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53222"/>
  <mc:AlternateContent xmlns:mc="http://schemas.openxmlformats.org/markup-compatibility/2006">
    <mc:Choice Requires="x15">
      <x15ac:absPath xmlns:x15ac="http://schemas.microsoft.com/office/spreadsheetml/2010/11/ac" url="U:\ArticlePDFs\"/>
    </mc:Choice>
  </mc:AlternateContent>
  <bookViews>
    <workbookView xWindow="0" yWindow="120" windowWidth="23040" windowHeight="9465" tabRatio="972"/>
  </bookViews>
  <sheets>
    <sheet name="Table Index" sheetId="102" r:id="rId1"/>
    <sheet name="Supplementary Data 1" sheetId="78" r:id="rId2"/>
    <sheet name="Supplementary Data 2" sheetId="79" r:id="rId3"/>
    <sheet name="Supplementary Data 3" sheetId="80" r:id="rId4"/>
    <sheet name="Supplementary Data 4" sheetId="81" r:id="rId5"/>
    <sheet name="Supplementary Data 5" sheetId="82" r:id="rId6"/>
    <sheet name="Supplementary Data 6" sheetId="83" r:id="rId7"/>
    <sheet name="Supplementary Data 7" sheetId="84" r:id="rId8"/>
    <sheet name="Supplementary Data 8" sheetId="85" r:id="rId9"/>
    <sheet name="Supplementary Data 9" sheetId="86" r:id="rId10"/>
    <sheet name="Supplementary Data 10" sheetId="87" r:id="rId11"/>
    <sheet name="Supplementary Data 11" sheetId="88" r:id="rId12"/>
    <sheet name="Supplementary Data 12" sheetId="89" r:id="rId13"/>
    <sheet name="Supplementary Data 13" sheetId="90" r:id="rId14"/>
    <sheet name="Supplementary Data 14" sheetId="94" r:id="rId15"/>
    <sheet name="Supplementary Data 15" sheetId="95" r:id="rId16"/>
    <sheet name="Supplementary Data 16" sheetId="96" r:id="rId17"/>
    <sheet name="Supplementary Data 17" sheetId="97" r:id="rId18"/>
    <sheet name="Supplementary Data 18" sheetId="98" r:id="rId19"/>
    <sheet name="Supplementary Data 19" sheetId="8" r:id="rId20"/>
    <sheet name="Supplementary Data 20" sheetId="9" r:id="rId21"/>
    <sheet name="Supplementary Data 21" sheetId="10" r:id="rId22"/>
    <sheet name="Supplementary Data 22" sheetId="11" r:id="rId23"/>
    <sheet name="Supplementary Data 23" sheetId="12" r:id="rId24"/>
    <sheet name="Supplementary Data 24" sheetId="13" r:id="rId25"/>
    <sheet name="Supplementary Data 25" sheetId="14" r:id="rId26"/>
    <sheet name="Supplementary Data 26" sheetId="15" r:id="rId27"/>
    <sheet name="Supplementary Data 27" sheetId="16" r:id="rId28"/>
    <sheet name="Supplementary Data 28" sheetId="37" r:id="rId29"/>
    <sheet name="Supplementary Data 29" sheetId="38" r:id="rId30"/>
    <sheet name="Supplementary Data 30" sheetId="39" r:id="rId31"/>
    <sheet name="Supplementary Data 31" sheetId="43" r:id="rId32"/>
    <sheet name="Supplementary Data 32" sheetId="47" r:id="rId33"/>
    <sheet name="Supplementary Data 33" sheetId="48" r:id="rId34"/>
    <sheet name="Supplementary Data 34" sheetId="53" r:id="rId35"/>
    <sheet name="Supplementary Data 35" sheetId="54" r:id="rId36"/>
    <sheet name="Supplementary Data 36" sheetId="56" r:id="rId37"/>
    <sheet name="Supplementary Data 37" sheetId="55" r:id="rId38"/>
    <sheet name="Supplementary Data 38" sheetId="57" r:id="rId39"/>
    <sheet name="Supplementary Data 39" sheetId="58" r:id="rId40"/>
    <sheet name="Supplementary Data 40" sheetId="59" r:id="rId41"/>
    <sheet name="Supplementary Data 41" sheetId="60" r:id="rId42"/>
    <sheet name="Supplementary Data 42" sheetId="61" r:id="rId43"/>
    <sheet name="Supplementary Data 43" sheetId="62" r:id="rId44"/>
    <sheet name="Supplementary Data 44" sheetId="63" r:id="rId45"/>
    <sheet name="Supplementary Data 45" sheetId="2" r:id="rId46"/>
    <sheet name="Supplementary Data 46" sheetId="3" r:id="rId47"/>
    <sheet name="Supplementary Data 47" sheetId="4" r:id="rId48"/>
    <sheet name="Supplementary Data 48" sheetId="5" r:id="rId49"/>
    <sheet name="Supplementary Data 49" sheetId="6" r:id="rId50"/>
    <sheet name="Supplementary Data 50" sheetId="99" r:id="rId51"/>
    <sheet name="Supplementary Data 51" sheetId="17" r:id="rId52"/>
    <sheet name="Supplementary Data 52" sheetId="18" r:id="rId53"/>
    <sheet name="Supplementary Data 53" sheetId="19" r:id="rId54"/>
    <sheet name="Supplementary Data 54" sheetId="32" r:id="rId55"/>
    <sheet name="Supplementary Data 55" sheetId="33" r:id="rId56"/>
    <sheet name="Supplementary Data 56" sheetId="34" r:id="rId57"/>
    <sheet name="Supplementary Data 57" sheetId="35" r:id="rId58"/>
    <sheet name="Supplementary Data 58" sheetId="36" r:id="rId59"/>
    <sheet name="Supplementary Data 59" sheetId="49" r:id="rId60"/>
    <sheet name="Supplementary Data 60" sheetId="50" r:id="rId61"/>
    <sheet name="Supplementary Data 61" sheetId="51" r:id="rId62"/>
    <sheet name="Supplementary Data 62" sheetId="101" r:id="rId63"/>
    <sheet name="Supplementary Data 63" sheetId="66" r:id="rId64"/>
    <sheet name="Supplementary Data 64" sheetId="69" r:id="rId65"/>
    <sheet name="Supplementary Data 65" sheetId="70" r:id="rId66"/>
    <sheet name="Supplementary Data 66" sheetId="71" r:id="rId67"/>
    <sheet name="Supplementary Data 67" sheetId="72" r:id="rId68"/>
    <sheet name="Supplementary Data 68" sheetId="73" r:id="rId69"/>
    <sheet name="Supplementary Data 69" sheetId="74" r:id="rId70"/>
    <sheet name="Supplementary Data 70" sheetId="75" r:id="rId71"/>
    <sheet name="Supplementary Data 71" sheetId="76" r:id="rId72"/>
  </sheet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M15" i="101" l="1"/>
  <c r="L15" i="101"/>
  <c r="M12" i="101"/>
  <c r="L12" i="101"/>
  <c r="M8" i="101"/>
  <c r="L8" i="101"/>
  <c r="O7" i="101"/>
  <c r="K7" i="101"/>
  <c r="O6" i="101"/>
  <c r="K6" i="101"/>
  <c r="J6" i="101"/>
  <c r="O5" i="101"/>
  <c r="K5" i="101"/>
  <c r="J5" i="101"/>
  <c r="O4" i="101"/>
  <c r="N4" i="101"/>
  <c r="N7" i="101" s="1"/>
  <c r="M4" i="101"/>
  <c r="M13" i="101" s="1"/>
  <c r="L4" i="101"/>
  <c r="L13" i="101" s="1"/>
  <c r="K4" i="101"/>
  <c r="J4" i="101"/>
  <c r="J7" i="101" s="1"/>
  <c r="N6" i="101"/>
  <c r="J34" i="95"/>
  <c r="I34" i="95"/>
  <c r="H34" i="95"/>
  <c r="G34" i="95"/>
  <c r="G23" i="95"/>
  <c r="I24" i="95" s="1"/>
  <c r="H23" i="95"/>
  <c r="I23" i="95"/>
  <c r="D24" i="95"/>
  <c r="J23" i="95"/>
  <c r="G12" i="95"/>
  <c r="I13" i="95" s="1"/>
  <c r="H12" i="95"/>
  <c r="I12" i="95"/>
  <c r="B12" i="95"/>
  <c r="D13" i="95" s="1"/>
  <c r="C12" i="95"/>
  <c r="D12" i="95"/>
  <c r="J12" i="95"/>
  <c r="F12" i="95"/>
  <c r="E12" i="95"/>
  <c r="B61" i="94"/>
  <c r="B52" i="94"/>
  <c r="B42" i="94"/>
  <c r="B63" i="94"/>
  <c r="M61" i="94"/>
  <c r="L61" i="94"/>
  <c r="K61" i="94"/>
  <c r="J61" i="94"/>
  <c r="I61" i="94"/>
  <c r="H61" i="94"/>
  <c r="G61" i="94"/>
  <c r="F61" i="94"/>
  <c r="E61" i="94"/>
  <c r="D61" i="94"/>
  <c r="C61" i="94"/>
  <c r="M52" i="94"/>
  <c r="L52" i="94"/>
  <c r="K52" i="94"/>
  <c r="J52" i="94"/>
  <c r="I52" i="94"/>
  <c r="H52" i="94"/>
  <c r="G52" i="94"/>
  <c r="F52" i="94"/>
  <c r="E52" i="94"/>
  <c r="D52" i="94"/>
  <c r="C52" i="94"/>
  <c r="M42" i="94"/>
  <c r="L42" i="94"/>
  <c r="K42" i="94"/>
  <c r="J42" i="94"/>
  <c r="I42" i="94"/>
  <c r="H42" i="94"/>
  <c r="G42" i="94"/>
  <c r="F42" i="94"/>
  <c r="E42" i="94"/>
  <c r="D42" i="94"/>
  <c r="C42" i="94"/>
  <c r="B12" i="94"/>
  <c r="B22" i="94"/>
  <c r="C33" i="94"/>
  <c r="B32" i="94"/>
  <c r="M32" i="94"/>
  <c r="L32" i="94"/>
  <c r="K32" i="94"/>
  <c r="J32" i="94"/>
  <c r="I32" i="94"/>
  <c r="H32" i="94"/>
  <c r="G32" i="94"/>
  <c r="F32" i="94"/>
  <c r="E32" i="94"/>
  <c r="D32" i="94"/>
  <c r="C32" i="94"/>
  <c r="M22" i="94"/>
  <c r="L22" i="94"/>
  <c r="K22" i="94"/>
  <c r="J22" i="94"/>
  <c r="I22" i="94"/>
  <c r="H22" i="94"/>
  <c r="G22" i="94"/>
  <c r="F22" i="94"/>
  <c r="E22" i="94"/>
  <c r="D22" i="94"/>
  <c r="C22" i="94"/>
  <c r="M12" i="94"/>
  <c r="L12" i="94"/>
  <c r="K12" i="94"/>
  <c r="J12" i="94"/>
  <c r="I12" i="94"/>
  <c r="H12" i="94"/>
  <c r="G12" i="94"/>
  <c r="F12" i="94"/>
  <c r="E12" i="94"/>
  <c r="D12" i="94"/>
  <c r="C12" i="94"/>
  <c r="D17" i="85"/>
  <c r="D16" i="85"/>
  <c r="D15" i="85"/>
  <c r="D14" i="85"/>
  <c r="D13" i="85"/>
  <c r="D12" i="85"/>
  <c r="D11" i="85"/>
  <c r="D10" i="85"/>
  <c r="D9" i="85"/>
  <c r="D8" i="85"/>
  <c r="D7" i="85"/>
  <c r="D6" i="85"/>
  <c r="D5" i="85"/>
  <c r="D4" i="85"/>
  <c r="D3" i="85"/>
  <c r="S54" i="84"/>
  <c r="R54" i="84"/>
  <c r="P54" i="84"/>
  <c r="O54" i="84"/>
  <c r="M54" i="84"/>
  <c r="L54" i="84"/>
  <c r="J54" i="84"/>
  <c r="I54" i="84"/>
  <c r="G54" i="84"/>
  <c r="F54" i="84"/>
  <c r="D54" i="84"/>
  <c r="C54" i="84"/>
  <c r="G14" i="80"/>
  <c r="E14" i="80"/>
  <c r="C14" i="80"/>
  <c r="C13" i="80"/>
  <c r="E13" i="80"/>
  <c r="H13" i="80" s="1"/>
  <c r="G13" i="80"/>
  <c r="C60" i="16"/>
  <c r="D60" i="16"/>
  <c r="E60" i="16"/>
  <c r="F60" i="16"/>
  <c r="B60" i="16"/>
  <c r="G15" i="75"/>
  <c r="G7" i="75"/>
  <c r="G6" i="75"/>
  <c r="O30" i="48"/>
  <c r="N30" i="48"/>
  <c r="N31" i="48"/>
  <c r="P27" i="48"/>
  <c r="O27" i="48"/>
  <c r="O26" i="48"/>
  <c r="P23" i="48"/>
  <c r="O23" i="48"/>
  <c r="O31" i="48" s="1"/>
  <c r="P22" i="48"/>
  <c r="O22" i="48"/>
  <c r="P19" i="48"/>
  <c r="P18" i="48"/>
  <c r="O19" i="48"/>
  <c r="H18" i="48"/>
  <c r="P15" i="48"/>
  <c r="O15" i="48"/>
  <c r="P13" i="48"/>
  <c r="O13" i="48"/>
  <c r="O4" i="48"/>
  <c r="P11" i="48"/>
  <c r="O11" i="48"/>
  <c r="P9" i="48"/>
  <c r="O9" i="48"/>
  <c r="O7" i="48"/>
  <c r="O16" i="48" s="1"/>
  <c r="Q7" i="48"/>
  <c r="P7" i="48"/>
  <c r="P16" i="48" s="1"/>
  <c r="P5" i="48"/>
  <c r="P4" i="48" s="1"/>
  <c r="O5" i="48"/>
  <c r="D4" i="48"/>
  <c r="D2" i="48"/>
  <c r="B3" i="37"/>
  <c r="F14" i="11"/>
  <c r="D14" i="11"/>
  <c r="B14" i="11"/>
  <c r="B33" i="94"/>
  <c r="N5" i="101" l="1"/>
</calcChain>
</file>

<file path=xl/sharedStrings.xml><?xml version="1.0" encoding="utf-8"?>
<sst xmlns="http://schemas.openxmlformats.org/spreadsheetml/2006/main" count="60690" uniqueCount="7741">
  <si>
    <t>List of Tables</t>
  </si>
  <si>
    <t>ID</t>
  </si>
  <si>
    <t>Family</t>
  </si>
  <si>
    <t>Membership</t>
  </si>
  <si>
    <t>Raw Pairs</t>
  </si>
  <si>
    <t>Reference Assembly</t>
  </si>
  <si>
    <t>Median Insert Size</t>
  </si>
  <si>
    <t>Hap. Phys. Cov.</t>
  </si>
  <si>
    <t>Alignment Rate</t>
  </si>
  <si>
    <t>Proper Pairs</t>
  </si>
  <si>
    <t>Duplication Rate</t>
  </si>
  <si>
    <t>Chimeras</t>
  </si>
  <si>
    <t>Read</t>
  </si>
  <si>
    <t>Pair</t>
  </si>
  <si>
    <t>HG00512</t>
  </si>
  <si>
    <t>CHS</t>
  </si>
  <si>
    <t>Father</t>
  </si>
  <si>
    <t>hg38</t>
  </si>
  <si>
    <t>GRCh37</t>
  </si>
  <si>
    <t>HG00513</t>
  </si>
  <si>
    <t>Mother</t>
  </si>
  <si>
    <t>HG00514</t>
  </si>
  <si>
    <t>Proband</t>
  </si>
  <si>
    <t>HG00731</t>
  </si>
  <si>
    <t>PUR</t>
  </si>
  <si>
    <t>HG00732</t>
  </si>
  <si>
    <t>HG00733</t>
  </si>
  <si>
    <t>GM19238</t>
  </si>
  <si>
    <t>YRI</t>
  </si>
  <si>
    <t>GM19239</t>
  </si>
  <si>
    <t>GM19240</t>
  </si>
  <si>
    <t>Sample</t>
  </si>
  <si>
    <t>Mean</t>
  </si>
  <si>
    <t>-</t>
  </si>
  <si>
    <t>Total bases</t>
  </si>
  <si>
    <t>Mapped bases</t>
  </si>
  <si>
    <t>Duplicate bases</t>
  </si>
  <si>
    <t>Mismatched bases (%)</t>
  </si>
  <si>
    <t>Average quality of mapped bases</t>
  </si>
  <si>
    <t>Hap. Phys. Coverage: haploid physical coverage</t>
  </si>
  <si>
    <t>NA19238</t>
  </si>
  <si>
    <t>NA19239</t>
  </si>
  <si>
    <t>NA19240</t>
  </si>
  <si>
    <t>Member</t>
  </si>
  <si>
    <t>#SMRT Cells</t>
  </si>
  <si>
    <t>Raw data</t>
  </si>
  <si>
    <t>Average mapped read length</t>
  </si>
  <si>
    <t>Mapped insert length</t>
  </si>
  <si>
    <t>Euchromatic coverage</t>
  </si>
  <si>
    <t>HAN</t>
  </si>
  <si>
    <t>Child</t>
  </si>
  <si>
    <t>Sample ID</t>
  </si>
  <si>
    <t>Sample name</t>
  </si>
  <si>
    <t>Unique Reads</t>
  </si>
  <si>
    <t>Average Read Length (bp)</t>
  </si>
  <si>
    <t>Coverage</t>
  </si>
  <si>
    <t>1000 Genomes SRS IDs</t>
  </si>
  <si>
    <t>SRS008631</t>
  </si>
  <si>
    <t>SRS008632</t>
  </si>
  <si>
    <t>SRS008633</t>
  </si>
  <si>
    <t>SRS008745</t>
  </si>
  <si>
    <t>SRS008746</t>
  </si>
  <si>
    <t>SRS008747</t>
  </si>
  <si>
    <t>SRS000212</t>
  </si>
  <si>
    <t>SRS000213</t>
  </si>
  <si>
    <t>SRS000214</t>
  </si>
  <si>
    <t>Population</t>
  </si>
  <si>
    <t>Relationship</t>
  </si>
  <si>
    <t>father</t>
  </si>
  <si>
    <t>mother</t>
  </si>
  <si>
    <t>child</t>
  </si>
  <si>
    <t>Gender</t>
  </si>
  <si>
    <t>male</t>
  </si>
  <si>
    <t>female</t>
  </si>
  <si>
    <t>PCR-free high coverage - (total Gbases/2.84Gb)</t>
  </si>
  <si>
    <t>1000 Genomes low coverage</t>
  </si>
  <si>
    <t>Available</t>
  </si>
  <si>
    <t>N/A</t>
  </si>
  <si>
    <t>1000 Genomes exome</t>
  </si>
  <si>
    <t>Complete genomics</t>
  </si>
  <si>
    <t>7kb mate pair</t>
  </si>
  <si>
    <t>3.5kb jumping libraries</t>
  </si>
  <si>
    <t>PacBio genomic</t>
  </si>
  <si>
    <t>PacBio RNA-seq</t>
  </si>
  <si>
    <t>450k methylation array</t>
  </si>
  <si>
    <t>Strand-seq (x depth)</t>
  </si>
  <si>
    <t>Strand specific RNA-seq</t>
  </si>
  <si>
    <t>Moleculo</t>
  </si>
  <si>
    <t>10x Chromium</t>
  </si>
  <si>
    <t>BioNano (Kwok lab)</t>
  </si>
  <si>
    <t>BioNano to 90x (BioNano)</t>
  </si>
  <si>
    <t>Hi-C</t>
  </si>
  <si>
    <t>aCGH arrays</t>
  </si>
  <si>
    <t>Haplotype 0</t>
  </si>
  <si>
    <t>Haplotype 1</t>
  </si>
  <si>
    <t>Assembly</t>
  </si>
  <si>
    <t>Hap0 # bases</t>
  </si>
  <si>
    <t>Hap0 %</t>
  </si>
  <si>
    <t>Hap1 # bases</t>
  </si>
  <si>
    <t>Hap1 %</t>
  </si>
  <si>
    <t>Phased SV</t>
  </si>
  <si>
    <t>MS-Pac</t>
  </si>
  <si>
    <t>Phased-SV</t>
  </si>
  <si>
    <t>MSPAC</t>
  </si>
  <si>
    <t>Mean QV</t>
  </si>
  <si>
    <t>Median QV</t>
  </si>
  <si>
    <t>HAN-all</t>
  </si>
  <si>
    <t>HAN-filt</t>
  </si>
  <si>
    <t>PUR-all</t>
  </si>
  <si>
    <t>PUR-filt</t>
  </si>
  <si>
    <t>YRI-all</t>
  </si>
  <si>
    <t>YRI-filt</t>
  </si>
  <si>
    <t>PhasedSV-hap0</t>
  </si>
  <si>
    <t>PhasedSV-hap1</t>
  </si>
  <si>
    <t>MS-PAC-de-novo</t>
  </si>
  <si>
    <t>Count</t>
  </si>
  <si>
    <t>Average length</t>
  </si>
  <si>
    <t>Deletions</t>
  </si>
  <si>
    <t>MS-PAC-hap0</t>
  </si>
  <si>
    <t>MS-PAC-hap1</t>
  </si>
  <si>
    <t>MSSM-BN</t>
  </si>
  <si>
    <t>UW-BN</t>
  </si>
  <si>
    <t>UW-NoBN</t>
  </si>
  <si>
    <t>MSSM-REM</t>
  </si>
  <si>
    <t>Insertions</t>
  </si>
  <si>
    <t>Total</t>
  </si>
  <si>
    <t>Hap.</t>
  </si>
  <si>
    <t># calls</t>
  </si>
  <si>
    <t>&lt; 50% r.o.</t>
  </si>
  <si>
    <t>&gt; 10 kbp</t>
  </si>
  <si>
    <t>The proximity of MS-PAC to Phased-SV calls for both haplotypes. 
The total number of calls, number of calls with less than 50% reciprocal overlap, 
and the number of calls that are very distant (greater than 10 kb away) are given.
The calls with low overlap, but high proximity indicate redundant calls.</t>
  </si>
  <si>
    <t>Correlation</t>
  </si>
  <si>
    <t>Number of calls</t>
  </si>
  <si>
    <t>Correlation in nonzero bins</t>
  </si>
  <si>
    <t>Hap 0</t>
  </si>
  <si>
    <t>Hap 1</t>
  </si>
  <si>
    <t>Not-tandem repeats</t>
  </si>
  <si>
    <t>Total calls</t>
  </si>
  <si>
    <t>MS-PAC Unique</t>
  </si>
  <si>
    <t>Not found in other hap</t>
  </si>
  <si>
    <t>Not assembled in Phased-SV</t>
  </si>
  <si>
    <t>Mislabeled tandem repeats</t>
  </si>
  <si>
    <t>Read-backed SVs</t>
  </si>
  <si>
    <t>Not read-backed SVs</t>
  </si>
  <si>
    <t>Tandem repeats</t>
  </si>
  <si>
    <t xml:space="preserve"> The counts of MS-PAC calls though merging steps for calls in non-tandem and tandem repeat regions. MS-PAC Unique: calls in the MS-PAC callset that are at least 10 kbp from a Phased-SV call. Not found in other hap: calls for which there is no nearby call made in the other haplotype. When there is a nearby call in the other haplotype, it is assumed there was a haplotype swap in the assemblies or annotation error. Not assembled in Phased-SV: the region in which the MS-PAC call was made was not assembled by Phased-SV. Mislabeled tandem repeats: calls in the “Not-tandem repeats” that could possibly be detected in the tandem repeat calls from Phased-SV. Read-backed SVs: SVs for which there are SVs detected in the original PacBio read alignments that support the SV, allowing assembly-independent validation. Not read-backed SVs</t>
  </si>
  <si>
    <t># Clusters</t>
  </si>
  <si>
    <t>Reference bases</t>
  </si>
  <si>
    <t>Covering hap0 gaps</t>
  </si>
  <si>
    <t>Covering hap1 gaps</t>
  </si>
  <si>
    <t>Table S.TAB-NUMBER-TR-LOCI. The number of tandem repeat loci with six or more SVs detected within them in either haplotype, along with total number of bases and total SVs within all such tandem repeat loci.</t>
  </si>
  <si>
    <t>HG00514 PacBio SV Summary</t>
  </si>
  <si>
    <t>Insertion</t>
  </si>
  <si>
    <t>Deletion</t>
  </si>
  <si>
    <t>Repeat type</t>
  </si>
  <si>
    <t>s.d.</t>
  </si>
  <si>
    <t>Not-repeat</t>
  </si>
  <si>
    <t>AluY</t>
  </si>
  <si>
    <t>AluS</t>
  </si>
  <si>
    <t>L1Hs</t>
  </si>
  <si>
    <t>L1</t>
  </si>
  <si>
    <t>L1P</t>
  </si>
  <si>
    <t>SVA</t>
  </si>
  <si>
    <t>HERV</t>
  </si>
  <si>
    <t>Alu-mosaic</t>
  </si>
  <si>
    <t>STR</t>
  </si>
  <si>
    <t>Satellite</t>
  </si>
  <si>
    <t>Singletons</t>
  </si>
  <si>
    <t>Tandem_Repeats</t>
  </si>
  <si>
    <t>loci</t>
  </si>
  <si>
    <t>HG00733 PacBio SV Summary</t>
  </si>
  <si>
    <t>NA19240  PacBio SV Summary</t>
  </si>
  <si>
    <t>Total clusters</t>
  </si>
  <si>
    <t>Random distribution</t>
  </si>
  <si>
    <t>469 (s.d. 16)</t>
  </si>
  <si>
    <t>534 (s.d. 22)</t>
  </si>
  <si>
    <t>529 (s.d. 19)</t>
  </si>
  <si>
    <t>Equal count</t>
  </si>
  <si>
    <t>BLASR &gt;</t>
  </si>
  <si>
    <t>NGM-LR &gt;</t>
  </si>
  <si>
    <t>HG00514-h0</t>
  </si>
  <si>
    <t>HG00514-h1</t>
  </si>
  <si>
    <t>Region</t>
  </si>
  <si>
    <t>Telomeric</t>
  </si>
  <si>
    <t>Tandem Repeat</t>
  </si>
  <si>
    <t>Not-repetitive</t>
  </si>
  <si>
    <t>Mobile element</t>
  </si>
  <si>
    <t>Coding</t>
  </si>
  <si>
    <t>INS</t>
  </si>
  <si>
    <t>DEL</t>
  </si>
  <si>
    <t>INV</t>
  </si>
  <si>
    <t>All</t>
  </si>
  <si>
    <t>PacBio</t>
  </si>
  <si>
    <t>del</t>
  </si>
  <si>
    <t>Fraction</t>
  </si>
  <si>
    <t xml:space="preserve">Duplications </t>
  </si>
  <si>
    <t>Inversions</t>
  </si>
  <si>
    <t>Lumpy</t>
  </si>
  <si>
    <t>9,800 (6,654)</t>
  </si>
  <si>
    <t>3,467 (1,067)*</t>
  </si>
  <si>
    <t>342 (231)</t>
  </si>
  <si>
    <t>NA</t>
  </si>
  <si>
    <t>WhamG</t>
  </si>
  <si>
    <t>7,837 (4,267)</t>
  </si>
  <si>
    <t>3,284 (367)*</t>
  </si>
  <si>
    <t>644 (307)</t>
  </si>
  <si>
    <t xml:space="preserve"> 8021 (NA)</t>
  </si>
  <si>
    <t xml:space="preserve">The number in the parentheses corresponds to the sensitive set. </t>
  </si>
  <si>
    <t>*Low genotyping accuracy for duplications is a known issue for SVTyper v0.1.0 and has been subsequently addressed in v0.1.1.</t>
  </si>
  <si>
    <t>Continental group</t>
  </si>
  <si>
    <t>Sex</t>
  </si>
  <si>
    <t>Africa</t>
  </si>
  <si>
    <t>BantuSETswana</t>
  </si>
  <si>
    <t>M</t>
  </si>
  <si>
    <t>HGDP01030</t>
  </si>
  <si>
    <t>MasaiMKK</t>
  </si>
  <si>
    <t>NA21490</t>
  </si>
  <si>
    <t>Americas</t>
  </si>
  <si>
    <t>Karitiana</t>
  </si>
  <si>
    <t>HGDP01012</t>
  </si>
  <si>
    <t>Mixtec</t>
  </si>
  <si>
    <t>Mixa0099</t>
  </si>
  <si>
    <t>Uniparental</t>
  </si>
  <si>
    <t>Predicted Parental False Negative*</t>
  </si>
  <si>
    <t>SV in Proband</t>
  </si>
  <si>
    <t>Inherited (All)</t>
  </si>
  <si>
    <t>Biparental</t>
  </si>
  <si>
    <t>Zapotec</t>
  </si>
  <si>
    <t>Paternal</t>
  </si>
  <si>
    <t>Zapo0098</t>
  </si>
  <si>
    <t>Maternal</t>
  </si>
  <si>
    <t>Predicted De Novo°</t>
  </si>
  <si>
    <t>#</t>
  </si>
  <si>
    <t>Pct</t>
  </si>
  <si>
    <t>East Asia</t>
  </si>
  <si>
    <t>Ami</t>
  </si>
  <si>
    <t>NA13616</t>
  </si>
  <si>
    <t>Japanese</t>
  </si>
  <si>
    <t>HGDP00749</t>
  </si>
  <si>
    <t>Mendelian violation type</t>
  </si>
  <si>
    <t>Genotyping error</t>
  </si>
  <si>
    <t>Multiallelic CNV site</t>
  </si>
  <si>
    <t>Korean</t>
  </si>
  <si>
    <t>F</t>
  </si>
  <si>
    <t>NA00726</t>
  </si>
  <si>
    <t>Genotyping error / multiallelic</t>
  </si>
  <si>
    <t>De novo mosaic deletion</t>
  </si>
  <si>
    <t>False discovery</t>
  </si>
  <si>
    <t>Did not liftover cleanly to hg19 (not evaluated, presumed false)</t>
  </si>
  <si>
    <t>Lahu</t>
  </si>
  <si>
    <t>HGDP01320</t>
  </si>
  <si>
    <t>Tu</t>
  </si>
  <si>
    <t>HGDP01350</t>
  </si>
  <si>
    <t>Uygur</t>
  </si>
  <si>
    <t>HGDP01297</t>
  </si>
  <si>
    <t>Oceania</t>
  </si>
  <si>
    <t>Papuan</t>
  </si>
  <si>
    <t>HGDP00545</t>
  </si>
  <si>
    <t>South Asia</t>
  </si>
  <si>
    <t>BengaliBEB</t>
  </si>
  <si>
    <t>HG03006</t>
  </si>
  <si>
    <t>Hazara</t>
  </si>
  <si>
    <t>HGDP00125</t>
  </si>
  <si>
    <t>*Parental false negatives are calls appearing in the proband but were below the detection threshold in parents, yet were observed in at least one other subject in the reference panel (n=91 individuals).</t>
  </si>
  <si>
    <t>°Predicted de novo SVs are calls appearing in a proband but not in either parent nor in the reference panel (n=91 individuals).</t>
  </si>
  <si>
    <t>Siberia</t>
  </si>
  <si>
    <t>EskimoNaukan</t>
  </si>
  <si>
    <t>Nesk22</t>
  </si>
  <si>
    <t>West Eurasia</t>
  </si>
  <si>
    <t>Bergamo</t>
  </si>
  <si>
    <t>HGDP01153</t>
  </si>
  <si>
    <t>EnglandGBR</t>
  </si>
  <si>
    <t>HG00126</t>
  </si>
  <si>
    <t xml:space="preserve">Reproduced from Table S7, Sudmant 2015. </t>
  </si>
  <si>
    <t>The names correspond to continental group, population, sex (M: male ; F: female), and sample ID.</t>
  </si>
  <si>
    <t>Algorithm</t>
  </si>
  <si>
    <t>dCGH</t>
  </si>
  <si>
    <t>High Confidence</t>
  </si>
  <si>
    <t>Low Confidence</t>
  </si>
  <si>
    <t>ALL SV</t>
  </si>
  <si>
    <t>DUP</t>
  </si>
  <si>
    <t>GenomeSTRiP</t>
  </si>
  <si>
    <t>cxSV</t>
  </si>
  <si>
    <t>IRS</t>
  </si>
  <si>
    <t>DEL(LQ)</t>
  </si>
  <si>
    <t>Handsaker, Robert E., et al. "Discovery and genotyping of genome structural polymorphism by sequencing on a population scale." Nature genetics (2011)</t>
  </si>
  <si>
    <t>DUP(LQ)</t>
  </si>
  <si>
    <t>Delly</t>
  </si>
  <si>
    <t>Rausch, Tobias, et al. "DELLY: structural variant discovery by integrated paired-end and split-read analysis." Bioinformatics (2012)</t>
  </si>
  <si>
    <t>CHSFather</t>
  </si>
  <si>
    <t>forestSV</t>
  </si>
  <si>
    <t>Michaelson, Jacob J., and Jonathan Sebat. "forestSV: structural variant discovery through statistical learning." Nature methods (2012)</t>
  </si>
  <si>
    <t>Layer, Ryan M., et al. "LUMPY: a probabilistic framework for structural variant discovery." Genome biology (2014)</t>
  </si>
  <si>
    <t>Manta</t>
  </si>
  <si>
    <t>Chen, Xiaoyu, et al. "Manta: Rapid detection of structural variants and indels for clinical sequencing applications." bioRxiv (2015)</t>
  </si>
  <si>
    <t>NovoBreak</t>
  </si>
  <si>
    <t>CHSMother</t>
  </si>
  <si>
    <t>Chong, Zechen, et al. "novoBreak: local assembly for breakpoint detection in cancer genomes." Nature Methods (2016).</t>
  </si>
  <si>
    <t>Pindel</t>
  </si>
  <si>
    <t>Ye, Kai, et al. "Pindel: a pattern growth approach to detect break points of large deletions and medium sized insertions from paired-end short reads." Bioinformatics (2009)</t>
  </si>
  <si>
    <t>SVelter</t>
  </si>
  <si>
    <t>Zhao, Xuefang, et al. "Resolving complex structural genomic rearrangements using a randomized approach." Genome biology (2016).</t>
  </si>
  <si>
    <t>CHSProband</t>
  </si>
  <si>
    <t>Wham</t>
  </si>
  <si>
    <t>Kronenberg, Zev N., et al. "Wham: identifying structural variants of biological consequence." PLoS Comput Biol (2015).</t>
  </si>
  <si>
    <t>Holmes</t>
  </si>
  <si>
    <t>PURFather</t>
  </si>
  <si>
    <t>PURMother</t>
  </si>
  <si>
    <t>PURProband</t>
  </si>
  <si>
    <r>
      <t xml:space="preserve">Collins, Ryan L., et al. "Defining the diverse spectrum of inversions, complex structural variation, and chromothripsis in the morbid human genome." </t>
    </r>
    <r>
      <rPr>
        <i/>
        <sz val="11"/>
        <color rgb="FF000000"/>
        <rFont val="Arial"/>
        <family val="2"/>
      </rPr>
      <t>Genome biology</t>
    </r>
    <r>
      <rPr>
        <sz val="11"/>
        <color rgb="FF000000"/>
        <rFont val="Arial"/>
        <family val="2"/>
      </rPr>
      <t xml:space="preserve"> (2017).</t>
    </r>
  </si>
  <si>
    <t>YRIMother</t>
  </si>
  <si>
    <t>VH</t>
  </si>
  <si>
    <t>Hormozdiari, Fereydoun, et al. "Next-generation VariationHunter: combinatorial algorithms for transposon insertion discovery." Bioinformatics(2010).</t>
  </si>
  <si>
    <t>MELT</t>
  </si>
  <si>
    <t>Gardner EJ, Lam VK, Harris D, Chuang NT, Scott EC, Pittard WS, Mills RE, 1000 Genomes Project Consortium, Devine SE.  The Mobile Element Locator Tool (MELT):  Population-scale MEI discovery and biology.  Genome Biology (2017)</t>
  </si>
  <si>
    <t>Tardis</t>
  </si>
  <si>
    <t>YRIFather</t>
  </si>
  <si>
    <t>YRIProband</t>
  </si>
  <si>
    <r>
      <t xml:space="preserve">Alkan, Can, Bradley P. Coe, and Evan E. Eichler. "Genome structural variation discovery and genotyping." </t>
    </r>
    <r>
      <rPr>
        <i/>
        <sz val="11"/>
        <color rgb="FF000000"/>
        <rFont val="Arial"/>
        <family val="2"/>
      </rPr>
      <t>Nature reviews. Genetics</t>
    </r>
    <r>
      <rPr>
        <sz val="11"/>
        <color rgb="FF000000"/>
        <rFont val="Arial"/>
        <family val="2"/>
      </rPr>
      <t xml:space="preserve"> (2011).</t>
    </r>
  </si>
  <si>
    <t>retroCNV</t>
  </si>
  <si>
    <t>Schrider, D. R., Navarro, F. C. P., Galante, P. A. F., Parmigiani, R. B., Camargo, A. A., Hahn, M. W., &amp; de Souza, S. J. Gene copy-number polymorphism caused by retrotransposition in humans. PLoS Genetics. (2013).</t>
  </si>
  <si>
    <t>All Distinct SV Sites</t>
  </si>
  <si>
    <t>DEL: deletion; DUP: tandem duplication; INV: canonical inversion; INS: sequence insertion; cxSV: complex SV; IRS: incompletely resolved sites</t>
  </si>
  <si>
    <t>LQ denotes low quality CNVs. Low confidence variants excluded from all analyses.</t>
  </si>
  <si>
    <t>Technology</t>
  </si>
  <si>
    <t>Total Counts</t>
  </si>
  <si>
    <t>Duplications</t>
  </si>
  <si>
    <t>Inversio-ns</t>
  </si>
  <si>
    <t>Other</t>
  </si>
  <si>
    <t>Illumina</t>
  </si>
  <si>
    <t>GenomeStrip</t>
  </si>
  <si>
    <t>ForestSV</t>
  </si>
  <si>
    <t>Tardis*</t>
  </si>
  <si>
    <t>SVTYPE</t>
  </si>
  <si>
    <t>Number</t>
  </si>
  <si>
    <t>Holmes*</t>
  </si>
  <si>
    <t>*Not included in the integrated callset</t>
  </si>
  <si>
    <t>deletion</t>
  </si>
  <si>
    <t>duplication</t>
  </si>
  <si>
    <t>inversion</t>
  </si>
  <si>
    <t>insertion</t>
  </si>
  <si>
    <t>ALU</t>
  </si>
  <si>
    <t>LINE1</t>
  </si>
  <si>
    <t>muiti-allelic CNV</t>
  </si>
  <si>
    <t>complex</t>
  </si>
  <si>
    <t>POS</t>
  </si>
  <si>
    <t>Unresolved</t>
  </si>
  <si>
    <t>chr4</t>
  </si>
  <si>
    <t>liWGS</t>
  </si>
  <si>
    <t>./.</t>
  </si>
  <si>
    <t>novoBreak</t>
  </si>
  <si>
    <t>wham</t>
  </si>
  <si>
    <t>lumpy</t>
  </si>
  <si>
    <t>143 (5.7%)</t>
  </si>
  <si>
    <t>270 (8.0%)</t>
  </si>
  <si>
    <t>87 (4.2%)</t>
  </si>
  <si>
    <t>298 (9.5%)</t>
  </si>
  <si>
    <t>92 (4.4%)</t>
  </si>
  <si>
    <t>200 (6.7%)</t>
  </si>
  <si>
    <t>overlap criterion for deletion and insertion is both 1bp overlap.</t>
  </si>
  <si>
    <t>INS are padded by 1000bp on the left and right to eliminate differences of left/right align</t>
  </si>
  <si>
    <t>Trio</t>
  </si>
  <si>
    <t>DEL,All</t>
  </si>
  <si>
    <t>DEL,&lt;2000</t>
  </si>
  <si>
    <t>INS,All</t>
  </si>
  <si>
    <t>INS,&lt;2000</t>
  </si>
  <si>
    <t>confirmed</t>
  </si>
  <si>
    <t>total</t>
  </si>
  <si>
    <t>fraction</t>
  </si>
  <si>
    <t>Resolved</t>
  </si>
  <si>
    <t>42.5 Mbp</t>
  </si>
  <si>
    <t>46.4 Mbp</t>
  </si>
  <si>
    <t>36.8 Mbp</t>
  </si>
  <si>
    <t>132.9 Mbp</t>
  </si>
  <si>
    <t>129.1 Mbp</t>
  </si>
  <si>
    <t>139.6 Mbp</t>
  </si>
  <si>
    <t>Size</t>
  </si>
  <si>
    <t>Total CNP</t>
  </si>
  <si>
    <t>18.6 Mbp</t>
  </si>
  <si>
    <t>19.8 Mbp</t>
  </si>
  <si>
    <t>20.3 Mbp</t>
  </si>
  <si>
    <t>17.8 Mbp</t>
  </si>
  <si>
    <t>18.1 Mbp</t>
  </si>
  <si>
    <t>20.2 Mbp</t>
  </si>
  <si>
    <t>segdups</t>
  </si>
  <si>
    <t>CNV overlapping genes</t>
  </si>
  <si>
    <t>14.1 Mbp</t>
  </si>
  <si>
    <t>14.8Mbp</t>
  </si>
  <si>
    <t>15.1 Mbp</t>
  </si>
  <si>
    <t>Genome STRiP</t>
  </si>
  <si>
    <t>3.75 Mbp</t>
  </si>
  <si>
    <t>3.63 Mbp</t>
  </si>
  <si>
    <t>3.9 Mbp</t>
  </si>
  <si>
    <t>2.8 Mbp</t>
  </si>
  <si>
    <t>2.59 Mbp</t>
  </si>
  <si>
    <t>2.81 Mbp</t>
  </si>
  <si>
    <t>516 kbp</t>
  </si>
  <si>
    <t>467 kbp</t>
  </si>
  <si>
    <t>433 kbp</t>
  </si>
  <si>
    <t>N</t>
  </si>
  <si>
    <t>Genes-Exon</t>
  </si>
  <si>
    <t>Genes-UTR</t>
  </si>
  <si>
    <t>ACAN,ACOT1,AHNAK2,ANKRD20A1,ANKRD20A2,C17orf97,CEL,CELSR2,CGREF1,COL6A2,CR1,CT47A10,CT47A6,CT47A8,DDT,DRD4,DSPP,EPPK1,GHR,GOLGA6L1,GRAPL,HLA-DRB5,IGFN1,KDR,KRTAP4-11,KRTAP4-12,KRTAP4-3,KRTAP4-9,LOC391322,LOC613037,LOC79999,MAP2K3,MUC20,MUC4,MUC5B,NPIPB3,OCA2,POTEH,PRB3,PRR21,PRR36,SLC22A31,STOX1,UNKL,VCX3B,VSTM1,ZNF717,</t>
  </si>
  <si>
    <t>ARMS2,ATP11A,CLEC4M,COL6A4P2,FAM230B,FAM53A,FAM86B1,FAM86HP,FLJ36000,FMO2,GLB1L2,KCNJ12,LINC01128,LOC100506388,LOC100507351,LOC286083,LOC339975,LOC399491,LOC729732,LRPAP1,MIR3689E,MIR8075,MUC21,NBPF8,NLRP2,NPIPA5,PAXBP1,PRH1-PRR4,PTP4A2,RNA5S3,SGCD,SH3GL3,SHB,SLC38A2,SLC6A13,SNED1,SPDYE8P,THEM5,UCN2,VPS53,ZNF862,</t>
  </si>
  <si>
    <t>ABCC2,ACKR1,CEL,CGREF1,CLCN7,CR1,DMBT1,EPPK1,FLG2,FREM2,GBP3,GOLGA6L1,HP,HRNR,KRTAP4-3,LRRIQ1,MAP2K3,MUC20,MUC22,MUC5B,NBPF9,NPIPB5,NPIPB9,OR51A2,OR51A4,PER3,PLIN4,POTEH,PRB3,PRR20A,PRR21,PRR36,RASA2,RNF165,SLC38A3,SLC6A2,SNED1,SSC5D,STOX1,TCHH,UBC,UNKL,VCX,VCX3B,VSTM1,</t>
  </si>
  <si>
    <t>AFG3L1P,BMS1P5,CLEC4M,DBIL5P,FAM230B,FAM53A,FAM86B1,FAM86HP,FMO2,GIPC3,GLB1L2,GOLGA8A,HP09025,IQSEC3,ITGB2-AS1,LINC00202-1,LINC00452,LINC00689,LINC00999,LINC01002,LMLN,LOC100506388,LOC100507351,LOC285804,LOC286083,LOC399491,LOC440896,LOC729732,LOC729737,LRPAP1,LRSAM1,MAGEA4,MIR3180-4,MIR4440,MIR7641-2,MLC1,MUC20,MUC21,NPIPA5,PAXBP1,PHOSPHO2-KLHL23,PLEKHS1,PRH1-PRR4,RNU2-1,SNAR-A12,SNAR-A6,SNAR-C1,SORCS2,TP73-AS1,TPT1-AS1,UCN2,VPS53,ZNF862,</t>
  </si>
  <si>
    <t>ACAN,ACOT1,ALPI,BAGE4,C17orf97,CGREF1,COL6A2,CR1,CT47A10,CT47A3,CT47A4,CT47A6,CT47A8,CT47A9,DMBT1,DPCR1,DRD4,DSPP,EPPK1,FLG,GHR,GOLGA6L10,HBA2,HLA-A,HP,IGFN1,KRTAP4-3,LOC101060321,LOC101060389,LOC102724862,MAGEC1,MUC12,MUC19,MUC20,MUC5B,NACAD,NBPF9,NOC4L,OGFR,PLIN4,POTEH,PRB3,PRR21,SLC22A31,SLC9A3,SNED1,STOX1,TBC1D3C,TBC1D3F,TBC1D3H,TBC1D3K,TBC1D3L,TMSB15B,VCX3B,VSTM1,</t>
  </si>
  <si>
    <t>ATP11A,CASC15,CLEC4M,DBIL5P,FMO2,HCG22,KIDINS220,KIR3DX1,KRBOX1-AS1,LILRA6,LINC00999,LMLN,LOC100131532,LOC100506388,LOC286083,LOC338797,LOC339975,LOC399491,LOC400558,LOC440896,LOC729737,LRPAP1,MIR3180-4,MIR3689B,MIR3689D1,MIR3689E,MIR4440,MIR7641-2,MIR8075,MIR941-3,NBPF8,POTEG,PRTN3,RNU2-1,SEC14L1,SERF1A,SHB,SNAR-A14,SNAR-A9,SNED1,SPATC1L,THEM5,TPT1-AS1,TRG-AS1,ZNF862,</t>
  </si>
  <si>
    <t>AHNAK2,ARMCX4,C17orf97,CCR4,CEP290,FAM186A,FLG,GOLGA6L2,HACL1,HEATR5A,HGC6.3,HRNR,IGFN1,KRTAP10-6,KRTAP4-3,KRTAP5-1,KRTAP5-4,KRTAP5-7,LOC100129697,MAGEC1,MUC12,MUC19,MUC2,MUC3A,MUC6,NBPF1,NPIPB5,NPIPB6,OR8U1,PLIN4,PRB1,PRB4,RP1L1,SBSN,SFT2D2,SHANK3,SSC5D,STK35,SVEP1,TRIOBP,TSGA13,ZNF676,</t>
  </si>
  <si>
    <t>ADARB1,AHRR,APOOL,C22orf34,C2orf88,CCDC120,CHRNA4,CLEC4M,DNM1P46,FAM118A,FAM99B,GOLGA6L17P,HIVEP3,ITGB2-AS1,KRTAP5-AS1,LIN52,LINC00163,LINC00200,LINC00926,LINC00930,LINC01061,LOC100506834,LOC100507351,LOC101927768,LOC101928940,LOC338797,LOC401357,LOC440896,LOC729732,LOC729737,LRPAP1,LRRC37A4P,MIR137HG,MRPL42,MTR,MUC21,MUC3A,NBPF12,OR2L13,PDXDC2P,PGPEP1L,PHOSPHO2-KLHL23,POLR3H,PPP2R2D,SLC6A19,SLC7A11,SRMS,TUBBP5,TULP3,UBE2F-SCLY,VPS53,WDR72,XPR1,ZBTB10,</t>
  </si>
  <si>
    <t>Conserved</t>
  </si>
  <si>
    <t>TFBS</t>
  </si>
  <si>
    <t>ARHGAP20,ARMCX4,EPPK1,FAM186A,FLG,GALNT6,GOLGA6L10,GOLGA6L2,HMX1,HRNR,IGFN1,KRTAP2-2,KRTAP5-1,KRTAP5-4,LIMK2,LOC100272216,LOC101928841,MUC12,MUC19,MUC22,MUC5AC,MUC6,NBPF1,NPIPB5,OR8U1,PCDHB8,PLIN4,POTEJ,PRAM1,PRB1,PRB4,SBSN,SLC13A2,SSC5D,TRIOBP,ZNF676,ZNF841,</t>
  </si>
  <si>
    <t>ADARB1,AHRR,APOOL,ASB1,BMS1P20,BRWD3,C1orf110,C2orf88,CCDC120,CLPS,CTD-2297D10.2,DHRS4-AS1,DNM1P46,EIF4A3,FAM118A,FAM135B,FAM21EP,FAM230B,FAM74A1,FAM99B,FER1L4,FLJ43315,FN3K,GOLGA6L17P,GPD1L,HAR1A,KLK4,KRTAP5-AS1,LIN52,LINC00163,LINC00200,LINC00202-1,LINC01061,LOC100132062,LOC100506834,LOC100507351,LOC101928150,LOC102724511,LOC286083,LOC339975,LOC440896,LOC441081,LOC729737,LRPAP1,LRRC37A4P,MCF2L-AS1,MIR3939,MIR941-3,MUC21,MUC3A,NBPF12,NEDD9,NIPBL,OPRK1,PDXDC2P,PHOSPHO2-KLHL23,PRKXP1,RPL31,SLC6A19,SREK1,TMX3,TPPP3,TULP3,VPS53,XPR1,</t>
  </si>
  <si>
    <t xml:space="preserve">N </t>
  </si>
  <si>
    <t xml:space="preserve">Avg </t>
  </si>
  <si>
    <t>N &lt; 2kbp</t>
  </si>
  <si>
    <t>ARMCX4,C17orf97,CELSR1,FAM186A,FCGBP,FLG,FMN2,GOLGA6L1,GOLGA6L2,HRC,HRNR,IGFN1,LNP1,LOC101928841,MAGEC1,MUC12,MUC19,MUC2,MUC6,NPIPB5,OR8U1,PCDHB8,PKD2,PLIN4,PRB1,PRB4,PRDM9,PSPH,SAMD1,SPATA31C1,VCX3B,ZNF429,ZNF676,ZNF860,</t>
  </si>
  <si>
    <t>CE</t>
  </si>
  <si>
    <t>ADARB1,AHRR,ANKRD20A5P,APOOL,BANP,BMS1P20,C1orf110,CYP4F11,DHRS4-AS1,DNM1P46,ECHDC3,EFNA2,FAM169B,FAM21EP,FAM53A,FAM99B,FER1L4,FMO2,GOLGA6L10,GOLGA6L17P,GPR123,GUCY2EP,KLK4,KRTAP5-AS1,LILRA1,LIN52,LINC00163,LINC00200,LINC00930,LINC01166,LOC100128593,LOC100499194,LOC100506834,LOC100507351,LOC401357,LOC440896,LOC729737,LRRC15,LRRC37A4P,MEGF10,MIR137HG,MIR4487,MUC17,MUC3A,NBPF12,OPRK1,PAX8-AS1,PDXDC2P,PHOSPHO2-KLHL23,PRR26,SLC6A19,TCERG1L-AS1,TDRD5,TLDC1,TULP3,UBE2F-SCLY,UNC5B,VPS53,XPR1,ZNF213,ZNF30-AS1,</t>
  </si>
  <si>
    <t>PB-IL</t>
  </si>
  <si>
    <t>PB-Only</t>
  </si>
  <si>
    <t>IL-Only</t>
  </si>
  <si>
    <t xml:space="preserve">Conserved, conserved elements overlapping deletions; TFBS, transcription factor binding sites. N: number of elements overlapping deletion SVs; Avg Conserved, the average length of an SV overlapping an element; N &lt; 2kbp; then number from the total set less than 2kbp. HG00514,HG00733,NA19240: all SVs in the callset. PB-IL, PB-Only, IL-Only: calls restricted to PB </t>
  </si>
  <si>
    <t>dataset</t>
  </si>
  <si>
    <t>chr</t>
  </si>
  <si>
    <t>start</t>
  </si>
  <si>
    <t>end</t>
  </si>
  <si>
    <t>width</t>
  </si>
  <si>
    <t>total_reads</t>
  </si>
  <si>
    <t>ref_reads</t>
  </si>
  <si>
    <t>nonRef_reads</t>
  </si>
  <si>
    <t>read_ratio</t>
  </si>
  <si>
    <t>genotype</t>
  </si>
  <si>
    <t>ref_hapTotal</t>
  </si>
  <si>
    <t>ref_hapRatio</t>
  </si>
  <si>
    <t>nonRef_hapTotal</t>
  </si>
  <si>
    <t>nonRef_hapRatio</t>
  </si>
  <si>
    <t>chr1</t>
  </si>
  <si>
    <t>HET</t>
  </si>
  <si>
    <t>HOM</t>
  </si>
  <si>
    <t>chr2</t>
  </si>
  <si>
    <t>chr3</t>
  </si>
  <si>
    <t>chr5</t>
  </si>
  <si>
    <t>chr6</t>
  </si>
  <si>
    <t>chr7</t>
  </si>
  <si>
    <t>chr8</t>
  </si>
  <si>
    <t>chr9</t>
  </si>
  <si>
    <t>chr10</t>
  </si>
  <si>
    <t>chr11</t>
  </si>
  <si>
    <t>chr12</t>
  </si>
  <si>
    <t>chr13</t>
  </si>
  <si>
    <t>chr14</t>
  </si>
  <si>
    <t>chr15</t>
  </si>
  <si>
    <t>chr16</t>
  </si>
  <si>
    <t>chr17</t>
  </si>
  <si>
    <t>chr18</t>
  </si>
  <si>
    <t>chr19</t>
  </si>
  <si>
    <t>chr20</t>
  </si>
  <si>
    <t>chr21</t>
  </si>
  <si>
    <t>chr22</t>
  </si>
  <si>
    <t>composite Total</t>
  </si>
  <si>
    <t>38,157,626</t>
  </si>
  <si>
    <t>27,306,574</t>
  </si>
  <si>
    <t>40,827,287</t>
  </si>
  <si>
    <t>H1 phase reads</t>
  </si>
  <si>
    <t>1,445,304 (4.8%)</t>
  </si>
  <si>
    <t>1,043,200 (4.6%)</t>
  </si>
  <si>
    <t>1,834,221 (4.8%)</t>
  </si>
  <si>
    <t>2,373,130 (5.3%)</t>
  </si>
  <si>
    <t>1,603,431 (5.2%)</t>
  </si>
  <si>
    <t>1,282,102 (4.7%)</t>
  </si>
  <si>
    <t>3,236,240 (6.6%)</t>
  </si>
  <si>
    <t>2,485,187 (6.6%)</t>
  </si>
  <si>
    <t>2,741,442 (6.7%)</t>
  </si>
  <si>
    <t>H2 phase reads</t>
  </si>
  <si>
    <t>1,444,567 (4.8%)</t>
  </si>
  <si>
    <t>1,046,426 (4.6%)</t>
  </si>
  <si>
    <t>1,856,940 (4.9%)</t>
  </si>
  <si>
    <t>2,368,900 (5.2%)</t>
  </si>
  <si>
    <t>1,609,373 (5.2%)</t>
  </si>
  <si>
    <t>1,268, 534 (4.6%)</t>
  </si>
  <si>
    <t>3,240,105 (6.6%)</t>
  </si>
  <si>
    <t>2,500,926 (6.6%)</t>
  </si>
  <si>
    <t>2,723,085 (6.7%)</t>
  </si>
  <si>
    <t>total phased</t>
  </si>
  <si>
    <t>2,889,871 (9.5%)</t>
  </si>
  <si>
    <t>2,089,626 (9.3%)</t>
  </si>
  <si>
    <t>3,691,161 (9.7%)</t>
  </si>
  <si>
    <t>4,742,030 (10.5%)</t>
  </si>
  <si>
    <t>3,212,804 (10.4%)</t>
  </si>
  <si>
    <t>1,282,102 (9.3%)</t>
  </si>
  <si>
    <t>6,476,345 (13.2%)</t>
  </si>
  <si>
    <t>4,986,113 (13.2%)</t>
  </si>
  <si>
    <t>5,464,527 (13.4%)</t>
  </si>
  <si>
    <t>chrX</t>
  </si>
  <si>
    <t>Not genotyped</t>
  </si>
  <si>
    <t>Genotyped</t>
  </si>
  <si>
    <t>&lt; 25 reads</t>
  </si>
  <si>
    <t>supported</t>
  </si>
  <si>
    <t>unsupported</t>
  </si>
  <si>
    <t>Jumping 7k</t>
  </si>
  <si>
    <t>2 (1.8%)</t>
  </si>
  <si>
    <t>57 (52.3%)</t>
  </si>
  <si>
    <t>50 (46.7%)</t>
  </si>
  <si>
    <t>Jumping 3.5k</t>
  </si>
  <si>
    <t>182 (25.4%)</t>
  </si>
  <si>
    <t>237 (33.1%)</t>
  </si>
  <si>
    <t>298 (55.7%)</t>
  </si>
  <si>
    <t>2433 (62.1%)</t>
  </si>
  <si>
    <t>356 (9.1%)</t>
  </si>
  <si>
    <t>1132 (76.1%)</t>
  </si>
  <si>
    <t>BioNano</t>
  </si>
  <si>
    <t>22 (8.1%)</t>
  </si>
  <si>
    <t>177 (65.3%)</t>
  </si>
  <si>
    <t>72 (28.9%)</t>
  </si>
  <si>
    <t>246 (50.3%)</t>
  </si>
  <si>
    <t>154 (31.5%)</t>
  </si>
  <si>
    <t>89 (36.6%)</t>
  </si>
  <si>
    <t>not genotyped</t>
  </si>
  <si>
    <t>genotyped</t>
  </si>
  <si>
    <t>Jumping_7k</t>
  </si>
  <si>
    <t>1 (1.9%)</t>
  </si>
  <si>
    <t>47 (88.7%)</t>
  </si>
  <si>
    <t>5 (9.4%)</t>
  </si>
  <si>
    <t>Jumping_3.5k</t>
  </si>
  <si>
    <t>76 (26.9%)</t>
  </si>
  <si>
    <t>140 (49.7%)</t>
  </si>
  <si>
    <t>66 (23.4%)</t>
  </si>
  <si>
    <t>277 (51.9%)</t>
  </si>
  <si>
    <t>164 (30.8%)</t>
  </si>
  <si>
    <t>92 (17.3%)</t>
  </si>
  <si>
    <t>0 (0%)</t>
  </si>
  <si>
    <t>61 (93.9%)</t>
  </si>
  <si>
    <t>4 (6.2%)</t>
  </si>
  <si>
    <t>96 (55.8%)</t>
  </si>
  <si>
    <t>75 (43.6%)</t>
  </si>
  <si>
    <t>1 (0.6%)</t>
  </si>
  <si>
    <t>seqnames</t>
  </si>
  <si>
    <t>strand</t>
  </si>
  <si>
    <t>innerBP_start</t>
  </si>
  <si>
    <t>innerBP_end</t>
  </si>
  <si>
    <t>platforms</t>
  </si>
  <si>
    <t>support</t>
  </si>
  <si>
    <t>*</t>
  </si>
  <si>
    <t>Ss</t>
  </si>
  <si>
    <t>phase</t>
  </si>
  <si>
    <t>REF:1</t>
  </si>
  <si>
    <t>HET:2</t>
  </si>
  <si>
    <t>REF:2</t>
  </si>
  <si>
    <t>PB</t>
  </si>
  <si>
    <t>SsGeno</t>
  </si>
  <si>
    <t>REF:3</t>
  </si>
  <si>
    <t>HOM:2</t>
  </si>
  <si>
    <t>Imn</t>
  </si>
  <si>
    <t>PB:j3.5k</t>
  </si>
  <si>
    <t>RO:SsGeno</t>
  </si>
  <si>
    <t>Imn:j3.5k</t>
  </si>
  <si>
    <t>RO</t>
  </si>
  <si>
    <t>AMB:2</t>
  </si>
  <si>
    <t>Ss:bN</t>
  </si>
  <si>
    <t>bN:Ss</t>
  </si>
  <si>
    <t>Imn:Ss</t>
  </si>
  <si>
    <t>SsGeno:phase</t>
  </si>
  <si>
    <t>j3.5k</t>
  </si>
  <si>
    <t>Imn:PB</t>
  </si>
  <si>
    <t>Imn:PB:Ss</t>
  </si>
  <si>
    <t>SsGeno:RO:phase</t>
  </si>
  <si>
    <t>HOM:1</t>
  </si>
  <si>
    <t>HET:1</t>
  </si>
  <si>
    <t>Imn:Ss:bN:PB</t>
  </si>
  <si>
    <t>RO:phase:SsGeno</t>
  </si>
  <si>
    <t>Ss:PB</t>
  </si>
  <si>
    <t>phase:SsGeno</t>
  </si>
  <si>
    <t>j7k:Imn:j3.5k:PB</t>
  </si>
  <si>
    <t>SsGeno:RO</t>
  </si>
  <si>
    <t>PB:Ss</t>
  </si>
  <si>
    <t>Imn:j3.5k:PB</t>
  </si>
  <si>
    <t>j3.5k:Imn</t>
  </si>
  <si>
    <t>j3.5k:Imn:PB</t>
  </si>
  <si>
    <t>j7k:PB:Imn:j3.5k:Ss</t>
  </si>
  <si>
    <t>Imn:j3.5k:PB:Ss</t>
  </si>
  <si>
    <t>PB:Imn</t>
  </si>
  <si>
    <t>PB:Ss:Imn</t>
  </si>
  <si>
    <t>REF:4</t>
  </si>
  <si>
    <t>j7k:Imn:j3.5k:Ss</t>
  </si>
  <si>
    <t>j3.5k:PB:Ss</t>
  </si>
  <si>
    <t>j7k:Imn:PB:j3.5k</t>
  </si>
  <si>
    <t>HET:3</t>
  </si>
  <si>
    <t>j7k:Imn:j3.5k</t>
  </si>
  <si>
    <t>HOM:3</t>
  </si>
  <si>
    <t>j3.5k:Imn:j7k:PB:Ss</t>
  </si>
  <si>
    <t>Imn:j3.5k:j7k:PB:Ss</t>
  </si>
  <si>
    <t>Ss:Imn</t>
  </si>
  <si>
    <t>HOM:0</t>
  </si>
  <si>
    <t>REF:0</t>
  </si>
  <si>
    <t>HET:4</t>
  </si>
  <si>
    <t>PB:j3.5k:Ss</t>
  </si>
  <si>
    <t>RO:phase</t>
  </si>
  <si>
    <t>j7k:j3.5k:Imn</t>
  </si>
  <si>
    <t>SsGeno:phase:RO</t>
  </si>
  <si>
    <t>Ss:bN:PB</t>
  </si>
  <si>
    <t>j7k:j3.5k:Imn:Ss</t>
  </si>
  <si>
    <t>j7k:j3.5k:Imn:PB</t>
  </si>
  <si>
    <t>HET:5</t>
  </si>
  <si>
    <t>Ss:bN:Imn</t>
  </si>
  <si>
    <t>phase:RO</t>
  </si>
  <si>
    <t>j3.5k:PB:Imn</t>
  </si>
  <si>
    <t>Imn:j3.5k:j7k</t>
  </si>
  <si>
    <t>Imn:PB:Ss:j3.5k</t>
  </si>
  <si>
    <t>Imn:bN:Ss</t>
  </si>
  <si>
    <t>PB:bN:Ss</t>
  </si>
  <si>
    <t>RO:SsGeno:phase</t>
  </si>
  <si>
    <t>j3.5k:PB</t>
  </si>
  <si>
    <t>bN:PB</t>
  </si>
  <si>
    <t>phase:SsGeno:RO</t>
  </si>
  <si>
    <t>bN:Ss:PB</t>
  </si>
  <si>
    <t>REF:NA</t>
  </si>
  <si>
    <t>HET:NA</t>
  </si>
  <si>
    <t>HOM:NA</t>
  </si>
  <si>
    <t>#hg38.knownCanonical.chrom</t>
  </si>
  <si>
    <t>hg38.knownCanonical.chromStart</t>
  </si>
  <si>
    <t>hg38.knownCanonical.chromEnd</t>
  </si>
  <si>
    <t>hg38.kgXref.geneSymbol</t>
  </si>
  <si>
    <t>HNRNPCL1</t>
  </si>
  <si>
    <t>PRAMEF2</t>
  </si>
  <si>
    <t>PRAMEF27</t>
  </si>
  <si>
    <t>HNRNPCL3</t>
  </si>
  <si>
    <t>HNRNPCL2</t>
  </si>
  <si>
    <t>FBXO42</t>
  </si>
  <si>
    <t>snoU13</t>
  </si>
  <si>
    <t>PTPRF</t>
  </si>
  <si>
    <t>7SK</t>
  </si>
  <si>
    <t>U1</t>
  </si>
  <si>
    <t>AC241952.1</t>
  </si>
  <si>
    <t>U2</t>
  </si>
  <si>
    <t>RP11-14N7.2</t>
  </si>
  <si>
    <t>5S_rRNA</t>
  </si>
  <si>
    <t>PPIAL4E</t>
  </si>
  <si>
    <t>RNVU1-15</t>
  </si>
  <si>
    <t>RP11-763B22.4</t>
  </si>
  <si>
    <t>NBPF15</t>
  </si>
  <si>
    <t>AC253578.1</t>
  </si>
  <si>
    <t>PPIAL4F</t>
  </si>
  <si>
    <t>CH17-125A10.2</t>
  </si>
  <si>
    <t>RP11-289H16.1</t>
  </si>
  <si>
    <t>RNA5SP59</t>
  </si>
  <si>
    <t>PDE4DIP</t>
  </si>
  <si>
    <t>RNU2-38P</t>
  </si>
  <si>
    <t>RP4-791M13.5</t>
  </si>
  <si>
    <t>AC239802.1</t>
  </si>
  <si>
    <t>RP4-791M13.4</t>
  </si>
  <si>
    <t>RP4-791M13.3</t>
  </si>
  <si>
    <t>NBPF9</t>
  </si>
  <si>
    <t>RNU1-59P</t>
  </si>
  <si>
    <t>CH17-189H20.1</t>
  </si>
  <si>
    <t>HIST2H4A</t>
  </si>
  <si>
    <t>HIST2H3C</t>
  </si>
  <si>
    <t>HIST2H2AA3</t>
  </si>
  <si>
    <t>HIST2H2BE</t>
  </si>
  <si>
    <t>AC239868.3</t>
  </si>
  <si>
    <t>RP11-196G18.22</t>
  </si>
  <si>
    <t>RP11-196G18.24</t>
  </si>
  <si>
    <t>HIST2H2AA4</t>
  </si>
  <si>
    <t>AC239868.2</t>
  </si>
  <si>
    <t>HIST2H3A</t>
  </si>
  <si>
    <t>HIST2H4B</t>
  </si>
  <si>
    <t>RP11-196G18.23</t>
  </si>
  <si>
    <t>OR2G6</t>
  </si>
  <si>
    <t>AC010745.2</t>
  </si>
  <si>
    <t>NRXN1</t>
  </si>
  <si>
    <t>IGKV1-12</t>
  </si>
  <si>
    <t>RP11-440D17.3</t>
  </si>
  <si>
    <t>RP11-440D17.4</t>
  </si>
  <si>
    <t>TRIM43</t>
  </si>
  <si>
    <t>LINC00342</t>
  </si>
  <si>
    <t>ANKRD36C</t>
  </si>
  <si>
    <t>RN7SL210P</t>
  </si>
  <si>
    <t>GPAT2</t>
  </si>
  <si>
    <t>ANKRD36</t>
  </si>
  <si>
    <t>RP11-734K23.9</t>
  </si>
  <si>
    <t>AC159540.3</t>
  </si>
  <si>
    <t>AC159540.1</t>
  </si>
  <si>
    <t>AC159540.2</t>
  </si>
  <si>
    <t>ANKRD36B</t>
  </si>
  <si>
    <t>RP11-506F3.1</t>
  </si>
  <si>
    <t>RGPD5</t>
  </si>
  <si>
    <t>LIMS3</t>
  </si>
  <si>
    <t>AC013271.3</t>
  </si>
  <si>
    <t>LINC01123</t>
  </si>
  <si>
    <t>MIR4267</t>
  </si>
  <si>
    <t>MALL</t>
  </si>
  <si>
    <t>MIR4436B1</t>
  </si>
  <si>
    <t>NPHP1</t>
  </si>
  <si>
    <t>AC013268.1</t>
  </si>
  <si>
    <t>LINC00116</t>
  </si>
  <si>
    <t>RP11-1223D19.1</t>
  </si>
  <si>
    <t>RP11-1223D19.3</t>
  </si>
  <si>
    <t>MIR4436B2</t>
  </si>
  <si>
    <t>AC140479.1</t>
  </si>
  <si>
    <t>LINC01106</t>
  </si>
  <si>
    <t>RP13-1039J1.4</t>
  </si>
  <si>
    <t>RP13-1039J1.2</t>
  </si>
  <si>
    <t>AC108938.5</t>
  </si>
  <si>
    <t>LIMS3L</t>
  </si>
  <si>
    <t>RP13-1039J1.3</t>
  </si>
  <si>
    <t>RGPD6</t>
  </si>
  <si>
    <t>AC123886.2</t>
  </si>
  <si>
    <t>BUB1</t>
  </si>
  <si>
    <t>CNTNAP5</t>
  </si>
  <si>
    <t>AC013269.4</t>
  </si>
  <si>
    <t>AC013269.5</t>
  </si>
  <si>
    <t>TISP43</t>
  </si>
  <si>
    <t>AC140481.4</t>
  </si>
  <si>
    <t>CFC1</t>
  </si>
  <si>
    <t>Metazoa_SRP</t>
  </si>
  <si>
    <t>POTEJ</t>
  </si>
  <si>
    <t>RNU6-848P</t>
  </si>
  <si>
    <t>ARHGAP15</t>
  </si>
  <si>
    <t>RP11-570L15.2</t>
  </si>
  <si>
    <t>AC096558.1</t>
  </si>
  <si>
    <t>AQP12B</t>
  </si>
  <si>
    <t>AC011298.2</t>
  </si>
  <si>
    <t>AQP12A</t>
  </si>
  <si>
    <t>ULK4</t>
  </si>
  <si>
    <t>CPNE4</t>
  </si>
  <si>
    <t>AC069513.4</t>
  </si>
  <si>
    <t>AC233280.3</t>
  </si>
  <si>
    <t>MIR570</t>
  </si>
  <si>
    <t>LINC00969</t>
  </si>
  <si>
    <t>MUC20</t>
  </si>
  <si>
    <t>MUC4</t>
  </si>
  <si>
    <t>AC124944.5</t>
  </si>
  <si>
    <t>TNK2</t>
  </si>
  <si>
    <t>MIR6829</t>
  </si>
  <si>
    <t>TNK2-AS1</t>
  </si>
  <si>
    <t>AC124944.3</t>
  </si>
  <si>
    <t>RP11-352G9.1</t>
  </si>
  <si>
    <t>RNU2-11P</t>
  </si>
  <si>
    <t>RP11-480A16.1</t>
  </si>
  <si>
    <t>AC024937.1</t>
  </si>
  <si>
    <t>RHOH</t>
  </si>
  <si>
    <t>C4orf51</t>
  </si>
  <si>
    <t>SPOCK3</t>
  </si>
  <si>
    <t>LVRN</t>
  </si>
  <si>
    <t>SPINK14</t>
  </si>
  <si>
    <t>Clostridiales-1</t>
  </si>
  <si>
    <t>GABRR1</t>
  </si>
  <si>
    <t>RP1-60O19.1</t>
  </si>
  <si>
    <t>LAMA2</t>
  </si>
  <si>
    <t>RP11-568A7.4</t>
  </si>
  <si>
    <t>RP11-568A7.3</t>
  </si>
  <si>
    <t>RP11-568A7.2</t>
  </si>
  <si>
    <t>UNC93A</t>
  </si>
  <si>
    <t>TTLL2</t>
  </si>
  <si>
    <t>CCZ1</t>
  </si>
  <si>
    <t>RSPH10B</t>
  </si>
  <si>
    <t>PMS2</t>
  </si>
  <si>
    <t>Y_RNA</t>
  </si>
  <si>
    <t>AIMP2</t>
  </si>
  <si>
    <t>SNORA42</t>
  </si>
  <si>
    <t>EIF2AK1</t>
  </si>
  <si>
    <t>ANKRD61</t>
  </si>
  <si>
    <t>RN7SL851P</t>
  </si>
  <si>
    <t>RNU6-218P</t>
  </si>
  <si>
    <t>AC004895.4</t>
  </si>
  <si>
    <t>USP42</t>
  </si>
  <si>
    <t>CYTH3</t>
  </si>
  <si>
    <t>AC004895.1</t>
  </si>
  <si>
    <t>FAM220A</t>
  </si>
  <si>
    <t>RAC1</t>
  </si>
  <si>
    <t>DAGLB</t>
  </si>
  <si>
    <t>KDELR2</t>
  </si>
  <si>
    <t>GT</t>
  </si>
  <si>
    <t>CN</t>
  </si>
  <si>
    <t>TR_fraction</t>
  </si>
  <si>
    <t>GRID2IP</t>
  </si>
  <si>
    <t>ZDHHC4</t>
  </si>
  <si>
    <t>AC079742.4</t>
  </si>
  <si>
    <t>C7orf26</t>
  </si>
  <si>
    <t>ZNF853</t>
  </si>
  <si>
    <t>ZNF316</t>
  </si>
  <si>
    <t>AC073343.13</t>
  </si>
  <si>
    <t>ZNF12</t>
  </si>
  <si>
    <t>AC073343.1</t>
  </si>
  <si>
    <t>SUGCT</t>
  </si>
  <si>
    <t>MIR4283-1</t>
  </si>
  <si>
    <t>RP11-73B2.2</t>
  </si>
  <si>
    <t>MIR4283-2</t>
  </si>
  <si>
    <t>AC104073.2</t>
  </si>
  <si>
    <t>AC104073.1</t>
  </si>
  <si>
    <t>RP11-328P23.4</t>
  </si>
  <si>
    <t>SNORA63</t>
  </si>
  <si>
    <t>ZNF92</t>
  </si>
  <si>
    <t>RP11-667F9.2</t>
  </si>
  <si>
    <t>TRIM74</t>
  </si>
  <si>
    <t>AC211476.1</t>
  </si>
  <si>
    <t>NSUN5</t>
  </si>
  <si>
    <t>TRIM50</t>
  </si>
  <si>
    <t>FKBP6</t>
  </si>
  <si>
    <t>RNU6-1080P</t>
  </si>
  <si>
    <t>FZD9</t>
  </si>
  <si>
    <t>BAZ1B</t>
  </si>
  <si>
    <t>RNU6-1198P</t>
  </si>
  <si>
    <t>BCL7B</t>
  </si>
  <si>
    <t>TBL2</t>
  </si>
  <si>
    <t>MLXIPL</t>
  </si>
  <si>
    <t>CTA-315H11.2</t>
  </si>
  <si>
    <t>VPS37D</t>
  </si>
  <si>
    <t>DNAJC30</t>
  </si>
  <si>
    <t>WBSCR22</t>
  </si>
  <si>
    <t>STX1A</t>
  </si>
  <si>
    <t>MIR4284</t>
  </si>
  <si>
    <t>NBPF1</t>
  </si>
  <si>
    <t>RN7SL265P</t>
  </si>
  <si>
    <t>RP5-1182A14.5</t>
  </si>
  <si>
    <t>ABHD11-AS1</t>
  </si>
  <si>
    <t>RP1-163M9.8</t>
  </si>
  <si>
    <t>ABHD11</t>
  </si>
  <si>
    <t>RNU1-3</t>
  </si>
  <si>
    <t>CLDN3</t>
  </si>
  <si>
    <t>FAM231A</t>
  </si>
  <si>
    <t>CLDN4</t>
  </si>
  <si>
    <t>AL021920.1</t>
  </si>
  <si>
    <t>RP1-163M9.7</t>
  </si>
  <si>
    <t>WBSCR27</t>
  </si>
  <si>
    <t>FAM231C</t>
  </si>
  <si>
    <t>WBSCR28</t>
  </si>
  <si>
    <t>RP5-1182A14.7</t>
  </si>
  <si>
    <t>RP11-731K22.1</t>
  </si>
  <si>
    <t>RNU1-4</t>
  </si>
  <si>
    <t>ELN</t>
  </si>
  <si>
    <t>CTB-51J22.1</t>
  </si>
  <si>
    <t>RP11-108M9.1</t>
  </si>
  <si>
    <t>LIMK1</t>
  </si>
  <si>
    <t>RP11-108M9.2</t>
  </si>
  <si>
    <t>EIF4H</t>
  </si>
  <si>
    <t>MIR3675</t>
  </si>
  <si>
    <t>MIR590</t>
  </si>
  <si>
    <t>RP11-108M9.3</t>
  </si>
  <si>
    <t>LAT2</t>
  </si>
  <si>
    <t>RNU1-5P</t>
  </si>
  <si>
    <t>RFC2</t>
  </si>
  <si>
    <t>RP11-108M9.4</t>
  </si>
  <si>
    <t>CLIP2</t>
  </si>
  <si>
    <t>RNU1-2</t>
  </si>
  <si>
    <t>GTF2IRD1</t>
  </si>
  <si>
    <t>RP11-108M9.6</t>
  </si>
  <si>
    <t>CROCC</t>
  </si>
  <si>
    <t>RNA5SP233</t>
  </si>
  <si>
    <t>RP5-1186P10.2</t>
  </si>
  <si>
    <t>AMY2A</t>
  </si>
  <si>
    <t>RP5-1186P10.1</t>
  </si>
  <si>
    <t>AMY1A</t>
  </si>
  <si>
    <t>GTF2I</t>
  </si>
  <si>
    <t>AMY1B</t>
  </si>
  <si>
    <t>AC083884.8</t>
  </si>
  <si>
    <t>AMY1C</t>
  </si>
  <si>
    <t>NCF1</t>
  </si>
  <si>
    <t>GTF2IRD2</t>
  </si>
  <si>
    <t>RP11-763B22.6</t>
  </si>
  <si>
    <t>DSTYK</t>
  </si>
  <si>
    <t>GATSL2</t>
  </si>
  <si>
    <t>WBSCR16</t>
  </si>
  <si>
    <t>C4BPA</t>
  </si>
  <si>
    <t>RYR2</t>
  </si>
  <si>
    <t>GTF2IRD2B</t>
  </si>
  <si>
    <t>CH17-132F21.5</t>
  </si>
  <si>
    <t>AC004878.2</t>
  </si>
  <si>
    <t>RP11-575H3.1</t>
  </si>
  <si>
    <t>AC004878.8</t>
  </si>
  <si>
    <t>ZNF385B</t>
  </si>
  <si>
    <t>FRG2C</t>
  </si>
  <si>
    <t>LINC00960</t>
  </si>
  <si>
    <t>ZNF595</t>
  </si>
  <si>
    <t>TRIM73</t>
  </si>
  <si>
    <t>AC253576.1</t>
  </si>
  <si>
    <t>POM121C</t>
  </si>
  <si>
    <t>LINC00504</t>
  </si>
  <si>
    <t>AC118282.4</t>
  </si>
  <si>
    <t>RP11-1281K21.8</t>
  </si>
  <si>
    <t>COG5</t>
  </si>
  <si>
    <t>DUSP22</t>
  </si>
  <si>
    <t>TCAF2</t>
  </si>
  <si>
    <t>RNU6-267P</t>
  </si>
  <si>
    <t>ABC7-481722F1.2</t>
  </si>
  <si>
    <t>CTAGE6</t>
  </si>
  <si>
    <t>RP11-482G13.1</t>
  </si>
  <si>
    <t>RP11-728K20.2</t>
  </si>
  <si>
    <t>AC093627.7</t>
  </si>
  <si>
    <t>PRR23D2</t>
  </si>
  <si>
    <t>DEFB107A</t>
  </si>
  <si>
    <t>AC093627.8</t>
  </si>
  <si>
    <t>DEFB105A</t>
  </si>
  <si>
    <t>RNU6-912P</t>
  </si>
  <si>
    <t>DEFB106A</t>
  </si>
  <si>
    <t>GNGT1</t>
  </si>
  <si>
    <t>DEFB104A</t>
  </si>
  <si>
    <t>KMT2C</t>
  </si>
  <si>
    <t>SPAG11A</t>
  </si>
  <si>
    <t>DEFB103A</t>
  </si>
  <si>
    <t>ZNF705D</t>
  </si>
  <si>
    <t>DEFB4A</t>
  </si>
  <si>
    <t>FAM66D</t>
  </si>
  <si>
    <t>FAM85B</t>
  </si>
  <si>
    <t>USP17L7</t>
  </si>
  <si>
    <t>SGK223</t>
  </si>
  <si>
    <t>USP17L2</t>
  </si>
  <si>
    <t>CTA-398F10.1</t>
  </si>
  <si>
    <t>FAM86B2</t>
  </si>
  <si>
    <t>CTA-398F10.2</t>
  </si>
  <si>
    <t>RP11-419I17.1</t>
  </si>
  <si>
    <t>CTD-3023L14.3</t>
  </si>
  <si>
    <t>AC068587.2</t>
  </si>
  <si>
    <t>CTD-3023L14.1</t>
  </si>
  <si>
    <t>CTD-3023L14.2</t>
  </si>
  <si>
    <t>CNTNAP3</t>
  </si>
  <si>
    <t>AC114550.1</t>
  </si>
  <si>
    <t>AL353626.1</t>
  </si>
  <si>
    <t>RN7SL178P</t>
  </si>
  <si>
    <t>FP565210.1</t>
  </si>
  <si>
    <t>AC087269.1</t>
  </si>
  <si>
    <t>AL353763.1</t>
  </si>
  <si>
    <t>CLDN23</t>
  </si>
  <si>
    <t>MIR1299</t>
  </si>
  <si>
    <t>RP11-211C9.1</t>
  </si>
  <si>
    <t>PGM5P2</t>
  </si>
  <si>
    <t>MFHAS1</t>
  </si>
  <si>
    <t>RP11-87H9.4</t>
  </si>
  <si>
    <t>RNU6-682P</t>
  </si>
  <si>
    <t>RP11-87H9.5</t>
  </si>
  <si>
    <t>SNORA70</t>
  </si>
  <si>
    <t>ERI1</t>
  </si>
  <si>
    <t>PGM5-AS1</t>
  </si>
  <si>
    <t>BX255923.3</t>
  </si>
  <si>
    <t>MIR4660</t>
  </si>
  <si>
    <t>RNU7-55P</t>
  </si>
  <si>
    <t>FOXD4L6</t>
  </si>
  <si>
    <t>RP11-286O1.1</t>
  </si>
  <si>
    <t>PPP1R3B</t>
  </si>
  <si>
    <t>RP11-10A14.3</t>
  </si>
  <si>
    <t>RP11-475I24.3</t>
  </si>
  <si>
    <t>RP11-10A14.4</t>
  </si>
  <si>
    <t>RP11-464F9.21</t>
  </si>
  <si>
    <t>RP11-10A14.9</t>
  </si>
  <si>
    <t>AC215219.2</t>
  </si>
  <si>
    <t>RP11-10A14.6</t>
  </si>
  <si>
    <t>AC215219.1</t>
  </si>
  <si>
    <t>RP11-10A14.5</t>
  </si>
  <si>
    <t>FAM138D</t>
  </si>
  <si>
    <t>RP11-115J16.1</t>
  </si>
  <si>
    <t>RP11-10A14.7</t>
  </si>
  <si>
    <t>RP11-96H19.1</t>
  </si>
  <si>
    <t>RNU6-1151P</t>
  </si>
  <si>
    <t>RP11-446N19.1</t>
  </si>
  <si>
    <t>RP11-115J16.3</t>
  </si>
  <si>
    <t>RP11-495K9.2</t>
  </si>
  <si>
    <t>RNU6-526P</t>
  </si>
  <si>
    <t>RP11-495K9.3</t>
  </si>
  <si>
    <t>RP11-115J16.2</t>
  </si>
  <si>
    <t>RNA5SP376</t>
  </si>
  <si>
    <t>RP11-375N15.2</t>
  </si>
  <si>
    <t>U6</t>
  </si>
  <si>
    <t>TNKS</t>
  </si>
  <si>
    <t>LINC00349</t>
  </si>
  <si>
    <t>MIR597</t>
  </si>
  <si>
    <t>RP11-597A11.11</t>
  </si>
  <si>
    <t>LINC00599</t>
  </si>
  <si>
    <t>RP11-597A11.6</t>
  </si>
  <si>
    <t>MIR124-1</t>
  </si>
  <si>
    <t>RP11-597A11.2</t>
  </si>
  <si>
    <t>RP11-1E4.1</t>
  </si>
  <si>
    <t>OR11H2</t>
  </si>
  <si>
    <t>MSRA</t>
  </si>
  <si>
    <t>OR4Q3</t>
  </si>
  <si>
    <t>AC023385.1</t>
  </si>
  <si>
    <t>OR4M1</t>
  </si>
  <si>
    <t>RP11-981G7.1</t>
  </si>
  <si>
    <t>OR4N2</t>
  </si>
  <si>
    <t>LINCR-0001</t>
  </si>
  <si>
    <t>OR4K2</t>
  </si>
  <si>
    <t>RNU6-729P</t>
  </si>
  <si>
    <t>OR4K5</t>
  </si>
  <si>
    <t>RP11-981G7.3</t>
  </si>
  <si>
    <t>OR4K1</t>
  </si>
  <si>
    <t>PRSS51</t>
  </si>
  <si>
    <t>Imn:Ss:PB</t>
  </si>
  <si>
    <t>RN7SL400P</t>
  </si>
  <si>
    <t>RP11-981G7.6</t>
  </si>
  <si>
    <t>RP11-854K16.3</t>
  </si>
  <si>
    <t>PRSS55</t>
  </si>
  <si>
    <t>RP11-854K16.4</t>
  </si>
  <si>
    <t>RP1L1</t>
  </si>
  <si>
    <t>RP11-32B5.7</t>
  </si>
  <si>
    <t>MIR4286</t>
  </si>
  <si>
    <t>RNU6-1235P</t>
  </si>
  <si>
    <t>C8orf74</t>
  </si>
  <si>
    <t>AC068446.1</t>
  </si>
  <si>
    <t>RNA5SP252</t>
  </si>
  <si>
    <t>RP11-275E15.2</t>
  </si>
  <si>
    <t>SOX7</t>
  </si>
  <si>
    <t>RP11-275E15.3</t>
  </si>
  <si>
    <t>CTD-2135J3.4</t>
  </si>
  <si>
    <t>RP11-32B5.8</t>
  </si>
  <si>
    <t>CTD-2135J3.3</t>
  </si>
  <si>
    <t>PINX1</t>
  </si>
  <si>
    <t>MIR3118-3</t>
  </si>
  <si>
    <t>POTEB3</t>
  </si>
  <si>
    <t>RP11-177H2.2</t>
  </si>
  <si>
    <t>RP11-177H2.1</t>
  </si>
  <si>
    <t>MIR5701-2</t>
  </si>
  <si>
    <t>XKR6</t>
  </si>
  <si>
    <t>RP11-11H9.2</t>
  </si>
  <si>
    <t>MIR598</t>
  </si>
  <si>
    <t>RP11-983G14.1</t>
  </si>
  <si>
    <t>AF131215.6</t>
  </si>
  <si>
    <t>RP11-294C11.1</t>
  </si>
  <si>
    <t>AF131215.9</t>
  </si>
  <si>
    <t>RP11-294C11.3</t>
  </si>
  <si>
    <t>AF131215.2</t>
  </si>
  <si>
    <t>RP11-255M2.3</t>
  </si>
  <si>
    <t>AF131215.3</t>
  </si>
  <si>
    <t>MIR3670-4</t>
  </si>
  <si>
    <t>AF131215.4</t>
  </si>
  <si>
    <t>MIR3179-4</t>
  </si>
  <si>
    <t>AF131215.8</t>
  </si>
  <si>
    <t>NOMO2</t>
  </si>
  <si>
    <t>LINC00529</t>
  </si>
  <si>
    <t>PDPR</t>
  </si>
  <si>
    <t>AF131216.1</t>
  </si>
  <si>
    <t>RP11-296I10.3</t>
  </si>
  <si>
    <t>MTMR9</t>
  </si>
  <si>
    <t>CCDC144A</t>
  </si>
  <si>
    <t>AF131216.6</t>
  </si>
  <si>
    <t>RP11-219A15.4</t>
  </si>
  <si>
    <t>SLC35G5</t>
  </si>
  <si>
    <t>RP11-92B11.3</t>
  </si>
  <si>
    <t>AF131216.5</t>
  </si>
  <si>
    <t>RP11-219A15.2</t>
  </si>
  <si>
    <t>FAM167A-AS1</t>
  </si>
  <si>
    <t>ASIC2</t>
  </si>
  <si>
    <t>RN7SL293P</t>
  </si>
  <si>
    <t>RNU6-1084P</t>
  </si>
  <si>
    <t>MBD3L5</t>
  </si>
  <si>
    <t>FAM167A</t>
  </si>
  <si>
    <t>MBD3L4</t>
  </si>
  <si>
    <t>BLK</t>
  </si>
  <si>
    <t>MBD3L2</t>
  </si>
  <si>
    <t>RP11-148O21.6</t>
  </si>
  <si>
    <t>MBD3L3</t>
  </si>
  <si>
    <t>RP11-148O21.3</t>
  </si>
  <si>
    <t>AL441988.1</t>
  </si>
  <si>
    <t>RP11-148O21.4</t>
  </si>
  <si>
    <t>RP11-148O21.2</t>
  </si>
  <si>
    <t>LINC00208</t>
  </si>
  <si>
    <t>GATA4</t>
  </si>
  <si>
    <t>C8orf49</t>
  </si>
  <si>
    <t>NEIL2</t>
  </si>
  <si>
    <t>FDFT1</t>
  </si>
  <si>
    <t>RP11-297N6.4</t>
  </si>
  <si>
    <t>CTSB</t>
  </si>
  <si>
    <t>RP11-589N15.2</t>
  </si>
  <si>
    <t>DEFB136</t>
  </si>
  <si>
    <t>DEFB135</t>
  </si>
  <si>
    <t>DEFB134</t>
  </si>
  <si>
    <t>RP11-1236K1.1</t>
  </si>
  <si>
    <t>RNA5SP253</t>
  </si>
  <si>
    <t>AC145124.1</t>
  </si>
  <si>
    <t>FAM86B1</t>
  </si>
  <si>
    <t>AC145124.2</t>
  </si>
  <si>
    <t>DEFB130</t>
  </si>
  <si>
    <t>RNA5SP254</t>
  </si>
  <si>
    <t>FAM66A</t>
  </si>
  <si>
    <t>GLIDR</t>
  </si>
  <si>
    <t>RN7SL763P</t>
  </si>
  <si>
    <t>RP11-216M21.5</t>
  </si>
  <si>
    <t>ANKRD20A2</t>
  </si>
  <si>
    <t>RNU6-1269P</t>
  </si>
  <si>
    <t>RP11-146D12.2</t>
  </si>
  <si>
    <t>FAM95B1</t>
  </si>
  <si>
    <t>AC129778.2</t>
  </si>
  <si>
    <t>BMS1P14</t>
  </si>
  <si>
    <t>CH17-80A12.1</t>
  </si>
  <si>
    <t>RNU6-156P</t>
  </si>
  <si>
    <t>RP11-318K12.2</t>
  </si>
  <si>
    <t>CNTNAP3B</t>
  </si>
  <si>
    <t>RN7SL343P</t>
  </si>
  <si>
    <t>SPATA31A7</t>
  </si>
  <si>
    <t>RP11-101E5.6</t>
  </si>
  <si>
    <t>RP11-101E5.1</t>
  </si>
  <si>
    <t>&lt;NA&gt;</t>
  </si>
  <si>
    <t>RN7SL722P</t>
  </si>
  <si>
    <t>FAM27C</t>
  </si>
  <si>
    <t>RP11-374M1.5</t>
  </si>
  <si>
    <t>RP11-374M1.4</t>
  </si>
  <si>
    <t>RP11-374M1.3</t>
  </si>
  <si>
    <t>RP11-374M1.2</t>
  </si>
  <si>
    <t>RP11-449H15.2</t>
  </si>
  <si>
    <t>AL359955.1</t>
  </si>
  <si>
    <t>RNU6-1293P</t>
  </si>
  <si>
    <t>CBWD5</t>
  </si>
  <si>
    <t>FOXD4L4</t>
  </si>
  <si>
    <t>RP11-15E1.5</t>
  </si>
  <si>
    <t>ANKRD20A3</t>
  </si>
  <si>
    <t>RNU6-538P</t>
  </si>
  <si>
    <t>RP11-327I22.5</t>
  </si>
  <si>
    <t>ZNF658</t>
  </si>
  <si>
    <t>RP11-395E19.6</t>
  </si>
  <si>
    <t>RP11-395E19.2</t>
  </si>
  <si>
    <t>SPATA31A3</t>
  </si>
  <si>
    <t>RN7SL422P</t>
  </si>
  <si>
    <t>CDK20</t>
  </si>
  <si>
    <t>RNU6-86P</t>
  </si>
  <si>
    <t>LINC00587</t>
  </si>
  <si>
    <t>FAM225B</t>
  </si>
  <si>
    <t>FAM225A</t>
  </si>
  <si>
    <t>U8</t>
  </si>
  <si>
    <t>AKR1C1</t>
  </si>
  <si>
    <t>AKR1C2</t>
  </si>
  <si>
    <t>RP11-499O7.7</t>
  </si>
  <si>
    <t>CH17-335B8.4</t>
  </si>
  <si>
    <t>ANXA8L1</t>
  </si>
  <si>
    <t>NPY4R</t>
  </si>
  <si>
    <t>GPRIN2</t>
  </si>
  <si>
    <t>SYT15</t>
  </si>
  <si>
    <t>RP11-38L15.3</t>
  </si>
  <si>
    <t>RP11-38L15.2</t>
  </si>
  <si>
    <t>RP11-38L15.8</t>
  </si>
  <si>
    <t>RN7SL248P</t>
  </si>
  <si>
    <t>RNA5SP311</t>
  </si>
  <si>
    <t>PTPN20</t>
  </si>
  <si>
    <t>GDF10</t>
  </si>
  <si>
    <t>GDF2</t>
  </si>
  <si>
    <t>RBP3</t>
  </si>
  <si>
    <t>AL731561.1</t>
  </si>
  <si>
    <t>ZNF488</t>
  </si>
  <si>
    <t>ANXA8</t>
  </si>
  <si>
    <t>FAM25G</t>
  </si>
  <si>
    <t>RP11-144G6.4</t>
  </si>
  <si>
    <t>AGAP9</t>
  </si>
  <si>
    <t>RP11-144G6.12</t>
  </si>
  <si>
    <t>RNA5SP312</t>
  </si>
  <si>
    <t>LINC00864</t>
  </si>
  <si>
    <t>RN7SL453P</t>
  </si>
  <si>
    <t>ABC7-42404400C24.1</t>
  </si>
  <si>
    <t>ASAH2B</t>
  </si>
  <si>
    <t>NUTM2A-AS1</t>
  </si>
  <si>
    <t>HECTD2</t>
  </si>
  <si>
    <t>HPSE2</t>
  </si>
  <si>
    <t>PRR5L</t>
  </si>
  <si>
    <t>RP11-347H15.4</t>
  </si>
  <si>
    <t>RP11-313I2.11</t>
  </si>
  <si>
    <t>TRIM49</t>
  </si>
  <si>
    <t>TRIM64B</t>
  </si>
  <si>
    <t>TRIM49D1</t>
  </si>
  <si>
    <t>TRIM49D2</t>
  </si>
  <si>
    <t>TRIM64</t>
  </si>
  <si>
    <t>TRIM49C</t>
  </si>
  <si>
    <t>UBTFL1</t>
  </si>
  <si>
    <t>BORCS5</t>
  </si>
  <si>
    <t>MSRB3</t>
  </si>
  <si>
    <t>TSPAN8</t>
  </si>
  <si>
    <t>LGR5</t>
  </si>
  <si>
    <t>RNA5SP377</t>
  </si>
  <si>
    <t>RP11-495K9.6</t>
  </si>
  <si>
    <t>FAM230C</t>
  </si>
  <si>
    <t>AL356585.1</t>
  </si>
  <si>
    <t>RP11-248G5.8</t>
  </si>
  <si>
    <t>RP13-444H2.1</t>
  </si>
  <si>
    <t>THSD1</t>
  </si>
  <si>
    <t>RNY4P24</t>
  </si>
  <si>
    <t>VPS36</t>
  </si>
  <si>
    <t>RP11-245D16.4</t>
  </si>
  <si>
    <t>CKAP2</t>
  </si>
  <si>
    <t>LINC00345</t>
  </si>
  <si>
    <t>RP11-78J21.4</t>
  </si>
  <si>
    <t>RP11-78J21.6</t>
  </si>
  <si>
    <t>LINC00395</t>
  </si>
  <si>
    <t>RP11-473M10.3</t>
  </si>
  <si>
    <t>OR11H12</t>
  </si>
  <si>
    <t>RP11-536C10.7</t>
  </si>
  <si>
    <t>RP11-536C10.16</t>
  </si>
  <si>
    <t>RP11-671J11.7</t>
  </si>
  <si>
    <t>RNU1-27P</t>
  </si>
  <si>
    <t>RNU1-28P</t>
  </si>
  <si>
    <t>RP11-671J11.4</t>
  </si>
  <si>
    <t>SNX6</t>
  </si>
  <si>
    <t>UNC79</t>
  </si>
  <si>
    <t>LINC01193</t>
  </si>
  <si>
    <t>IGHD5OR15-5B</t>
  </si>
  <si>
    <t>IGHD4OR15-4B</t>
  </si>
  <si>
    <t>IGHD3OR15-3B</t>
  </si>
  <si>
    <t>IGHD2OR15-2B</t>
  </si>
  <si>
    <t>IGHD1OR15-1B</t>
  </si>
  <si>
    <t>MIR3118-4</t>
  </si>
  <si>
    <t>POTEB</t>
  </si>
  <si>
    <t>RNU6-631P</t>
  </si>
  <si>
    <t>MIR5701-3</t>
  </si>
  <si>
    <t>RP11-69H14.6</t>
  </si>
  <si>
    <t>OR4M2</t>
  </si>
  <si>
    <t>OR4N4</t>
  </si>
  <si>
    <t>RP11-2F9.4</t>
  </si>
  <si>
    <t>IGHV1OR15-1</t>
  </si>
  <si>
    <t>IGHV4OR15-8</t>
  </si>
  <si>
    <t>MIR1268A</t>
  </si>
  <si>
    <t>AC100757.1</t>
  </si>
  <si>
    <t>RN7SL545P</t>
  </si>
  <si>
    <t>GOLGA6L22</t>
  </si>
  <si>
    <t>AC091565.1</t>
  </si>
  <si>
    <t>RN7SL495P</t>
  </si>
  <si>
    <t>CHRNA7</t>
  </si>
  <si>
    <t>RP11-624A21.1</t>
  </si>
  <si>
    <t>RNU6-18P</t>
  </si>
  <si>
    <t>GOLGA6L10</t>
  </si>
  <si>
    <t>RP11-152F13.8</t>
  </si>
  <si>
    <t>GOLGA6L9</t>
  </si>
  <si>
    <t>AC245033.1</t>
  </si>
  <si>
    <t>RN7SL417P</t>
  </si>
  <si>
    <t>AC243562.1</t>
  </si>
  <si>
    <t>RP11-182J1.13</t>
  </si>
  <si>
    <t>AC243562.2</t>
  </si>
  <si>
    <t>RP11-182J1.10</t>
  </si>
  <si>
    <t>RP11-182J1.12</t>
  </si>
  <si>
    <t>j3.5k:Imn:j7k:Ss</t>
  </si>
  <si>
    <t>TPSB2</t>
  </si>
  <si>
    <t>TPSAB1</t>
  </si>
  <si>
    <t>TPSD1</t>
  </si>
  <si>
    <t>RP11-616M22.5</t>
  </si>
  <si>
    <t>NOMO1</t>
  </si>
  <si>
    <t>MIR3179-1</t>
  </si>
  <si>
    <t>MIR3670-1</t>
  </si>
  <si>
    <t>MIR3180-1</t>
  </si>
  <si>
    <t>MIR6511A1</t>
  </si>
  <si>
    <t>MIR6770-1</t>
  </si>
  <si>
    <t>NPIPA1</t>
  </si>
  <si>
    <t>PDXDC1</t>
  </si>
  <si>
    <t>MIR1972-1</t>
  </si>
  <si>
    <t>RP11-680G24.6</t>
  </si>
  <si>
    <t>NTAN1</t>
  </si>
  <si>
    <t>RRN3</t>
  </si>
  <si>
    <t>RP11-72I8.1</t>
  </si>
  <si>
    <t>PKD1P6</t>
  </si>
  <si>
    <t>AC139256.1</t>
  </si>
  <si>
    <t>MIR6511B2</t>
  </si>
  <si>
    <t>MIR3180-4</t>
  </si>
  <si>
    <t>AC126763.1</t>
  </si>
  <si>
    <t>NPIPA5</t>
  </si>
  <si>
    <t>ABCC6</t>
  </si>
  <si>
    <t>RP11-517A5.7</t>
  </si>
  <si>
    <t>NOMO3</t>
  </si>
  <si>
    <t>RP11-517A5.5</t>
  </si>
  <si>
    <t>MIR3179-2</t>
  </si>
  <si>
    <t>MIR3670-2</t>
  </si>
  <si>
    <t>MIR3180-2</t>
  </si>
  <si>
    <t>MIR6511A2</t>
  </si>
  <si>
    <t>MIR6770-2</t>
  </si>
  <si>
    <t>AC138969.4</t>
  </si>
  <si>
    <t>MIR6511A3</t>
  </si>
  <si>
    <t>AC138969.1</t>
  </si>
  <si>
    <t>NPIPA7</t>
  </si>
  <si>
    <t>RP11-14N9.2</t>
  </si>
  <si>
    <t>AC092326.1</t>
  </si>
  <si>
    <t>RP11-14N9.1</t>
  </si>
  <si>
    <t>CTD-2576D5.1</t>
  </si>
  <si>
    <t>XYLT1</t>
  </si>
  <si>
    <t>CTD-2576D5.4</t>
  </si>
  <si>
    <t>RP11-1102P22.3</t>
  </si>
  <si>
    <t>RP11-1102P22.1</t>
  </si>
  <si>
    <t>RP11-1102P22.2</t>
  </si>
  <si>
    <t>RP11-567P19.1</t>
  </si>
  <si>
    <t>RP11-916L7.1</t>
  </si>
  <si>
    <t>CTD-3229J4.1</t>
  </si>
  <si>
    <t>CTA-481E9.2</t>
  </si>
  <si>
    <t>CTA-481E9.4</t>
  </si>
  <si>
    <t>CTA-481E9.3</t>
  </si>
  <si>
    <t>CTD-2036A2.1</t>
  </si>
  <si>
    <t>AC126755.3</t>
  </si>
  <si>
    <t>NPIPA8</t>
  </si>
  <si>
    <t>AC126755.1</t>
  </si>
  <si>
    <t>MIR6511A4</t>
  </si>
  <si>
    <t>RP11-1212A22.4</t>
  </si>
  <si>
    <t>MIR6770-3</t>
  </si>
  <si>
    <t>AC126755.2</t>
  </si>
  <si>
    <t>MIR3180-3</t>
  </si>
  <si>
    <t>MIR3670-3</t>
  </si>
  <si>
    <t>MIR3179-3</t>
  </si>
  <si>
    <t>SCARNA6</t>
  </si>
  <si>
    <t>METTL9</t>
  </si>
  <si>
    <t>CTB-31N19.3</t>
  </si>
  <si>
    <t>IGSF6</t>
  </si>
  <si>
    <t>RNU6-1005P</t>
  </si>
  <si>
    <t>RNU6-196P</t>
  </si>
  <si>
    <t>OTOA</t>
  </si>
  <si>
    <t>RP11-645C24.5</t>
  </si>
  <si>
    <t>NPIPB4</t>
  </si>
  <si>
    <t>AC092375.1</t>
  </si>
  <si>
    <t>CTD-2649C14.2</t>
  </si>
  <si>
    <t>UQCRC2</t>
  </si>
  <si>
    <t>PDZD9</t>
  </si>
  <si>
    <t>CTD-2649C14.3</t>
  </si>
  <si>
    <t>C16orf52</t>
  </si>
  <si>
    <t>RP11-101E7.2</t>
  </si>
  <si>
    <t>VWA3A</t>
  </si>
  <si>
    <t>SDR42E2</t>
  </si>
  <si>
    <t>EEF2K</t>
  </si>
  <si>
    <t>RP11-141O15.1</t>
  </si>
  <si>
    <t>POLR3E</t>
  </si>
  <si>
    <t>CDR2</t>
  </si>
  <si>
    <t>RP11-21M24.3</t>
  </si>
  <si>
    <t>RP11-21M24.2</t>
  </si>
  <si>
    <t>AC106788.1</t>
  </si>
  <si>
    <t>NPIPB5</t>
  </si>
  <si>
    <t>RP11-105C19.2</t>
  </si>
  <si>
    <t>RP11-105C19.1</t>
  </si>
  <si>
    <t>NPIPB7</t>
  </si>
  <si>
    <t>RP11-435I10.4</t>
  </si>
  <si>
    <t>CLN3</t>
  </si>
  <si>
    <t>APOBR</t>
  </si>
  <si>
    <t>IL27</t>
  </si>
  <si>
    <t>j3.5k:Imn:PB:j7k:Ss</t>
  </si>
  <si>
    <t>NUPR1</t>
  </si>
  <si>
    <t>RP11-666O2.2</t>
  </si>
  <si>
    <t>SGF29</t>
  </si>
  <si>
    <t>SULT1A2</t>
  </si>
  <si>
    <t>SULT1A1</t>
  </si>
  <si>
    <t>NPIPB8</t>
  </si>
  <si>
    <t>EIF3C</t>
  </si>
  <si>
    <t>MIR6862-2</t>
  </si>
  <si>
    <t>RP11-67H24.2</t>
  </si>
  <si>
    <t>IGHV2OR16-5</t>
  </si>
  <si>
    <t>RP11-989E6.3</t>
  </si>
  <si>
    <t>IGHV3OR16-10</t>
  </si>
  <si>
    <t>RP11-989E6.8</t>
  </si>
  <si>
    <t>IGHV3OR16-8</t>
  </si>
  <si>
    <t>RP11-19N8.4</t>
  </si>
  <si>
    <t>RP11-19N8.7</t>
  </si>
  <si>
    <t>RP11-1437A8.3</t>
  </si>
  <si>
    <t>TP53TG3C</t>
  </si>
  <si>
    <t>RP11-1437A8.4</t>
  </si>
  <si>
    <t>RP11-1437A8.6</t>
  </si>
  <si>
    <t>TP53TG3E</t>
  </si>
  <si>
    <t>TP53TG3B</t>
  </si>
  <si>
    <t>RP11-1437A8.5</t>
  </si>
  <si>
    <t>TP53TG3F</t>
  </si>
  <si>
    <t>RP11-23E10.3</t>
  </si>
  <si>
    <t>CES1</t>
  </si>
  <si>
    <t>CTD-2033A16.3</t>
  </si>
  <si>
    <t>CLEC18B</t>
  </si>
  <si>
    <t>AL353997.3</t>
  </si>
  <si>
    <t>LGALS9C</t>
  </si>
  <si>
    <t>TBC1D28</t>
  </si>
  <si>
    <t>ZNF286B</t>
  </si>
  <si>
    <t>RP11-815I9.4</t>
  </si>
  <si>
    <t>TRIM16L</t>
  </si>
  <si>
    <t>FBXW10</t>
  </si>
  <si>
    <t>TVP23B</t>
  </si>
  <si>
    <t>CTD-2145A24.5</t>
  </si>
  <si>
    <t>KCNJ12</t>
  </si>
  <si>
    <t>KCNJ18</t>
  </si>
  <si>
    <t>AC005562.1</t>
  </si>
  <si>
    <t>RP11-642M2.1</t>
  </si>
  <si>
    <t>AC005702.1</t>
  </si>
  <si>
    <t>AC005702.4</t>
  </si>
  <si>
    <t>AC005702.3</t>
  </si>
  <si>
    <t>AC005702.2</t>
  </si>
  <si>
    <t>MIR4737</t>
  </si>
  <si>
    <t>HEATR6</t>
  </si>
  <si>
    <t>CTD-2319I12.2</t>
  </si>
  <si>
    <t>WFDC21P</t>
  </si>
  <si>
    <t>CTD-2319I12.4</t>
  </si>
  <si>
    <t>FAM182A</t>
  </si>
  <si>
    <t>APP</t>
  </si>
  <si>
    <t>HIC2</t>
  </si>
  <si>
    <t>TMEM191C</t>
  </si>
  <si>
    <t>GSTT2B</t>
  </si>
  <si>
    <t>NLGN4X</t>
  </si>
  <si>
    <t>RP11-141O19.1</t>
  </si>
  <si>
    <t>CENPVP1</t>
  </si>
  <si>
    <t>MAGED4</t>
  </si>
  <si>
    <t>SNORA11D</t>
  </si>
  <si>
    <t>XAGE1A</t>
  </si>
  <si>
    <t>XAGE1B</t>
  </si>
  <si>
    <t>FAM156A</t>
  </si>
  <si>
    <t>USP51</t>
  </si>
  <si>
    <t>DMRTC1</t>
  </si>
  <si>
    <t>PABPC1L2B</t>
  </si>
  <si>
    <t>PABPC1L2A</t>
  </si>
  <si>
    <t>ARMCX6</t>
  </si>
  <si>
    <t>NXF2</t>
  </si>
  <si>
    <t>NXF2B</t>
  </si>
  <si>
    <t>H2BFWT</t>
  </si>
  <si>
    <t>H2BFM</t>
  </si>
  <si>
    <t>RHOXF1-AS1</t>
  </si>
  <si>
    <t>RHOXF2B</t>
  </si>
  <si>
    <t>RHOXF1</t>
  </si>
  <si>
    <t>LINC01402</t>
  </si>
  <si>
    <t>RHOXF2</t>
  </si>
  <si>
    <t>CT55</t>
  </si>
  <si>
    <t>AC234771.1</t>
  </si>
  <si>
    <t>CT45A1</t>
  </si>
  <si>
    <t>n</t>
  </si>
  <si>
    <t>CT45A3</t>
  </si>
  <si>
    <t>CT45A5</t>
  </si>
  <si>
    <t>CT45A6</t>
  </si>
  <si>
    <t>HSFX2</t>
  </si>
  <si>
    <t>TMEM185A</t>
  </si>
  <si>
    <t>MAGEA11</t>
  </si>
  <si>
    <t>y</t>
  </si>
  <si>
    <t>HSFX1</t>
  </si>
  <si>
    <t>MAGEA2B</t>
  </si>
  <si>
    <t>CSAG1</t>
  </si>
  <si>
    <t>MAGEA12</t>
  </si>
  <si>
    <t>RP1-14D6.7</t>
  </si>
  <si>
    <t>MAGEA2</t>
  </si>
  <si>
    <t>PNMA6A</t>
  </si>
  <si>
    <t>MAGEA1</t>
  </si>
  <si>
    <t>AC236972.1</t>
  </si>
  <si>
    <t>RP11-635O16.2</t>
  </si>
  <si>
    <t>FLNA</t>
  </si>
  <si>
    <t>EMD</t>
  </si>
  <si>
    <t>CTAG1A</t>
  </si>
  <si>
    <t>CTAG1B</t>
  </si>
  <si>
    <t>FAM223B</t>
  </si>
  <si>
    <t>Imn:j3.5k:Ss</t>
  </si>
  <si>
    <t>Imn:Ss:j7k</t>
  </si>
  <si>
    <t>clone</t>
  </si>
  <si>
    <t>Strand seq coords</t>
  </si>
  <si>
    <t>size bp</t>
  </si>
  <si>
    <t>validation</t>
  </si>
  <si>
    <t>accession</t>
  </si>
  <si>
    <t>homozygous</t>
  </si>
  <si>
    <t>CH17-144M16</t>
  </si>
  <si>
    <t>Y</t>
  </si>
  <si>
    <t xml:space="preserve">AC255484 </t>
  </si>
  <si>
    <t>9/9</t>
  </si>
  <si>
    <t>CH17-233O16</t>
  </si>
  <si>
    <t>hold</t>
  </si>
  <si>
    <t>CH17-265D5</t>
  </si>
  <si>
    <t>CH17-139I6</t>
  </si>
  <si>
    <t>misassembled</t>
  </si>
  <si>
    <t>CH17-266C19</t>
  </si>
  <si>
    <t>AC255545</t>
  </si>
  <si>
    <t>CH17-273I24</t>
  </si>
  <si>
    <t>8/9</t>
  </si>
  <si>
    <t>CH17-296I15</t>
  </si>
  <si>
    <t>AC270142.1</t>
  </si>
  <si>
    <t>CH17-453K15</t>
  </si>
  <si>
    <t>6/9</t>
  </si>
  <si>
    <t>CH17-437M17</t>
  </si>
  <si>
    <t>CH17-66M11</t>
  </si>
  <si>
    <t>AC256309.1</t>
  </si>
  <si>
    <t>CH17-68C8</t>
  </si>
  <si>
    <t>contig</t>
  </si>
  <si>
    <t>KI270524.1</t>
  </si>
  <si>
    <t>8/8</t>
  </si>
  <si>
    <t>AC270508</t>
  </si>
  <si>
    <t>AC270755</t>
  </si>
  <si>
    <t>AC270162</t>
  </si>
  <si>
    <t>AC245043</t>
  </si>
  <si>
    <t>AC244199</t>
  </si>
  <si>
    <t>AC270568</t>
  </si>
  <si>
    <t>PB-SV</t>
  </si>
  <si>
    <t>IL-SV</t>
  </si>
  <si>
    <t>Depth</t>
  </si>
  <si>
    <t>HG01879</t>
  </si>
  <si>
    <t>ACB</t>
  </si>
  <si>
    <t>43.76x</t>
  </si>
  <si>
    <t>HG00419</t>
  </si>
  <si>
    <t>38.73x</t>
  </si>
  <si>
    <t>NA19625</t>
  </si>
  <si>
    <t>ASW</t>
  </si>
  <si>
    <t>30.66x</t>
  </si>
  <si>
    <t>NA18939</t>
  </si>
  <si>
    <t>JPT</t>
  </si>
  <si>
    <t>44.59x</t>
  </si>
  <si>
    <t>HG01112</t>
  </si>
  <si>
    <t>CLM</t>
  </si>
  <si>
    <t>43.05x</t>
  </si>
  <si>
    <t>HG01595</t>
  </si>
  <si>
    <t>KHV</t>
  </si>
  <si>
    <t>40.88x</t>
  </si>
  <si>
    <t>NA19648</t>
  </si>
  <si>
    <t>MXL</t>
  </si>
  <si>
    <t>30.52x</t>
  </si>
  <si>
    <t>BEB</t>
  </si>
  <si>
    <t>44.89x</t>
  </si>
  <si>
    <t>HG01565</t>
  </si>
  <si>
    <t>PEL</t>
  </si>
  <si>
    <t>44.34x</t>
  </si>
  <si>
    <t>NA20845</t>
  </si>
  <si>
    <t>GIH</t>
  </si>
  <si>
    <t>40.30x</t>
  </si>
  <si>
    <t>HG01051</t>
  </si>
  <si>
    <t>38.60x</t>
  </si>
  <si>
    <t>HG03742</t>
  </si>
  <si>
    <t>ITU</t>
  </si>
  <si>
    <t>42.68x</t>
  </si>
  <si>
    <t>HG02922</t>
  </si>
  <si>
    <t>ESN</t>
  </si>
  <si>
    <t>36.61x</t>
  </si>
  <si>
    <t>HG01583</t>
  </si>
  <si>
    <t>PJL</t>
  </si>
  <si>
    <t>29.28x</t>
  </si>
  <si>
    <t>HG02568</t>
  </si>
  <si>
    <t>GWD</t>
  </si>
  <si>
    <t>18.19x</t>
  </si>
  <si>
    <t>HG03642</t>
  </si>
  <si>
    <t>STU</t>
  </si>
  <si>
    <t>30.06x</t>
  </si>
  <si>
    <t>NA19017</t>
  </si>
  <si>
    <t>LWK</t>
  </si>
  <si>
    <t>42.43x</t>
  </si>
  <si>
    <t>HG00268</t>
  </si>
  <si>
    <t>FIN</t>
  </si>
  <si>
    <t>45.30x</t>
  </si>
  <si>
    <t>HG03052</t>
  </si>
  <si>
    <t>MSL</t>
  </si>
  <si>
    <t>36.08x</t>
  </si>
  <si>
    <t>HG00096</t>
  </si>
  <si>
    <t>GBR</t>
  </si>
  <si>
    <t>43.94x</t>
  </si>
  <si>
    <t>HG00759</t>
  </si>
  <si>
    <t>CDX</t>
  </si>
  <si>
    <t>42.55x</t>
  </si>
  <si>
    <t>HG01500</t>
  </si>
  <si>
    <t>IBS</t>
  </si>
  <si>
    <t>46.00x</t>
  </si>
  <si>
    <t>NA18525</t>
  </si>
  <si>
    <t>CHB</t>
  </si>
  <si>
    <t>45.90x</t>
  </si>
  <si>
    <t>NA20502</t>
  </si>
  <si>
    <t>TSI</t>
  </si>
  <si>
    <t>33.54x</t>
  </si>
  <si>
    <t>% Genotyped</t>
  </si>
  <si>
    <t>Het</t>
  </si>
  <si>
    <t>Hom-Alt</t>
  </si>
  <si>
    <t>No-Call</t>
  </si>
  <si>
    <t>Hom-Ref</t>
  </si>
  <si>
    <t>DEL
genes</t>
  </si>
  <si>
    <t>With
RPKM</t>
  </si>
  <si>
    <t>DELs</t>
  </si>
  <si>
    <t>DUP
genes</t>
  </si>
  <si>
    <t>DUPs</t>
  </si>
  <si>
    <t>INV
genes</t>
  </si>
  <si>
    <t>INVs</t>
  </si>
  <si>
    <t>PacDEL
genes</t>
  </si>
  <si>
    <t>Pac
DELs</t>
  </si>
  <si>
    <t xml:space="preserve">Each row characterizes an individual, where the number of genes engulfed by a large structural variant is given for deletions as DEL genes, duplications as DUP genes, and inversions as INV genes. </t>
  </si>
  <si>
    <t xml:space="preserve">The number of the variant-engulfed genes for which RPKM values could be calculated from strand-specific RNA-seq reads is denoted under each subsequent With RPKM column. </t>
  </si>
  <si>
    <t>Columns titled DELs, DUPs, and INVs give the unique count of deletions, duplications, and inversions found to engulf genes.</t>
  </si>
  <si>
    <t>Imprinted gene</t>
  </si>
  <si>
    <t>Chr</t>
  </si>
  <si>
    <t>Start</t>
  </si>
  <si>
    <t>End</t>
  </si>
  <si>
    <t>Expressed Allele</t>
  </si>
  <si>
    <t>ASE gene in individuals</t>
  </si>
  <si>
    <t>Literature</t>
  </si>
  <si>
    <t>Status</t>
  </si>
  <si>
    <t>CPA4</t>
  </si>
  <si>
    <t>CHS-F</t>
  </si>
  <si>
    <t>http://www.geneimprint.com/site/genes-by-species</t>
  </si>
  <si>
    <t>Imprinted</t>
  </si>
  <si>
    <t>MEST</t>
  </si>
  <si>
    <t>CHS-F, CHS-D</t>
  </si>
  <si>
    <t>INDEL Type</t>
  </si>
  <si>
    <t>SNURF</t>
  </si>
  <si>
    <t>YRI-F, YRI-D; CHS-F, CHS-D; PUR-F, PUR-M</t>
  </si>
  <si>
    <t>Inframe</t>
  </si>
  <si>
    <t>SNRPN</t>
  </si>
  <si>
    <t>ZDBF2</t>
  </si>
  <si>
    <t>YRI-M, YRI-D; CHS-M; PUR-F</t>
  </si>
  <si>
    <t>Frameshift</t>
  </si>
  <si>
    <t>PLAGL1</t>
  </si>
  <si>
    <t>CHS-M</t>
  </si>
  <si>
    <t>NAA60</t>
  </si>
  <si>
    <t>CHS-D</t>
  </si>
  <si>
    <t>AIM1</t>
  </si>
  <si>
    <t>YRI-M; YRI-D; YRI-F; PUR-D</t>
  </si>
  <si>
    <t>Splice donor variant</t>
  </si>
  <si>
    <t>SGCE</t>
  </si>
  <si>
    <t>YRI-F</t>
  </si>
  <si>
    <t>PEG10</t>
  </si>
  <si>
    <t>RB1</t>
  </si>
  <si>
    <t>YRI; PUR-F, PUR-D</t>
  </si>
  <si>
    <t>Coding sequence variant</t>
  </si>
  <si>
    <t>GNAS</t>
  </si>
  <si>
    <t>Isoform Dependent</t>
  </si>
  <si>
    <t>PUR-M</t>
  </si>
  <si>
    <t>Protein altering variant</t>
  </si>
  <si>
    <t>ZFAT</t>
  </si>
  <si>
    <t>YRI-M</t>
  </si>
  <si>
    <t>BMP8B</t>
  </si>
  <si>
    <t>Predicted</t>
  </si>
  <si>
    <t>RPL22</t>
  </si>
  <si>
    <t>HSPA6</t>
  </si>
  <si>
    <t>Splice acceptor variant</t>
  </si>
  <si>
    <t>CHS-D, PUR-M</t>
  </si>
  <si>
    <t>PTPN14</t>
  </si>
  <si>
    <t>CYP1B1</t>
  </si>
  <si>
    <t>FGFRL1</t>
  </si>
  <si>
    <t>ADAMTS16</t>
  </si>
  <si>
    <t>Stop gained variant</t>
  </si>
  <si>
    <t>IGF2R</t>
  </si>
  <si>
    <t>Biallelic</t>
  </si>
  <si>
    <t>Conflicting Data</t>
  </si>
  <si>
    <t>TMEM60</t>
  </si>
  <si>
    <t>PUR-D</t>
  </si>
  <si>
    <t>COPG2</t>
  </si>
  <si>
    <t>NMD transcript variant</t>
  </si>
  <si>
    <t>FERMT2</t>
  </si>
  <si>
    <t>GABRB3</t>
  </si>
  <si>
    <t>HOXB2</t>
  </si>
  <si>
    <t>YRI-D</t>
  </si>
  <si>
    <t>ZNF331</t>
  </si>
  <si>
    <t>PUR-M, CHS-F,YRI-F,YRI-M,YRI-D</t>
  </si>
  <si>
    <t>Baran, Y. et al. The landscape of genomic imprinting across diverse adult human tissues. Genome research 25(7), 927-936 (2015).</t>
  </si>
  <si>
    <t>LPAR6</t>
  </si>
  <si>
    <t>PUR-F,PUR-D, YRI-M</t>
  </si>
  <si>
    <t xml:space="preserve">Each row characterizes the type of functional annotations of indels, where DEL denotes short deletions and INS denotes short insertions. </t>
  </si>
  <si>
    <t>THEGL</t>
  </si>
  <si>
    <t>TPP1</t>
  </si>
  <si>
    <t>The numbers in the table illustrate the numbers of indels in each type for each individual</t>
  </si>
  <si>
    <t xml:space="preserve">Each row demonstrates an imprinted gene or predicted imprinted gene that is also a SNP ASE gene; </t>
  </si>
  <si>
    <t>Columns 2-5 show the chromosome, start and end coordinate, and the inheritance pattern of imprinted gene;ios.</t>
  </si>
  <si>
    <t>The last two columns (6-7) show the ASE gene result in 3 trios and evidence in literature, where D represents daughter, F represents father and M denotes mother in the corresponding trio</t>
  </si>
  <si>
    <t>PB-SVs</t>
  </si>
  <si>
    <t>IL-SVs</t>
  </si>
  <si>
    <t>Genes int with PB-SVs</t>
  </si>
  <si>
    <t>SV-ASE Genes</t>
  </si>
  <si>
    <t>ASE INS</t>
  </si>
  <si>
    <t>ASE DEL</t>
  </si>
  <si>
    <t>Genes int with IL-SVs</t>
  </si>
  <si>
    <t>ASE INV</t>
  </si>
  <si>
    <t xml:space="preserve">For PB-SVs and IL-SVs, elements of columns titled SV int SNP-ASE Genes show the number of unique ASE-SNP genes found to intersect heterozygous deletions and insertions, as well as inversions for IL-SVs. </t>
  </si>
  <si>
    <t>After performing SV-ASE analysis, the number of genes found to have an allelic effect is given under SV-ASE Genes. The variants with an allelic effect are denoted under ASE-INS for insertions, ASE-DEL for deletions, and ASE-INV for inversions.</t>
  </si>
  <si>
    <t>Han Chinese</t>
  </si>
  <si>
    <t>Puerto Rican</t>
  </si>
  <si>
    <t>Yoruban</t>
  </si>
  <si>
    <t>Avg. physical coverage</t>
  </si>
  <si>
    <t>Avg. frag. len.</t>
  </si>
  <si>
    <t>Oxford Nanopore</t>
  </si>
  <si>
    <t>Illumina short insert</t>
  </si>
  <si>
    <t>Illumina liWGS</t>
  </si>
  <si>
    <t>Illumina 7kbp JMP</t>
  </si>
  <si>
    <t>10X Chromium</t>
  </si>
  <si>
    <t>BioNanoGenomics</t>
  </si>
  <si>
    <t>Tru-Seq SLR</t>
  </si>
  <si>
    <t>Strand-Seq*</t>
  </si>
  <si>
    <t>note:physical coverage were reported for all sequencing platforms except for Illumina short insert, for which read coverage is reported here.</t>
  </si>
  <si>
    <t>Individual</t>
  </si>
  <si>
    <t>Chromosome</t>
  </si>
  <si>
    <t>Het. SNVs
in consensus (10X+FreeBayes)</t>
  </si>
  <si>
    <t>Phased StrandSeq</t>
  </si>
  <si>
    <t>Phased Trio-10X-SS</t>
  </si>
  <si>
    <t>Haplotype</t>
  </si>
  <si>
    <t>Number of reads</t>
  </si>
  <si>
    <t>Fraction of reads</t>
  </si>
  <si>
    <t>h1</t>
  </si>
  <si>
    <t>h2</t>
  </si>
  <si>
    <t>Total (h1,h2,un)</t>
  </si>
  <si>
    <t>1.29 Mbp</t>
  </si>
  <si>
    <t>Ms-PAC</t>
  </si>
  <si>
    <t>3.2 Mbp</t>
  </si>
  <si>
    <t>Width</t>
  </si>
  <si>
    <t>Parent</t>
  </si>
  <si>
    <t>Tech</t>
  </si>
  <si>
    <t>REFINED</t>
  </si>
  <si>
    <t>StrandS</t>
  </si>
  <si>
    <t>Indel size</t>
  </si>
  <si>
    <t>ILL</t>
  </si>
  <si>
    <t>Ratio</t>
  </si>
  <si>
    <t>Average # insertions</t>
  </si>
  <si>
    <t>Average # deletions</t>
  </si>
  <si>
    <t>SV_Type</t>
  </si>
  <si>
    <t>Location</t>
  </si>
  <si>
    <t>TOTAL # SVs</t>
  </si>
  <si>
    <t>DEL, DUP, CPX</t>
  </si>
  <si>
    <t>DEL, DUP, INV, CPX</t>
  </si>
  <si>
    <t>DEL, DUP</t>
  </si>
  <si>
    <t>DEL,DUP,INV</t>
  </si>
  <si>
    <t>DEL,DUP,INV,CPX</t>
  </si>
  <si>
    <t>DEL,DUP,INV,INS</t>
  </si>
  <si>
    <t>DEL,DUP</t>
  </si>
  <si>
    <t>MEI, DEL</t>
  </si>
  <si>
    <t>Tardis_MEI</t>
  </si>
  <si>
    <t>MEI</t>
  </si>
  <si>
    <t>Illumina, jumping</t>
  </si>
  <si>
    <t>DEL,DUP,INV,INS,CPX</t>
  </si>
  <si>
    <t>REF</t>
  </si>
  <si>
    <t>AMB</t>
  </si>
  <si>
    <t>AC270508, AC270755, AC270162, AC245043, AC244199, AC270568</t>
  </si>
  <si>
    <t>7/9</t>
  </si>
  <si>
    <t>%OL_wInv</t>
  </si>
  <si>
    <t>inversion_overlapping</t>
  </si>
  <si>
    <t>%OL_wRegion</t>
  </si>
  <si>
    <t>&gt;80% contained</t>
  </si>
  <si>
    <t>chr1:12836750-12878429</t>
  </si>
  <si>
    <t>`</t>
  </si>
  <si>
    <t>chr1:13045881-13068467</t>
  </si>
  <si>
    <t>chr1:16549762-16951955</t>
  </si>
  <si>
    <t>chr1:108311832-108413037</t>
  </si>
  <si>
    <t>chr1:143260028-143530288</t>
  </si>
  <si>
    <t>chr1:148891846-149229929</t>
  </si>
  <si>
    <t>chr1:248519447-248530939</t>
  </si>
  <si>
    <t>chr2:88773367-88780091</t>
  </si>
  <si>
    <t>chr2:89032595-89061774</t>
  </si>
  <si>
    <t>chr2:90326160-91608532</t>
  </si>
  <si>
    <t>chr2:95481309-95598040</t>
  </si>
  <si>
    <t>chr2:95773379-96033749</t>
  </si>
  <si>
    <t>chr2:97214646-97497378</t>
  </si>
  <si>
    <t>chr2:109753975-110654845</t>
  </si>
  <si>
    <t>chr2:124293287-124296257</t>
  </si>
  <si>
    <t>chr2:130533892-130650178</t>
  </si>
  <si>
    <t>chr2:179551494-179557450</t>
  </si>
  <si>
    <t>chr2:240672311-240702025</t>
  </si>
  <si>
    <t>chr3:191115781-191116229</t>
  </si>
  <si>
    <t>chr3:195615104-195996875</t>
  </si>
  <si>
    <t>chr4:1000-68333</t>
  </si>
  <si>
    <t>chr4:9071649-9097101</t>
  </si>
  <si>
    <t>chr4:49199875-49273459</t>
  </si>
  <si>
    <t>chr6:259723-386196</t>
  </si>
  <si>
    <t>chr6:167194362-167358477</t>
  </si>
  <si>
    <t>chr7:40833456-40842024</t>
  </si>
  <si>
    <t>chr7:47613072-47616567</t>
  </si>
  <si>
    <t>chr7:57777902-58068779</t>
  </si>
  <si>
    <t>chr7:63367442-63382454</t>
  </si>
  <si>
    <t>chr7:65120279-65503542</t>
  </si>
  <si>
    <t>chr7:65514658-65525344</t>
  </si>
  <si>
    <t>chr7:70954996-70974536</t>
  </si>
  <si>
    <t>chr7:72949859-75422553</t>
  </si>
  <si>
    <t>chr7:143711190-143772948</t>
  </si>
  <si>
    <t>chr7:150000281-150005158</t>
  </si>
  <si>
    <t>chr7:151312948-151315017</t>
  </si>
  <si>
    <t>chr8:2250154-2479751</t>
  </si>
  <si>
    <t>chr8:7765525-7912385</t>
  </si>
  <si>
    <t>chr8:8196161-8230466</t>
  </si>
  <si>
    <t>chr8:8230468-12095842</t>
  </si>
  <si>
    <t>chr8:12112922-12157552</t>
  </si>
  <si>
    <t>chr8:102423261-102423781</t>
  </si>
  <si>
    <t>chr9:39473588-39822325</t>
  </si>
  <si>
    <t>chr9:42273791-42294357</t>
  </si>
  <si>
    <t>chr9:42321112-42416141</t>
  </si>
  <si>
    <t>chr9:42612724-42672932</t>
  </si>
  <si>
    <t>chr9:64724183-65025124</t>
  </si>
  <si>
    <t>chr9:87918874-88139672</t>
  </si>
  <si>
    <t>chr10:46372318-47419392</t>
  </si>
  <si>
    <t>chr10:47467226-47780369</t>
  </si>
  <si>
    <t>chr10:87238107-87298830</t>
  </si>
  <si>
    <t>chr11:48880467-48899971</t>
  </si>
  <si>
    <t>chr11:50132556-50347138</t>
  </si>
  <si>
    <t>chr11:89744798-90095507</t>
  </si>
  <si>
    <t>chr12:65423608-65426407</t>
  </si>
  <si>
    <t>chr13:63716793-63769525</t>
  </si>
  <si>
    <t>chr14:18601518-18652308</t>
  </si>
  <si>
    <t>chr14:60604530-60613253</t>
  </si>
  <si>
    <t>chr14:105772316-105774757</t>
  </si>
  <si>
    <t>chr15:20984202-21021610</t>
  </si>
  <si>
    <t>chr15:21836222-22618492</t>
  </si>
  <si>
    <t>chr15:23252404-23312907</t>
  </si>
  <si>
    <t>chr15:28429032-28481026</t>
  </si>
  <si>
    <t>chr15:32153541-32314518</t>
  </si>
  <si>
    <t>chr15:75273163-75278891</t>
  </si>
  <si>
    <t>chr15:82337122-82527079</t>
  </si>
  <si>
    <t>chr15:84267648-84513678</t>
  </si>
  <si>
    <t>chr15:94938409-94938499</t>
  </si>
  <si>
    <t>chr16:14769189-15377775</t>
  </si>
  <si>
    <t>chr16:16210630-18436487</t>
  </si>
  <si>
    <t>chr16:21567330-22701560</t>
  </si>
  <si>
    <t>chr16:28457770-28740547</t>
  </si>
  <si>
    <t>chr16:32790679-33540870</t>
  </si>
  <si>
    <t>chr16:70121788-70166477</t>
  </si>
  <si>
    <t>chr16:85154003-85157243</t>
  </si>
  <si>
    <t>chr17:14756063-14759055</t>
  </si>
  <si>
    <t>chr17:16754544-16845398</t>
  </si>
  <si>
    <t>chr17:18607041-18827456</t>
  </si>
  <si>
    <t>chr17:21649035-21678194</t>
  </si>
  <si>
    <t>chr17:33356931-33357111</t>
  </si>
  <si>
    <t>chr17:60024806-60126538</t>
  </si>
  <si>
    <t>chr18:12141461-12150226</t>
  </si>
  <si>
    <t>chr21:26000477-26003856</t>
  </si>
  <si>
    <t>chr22:21442965-21496091</t>
  </si>
  <si>
    <t>chr22:23949470-23963321</t>
  </si>
  <si>
    <t>chrX:6218929-6220353</t>
  </si>
  <si>
    <t>Total number of FL-L1s with intact ORFs</t>
  </si>
  <si>
    <t>#ORFs</t>
  </si>
  <si>
    <t>Total L1s</t>
  </si>
  <si>
    <t>Percentage of FL-L1s with intact ORFs</t>
  </si>
  <si>
    <t>Activity levels of FL-L1s</t>
  </si>
  <si>
    <t>Shared by all 3</t>
  </si>
  <si>
    <t>Hot</t>
  </si>
  <si>
    <t>Active</t>
  </si>
  <si>
    <t>No activity</t>
  </si>
  <si>
    <t>Unknown</t>
  </si>
  <si>
    <t>IGSF3</t>
  </si>
  <si>
    <t>PRR25</t>
  </si>
  <si>
    <t>MAN1B1</t>
  </si>
  <si>
    <t>PRKD3</t>
  </si>
  <si>
    <t>HLA-DRB5</t>
  </si>
  <si>
    <t>ZMYM1</t>
  </si>
  <si>
    <t>TNRC6A</t>
  </si>
  <si>
    <t>KCNMA1</t>
  </si>
  <si>
    <t>GNAL</t>
  </si>
  <si>
    <t>Combination</t>
  </si>
  <si>
    <t>Unique genes</t>
  </si>
  <si>
    <t>Total genes</t>
  </si>
  <si>
    <t>Unique UTR</t>
  </si>
  <si>
    <t>Total UTR</t>
  </si>
  <si>
    <t>&gt; 50% segdup</t>
  </si>
  <si>
    <t>&gt; 50% 
tandem repeat</t>
  </si>
  <si>
    <t>exon,
&gt; 50% segdup</t>
  </si>
  <si>
    <t>exon,
&gt;50% tandem repeat</t>
  </si>
  <si>
    <t>PacBio,Illumina</t>
  </si>
  <si>
    <t>PacBio,BioNano</t>
  </si>
  <si>
    <t>Illumina,BioNano</t>
  </si>
  <si>
    <t>Total count</t>
  </si>
  <si>
    <t>FRAMESHIFT</t>
  </si>
  <si>
    <t>FULL</t>
  </si>
  <si>
    <t>IN-FRAME</t>
  </si>
  <si>
    <t>UTR</t>
  </si>
  <si>
    <t>#CHROM</t>
  </si>
  <si>
    <t>ALT</t>
  </si>
  <si>
    <t>QUAL</t>
  </si>
  <si>
    <t>FILTER</t>
  </si>
  <si>
    <t>INFO</t>
  </si>
  <si>
    <t>FORMAT</t>
  </si>
  <si>
    <t>Pindel_indels_HG00514</t>
  </si>
  <si>
    <t>FreeBayes_indels_HG00514</t>
  </si>
  <si>
    <t>pb-HG00514</t>
  </si>
  <si>
    <t>gchrom</t>
  </si>
  <si>
    <t>gstart</t>
  </si>
  <si>
    <t>gend</t>
  </si>
  <si>
    <t>geneName</t>
  </si>
  <si>
    <t>gscore</t>
  </si>
  <si>
    <t>gstrand</t>
  </si>
  <si>
    <t>sample</t>
  </si>
  <si>
    <t>INCLOSE</t>
  </si>
  <si>
    <t>INSEGDUP</t>
  </si>
  <si>
    <t>.</t>
  </si>
  <si>
    <t>TTCCTCCTCC</t>
  </si>
  <si>
    <t>T</t>
  </si>
  <si>
    <t>PASS</t>
  </si>
  <si>
    <t>AC=4;AN=12;END=1708864;HOMLEN=8;HOMSEQ=TCCTCCTC;SF=0;SVLEN=-9;SVTYPE=DEL</t>
  </si>
  <si>
    <t>GT:AD</t>
  </si>
  <si>
    <t>0/1:8,16</t>
  </si>
  <si>
    <t>0|1</t>
  </si>
  <si>
    <t>CDK11A</t>
  </si>
  <si>
    <t>SEGDUP</t>
  </si>
  <si>
    <t>C</t>
  </si>
  <si>
    <t>CCCT</t>
  </si>
  <si>
    <t>END=1752911;SVTYPE=insertion;SVLEN=3;SAMPLES=HG00514;SEQ=CCT</t>
  </si>
  <si>
    <t>NADK</t>
  </si>
  <si>
    <t>CAGCGGCAGG</t>
  </si>
  <si>
    <t>AB=0.4375;ABP=5.18177;AC=19;AF=0.667;AN=42;AO=71;BaseQRankSum=-0.124;CIGAR=1M9D19M;ClippingRankSum=-1.610;DB;DP=518;DPB=114.138;DPRA=0;END=1919197;EPP=3.04088;EPPR=3.68421;ExcessHet=3.0103;FS=1.820;GTI=0;HOMLEN=26;HOMSEQ=AGCGGCAGGAGCGGCAGGAGCGGCAG;LEN=9;MEANALT=3.66667;MLEAC=1;MLEAF=0.500;MQ0=0;MQ=60.77;MQM=60.8451;MQMR=60;MQRankSum=-0.289;NS=3;NUMALT=1;ODDS=11.392;OLD_VARIANT=chr1:1919188:CAGCGGCAGGAGCGGCAGGAGCGGCAGGA/CAGCGGCAGGAGCGGCAGGA;PAIRED=0.985915;PAIREDR=1;PAO=21;PQA=541.5;PQR=922.5;PRO=36;QA=1239;QD=13.88;QR=816;RO=29;RPL=33;RPP=3.7749;RPPR=4.88226;RPR=38;RUN=1;ReadPosRankSum=0.619;SAF=29;SAP=8.17902;SAR=42;SF=0,1;SOR=1.270;SRF=11;SRP=6.67934;SRR=18;SVLEN=-9;SVTYPE=DEL;TYPE=del;set=Intersection;technology.ILLUMINA=1</t>
  </si>
  <si>
    <t>GT:QR:GQ:AO:AD:PL:GL:QA:RO:DP:DPR:SB</t>
  </si>
  <si>
    <t>0/1:.:99:.:19,14:499,0,1620:.:.:.:33:.:.</t>
  </si>
  <si>
    <t>0/1:.:.:.:25,12:.:.:.:.:.:.:.</t>
  </si>
  <si>
    <t>0/1:475:.:15:.:.:-6.63313,0,-38.6655:277:16:36:36,15</t>
  </si>
  <si>
    <t>TMEM52</t>
  </si>
  <si>
    <t>UNIQUE</t>
  </si>
  <si>
    <t>CG</t>
  </si>
  <si>
    <t>AB=0.457143;ABP=3.56868;AC=14;AF=0.750;AN=30;AO=59;BaseQRankSum=1.600;CIGAR=1M1D1M;ClippingRankSum=0.353;DB;DP=580;DPB=100.333;DPRA=1.05263;EPP=13.6468;EPPR=12.2288;ExcessHet=3.0103;FS=0.000;GTI=0;LEN=1;MEANALT=2;MLEAC=1;MLEAF=0.500;MQ0=0;MQ=60.00;MQM=59.8644;MQMR=60;MQRankSum=-1.143;NS=3;NUMALT=1;ODDS=28.6712;OLD_VARIANT=chr1:1955652:CGC/CC;PAIRED=1;PAIREDR=1;PAO=2;PQA=27.5;PQR=42.5;PRO=3;QA=1589;QR=1408;RO=53;RPL=31;RPP=3.34154;RPPR=4.03458;RPR=28;RUN=1;ReadPosRankSum=-0.852;SAF=32;SAP=3.93042;SAR=27;SF=0,1;SRF=31;SRP=6.32897;SRR=22;TYPE=del;set=HG00514-HG00512;technology.ILLUMINA=1</t>
  </si>
  <si>
    <t>GT:PL:AD:AO:GQ:QR:SB:DPR:DP:RO:QA:GL</t>
  </si>
  <si>
    <t>0/1:547,0,651:16,14:.:99:.:.:.:30</t>
  </si>
  <si>
    <t>0/1:.:.:16:.:488:.:35,16:35:18:438:-28.1726,0,-32.6757</t>
  </si>
  <si>
    <t>CFAP74</t>
  </si>
  <si>
    <t>GC</t>
  </si>
  <si>
    <t>G</t>
  </si>
  <si>
    <t>AB=0.4;ABP=6.48466;AC=14;AF=0.750;AN=30;AO=60;BaseQRankSum=1.347;CIGAR=1M1D3M;ClippingRankSum=-0.016;DB;DP=600;DPB=118.4;DPRA=0.954545;EPP=17.4868;EPPR=9.66043;ExcessHet=3.0103;GTI=0;LEN=1;MEANALT=1.5;MLEAC=1;MLEAF=0.500;MQ0=0;MQ=60.00;MQM=60;MQMR=60;MQRankSum=-1.184;NS=3;NUMALT=1;ODDS=35.6162;OLD_VARIANT=chr1:1955672:GCCTG/GCTG;PAIRED=1;PAIREDR=0.984375;PAO=3.5;PQA=41.5;PQR=35.5;PRO=2.5;QA=1442;QR=1898;RO=64;RPL=28;RPP=3.58936;RPPR=3.14602;RPR=32;RUN=1;ReadPosRankSum=0.802;SAF=30;SAP=3.0103;SAR=30;SF=0,1;SRF=32;SRP=3.0103;SRR=32;TYPE=del;set=HG00514-HG00512;technology.ILLUMINA=1</t>
  </si>
  <si>
    <t>GT:GQ:QR:AO:PL:AD:GL:QA:RO:DP:DPR:SB</t>
  </si>
  <si>
    <t>0/1:99:.:.:529,0,815:22,14:.:.:.:36:.:.</t>
  </si>
  <si>
    <t>0/1:.:693:16:.:.:-23.094,0,-49.3439:396:23:40:40,16</t>
  </si>
  <si>
    <t>CGCG</t>
  </si>
  <si>
    <t>AB=0.457627;ABP=3.93042;AC=26;AF=0.667;AN=48;AO=50;BaseQRankSum=0.263;CIGAR=1M3I18M;ClippingRankSum=-0.088;DB;DP=540;DPB=118.842;DPRA=0;END=11650722;EPP=9.26414;EPPR=6.26751;ExcessHet=3.0103;FS=9.866;GTI=0;HOMLEN=11;HOMSEQ=GCGGCGGCGGC;LEN=3;MEANALT=4.33333;MLEAC=1;MLEAF=0.500;MQ0=0;MQ=60.00;MQM=60;MQMR=60;MQRankSum=-0.496;NS=3;NUMALT=1;ODDS=13.4657;OLD_VARIANT=chr1:11650722:CGCGGCGGCGGCCGCCGCC/CGCGGCGGCGGCGGCCGCCGCC;PAIRED=1;PAIREDR=1;PAO=21.5;PQA=464;PQR=519;PRO=23.5;QA=898;QD=17.78;QR=625;RO=24;RPL=28;RPP=4.57376;RPPR=6.26751;RPR=22;RUN=1;ReadPosRankSum=-0.117;SAF=27;SAP=3.70517;SAR=23;SF=0,1;SOR=1.477;SRF=14;SRP=4.45795;SRR=10;SVLEN=3;SVTYPE=INS;TYPE=ins;set=Intersection;technology.ILLUMINA=1</t>
  </si>
  <si>
    <t>GT:DP:RO:SB:DPR:GL:QA:AO:PL:AD:GQ:QR</t>
  </si>
  <si>
    <t>1/1:27:.:.:.:.:.:.:1196,84,0:0,27:84</t>
  </si>
  <si>
    <t>0/1:.:.:.:.:.:.:.:.:5,19</t>
  </si>
  <si>
    <t>1/1:29:0:.:29,23:-41.8784,-12.9443,0:405:23:.:.:.:0</t>
  </si>
  <si>
    <t>1|1</t>
  </si>
  <si>
    <t>FBXO2</t>
  </si>
  <si>
    <t>TGGAACA</t>
  </si>
  <si>
    <t>AC=14;AF=0.500;AN=30;DB;DP=275;END=16758047;ExcessHet=3.0103;HOMLEN=2;HOMSEQ=GG;MLEAC=1;MLEAF=0.500;MQ0=0;SF=0;SVLEN=-6;SVTYPE=DEL;set=Intersection</t>
  </si>
  <si>
    <t>GT:SB:DP:PL:AD:GQ</t>
  </si>
  <si>
    <t>0/1:.:50:249,0,1847:40,10:99</t>
  </si>
  <si>
    <t>.:.:.:.:42,6:.</t>
  </si>
  <si>
    <t>MST1L</t>
  </si>
  <si>
    <t>GGTGCT</t>
  </si>
  <si>
    <t>AC=13;AF=0.500;AN=28;BaseQRankSum=0.626;ClippingRankSum=0.175;DB;DP=611;END=16761051;ExcessHet=3.0103;FS=13.190;HOMLEN=2;HOMSEQ=GT;MLEAC=1;MLEAF=0.500;MQ0=0;MQ=47.72;MQRankSum=-6.320;QD=9.07;ReadPosRankSum=-0.183;SF=0;SOR=1.903;SVLEN=-5;SVTYPE=DEL;set=Intersection</t>
  </si>
  <si>
    <t>GT:SB:DP:GQ:PL:AD</t>
  </si>
  <si>
    <t>0/1:.:97:99:1027,0,2718:67,30</t>
  </si>
  <si>
    <t>0/1:.:.:.:.:70,27</t>
  </si>
  <si>
    <t>A</t>
  </si>
  <si>
    <t>AGGGACTGGGGCCGGGACCGGGACC</t>
  </si>
  <si>
    <t>AC=4;AF=0.750;AN=10;BaseQRankSum=0.857;ClippingRankSum=1.304;DP=76;END=26282328;HOMLEN=77;HOMSEQ=GGGACTGGGGCCGGGACCGGGACCGGGACTGGGGCCGGGACCGGGACCGGGACTGGGGCCGGGACCGGGACCGGGAC;MQ0=0;MQRankSum=-0.112;ReadPosRankSum=-0.559;SF=0;SVLEN=24;SVTYPE=INS;set=HG00514-HG00512</t>
  </si>
  <si>
    <t>GT:DP:AD:PL:GQ</t>
  </si>
  <si>
    <t>1/1:11:2,9:723,33,0:33</t>
  </si>
  <si>
    <t>.:.:34,6</t>
  </si>
  <si>
    <t>1|0</t>
  </si>
  <si>
    <t>UBXN11</t>
  </si>
  <si>
    <t>ACAG</t>
  </si>
  <si>
    <t>AB=0;ABP=0;AC=46;AF=1.00;AN=48;AO=110;CIGAR=1M3I16M;DB;DP=740;DPB=164.353;DPRA=0;END=31433042;EPP=6.87947;EPPR=0;ExcessHet=3.0103;FS=0.000;GTI=0;HOMLEN=15;HOMSEQ=CAGCAGCAGCAGCAG;LEN=3;MEANALT=4;MLEAC=2;MLEAF=1.00;MQ0=0;MQM=60.0909;MQMR=0;NS=3;NUMALT=1;ODDS=58.2883;OLD_VARIANT=chr1:31433042:ACAGCAGCAGCAGCAGG/ACAGCAGCAGCAGCAGCAGG;PAIRED=0.981818;PAIREDR=0;PAO=23.5;PQA=615;PQR=479;PRO=18.5;QA=2641;QR=0;RO=0;RPL=62;RPP=6.87947;RPPR=0;RPR=48;RUN=1;SAF=54;SAP=3.08926;SAR=56;SF=0,1;SRF=0;SRP=0;SRR=0;SVLEN=3;SVTYPE=INS;TYPE=ins;set=Intersection;technology.ILLUMINA=1</t>
  </si>
  <si>
    <t>GT:AD:PL:AO:GQ:QR:SB:DPR:DP:RO:QA:GL</t>
  </si>
  <si>
    <t>1/1:0,38:1782,120,0:.:99:.:.:.:38</t>
  </si>
  <si>
    <t>.:7,35:.:.:.:.:.:.:.</t>
  </si>
  <si>
    <t>1/1:.:.:36:.:0:.:39,36:39:0:839:-78.036,-19.5669,0</t>
  </si>
  <si>
    <t>SERINC2</t>
  </si>
  <si>
    <t>+</t>
  </si>
  <si>
    <t>AGG</t>
  </si>
  <si>
    <t>AB=0.454545;ABP=4.78696;AC=6;AF=0.500;AN=28;AO=45;CIGAR=1M2D2M;DP=257;DPB=142;DPRA=0.883929;END=39663433;EPP=4.21667;EPPR=5.96022;GTI=0;HOMLEN=0;LEN=2;MEANALT=1.5;MLEAC=1;MLEAF=0.500;MQ0=0;MQ=60.00;MQM=60;MQMR=60;NS=3;NUMALT=1;ODDS=51.2469;OLD_VARIANT=chr1:39663431:AGGTC/ATC;PAIRED=1;PAIREDR=1;PAO=2.5;PQA=55.5;PQR=185.5;PRO=8.5;QA=1143;QR=3087;RO=106;RPL=20;RPP=4.21667;RPPR=3.09224;RPR=25;RUN=1;SAF=23;SAP=3.05855;SAR=22;SF=0,1;SRF=61;SRP=8.25461;SRR=45;SVLEN=-2;SVTYPE=DEL;TYPE=del;set=HG00514-HG00513;technology.ILLUMINA=1</t>
  </si>
  <si>
    <t>GT:QA:GL:DPR:RO:DP:GQ:QR:AD:PL:AO</t>
  </si>
  <si>
    <t>0/1:.:.:.:.:50:99:.:25,25:975,0,1071</t>
  </si>
  <si>
    <t>0/1:.:.:.:.:.:.:.:25,24:.</t>
  </si>
  <si>
    <t>0/1:633:-40.6588,0,-55.8972:50,25:25:50:.:737:.:.:25</t>
  </si>
  <si>
    <t>NT5C1A</t>
  </si>
  <si>
    <t>ATCT</t>
  </si>
  <si>
    <t>AB=0.419753;ABP=7.5409;AC=6;AF=0.500;AN=28;AO=34;CIGAR=1M3D9M;DP=208;DPB=130.462;DPRA=0.920455;END=41016194;EPP=5.30951;EPPR=6.73282;GTI=0;HOMLEN=3;HOMSEQ=TCT;LEN=3;MEANALT=3.5;MLEAC=1;MLEAF=0.500;MQ0=0;MQ=60.00;MQM=60;MQMR=60;NS=3;NUMALT=1;ODDS=49.4717;OLD_VARIANT=chr1:41016191:ATCTTCTCTTCCA/ATCTCTTCCA;PAIRED=1;PAIREDR=0.988095;PAO=11.5;PQA=269;PQR=539;PRO=21.5;QA=912;QR=2474;RO=84;RPL=19;RPP=4.03217;RPPR=4.66476;RPR=15;RUN=1;SAF=19;SAP=4.03217;SAR=15;SF=0,1;SRF=42;SRP=3.0103;SRR=42;SVLEN=-3;SVTYPE=DEL;TYPE=del;set=HG00514-HG00512;technology.ILLUMINA=1</t>
  </si>
  <si>
    <t>GT:QR:GQ:AO:AD:PL:GL:QA:RO:DP:DPR</t>
  </si>
  <si>
    <t>0/1:.:99:.:24,17:629,0,1163:.:.:.:41</t>
  </si>
  <si>
    <t>0/1:.:.:.:26,18:.:.:.:.:.</t>
  </si>
  <si>
    <t>0/1:723:.:16:.:.:-25.3062,0,-51.1253:480:26:45:45,16</t>
  </si>
  <si>
    <t>SLFNL1</t>
  </si>
  <si>
    <t>CCAA</t>
  </si>
  <si>
    <t>AC=10;AF=0.500;AN=28;DP=248;END=44130710;HOMLEN=9;HOMSEQ=CAACAACAA;MLEAC=1;MLEAF=0.500;MQ0=0;MQ=60.00;SF=0;SVLEN=-3;SVTYPE=DEL;set=Intersection</t>
  </si>
  <si>
    <t>GT:AD:PL:GQ:DP</t>
  </si>
  <si>
    <t>0/1:24,22:838,0,1013:99:46</t>
  </si>
  <si>
    <t>0/1:24,20:.:.:.</t>
  </si>
  <si>
    <t>KLF17</t>
  </si>
  <si>
    <t>GAT</t>
  </si>
  <si>
    <t>AB=0.438095;ABP=6.50534;AC=6;AF=0.500;AN=28;AO=46;CIGAR=1M2D1M;DP=255;DPB=132.75;DPRA=1.11702;END=46815076;EPP=3.0103;EPPR=11.3621;GTI=0;HOMLEN=0;LEN=2;MEANALT=2;MLEAC=1;MLEAF=0.500;MQ0=0;MQM=60;MQMR=60;NS=3;NUMALT=1;ODDS=46.1072;OLD_VARIANT=chr1:46815074:GATG/GG;PAIRED=1;PAIREDR=0.990385;PAO=1.5;PQA=30;PQR=159;PRO=6.5;QA=1278;QR=2971;RO=104;RPL=23;RPP=3.0103;RPPR=3.09382;RPR=23;RUN=1;SAF=24;SAP=3.19912;SAR=22;SF=0,1;SRF=43;SRP=9.77527;SRR=61;SVLEN=-2;SVTYPE=DEL;TYPE=del;set=HG00514-HG00513;technology.ILLUMINA=1</t>
  </si>
  <si>
    <t>GT:DP:RO:DPR:GL:QA:AO:PL:AD:QR:GQ</t>
  </si>
  <si>
    <t>0/1:46:.:.:.:.:.:1008,0,828:20,26:.:99</t>
  </si>
  <si>
    <t>0/1:.:.:.:.:.:.:.:20,25:.:.</t>
  </si>
  <si>
    <t>0/1:46:19:46,26:-51.5705,0,-40.2521:738:26:.:.:591</t>
  </si>
  <si>
    <t>CYP4B1</t>
  </si>
  <si>
    <t>CCGGCGG</t>
  </si>
  <si>
    <t>AC=8;AF=0.500;AN=26;DB;DP=228;END=50419107;ExcessHet=3.0103;HOMLEN=23;HOMSEQ=CGGCGGCGGCGGCGGCGGCGGCG;MLEAC=1;MLEAF=0.500;MQ0=0;MQ=60.00;SF=0;SVLEN=-6;SVTYPE=DEL;set=HG00514-HG00512</t>
  </si>
  <si>
    <t>0/1:.:43:794,0,916:23,20:99</t>
  </si>
  <si>
    <t>0/1:.:.:.:28,20:.</t>
  </si>
  <si>
    <t>DMRTA2</t>
  </si>
  <si>
    <t>AB=0;ABP=0;AC=38;AF=1.00;AN=50;AO=237;BaseQRankSum=-0.858;CIGAR=1M3D16M;ClippingRankSum=-0.644;DB;DP=1544;DPB=234.05;DPRA=0;END=51840394;EPP=3.45925;EPPR=0;ExcessHet=3.0103;FS=0.000;GTI=0;HOMLEN=11;HOMSEQ=TCTTCTTCTTC;LEN=3;MEANALT=3.33333;MLEAC=2;MLEAF=1.00;MQ0=0;MQM=61.3924;MQMR=0;MQRankSum=-0.620;NS=3;NUMALT=1;ODDS=123.032;OLD_VARIANT=chr1:51840391:ATCTTCTTCTTCTTCCTCCA/ATCTTCTTCTTCCTCCA;PAIRED=1;PAIREDR=0;PAO=34.5;PQA=922;PQR=766;PRO=28.5;QA=6469;QR=0;RO=0;RPL=122;RPP=3.45925;RPPR=0;RPR=115;RUN=1;ReadPosRankSum=0.213;SAF=102;SAP=12.9881;SAR=135;SF=0,1;SRF=0;SRP=0;SRR=0;SVLEN=-3;SVTYPE=DEL;TYPE=del;set=Intersection;technology.ILLUMINA=1</t>
  </si>
  <si>
    <t>GT:AO:AD:PL:GQ:QR:RO:DP:DPR:SB:GL:QA</t>
  </si>
  <si>
    <t>1/1:.:0,71:3021,213,0:99:.:.:71:.:.</t>
  </si>
  <si>
    <t>1/1:.:6,61:.:.:.:.:.:.:.</t>
  </si>
  <si>
    <t>1/1:67:.:.:.:0:0:71:71,67:.:-178.14,-32.8123,0:1918</t>
  </si>
  <si>
    <t>NRD1</t>
  </si>
  <si>
    <t>GCCGCCC</t>
  </si>
  <si>
    <t>AB=0.258065;ABP=18.771;AC=8;AF=0.750;AN=28;AO=40;BaseQRankSum=1.054;CIGAR=1M6I16M;ClippingRankSum=1.209;DP=206;DPB=162.824;DPRA=0.692308;END=53459700;EPP=4.96463;EPPR=8.65613;GTI=1;HOMLEN=15;HOMSEQ=CCGCCCCCGCCCCCG;LEN=6;MEANALT=7;MQ0=0;MQ=60.00;MQM=60;MQMR=60;MQRankSum=-1.054;NS=3;NUMALT=1;ODDS=1.83702;OLD_VARIANT=chr1:53459700:GCCGCCCCCGCCCCCGT/GCCGCCCCCGCCCCCGCCCCCGT;PAIRED=1;PAIREDR=1;PAO=20;PQA=491.5;PQR=491.5;PRO=20;QA=770;QR=1743;RO=65;RPL=15;RPP=8.43898;RPPR=3.31097;RPR=25;RUN=1;ReadPosRankSum=-1.774;SAF=18;SAP=3.87889;SAR=22;SF=0,1;SRF=38;SRP=7.05258;SRR=27;SVLEN=6;SVTYPE=INS;TYPE=ins;set=HG00514-HG00512;technology.ILLUMINA=1</t>
  </si>
  <si>
    <t>GT:GQ:QR:PL:AD:AO:QA:GL:DPR:DP:RO</t>
  </si>
  <si>
    <t>0/1:99:.:498,0,944:14,12:.:.:.:.:26</t>
  </si>
  <si>
    <t>0/1:.:.:.:27,10:.:.:.:.:.</t>
  </si>
  <si>
    <t>0/1:.:446:.:.:8:172:-0.462515,0,-25.1737:31,8:31:16</t>
  </si>
  <si>
    <t>DMRTB1</t>
  </si>
  <si>
    <t>GATATCTGT</t>
  </si>
  <si>
    <t>AB=0.523256;ABP=3.41429;AC=9;AF=0.750;AN=28;AO=121;BaseQRankSum=1.940;CIGAR=1M8D1M;ClippingRankSum=0.778;DP=429;DPB=164.1;DPRA=0.958824;END=59641298;EPP=3.02825;EPPR=3.86152;GTI=0;HOMLEN=4;HOMSEQ=ATAT;LEN=8;MEANALT=1.5;MQ0=0;MQ=60.00;MQM=60;MQMR=60;MQRankSum=0.160;NS=3;NUMALT=1;ODDS=46.7522;OLD_VARIANT=chr1:59641290:GATATCTGTA/GA;PAIRED=1;PAIREDR=1;PAO=3;PQA=49.5;PQR=707.5;PRO=28;QA=2785;QR=3564;RO=125;RPL=50;RPP=10.9245;RPPR=3.86152;RPR=71;RUN=1;ReadPosRankSum=1.692;SAF=65;SAP=4.46393;SAR=56;SF=0,1;SRF=79;SRP=21.9282;SRR=46;SVLEN=-8;SVTYPE=DEL;TYPE=del;set=HG00514-HG00513;technology.ILLUMINA=1</t>
  </si>
  <si>
    <t>GT:QR:GQ:AO:AD:PL:GL:QA:DP:RO:DPR</t>
  </si>
  <si>
    <t>0/1:.:99:.:46,49:1905,0,3990:.:.:95</t>
  </si>
  <si>
    <t>0/1:.:.:.:44,47</t>
  </si>
  <si>
    <t>0/1:1220:.:45:.:.:-63.0283,0,-102.5:1029:86:41:86,45</t>
  </si>
  <si>
    <t>FGGY</t>
  </si>
  <si>
    <t>TGAG</t>
  </si>
  <si>
    <t>AB=0.482456;ABP=3.31507;AC=6;AF=0.500;AN=28;AO=55;CIGAR=1M3D5M;DP=288;DPB=163.333;DPRA=1;END=62114169;EPP=11.8936;EPPR=4.25114;GTI=0;HOMLEN=3;HOMSEQ=GAG;LEN=3;MEANALT=2.5;MLEAC=1;MLEAF=0.500;MQ0=0;MQM=59.3455;MQMR=59.8929;NS=3;NUMALT=1;ODDS=58.6224;OLD_VARIANT=chr1:62114166:TGAGGAGAA/TGAGAA;PAIRED=0.945455;PAIREDR=0.991071;PAO=9.5;PQA=231;PQR=432;PRO=16.5;QA=1432;QR=3333;RO=112;RPL=26;RPP=3.36563;RPPR=3.08785;RPR=29;RUN=1;SAF=25;SAP=3.99733;SAR=30;SF=0,1;SRF=59;SRP=3.70827;SRR=53;SVLEN=-3;SVTYPE=DEL;TYPE=del;set=HG00514-HG00513;technology.ILLUMINA=1</t>
  </si>
  <si>
    <t>GT:AO:AD:PL:QR:GQ:DP:RO:DPR:GL:QA</t>
  </si>
  <si>
    <t>0/1:.:28,26:1008,0,1053:.:99:54</t>
  </si>
  <si>
    <t>0/1:.:25,27:.:.:.</t>
  </si>
  <si>
    <t>0/1:28:.:.:745:.:55:25:55,28:-44.9896,0,-54.2443:733</t>
  </si>
  <si>
    <t>INADL</t>
  </si>
  <si>
    <t>TCCTACA</t>
  </si>
  <si>
    <t>AB=0;ABP=0;AC=23;AF=0.500;AN=34;AO=234;CIGAR=1M6D1M;DB;DP=1100;DPB=108.75;DPRA=0;END=86580219;EPP=3.04742;EPPR=0;ExcessHet=3.0103;FS=0.000;GTI=0;HOMLEN=5;HOMSEQ=CCTAC;LEN=6;MEANALT=2.33333;MLEAC=1;MLEAF=0.500;MQ0=0;MQM=60;MQMR=0;NS=3;NUMALT=1;ODDS=69.3372;OLD_VARIANT=chr1:86580213:TCCTACAC/TC;PAIRED=1;PAIREDR=0;PAO=0.5;PQA=16.5;PQR=370.5;PRO=13.5;QA=6546;QR=0;RO=0;RPL=94;RPP=22.6463;RPPR=0;RPR=140;RUN=1;SAF=142;SAP=26.2098;SAR=92;SF=0,1;SRF=0;SRP=0;SRR=0;SVLEN=-6;SVTYPE=DEL;TYPE=del;set=HG00514-HG00513;technology.ILLUMINA=1</t>
  </si>
  <si>
    <t>GT:QR:GQ:AO:AD:PL:GL:QA:RO:DP:SB:DPR</t>
  </si>
  <si>
    <t>0/1:.:99:.:43,63:2375,0,2913:.:.:.:106:.</t>
  </si>
  <si>
    <t>0/1:.:.:.:60,50:.:.:.:.:.</t>
  </si>
  <si>
    <t>CLCA4</t>
  </si>
  <si>
    <t>ACGC</t>
  </si>
  <si>
    <t>AB=0.472222;ABP=3.49285;AC=25;AF=0.667;AN=46;AO=55;CIGAR=1M3I16M;DB;DP=504;DPB=126.412;DPRA=0;END=109250113;EPP=3.36563;EPPR=9.52472;ExcessHet=3.0103;GTI=0;HOMLEN=15;HOMSEQ=CGCCGCCGCCGCCGC;LEN=3;MEANALT=4.33333;MLEAC=1;MLEAF=0.500;MQ0=0;MQ=60.00;MQM=60;MQMR=60;NS=3;NUMALT=1;ODDS=3.54924;OLD_VARIANT=chr1:109250113:ACGCCGCCGCCGCCGCT/ACGCCGCCGCCGCCGCCGCT;PAIRED=1;PAIREDR=0.962963;PAO=19;PQA=452.5;PQR=452.5;PRO=19;QA=957;QR=657;RO=27;RPL=29;RPP=3.36563;RPPR=3.73412;RPR=26;RUN=1;SAF=17;SAP=20.4216;SAR=38;SF=0,1;SRF=8;SRP=12.7417;SRR=19;SVLEN=3;SVTYPE=INS;TYPE=ins;set=Intersection;technology.ILLUMINA=1</t>
  </si>
  <si>
    <t>GT:DPR:SB:DP:RO:QA:GL:PL:AD:AO:QR:GQ</t>
  </si>
  <si>
    <t>1/1:.:.:23:.:.:.:1040,72,0:0,23:.:.:72</t>
  </si>
  <si>
    <t>0/1:.:.:.:.:.:.:.:11,19</t>
  </si>
  <si>
    <t>1/1:26,21:.:26:0:347:-31.1527,-14.7505,0:.:.:21:0</t>
  </si>
  <si>
    <t>CELSR2</t>
  </si>
  <si>
    <t>TGG</t>
  </si>
  <si>
    <t>END=109759279;SVTYPE=deletion;SVLEN=-2;SAMPLES=HG00514;SEQ=GG</t>
  </si>
  <si>
    <t>EPS8L3</t>
  </si>
  <si>
    <t>GTCC</t>
  </si>
  <si>
    <t>AB=0.467742;ABP=4.13106;AC=11;AF=0.750;AN=22;AO=58;CIGAR=1M3I2M;DP=709;DPB=260;DPRA=0.873239;EPP=4.35811;EPPR=3.29983;GTI=0;LEN=3;MEANALT=2.5;MLEAC=1;MLEAF=0.500;MQ0=0;MQ=60.00;MQM=60;MQMR=59.8833;NS=3;NUMALT=1;ODDS=32.4687;OLD_VARIANT=chr1:116579663:GTC/GTCCTC;PAIRED=1;PAIREDR=0.991667;PAO=6;PQA=83;PQR=83;PRO=6;QA=1279;QR=2985;RO=120;RPL=30;RPP=3.16006;RPPR=6.55704;RPR=28;RUN=1;SAF=32;SAP=4.35811;SAR=26;SF=0,1;SRF=71;SRP=11.7686;SRR=49;TYPE=ins;set=HG00514-HG00512;technology.ILLUMINA=1</t>
  </si>
  <si>
    <t>GT:GQ:QR:AO:PL:AD:GL:QA:RO:DP:DPR</t>
  </si>
  <si>
    <t>0/1:99:.:.:897,0,1321:25,24:.:.:.:49</t>
  </si>
  <si>
    <t>0/1:.:867:24:.:.:-29.1148,0,-56.0169:568:37:70:70,24</t>
  </si>
  <si>
    <t>AC=5;AN=18;END=116579666;HOMLEN=21;HOMSEQ=TCCTCCTCCTCCTCCTCCTCC;SF=0;SVLEN=3;SVTYPE=INS</t>
  </si>
  <si>
    <t>0/1:35,25</t>
  </si>
  <si>
    <t>AAG</t>
  </si>
  <si>
    <t>AC=22;AF=0.500;AN=34;DP=382;END=120436640;ExcessHet=3.0103;HOMLEN=5;HOMSEQ=AGAGA;MLEAC=1;MLEAF=0.500;MQ0=0;SF=0;SVLEN=-2;SVTYPE=DEL;set=HG00514-HG00512</t>
  </si>
  <si>
    <t>GT:DP:SB:AD:PL:GQ</t>
  </si>
  <si>
    <t>0/1:51:.:26,25:879,0,1012:99</t>
  </si>
  <si>
    <t>0/1:.:.:29,21:.</t>
  </si>
  <si>
    <t>NBPF8</t>
  </si>
  <si>
    <t>CTCCTCT</t>
  </si>
  <si>
    <t>AC=8;AF=0.500;AN=26;DP=301;END=150226713;FS=0.000;HOMLEN=11;HOMSEQ=TCCTCTTCCTC;MLEAC=1;MLEAF=0.500;MQ0=0;SF=0;SVLEN=-6;SVTYPE=DEL;set=HG00514-HG00513</t>
  </si>
  <si>
    <t>GT:DP:PL:AD:GQ</t>
  </si>
  <si>
    <t>0/1:63:1071,0,1216:32,31:99</t>
  </si>
  <si>
    <t>0/1:.:.:38,22</t>
  </si>
  <si>
    <t>ANP32E</t>
  </si>
  <si>
    <t>AT</t>
  </si>
  <si>
    <t>AC=24;AF=1.00;AN=28;BaseQRankSum=-0.173;ClippingRankSum=0.953;DB;DP=737;END=152223253;ExcessHet=3.0103;FS=0.000;HOMLEN=10;HOMSEQ=TTTTTTTTTT;MLEAC=2;MLEAF=1.00;MQ0=0;MQRankSum=0.346;ReadPosRankSum=-1.039;SF=0;SVLEN=-1;SVTYPE=DEL;set=Intersection</t>
  </si>
  <si>
    <t>GT:AD:PL:GQ:DP:SB</t>
  </si>
  <si>
    <t>1/1:1,79:1854,225,0:99:80:.</t>
  </si>
  <si>
    <t>1/1:8,81</t>
  </si>
  <si>
    <t>HRNR</t>
  </si>
  <si>
    <t>CCTGCTGCTG</t>
  </si>
  <si>
    <t>AC=8;AF=0.500;AN=26;DP=115;END=153934811;HOMLEN=18;HOMSEQ=CTGCTGCTGCTGCTGCTG;MLEAC=1;MLEAF=0.500;MQ0=0;MQ=60.00;SF=0;SVLEN=-9;SVTYPE=DEL;set=HG00514-HG00513</t>
  </si>
  <si>
    <t>GT:PL:AD:GQ:DP</t>
  </si>
  <si>
    <t>0/1:265,0,875:10,7:99:17</t>
  </si>
  <si>
    <t>0/1:.:11,8:.:.</t>
  </si>
  <si>
    <t>DENND4B</t>
  </si>
  <si>
    <t>GCTGCTGCTGCTGCTGCTG</t>
  </si>
  <si>
    <t>END=154869741;SVTYPE=insertion;SVLEN=18;SAMPLES=HG00514;SEQ=CTGCTGCTGCTGCTGCTG</t>
  </si>
  <si>
    <t>KCNN3</t>
  </si>
  <si>
    <t>TC</t>
  </si>
  <si>
    <t>AB=0.459459;ABP=3.5385;AC=21;AF=0.750;AN=48;AO=42;BaseQRankSum=0.178;CIGAR=1M1I10M;ClippingRankSum=0.099;DB;DP=490;DPB=117.545;DPRA=0.878378;END=156384556;EPP=19.7617;EPPR=5.78978;ExcessHet=3.0103;GTI=0;HOMLEN=7;HOMSEQ=CCCCCCC;LEN=1;MEANALT=4.5;MLEAC=1;MLEAF=0.500;MQ0=0;MQ=60.00;MQM=60;MQMR=60;MQRankSum=-0.020;NS=3;NUMALT=1;ODDS=28.8797;OLD_VARIANT=chr1:156384556:TCCCCCCCAGA/TCCCCCCCCAGA;PAIRED=1;PAIREDR=0.98;PAO=9.5;PQA=248;PQR=275;PRO=10.5;QA=1079;QR=1423;RO=50;RPL=18;RPP=4.87156;RPPR=11.5225;RPR=24;RUN=1;ReadPosRankSum=0.217;SAF=14;SAP=13.1438;SAR=28;SF=0,1;SRF=29;SRP=5.78978;SRR=21;SVLEN=1;SVTYPE=INS;TYPE=ins;set=HG00514-HG00513;technology.ILLUMINA=1</t>
  </si>
  <si>
    <t>GT:QA:GL:SB:DPR:DP:RO:QR:GQ:PL:AD:AO</t>
  </si>
  <si>
    <t>0/1:.:.:.:.:31:.:.:99:392,0,363:15,16</t>
  </si>
  <si>
    <t>0/1:.:.:.:.:.:.:.:.:.:16,16</t>
  </si>
  <si>
    <t>0/1:454:-30.9948,0,-32.6359:.:37,17:37:16:474:.:.:.:17</t>
  </si>
  <si>
    <t>RHBG</t>
  </si>
  <si>
    <t>AAC</t>
  </si>
  <si>
    <t>AB=0;ABP=0;AC=44;AF=1.00;AN=44;AO=129;CIGAR=1M2I2M;DB;DP=858;DPB=231.333;DPRA=0;END=156595257;EPP=3.83512;EPPR=0;ExcessHet=3.0103;FS=0.000;GTI=0;HOMLEN=1;HOMSEQ=A;LEN=2;MEANALT=2;MLEAC=2;MLEAF=1.00;MQ0=0;MQM=60.0465;MQMR=0;NS=3;NUMALT=1;ODDS=62.4455;OLD_VARIANT=chr1:156595257:AAG/AACAG;PAIRED=1;PAIREDR=0;PAO=9;PQA=199;PQR=123;PRO=6;QA=2967;QR=0;RO=0;RPL=62;RPP=3.43113;RPPR=0;RPR=67;RUN=1;SAF=69;SAP=4.37378;SAR=60;SF=0,1;SRF=0;SRP=0;SRR=0;SVLEN=2;SVTYPE=INS;TYPE=ins;set=Intersection;technology.ILLUMINA=1</t>
  </si>
  <si>
    <t>GT:AO:AD:PL:GQ:QR:DP:RO:DPR:SB:GL:QA</t>
  </si>
  <si>
    <t>1/1:.:0,38:1719,117,0:99:.:38:.:.:.</t>
  </si>
  <si>
    <t>1/1:.:1,31</t>
  </si>
  <si>
    <t>1/1:37:.:.:.:0:40:0:40,37:.:-75.8405,-15.0515,0:815</t>
  </si>
  <si>
    <t>GPATCH4</t>
  </si>
  <si>
    <t>GAGGGATGTAGAACTTCATGGGTGCTTTGGGACC</t>
  </si>
  <si>
    <t>AC=4;AF=0.500;AN=22;DP=97;END=177960892;HOMLEN=35;HOMSEQ=AGGGATGTAGAACTTCATGGGTGCTTTGGGACCAG;MLEAC=1;MLEAF=0.500;MQ0=0;MQ=60.00;SF=0;SVLEN=33;SVTYPE=INS;set=HG00514-HG00512</t>
  </si>
  <si>
    <t>GT:DP:GQ:PL:AD</t>
  </si>
  <si>
    <t>0/1:40:99:894,0,860:22,18</t>
  </si>
  <si>
    <t>0/1:.:.:.:36,16</t>
  </si>
  <si>
    <t>SEC16B</t>
  </si>
  <si>
    <t>AAAG</t>
  </si>
  <si>
    <t>AC=12;AF=1.00;AN=24;BaseQRankSum=1.149;ClippingRankSum=-0.526;DP=293;END=179534893;FS=0.000;HOMLEN=11;HOMSEQ=AAGAAGAAGAA;MLEAC=2;MLEAF=1.00;MQ0=0;MQ=60.16;MQRankSum=0.615;QD=15.64;ReadPosRankSum=-0.688;SF=0;SOR=1.347;SVLEN=-3;SVTYPE=DEL;set=Intersection</t>
  </si>
  <si>
    <t>1/1:79:0,79:3555,238,0:99</t>
  </si>
  <si>
    <t>1/1:.:2,64:.:.</t>
  </si>
  <si>
    <t>AXDND1</t>
  </si>
  <si>
    <t>CAGACCATGGCCCCGCCCAGTCCCT</t>
  </si>
  <si>
    <t>AC=10;AF=0.500;AN=26;BaseQRankSum=0.698;ClippingRankSum=-0.087;DP=161;END=203217822;HOMLEN=24;HOMSEQ=AGACCATGGCCCCGCCCAGTCCCT;MLEAC=1;MLEAF=0.500;MQ0=0;MQ=60.00;MQRankSum=-1.746;ReadPosRankSum=-0.349;SF=0;SVLEN=24;SVTYPE=INS;set=Intersection</t>
  </si>
  <si>
    <t>GT:GQ:AD:PL:DP</t>
  </si>
  <si>
    <t>0/1:99:20,11:483,0,1167:31</t>
  </si>
  <si>
    <t>0/1:.:29,9</t>
  </si>
  <si>
    <t>CHIT1</t>
  </si>
  <si>
    <t>CT</t>
  </si>
  <si>
    <t>AB=0.588235;ABP=5.30951;AC=13;AF=0.833;AN=28;AO=67;BaseQRankSum=0.066;CIGAR=1M1D1M;ClippingRankSum=-1.705;DP=152;DPB=61.3333;DPRA=0;END=204190484;EPP=12.3768;EPPR=3.0103;FS=0.000;GTI=0;HOMLEN=0;LEN=1;MEANALT=1.33333;MQ0=0;MQ=60.00;MQM=59.3731;MQMR=60;MQRankSum=-1.395;NS=3;NUMALT=1;ODDS=20.2489;OLD_VARIANT=chr1:204190483:CTC/CC;PAIRED=1;PAIREDR=1;PAO=2.5;PQA=53.5;PQR=16.5;PRO=0.5;QA=1647;QR=337;RO=14;RPL=25;RPP=12.3768;RPPR=8.59409;RPR=42;RUN=1;ReadPosRankSum=1.364;SAF=31;SAP=3.82055;SAR=36;SF=0,1;SRF=7;SRP=3.0103;SRR=7;SVLEN=-1;SVTYPE=DEL;TYPE=del;set=Intersection;technology.ILLUMINA=1</t>
  </si>
  <si>
    <t>GT:QA:GL:DPR:DP:RO:QR:GQ:PL:AD:AO</t>
  </si>
  <si>
    <t>1/1:.:.:.:15:.:.:45:590,45,0:0,15</t>
  </si>
  <si>
    <t>.:.:.:.:.:.:.:.:.:0,10</t>
  </si>
  <si>
    <t>1/1:445:-40.2897,-5.41854,0:18,18:18:0:0:.:.:.:18</t>
  </si>
  <si>
    <t>KISS1</t>
  </si>
  <si>
    <t>GGCCGACAGCCCTTCTGCTGGCTCGGTGGGGCCCAGC</t>
  </si>
  <si>
    <t>AB=0.576923;ABP=4.34659;AC=9;AF=0.500;AN=32;AO=22;CIGAR=1M36D1M;DP=232;DPB=64.0789;DPRA=1.15789;END=205663125;EPP=6.56362;EPPR=5.06748;GTI=0;HOMLEN=2;HOMSEQ=GC;LEN=36;MEANALT=1;MLEAC=1;MLEAF=0.500;MQ0=0;MQ=60.00;MQM=60;MQMR=60;NS=3;NUMALT=1;ODDS=4.90171;OLD_VARIANT=chr1:205663089:GGCCGACAGCCCTTCTGCTGGCTCGGTGGGGCCCAGCG/GG;PAIRED=1;PAIREDR=1;PAO=2;PQA=36;PQR=1351;PRO=50;QA=359;QR=1107;RO=38;RPL=8;RPP=6.56362;RPPR=6.66752;RPR=14;RUN=1;SAF=12;SAP=3.40511;SAR=10;SF=0,1;SRF=19;SRP=3.0103;SRR=19;SVLEN=-36;SVTYPE=DEL;TYPE=del;set=HG00514-HG00513;technology.ILLUMINA=1</t>
  </si>
  <si>
    <t>GT:AO:PL:AD:QR:GQ:DP:RO:DPR:GL:QA</t>
  </si>
  <si>
    <t>0/1:.:735,0,6543:21,19:.:99:40</t>
  </si>
  <si>
    <t>0/1:.:.:18,20:.:.:.</t>
  </si>
  <si>
    <t>SLC45A3</t>
  </si>
  <si>
    <t>GGGC</t>
  </si>
  <si>
    <t>AB=0.40625;ABP=5.45321;AC=24;AF=0.833;AN=44;AO=60;BaseQRankSum=-1.713;CIGAR=1M3D17M;ClippingRankSum=0.259;DB;DP=509;DPB=84.8095;DPRA=0;END=240092271;EPP=4.31318;EPPR=5.49198;ExcessHet=3.0103;FS=0.000;GTI=0;HOMLEN=14;HOMSEQ=GGCGGCGGCGGCGG;LEN=3;MEANALT=3.66667;MLEAC=1;MLEAF=0.500;MQ0=0;MQM=61;MQMR=60;MQRankSum=0.778;NS=3;NUMALT=1;ODDS=9.38258;OLD_VARIANT=chr1:240092268:GGGCGGCGGCGGCGGCGGGGA/GGGCGGCGGCGGCGGGGA;PAIRED=1;PAIREDR=1;PAO=17;PQA=360;PQR=276;PRO=13;QA=962;QR=365;RO=14;RPL=26;RPP=5.32654;RPPR=3.63072;RPR=34;RUN=1;ReadPosRankSum=-1.038;SAF=15;SAP=35.5824;SAR=45;SF=0,1;SRF=7;SRP=3.0103;SRR=7;SVLEN=-3;SVTYPE=DEL;TYPE=del;set=Intersection;technology.ILLUMINA=1</t>
  </si>
  <si>
    <t>GT:QA:GL:DPR:SB:DP:RO:GQ:QR:PL:AD:AO</t>
  </si>
  <si>
    <t>1/1:.:.:.:.:17:.:51:.:743,51,0:0,17</t>
  </si>
  <si>
    <t>.:.:.:.:.:.:.:.:.:.:2,10</t>
  </si>
  <si>
    <t>1/1:324:-30.5735,-10.536,0:20,18:.:20:0:.:0:.:.:18</t>
  </si>
  <si>
    <t>FMN2</t>
  </si>
  <si>
    <t>GA</t>
  </si>
  <si>
    <t>AB=0.485149;ABP=3.2038;AC=16;AF=0.667;AN=38;AO=94;CIGAR=1M1D3M;DP=525;DPB=129;DPRA=0;END=247451960;EPP=4.48875;EPPR=5.09662;GTI=0;HOMLEN=1;HOMSEQ=A;LEN=1;MEANALT=1.33333;MLEAC=1;MLEAF=0.500;MQ0=0;MQM=60.1064;MQMR=60;NS=3;NUMALT=1;ODDS=40.5099;OLD_VARIANT=chr1:247451959:GAAGC/GAGC;PAIRED=0.989362;PAIREDR=0.980392;PAO=3;PQA=55.5;PQR=28.5;PRO=2;QA=2565;QR=1517;RO=51;RPL=53;RPP=6.33681;RPPR=6.45911;RPR=41;RUN=1;SAF=48;SAP=3.1027;SAR=46;SF=0,1;SRF=26;SRP=3.05288;SRR=25;SVLEN=-1;SVTYPE=DEL;TYPE=del;set=Intersection;technology.ILLUMINA=1</t>
  </si>
  <si>
    <t>GT:PL:AD:AO:QR:GQ:DPR:DP:RO:QA:GL</t>
  </si>
  <si>
    <t>1/1:1536,123,0:0,41:.:.:99:.:41</t>
  </si>
  <si>
    <t>.:.:0,39:.:.:.:.:.</t>
  </si>
  <si>
    <t>1/1:.:.:45:0:.:45,45:45:0:1224:-110.411,-14.7505,0</t>
  </si>
  <si>
    <t>OR2B11</t>
  </si>
  <si>
    <t>AAGG</t>
  </si>
  <si>
    <t>AB=0;ABP=0;AC=26;AF=1.00;AN=40;AO=232;BaseQRankSum=-0.006;CIGAR=1M3D1M;ClippingRankSum=-1.230;DB;DP=1209;DPB=98.6;DPRA=0;END=247815242;EPP=3.16006;EPPR=0;ExcessHet=3.0103;FS=0.000;GTI=0;HOMLEN=2;HOMSEQ=AG;LEN=3;MEANALT=1;MLEAC=2;MLEAF=1.00;MQ0=0;MQ=60.45;MQM=60.3017;MQMR=0;MQRankSum=0.779;NS=3;NUMALT=1;ODDS=82.8604;OLD_VARIANT=chr1:247815239:AAGGA/AA;PAIRED=0.982759;PAIREDR=0;PAO=1;PQA=30;PQR=293;PRO=10;QA=6092;QD=19.65;QR=0;RO=0;RPL=108;RPP=5.40641;RPPR=0;RPR=124;RUN=1;ReadPosRankSum=0.316;SAF=130;SAP=10.3484;SAR=102;SF=0,1;SOR=0.578;SRF=0;SRP=0;SRR=0;SVLEN=-3;SVTYPE=DEL;TYPE=del;set=Intersection;technology.ILLUMINA=1</t>
  </si>
  <si>
    <t>GT:GQ:QR:AD:PL:AO:QA:GL:SB:DPR:DP:RO</t>
  </si>
  <si>
    <t>1/1:99:.:0,68:3043,205,0:.:.:.:.:.:68</t>
  </si>
  <si>
    <t>.:.:.:0,63:.:.:.:.:.</t>
  </si>
  <si>
    <t>1/1:.:0:.:.:71:1863:-161.826,-16.4986,0:.:71,71:71:0</t>
  </si>
  <si>
    <t>OR14A16</t>
  </si>
  <si>
    <t>TAA</t>
  </si>
  <si>
    <t>AC=4;AF=0.500;AN=22;DP=118;END=248294832;HOMLEN=2;HOMSEQ=AA;MLEAC=1;MLEAF=0.500;MQ0=0;SF=0;SVLEN=-2;SVTYPE=DEL;set=HG00514-HG00513</t>
  </si>
  <si>
    <t>0/1:57:863,0,1304:34,23:99</t>
  </si>
  <si>
    <t>0/1:.:.:34,23</t>
  </si>
  <si>
    <t>OR2T12</t>
  </si>
  <si>
    <t>CA</t>
  </si>
  <si>
    <t>AB=0.477477;ABP=3.49937;AC=23;AF=0.500;AN=42;AO=53;CIGAR=1M1D1M;DB;DP=962;DPB=173;DPRA=0.711538;END=248362337;EPP=6.32897;EPPR=10.3204;ExcessHet=3.0103;FS=0.000;GTI=0;HOMLEN=0;LEN=1;MEANALT=2.5;MLEAC=1;MLEAF=0.500;MQ0=0;MQM=60;MQMR=57.1527;NS=3;NUMALT=1;ODDS=72.5239;OLD_VARIANT=chr1:248362336:CAT/CT;PAIRED=1;PAIREDR=0.992366;PAO=2.5;PQA=40.5;PQR=40.5;PRO=2.5;QA=1450;QR=3784;RO=131;RPL=37;RPP=21.0786;RPPR=3.4247;RPR=16;RUN=1;SAF=31;SAP=6.32897;SAR=22;SF=0,1;SRF=81;SRP=18.94;SRR=50;SVLEN=-1;SVTYPE=DEL;TYPE=del;set=HG00514-HG00512;technology.ILLUMINA=1</t>
  </si>
  <si>
    <t>GT:QA:GL:DPR:SB:RO:DP:GQ:QR:AD:PL:AO</t>
  </si>
  <si>
    <t>0/1:.:.:.:.:.:51:99:.:26,25:846,0,891</t>
  </si>
  <si>
    <t>0/1:.:.:.:.:.:.:.:.:26,23:.</t>
  </si>
  <si>
    <t>0/1:712:-48.0954,0,-56.2985:52,25:.:27:52:.:803:.:.:25</t>
  </si>
  <si>
    <t>OR2T4</t>
  </si>
  <si>
    <t>CTGCTGCG</t>
  </si>
  <si>
    <t>AC=7;AN=14;END=248453410;HOMLEN=5;HOMSEQ=TGCTG;SF=0;SVLEN=-7;SVTYPE=DEL</t>
  </si>
  <si>
    <t>0/1:7,13</t>
  </si>
  <si>
    <t>OR2T2</t>
  </si>
  <si>
    <t>TCAGCACG</t>
  </si>
  <si>
    <t>AC=18;AF=0.500;AN=30;BaseQRankSum=1.516;ClippingRankSum=-1.300;DB;DP=248;END=248638650;ExcessHet=3.0103;HOMLEN=5;HOMSEQ=CAGCA;MLEAC=1;MLEAF=0.500;MQ0=0;MQRankSum=-0.325;SF=0;SVLEN=-7;SVTYPE=DEL;set=Intersection</t>
  </si>
  <si>
    <t>GT:DP:SB:GQ:AD:PL</t>
  </si>
  <si>
    <t>0/1:29:.:99:7,22:877,0,228</t>
  </si>
  <si>
    <t>0/1:.:.:.:8,24</t>
  </si>
  <si>
    <t>OR2T35</t>
  </si>
  <si>
    <t>TAGA</t>
  </si>
  <si>
    <t>AC=10;AF=1.00;AN=10;DB;DP=39;ExcessHet=3.0103;FS=0.000;MLEAC=2;MLEAF=1.00;MQ0=0;SF=0;set=Intersection</t>
  </si>
  <si>
    <t>GT:SB:DP:AD:PL:GQ</t>
  </si>
  <si>
    <t>1/1:.:4:0,4:256,18,0:18</t>
  </si>
  <si>
    <t>CAGA</t>
  </si>
  <si>
    <t>AC=9;AF=0.500;AN=26;DB;DP=229;END=248650352;ExcessHet=3.0103;HOMLEN=5;HOMSEQ=AGAAG;MLEAC=1;MLEAF=0.500;MQ0=0;SF=0;SVLEN=-3;SVTYPE=DEL;set=Intersection</t>
  </si>
  <si>
    <t>0/1:.:52:9,43:1756,0,248:99</t>
  </si>
  <si>
    <t>.:.:.:10,43</t>
  </si>
  <si>
    <t>OR2T27</t>
  </si>
  <si>
    <t>ACACT</t>
  </si>
  <si>
    <t>AB=0.451128;ABP=5.76954;AC=16;AF=0.500;AN=38;AO=60;CIGAR=1M4D1M;DP=747;DPB=163.833;DPRA=1.02308;END=21146415;EPP=3.0103;EPPR=3.15506;GTI=0;HOMLEN=1;HOMSEQ=C;LEN=4;MEANALT=2;MLEAC=1;MLEAF=0.500;MQ0=0;MQM=60.5;MQMR=60;NS=3;NUMALT=1;ODDS=66.6775;OLD_VARIANT=chr10:21146411:ACACTC/AC;PAIRED=0.983333;PAIREDR=0.992593;PAO=2.5;PQA=60;PQR=234;PRO=8.5;QA=1466;QR=4001;RO=135;RPL=28;RPP=3.58936;RPPR=3.02638;RPR=32;RUN=1;SAF=32;SAP=3.58936;SAR=28;SF=0,1;SRF=74;SRP=5.72866;SRR=61;SVLEN=-4;SVTYPE=DEL;TYPE=del;set=HG00514-HG00512;technology.ILLUMINA=1</t>
  </si>
  <si>
    <t>GT:QA:GL:DPR:DP:RO:GQ:QR:PL:AD:AO</t>
  </si>
  <si>
    <t>0/1:.:.:.:64:.:99:.:923,0,2355:39,25</t>
  </si>
  <si>
    <t>0/1:.:.:.:.:.:.:.:.:39,25</t>
  </si>
  <si>
    <t>0/1:686:-40.7532,0,-88.5883:68,28:68:39:.:1189:.:.:28</t>
  </si>
  <si>
    <t>C10orf113</t>
  </si>
  <si>
    <t>CTCT</t>
  </si>
  <si>
    <t>AC=4;AF=0.500;AN=22;DP=227;END=27053359;HOMLEN=6;HOMSEQ=TCTTCT;MLEAC=1;MLEAF=0.500;MQ0=0;SF=0;SVLEN=-3;SVTYPE=DEL;set=HG00514-HG00512</t>
  </si>
  <si>
    <t>0/1:114:2399,0,2189:52,62:99</t>
  </si>
  <si>
    <t>0/1:.:.:52,60</t>
  </si>
  <si>
    <t>ANKRD26</t>
  </si>
  <si>
    <t>AB=0.5;ABP=3.0103;AC=6;AF=0.500;AN=28;AO=71;CIGAR=1M1I8M;DP=373;DPB=251.889;DPRA=0.855422;END=27398605;EPP=9.89173;EPPR=3.94932;FS=0.000;GTI=0;HOMLEN=6;HOMSEQ=TTTTTT;LEN=1;MEANALT=2;MLEAC=1;MLEAF=0.500;MQ0=0;MQM=60;MQMR=60;NS=3;NUMALT=1;ODDS=82.5928;OLD_VARIANT=chr10:27398605:CTTTTTTAG/CTTTTTTTAG;PAIRED=0.985915;PAIREDR=0.993243;PAO=18.5;PQA=460;PQR=477;PRO=18.5;QA=1890;QR=4424;RO=148;RPL=40;RPP=5.48761;RPPR=3.06899;RPR=31;RUN=1;SAF=32;SAP=4.50892;SAR=39;SF=0,1;SRF=73;SRP=3.06899;SRR=75;SVLEN=1;SVTYPE=INS;TYPE=ins;set=HG00514-HG00512;technology.ILLUMINA=1</t>
  </si>
  <si>
    <t>GT:RO:DP:DPR:GL:QA:AO:PL:AD:GQ:QR</t>
  </si>
  <si>
    <t>0/1:.:64:.:.:.:.:807,0,660:30,34:99</t>
  </si>
  <si>
    <t>0/1:.:.:.:.:.:.:.:32,29</t>
  </si>
  <si>
    <t>0/1:31:64:64,33:-53.0473,0,-61.2865:856:33:.:.:.:962</t>
  </si>
  <si>
    <t>PTCHD3</t>
  </si>
  <si>
    <t>CTG</t>
  </si>
  <si>
    <t>AB=0.56129;ABP=8.06773;AC=6;AF=0.500;AN=28;AO=87;CIGAR=1M2D9M;DP=409;DPB=242.833;DPRA=0.933735;END=37952404;EPP=26.9963;EPPR=5.54119;GTI=0;HOMLEN=5;HOMSEQ=TGTGT;LEN=2;MEANALT=2;MLEAC=1;MLEAF=0.500;MQ0=0;MQM=60;MQMR=60;NS=3;NUMALT=1;ODDS=78.7081;OLD_VARIANT=chr10:37952402:CTGTGTGTTTTC/CTGTGTTTTC;PAIRED=1;PAIREDR=1;PAO=19;PQA=518;PQR=548;PRO=20;QA=2463;QR=4348;RO=145;RPL=51;RPP=8.62618;RPPR=4.82236;RPR=36;RUN=1;SAF=36;SAP=8.62618;SAR=51;SF=0,1;SRF=61;SRP=10.9324;SRR=84;SVLEN=-2;SVTYPE=DEL;TYPE=del;set=HG00514-HG00513;technology.ILLUMINA=1</t>
  </si>
  <si>
    <t>0/1:.:78:.:.:.:.:1434,0,1324:37,41:99</t>
  </si>
  <si>
    <t>0/1:.:.:.:.:.:.:.:39,39</t>
  </si>
  <si>
    <t>0/1:37:77:77,39:-74.3793,0,-71.6984:1113:39:.:.:.:1143</t>
  </si>
  <si>
    <t>ZNF25</t>
  </si>
  <si>
    <t>TA</t>
  </si>
  <si>
    <t>AB=0.47619;ABP=3.94093;AC=6;AF=0.500;AN=26;AO=90;CIGAR=1M1I2M;DP=456;DPB=339.667;DPRA=0.851351;END=62217185;EPP=12.6613;EPPR=3.41325;GTI=0;HOMLEN=1;HOMSEQ=A;LEN=1;MEANALT=4;MLEAC=1;MLEAF=0.500;MQ0=0;MQ=60.00;MQM=60;MQMR=60;NS=3;NUMALT=1;ODDS=97.1333;OLD_VARIANT=chr10:62217185:TAG/TAAG;PAIRED=1;PAIREDR=0.994845;PAO=7.5;PQA=145.5;PQR=145.5;PRO=7.5;QA=2113;QR=5395;RO=194;RPL=40;RPP=5.42305;RPPR=3.0103;RPR=50;RUN=1;SAF=51;SAP=6.48466;SAR=39;SF=0,1;SRF=117;SRP=20.9194;SRR=77;SVLEN=1;SVTYPE=INS;TYPE=ins;set=HG00514-HG00512;technology.ILLUMINA=1</t>
  </si>
  <si>
    <t>GT:QR:GQ:AD:PL:AO:QA:GL:DPR:RO:DP</t>
  </si>
  <si>
    <t>0/1:.:99:33,38:1169,0,982:.:.:.:.:.:71</t>
  </si>
  <si>
    <t>0/1:.:.:25,23</t>
  </si>
  <si>
    <t>0/1:1110:.:.:.:43:1065:-67.6488,0,-71.7304:85,43:39:85</t>
  </si>
  <si>
    <t>RTKN2</t>
  </si>
  <si>
    <t>GGAA</t>
  </si>
  <si>
    <t>AC=14;AF=0.750;AN=26;BaseQRankSum=0.160;ClippingRankSum=0.775;DB;DP=317;END=75022150;ExcessHet=3.0103;FS=4.590;HOMLEN=21;HOMSEQ=GAAGAAGAAGAAGAAGAAGAA;MLEAC=1;MLEAF=0.500;MQ0=0;MQ=60.00;MQRankSum=0.899;QD=11.50;ReadPosRankSum=-0.674;SF=0;SOR=1.501;SVLEN=-3;SVTYPE=DEL;set=HG00514-HG00513</t>
  </si>
  <si>
    <t>0/1:.:33:99:573,0,647:17,16</t>
  </si>
  <si>
    <t>0/1:.:.:.:.:26,17</t>
  </si>
  <si>
    <t>KAT6B</t>
  </si>
  <si>
    <t>CTAAAAG</t>
  </si>
  <si>
    <t>AB=0.420354;ABP=15.4626;AC=18;AF=0.500;AN=40;AO=95;CIGAR=1M6I2M;DB;DP=1124;DPB=552.333;DPRA=0.957627;END=89738145;EPP=4.13032;EPPR=3.44817;ExcessHet=3.0103;GTI=0;HOMLEN=4;HOMSEQ=TAAA;LEN=6;MEANALT=3;MLEAC=1;MLEAF=0.500;MQ0=0;MQM=60;MQMR=60;NS=3;NUMALT=1;ODDS=115.441;OLD_VARIANT=chr10:89738145:CTA/CTAAAAGTA;PAIRED=1;PAIREDR=0.99177;PAO=11;PQA=286.5;PQR=97.5;PRO=4;QA=2266;QR=6997;RO=243;RPL=43;RPP=4.86177;RPPR=8.59536;RPR=52;RUN=1;SAF=46;SAP=3.21602;SAR=49;SF=0,1;SRF=120;SRP=3.09072;SRR=123;SVLEN=6;SVTYPE=INS;TYPE=ins;set=HG00514-HG00513;technology.ILLUMINA=1</t>
  </si>
  <si>
    <t>GT:RO:DP:DPR:SB:GL:QA:AO:AD:PL:QR:GQ</t>
  </si>
  <si>
    <t>0/1:.:103:.:.:.:.:.:47,56:2346,0,2871:.:99</t>
  </si>
  <si>
    <t>0/1:.:.:.:.:.:.:.:47,47</t>
  </si>
  <si>
    <t>0/1:51:101:101,49:.:-82.287,0,-101.674:1180:49:.:.:1503</t>
  </si>
  <si>
    <t>KIF20B</t>
  </si>
  <si>
    <t>AGGAGGC</t>
  </si>
  <si>
    <t>AB=0.377778;ABP=8.84915;AC=27;AF=0.833;AN=50;AO=94;BaseQRankSum=-0.114;CIGAR=1M6I13M;ClippingRankSum=0.521;DB;DP=825;DPB=191.357;DPRA=0;END=103350983;EPP=8.9241;EPPR=5.18177;ExcessHet=3.0103;GTI=0;HOMLEN=14;HOMSEQ=GGAGGCGGAGGCGG;LEN=6;MEANALT=5;MLEAC=1;MLEAF=0.500;MQ0=0;MQM=59.734;MQMR=60;MQRankSum=-0.953;NS=3;NUMALT=1;ODDS=34.0291;OLD_VARIANT=chr10:103350983:AGGAGGCGGAGGCG/AGGAGGCGGAGGCGGAGGCG;PAIRED=0.989362;PAIREDR=1;PAO=16.5;PQA=413.5;PQR=413.5;PRO=16.5;QA=1806;QR=706;RO=25;RPL=47;RPP=3.0103;RPPR=3.09716;RPR=47;RUN=1;ReadPosRankSum=1.080;SAF=50;SAP=3.84193;SAR=44;SF=0,1;SRF=8;SRP=10.0459;SRR=17;SVLEN=6;SVTYPE=INS;TYPE=ins;set=Intersection;technology.ILLUMINA=1</t>
  </si>
  <si>
    <t>GT:GL:QA:DP:RO:DPR:SB:GQ:QR:AO:PL:AD</t>
  </si>
  <si>
    <t>1/1:.:.:51:.:.:.:99:.:.:2283,153,0:0,51</t>
  </si>
  <si>
    <t>.:.:.:.:.:.:.:.:.:.:.:9,52</t>
  </si>
  <si>
    <t>1/1:-66.2416,-15.3347,0:766:44:1:44,39:.:.:30:39</t>
  </si>
  <si>
    <t>PCGF6</t>
  </si>
  <si>
    <t>CTT</t>
  </si>
  <si>
    <t>AB=0.455556;ABP=4.55446;AC=16;AF=0.500;AN=38;AO=41;CIGAR=1M2D4M;DB;DP=454;DPB=121.857;DPRA=1.18421;END=113679883;EPP=5.60547;EPPR=4.32391;ExcessHet=3.0103;GTI=0;HOMLEN=2;HOMSEQ=TT;LEN=2;MEANALT=3;MLEAC=1;MLEAF=0.500;MQ0=0;MQM=60;MQMR=60;NS=3;NUMALT=1;ODDS=36.6658;OLD_VARIANT=chr10:113679881:CTTTTAG/CTTAG;PAIRED=0.97561;PAIREDR=1;PAO=4.5;PQA=96;PQR=182;PRO=7.5;QA=930;QR=2171;RO=81;RPL=21;RPP=3.06326;RPPR=7.5409;RPR=20;RUN=1;SAF=23;SAP=4.33437;SAR=18;SF=0,1;SRF=51;SRP=14.8328;SRR=30;SVLEN=-2;SVTYPE=DEL;TYPE=del;set=HG00514-HG00513;technology.ILLUMINA=1</t>
  </si>
  <si>
    <t>GT:GL:QA:DP:RO:SB:DPR:QR:GQ:AO:AD:PL</t>
  </si>
  <si>
    <t>0/1:.:.:44:.:.:.:.:99:.:24,20:766,0,893</t>
  </si>
  <si>
    <t>0/1:.:.:.:.:.:.:.:.:.:26,18:.</t>
  </si>
  <si>
    <t>0/1:-26.7427,0,-49.922:467:47:25:.:47,21:703:.:21</t>
  </si>
  <si>
    <t>CASP7</t>
  </si>
  <si>
    <t>CCCG</t>
  </si>
  <si>
    <t>AB=0;ABP=0;AC=30;AF=1.00;AN=36;AO=141;CIGAR=1M3I2M;DP=534;DPB=293;DPRA=0;END=114326025;EPP=4.25774;EPPR=0;FS=0.000;GTI=0;HOMLEN=1;HOMSEQ=C;LEN=3;MEANALT=2;MLEAC=2;MLEAF=1.00;MQ0=0;MQ=60.00;MQM=60;MQMR=0;NS=3;NUMALT=1;ODDS=65.3265;OLD_VARIANT=chr10:114326025:CCA/CCCGCA;PAIRED=0.992908;PAIREDR=0;PAO=5;PQA=134;PQR=134;PRO=5;QA=2697;QR=0;RO=0;RPL=70;RPP=3.0257;RPPR=0;RPR=71;RUN=1;SAF=77;SAP=5.61299;SAR=64;SF=0,1;SRF=0;SRP=0;SRR=0;SVLEN=3;SVTYPE=INS;TYPE=ins;set=Intersection;technology.ILLUMINA=1</t>
  </si>
  <si>
    <t>GT:DPR:RO:DP:QA:GL:AD:PL:AO:GQ:QR</t>
  </si>
  <si>
    <t>1/1:.:.:49:.:.:0,49:2205,147,0:.:99</t>
  </si>
  <si>
    <t>.:.:.:.:.:.:0,47</t>
  </si>
  <si>
    <t>1/1:49,49:0:49:939:-84.6989,-16.5566,0:.:.:49:.:0</t>
  </si>
  <si>
    <t>AFAP1L2</t>
  </si>
  <si>
    <t>GGCC</t>
  </si>
  <si>
    <t>AB=0.489362;ABP=3.0565;AC=6;AF=0.500;AN=28;AO=23;CIGAR=1M3I7M;DP=134;DPB=96.375;DPRA=0.712121;END=127738728;EPP=5.3706;EPPR=3.99733;GTI=0;HOMLEN=6;HOMSEQ=GCCGCC;LEN=3;MEANALT=2;MLEAC=1;MLEAF=0.500;MQ0=0;MQM=60;MQMR=60;NS=3;NUMALT=1;ODDS=9.09696;OLD_VARIANT=chr10:127738728:GGCCGCCA/GGCCGCCGCCA;PAIRED=1;PAIREDR=0.981818;PAO=7;PQA=167;PQR=145;PRO=6;QA=433;QR=1486;RO=55;RPL=12;RPP=3.10471;RPPR=3.36563;RPR=11;RUN=1;SAF=5;SAP=18.9659;SAR=18;SF=0,1;SRF=23;SRP=6.20829;SRR=32;SVLEN=3;SVTYPE=INS;TYPE=ins;set=HG00514-HG00512;technology.ILLUMINA=1</t>
  </si>
  <si>
    <t>GT:AD:PL:AO:GQ:QR:DPR:RO:DP:QA:GL</t>
  </si>
  <si>
    <t>0/1:8,16:613,0,329:.:99:.:.:.:24</t>
  </si>
  <si>
    <t>0/1:9,13:.:.:.:.:.:.:.</t>
  </si>
  <si>
    <t>0/1:.:.:14:.:234:23,14:8:23:265:-15.4162,0,-10.7277</t>
  </si>
  <si>
    <t>FOXI2</t>
  </si>
  <si>
    <t>AC</t>
  </si>
  <si>
    <t>AC=9;AF=0.500;AN=18;DB;DP=502;ExcessHet=3.0103;MLEAC=1;MLEAF=0.500;MQ0=0;SF=0;set=Intersection</t>
  </si>
  <si>
    <t>GT:GQ:PL:AD:SB:DP</t>
  </si>
  <si>
    <t>0/1:99:119,0,1152:29,6:.:35</t>
  </si>
  <si>
    <t>FRG2B</t>
  </si>
  <si>
    <t>ACCC</t>
  </si>
  <si>
    <t>AB=0.397727;ABP=11.0053;AC=19;AF=0.667;AN=46;AO=76;BaseQRankSum=-1.473;CIGAR=1M3D12M;ClippingRankSum=0.453;DB;DP=679;DPB=130.5;DPRA=0;END=209897;EPP=5.8675;EPPR=3.73412;ExcessHet=3.0103;FS=3.307;GTI=0;HOMLEN=3;HOMSEQ=CCC;LEN=3;MEANALT=3.66667;MLEAC=1;MLEAF=0.500;MQ0=0;MQ=60.30;MQM=60.2632;MQMR=60;MQRankSum=-0.302;NS=3;NUMALT=1;ODDS=36.548;OLD_VARIANT=chr11:209894:ACCCCCCACCCACGCT/ACCCACCCACGCT;PAIRED=0.973684;PAIREDR=0.979167;PAO=13;PQA=229.5;PQR=302.5;PRO=14;QA=1850;QD=14.66;QR=1336;RO=48;RPL=49;RPP=16.8392;RPPR=3.19126;RPR=27;RUN=1;ReadPosRankSum=-2.304;SAF=44;SAP=7.12467;SAR=32;SF=0,1;SOR=0.239;SRF=27;SRP=4.6389;SRR=21;SVLEN=-3;SVTYPE=DEL;TYPE=del;set=Intersection;technology.ILLUMINA=1</t>
  </si>
  <si>
    <t>GT:QR:GQ:AO:AD:PL:GL:QA:DP:RO:SB:DPR</t>
  </si>
  <si>
    <t>0/1:.:99:.:20,20:780,0,859:.:.:40:.:.</t>
  </si>
  <si>
    <t>0/1:.:.:.:20,22</t>
  </si>
  <si>
    <t>0/1:595:.:19:.:.:-25.1706,0,-42.76:460:41:22:.:41,19</t>
  </si>
  <si>
    <t>RIC8A</t>
  </si>
  <si>
    <t>END=373286;SVTYPE=deletion;SVLEN=-2;SAMPLES=HG00514;SEQ=GG</t>
  </si>
  <si>
    <t>B4GALNT4</t>
  </si>
  <si>
    <t>CGCGGGGGCATCT</t>
  </si>
  <si>
    <t>AC=4;AF=0.500;AN=22;DP=74;END=637373;HOMLEN=18;HOMSEQ=GCGGGGGCATCTGCGGGG;MLEAC=1;MLEAF=0.500;MQ0=0;MQ=60.00;SF=0;SVLEN=-12;SVTYPE=DEL;set=HG00514-HG00513</t>
  </si>
  <si>
    <t>0/1:99:17,16:622,0,1903:33</t>
  </si>
  <si>
    <t>0/1:.:22,17:.:.</t>
  </si>
  <si>
    <t>DRD4</t>
  </si>
  <si>
    <t>ATGG</t>
  </si>
  <si>
    <t>AB=0;ABP=0;AC=44;AF=1.00;AN=50;AO=108;CIGAR=1M3I4M;DB;DP=724;DPB=185.6;DPRA=0;END=3640355;EPP=3.73412;EPPR=5.18177;ExcessHet=3.0103;FS=0.000;GTI=0;HOMLEN=3;HOMSEQ=TGG;LEN=3;MEANALT=1.66667;MLEAC=2;MLEAF=1.00;MQ0=0;MQ=60.00;MQM=60;MQMR=60;NS=3;NUMALT=1;ODDS=44.0607;OLD_VARIANT=chr11:3640355:ATGGG/ATGGTGGG;PAIRED=1;PAIREDR=1;PAO=7;PQA=191;PQR=115;PRO=4;QA=2601;QR=19;RO=1;RPL=58;RPP=4.2971;RPPR=5.18177;RPR=50;RUN=1;SAF=65;SAP=12.7417;SAR=43;SF=0,1;SRF=0;SRP=5.18177;SRR=1;SVLEN=3;SVTYPE=INS;TYPE=ins;set=Intersection;technology.ILLUMINA=1</t>
  </si>
  <si>
    <t>GT:GL:QA:DP:RO:SB:DPR:GQ:QR:AO:AD:PL</t>
  </si>
  <si>
    <t>1/1:.:.:22:.:.:.:69:.:.:0,22:1016,69,0</t>
  </si>
  <si>
    <t>.:.:.:.:.:.:.:.:.:.:0,22</t>
  </si>
  <si>
    <t>1/1:-49.3998,-8.72987,0:526:23:0:.:23,22:.:0:22</t>
  </si>
  <si>
    <t>ART5</t>
  </si>
  <si>
    <t>CAG</t>
  </si>
  <si>
    <t>AB=0.413333;ABP=7.90335;AC=21;AF=0.833;AN=40;AO=144;BaseQRankSum=0.030;CIGAR=1M2I3M;ClippingRankSum=1.474;DP=725;DPB=273;DPRA=0;END=4571478;EPP=14.8328;EPPR=6.66752;GTI=0;HOMLEN=2;HOMSEQ=AG;LEN=2;MEANALT=3;MLEAC=1;MLEAF=0.500;MQ0=0;MQ=60.00;MQM=60;MQMR=60;MQRankSum=0.295;NS=3;NUMALT=1;ODDS=55.4528;OLD_VARIANT=chr11:4571478:CAGT/CAGAGT;PAIRED=0.965278;PAIREDR=1;PAO=7;PQA=174.5;PQR=174.5;PRO=7;QA=3753;QR=1054;RO=38;RPL=83;RPP=10.3089;RPPR=3.9246;RPR=61;RUN=1;ReadPosRankSum=-0.283;SAF=51;SAP=29.6108;SAR=93;SF=0,1;SRF=12;SRP=14.2105;SRR=26;SVLEN=2;SVTYPE=INS;TYPE=ins;set=Intersection;technology.ILLUMINA=1</t>
  </si>
  <si>
    <t>GT:GL:QA:DP:RO:DPR:GQ:QR:AO:AD:PL</t>
  </si>
  <si>
    <t>1/1:.:.:58:.:.:99:.:.:0,58:2582,175,0</t>
  </si>
  <si>
    <t>1/1:.:.:.:.:.:.:.:.:3,50:.</t>
  </si>
  <si>
    <t>1/1:-131.878,-20.47,0:1465:58:0:58,56:.:0:56</t>
  </si>
  <si>
    <t>C11orf40</t>
  </si>
  <si>
    <t>TCCCAGGAGGG</t>
  </si>
  <si>
    <t>AC=5;AF=0.500;AN=10;DP=304;MLEAC=1;MLEAF=0.500;MQ0=0;MQ=60.00;SF=0;set=HG00514-HG00512</t>
  </si>
  <si>
    <t>0/1:440,0,2936:48,9:99:57</t>
  </si>
  <si>
    <t>OR52E8</t>
  </si>
  <si>
    <t>GTTTTTTTTTT</t>
  </si>
  <si>
    <t>AC=5;AF=0.500;AN=10;DP=278;MLEAC=1;MLEAF=0.500;MQ0=0;MQ=60.00;SF=0;set=HG00514-HG00512</t>
  </si>
  <si>
    <t>0/1:55:440,0,2936:46,9:99</t>
  </si>
  <si>
    <t>TGCTGGC</t>
  </si>
  <si>
    <t>END=6390711;SVTYPE=deletion;SVLEN=-6;SAMPLES=HG00514;SEQ=tggcgc</t>
  </si>
  <si>
    <t>SMPD1</t>
  </si>
  <si>
    <t>CTGCCCTACTGCA</t>
  </si>
  <si>
    <t>AB=0;ABP=0;AC=48;AF=1.00;AN=48;AO=91;CIGAR=1M12I2M;DB;DP=805;DPB=470;DPRA=0;END=6546665;EPP=4.94315;EPPR=5.18177;ExcessHet=3.0103;FS=0.000;GTI=0;HOMLEN=11;HOMSEQ=TGCCCTACTGC;LEN=12;MEANALT=1.66667;MLEAC=2;MLEAF=1.00;MQ0=0;MQ=60.00;MQM=60;MQMR=60;NS=3;NUMALT=1;ODDS=38.8818;OLD_VARIANT=chr11:6546665:CTG/CTGCCCTACTGCATG;PAIRED=0.989011;PAIREDR=1;PAO=4;PQA=87.5;PQR=60.5;PRO=3;QA=2047;QR=16;RO=1;RPL=43;RPP=3.60686;RPPR=5.18177;RPR=48;RUN=1;SAF=59;SAP=20.4059;SAR=32;SF=0,1;SRF=1;SRP=5.18177;SRR=0;SVLEN=12;SVTYPE=INS;TYPE=ins;set=Intersection;technology.ILLUMINA=1</t>
  </si>
  <si>
    <t>1/1:.:.:.:.:43:.:.:99:2098,140,0:0,43</t>
  </si>
  <si>
    <t>1/1:.:.:.:.:.:.:.:.:.:3,39</t>
  </si>
  <si>
    <t>1/1:781:-71.3471,-11.1983,0:.:36,34:36:1:16:.:.:.:34</t>
  </si>
  <si>
    <t>DNHD1</t>
  </si>
  <si>
    <t>CCAG</t>
  </si>
  <si>
    <t>AC=4;AF=0.500;AN=22;DP=75;END=6641514;HOMLEN=26;HOMSEQ=CAGCAGCAGCAGCAGCAGCAGCAGCA;MLEAC=1;MLEAF=0.500;MQ0=0;MQ=60.00;SF=0;SVLEN=3;SVTYPE=INS;set=HG00514-HG00512</t>
  </si>
  <si>
    <t>0/1:99:18,17:642,0,711:35</t>
  </si>
  <si>
    <t>0/1:.:24,18</t>
  </si>
  <si>
    <t>DCHS1</t>
  </si>
  <si>
    <t>TACA</t>
  </si>
  <si>
    <t>AB=0.46875;ABP=4.6389;AC=24;AF=0.667;AN=42;AO=187;CIGAR=1M3D5M;DP=1191;DPB=242.111;DPRA=0;END=17330933;EPP=10.2679;EPPR=9.22372;GTI=0;HOMLEN=4;HOMSEQ=ACAA;LEN=3;MEANALT=2;MQ0=0;MQM=60.2139;MQMR=60;NS=3;NUMALT=1;ODDS=85.8073;OLD_VARIANT=chr11:17330930:TACAACAAG/TACAAG;PAIRED=0.989305;PAIREDR=0.980198;PAO=10.5;PQA=258;PQR=483;PRO=18.5;QA=5105;QR=3037;RO=101;RPL=88;RPP=4.41537;RPPR=4.06379;RPR=99;RUN=1;SAF=95;SAP=3.11481;SAR=92;SF=0,1;SRF=49;SRP=3.2038;SRR=52;SVLEN=-3;SVTYPE=DEL;TYPE=del;set=Intersection;technology.ILLUMINA=1</t>
  </si>
  <si>
    <t>GT:GQ:QR:AO:AD:PL:GL:QA:RO:DP:DPR</t>
  </si>
  <si>
    <t>1/1:99:.:.:0,93:4163,280,0:.:.:.:93</t>
  </si>
  <si>
    <t>1/1:.:.:.:2,92</t>
  </si>
  <si>
    <t>1/1:.:0:97:.:.:-235.391,-31.6081,0:2614:0:99:99,97</t>
  </si>
  <si>
    <t>NUCB2</t>
  </si>
  <si>
    <t>ACCTCCT</t>
  </si>
  <si>
    <t>AB=0.344262;ABP=15.8611;AC=6;AF=0.500;AN=28;AO=21;CIGAR=1M6I20M;DP=171;DPB=121.952;DPRA=0.871429;END=18105983;EPP=5.59539;EPPR=5.11597;GTI=0;HOMLEN=18;HOMSEQ=CCTCCTCCTCCTCCTCCT;LEN=6;MEANALT=4;MLEAC=1;MLEAF=0.500;MQ0=0;MQ=60.00;MQM=60;MQMR=60;NS=3;NUMALT=1;ODDS=1.51537;OLD_VARIANT=chr11:18105983:ACCTCCTCCTCCTCCTCCTTG/ACCTCCTCCTCCTCCTCCTCCTCCTTG;PAIRED=0.952381;PAIREDR=0.984848;PAO=18;PQA=508;PQR=527;PRO=19;QA=495;QR=1833;RO=66;RPL=12;RPP=3.94093;RPPR=6.30041;RPR=9;RUN=1;SAF=7;SAP=8.07707;SAR=14;SF=0,1;SRF=33;SRP=3.0103;SRR=33;SVLEN=6;SVTYPE=INS;TYPE=ins;set=HG00514-HG00513;technology.ILLUMINA=1</t>
  </si>
  <si>
    <t>GT:RO:DP:DPR:GL:QA:AO:PL:AD:QR:GQ</t>
  </si>
  <si>
    <t>0/1:.:32:.:.:.:.:353,0,1545:22,10:.:99</t>
  </si>
  <si>
    <t>0/1:.:.:.:.:.:.:.:26,10:.:.</t>
  </si>
  <si>
    <t>0/1:22:33:33,9:-2.81229,0,-42.0292:207:9:.:.:642</t>
  </si>
  <si>
    <t>SAAL1</t>
  </si>
  <si>
    <t>CAGTGGTGACAGA</t>
  </si>
  <si>
    <t>AB=0.495146;ABP=3.03138;AC=12;AF=0.500;AN=38;AO=51;CIGAR=1M12D1M;DP=512;DPB=132.929;DPRA=0.858333;END=46703178;EPP=6.45911;EPPR=8.15749;GTI=0;HOMLEN=5;HOMSEQ=AGTGG;LEN=12;MEANALT=2;MLEAC=1;MLEAF=0.500;MQ0=0;MQM=60.5882;MQMR=60;NS=3;NUMALT=1;ODDS=47.3336;OLD_VARIANT=chr11:46703166:CAGTGGTGACAGAA/CA;PAIRED=0.980392;PAIREDR=0.981481;PAO=3.5;PQA=73.5;PQR=740.5;PRO=27.5;QA=1101;QR=3244;RO=108;RPL=22;RPP=5.09662;RPPR=3.332;RPR=29;RUN=1;SAF=29;SAP=5.09662;SAR=22;SF=0,1;SRF=52;SRP=3.332;SRR=56;SVLEN=-12;SVTYPE=DEL;TYPE=del;set=HG00514-HG00512;technology.ILLUMINA=1</t>
  </si>
  <si>
    <t>GT:GQ:QR:PL:AD:AO:QA:GL:DPR:RO:DP</t>
  </si>
  <si>
    <t>0/1:99:.:1262,0,1627:27,33:.:.:.:.:.:60</t>
  </si>
  <si>
    <t>0/1:.:.:.:27,30:.:.:.:.:.:.</t>
  </si>
  <si>
    <t>0/1:.:794:.:.:31:679:-39.4972,0,-68.5491:58,31:26:58</t>
  </si>
  <si>
    <t>ZNF408</t>
  </si>
  <si>
    <t>CGGTGGT</t>
  </si>
  <si>
    <t>AB=0.377622;ABP=21.6121;AC=9;AF=0.500;AN=30;AO=54;CIGAR=1M6D7M;DP=304;DPB=134.571;DPRA=0;END=47767117;EPP=3.6537;EPPR=3.03585;GTI=0;HOMLEN=6;HOMSEQ=GGTGGT;LEN=6;MEANALT=2.33333;MLEAC=1;MLEAF=0.500;MQ0=0;MQ=60.00;MQM=60;MQMR=60;NS=3;NUMALT=1;ODDS=12.9802;OLD_VARIANT=chr11:47767111:CGGTGGTGGTGGTC/CGGTGGTC;PAIRED=1;PAIREDR=1;PAO=15.5;PQA=331.5;PQR=450.5;PRO=19.5;QA=1050;QR=2401;RO=85;RPL=25;RPP=3.6537;RPPR=5.07959;RPR=29;RUN=1;SAF=26;SAP=3.17115;SAR=28;SF=0,1;SRF=31;SRP=16.5245;SRR=54;SVLEN=-6;SVTYPE=DEL;TYPE=del;set=Intersection;technology.ILLUMINA=1</t>
  </si>
  <si>
    <t>GT:GL:QA:RO:DP:DPR:QR:GQ:AO:PL:AD</t>
  </si>
  <si>
    <t>0/1:.:.:.:50:.:.:99:.:687,0,1975:31,19</t>
  </si>
  <si>
    <t>0/1:.:.:.:.:.:.:.:.:.:35,18</t>
  </si>
  <si>
    <t>0/1:-7.33032,0,-56.4631:299:28:46:46,16:789:.:16</t>
  </si>
  <si>
    <t>FNBP4</t>
  </si>
  <si>
    <t>CCTT</t>
  </si>
  <si>
    <t>AB=0.443182;ABP=5.47788;AC=31;AF=0.667;AN=52;AO=83;CIGAR=1M3D5M;DB;DP=856;DPB=113;DPRA=0;END=48264432;EPP=4.29225;EPPR=5.27418;ExcessHet=3.0103;FS=0.000;GTI=0;HOMLEN=4;HOMSEQ=CTTC;LEN=3;MEANALT=2.33333;MLEAC=1;MLEAF=0.500;MQ0=0;MQM=60.1205;MQMR=60;NS=3;NUMALT=1;ODDS=42.433;OLD_VARIANT=chr11:48264429:CCTTCTTCA/CCTTCA;PAIRED=0.987952;PAIREDR=0.978723;PAO=5.5;PQA=127.5;PQR=279.5;PRO=10.5;QA=2086;QR=1440;RO=47;RPL=44;RPP=3.66436;RPPR=4.16534;RPR=39;RUN=1;SAF=47;SAP=6.17594;SAR=36;SF=0,1;SRF=25;SRP=3.42611;SRR=22;SVLEN=-3;SVTYPE=DEL;TYPE=del;set=Intersection;technology.ILLUMINA=1</t>
  </si>
  <si>
    <t>GT:GL:QA:RO:DP:DPR:SB:QR:GQ:AO:PL:AD</t>
  </si>
  <si>
    <t>0/1:.:.:.:44:.:.:.:99:.:588,0,1103:28,16</t>
  </si>
  <si>
    <t>0/1:.:.:.:.:.:.:.:.:.:.:28,19</t>
  </si>
  <si>
    <t>0/1:-26.2897,0,-64.0378:474:25:44:44,18:.:772:.:18</t>
  </si>
  <si>
    <t>OR4X1</t>
  </si>
  <si>
    <t>TGA</t>
  </si>
  <si>
    <t>AC=9;AF=0.500;AN=18;DB;DP=1128;ExcessHet=3.0103;MLEAC=1;MLEAF=0.500;MQ0=0;SF=0;set=Intersection</t>
  </si>
  <si>
    <t>0/1:.:93:437,0,3227:77,16:99</t>
  </si>
  <si>
    <t>OR8U8</t>
  </si>
  <si>
    <t>CAT</t>
  </si>
  <si>
    <t>AC=9;AF=0.500;AN=18;DB;DP=1133;ExcessHet=3.0103;MLEAC=1;MLEAF=0.500;MQ0=0;SF=0;set=Intersection</t>
  </si>
  <si>
    <t>GT:GQ:AD:PL:DP:SB</t>
  </si>
  <si>
    <t>0/1:99:79,14:434,0,3269:93:.</t>
  </si>
  <si>
    <t>CTCACTA</t>
  </si>
  <si>
    <t>AC=2;AF=0.500;AN=4;BaseQRankSum=0.382;ClippingRankSum=-0.978;DP=32;FS=7.404;MLEAC=1;MLEAF=0.500;MQ0=0;MQ=60.00;MQRankSum=-0.566;QD=8.25;ReadPosRankSum=-1.708;SF=0;SOR=2.800;set=HG00514</t>
  </si>
  <si>
    <t>0/1:8,3:128,0,1707:99:11</t>
  </si>
  <si>
    <t>MYRF</t>
  </si>
  <si>
    <t>AB=0.531915;ABP=3.42611;AC=9;AF=0.750;AN=28;AO=63;BaseQRankSum=-0.413;CIGAR=1M3D11M;ClippingRankSum=0.475;DP=227;DPB=135.067;DPRA=1;END=65720322;EPP=3.32051;EPPR=4.35811;GTI=0;HOMLEN=5;HOMSEQ=CTTCT;LEN=3;MEANALT=3;MQ0=0;MQM=60;MQMR=60;MQRankSum=0.248;NS=3;NUMALT=1;ODDS=44.797;OLD_VARIANT=chr11:65720319:CCTTCTTCTCTTCTG/CCTTCTCTTCTG;PAIRED=0.984127;PAIREDR=1;PAO=17.5;PQA=414.5;PQR=644.5;PRO=24.5;QA=1492;QR=1679;RO=58;RPL=28;RPP=4.69922;RPPR=3.16006;RPR=35;RUN=1;ReadPosRankSum=1.011;SAF=33;SAP=3.32051;SAR=30;SF=0,1;SRF=32;SRP=4.35811;SRR=26;SVLEN=-3;SVTYPE=DEL;TYPE=del;set=HG00514-HG00513;technology.ILLUMINA=1</t>
  </si>
  <si>
    <t>0/1:.:99:.:23,25:956,0,1006:.:.:.:48</t>
  </si>
  <si>
    <t>0/1:.:.:.:24,25</t>
  </si>
  <si>
    <t>0/1:570:.:25:.:.:-34.8805,0,-42.2305:581:19:47:47,25</t>
  </si>
  <si>
    <t>RNASEH2C</t>
  </si>
  <si>
    <t>CCTG</t>
  </si>
  <si>
    <t>END=68312749;SVTYPE=insertion;SVLEN=3;SAMPLES=HG00514;SEQ=CTG</t>
  </si>
  <si>
    <t>LRP5</t>
  </si>
  <si>
    <t>GCCTCCTCCCGGAGGCTCTGCA</t>
  </si>
  <si>
    <t>AC=4;AF=0.500;AN=22;DP=67;END=72013601;HOMLEN=31;HOMSEQ=CCTCCTCCCGGAGGCTCTGCACCTCCTCCCG;MLEAC=1;MLEAF=0.500;MQ0=0;MQ=60.00;SF=0;SVLEN=21;SVTYPE=INS;set=HG00514-HG00512</t>
  </si>
  <si>
    <t>GT:GQ:PL:AD:DP</t>
  </si>
  <si>
    <t>0/1:99:757,0,2565:13,14:27</t>
  </si>
  <si>
    <t>0/1:.:.:20,13:.</t>
  </si>
  <si>
    <t>NUMA1</t>
  </si>
  <si>
    <t>CTA</t>
  </si>
  <si>
    <t>AB=0.482353;ABP=3.24022;AC=42;AF=0.667;AN=48;AO=85;CIGAR=1M2D1M;DP=743;DPB=89;DPRA=0;END=72139112;EPP=4.26209;EPPR=3.21711;ExcessHet=3.0103;FS=0.000;GTI=0;HOMLEN=1;HOMSEQ=T;LEN=2;MEANALT=2;MLEAC=2;MLEAF=1.00;MQ0=0;MQ=60.00;MQM=59.7647;MQMR=60;NS=3;NUMALT=1;ODDS=42.2631;OLD_VARIANT=chr11:72139110:CTAT/CT;PAIRED=1;PAIREDR=1;PAO=2;PQA=60;PQR=60;PRO=2;QA=2189;QR=1245;RO=42;RPL=45;RPP=3.64897;RPPR=3.83753;RPR=40;RUN=1;SAF=35;SAP=8.75832;SAR=50;SF=0,1;SRF=17;SRP=6.31921;SRR=25;SVLEN=-2;SVTYPE=DEL;TYPE=del;set=Intersection;technology.ILLUMINA=1</t>
  </si>
  <si>
    <t>GT:GL:QA:RO:DP:DPR:SB:QR:GQ:AO:AD:PL</t>
  </si>
  <si>
    <t>0/1:.:.:.:47:.:.:.:99:.:26,21:790,0,1032</t>
  </si>
  <si>
    <t>0/1:.:.:.:.:.:.:.:.:.:27,17</t>
  </si>
  <si>
    <t>0/1:-36.8856,0,-55.4497:580:27:51:51,22:.:786:.:22</t>
  </si>
  <si>
    <t>FOLR3</t>
  </si>
  <si>
    <t>GCTC</t>
  </si>
  <si>
    <t>AB=0.514286;ABP=3.13438;AC=18;AF=0.500;AN=40;AO=36;CIGAR=1M3I14M;DB;DP=529;DPB=155.067;DPRA=0.614035;END=73309330;EPP=6.8707;EPPR=3.68051;ExcessHet=3.0103;GTI=0;HOMLEN=13;HOMSEQ=CTCCTCCTCCTCC;LEN=3;MEANALT=3.5;MLEAC=1;MLEAF=0.500;MQ0=0;MQ=60.00;MQM=60;MQMR=60;NS=3;NUMALT=1;ODDS=39.6215;OLD_VARIANT=chr11:73309330:GCTCCTCCTCCTCCA/GCTCCTCCTCCTCCTCCA;PAIRED=1;PAIREDR=1;PAO=21.5;PQA=521.5;PQR=494.5;PRO=20.5;QA=920;QR=2356;RO=81;RPL=13;RPP=9.04217;RPPR=6.2541;RPR=23;RUN=1;SAF=17;SAP=3.25157;SAR=19;SF=0,1;SRF=38;SRP=3.68051;SRR=43;SVLEN=3;SVTYPE=INS;TYPE=ins;set=HG00514-HG00512;technology.ILLUMINA=1</t>
  </si>
  <si>
    <t>GT:GL:QA:DP:RO:SB:DPR:QR:GQ:AO:PL:AD</t>
  </si>
  <si>
    <t>0/1:.:.:27:.:.:.:.:99:.:594,0,490:12,15</t>
  </si>
  <si>
    <t>0/1:.:.:.:.:.:.:.:.:.:.:13,16</t>
  </si>
  <si>
    <t>0/1:-25.5422,0,-14.2802:456:31:12:.:31,16:331:.:16</t>
  </si>
  <si>
    <t>ARHGEF17</t>
  </si>
  <si>
    <t>TCTC</t>
  </si>
  <si>
    <t>AB=0.362832;ABP=21.4774;AC=12;AF=0.500;AN=38;AO=41;CIGAR=1M3I4M;DB;DP=581;DPB=207.4;DPRA=0.92623;END=89490963;EPP=5.60547;EPPR=7.64277;ExcessHet=3.0103;FS=0.000;GTI=0;HOMLEN=3;HOMSEQ=CTC;LEN=3;MEANALT=5.5;MLEAC=1;MLEAF=0.500;MQ0=0;MQ=60.00;MQM=60;MQMR=60;NS=3;NUMALT=1;ODDS=54.115;OLD_VARIANT=chr11:89490963:TCTCT/TCTCCTCT;PAIRED=1;PAIREDR=0.991667;PAO=6.5;PQA=173;PQR=173;PRO=6.5;QA=1014;QR=3302;RO=120;RPL=18;RPP=4.33437;RPPR=6.55704;RPR=23;RUN=1;SAF=19;SAP=3.48696;SAR=22;SF=0,1;SRF=47;SRP=15.2429;SRR=73;SVLEN=3;SVTYPE=INS;TYPE=ins;set=HG00514-HG00513;technology.ILLUMINA=1</t>
  </si>
  <si>
    <t>0/1:.:32,22:819,0,1276:99:.:.:54:.:.</t>
  </si>
  <si>
    <t>0/1:.:34,17:.:.:.:.:.:.:.</t>
  </si>
  <si>
    <t>0/1:19:.:.:.:835:29:53:53,19:.:-29.8814,0,-57.7958:525</t>
  </si>
  <si>
    <t>NOX4</t>
  </si>
  <si>
    <t>AC=8;AF=0.750;AN=14;DB;DP=186;ExcessHet=3.0103;FS=0.000;MLEAC=1;MLEAF=0.500;MQ0=0;SF=0;set=HG00514-HG00512</t>
  </si>
  <si>
    <t>0/1:.:32:99:374,0,708:20,12</t>
  </si>
  <si>
    <t>AG</t>
  </si>
  <si>
    <t>AC=3;AF=0.750;AN=4;BaseQRankSum=-0.795;ClippingRankSum=-1.325;DP=26;FS=0.000;MQ0=0;MQRankSum=-0.088;ReadPosRankSum=-2.296;SF=0;set=HG00514-HG00512</t>
  </si>
  <si>
    <t>1/1:24:0,8:314,24,0:8</t>
  </si>
  <si>
    <t>TTGCTGCTGC</t>
  </si>
  <si>
    <t>END=96092219;SVTYPE=deletion;SVLEN=-9;SAMPLES=HG00514;SEQ=tgctgctgc</t>
  </si>
  <si>
    <t>MAML2</t>
  </si>
  <si>
    <t>CGGAGATGCCCGGGCT</t>
  </si>
  <si>
    <t>AB=0.486486;ABP=3.06899;AC=5;AF=0.333333;AN=12;AO=22;CIGAR=1M15D1M;DP=110;DPB=41.9412;DPRA=0;EPP=12.8806;EPPR=3.29983;GTI=0;LEN=15;MEANALT=1.33333;MQM=70;MQMR=60;NS=3;NUMALT=1;ODDS=8.38825;OLD_VARIANT=chr11:117918587:CGGAGATGCCCGGGCTG/CG;PAIRED=1;PAIREDR=1;PAO=2;PQA=49.5;PQR=397.5;PRO=17;QA=401;QR=833;RO=30;RPL=15;RPP=9.32731;RPPR=26.4622;RPR=7;RUN=1;SAF=9;SAP=4.58955;SAR=13;SF=1;SRF=16;SRP=3.29983;SRR=14;TYPE=del;technology.ILLUMINA=1</t>
  </si>
  <si>
    <t>GT:GL:QA:RO:DP:DPR:QR:AO</t>
  </si>
  <si>
    <t>0/1:-9.79914,0,-26.275:197:9:19:19,10:260:10</t>
  </si>
  <si>
    <t>TMPRSS13</t>
  </si>
  <si>
    <t>CGGGCTGGAGATGCCT</t>
  </si>
  <si>
    <t>AC=24;AF=0.833;AN=32;BaseQRankSum=-1.200;ClippingRankSum=-0.311;DB;DP=245;END=117918612;ExcessHet=3.0103;FS=0.000;HOMLEN=29;HOMSEQ=GGGCTGGAGATGCCTGGGCTGGAGATGCC;MLEAC=2;MLEAF=1.00;MQ0=0;MQRankSum=1.022;ReadPosRankSum=0.311;SF=0;SVLEN=-15;SVTYPE=DEL;set=Intersection</t>
  </si>
  <si>
    <t>1/1:.:19:60:842,60,0:0,19</t>
  </si>
  <si>
    <t>0/1:.:.:.:.:9,15</t>
  </si>
  <si>
    <t>GGCA</t>
  </si>
  <si>
    <t>AC=4;AN=16;END=130428225;HOMLEN=22;HOMSEQ=GCAGCAGCAGCAGCAGCAGCAG;SF=0;SVLEN=-3;SVTYPE=DEL</t>
  </si>
  <si>
    <t>0/1:24,16</t>
  </si>
  <si>
    <t>ADAMTS8</t>
  </si>
  <si>
    <t>AB=0.470874;ABP=4.52822;AC=29;AF=0.500;AN=48;AO=97;CIGAR=1M1I2M;DB;DP=1168;DPB=243.667;DPRA=0;END=865189;EPP=6.79359;EPPR=3.03059;ExcessHet=3.0103;FS=0.000;GTI=0;HOMLEN=1;HOMSEQ=C;LEN=1;MEANALT=1.66667;MLEAC=1;MLEAF=0.500;MQ0=0;MQ=60.00;MQM=60.1031;MQMR=60;NS=3;NUMALT=1;ODDS=111.996;OLD_VARIANT=chr12:865189:TCT/TCCT;PAIRED=1;PAIREDR=1;PAO=5;PQA=96;PQR=54;PRO=3;QA=2725;QR=3173;RO=107;RPL=45;RPP=4.10723;RPPR=8.8753;RPR=52;RUN=1;SAF=61;SAP=17.0017;SAR=36;SF=0,1;SRF=54;SRP=3.03059;SRR=53;SVLEN=1;SVTYPE=INS;TYPE=ins;set=Intersection;technology.ILLUMINA=1</t>
  </si>
  <si>
    <t>GT:GQ:QR:PL:AD:AO:QA:GL:DPR:SB:RO:DP</t>
  </si>
  <si>
    <t>0/1:99:.:1031,0,893:29,32:.:.:.:.:.:.:61</t>
  </si>
  <si>
    <t>0/1:.:.:.:28,31:.:.:.:.:.:.:.</t>
  </si>
  <si>
    <t>0/1:.:943:.:.:34:1030:-72.3516,0,-63.1726:66,34:.:32:66</t>
  </si>
  <si>
    <t>WNK1</t>
  </si>
  <si>
    <t>TTGC</t>
  </si>
  <si>
    <t>AC=24;AF=1.00;AN=32;BaseQRankSum=0.919;ClippingRankSum=0.065;DB;DP=392;END=1953157;ExcessHet=3.0103;FS=0.000;HOMLEN=29;HOMSEQ=TGCTGCTGCTGCTGCTGCTGCTGCTGCTG;MLEAC=2;MLEAF=1.00;MQ0=0;MQRankSum=1.178;ReadPosRankSum=0.324;SF=0;SVLEN=3;SVTYPE=INS;set=Intersection</t>
  </si>
  <si>
    <t>1/1:99:1715,119,0:0,38:.:38</t>
  </si>
  <si>
    <t>0/1:.:.:14,37:.:.</t>
  </si>
  <si>
    <t>DCP1B</t>
  </si>
  <si>
    <t>END=6667906;SVTYPE=deletion;SVLEN=-3;SAMPLES=HG00514;SEQ=ctg</t>
  </si>
  <si>
    <t>ZNF384</t>
  </si>
  <si>
    <t>ACAGCAGCAGCAGCAG</t>
  </si>
  <si>
    <t>END=6936743;SVTYPE=deletion;SVLEN=-15;SAMPLES=HG00514;SEQ=cagcagcagcagcag</t>
  </si>
  <si>
    <t>ATN1</t>
  </si>
  <si>
    <t>GGCCTCTGAGGCAGTGAGTGTTCTTGAGGTGGAAAGCCCAGGTGCA</t>
  </si>
  <si>
    <t>AC=7;AN=14;END=7190557;HOMLEN=88;HOMSEQ=GCCTCTGAGGCAGTGAGTGTTCTTGAGGTGGAAAGCCCAGGTGCAGCCTCTGAGGCAGTGAGTGTTCTTGAGGTGGAAAGCCCAGGTG;SF=0;SVLEN=-45;SVTYPE=DEL</t>
  </si>
  <si>
    <t>0/1:36,9</t>
  </si>
  <si>
    <t>PEX5</t>
  </si>
  <si>
    <t>CACG</t>
  </si>
  <si>
    <t>AC=14;AF=0.750;AN=24;BaseQRankSum=3.128;ClippingRankSum=1.224;DP=152;END=8222185;FS=0.000;HOMLEN=0;MLEAC=2;MLEAF=1.00;MQ0=0;MQRankSum=-0.082;ReadPosRankSum=-0.897;SF=0;SVLEN=3;SVTYPE=INS;set=HG00514-HG00512</t>
  </si>
  <si>
    <t>0/1:25:465,0,510:13,12:99</t>
  </si>
  <si>
    <t>0/1:.:.:10,11:.</t>
  </si>
  <si>
    <t>FAM90A1</t>
  </si>
  <si>
    <t>END=14567623;SVTYPE=deletion;SVLEN=-3;SAMPLES=HG00514;SEQ=agc</t>
  </si>
  <si>
    <t>PLBD1</t>
  </si>
  <si>
    <t>ACTATCAGCTGAAGGATCAGG</t>
  </si>
  <si>
    <t>END=40481756;SVTYPE=deletion;SVLEN=-20;SAMPLES=HG00514;SEQ=CTATCAGCTGAAGGATCAGG</t>
  </si>
  <si>
    <t>MUC19</t>
  </si>
  <si>
    <t>AC=24;AF=0.500;AN=30;DB;DP=726;END=40485404;ExcessHet=3.0103;FS=0.000;HOMLEN=0;MLEAC=1;MLEAF=0.500;MQ0=0;SF=0;SVLEN=2;SVTYPE=INS;set=Intersection</t>
  </si>
  <si>
    <t>GT:DP:SB:PL:AD:GQ</t>
  </si>
  <si>
    <t>0/1:69:.:1301,0,1478:36,33:99</t>
  </si>
  <si>
    <t>0/1:.:.:.:35,11</t>
  </si>
  <si>
    <t>AGACAATTGGACTATCAGCTGGAGTGACAGG</t>
  </si>
  <si>
    <t>END=40486902;SVTYPE=insertion;SVLEN=30;SAMPLES=HG00514;SEQ=GACAATTGGACTATCAGCTGGAGTGACAGG</t>
  </si>
  <si>
    <t>CACTATCAGCTGGAGTGACAGGGAAAAGTGG</t>
  </si>
  <si>
    <t>AC=18;AF=0.500;AN=34;BaseQRankSum=1.579;ClippingRankSum=-0.165;DB;DP=524;END=40490898;ExcessHet=3.0103;FS=0.000;HOMLEN=56;HOMSEQ=ACTATCAGCTGGAGTGACAGGGAAAAGTGGACTATCAGCTGGAGTGACAGGGAAAA;MLEAC=1;MLEAF=0.500;MQ0=0;MQRankSum=2.239;ReadPosRankSum=-0.872;SF=0;SVLEN=30;SVTYPE=INS;set=Intersection</t>
  </si>
  <si>
    <t>0/1:.:37:99:977,0,826:21,16</t>
  </si>
  <si>
    <t>0/1:.:.:.:.:46,14</t>
  </si>
  <si>
    <t>AB=0.517241;ABP=3.16006;AC=21;AF=0.750;AN=48;AO=87;BaseQRankSum=3.430;CIGAR=1M1I2M;ClippingRankSum=0.472;DB;DP=862;DPB=206.667;DPRA=0.991379;END=48203092;EPP=5.03202;EPPR=3.91929;ExcessHet=3.0103;FS=0.000;GTI=0;HOMLEN=1;HOMSEQ=A;LEN=1;MEANALT=1;MLEAC=1;MLEAF=0.500;MQ0=0;MQ=60.00;MQM=60;MQMR=60;MQRankSum=0.116;NS=3;NUMALT=1;ODDS=47.8594;OLD_VARIANT=chr12:48203092:CAG/CAAG;PAIRED=0.988506;PAIREDR=0.988372;PAO=4;PQA=87;PQR=60;PRO=3;QA=2268;QD=16.12;QR=2564;RO=86;RPL=58;RPP=24.0012;RPPR=4.62628;RPR=29;RUN=1;ReadPosRankSum=-0.615;SAF=50;SAP=7.22845;SAR=37;SF=0,1;SOR=0.608;SRF=55;SRP=17.5541;SRR=31;SVLEN=1;SVTYPE=INS;TYPE=ins;set=HG00514-HG00512;technology.ILLUMINA=1</t>
  </si>
  <si>
    <t>0/1:.:99:.:25,28:884,0,743:.:.:.:53</t>
  </si>
  <si>
    <t>0/1:.:.:.:26,27</t>
  </si>
  <si>
    <t>0/1:842:.:30:.:.:-55.2469,0,-58.6074:805:28:58:.:58,30</t>
  </si>
  <si>
    <t>OR10AD1</t>
  </si>
  <si>
    <t>AC=1;AF=0.500;AN=2;BaseQRankSum=1.510;ClippingRankSum=-0.722;DP=54;FS=1.939;MLEAC=1;MLEAF=0.500;MQ0=0;MQ=55.54;MQRankSum=-1.991;QD=1.61;ReadPosRankSum=-3.305;SF=0;SOR=1.314;set=HG00514</t>
  </si>
  <si>
    <t>0/1:99:29,6:124,0,1039:35</t>
  </si>
  <si>
    <t>FAM186A</t>
  </si>
  <si>
    <t>CCTGCTGAGGGGTGAGAGGGATCCCCAGGGCCTGG</t>
  </si>
  <si>
    <t>AC=1;AF=0.500;AN=2;BaseQRankSum=2.896;ClippingRankSum=0.809;DP=55;FS=0.000;MLEAC=1;MLEAF=0.500;MQ0=0;MQ=55.63;MQRankSum=-1.831;QD=21.94;ReadPosRankSum=-3.663;SF=0;SOR=0.914;set=HG00514</t>
  </si>
  <si>
    <t>0/1:27,28:1244,0,939:99:55</t>
  </si>
  <si>
    <t>AB=0.483871;ABP=3.29049;AC=9;AF=0.500;AN=36;AO=60;BaseQRankSum=1.232;CIGAR=1M1I10M;ClippingRankSum=-0.106;DB;DP=493;DPB=196.091;DPRA=1.21569;END=51329814;EPP=8.22183;EPPR=3.1896;ExcessHet=3.0103;FS=1.126;GTI=0;HOMLEN=5;HOMSEQ=GGGGG;LEN=1;MEANALT=3.5;MLEAC=1;MLEAF=0.500;MQ0=0;MQ=60.92;MQM=60;MQMR=60;MQRankSum=-0.129;NS=3;NUMALT=1;ODDS=51.5732;OLD_VARIANT=chr12:51329814:AGGGGGCCCCC/AGGGGGGCCCCC;PAIRED=1;PAIREDR=0.990826;PAO=8.5;PQA=232;PQR=455;PRO=16.5;QA=1618;QD=11.65;QR=3171;RO=109;RPL=39;RPP=14.7363;RPPR=4.62396;RPR=21;RUN=1;ReadPosRankSum=-0.434;SAF=25;SAP=6.62942;SAR=35;SF=0,1;SOR=0.538;SRF=64;SRP=10.2021;SRR=45;SVLEN=1;SVTYPE=INS;TYPE=ins;set=HG00514-HG00513;technology.ILLUMINA=1</t>
  </si>
  <si>
    <t>GT:GQ:QR:PL:AD:AO:QA:GL:SB:DPR:DP:RO</t>
  </si>
  <si>
    <t>0/1:99:.:537,0,761:29,22:.:.:.:.:.:51</t>
  </si>
  <si>
    <t>0/1:.:.:.:31,24:.:.:.:.:.:.</t>
  </si>
  <si>
    <t>0/1:.:884:.:.:25:651:-40.0441,0,-64.1924:.:56,25:56:30</t>
  </si>
  <si>
    <t>CELA1</t>
  </si>
  <si>
    <t>CATAA</t>
  </si>
  <si>
    <t>AC=8;AF=0.500;AN=14;DB;DP=314;ExcessHet=3.0103;FS=0.000;MLEAC=1;MLEAF=0.500;MQ0=0;MQ=60.00;SF=0;set=HG00514-HG00513</t>
  </si>
  <si>
    <t>0/1:99:22,16:597,0,1002:38:.</t>
  </si>
  <si>
    <t>AC=8;AF=0.500;AN=14;DB;DP=308;ExcessHet=3.0103;MLEAC=1;MLEAF=0.500;MQ0=0;MQ=60.00;SF=0;set=HG00514-HG00513</t>
  </si>
  <si>
    <t>0/1:39:.:24,15:642,0,957:99</t>
  </si>
  <si>
    <t>AC=8;AF=0.500;AN=14;DB;DP=309;ExcessHet=3.0103;MLEAC=1;MLEAF=0.500;MQ0=0;MQ=60.00;SF=0;set=HG00514-HG00513</t>
  </si>
  <si>
    <t>0/1:.:40:600,0,960:24,16:99</t>
  </si>
  <si>
    <t>AB=0.43662;ABP=5.48761;AC=6;AF=0.500;AN=28;AO=31;CIGAR=1M1I2M;DP=179;DPB=122;DPRA=0.910256;END=52286392;EPP=8.68415;EPPR=4.06669;GTI=0;HOMLEN=1;HOMSEQ=G;LEN=1;MEANALT=2;MLEAC=1;MLEAF=0.500;MQ0=0;MQ=60.00;MQM=60;MQMR=60;NS=3;NUMALT=1;ODDS=21.1699;OLD_VARIANT=chr12:52286392:CGT/CGGT;PAIRED=1;PAIREDR=0.986486;PAO=1.5;PQA=35;PQR=35;PRO=1.5;QA=616;QR=1785;RO=74;RPL=12;RPP=6.44263;RPPR=3.12768;RPR=19;RUN=1;SAF=18;SAP=4.76149;SAR=13;SF=0,1;SRF=42;SRP=5.94472;SRR=32;SVLEN=1;SVTYPE=INS;TYPE=ins;set=HG00514-HG00512;technology.ILLUMINA=1</t>
  </si>
  <si>
    <t>GT:DP:RO:DPR:GL:QA:AO:AD:PL:QR:GQ</t>
  </si>
  <si>
    <t>0/1:32:.:.:.:.:.:13,19:607,0,384:.:99</t>
  </si>
  <si>
    <t>0/1:.:.:.:.:.:.:14,16:.:.:.</t>
  </si>
  <si>
    <t>0/1:36:15:36,19:-22.914,0,-23.0494:375:19:.:.:376</t>
  </si>
  <si>
    <t>KRT81</t>
  </si>
  <si>
    <t>GAGA</t>
  </si>
  <si>
    <t>AB=0.379747;ABP=12.9331;AC=6;AF=0.500;AN=28;AO=30;CIGAR=1M3D1M;DP=212;DPB=121.4;DPRA=0.718182;END=52645032;EPP=10.2485;EPPR=4.08507;GTI=0;HOMLEN=2;HOMSEQ=AG;LEN=3;MEANALT=2;MLEAC=1;MLEAF=0.500;MQ0=0;MQ=60.00;MQM=60;MQMR=60;NS=3;NUMALT=1;ODDS=29.2618;OLD_VARIANT=chr12:52645029:GAGAA/GA;PAIRED=1;PAIREDR=0.989899;PAO=2;PQA=55.5;PQR=259.5;PRO=9;QA=658;QR=2858;RO=99;RPL=12;RPP=5.61607;RPPR=5.66432;RPR=18;RUN=1;SAF=12;SAP=5.61607;SAR=18;SF=0,1;SRF=56;SRP=6.71716;SRR=43;SVLEN=-3;SVTYPE=DEL;TYPE=del;set=HG00514-HG00512;technology.ILLUMINA=1</t>
  </si>
  <si>
    <t>0/1:.:39:.:.:.:.:513,0,1247:25,14:.:99</t>
  </si>
  <si>
    <t>0/1:.:.:.:.:.:.:.:24,13:.:.</t>
  </si>
  <si>
    <t>0/1:26:39:39,12:-13.901,0,-58.8432:294:12:.:.:737</t>
  </si>
  <si>
    <t>KRT2</t>
  </si>
  <si>
    <t>ACCTCCAAAGCCGCTGCCG</t>
  </si>
  <si>
    <t>AC=6;AN=18;END=52651831;HOMLEN=10;HOMSEQ=CCTCCAAAGC;SF=0;SVLEN=18;SVTYPE=INS</t>
  </si>
  <si>
    <t>0/1:18,14</t>
  </si>
  <si>
    <t>AGCC</t>
  </si>
  <si>
    <t>AC=6;AF=0.500;AN=12;DP=215;MLEAC=1;MLEAF=0.500;MQ0=0;SF=0;set=Intersection</t>
  </si>
  <si>
    <t>0/1:99:16,14:539,0,576:30</t>
  </si>
  <si>
    <t>ACCAAAGCCACCAGCCCCT</t>
  </si>
  <si>
    <t>AB=0.4;ABP=8.65613;AC=16;AF=1.00;AN=34;AO=26;CIGAR=1M18D1M;DB;DP=210;DPB=49.2;DPRA=0;END=52795647;EPP=4.34659;EPPR=20.3821;ExcessHet=3.0103;FS=0.000;GTI=0;HOMLEN=32;HOMSEQ=CCAAAGCCACCAGCCCCTCCAAAGCCACCAGC;LEN=18;MEANALT=3.33333;MLEAC=2;MLEAF=1.00;MQ0=0;MQ=60.00;MQM=60;MQMR=60;NS=3;NUMALT=1;ODDS=7.54168;OLD_VARIANT=chr12:52795629:ACCAAAGCCACCAGCCCCTC/AC;PAIRED=1;PAIREDR=1;PAO=4;PQA=67.5;PQR=397.5;PRO=15;QA=465;QR=935;RO=32;RPL=2;RPP=43.4331;RPPR=72.4974;RPR=24;RUN=1;SAF=11;SAP=4.34659;SAR=15;SF=0,1;SRF=8;SRP=20.3821;SRR=24;SVLEN=-18;SVTYPE=DEL;TYPE=del;set=Intersection;technology.ILLUMINA=1</t>
  </si>
  <si>
    <t>GT:DPR:SB:RO:DP:QA:GL:AD:PL:AO:GQ:QR</t>
  </si>
  <si>
    <t>1/1:.:.:.:19:.:.:0,19:773,58,0:.:58</t>
  </si>
  <si>
    <t>0/1:.:.:.:.:.:.:9,14:.</t>
  </si>
  <si>
    <t>0/1:20,9:.:10:20:162:-11.3003,0,-30.477:.:.:9:.:299</t>
  </si>
  <si>
    <t>KRT3</t>
  </si>
  <si>
    <t>CCACCAAAGCCACCAGTGCCGAAACCAGCTCCGAAGCCGCCGG</t>
  </si>
  <si>
    <t>AC=25;AF=1.00;AN=32;DB;DP=287;END=52813799;ExcessHet=3.0103;FS=0.000;HOMLEN=19;HOMSEQ=CACCAAAGCCACCAGTGCC;MLEAC=2;MLEAF=1.00;MQ0=0;SF=0;SVLEN=42;SVTYPE=INS;set=Intersection</t>
  </si>
  <si>
    <t>GT:SB:DP:GQ:AD:PL</t>
  </si>
  <si>
    <t>1/1:.:26:99:0,26:1546,100,0</t>
  </si>
  <si>
    <t>0/1:.:.:.:9,15</t>
  </si>
  <si>
    <t>KRT4</t>
  </si>
  <si>
    <t>CGGTATCGGGATG</t>
  </si>
  <si>
    <t>AC=4;AF=0.500;AN=22;DP=115;END=53027820;HOMLEN=25;HOMSEQ=GGTATCGGGATGGGTATCGGGATGG;MLEAC=1;MLEAF=0.500;MQ0=0;SF=0;SVLEN=-12;SVTYPE=DEL;set=HG00514-HG00512</t>
  </si>
  <si>
    <t>0/1:99:680,0,1036:26,18:44</t>
  </si>
  <si>
    <t>0/1:.:.:31,19:.</t>
  </si>
  <si>
    <t>EIF4B</t>
  </si>
  <si>
    <t>AB=0.492063;ABP=3.04477;AC=26;AF=0.833;AN=40;AO=137;BaseQRankSum=0.467;CIGAR=1M2D1M;ClippingRankSum=-1.324;DB;DP=821;DPB=104.75;DPRA=0;END=56686882;EPP=3.78696;EPPR=3.64073;ExcessHet=3.0103;FS=0.000;GTI=0;HOMLEN=1;HOMSEQ=A;LEN=2;MEANALT=1.33333;MLEAC=2;MLEAF=1.00;MQ0=0;MQ=60.28;MQM=60.5109;MQMR=60;MQRankSum=-0.603;NS=3;NUMALT=1;ODDS=54.584;OLD_VARIANT=chr12:56686880:CATA/CA;PAIRED=1;PAIREDR=1;PAO=5.5;PQA=105;PQR=130;PRO=6.5;QA=3279;QD=13.25;QR=799;RO=31;RPL=69;RPP=3.02615;RPPR=3.08035;RPR=68;RUN=1;ReadPosRankSum=0.436;SAF=54;SAP=16.3403;SAR=83;SF=0,1;SOR=0.508;SRF=16;SRP=3.08035;SRR=15;SVLEN=-2;SVTYPE=DEL;TYPE=del;set=Intersection;technology.ILLUMINA=1</t>
  </si>
  <si>
    <t>GT:RO:DP:SB:DPR:GL:QA:AO:PL:AD:GQ:QR</t>
  </si>
  <si>
    <t>1/1:.:44:.:.:.:.:.:1924,132,0:0,44:99</t>
  </si>
  <si>
    <t>.:.:.:.:.:.:.:.:.:0,40</t>
  </si>
  <si>
    <t>1/1:0:52:.:52,52:-115.158,-19.2659,0:1277:52:.:.:.:0</t>
  </si>
  <si>
    <t>PTGES3</t>
  </si>
  <si>
    <t>AC=4;AF=0.500;AN=22;DP=163;END=85244868;HOMLEN=9;HOMSEQ=AAAAAAAAA;MLEAC=1;MLEAF=0.500;MQ0=0;SF=0;SVLEN=-1;SVTYPE=DEL;set=HG00514-HG00512</t>
  </si>
  <si>
    <t>0/1:79:870,0,784:37,42:99</t>
  </si>
  <si>
    <t>0/1:.:.:40,43</t>
  </si>
  <si>
    <t>LRRIQ1</t>
  </si>
  <si>
    <t>AC=9;AF=0.500;AN=18;DB;DP=1104;ExcessHet=3.0103;MLEAC=1;MLEAF=0.500;MQ0=0;SF=0;set=Intersection</t>
  </si>
  <si>
    <t>0/1:106:.:82,24:386,0,2005:99</t>
  </si>
  <si>
    <t>TDG</t>
  </si>
  <si>
    <t>AC=18;AF=0.667;AN=26;BaseQRankSum=-1.185;ClippingRankSum=-2.180;DB;DP=448;END=106247714;ExcessHet=3.0103;FS=0.000;HOMLEN=12;HOMSEQ=GGCGGCGGCGGC;MLEAC=2;MLEAF=1.00;MQ0=0;MQ=60.00;MQRankSum=-0.024;ReadPosRankSum=-0.521;SF=0;SVLEN=-3;SVTYPE=DEL;set=Intersection</t>
  </si>
  <si>
    <t>GT:GQ:PL:AD:DP:SB</t>
  </si>
  <si>
    <t>0/1:99:1100,0,887:22,28:50:.</t>
  </si>
  <si>
    <t>0/1:.:.:25,26:.:.</t>
  </si>
  <si>
    <t>CKAP4</t>
  </si>
  <si>
    <t>GGCT</t>
  </si>
  <si>
    <t>AC=22;AF=1.00;AN=34;BaseQRankSum=-2.631;ClippingRankSum=-0.353;DB;DP=450;END=111598952;ExcessHet=3.0103;FS=0.000;HOMLEN=25;HOMSEQ=GCTGCTGCTGCTGCTGCTGCTGCTG;MLEAC=2;MLEAF=1.00;MQ0=0;MQRankSum=0.995;ReadPosRankSum=1.348;SF=0;SVLEN=-3;SVTYPE=DEL;set=Intersection</t>
  </si>
  <si>
    <t>GT:PL:AD:GQ:DP:SB</t>
  </si>
  <si>
    <t>1/1:1371,94,0:0,31:94:31:.</t>
  </si>
  <si>
    <t>0/1:.:14,21</t>
  </si>
  <si>
    <t>ATXN2</t>
  </si>
  <si>
    <t>TTCCTCC</t>
  </si>
  <si>
    <t>AC=11;AF=0.500;AN=28;DB;DP=198;END=118068528;ExcessHet=3.0103;HOMLEN=20;HOMSEQ=TCCTCCTCCTCCTCCTCCTC;MLEAC=1;MLEAF=0.500;MQ0=0;MQ=60.00;SF=0;SVLEN=-6;SVTYPE=DEL;set=HG00514-HG00512</t>
  </si>
  <si>
    <t>0/1:99:580,0,1104:17,16:.:33</t>
  </si>
  <si>
    <t>0/1:.:.:25,11:.:.</t>
  </si>
  <si>
    <t>VSIG10</t>
  </si>
  <si>
    <t>GGAGGAGGAGGAGAAA</t>
  </si>
  <si>
    <t>AC=26;AF=0.833;AN=30;BaseQRankSum=-0.742;ClippingRankSum=-0.400;DB;DP=483;END=121921491;ExcessHet=3.0103;FS=0.000;HOMLEN=10;HOMSEQ=GAGGAGGAGG;MLEAC=2;MLEAF=1.00;MQ0=0;MQRankSum=-0.720;ReadPosRankSum=-1.770;SF=0;SVLEN=15;SVTYPE=INS;set=Intersection</t>
  </si>
  <si>
    <t>1/1:.:52:0,52:2653,177,0:99</t>
  </si>
  <si>
    <t>1/1:.:.:3,45:.:.</t>
  </si>
  <si>
    <t>WDR66</t>
  </si>
  <si>
    <t>CGCCGCTGCT</t>
  </si>
  <si>
    <t>AB=0;ABP=0;AC=40;AF=1.00;AN=42;AO=43;CIGAR=1M9I19M;DB;DP=443;DPB=100.65;DPRA=0;END=124340175;EPP=9.12072;EPPR=5.18177;ExcessHet=3.0103;FS=0.000;GTI=0;HOMLEN=18;HOMSEQ=GCCGCTGCTGCCGCTGCT;LEN=9;MEANALT=2.33333;MLEAC=2;MLEAF=1.00;MQ0=0;MQM=60.2326;MQMR=60;NS=3;NUMALT=1;ODDS=37.0618;OLD_VARIANT=chr12:124340175:CGCCGCTGCTGCCGCTGCTC/CGCCGCTGCTGCCGCTGCTGCCGCTGCTC;PAIRED=0.953488;PAIREDR=1;PAO=24.5;PQA=600.5;PQR=563.5;PRO=22.5;QA=741;QR=21;RO=1;RPL=30;RPP=17.6046;RPPR=5.18177;RPR=13;RUN=1;SAF=15;SAP=11.5447;SAR=28;SF=0,1;SRF=1;SRP=5.18177;SRR=0;SVLEN=9;SVTYPE=INS;TYPE=ins;set=Intersection;technology.ILLUMINA=1</t>
  </si>
  <si>
    <t>GT:QR:GQ:AO:PL:AD:GL:QA:RO:DP:DPR:SB</t>
  </si>
  <si>
    <t>1/1:.:65:.:988,65,0:0,19:.:.:.:19:.:.</t>
  </si>
  <si>
    <t>0/1:.:.:.:.:6,16:.:.:.:.:.:.</t>
  </si>
  <si>
    <t>1/1:0:.:11:.:.:-18.4539,-14.4494,0:189:0:13:13,11</t>
  </si>
  <si>
    <t>NCOR2</t>
  </si>
  <si>
    <t>END=124402515;SVTYPE=insertion;SVLEN=3;SAMPLES=HG00514;SEQ=GCT</t>
  </si>
  <si>
    <t>AC=13;AF=0.667;AN=30;BaseQRankSum=1.275;ClippingRankSum=0.007;DB;DP=457;END=124993835;ExcessHet=3.0103;FS=0.960;HOMLEN=29;HOMSEQ=CTGCTGCTGCTGCTGCTGCTGCTGCTGCT;MLEAC=1;MLEAF=0.500;MQ0=0;MQ=60.00;MQRankSum=0.232;QD=13.55;ReadPosRankSum=0.303;SF=0;SOR=0.846;SVLEN=3;SVTYPE=INS;set=Intersection</t>
  </si>
  <si>
    <t>GT:DP:SB:GQ:PL:AD</t>
  </si>
  <si>
    <t>0/1:56:.:99:1093,0,997:27,29</t>
  </si>
  <si>
    <t>0/1:.:.:.:.:50,27</t>
  </si>
  <si>
    <t>BRI3BP</t>
  </si>
  <si>
    <t>GGCTGCCGCT</t>
  </si>
  <si>
    <t>AB=0;ABP=0;AC=42;AF=1.00;AN=48;AO=131;CIGAR=1M9I10M;DB;DP=902;DPB=272.455;DPRA=0;END=131828553;EPP=3.82253;EPPR=9.52472;ExcessHet=3.0103;FS=0.000;GTI=0;HOMLEN=11;HOMSEQ=GCTGCCGCTGC;LEN=9;MEANALT=1.66667;MLEAC=2;MLEAF=1.00;MQ0=0;MQM=61.7557;MQMR=60;NS=3;NUMALT=1;ODDS=56.9611;OLD_VARIANT=chr12:131828553:GGCTGCCGCTG/GGCTGCCGCTGCTGCCGCTG;PAIRED=1;PAIREDR=1;PAO=24;PQA=504.5;PQR=204.5;PRO=8;QA=2332;QR=50;RO=3;RPL=69;RPP=3.82253;RPPR=3.73412;RPR=62;RUN=1;SAF=70;SAP=4.35297;SAR=61;SF=0,1;SRF=2;SRP=3.73412;SRR=1;SVLEN=9;SVTYPE=INS;TYPE=ins;set=Intersection;technology.ILLUMINA=1</t>
  </si>
  <si>
    <t>GT:AO:PL:AD:GQ:QR:RO:DP:SB:DPR:GL:QA</t>
  </si>
  <si>
    <t>1/1:.:2206,153,0:0,46:99:.:.:46:.</t>
  </si>
  <si>
    <t>1/1:.:.:2,38:.:.:.:.:.</t>
  </si>
  <si>
    <t>1/1:38:.:.:.:44:2:41:.:41,38:-76.2568,-13.6942,0:769</t>
  </si>
  <si>
    <t>MMP17</t>
  </si>
  <si>
    <t>CGGCGCCTCCTCGCTGCTCCCTGCGCTGGGCTCCCCT</t>
  </si>
  <si>
    <t>AC=4;AF=0.500;AN=22;DP=110;END=132143854;HOMLEN=48;HOMSEQ=GGCGCCTCCTCGCTGCTCCCTGCGCTGGGCTCCCCTGGCGCCTCCTCG;MLEAC=1;MLEAF=0.500;MQ0=0;MQ=60.00;SF=0;SVLEN=-36;SVTYPE=DEL;set=HG00514-HG00513</t>
  </si>
  <si>
    <t>0/1:99:343,0,5849:20,10:30</t>
  </si>
  <si>
    <t>0/1:.:.:39,10</t>
  </si>
  <si>
    <t>DDX51</t>
  </si>
  <si>
    <t>GGGGCG</t>
  </si>
  <si>
    <t>END=20988354;SVTYPE=insertion;SVLEN=5;SAMPLES=HG00514;SEQ=GGGCG</t>
  </si>
  <si>
    <t>LATS2</t>
  </si>
  <si>
    <t>TG</t>
  </si>
  <si>
    <t>AB=0.348101;ABP=66.3403;AC=8;AF=0.500;AN=20;AO=110;CIGAR=1M1D1M;DP=1344;DPB=367.333;DPRA=1.92683;EPP=6.87947;EPPR=17.813;GTI=0;LEN=1;MEANALT=2.5;MLEAC=1;MLEAF=0.500;MQ0=0;MQ=60.00;MQM=60;MQMR=60;NS=3;NUMALT=1;ODDS=63.9497;OLD_VARIANT=chr13:21172461:TGA/TA;PAIRED=0;PAIREDR=1;PAO=5;PQA=121.5;PQR=208.5;PRO=8;QA=2690;QR=8465;RO=284;RPL=98;RPP=149.012;RPPR=3.04088;RPR=12;RUN=1;SAF=46;SAP=9.40627;SAR=64;SF=0,1;SRF=147;SRP=3.7749;SRR=137;TYPE=del;set=HG00514-HG00512;technology.ILLUMINA=1</t>
  </si>
  <si>
    <t>0/1:.:.:.:118:.:.:99:370,0,3614:99,19</t>
  </si>
  <si>
    <t>0/1:896:-37.0701,0,-238.054:141,37:141:102:3129:.:.:.:37</t>
  </si>
  <si>
    <t>SKA3</t>
  </si>
  <si>
    <t>AGGAGTC</t>
  </si>
  <si>
    <t>AB=0.357143;ABP=17.9004;AC=6;AF=0.500;AN=28;AO=30;CIGAR=1M6I19M;DP=216;DPB=139.2;DPRA=1.68;END=48037782;EPP=7.64277;EPPR=7.23587;GTI=0;HOMLEN=19;HOMSEQ=GGAGTCGGAGTCGGAGTCG;LEN=6;MEANALT=3;MLEAC=1;MLEAF=0.500;MQ0=0;MQ=60.00;MQM=60;MQMR=60;NS=3;NUMALT=1;ODDS=6.20666;OLD_VARIANT=chr13:48037782:AGGAGTCGGAGTCGGAGTCG/AGGAGTCGGAGTCGGAGTCGGAGTCG;PAIRED=1;PAIREDR=0.972973;PAO=19.5;PQA=487;PQR=487;PRO=19.5;QA=644;QR=2041;RO=74;RPL=19;RPP=7.64277;RPPR=5.94472;RPR=11;RUN=1;SAF=14;SAP=3.29983;SAR=16;SF=0,1;SRF=39;SRP=3.47981;SRR=35;SVLEN=6;SVTYPE=INS;TYPE=ins;set=HG00514-HG00513;technology.ILLUMINA=1</t>
  </si>
  <si>
    <t>GT:AD:PL:AO:QR:GQ:DPR:DP:RO:QA:GL</t>
  </si>
  <si>
    <t>0/1:22,18:814,0,1556:.:.:99:.:40</t>
  </si>
  <si>
    <t>0/1:34,17:.:.:.:.:.:.</t>
  </si>
  <si>
    <t>0/1:.:.:12:686:.:41,12:41:25:257:-4.24629,0,-42.9147</t>
  </si>
  <si>
    <t>NUDT15</t>
  </si>
  <si>
    <t>AB=0.468571;ABP=4.51172;AC=18;AF=0.500;AN=48;AO=82;BaseQRankSum=0.452;CIGAR=1M1D14M;ClippingRankSum=-1.665;DP=1313;DPB=283.312;DPRA=1.05422;END=52143915;EPP=3.96363;EPPR=4.60271;ExcessHet=3.0103;FS=3.995;GTI=0;HOMLEN=7;HOMSEQ=TTTTTTT;LEN=1;MEANALT=4;MLEAC=1;MLEAF=0.500;MQ0=0;MQ=60.00;MQM=60;MQMR=60;MQRankSum=-1.422;NS=3;NUMALT=1;ODDS=94.1136;OLD_VARIANT=chr13:52143914:CTTTTTTTTCTTGGTG/CTTTTTTTCTTGGTG;PAIRED=0.97561;PAIREDR=0.993939;PAO=27;PQA=644.5;PQR=828.5;PRO=33;QA=2328;QD=10.39;QR=4924;RO=165;RPL=31;RPP=13.6028;RPPR=3.02346;RPR=51;RUN=1;ReadPosRankSum=0.853;SAF=37;SAP=4.70511;SAR=45;SF=0,1;SOR=0.472;SRF=66;SRP=17.342;SRR=99;SVLEN=-1;SVTYPE=DEL;TYPE=del;set=HG00514-HG00513;technology.ILLUMINA=1</t>
  </si>
  <si>
    <t>GT:GL:QA:DP:RO:SB:DPR:GQ:QR:AO:PL:AD</t>
  </si>
  <si>
    <t>0/1:.:.:80:.:.:.:99:.:.:725,0,1052:45,35</t>
  </si>
  <si>
    <t>0/1:.:.:.:.:.:.:.:.:.:.:48,32</t>
  </si>
  <si>
    <t>0/1:-59.2698,0,-93.3029:1005:84:44:.:84,35:.:1355:35</t>
  </si>
  <si>
    <t>NEK3</t>
  </si>
  <si>
    <t>AB=0;ABP=0;AC=30;AF=1.00;AN=30;AO=166;CIGAR=1M2I4M;DB;DP=794;DPB=245.8;DPRA=0;EPP=4.89399;EPPR=0;ExcessHet=3.0103;FS=0.000;GTI=0;LEN=2;MEANALT=2.66667;MLEAC=2;MLEAF=1.00;MQ0=0;MQ=60.00;MQM=59.9699;MQMR=0;NS=3;NUMALT=1;ODDS=68.4983;OLD_VARIANT=chr13:77698132:TGGCC/TGGGGCC;PAIRED=0.96988;PAIREDR=0;PAO=7;PQA=144.5;PQR=144.5;PRO=7;QA=4237;QR=0;RO=0;RPL=80;RPP=3.48122;RPPR=0;RPR=86;RUN=1;SAF=107;SAP=33.1493;SAR=59;SF=0,1;SRF=0;SRP=0;SRR=0;TYPE=ins;set=Intersection;technology.ILLUMINA=1</t>
  </si>
  <si>
    <t>1/1:0,41:1841,123,0:.:99:.:.:.:41</t>
  </si>
  <si>
    <t>1/1:.:.:43:.:0:.:44,43:44:0:1117:-100.442,-14.7505,0</t>
  </si>
  <si>
    <t>SLAIN1</t>
  </si>
  <si>
    <t>AB=0;ABP=0;AC=36;AF=1.00;AN=36;AO=169;CIGAR=1M1I4M;DB;DP=963;DPB=214.2;DPRA=0;EPP=3.6399;EPPR=5.18177;ExcessHet=3.0103;FS=0.000;GTI=0;LEN=1;MEANALT=2;MLEAC=2;MLEAF=1.00;MQ0=0;MQ=60.00;MQM=59.9704;MQMR=60;NS=3;NUMALT=1;ODDS=71.5735;OLD_VARIANT=chr13:77698141:GCCTT/GCCCTT;PAIRED=0.976331;PAIREDR=0;PAO=7.5;PQA=159.5;PQR=153.5;PRO=6.5;QA=4562;QR=6;RO=1;RPL=86;RPP=3.12594;RPPR=5.18177;RPR=83;RUN=1;SAF=111;SAP=39.103;SAR=58;SF=0,1;SRF=0;SRP=5.18177;SRR=1;TYPE=ins;set=Intersection;technology.ILLUMINA=1</t>
  </si>
  <si>
    <t>GT:PL:AD:AO:QR:GQ:SB:DPR:DP:RO:QA:GL</t>
  </si>
  <si>
    <t>1/1:1983,135,0:0,44:.:.:99:.:.:44</t>
  </si>
  <si>
    <t>1/1:.:.:44:6:.:.:46,44:46:1:1229:-110.722,-16.3977,0</t>
  </si>
  <si>
    <t>AC=27;AF=1.00;AN=28;DB;DP=329;END=78602188;ExcessHet=3.0103;FS=0.000;HOMLEN=9;HOMSEQ=GCCGCCGCC;MLEAC=2;MLEAF=1.00;MQ0=0;MQ=60.00;SF=0;SVLEN=3;SVTYPE=INS;set=Intersection</t>
  </si>
  <si>
    <t>1/1:35:.:0,35:1615,108,0:99</t>
  </si>
  <si>
    <t>.:.:.:3,22:.:.</t>
  </si>
  <si>
    <t>POU4F1</t>
  </si>
  <si>
    <t>TGGC</t>
  </si>
  <si>
    <t>AC=16;AF=0.500;AN=32;BaseQRankSum=2.096;ClippingRankSum=-0.777;DB;DP=390;END=99970416;ExcessHet=3.0103;FS=1.157;HOMLEN=33;HOMSEQ=GGCGGCGGCGGCGGCGGCGGCGGCGGCGGCGGC;MLEAC=1;MLEAF=0.500;MQ0=0;MQ=60.00;MQRankSum=0.372;QD=14.81;ReadPosRankSum=0.755;SF=0;SOR=0.463;SVLEN=-3;SVTYPE=DEL;set=Intersection</t>
  </si>
  <si>
    <t>GT:PL:AD:GQ:SB:DP</t>
  </si>
  <si>
    <t>0/1:676,0,551:15,18:99:.:33</t>
  </si>
  <si>
    <t>0/1:.:29,16:.:.:.</t>
  </si>
  <si>
    <t>ZIC5</t>
  </si>
  <si>
    <t>CGCTGCTGCTGCT</t>
  </si>
  <si>
    <t>AC=4;AF=0.500;AN=18;DP=46;END=107866379;HOMLEN=1;HOMSEQ=G;MLEAC=1;MLEAF=0.500;MQ0=0;MQ=60.00;SF=0;SVLEN=-12;SVTYPE=DEL;set=HG00514-HG00513</t>
  </si>
  <si>
    <t>0/1:99:9,8:274,0,830:17</t>
  </si>
  <si>
    <t>0/1:.:12,4</t>
  </si>
  <si>
    <t>FAM155A</t>
  </si>
  <si>
    <t>ATGGGAAAGTCGCGCG</t>
  </si>
  <si>
    <t>AC=8;AF=0.833;AN=16;BaseQRankSum=1.969;ClippingRankSum=0.650;DP=180;END=112547553;HOMLEN=38;HOMSEQ=TGGGAAAGTCGCGCGTGGGAAAGTCGCGCGTGGGAAAG;MQ0=0;MQRankSum=-0.299;ReadPosRankSum=0.819;SF=0;SVLEN=-15;SVTYPE=DEL;set=Intersection</t>
  </si>
  <si>
    <t>1/1:98:0,31:1383,98,0:31</t>
  </si>
  <si>
    <t>0/1:.:29,22</t>
  </si>
  <si>
    <t>TUBGCP3</t>
  </si>
  <si>
    <t>AB=0.481481;ABP=3.17115;AC=39;AF=0.750;AN=52;AO=79;BaseQRankSum=0.610;CIGAR=1M1I9M;ClippingRankSum=-0.310;DB;DP=970;DPB=179.7;DPRA=1.12245;END=20198016;EPP=4.35716;EPPR=12.7819;ExcessHet=3.0103;FS=0.000;GTI=0;HOMLEN=6;HOMSEQ=AAAAAA;LEN=1;MEANALT=4.5;MQ0=0;MQ=60.00;MQM=60;MQMR=60;MQRankSum=1.710;NS=3;NUMALT=1;ODDS=41.7117;OLD_VARIANT=chr14:20198016:CAAAAAAGGC/CAAAAAAAGGC;PAIRED=1;PAIREDR=0.986111;PAO=12;PQA=304;PQR=335;PRO=13;QA=2275;QR=2131;RO=72;RPL=44;RPP=5.23675;RPPR=4.9405;RPR=35;RUN=1;ReadPosRankSum=0.070;SAF=36;SAP=4.35716;SAR=43;SF=0,1;SRF=29;SRP=8.92153;SRR=43;SVLEN=1;SVTYPE=INS;TYPE=ins;set=HG00514-HG00513;technology.ILLUMINA=1</t>
  </si>
  <si>
    <t>GT:AD:PL:AO:QR:GQ:SB:DPR:RO:DP:QA:GL</t>
  </si>
  <si>
    <t>0/1:24,25:591,0,537:.:.:99:.:.:.:49</t>
  </si>
  <si>
    <t>0/1:26,25:.:.:.:.:.</t>
  </si>
  <si>
    <t>0/1:.:.:26:721:.:.:54,26:24:54:709:-43.7363,0,-47.6284</t>
  </si>
  <si>
    <t>OR11G2</t>
  </si>
  <si>
    <t>AB=0;ABP=0;AC=31;AF=1.00;AN=38;AO=152;CIGAR=1M3I13M;DP=682;DPB=219.857;DPRA=0;END=22902046;EPP=3.5246;EPPR=0;FS=0.000;GTI=0;HOMLEN=12;HOMSEQ=GGCGGCGGCGGC;LEN=3;MEANALT=3.33333;MLEAC=2;MLEAF=1.00;MQ0=0;MQM=61.1842;MQMR=0;NS=3;NUMALT=1;ODDS=78.4224;OLD_VARIANT=chr14:22902046:GGGCGGCGGCGGCA/GGGCGGCGGCGGCGGCA;PAIRED=0.993421;PAIREDR=0;PAO=30;PQA=721.5;PQR=606.5;PRO=25;QA=2870;QR=0;RO=0;RPL=89;RPP=12.6676;RPPR=0;RPR=63;RUN=1;SAF=72;SAP=3.9246;SAR=80;SF=0,1;SRF=0;SRP=0;SRR=0;SVLEN=3;SVTYPE=INS;TYPE=ins;set=Intersection;technology.ILLUMINA=1</t>
  </si>
  <si>
    <t>1/1:99:.:.:2926,212,0:0,69:.:.:.:69</t>
  </si>
  <si>
    <t>.:.:.:.:.:10,62:.:.:.:.</t>
  </si>
  <si>
    <t>1/1:.:0:70:.:.:-120.393,-34.0164,0:1315:0:73:73,70</t>
  </si>
  <si>
    <t>RBM23</t>
  </si>
  <si>
    <t>AC=3;AF=0.750;AN=4;BaseQRankSum=-2.431;ClippingRankSum=-0.810;DP=50;MQ0=0;MQRankSum=-4.413;ReadPosRankSum=0.126;SF=0;set=HG00514-HG00512</t>
  </si>
  <si>
    <t>GT:DP:GQ:AD:PL</t>
  </si>
  <si>
    <t>1/1:15:45:0,15:606,45,0</t>
  </si>
  <si>
    <t>DHRS4L2</t>
  </si>
  <si>
    <t>AGAGGAG</t>
  </si>
  <si>
    <t>AC=4;AN=16;END=24300643;HOMLEN=26;HOMSEQ=GAGGAGGAGGAGGAGGAGGAGGAGGA;SF=0;SVLEN=6;SVTYPE=INS</t>
  </si>
  <si>
    <t>0/1:28,15</t>
  </si>
  <si>
    <t>NOP9</t>
  </si>
  <si>
    <t>GCCCGGA</t>
  </si>
  <si>
    <t>AB=0.434211;ABP=5.8675;AC=6;AF=0.500;AN=28;AO=33;CIGAR=1M6I7M;DP=189;DPB=153.25;DPRA=0.974359;END=29927416;EPP=4.65535;EPPR=5.35549;GTI=0;HOMLEN=9;HOMSEQ=CCCGGACCC;LEN=6;MEANALT=3;MLEAC=1;MLEAF=0.500;MQ0=0;MQM=60.303;MQMR=60;NS=3;NUMALT=1;ODDS=14.3813;OLD_VARIANT=chr14:29927416:GCCCGGAC/GCCCGGACCCGGAC;PAIRED=1;PAIREDR=0.946667;PAO=11;PQA=172;PQR=124;PRO=8;QA=518;QR=1968;RO=75;RPL=11;RPP=10.9724;RPPR=6.51361;RPR=22;RUN=1;SAF=17;SAP=3.0761;SAR=16;SF=0,1;SRF=35;SRP=3.73412;SRR=40;SVLEN=6;SVTYPE=INS;TYPE=ins;set=HG00514-HG00512;technology.ILLUMINA=1</t>
  </si>
  <si>
    <t>GT:GQ:QR:AD:PL:AO:QA:GL:DPR:DP:RO</t>
  </si>
  <si>
    <t>0/1:99:.:18,13:548,0,1253:.:.:.:.:31</t>
  </si>
  <si>
    <t>0/1:.:.:19,13</t>
  </si>
  <si>
    <t>0/1:.:568:.:.:13:214:-8.09188,0,-36.2633:35,13:35:21</t>
  </si>
  <si>
    <t>PRKD1</t>
  </si>
  <si>
    <t>TGCCGCC</t>
  </si>
  <si>
    <t>AB=0;ABP=0;AC=34;AF=1.00;AN=40;AO=80;CIGAR=1M6I15M;DB;DP=544;DPB=148.375;DPRA=0;END=53152762;EPP=3.98746;EPPR=0;ExcessHet=3.0103;FS=0.000;GTI=0;HOMLEN=14;HOMSEQ=GCCGCCGCCGCCGC;LEN=6;MEANALT=2.33333;MLEAC=2;MLEAF=1.00;MQ0=0;MQ=60.00;MQM=60;MQMR=0;NS=3;NUMALT=1;ODDS=52.8186;OLD_VARIANT=chr14:53152762:TGCCGCCGCCGCCGCT/TGCCGCCGCCGCCGCCGCCGCT;PAIRED=0.9875;PAIREDR=0;PAO=25.5;PQA=634;PQR=634;PRO=25.5;QA=1323;QR=0;RO=0;RPL=39;RPP=3.11887;RPPR=0;RPR=41;RUN=1;SAF=40;SAP=3.0103;SAR=40;SF=0,1;SRF=0;SRP=0;SRR=0;SVLEN=6;SVTYPE=INS;TYPE=ins;set=Intersection;technology.ILLUMINA=1</t>
  </si>
  <si>
    <t>GT:QA:GL:DPR:SB:RO:DP:GQ:QR:PL:AD:AO</t>
  </si>
  <si>
    <t>1/1:.:.:.:.:.:36:99:.:1619,108,0:0,36</t>
  </si>
  <si>
    <t>.:.:.:.:.:.:.:.:.:.:5,32</t>
  </si>
  <si>
    <t>1/1:513:-46.3293,-19.868,0:32,32:.:0:32:.:0:.:.:32</t>
  </si>
  <si>
    <t>DDHD1</t>
  </si>
  <si>
    <t>TGAA</t>
  </si>
  <si>
    <t>AB=0.516667;ABP=3.44459;AC=6;AF=0.500;AN=28;AO=93;CIGAR=1M3D7M;DP=454;DPB=256.182;DPRA=1.11111;END=67198166;EPP=28.4375;EPPR=12.722;GTI=0;HOMLEN=6;HOMSEQ=GAAGAA;LEN=3;MEANALT=2.5;MLEAC=1;MLEAF=0.500;MQ0=0;MQ=60.00;MQM=60.1075;MQMR=60;NS=3;NUMALT=1;ODDS=80.0673;OLD_VARIANT=chr14:67198163:TGAAGAAGAAC/TGAAGAAC;PAIRED=1;PAIREDR=1;PAO=17;PQA=458;PQR=714;PRO=26;QA=2392;QR=4843;RO=163;RPL=58;RPP=15.362;RPPR=3.02362;RPR=35;RUN=1;SAF=64;SAP=31.613;SAR=29;SF=0,1;SRF=89;SRP=6.00773;SRR=74;SVLEN=-3;SVTYPE=DEL;TYPE=del;set=HG00514-HG00513;technology.ILLUMINA=1</t>
  </si>
  <si>
    <t>GT:DPR:DP:RO:QA:GL:AD:PL:AO:GQ:QR</t>
  </si>
  <si>
    <t>0/1:.:90:.:.:.:46,44:1710,0,2081:.:99</t>
  </si>
  <si>
    <t>0/1:.:.:.:.:.:47,43:.:.:.</t>
  </si>
  <si>
    <t>0/1:87,42:87:44:1081:-61.5561,0,-93.0044:.:.:42:.:1345</t>
  </si>
  <si>
    <t>FAM71D</t>
  </si>
  <si>
    <t>CCAACCCAGTGGCTTGGCT</t>
  </si>
  <si>
    <t>AB=0.434783;ABP=4.70971;AC=6;AF=0.500;AN=28;AO=20;CIGAR=1M18D1M;DP=140;DPB=70.35;DPRA=0.71875;END=75579167;EPP=3.44459;EPPR=4.51363;GTI=0;HOMLEN=2;HOMSEQ=CA;LEN=18;MEANALT=3;MLEAC=1;MLEAF=0.500;MQ0=0;MQ=60.00;MQM=60;MQMR=60;NS=3;NUMALT=1;ODDS=7.67434;OLD_VARIANT=chr14:75579149:CCAACCCAGTGGCTTGGCTC/CC;PAIRED=1;PAIREDR=0.980769;PAO=4;PQA=58.5;PQR=520.5;PRO=21;QA=377;QR=1521;RO=52;RPL=4;RPP=18.6449;RPPR=7.18621;RPR=16;RUN=1;SAF=13;SAP=6.91895;SAR=7;SF=0,1;SRF=26;SRP=3.0103;SRR=26;SVLEN=-18;SVTYPE=DEL;TYPE=del;set=HG00514-HG00513;technology.ILLUMINA=1</t>
  </si>
  <si>
    <t>0/1:.:.:.:32:.:.:99:684,0,2432:14,18</t>
  </si>
  <si>
    <t>0/1:.:.:.:.:.:.:.:.:15,13</t>
  </si>
  <si>
    <t>0/1:234:-10.0324,0,-27.4233:25,13:25:11:340:.:.:.:13</t>
  </si>
  <si>
    <t>FLVCR2</t>
  </si>
  <si>
    <t>CTGCTGCTGCTGCTGCTGCTGCTGCTGCTGCTGCTGCTGC</t>
  </si>
  <si>
    <t>END=92071049;SVTYPE=insertion;SVLEN=39;SAMPLES=HG00514;SEQ=TGCTGCTGCTGCTGCTGCTGCTGCTGCTGCTGCTGCTGC</t>
  </si>
  <si>
    <t>ATXN3</t>
  </si>
  <si>
    <t>AB=0.444444;ABP=3.73412;AC=31;AF=0.833;AN=48;AO=71;BaseQRankSum=0.953;CIGAR=1M3D16M;ClippingRankSum=0.318;DB;DP=597;DPB=98.05;DPRA=0;END=92688195;EPP=3.28556;EPPR=3.17734;ExcessHet=3.0103;GTI=0;HOMLEN=14;HOMSEQ=GGCGGCGGCGGCGG;LEN=3;MEANALT=3.33333;MQ0=0;MQM=60.4225;MQMR=60;MQRankSum=-0.895;NS=3;NUMALT=1;ODDS=25.0634;OLD_VARIANT=chr14:92688192:TGGCGGCGGCGGCGGCGGGA/TGGCGGCGGCGGCGGGA;PAIRED=1;PAIREDR=1;PAO=21;PQA=467;PQR=452;PRO=20;QA=1600;QR=330;RO=13;RPL=33;RPP=3.7749;RPPR=3.17734;RPR=38;RUN=1;ReadPosRankSum=0.954;SAF=34;SAP=3.28556;SAR=37;SF=0,1;SRF=7;SRP=3.17734;SRR=6;SVLEN=-3;SVTYPE=DEL;TYPE=del;set=Intersection;technology.ILLUMINA=1</t>
  </si>
  <si>
    <t>1/1:.:.:.:.:32:.:96:.:1379,96,0:0,32</t>
  </si>
  <si>
    <t>.:.:.:.:.:.:.:.:.:.:5,29</t>
  </si>
  <si>
    <t>1/1:735:-67.5902,-19.5669,0:35,30:.:35:0:.:0:.:.:30</t>
  </si>
  <si>
    <t>RIN3</t>
  </si>
  <si>
    <t>AC=2;AF=0.500;AN=4;BaseQRankSum=1.920;ClippingRankSum=-0.328;DP=38;ExcessHet=3.0103;FS=28.215;MLEAC=1;MLEAF=0.500;MQ0=0;MQ=58.35;MQRankSum=-0.047;QD=6.25;ReadPosRankSum=-0.702;SF=0;SOR=3.893;set=HG00514</t>
  </si>
  <si>
    <t>0/1:18:.:99:156,0,684:12,6</t>
  </si>
  <si>
    <t>EVL</t>
  </si>
  <si>
    <t>AC=2;AF=0.500;AN=4;BaseQRankSum=1.518;ClippingRankSum=0.350;DB;DP=44;ExcessHet=3.0103;FS=28.102;MLEAC=1;MLEAF=0.500;MQ0=0;MQ=57.80;MQRankSum=-0.350;QD=5.08;ReadPosRankSum=-0.524;SF=0;SOR=3.894;set=HG00514</t>
  </si>
  <si>
    <t>0/1:.:21:99:149,0,768:15,6</t>
  </si>
  <si>
    <t>CAGT</t>
  </si>
  <si>
    <t>LowQual</t>
  </si>
  <si>
    <t>AC=4;AF=0.500;AN=8;BaseQRankSum=0.940;ClippingRankSum=-0.403;DB;DP=76;ExcessHet=3.0103;FS=14.548;MLEAC=1;MLEAF=0.500;MQ0=0;MQ=58.07;MQRankSum=0.313;QD=4.35;ReadPosRankSum=-0.650;SF=0f;SOR=3.232;set=HG00514</t>
  </si>
  <si>
    <t>GT:GQ:AD:PL:SB:DP</t>
  </si>
  <si>
    <t>0/1:99:17,4:133,0,1048:.:21</t>
  </si>
  <si>
    <t>CACCTCCA</t>
  </si>
  <si>
    <t>AC=2;AF=0.500;AN=4;BaseQRankSum=-0.043;ClippingRankSum=0.638;DB;DP=46;ExcessHet=3.0103;FS=10.160;MLEAC=1;MLEAF=0.500;MQ0=0;MQ=58.15;MQRankSum=1.405;QD=3.21;ReadPosRankSum=-0.050;SF=0;SOR=3.245;set=HG00514</t>
  </si>
  <si>
    <t>0/1:.:22:99:111,0,1131:18,4</t>
  </si>
  <si>
    <t>CACTGGGGCTA</t>
  </si>
  <si>
    <t>AC=2;AF=0.500;AN=4;BaseQRankSum=-2.487;ClippingRankSum=-0.478;DB;DP=46;ExcessHet=3.0103;FS=6.193;MLEAC=1;MLEAF=0.500;MQ0=0;MQ=58.89;MQRankSum=-0.096;QD=1.25;ReadPosRankSum=-2.488;SF=0f;SOR=2.655;set=FilteredInAll</t>
  </si>
  <si>
    <t>0/1:19,3:66,0,1176:66:22</t>
  </si>
  <si>
    <t>CACCT</t>
  </si>
  <si>
    <t>AC=2;AF=0.500;AN=4;BaseQRankSum=-0.867;ClippingRankSum=0.320;DB;DP=46;ExcessHet=3.0103;FS=5.969;MLEAC=1;MLEAF=0.500;MQ0=0;MQ=58.94;MQRankSum=-0.685;QD=1.20;SF=0f;SOR=2.494;set=FilteredInAll</t>
  </si>
  <si>
    <t>GT:AD:PL:GQ:SB:DP</t>
  </si>
  <si>
    <t>0/1:20,3:66,0,1176:66:.:23</t>
  </si>
  <si>
    <t>TGACGGGCAG</t>
  </si>
  <si>
    <t>AB=0;ABP=0;AC=38;AF=1.00;AN=46;AO=82;BaseQRankSum=1.888;CIGAR=1M9D19M;ClippingRankSum=-0.453;DB;DP=594;DPB=74.6207;DPRA=0;END=104588790;EPP=15.8273;EPPR=0;ExcessHet=3.0103;FS=0.000;GTI=0;HOMLEN=19;HOMSEQ=GACGGGCAGGACGGGCAGG;LEN=9;MEANALT=2.66667;MLEAC=2;MLEAF=1.00;MQ0=0;MQM=60.6098;MQMR=0;MQRankSum=-1.284;NS=3;NUMALT=1;ODDS=53.1833;OLD_VARIANT=chr14:104588781:TGACGGGCAGGACGGGCAGGACGGGCAGG/TGACGGGCAGGACGGGCAGG;PAIRED=1;PAIREDR=0;PAO=18.5;PQA=478;PQR=478;PRO=18.5;QA=1460;QR=0;RO=0;RPL=30;RPP=15.8273;RPPR=0;RPR=52;RUN=1;ReadPosRankSum=-0.240;SAF=28;SAP=20.9117;SAR=54;SF=0,1;SRF=0;SRP=0;SRR=0;SVLEN=-9;SVTYPE=DEL;TYPE=del;set=Intersection;technology.ILLUMINA=1</t>
  </si>
  <si>
    <t>GT:GL:QA:RO:DP:SB:DPR:GQ:QR:AO:AD:PL</t>
  </si>
  <si>
    <t>1/1:.:.:.:29:.:.:88:.:.:0,29:1292,88,0</t>
  </si>
  <si>
    <t>.:.:.:.:.:.:.:.:.:.:4,31:.</t>
  </si>
  <si>
    <t>1/1:-47.635,-16.8577,0:528:0:31:.:31,28:.:0:28</t>
  </si>
  <si>
    <t>C14orf180</t>
  </si>
  <si>
    <t>CCTCCTG</t>
  </si>
  <si>
    <t>AC=5;AF=0.500;AN=20;BaseQRankSum=0.061;ClippingRankSum=-1.776;DP=75;END=20534705;FS=0.000;HOMLEN=7;HOMSEQ=CTCCTGC;MLEAC=1;MLEAF=0.500;MQ0=0;MQ=33.20;MQRankSum=-0.061;QD=5.94;ReadPosRankSum=0.919;SF=0;SOR=0.368;SVLEN=-6;SVTYPE=DEL;set=Intersection</t>
  </si>
  <si>
    <t>0/1:8,5:186,0,539:99:13</t>
  </si>
  <si>
    <t>.:7,5</t>
  </si>
  <si>
    <t>GOLGA6L6</t>
  </si>
  <si>
    <t>GGGGATGGGTAGGGAGGT</t>
  </si>
  <si>
    <t>END=20541651;SVTYPE=insertion;SVLEN=17;SAMPLES=HG00514;SEQ=GGGATGGGTAGGGAGGT</t>
  </si>
  <si>
    <t>TAAGA</t>
  </si>
  <si>
    <t>AC=6;AF=0.500;AN=24;BaseQRankSum=0.284;ClippingRankSum=-0.470;DP=255;END=22866849;FS=1.960;HOMLEN=3;HOMSEQ=AAG;MLEAC=1;MLEAF=0.500;MQ0=0;MQ=60.00;MQRankSum=-0.261;QD=14.68;ReadPosRankSum=-1.007;SF=0;SOR=0.594;SVLEN=-4;SVTYPE=DEL;set=HG00514-HG00512</t>
  </si>
  <si>
    <t>0/1:78:99:1866,0,1621:31,47</t>
  </si>
  <si>
    <t>0/1:.:.:.:36,42</t>
  </si>
  <si>
    <t>NIPA2</t>
  </si>
  <si>
    <t>TCCTGCTCACACATCTTCTCC</t>
  </si>
  <si>
    <t>END=23129802;SVTYPE=insertion;SVLEN=20;SAMPLES=HG00514;SEQ=CCTGCTCACACATCTTCTCC</t>
  </si>
  <si>
    <t>ATCTTCT</t>
  </si>
  <si>
    <t>END=23129864;SVTYPE=insertion;SVLEN=6;SAMPLES=HG00514;SEQ=TCTTCT</t>
  </si>
  <si>
    <t>TCC</t>
  </si>
  <si>
    <t>END=23129992;SVTYPE=insertion;SVLEN=2;SAMPLES=HG00514;SEQ=CC</t>
  </si>
  <si>
    <t>ATTCTCCCACATCATCTCCTCCTGCCTCCGCATCTTCTCCTCC</t>
  </si>
  <si>
    <t>END=23130392;SVTYPE=insertion;SVLEN=42;SAMPLES=HG00514;SEQ=TTCTCCCACATCATCTCCTCCTGCCTCCGCATCTTCTCCTCC</t>
  </si>
  <si>
    <t>GCAT</t>
  </si>
  <si>
    <t>END=23439860;SVTYPE=insertion;SVLEN=3;SAMPLES=HG00514;SEQ=CAT</t>
  </si>
  <si>
    <t>GOLGA6L2</t>
  </si>
  <si>
    <t>AC=18;AF=1.00;AN=18;DB;DP=361;ExcessHet=3.0103;FS=0.000;MLEAC=2;MLEAF=1.00;MQ0=0;SF=0;set=Intersection</t>
  </si>
  <si>
    <t>1/1:42:.:0,42:1655,126,0:99</t>
  </si>
  <si>
    <t>AC=9;AF=0.500;AN=18;DB;DP=602;ExcessHet=3.0103;MLEAC=1;MLEAF=0.500;MQ0=0;SF=0;set=Intersection</t>
  </si>
  <si>
    <t>0/1:.:69:537,0,1930:48,21:99</t>
  </si>
  <si>
    <t>TCTTCCTGCTCCCACATCTTCTCCTCCTGCTCCCGCATCTTC</t>
  </si>
  <si>
    <t>AC=9;AF=0.500;AN=18;DB;DP=739;ExcessHet=3.0103;MLEAC=1;MLEAF=0.500;MQ0=0;SF=0;set=Intersection</t>
  </si>
  <si>
    <t>0/1:99:62,21:499,0,2315:.:83</t>
  </si>
  <si>
    <t>AC=9;AF=0.500;AN=18;DB;DP=748;ExcessHet=3.0103;MLEAC=1;MLEAF=0.500;MQ0=0;SF=0;set=Intersection</t>
  </si>
  <si>
    <t>0/1:99:1215,0,2028:52,34:86:.</t>
  </si>
  <si>
    <t>AC=10;AF=0.500;AN=20;DB;DP=599;END=23440681;ExcessHet=3.0103;HOMLEN=6;HOMSEQ=TCTTCT;MLEAC=1;MLEAF=0.500;MQ0=0;SF=0;SVLEN=-3;SVTYPE=DEL;set=Intersection</t>
  </si>
  <si>
    <t>0/1:57:.:504,0,1679:42,15:99</t>
  </si>
  <si>
    <t>.:.:.:.:42,10</t>
  </si>
  <si>
    <t>CCCGCATCTTCTCCTCCTGCTT</t>
  </si>
  <si>
    <t>AC=12;AF=0.500;AN=26;DB;DP=646;END=23440775;ExcessHet=3.0103;HOMLEN=20;HOMSEQ=CCGCATCTTCTCCTCCTGCT;MLEAC=1;MLEAF=0.500;MQ0=0;SF=0;SVLEN=21;SVTYPE=INS;set=Intersection</t>
  </si>
  <si>
    <t>0/1:749,0,1589:39,18:99:.:57</t>
  </si>
  <si>
    <t>.:.:39,8</t>
  </si>
  <si>
    <t>TCA</t>
  </si>
  <si>
    <t>END=30373079;SVTYPE=deletion;SVLEN=-2;SAMPLES=HG00514;SEQ=CA</t>
  </si>
  <si>
    <t>CHRFAM7A</t>
  </si>
  <si>
    <t>AC=20;AF=1.00;AN=28;BaseQRankSum=0.179;ClippingRankSum=1.984;DB;DP=608;END=31484010;ExcessHet=3.0103;FS=0.000;HOMLEN=18;HOMSEQ=GGCGGCGGCGGCGGCGGC;MLEAC=2;MLEAF=1.00;MQ0=0;MQ=60.00;MQRankSum=-1.548;ReadPosRankSum=-0.615;SF=0;SVLEN=-3;SVTYPE=DEL;set=Intersection</t>
  </si>
  <si>
    <t>1/1:.:43:0,43:1925,130,0:99</t>
  </si>
  <si>
    <t>0/1:.:.:10,35:.:.</t>
  </si>
  <si>
    <t>OTUD7A</t>
  </si>
  <si>
    <t>TGGGGC</t>
  </si>
  <si>
    <t>AB=0.42623;ABP=5.89373;AC=22;AF=0.500;AN=46;AO=31;CIGAR=1M5I11M;DB;DP=465;DPB=108.167;DPRA=0;END=40807701;EPP=3.64073;EPPR=6.31921;ExcessHet=3.0103;GTI=0;HOMLEN=10;HOMSEQ=GGGGCGGGGC;LEN=5;MEANALT=4;MLEAC=1;MLEAF=0.500;MQ0=0;MQM=61.2903;MQMR=60;NS=3;NUMALT=1;ODDS=8.46439;OLD_VARIANT=chr15:40807701:TGGGGCGGGGCA/TGGGGCGGGGCGGGGCA;PAIRED=0.677419;PAIREDR=0.97619;PAO=11.5;PQA=274.5;PQR=252.5;PRO=10.5;QA=509;QR=1148;RO=42;RPL=17;RPP=3.64073;RPPR=3.21711;RPR=14;RUN=1;SAF=22;SAP=14.8483;SAR=9;SF=0,1;SRF=31;SRP=23.691;SRR=11;SVLEN=5;SVTYPE=INS;TYPE=ins;set=HG00514-HG00513;technology.ILLUMINA=1</t>
  </si>
  <si>
    <t>GT:DPR:SB:DP:RO:QA:GL:AD:PL:AO:QR:GQ</t>
  </si>
  <si>
    <t>0/1:.:.:20:.:.:.:12,8:340,0,639:.:.:99</t>
  </si>
  <si>
    <t>0/1:.:.:.:.:.:.:15,14</t>
  </si>
  <si>
    <t>0/1:33,16:.:33:13:253:-11.0479,0,-21.217:.:.:16:365</t>
  </si>
  <si>
    <t>ZFYVE19</t>
  </si>
  <si>
    <t>GCCCCCGCCA</t>
  </si>
  <si>
    <t>AC=1;AF=0.500;AN=2;BaseQRankSum=1.880;ClippingRankSum=0.000;DP=29;FS=2.126;MLEAC=1;MLEAF=0.500;MQ0=0;MQ=60.00;MQRankSum=1.175;QD=4.96;ReadPosRankSum=0.000;SF=0;SOR=1.460;set=HG00514</t>
  </si>
  <si>
    <t>0/1:22:17,5:181,0,1584:99</t>
  </si>
  <si>
    <t>LTK</t>
  </si>
  <si>
    <t>GCAA</t>
  </si>
  <si>
    <t>AB=0.481707;ABP=3.48696;AC=22;AF=0.667;AN=40;AO=155;CIGAR=1M3D8M;DP=1019;DPB=223.333;DPRA=0;END=70984144;EPP=3.13639;EPPR=5.12945;GTI=0;HOMLEN=7;HOMSEQ=CAACAAC;LEN=3;MEANALT=2.66667;MQ0=0;MQM=60.2581;MQMR=60;NS=3;NUMALT=1;ODDS=83.3028;OLD_VARIANT=chr15:70984141:GCAACAACAACG/GCAACAACG;PAIRED=0.987097;PAIREDR=1;PAO=20.5;PQA=517.5;PQR=604.5;PRO=23.5;QA=4239;QR=2517;RO=83;RPL=82;RPP=4.14507;RPPR=5.12945;RPR=73;RUN=1;SAF=84;SAP=5.37791;SAR=71;SF=0,1;SRF=39;SRP=3.66436;SRR=44;SVLEN=-3;SVTYPE=DEL;TYPE=del;set=Intersection;technology.ILLUMINA=1</t>
  </si>
  <si>
    <t>0/1:.:99:45,35:1286,0,2059:.:.:.:.:.:80</t>
  </si>
  <si>
    <t>0/1:.:.:46,32</t>
  </si>
  <si>
    <t>0/1:1353:.:.:.:35:1054:-64.8836,0,-91.7949:81,35:45:81</t>
  </si>
  <si>
    <t>LRRC49</t>
  </si>
  <si>
    <t>AB=0.338462;ABP=17.7429;AC=5;AF=0.500;AN=26;AO=22;CIGAR=1M1D1M;DP=155;DPB=86;DPRA=1.16071;END=78264356;EPP=6.56362;EPPR=3.30199;GTI=0;HOMLEN=0;LEN=1;MEANALT=2;MLEAC=1;MLEAF=0.500;MQ0=0;MQ=60.00;MQM=60;MQMR=60;NS=3;NUMALT=1;ODDS=9.05903;OLD_VARIANT=chr15:78264355:AGA/AA;PAIRED=1;PAIREDR=1;PAO=0.5;PQA=16.5;PQR=16.5;PRO=0.5;QA=412;QR=1908;RO=67;RPL=9;RPP=4.58955;RPPR=4.59839;RPR=13;RUN=1;SAF=9;SAP=4.58955;SAR=13;SF=0,1;SRF=34;SRP=3.04271;SRR=33;SVLEN=-1;SVTYPE=DEL;TYPE=del;set=HG00514-HG00513;technology.ILLUMINA=1</t>
  </si>
  <si>
    <t>0/1:.:22,10:298,0,793:.:99:32</t>
  </si>
  <si>
    <t>.:.:23,5</t>
  </si>
  <si>
    <t>0/1:10:.:.:668:.:33:22:33,10:-5.537,0,-50.019:175</t>
  </si>
  <si>
    <t>DNAJA4</t>
  </si>
  <si>
    <t>AC=21;AF=1.00;AN=30;DB;DP=317;END=78620728;ExcessHet=3.0103;FS=0.000;HOMLEN=19;HOMSEQ=CAGCAGCAGCAGCAGCAGC;MLEAC=2;MLEAF=1.00;MQ0=0;SF=0;SVLEN=-3;SVTYPE=DEL;set=Intersection</t>
  </si>
  <si>
    <t>1/1:76:0,25:1107,76,0:25:.</t>
  </si>
  <si>
    <t>.:.:4,25:.:.</t>
  </si>
  <si>
    <t>CHRNA3</t>
  </si>
  <si>
    <t>TCTGCAGGAGCTGGAGAGG</t>
  </si>
  <si>
    <t>AC=1;AF=0.500;AN=2;BaseQRankSum=0.000;ClippingRankSum=1.754;DP=11;FS=0.000;MLEAC=1;MLEAF=0.500;MQ0=0;MQ=33.15;MQRankSum=0.550;QD=6.88;ReadPosRankSum=-0.550;SF=0;SOR=0.495;set=HG00514</t>
  </si>
  <si>
    <t>0/1:113,0,181:4,3:99:7</t>
  </si>
  <si>
    <t>GOLGA6L4</t>
  </si>
  <si>
    <t>GAGGGGCAGGGGCAAGGGCAGGGGC</t>
  </si>
  <si>
    <t>AC=8;AF=1.00;AN=12;DP=86;END=89776913;FS=0.000;HOMLEN=25;HOMSEQ=AGGGGCAGGGGCAAGGGCAGGGGCA;MLEAC=2;MLEAF=1.00;MQ0=0;SF=0;SVLEN=-24;SVTYPE=DEL;set=Intersection</t>
  </si>
  <si>
    <t>1/1:99:0,33:1435,101,0:33</t>
  </si>
  <si>
    <t>.:.:5,24:.:.</t>
  </si>
  <si>
    <t>MESP2</t>
  </si>
  <si>
    <t>AC=6;AF=0.500;AN=12;DP=294;ExcessHet=3.0103;MLEAC=1;MLEAF=0.500;MQ0=0;SF=0;set=HG00514-HG00512</t>
  </si>
  <si>
    <t>0/1:43:.:30,13:548,0,1906:99</t>
  </si>
  <si>
    <t>IQGAP1</t>
  </si>
  <si>
    <t>TTGGAGC</t>
  </si>
  <si>
    <t>AB=0.942857;ABP=62.6327;AC=51;AF=1.00;AN=52;AO=110;BaseQRankSum=1.042;CIGAR=1M6D7M;ClippingRankSum=1.662;DB;DP=790;DPB=75.1429;DPRA=0;END=92655454;EPP=18.487;EPPR=0;ExcessHet=3.0103;FS=0.000;GTI=0;HOMLEN=8;HOMSEQ=TGGAGCTG;LEN=6;MEANALT=2.33333;MLEAC=2;MLEAF=1.00;MQ0=0;MQM=60.5455;MQMR=0;MQRankSum=-1.662;NS=3;NUMALT=1;ODDS=24.0247;OLD_VARIANT=chr15:92655448:TTGGAGCTGGAGCT/TTGGAGCT;PAIRED=0.990909;PAIREDR=0;PAO=6;PQA=150.5;PQR=419.5;PRO=15;QA=2501;QR=0;RO=0;RPL=55;RPP=3.0103;RPPR=0;RPR=55;RUN=1;ReadPosRankSum=2.226;SAF=76;SAP=37.8328;SAR=34;SF=0,1;SRF=0;SRP=0;SRR=0;SVLEN=-6;SVTYPE=DEL;TYPE=del;set=Intersection;technology.ILLUMINA=1</t>
  </si>
  <si>
    <t>1/1:0,38:1698,115,0:.:99:.:.:.:38</t>
  </si>
  <si>
    <t>1/1:4,38</t>
  </si>
  <si>
    <t>0/1:.:.:33:.:0:.:35,33:35:0:767:-55.2623,0,-0.130006</t>
  </si>
  <si>
    <t>FAM174B</t>
  </si>
  <si>
    <t>AB=0.541667;ABP=4.45795;AC=12;AF=0.500;AN=38;AO=52;CIGAR=1M1I2M;DP=507;DPB=165.667;DPRA=1.02128;END=98968575;EPP=3.67845;EPPR=3.0103;GTI=0;HOMLEN=1;HOMSEQ=C;LEN=1;MEANALT=2.5;MLEAC=1;MLEAF=0.500;MQ0=0;MQM=60.3846;MQMR=60;NS=3;NUMALT=1;ODDS=38.4962;OLD_VARIANT=chr15:98968575:ACT/ACCT;PAIRED=1;PAIREDR=1;PAO=4.5;PQA=71;PQR=71;PRO=4.5;QA=1382;QR=2504;RO=86;RPL=21;RPP=7.18621;RPPR=3.91929;RPR=31;RUN=1;SAF=23;SAP=4.51363;SAR=29;SF=0,1;SRF=41;SRP=3.41429;SRR=45;SVLEN=1;SVTYPE=INS;TYPE=ins;set=HG00514-HG00513;technology.ILLUMINA=1</t>
  </si>
  <si>
    <t>0/1:.:99:.:20,29:958,0,599:.:.:.:49</t>
  </si>
  <si>
    <t>0/1:.:.:.:23,23</t>
  </si>
  <si>
    <t>0/1:622:.:30:.:.:-50.287,0,-36.5441:775:21:55:55,30</t>
  </si>
  <si>
    <t>PGPEP1L</t>
  </si>
  <si>
    <t>CCAGCAG</t>
  </si>
  <si>
    <t>END=99712510;SVTYPE=deletion;SVLEN=-6;SAMPLES=HG00514;SEQ=agcagc</t>
  </si>
  <si>
    <t>MEF2A</t>
  </si>
  <si>
    <t>TACATCCACAACCAGAAACACAGCGATGCACACCAG</t>
  </si>
  <si>
    <t>END=1240975;SVTYPE=insertion;SVLEN=35;SAMPLES=HG00514;SEQ=ACATCCACAACCAGAAACACAGCGATGCACACCAG</t>
  </si>
  <si>
    <t>TGGTGAGTCCCAGCCGGGGTCCACCCTGCCCCTCACCACATTCCACA</t>
  </si>
  <si>
    <t>END=1241044;SVTYPE=deletion;SVLEN=-46;SAMPLES=HG00514;SEQ=GAGTCCCAGCCGGGGTCCACCCTGCCCCTCACCACATTCCACAGGT</t>
  </si>
  <si>
    <t>CCAGCTGCTGCCGGTCAGCAGGATCATCGT</t>
  </si>
  <si>
    <t>END=1241526;SVTYPE=deletion;SVLEN=-29;SAMPLES=HG00514;SEQ=CAGCTGCTGCCGGTCAGCAGGATCATCGT</t>
  </si>
  <si>
    <t>GAACGTCTCCAGCCACGTCCACAC</t>
  </si>
  <si>
    <t>END=1241616;SVTYPE=deletion;SVLEN=-23;SAMPLES=HG00514;SEQ=AACGTCTCCAGCCACGTCCACAC</t>
  </si>
  <si>
    <t>GAGGGGGCGGAGGAGGGGCGC</t>
  </si>
  <si>
    <t>END=1241879;SVTYPE=insertion;SVLEN=20;SAMPLES=HG00514;SEQ=AGGGGGCGGAGGAGGGGCGC</t>
  </si>
  <si>
    <t>AACCACATTTGTGACGCAAAATACCACCTTGGCGCCTACAC</t>
  </si>
  <si>
    <t>END=1241920;SVTYPE=deletion;SVLEN=-40;SAMPLES=HG00514;SEQ=ACCACATTTGTGACGCAAAATACCACCTTGGCGCCTACAC</t>
  </si>
  <si>
    <t>AC=11;AF=0.500;AN=14;BaseQRankSum=1.303;ClippingRankSum=0.434;DB;DP=240;ExcessHet=3.0103;MLEAC=1;MLEAF=0.500;MQ0=0;MQRankSum=1.102;ReadPosRankSum=-0.211;SF=0;set=HG00514-HG00513</t>
  </si>
  <si>
    <t>0/1:723,0,303:11,22:99:.:33</t>
  </si>
  <si>
    <t>AC=4;AF=0.500;AN=8;BaseQRankSum=-2.438;ClippingRankSum=-0.668;DP=173;FS=12.887;MLEAC=1;MLEAF=0.500;MQ0=0;MQ=58.66;MQRankSum=-3.630;QD=0.97;ReadPosRankSum=0.199;SF=0;SOR=3.606;set=filterInHG00514-HG00513-HG00512</t>
  </si>
  <si>
    <t>0/1:63:35,4:63,0,1766:39</t>
  </si>
  <si>
    <t>IL32</t>
  </si>
  <si>
    <t>GGAC</t>
  </si>
  <si>
    <t>AB=0.5;ABP=3.0103;AC=39;AF=0.667;AN=54;AO=177;CIGAR=1M3D4M;DB;DP=1566;DPB=223.5;DPRA=0;END=10430802;EPP=4.00402;EPPR=4.86177;ExcessHet=3.0103;FS=0.000;GTI=0;HOMLEN=3;HOMSEQ=GAC;LEN=3;MEANALT=2.33333;MLEAC=2;MLEAF=1.00;MQ0=0;MQ=60.00;MQM=60;MQMR=60;NS=3;NUMALT=1;ODDS=85.3633;OLD_VARIANT=chr16:10430799:GGACGACT/GGACT;PAIRED=1;PAIREDR=0.989474;PAO=18;PQA=446.5;PQR=489.5;PRO=19;QA=4623;QR=2752;RO=95;RPL=77;RPP=9.50018;RPPR=3.21602;RPR=100;RUN=1;SAF=86;SAP=3.31701;SAR=91;SF=0,1;SRF=43;SRP=4.86177;SRR=52;SVLEN=-3;SVTYPE=DEL;TYPE=del;set=Intersection;technology.ILLUMINA=1</t>
  </si>
  <si>
    <t>GT:QR:GQ:AD:PL:AO:QA:GL:DPR:SB:RO:DP</t>
  </si>
  <si>
    <t>0/1:.:99:47,45:1716,0,2190:.:.:.:.:.:.:92</t>
  </si>
  <si>
    <t>0/1:.:.:51,39:.:.:.:.:.:.:.:.</t>
  </si>
  <si>
    <t>0/1:1372:.:.:.:40:1099:-68.814,0,-97.5408:88,40:.:46:88</t>
  </si>
  <si>
    <t>ATF7IP2</t>
  </si>
  <si>
    <t>CCGC</t>
  </si>
  <si>
    <t>END=11915676;SVTYPE=insertion;SVLEN=3;SAMPLES=HG00514;SEQ=CGC</t>
  </si>
  <si>
    <t>GSPT1</t>
  </si>
  <si>
    <t>CGATTGTTCCACCTCATCCACCCTCCGCCTCTTGGGTTTCGGT</t>
  </si>
  <si>
    <t>END=28342772;SVTYPE=deletion;SVLEN=-42;SAMPLES=HG00514;SEQ=ATTGTTCCACCTCATCCACCCTCCGCCTCTTGGGTTTCGGTG</t>
  </si>
  <si>
    <t>NPIPB6</t>
  </si>
  <si>
    <t>AC=30;AF=0.667;AN=34;BaseQRankSum=1.202;ClippingRankSum=0.202;DB;DP=794;END=31759375;ExcessHet=3.0103;FS=0.000;HOMLEN=7;HOMSEQ=AAAAAAA;MLEAC=2;MLEAF=1.00;MQ0=0;MQ=60.00;MQRankSum=0.117;ReadPosRankSum=-0.968;SF=0;SVLEN=1;SVTYPE=INS;set=Intersection</t>
  </si>
  <si>
    <t>1/1:.:87:99:0,87:2506,261,0</t>
  </si>
  <si>
    <t>1/1:.:.:.:8,83</t>
  </si>
  <si>
    <t>ZNF720</t>
  </si>
  <si>
    <t>ATG</t>
  </si>
  <si>
    <t>AC=3;AF=0.500;AN=6;DP=122;MLEAC=1;MLEAF=0.500;MQ0=0;MQ=60.00;SF=0;set=Intersection</t>
  </si>
  <si>
    <t>0/1:978,0,927:22,24:99:46</t>
  </si>
  <si>
    <t>LOC388282</t>
  </si>
  <si>
    <t>CAGGTGG</t>
  </si>
  <si>
    <t>AC=3;AF=0.500;AN=6;DP=129;MLEAC=1;MLEAF=0.500;MQ0=0;MQ=60.00;SF=0;set=Intersection</t>
  </si>
  <si>
    <t>0/1:978,0,927:24,27:99:51</t>
  </si>
  <si>
    <t>AC=9;AF=0.833;AN=14;DB;DP=372;ExcessHet=3.0103;MLEAC=1;MLEAF=0.500;MQ0=0;MQ=60.00;SF=0;set=Intersection</t>
  </si>
  <si>
    <t>1/1:2,49:1239,140,0:99:.:51</t>
  </si>
  <si>
    <t>CNOT1</t>
  </si>
  <si>
    <t>GTT</t>
  </si>
  <si>
    <t>AC=8;AF=1.00;AN=10;BaseQRankSum=3.921;ClippingRankSum=-1.151;DB;DP=244;ExcessHet=3.0103;FS=0.000;MLEAC=2;MLEAF=1.00;MQ0=0;MQ=60.20;MQRankSum=-1.255;QD=19.27;ReadPosRankSum=1.060;SF=0;SOR=0.684;set=Intersection</t>
  </si>
  <si>
    <t>1/1:.:40:0,40:1795,120,0:99</t>
  </si>
  <si>
    <t>PKD1L2</t>
  </si>
  <si>
    <t>CGCTGCT</t>
  </si>
  <si>
    <t>END=87604293;SVTYPE=insertion;SVLEN=6;SAMPLES=HG00514;SEQ=GCTGCT</t>
  </si>
  <si>
    <t>JPH3</t>
  </si>
  <si>
    <t>GGA</t>
  </si>
  <si>
    <t>AC=18;AF=1.00;AN=18;DB;DP=405;ExcessHet=3.0103;FS=0.000;MLEAC=2;MLEAF=1.00;MQ0=0;MQ=60.00;SF=0;set=Intersection</t>
  </si>
  <si>
    <t>1/1:99:2341,157,0:0,52:52:.</t>
  </si>
  <si>
    <t>ZFPM1</t>
  </si>
  <si>
    <t>AC=18;AF=1.00;AN=18;DB;DP=404;ExcessHet=3.0103;FS=0.000;MLEAC=2;MLEAF=1.00;MQ0=0;MQ=60.00;SF=0;set=Intersection</t>
  </si>
  <si>
    <t>1/1:0,53:2385,160,0:99:53</t>
  </si>
  <si>
    <t>CTGG</t>
  </si>
  <si>
    <t>1/1:.:53:0,53:2385,160,0:99</t>
  </si>
  <si>
    <t>AGGTGTG</t>
  </si>
  <si>
    <t>AC=15;AF=0.833;AN=18;BaseQRankSum=1.248;ClippingRankSum=-0.717;DB;DP=224;ExcessHet=3.0103;FS=0.000;MLEAC=2;MLEAF=1.00;MQ0=0;MQRankSum=-1.195;ReadPosRankSum=1.885;SF=0;set=Intersection</t>
  </si>
  <si>
    <t>1/1:99:1429,99,0:0,33:33</t>
  </si>
  <si>
    <t>CTU2</t>
  </si>
  <si>
    <t>AB=0.444444;ABP=5.18177;AC=14;AF=0.500;AN=22;AO=36;BaseQRankSum=-0.329;CIGAR=1M3D5M;ClippingRankSum=-1.021;DP=438;DPB=111.111;DPRA=1.22727;EPP=3.25157;EPPR=8.17902;FS=0.000;GTI=0;LEN=3;MEANALT=4;MLEAC=1;MLEAF=0.500;MQ0=0;MQM=61.3889;MQMR=60;MQRankSum=1.416;NS=3;NUMALT=1;ODDS=38.5889;OLD_VARIANT=chr16:88721199:CCTTCTTCC/CCTTCC;PAIRED=0.972222;PAIREDR=0.985915;PAO=6.5;PQA=168;PQR=315;PRO=12.5;QA=900;QR=2080;RO=71;RPL=23;RPP=9.04217;RPPR=9.89173;RPR=13;RUN=1;ReadPosRankSum=0.000;SAF=20;SAP=3.9754;SAR=16;SF=0,1;SRF=31;SRP=5.48761;SRR=40;TYPE=del;set=HG00514-HG00512;technology.ILLUMINA=1</t>
  </si>
  <si>
    <t>0/1:765,0,589:16,20:.:.:99:.:36</t>
  </si>
  <si>
    <t>0/1:.:.:19:446:.:36,19:36:14:501:-32.8641,0,-33.2629</t>
  </si>
  <si>
    <t>PIEZO1</t>
  </si>
  <si>
    <t>CGAG</t>
  </si>
  <si>
    <t>AB=0.375;ABP=7.35324;AC=10;AF=0.833;AN=12;AO=56;BaseQRankSum=0.230;CIGAR=1M3I17M;ClippingRankSum=-0.046;DP=170;DPB=107.722;DPRA=0;EPP=6.88793;EPPR=4.31318;GTI=0;LEN=3;MEANALT=4;MQ0=0;MQ=60.00;MQM=60;MQMR=60;MQRankSum=0.092;NS=3;NUMALT=1;ODDS=11.9371;OLD_VARIANT=chr16:89850471:CGAGGAGGAGGAGGAGGC/CGAGGAGGAGGAGGAGGAGGC;PAIRED=1;PAIREDR=0.933333;PAO=14.5;PQA=360;PQR=360;PRO=14.5;QA=1070;QR=400;RO=15;RPL=28;RPP=3.0103;RPPR=10.1038;RPR=28;RUN=1;ReadPosRankSum=0.276;SAF=21;SAP=10.6105;SAR=35;SF=0,1;SRF=8;SRP=3.15506;SRR=7;TYPE=ins;set=Intersection;technology.ILLUMINA=1</t>
  </si>
  <si>
    <t>GT:QR:GQ:PL:AD:AO:QA:GL:DPR:RO:DP</t>
  </si>
  <si>
    <t>1/1:.:69:994,69,0:0,22:.:.:.:.:.:22</t>
  </si>
  <si>
    <t>1/1:0:.:.:.:20:396:-35.7236,-10.8371,0:22,20:0:22</t>
  </si>
  <si>
    <t>SPIRE2</t>
  </si>
  <si>
    <t>TGGCCCTCAAGGGCTTCCACCCGACCCCGA</t>
  </si>
  <si>
    <t>END=413471;SVTYPE=insertion;SVLEN=29;SAMPLES=HG00514;SEQ=GGCCCTCAAGGGCTTCCACCCGACCCCGA</t>
  </si>
  <si>
    <t>C17orf97</t>
  </si>
  <si>
    <t>CGCCCTCAAGGGCTTCCACCCCGACCCGAGG</t>
  </si>
  <si>
    <t>END=413533;SVTYPE=insertion;SVLEN=30;SAMPLES=HG00514;SEQ=GCCCTCAAGGGCTTCCACCCCGACCCGAGG</t>
  </si>
  <si>
    <t>AB=0.487179;ABP=3.06598;AC=23;AF=0.750;AN=46;AO=59;BaseQRankSum=0.810;CIGAR=1M1D6M;ClippingRankSum=-0.594;DB;DP=602;DPB=109.375;DPRA=1.25;END=3690983;EPP=5.99147;EPPR=5.18177;ExcessHet=3.0103;GTI=0;HOMLEN=4;HOMSEQ=GGGG;LEN=1;MEANALT=3;MLEAC=1;MLEAF=0.500;MQ0=0;MQ=60.00;MQM=60.5085;MQMR=60;MQRankSum=0.090;NS=3;NUMALT=1;ODDS=27.0493;OLD_VARIANT=chr17:3690982:TGGGGGTC/TGGGGTC;PAIRED=1;PAIREDR=0.979592;PAO=4;PQA=92;PQR=126;PRO=6;QA=1465;QR=1321;RO=49;RPL=25;RPP=5.99147;RPPR=8.37251;RPR=34;RUN=1;ReadPosRankSum=-0.738;SAF=35;SAP=7.46366;SAR=24;SF=0,1;SRF=28;SRP=5.18177;SRR=21;SVLEN=-1;SVTYPE=DEL;TYPE=del;set=HG00514-HG00513;technology.ILLUMINA=1</t>
  </si>
  <si>
    <t>GT:AO:PL:AD:QR:GQ:RO:DP:DPR:SB:GL:QA</t>
  </si>
  <si>
    <t>0/1:.:454,0,414:16,17:.:99:.:33:.:.</t>
  </si>
  <si>
    <t>0/1:.:.:17,14:.:.:.:.:.:.</t>
  </si>
  <si>
    <t>0/1:19:.:.:457:.:17:39:39,19:.:-30.2201,0,-28.6145:475</t>
  </si>
  <si>
    <t>P2RX5</t>
  </si>
  <si>
    <t>AC=24;AF=1.00;AN=36;DB;DP=296;END=7024700;ExcessHet=3.0103;FS=0.000;HOMLEN=30;HOMSEQ=CAGCAGCAGCAGCAGCAGCAGCAGCAGCAG;MLEAC=2;MLEAF=1.00;MQ0=0;MQ=60.00;SF=0;SVLEN=3;SVTYPE=INS;set=Intersection</t>
  </si>
  <si>
    <t>1/1:75:0,24:1076,75,0:24:.</t>
  </si>
  <si>
    <t>0/1:.:8,23:.:.</t>
  </si>
  <si>
    <t>BCL6B</t>
  </si>
  <si>
    <t>AC=2;AF=0.500;AN=4;DP=31;MLEAC=1;MLEAF=0.500;MQ0=0;SF=0;set=HG00514-HG00512</t>
  </si>
  <si>
    <t>0/1:53:223,0,53:3,7:10</t>
  </si>
  <si>
    <t>CDRT1</t>
  </si>
  <si>
    <t>AC=2;AF=0.500;AN=4;DP=29;MLEAC=1;MLEAF=0.500;MQ0=0;SF=0;set=HG00514-HG00512</t>
  </si>
  <si>
    <t>0/1:3,7:223,0,53:53:10</t>
  </si>
  <si>
    <t>GCGGAGGCCC</t>
  </si>
  <si>
    <t>AB=0;ABP=0;AC=29;AF=1.00;AN=44;AO=115;BaseQRankSum=-1.237;CIGAR=1M9I10M;ClippingRankSum=-0.556;DB;DP=847;DPB=259.091;DPRA=0;END=16353372;EPP=3.48236;EPPR=3.0103;ExcessHet=3.0103;FS=0.000;GTI=0;HOMLEN=13;HOMSEQ=CGGAGGCCCCGGA;LEN=9;MEANALT=5;MLEAC=2;MLEAF=1.00;MQ0=0;MQ=60.00;MQM=60;MQMR=60;MQRankSum=0.670;NS=3;NUMALT=1;ODDS=54.3245;OLD_VARIANT=chr17:16353372:GCGGAGGCCCC/GCGGAGGCCCCGGAGGCCCC;PAIRED=1;PAIREDR=1;PAO=11.5;PQA=294.5;PQR=294.5;PRO=11.5;QA=2027;QD=16.44;QR=55;RO=2;RPL=69;RPP=12.9991;RPPR=7.35324;RPR=46;RUN=1;ReadPosRankSum=-0.602;SAF=69;SAP=12.9991;SAR=46;SF=0,1;SOR=0.770;SRF=1;SRP=3.0103;SRR=1;SVLEN=9;SVTYPE=INS;TYPE=ins;set=Intersection;technology.ILLUMINA=1</t>
  </si>
  <si>
    <t>GT:QA:GL:SB:DPR:DP:RO:GQ:QR:AD:PL:AO</t>
  </si>
  <si>
    <t>1/1:.:.:.:.:56:.:99:.:0,56:2587,174,0</t>
  </si>
  <si>
    <t>1/1:.:.:.:.:.:.:.:.:4,53:.</t>
  </si>
  <si>
    <t>1/1:705:-63.3957,-15.6536,0:.:54,42:54:0:.:0:.:.:42</t>
  </si>
  <si>
    <t>CENPV</t>
  </si>
  <si>
    <t>AC=19;AF=1.00;AN=32;BaseQRankSum=-1.777;ClippingRankSum=-0.604;DB;DP=262;END=17136250;ExcessHet=3.0103;FS=0.000;HOMLEN=32;HOMSEQ=CAGCAGCAGCAGCAGCAGCAGCAGCAGCAGCA;MLEAC=2;MLEAF=1.00;MQ0=0;MQ=60.00;MQRankSum=-0.638;QD=16.62;ReadPosRankSum=-1.259;SF=0;SOR=0.582;SVLEN=-3;SVTYPE=DEL;set=Intersection</t>
  </si>
  <si>
    <t>1/1:55:787,55,0:0,18:18:.</t>
  </si>
  <si>
    <t>0/1:.:.:8,17</t>
  </si>
  <si>
    <t>MPRIP</t>
  </si>
  <si>
    <t>AGC</t>
  </si>
  <si>
    <t>AC=9;AF=1.00;AN=10;BaseQRankSum=1.488;ClippingRankSum=-1.098;DP=130;FS=0.000;MLEAC=2;MLEAF=1.00;MQ0=0;MQ=60.00;MQRankSum=-1.049;ReadPosRankSum=-0.610;SF=0;set=Intersection</t>
  </si>
  <si>
    <t>1/1:72:1017,72,0:0,24:24</t>
  </si>
  <si>
    <t>RAI1</t>
  </si>
  <si>
    <t>AC=9;AF=1.00;AN=10;BaseQRankSum=-0.317;ClippingRankSum=0.756;DP=129;FS=0.000;MLEAC=2;MLEAF=1.00;MQ0=0;MQ=60.00;MQRankSum=-1.439;ReadPosRankSum=-0.659;SF=0;set=Intersection</t>
  </si>
  <si>
    <t>1/1:24:1017,72,0:0,24:72</t>
  </si>
  <si>
    <t>CGGT</t>
  </si>
  <si>
    <t>AB=0.409091;ABP=12.4858;AC=36;AF=0.500;AN=54;AO=54;BaseQRankSum=-0.708;CIGAR=1M3I4M;ClippingRankSum=0.556;DB;DP=783;DPB=175.8;DPRA=0;END=18971372;EPP=3.17115;EPPR=5.35549;ExcessHet=3.0103;GTI=0;HOMLEN=3;HOMSEQ=GGT;LEN=3;MEANALT=2;MLEAC=1;MLEAF=0.500;MQ0=0;MQ=60.00;MQM=60;MQMR=60;MQRankSum=0.329;NS=3;NUMALT=1;ODDS=27.0687;OLD_VARIANT=chr17:18971372:CGGTC/CGGTGGTC;PAIRED=1;PAIREDR=1;PAO=7.5;PQA=179;PQR=152;PRO=6.5;QA=1130;QR=1953;RO=75;RPL=18;RPP=16.0391;RPPR=3.73412;RPR=36;RUN=1;ReadPosRankSum=0.430;SAF=20;SAP=10.8919;SAR=34;SF=0,1;SRF=32;SRP=6.51361;SRR=43;SVLEN=3;SVTYPE=INS;TYPE=ins;set=Intersection;technology.ILLUMINA=1</t>
  </si>
  <si>
    <t>GT:PL:AD:AO:GQ:QR:DPR:SB:DP:RO:QA:GL</t>
  </si>
  <si>
    <t>0/1:893,0,1099:24,23:.:99:.:.:.:47</t>
  </si>
  <si>
    <t>0/1:.:22,19:.:.:.:.:.:.</t>
  </si>
  <si>
    <t>0/1:.:.:22:.:669:49,22:.:49:25:449:-24.5451,0,-44.4001</t>
  </si>
  <si>
    <t>FAM83G</t>
  </si>
  <si>
    <t>AB=0.465909;ABP=3.89863;AC=6;AF=0.500;AN=28;AO=41;CIGAR=1M1I5M;DP=235;DPB=166;DPRA=0.721311;END=28734154;EPP=3.48696;EPPR=13.7459;GTI=0;HOMLEN=3;HOMSEQ=AAA;LEN=1;MEANALT=1;MLEAC=1;MLEAF=0.500;MQ0=0;MQ=60.00;MQM=60;MQMR=60;NS=3;NUMALT=1;ODDS=62.0592;OLD_VARIANT=chr17:28734154:CAAAGC/CAAAAGC;PAIRED=1;PAIREDR=0.981308;PAO=8.5;PQA=187;PQR=218;PRO=9.5;QA=1102;QR=3099;RO=107;RPL=21;RPP=3.06326;RPPR=4.65412;RPR=20;RUN=1;SAF=17;SAP=5.60547;SAR=24;SF=0,1;SRF=45;SRP=8.8753;SRR=62;SVLEN=1;SVTYPE=INS;TYPE=ins;set=HG00514-HG00513;technology.ILLUMINA=1</t>
  </si>
  <si>
    <t>GT:AO:AD:PL:GQ:QR:RO:DP:DPR:GL:QA</t>
  </si>
  <si>
    <t>0/1:.:22,19:491,0,593:99:.:.:41</t>
  </si>
  <si>
    <t>0/1:.:27,17</t>
  </si>
  <si>
    <t>0/1:19:.:.:.:847:29:48:48,19:-28.0576,0,-58.1469:507</t>
  </si>
  <si>
    <t>NEK8</t>
  </si>
  <si>
    <t>CGA</t>
  </si>
  <si>
    <t>AB=0.483516;ABP=3.22506;AC=6;AF=0.500;AN=28;AO=44;CIGAR=1M2D1M;DP=241;DPB=129.25;DPRA=0.827273;END=35764506;EPP=12.6832;EPPR=11.6962;GTI=0;HOMLEN=1;HOMSEQ=G;LEN=2;MEANALT=1.5;MLEAC=1;MLEAF=0.500;MQ0=0;MQ=60.00;MQM=60;MQMR=60;NS=3;NUMALT=1;ODDS=28.8738;OLD_VARIANT=chr17:35764504:CGAG/CG;PAIRED=1;PAIREDR=1;PAO=2.5;PQA=51;PQR=158;PRO=7.5;QA=881;QR=2689;RO=100;RPL=25;RPP=4.78696;RPPR=3.79203;RPR=19;RUN=1;SAF=16;SAP=10.1169;SAR=28;SF=0,1;SRF=35;SRP=22.5536;SRR=65;SVLEN=-2;SVTYPE=DEL;TYPE=del;set=HG00514-HG00512;technology.ILLUMINA=1</t>
  </si>
  <si>
    <t>0/1:99:.:.:27,29:1137,0,1083:.:.:.:56</t>
  </si>
  <si>
    <t>0/1:.:.:.:27,23</t>
  </si>
  <si>
    <t>0/1:.:733:29:.:.:-35.5713,0,-51.9268:597:26:55:55,29</t>
  </si>
  <si>
    <t>C17orf50</t>
  </si>
  <si>
    <t>AB=0.520548;ABP=3.27802;AC=21;AF=0.833;AN=36;AO=191;BaseQRankSum=2.446;CIGAR=1M1D1M;ClippingRankSum=-0.548;DP=917;DPB=165;DPRA=0;END=40701883;EPP=18.5744;EPPR=10.5174;GTI=0;HOMLEN=0;LEN=1;MEANALT=1;MQ0=0;MQM=60.0524;MQMR=60;MQRankSum=-0.501;NS=3;NUMALT=1;ODDS=70.7926;OLD_VARIANT=chr17:40701882:CAT/CT;PAIRED=0.994764;PAIREDR=1;PAO=2;PQA=16.5;PQR=70.5;PRO=4;QA=5269;QR=937;RO=35;RPL=96;RPP=3.02167;RPPR=4.56135;RPR=95;RUN=1;ReadPosRankSum=0.875;SAF=109;SAP=11.2983;SAR=82;SF=0,1;SRF=18;SRP=3.07234;SRR=17;SVLEN=-1;SVTYPE=DEL;TYPE=del;set=Intersection;technology.ILLUMINA=1</t>
  </si>
  <si>
    <t>GT:DPR:DP:RO:QA:GL:AD:PL:AO:QR:GQ</t>
  </si>
  <si>
    <t>1/1:.:76:.:.:.:0,76:3056,229,0:.:.:99</t>
  </si>
  <si>
    <t>.:.:.:.:.:.:0,73:.:.:.:.</t>
  </si>
  <si>
    <t>1/1:83,83:83:0:2333:-210.207,-25.5875,0:.:.:83:0</t>
  </si>
  <si>
    <t>KRT24</t>
  </si>
  <si>
    <t>TGCCGCCGTGGCC</t>
  </si>
  <si>
    <t>AC=2;AF=0.500;AN=4;DP=22;MLEAC=1;MLEAF=0.500;MQ0=0;SF=0;set=HG00514-HG00513</t>
  </si>
  <si>
    <t>0/1:6:162,0,255:2,4:99</t>
  </si>
  <si>
    <t>KRT10</t>
  </si>
  <si>
    <t>CGCAGGGGGGCCGGCA</t>
  </si>
  <si>
    <t>END=41054902;SVTYPE=insertion;SVLEN=15;SAMPLES=HG00514;SEQ=GCAGGGGGGCCGGCA</t>
  </si>
  <si>
    <t>KRTAP2-2</t>
  </si>
  <si>
    <t>CTCCAGCTGCTGCCGCCCCTCTTGCTGTGAA</t>
  </si>
  <si>
    <t>AC=3;AF=0.500;AN=6;DP=90;MLEAC=1;MLEAF=0.500;MQ0=0;SF=0;set=Intersection</t>
  </si>
  <si>
    <t>0/1:21:99:431,0,2861:10,11</t>
  </si>
  <si>
    <t>KRTAP4-9</t>
  </si>
  <si>
    <t>TGCTGTGGGTCCAGCTGCTGCCAGCCTA</t>
  </si>
  <si>
    <t>AB=0.642857;ABP=10.4553;AC=30;AF=1.00;AN=40;AO=27;CIGAR=1M27I2M;DB;DP=481;DPB=314;DPRA=0;END=41190343;EPP=3.73412;EPPR=4.78696;ExcessHet=3.0103;FS=0.000;GTI=0;HOMLEN=26;HOMSEQ=GCTGTGGGTCCAGCTGCTGCCAGCCT;LEN=27;MEANALT=2.33333;MLEAC=2;MLEAF=1.00;MQ0=0;MQM=62.2222;MQMR=60;NS=3;NUMALT=1;ODDS=0.13957;OLD_VARIANT=chr17:41190343:TGC/TGCTGTGGGTCCAGCTGCTGCCAGCCTAGC;PAIRED=1;PAIREDR=1;PAO=2.5;PQA=28.5;PQR=13.5;PRO=1.5;QA=521;QR=277;RO=11;RPL=6;RPP=21.1059;RPPR=12.6832;RPR=21;RUN=1;SAF=16;SAP=5.02092;SAR=11;SF=0,1;SRF=7;SRP=4.78696;SRR=4;SVLEN=27;SVTYPE=INS;TYPE=ins;set=Intersection;technology.ILLUMINA=1</t>
  </si>
  <si>
    <t>GT:PL:AD:AO:GQ:QR:SB:DPR:RO:DP:QA:GL</t>
  </si>
  <si>
    <t>1/1:2457,165,0:0,44:.:99:.:.:.:.:44</t>
  </si>
  <si>
    <t>.:.:6,35</t>
  </si>
  <si>
    <t>0/1:.:.:11:.:126:.:19,11:6:19:238:-17.4405,0,-5.99917</t>
  </si>
  <si>
    <t>KRTAP9-1</t>
  </si>
  <si>
    <t>ACT</t>
  </si>
  <si>
    <t>AC=2;AF=0.500;AN=4;DP=116;MLEAC=1;MLEAF=0.500;MQ0=0;MQ=60.00;SF=0;set=HG00514-HG00513</t>
  </si>
  <si>
    <t>0/1:99:23,26:1016,0,2060:49</t>
  </si>
  <si>
    <t>ACLY</t>
  </si>
  <si>
    <t>AC=2;AF=0.500;AN=4;DP=115;MLEAC=1;MLEAF=0.500;MQ0=0;MQ=60.00;SF=0;set=HG00514-HG00513</t>
  </si>
  <si>
    <t>0/1:99:24,26:1016,0,2060:50</t>
  </si>
  <si>
    <t>AC=4;AF=0.500;AN=22;DP=96;END=48724363;FS=0.000;HOMLEN=6;HOMSEQ=GGGGGG;MLEAC=1;MLEAF=0.500;MQ0=0;MQ=60.00;SF=0;SVLEN=-1;SVTYPE=DEL;set=HG00514-HG00512</t>
  </si>
  <si>
    <t>0/1:40:13,27:717,0,283:99</t>
  </si>
  <si>
    <t>0/1:.:17,27:.:.</t>
  </si>
  <si>
    <t>PRAC2</t>
  </si>
  <si>
    <t>GGAACCC</t>
  </si>
  <si>
    <t>AB=0;ABP=0;AC=24;AF=0.667;AN=40;AO=31;CIGAR=1M6I31M;DB;DP=293;DPB=87.3438;DPRA=0;END=58756096;EPP=6.44263;EPPR=5.49198;ExcessHet=3.0103;FS=0.000;GTI=0;HOMLEN=32;HOMSEQ=GAACCCGAACCCGAACCCGAACCCGAACCCGA;LEN=6;MEANALT=6.33333;MLEAC=1;MLEAF=0.500;MQ0=0;MQ=60.00;MQM=60;MQMR=60;NS=3;NUMALT=1;ODDS=4.16941;OLD_VARIANT=chr17:58756096:GGAACCCGAACCCGAACCCGAACCCGAACCCG/GGAACCCGAACCCGAACCCGAACCCGAACCCGAACCCG;PAIRED=1;PAIREDR=1;PAO=18;PQA=421;PQR=421;PRO=18;QA=581;QR=376;RO=14;RPL=21;RPP=11.486;RPPR=33.4109;RPR=10;RUN=1;SAF=19;SAP=6.44263;SAR=12;SF=0,1;SRF=5;SRP=5.49198;SRR=9;SVLEN=6;SVTYPE=INS;TYPE=ins;set=Intersection;technology.ILLUMINA=1</t>
  </si>
  <si>
    <t>1/1:714,50,0:0,16:.:50:.:.:.:.:16</t>
  </si>
  <si>
    <t>0/1:.:10,12:.:.:.:.:.:.:.</t>
  </si>
  <si>
    <t>PPM1E</t>
  </si>
  <si>
    <t>TCCTCCAGCC</t>
  </si>
  <si>
    <t>AC=5;AF=0.500;AN=22;BaseQRankSum=-0.601;ClippingRankSum=0.237;DB;DP=142;END=67959642;ExcessHet=3.0103;FS=11.349;HOMLEN=24;HOMSEQ=CCTCCAGCCCCTCCAGCCCCTCCA;MLEAC=1;MLEAF=0.500;MQ0=0;MQ=60.69;MQRankSum=0.565;QD=12.54;ReadPosRankSum=-1.767;SF=0;SOR=0.636;SVLEN=9;SVTYPE=INS;set=HG00514-HG00512</t>
  </si>
  <si>
    <t>0/1:519,0,1745:18,12:99:30:.</t>
  </si>
  <si>
    <t>0/1:.:23,8:.:.</t>
  </si>
  <si>
    <t>BPTF</t>
  </si>
  <si>
    <t>AB=0;ABP=0;AC=44;AF=1.00;AN=44;AO=158;CIGAR=1M1I5M;DB;DP=847;DPB=196.167;DPRA=0;END=73756361;EPP=10.9266;EPPR=0;ExcessHet=3.0103;FS=0.000;GTI=0;HOMLEN=0;LEN=1;MEANALT=3;MLEAC=2;MLEAF=1.00;MQ0=0;MQM=60;MQMR=0;NS=3;NUMALT=1;ODDS=67.1821;OLD_VARIANT=chr17:73756361:CGGTGA/CTGGTGA;PAIRED=1;PAIREDR=0;PAO=5.5;PQA=104.5;PQR=66.5;PRO=4.5;QA=4371;QR=0;RO=0;RPL=82;RPP=3.50507;RPPR=0;RPR=76;RUN=1;SAF=89;SAP=8.5077;SAR=69;SF=0,1;SRF=0;SRP=0;SRR=0;SVLEN=1;SVTYPE=INS;TYPE=ins;set=Intersection;technology.ILLUMINA=1</t>
  </si>
  <si>
    <t>GT:QR:GQ:AD:PL:AO:QA:GL:SB:DPR:DP:RO</t>
  </si>
  <si>
    <t>1/1:.:99:0,49:1971,147,0:.:.:.:.:.:49</t>
  </si>
  <si>
    <t>1/1:.:.:1,50</t>
  </si>
  <si>
    <t>1/1:0:.:.:.:56:1537:-140.853,-19.5669,0:.:58,56:58:0</t>
  </si>
  <si>
    <t>LOC100134391</t>
  </si>
  <si>
    <t>AGCTCCGGGG</t>
  </si>
  <si>
    <t>AB=0;ABP=0;AC=43;AF=1.00;AN=52;AO=92;BaseQRankSum=0.670;CIGAR=1M9I2M;ClippingRankSum=0.878;DB;DP=822;DPB=380;DPRA=0;END=74842991;EPP=7.63648;EPPR=3.73412;ExcessHet=3.0103;FS=0.000;GTI=0;HOMLEN=8;HOMSEQ=GCTCCGGG;LEN=9;MEANALT=1.66667;MLEAC=2;MLEAF=1.00;MQ0=0;MQM=60;MQMR=60;MQRankSum=-0.066;NS=3;NUMALT=1;ODDS=32.2621;OLD_VARIANT=chr17:74842991:AGC/AGCTCCGGGGGC;PAIRED=0.98913;PAIREDR=1;PAO=6.5;PQA=97.5;PQR=28.5;PRO=3.5;QA=1566;QR=31;RO=3;RPL=41;RPP=5.3706;RPPR=3.73412;RPR=51;RUN=1;ReadPosRankSum=-1.010;SAF=36;SAP=12.4515;SAR=56;SF=0,1;SRF=1;SRP=3.73412;SRR=2;SVLEN=9;SVTYPE=INS;TYPE=ins;set=Intersection;technology.ILLUMINA=1</t>
  </si>
  <si>
    <t>GT:QR:GQ:AO:PL:AD:GL:QA:DP:RO:SB:DPR</t>
  </si>
  <si>
    <t>1/1:.:99:.:2100,141,0:0,46:.:.:46:.:.</t>
  </si>
  <si>
    <t>1/1:.:.:.:.:3,42:.:.:.:.:.</t>
  </si>
  <si>
    <t>1/1:0:.:38:.:.:-61.373,-12.3422,0:665:38:0:.:38,38</t>
  </si>
  <si>
    <t>GRIN2C</t>
  </si>
  <si>
    <t>CGGTTCCATGGGCTCCGTA</t>
  </si>
  <si>
    <t>AC=6;AF=1.00;AN=12;DP=32;END=74893497;FS=0.000;HOMLEN=80;HOMSEQ=GGTTCCATGGGCTCCGTAGGTTCCATGGGCTCCGTAGGTTCCATGGGCTCCGTAGGTTCCATGGGCTCCGTAGGTTCCAT;MLEAC=2;MLEAF=1.00;MQ0=0;MQ=60.00;SF=0;SVLEN=18;SVTYPE=INS;set=HG00514-HG00513</t>
  </si>
  <si>
    <t>1/1:7:132,7,0:0,2:2</t>
  </si>
  <si>
    <t>.:.:.:21,2</t>
  </si>
  <si>
    <t>FADS6</t>
  </si>
  <si>
    <t>CACCAGGTTGCACCAAACCACGCTGAACTAT</t>
  </si>
  <si>
    <t>AC=14;AF=0.750;AN=28;BaseQRankSum=2.440;ClippingRankSum=-0.297;DB;DP=364;END=76292341;ExcessHet=3.0103;FS=6.081;HOMLEN=17;HOMSEQ=ACCAGGTTGCACCAAAC;MLEAC=1;MLEAF=0.500;MQ0=0;MQ=60.00;MQRankSum=-0.737;QD=11.91;ReadPosRankSum=0.352;SF=0;SOR=0.230;SVLEN=-30;SVTYPE=DEL;set=HG00514-HG00513</t>
  </si>
  <si>
    <t>0/1:54:.:31,23:844,0,3829:99</t>
  </si>
  <si>
    <t>.:.:.:42,10:.:.</t>
  </si>
  <si>
    <t>QRICH2</t>
  </si>
  <si>
    <t>CTGA</t>
  </si>
  <si>
    <t>AB=0.534884;ABP=3.46479;AC=28;AF=0.750;AN=46;AO=74;BaseQRankSum=0.998;CIGAR=1M3D4M;ClippingRankSum=1.631;DB;DP=820;DPB=123.625;DPRA=1.06818;END=76292486;EPP=4.88833;EPPR=10.3484;ExcessHet=3.0103;FS=0.000;GTI=0;HOMLEN=4;HOMSEQ=TGAT;LEN=3;MEANALT=2;MLEAC=1;MLEAF=0.500;MQ0=0;MQ=60.19;MQM=59.8378;MQMR=60;MQRankSum=-0.317;NS=3;NUMALT=1;ODDS=37.4736;OLD_VARIANT=chr17:76292483:CTGATGAT/CTGAT;PAIRED=1;PAIREDR=0.982759;PAO=11.5;PQA=291.5;PQR=396.5;PRO=15.5;QA=1823;QD=14.64;QR=1625;RO=58;RPL=35;RPP=3.47981;RPPR=3.0103;RPR=39;RUN=1;ReadPosRankSum=1.227;SAF=32;SAP=5.94472;SAR=42;SF=0,1;SOR=0.420;SRF=27;SRP=3.60933;SRR=31;SVLEN=-3;SVTYPE=DEL;TYPE=del;set=HG00514-HG00513;technology.ILLUMINA=1</t>
  </si>
  <si>
    <t>0/1:.:.:44:.:.:.:727,0,850:22,22:.:.:99</t>
  </si>
  <si>
    <t>0/1:.:.:.:.:.:.:.:18,11</t>
  </si>
  <si>
    <t>0/1:43,23:.:43:18:552:-33.2409,0,-38.4249:.:.:23:553</t>
  </si>
  <si>
    <t>TACC</t>
  </si>
  <si>
    <t>END=78051342;SVTYPE=deletion;SVLEN=-3;SAMPLES=HG00514;SEQ=acc</t>
  </si>
  <si>
    <t>TNRC6C</t>
  </si>
  <si>
    <t>TTTTTTC</t>
  </si>
  <si>
    <t>AC=18;AF=0.833;AN=30;DP=214;END=78802472;HOMLEN=12;HOMSEQ=TTTTTCTTTTTC;MQ0=0;MQ=60.00;SF=0;SVLEN=-6;SVTYPE=DEL;set=Intersection</t>
  </si>
  <si>
    <t>1/1:1,31:813,81,0:81:32</t>
  </si>
  <si>
    <t>1/1:1,30:.:.:.</t>
  </si>
  <si>
    <t>USP36</t>
  </si>
  <si>
    <t>AATG</t>
  </si>
  <si>
    <t>AB=0.505882;ABP=3.03585;AC=15;AF=0.667;AN=38;AO=78;BaseQRankSum=-0.214;CIGAR=1M3D4M;ClippingRankSum=-0.013;DP=400;DPB=96;DPRA=0;END=81245703;EPP=5.79424;EPPR=10.8276;FS=8.623;GTI=0;HOMLEN=4;HOMSEQ=ATGA;LEN=3;MEANALT=2;MLEAC=1;MLEAF=0.500;MQ0=0;MQ=60.24;MQM=60.2564;MQMR=60;MQRankSum=-0.088;NS=3;NUMALT=1;ODDS=38.9808;OLD_VARIANT=chr17:81245700:AATGATGA/AATGA;PAIRED=1;PAIREDR=1;PAO=4.5;PQA=124.5;PQR=150.5;PRO=5.5;QA=1746;QD=12.28;QR=1140;RO=40;RPL=38;RPP=3.12166;RPPR=4.96463;RPR=40;RUN=1;ReadPosRankSum=1.552;SAF=38;SAP=3.12166;SAR=40;SF=0,1;SOR=1.273;SRF=15;SRP=8.43898;SRR=25;SVLEN=-3;SVTYPE=DEL;TYPE=del;set=Intersection;technology.ILLUMINA=1</t>
  </si>
  <si>
    <t>0/1:99:.:783,0,865:19,20:.:.:.:.:.:39</t>
  </si>
  <si>
    <t>0/1:.:.:.:19,16</t>
  </si>
  <si>
    <t>0/1:.:551:.:.:19:473:-29.7142,0,-39.1096:39,19:19:39</t>
  </si>
  <si>
    <t>SLC38A10</t>
  </si>
  <si>
    <t>AB=0;ABP=0;AC=49;AF=1.00;AN=52;AO=209;CIGAR=1M3I4M;DB;DP=1291;DPB=360.2;DPRA=0;END=21520797;EPP=3.02069;EPPR=14.7363;ExcessHet=3.0103;FS=0.000;GTI=0;HOMLEN=4;HOMSEQ=TCTT;LEN=3;MEANALT=1.66667;MLEAC=2;MLEAF=1.00;MQ0=0;MQM=60;MQMR=60;NS=3;NUMALT=1;ODDS=37.5163;OLD_VARIANT=chr18:21520797:ATCTT/ATCTTCTT;PAIRED=1;PAIREDR=1;PAO=6.5;PQA=143;PQR=64;PRO=2.5;QA=5671;QR=427;RO=15;RPL=99;RPP=4.26747;RPPR=27.4756;RPR=110;RUN=1;SAF=58;SAP=92.8719;SAR=151;SF=0,1;SRF=4;SRP=10.1038;SRR=11;SVLEN=3;SVTYPE=INS;TYPE=ins;set=Intersection;technology.ILLUMINA=1</t>
  </si>
  <si>
    <t>1/1:61:.:.:.:.:.:.:2808,189,0:0,61:99</t>
  </si>
  <si>
    <t>1/1:.:.:.:.:.:.:.:.:6,59</t>
  </si>
  <si>
    <t>1/1:68:8:.:68,60:-131.201,-2.56835,0:1674:60:.:.:.:216</t>
  </si>
  <si>
    <t>GREB1L</t>
  </si>
  <si>
    <t>CCT</t>
  </si>
  <si>
    <t>AB=0.506667;ABP=3.06821;AC=6;AF=0.500;AN=28;AO=76;CIGAR=1M2D1M;DP=376;DPB=194.5;DPRA=0.986842;END=21683944;EPP=4.83891;EPPR=3.06821;GTI=0;HOMLEN=2;HOMSEQ=CT;LEN=2;MEANALT=1;MLEAC=1;MLEAF=0.500;MQ0=0;MQ=60.00;MQM=60;MQMR=60;NS=3;NUMALT=1;ODDS=67.9711;OLD_VARIANT=chr18:21683942:CCTC/CC;PAIRED=0.986842;PAIREDR=1;PAO=3;PQA=82.5;PQR=196.5;PRO=8;QA=2241;QR=4643;RO=150;RPL=33;RPP=5.8675;RPPR=10.0169;RPR=43;RUN=1;SAF=23;SAP=28.7251;SAR=53;SF=0,1;SRF=58;SRP=19.7451;SRR=92;SVLEN=-2;SVTYPE=DEL;TYPE=del;set=HG00514-HG00513;technology.ILLUMINA=1</t>
  </si>
  <si>
    <t>GT:AO:PL:AD:GQ:QR:RO:DP:DPR:GL:QA</t>
  </si>
  <si>
    <t>0/1:.:1493,0,1006:27,38:99:.:.:65</t>
  </si>
  <si>
    <t>0/1:.:.:29,35:.:.:.:.</t>
  </si>
  <si>
    <t>0/1:37:.:.:.:894:28:65:65,37:-84.6532,0,-70.0839:1119</t>
  </si>
  <si>
    <t>ABHD3</t>
  </si>
  <si>
    <t>GGGCGCCGGC</t>
  </si>
  <si>
    <t>AB=0.44;ABP=6.91895;AC=9;AF=0.500;AN=36;AO=55;BaseQRankSum=0.300;CIGAR=1M9D1M;ClippingRankSum=-0.464;DB;DP=594;DPB=154.455;DPRA=0.961538;END=23136059;EPP=3.36563;EPPR=5.76954;ExcessHet=3.0103;FS=3.145;GTI=0;HOMLEN=6;HOMSEQ=GGCGCC;LEN=9;MEANALT=1;MLEAC=1;MLEAF=0.500;MQ0=0;MQ=60.42;MQM=62;MQMR=60;MQRankSum=0.769;NS=3;NUMALT=1;ODDS=53.3692;OLD_VARIANT=chr18:23136050:GGGCGCCGGCG/GG;PAIRED=1;PAIREDR=0.977444;PAO=2.5;PQA=9;PQR=370;PRO=17.5;QA=1074;QD=15.75;QR=3593;RO=133;RPL=33;RPP=7.78754;RPPR=3.41847;RPR=22;RUN=1;ReadPosRankSum=-1.000;SAF=12;SAP=40.9518;SAR=43;SF=0,1;SOR=1.112;SRF=51;SRP=18.7004;SRR=82;SVLEN=-9;SVTYPE=DEL;TYPE=del;set=HG00514-HG00513;technology.ILLUMINA=1</t>
  </si>
  <si>
    <t>GT:QA:GL:SB:DPR:DP:RO:GQ:QR:PL:AD:AO</t>
  </si>
  <si>
    <t>0/1:.:.:.:.:73:.:99:.:1177,0,4016:41,32</t>
  </si>
  <si>
    <t>0/1:.:.:.:.:.:.:.:.:.:41,27</t>
  </si>
  <si>
    <t>0/1:615:-30.8626,0,-94.3727:.:73,31:73:42:.:1138:.:.:31</t>
  </si>
  <si>
    <t>CABLES1</t>
  </si>
  <si>
    <t>END=26459790;SVTYPE=deletion;SVLEN=-2;SAMPLES=HG00514;SEQ=GG</t>
  </si>
  <si>
    <t>KCTD1</t>
  </si>
  <si>
    <t>GCT</t>
  </si>
  <si>
    <t>END=26459888;SVTYPE=deletion;SVLEN=-2;SAMPLES=HG00514;SEQ=CT</t>
  </si>
  <si>
    <t>AC=2;AF=0.500;AN=4;BaseQRankSum=-0.521;ClippingRankSum=0.058;DB;DP=34;ExcessHet=3.0103;FS=38.085;MLEAC=1;MLEAF=0.500;MQ0=0;MQ=60.00;MQRankSum=-0.058;QD=8.93;ReadPosRankSum=-1.794;SF=0;SOR=4.159;set=HG00514</t>
  </si>
  <si>
    <t>0/1:99:8,7:189,0,837:15:.</t>
  </si>
  <si>
    <t>ASXL3</t>
  </si>
  <si>
    <t>CTCTT</t>
  </si>
  <si>
    <t>AB=0;ABP=0;AC=42;AF=1.00;AN=48;AO=175;CIGAR=1M4I2M;DB;DP=1041;DPB=433.667;DPRA=0;END=44876705;EPP=3.12198;EPPR=0;ExcessHet=3.0103;FS=0.000;GTI=0;HOMLEN=0;LEN=4;MEANALT=3;MLEAC=2;MLEAF=1.00;MQ0=0;MQM=60.5714;MQMR=0;NS=3;NUMALT=1;ODDS=79.1501;OLD_VARIANT=chr18:44876705:CAC/CTCTTAC;PAIRED=1;PAIREDR=0;PAO=11.5;PQA=303.5;PQR=145.5;PRO=5.5;QA=4503;QR=0;RO=0;RPL=91;RPP=3.61831;RPPR=0;RPR=84;RUN=1;SAF=74;SAP=12.056;SAR=101;SF=0,1;SRF=0;SRP=0;SRR=0;SVLEN=4;SVTYPE=INS;TYPE=ins;set=Intersection;technology.ILLUMINA=1</t>
  </si>
  <si>
    <t>GT:QA:GL:SB:DPR:DP:RO:QR:GQ:AD:PL:AO</t>
  </si>
  <si>
    <t>1/1:.:.:.:.:62:.:.:99:0,62:2875,196,0</t>
  </si>
  <si>
    <t>1/1:.:.:.:.:.:.:.:.:1,53:.</t>
  </si>
  <si>
    <t>1/1:1578:-148.952,-20.7711,0:.:61,58:61:0:0:.:.:.:58</t>
  </si>
  <si>
    <t>SETBP1</t>
  </si>
  <si>
    <t>AB=0.409722;ABP=13.2042;AC=18;AF=0.667;AN=40;AO=128;CIGAR=1M3I4M;DB;DP=784;DPB=306.8;DPRA=0;END=49879055;EPP=3.28173;EPPR=4.35716;ExcessHet=3.0103;GTI=0;HOMLEN=3;HOMSEQ=GAG;LEN=3;MEANALT=3.66667;MLEAC=1;MLEAF=0.500;MQ0=0;MQM=60.0781;MQMR=60;NS=3;NUMALT=1;ODDS=56.1928;OLD_VARIANT=chr18:49879055:TGAGA/TGAGGAGA;PAIRED=0.992188;PAIREDR=1;PAO=12;PQA=300;PQR=273;PRO=11;QA=3490;QR=2291;RO=79;RPL=78;RPP=16.3106;RPPR=3.69747;RPR=50;RUN=1;SAF=56;SAP=7.35324;SAR=72;SF=0,1;SRF=37;SRP=3.69747;SRR=42;SVLEN=3;SVTYPE=INS;TYPE=ins;set=Intersection;technology.ILLUMINA=1</t>
  </si>
  <si>
    <t>GT:SB:DPR:DP:RO:QA:GL:AD:PL:AO:GQ:QR</t>
  </si>
  <si>
    <t>0/1:.:.:70:.:.:.:37,33:1316,0,1778:.:99</t>
  </si>
  <si>
    <t>0/1:.:.:.:.:.:.:35,29:.</t>
  </si>
  <si>
    <t>0/1:.:73,31:73:38:867:-51.9413,0,-76.7968:.:.:31:.:1143</t>
  </si>
  <si>
    <t>MYO5B</t>
  </si>
  <si>
    <t>GCGA</t>
  </si>
  <si>
    <t>AB=0;ABP=0;AC=42;AF=1.00;AN=48;AO=117;CIGAR=1M3D10M;DB;DP=729;DPB=107.929;DPRA=0;END=54269590;EPP=3.02886;EPPR=5.18177;ExcessHet=3.0103;FS=0.000;GTI=0;HOMLEN=9;HOMSEQ=CGACGACGA;LEN=3;MEANALT=2;MLEAC=2;MLEAF=1.00;MQ0=0;MQM=60.9402;MQMR=60;NS=3;NUMALT=1;ODDS=58.9926;OLD_VARIANT=chr18:54269587:GCGACGACGACGAG/GCGACGACGAG;PAIRED=1;PAIREDR=1;PAO=14.5;PQA=324;PQR=324;PRO=14.5;QA=2175;QR=21;RO=1;RPL=62;RPP=3.91972;RPPR=5.18177;RPR=55;RUN=1;SAF=58;SAP=3.02886;SAR=59;SF=0,1;SRF=0;SRP=5.18177;SRR=1;SVLEN=-3;SVTYPE=DEL;TYPE=del;set=Intersection;technology.ILLUMINA=1</t>
  </si>
  <si>
    <t>GT:AO:PL:AD:GQ:QR:RO:DP:DPR:SB:GL:QA</t>
  </si>
  <si>
    <t>1/1:.:1491,106,0:0,35:99:.:.:35:.:.</t>
  </si>
  <si>
    <t>1/1:.:.:2,31:.:.:.:.:.:.</t>
  </si>
  <si>
    <t>1/1:35:.:.:.:21:1:37:37,35:.:-58.2809,-14.8927,0:668</t>
  </si>
  <si>
    <t>POLI</t>
  </si>
  <si>
    <t>GCCT</t>
  </si>
  <si>
    <t>AC=4;AF=0.500;AN=10;DP=95;END=62523571;HOMLEN=2;HOMSEQ=CC;MLEAC=1;MLEAF=0.500;MQ0=0;MQ=60.00;SF=0;SVLEN=3;SVTYPE=INS;set=HG00514-HG00512</t>
  </si>
  <si>
    <t>0/1:47:99:27,20:674,0,1155</t>
  </si>
  <si>
    <t>0/1:.:.:31,12:.</t>
  </si>
  <si>
    <t>ZCCHC2</t>
  </si>
  <si>
    <t>AB=0;ABP=0;AC=54;AF=1.00;AN=54;AO=195;BaseQRankSum=0.616;CIGAR=1M3I4M;ClippingRankSum=-0.142;DB;DP=1349;DPB=344.8;DPRA=0;END=70196614;EPP=6.22853;EPPR=8.59409;ExcessHet=3.0103;FS=0.000;GTI=0;HOMLEN=4;HOMSEQ=CTCC;LEN=3;MEANALT=2.66667;MLEAC=2;MLEAF=1.00;MQ0=0;MQM=60;MQMR=60;MQRankSum=-0.648;NS=3;NUMALT=1;ODDS=56.1814;OLD_VARIANT=chr18:70196614:TCTCC/TCTCCTCC;PAIRED=1;PAIREDR=1;PAO=10.5;PQA=258.5;PQR=209.5;PRO=8.5;QA=5269;QR=382;RO=14;RPL=112;RPP=12.3755;RPPR=33.4109;RPR=83;RUN=1;ReadPosRankSum=-0.142;SAF=101;SAP=3.55595;SAR=94;SF=0,1;SRF=10;SRP=8.59409;SRR=4;SVLEN=3;SVTYPE=INS;TYPE=ins;set=Intersection;technology.ILLUMINA=1</t>
  </si>
  <si>
    <t>GT:AO:PL:AD:GQ:QR:DP:RO:SB:DPR:GL:QA</t>
  </si>
  <si>
    <t>1/1:.:2857,192,0:0,64:99:.:64:.:.</t>
  </si>
  <si>
    <t>1/1:.:.:2,57:.:.:.:.:.</t>
  </si>
  <si>
    <t>1/1:58:.:.:.:122:65:4:.:65,58:-133.219,-9.38625,0:1602</t>
  </si>
  <si>
    <t>RTTN</t>
  </si>
  <si>
    <t>GTGC</t>
  </si>
  <si>
    <t>AB=0;ABP=0;AC=36;AF=1.00;AN=46;AO=100;CIGAR=1M3I16M;DB;DP=766;DPB=145;DPRA=0;END=74556356;EPP=6.13722;EPPR=5.18177;ExcessHet=3.0103;FS=0.000;GTI=0;HOMLEN=17;HOMSEQ=TGCTGCTGCTGCTGCTG;LEN=3;MEANALT=2.66667;MLEAC=2;MLEAF=1.00;MQ0=0;MQM=60;MQMR=60;NS=3;NUMALT=1;ODDS=51.2547;OLD_VARIANT=chr18:74556356:GTGCTGCTGCTGCTGCT/GTGCTGCTGCTGCTGCTGCT;PAIRED=0.99;PAIREDR=1;PAO=22.5;PQA=552.5;PQR=450.5;PRO=17.5;QA=2585;QR=31;RO=1;RPL=43;RPP=7.26639;RPPR=5.18177;RPR=57;RUN=1;SAF=47;SAP=3.79203;SAR=53;SF=0,1;SRF=0;SRP=5.18177;SRR=1;SVLEN=3;SVTYPE=INS;TYPE=ins;set=Intersection;technology.ILLUMINA=1</t>
  </si>
  <si>
    <t>GT:QR:GQ:PL:AD:AO:QA:GL:SB:DPR:DP:RO</t>
  </si>
  <si>
    <t>1/1:.:93:1379,93,0:0,30:.:.:.:.:.:30</t>
  </si>
  <si>
    <t>0/1:.:.:.:8,29:.:.:.:.:.:.</t>
  </si>
  <si>
    <t>1/1:31:.:.:.:28:750:-67.1876,-12.8107,0:.:31,28:31:1</t>
  </si>
  <si>
    <t>CNDP1</t>
  </si>
  <si>
    <t>AC=2;AF=0.500;AN=4;DP=22;MLEAC=1;MLEAF=0.500;MQ0=0;MQ=60.00;SF=0;set=filterInHG00514-HG00513</t>
  </si>
  <si>
    <t>0/1:66,0,99:4,3:66:7</t>
  </si>
  <si>
    <t>C18orf65</t>
  </si>
  <si>
    <t>AB=0.516667;ABP=3.15506;AC=19;AF=0.833;AN=38;AO=122;BaseQRankSum=0.258;CIGAR=1M3I16M;ClippingRankSum=-0.811;DP=574;DPB=198.059;DPRA=0;END=79863691;EPP=11.625;EPPR=4.34659;GTI=0;HOMLEN=14;HOMSEQ=GGCGGCGGCGGCGG;LEN=3;MEANALT=3.33333;MLEAC=1;MLEAF=0.500;MQ0=0;MQ=60.00;MQM=60;MQMR=60;MQRankSum=0.045;NS=3;NUMALT=1;ODDS=57.4751;OLD_VARIANT=chr18:79863691:GGGCGGCGGCGGCGGGA/GGGCGGCGGCGGCGGCGGGA;PAIRED=0.983607;PAIREDR=0.961538;PAO=22.5;PQA=470.5;PQR=464.5;PRO=21.5;QA=2319;QR=699;RO=26;RPL=71;RPP=10.1299;RPPR=3.34437;RPR=51;RUN=1;ReadPosRankSum=0.027;SAF=81;SAP=31.4886;SAR=41;SF=0,1;SRF=11;SRP=4.34659;SRR=15;SVLEN=3;SVTYPE=INS;TYPE=ins;set=Intersection;technology.ILLUMINA=1</t>
  </si>
  <si>
    <t>1/1:0,39:1799,120,0:.:.:99:.:39</t>
  </si>
  <si>
    <t>.:5,42:.:.:.:.:.:.</t>
  </si>
  <si>
    <t>1/1:.:.:44:0:.:44,44:44:0:860:-77.5932,-19.868,0</t>
  </si>
  <si>
    <t>KCNG2</t>
  </si>
  <si>
    <t>GACACCACCTCCCCGGAGCCTCCCA</t>
  </si>
  <si>
    <t>AC=6;AF=0.750;AN=8;BaseQRankSum=1.179;ClippingRankSum=-0.762;DP=55;MLEAC=1;MLEAF=0.500;MQ0=0;MQ=60.00;MQRankSum=-0.762;ReadPosRankSum=-1.179;SF=0;set=HG00514-HG00512</t>
  </si>
  <si>
    <t>0/1:11:235,0,2:2,9:2</t>
  </si>
  <si>
    <t>MADCAM1</t>
  </si>
  <si>
    <t>AB=0.551282;ABP=4.79202;AC=6;AF=0.500;AN=28;AO=43;CIGAR=1M1D5M;DP=205;DPB=128.143;DPRA=0.795918;END=1009344;EPP=3.0608;EPPR=9.19487;GTI=0;HOMLEN=2;HOMSEQ=GG;LEN=1;MEANALT=1.5;MLEAC=1;MLEAF=0.500;MQ0=0;MQ=60.00;MQM=60;MQMR=60;NS=3;NUMALT=1;ODDS=44.2904;OLD_VARIANT=chr19:1009343:AGGGCCC/AGGCCC;PAIRED=1;PAIREDR=0.974684;PAO=7;PQA=130.5;PQR=188.5;PRO=10;QA=1088;QR=2269;RO=79;RPL=16;RPP=9.12072;RPPR=3.03779;RPR=27;RUN=1;SAF=30;SAP=17.6046;SAR=13;SF=0,1;SRF=48;SRP=10.954;SRR=31;SVLEN=-1;SVTYPE=DEL;TYPE=del;set=HG00514-HG00512;technology.ILLUMINA=1</t>
  </si>
  <si>
    <t>0/1:.:37:.:.:.:.:673,0,1062:20,17:.:99</t>
  </si>
  <si>
    <t>0/1:.:.:.:.:.:.:.:21,16:.:.</t>
  </si>
  <si>
    <t>0/1:21:40:40,18:-26.0546,0,-40.8511:447:18:.:.:611</t>
  </si>
  <si>
    <t>GRIN3B</t>
  </si>
  <si>
    <t>GCCC</t>
  </si>
  <si>
    <t>AC=14;AF=0.750;AN=26;BaseQRankSum=-1.395;ClippingRankSum=0.686;DB;DP=181;END=1535197;ExcessHet=3.0103;FS=5.469;HOMLEN=2;HOMSEQ=CC;MLEAC=1;MLEAF=0.500;MQ0=0;MQ=60.00;MQRankSum=-1.129;QD=16.76;ReadPosRankSum=0.070;SF=0;SOR=1.765;SVLEN=-3;SVTYPE=DEL;set=HG00514-HG00512</t>
  </si>
  <si>
    <t>0/1:29:.:434,0,1347:17,12:99</t>
  </si>
  <si>
    <t>0/1:.:.:.:18,10:.</t>
  </si>
  <si>
    <t>PLK5</t>
  </si>
  <si>
    <t>AB=0.380952;ABP=10.7656;AC=16;AF=0.500;AN=44;AO=24;BaseQRankSum=-0.718;CIGAR=1M3D1M;ClippingRankSum=0.387;DB;DP=510;DPB=88.2;DPRA=0.954545;END=1825931;EPP=3.0103;EPPR=3.28556;ExcessHet=3.0103;FS=0.000;GTI=0;HOMLEN=0;LEN=3;MEANALT=1;MLEAC=1;MLEAF=0.500;MQ0=0;MQ=60.00;MQM=60;MQMR=60;MQRankSum=0.940;NS=3;NUMALT=1;ODDS=26.9626;OLD_VARIANT=chr19:1825928:TCTCT/TT;PAIRED=1;PAIREDR=0.985915;PAO=4;PQA=118.5;PQR=364.5;PRO=13;QA=624;QD=12.46;QR=2055;RO=71;RPL=11;RPP=3.37221;RPPR=8.17902;RPR=13;RUN=1;ReadPosRankSum=0.829;SAF=11;SAP=3.37221;SAR=13;SF=0,1;SOR=0.551;SRF=32;SRP=4.50892;SRR=39;SVLEN=-3;SVTYPE=DEL;TYPE=del;set=HG00514-HG00512;technology.ILLUMINA=1</t>
  </si>
  <si>
    <t>GT:GQ:QR:AO:PL:AD:GL:QA:DP:RO:SB:DPR</t>
  </si>
  <si>
    <t>0/1:99:.:.:714,0,964:18,19:.:.:37:.:.</t>
  </si>
  <si>
    <t>0/1:.:.:.:.:19,13:.:.:.</t>
  </si>
  <si>
    <t>0/1:.:570:13:.:.:-18.8511,0,-38.0289:357:33:20:.:33,13</t>
  </si>
  <si>
    <t>REXO1</t>
  </si>
  <si>
    <t>AGGGGCGGCG</t>
  </si>
  <si>
    <t>END=2015548;SVTYPE=deletion;SVLEN=-9;SAMPLES=HG00514;SEQ=GGggcggcg</t>
  </si>
  <si>
    <t>BTBD2</t>
  </si>
  <si>
    <t>END=6919565;SVTYPE=deletion;SVLEN=-2;SAMPLES=HG00514;SEQ=TT</t>
  </si>
  <si>
    <t>EMR1</t>
  </si>
  <si>
    <t>AB=0.493151;ABP=3.04005;AC=12;AF=0.500;AN=38;AO=36;CIGAR=1M3D7M;DP=373;DPB=97.6364;DPRA=1.52083;END=8325011;EPP=3.0103;EPPR=3.16541;GTI=0;HOMLEN=5;HOMSEQ=TCCTC;LEN=3;MEANALT=2.5;MLEAC=1;MLEAF=0.500;MQ0=0;MQ=60.00;MQM=60;MQMR=60;NS=3;NUMALT=1;ODDS=21.797;OLD_VARIANT=chr19:8325008:GTCCTCCTCTT/GTCCTCTT;PAIRED=0.972222;PAIREDR=0.946429;PAO=10;PQA=220;PQR=269;PRO=10;QA=1015;QR=1659;RO=56;RPL=20;RPP=3.9754;RPPR=6.88793;RPR=16;RUN=1;ReadPosRankSum=-0.955;SAF=16;SAP=3.9754;SAR=20;SF=0,1;SRF=20;SRP=12.937;SRR=36;SVLEN=-3;SVTYPE=DEL;TYPE=del;set=HG00514-HG00513;technology.ILLUMINA=1</t>
  </si>
  <si>
    <t>GT:GQ:QR:AO:AD:PL:GL:QA:DP:RO:DPR</t>
  </si>
  <si>
    <t>0/1:99:.:.:18,20:768,0,810:.:.:38</t>
  </si>
  <si>
    <t>0/1:.:.:.:21,18:.:.:.:.</t>
  </si>
  <si>
    <t>0/1:.:559:19:.:.:-32.6678,0,-36.7532:538:37:18:37,19</t>
  </si>
  <si>
    <t>KANK3</t>
  </si>
  <si>
    <t>GGGGCTTCTTGGGGAGGTCAGTGAACTGAGGCTGCGG</t>
  </si>
  <si>
    <t>END=8499626;SVTYPE=insertion;SVLEN=36;SAMPLES=HG00514;SEQ=GGGCTTCTTGGGGAGGTCAGTGAACTGAGGCTGCGG</t>
  </si>
  <si>
    <t>PRAM1</t>
  </si>
  <si>
    <t>GATGGT</t>
  </si>
  <si>
    <t>AB=0.416667;ABP=6.62942;AC=30;AF=0.750;AN=52;AO=75;CIGAR=1M5I6M;DB;DP=951;DPB=261.714;DPRA=0.682927;END=9126022;EPP=3.27088;EPPR=4.22937;ExcessHet=3.0103;GTI=0;HOMLEN=7;HOMSEQ=ATGGTAT;LEN=5;MEANALT=2;MLEAC=1;MLEAF=0.500;MQ0=0;MQ=60.00;MQM=60;MQMR=60;NS=3;NUMALT=1;ODDS=36.6982;OLD_VARIANT=chr19:9126022:GATGGTA/GATGGTATGGTA;PAIRED=0.986667;PAIREDR=1;PAO=15.5;PQA=383;PQR=361;PRO=14.5;QA=1948;QR=3306;RO=114;RPL=36;RPP=3.27088;RPPR=7.88659;RPR=39;RUN=1;SAF=40;SAP=3.73412;SAR=35;SF=0,1;SRF=58;SRP=3.08649;SRR=56;SVLEN=5;SVTYPE=INS;TYPE=ins;set=HG00514-HG00513;technology.ILLUMINA=1</t>
  </si>
  <si>
    <t>GT:GQ:QR:AO:AD:PL:GL:QA:DP:RO:DPR:SB</t>
  </si>
  <si>
    <t>0/1:99:.:.:34,24:973,0,1551:.:.:58:.:.:.</t>
  </si>
  <si>
    <t>0/1:.:.:.:38,25:.:.:.:.</t>
  </si>
  <si>
    <t>0/1:.:1045:25:.:.:-36.5315,0,-70.4025:669:60:34:60,25</t>
  </si>
  <si>
    <t>OR7G3</t>
  </si>
  <si>
    <t>AGGTGGGCCCAGGGCGGGCAG</t>
  </si>
  <si>
    <t>AC=5;AF=0.500;AN=22;DP=95;END=13959894;HOMLEN=34;HOMSEQ=GGTGGGCCCAGGGCGGGCAGGGTGGGCCCAGGGC;MLEAC=1;MLEAF=0.500;MQ0=0;SF=0;SVLEN=20;SVTYPE=INS;set=Intersection</t>
  </si>
  <si>
    <t>0/1:99:462,0,2287:13,11:24</t>
  </si>
  <si>
    <t>0/1:.:.:22,10</t>
  </si>
  <si>
    <t>DCAF15</t>
  </si>
  <si>
    <t>GCGGCGGCTGTGGCTGCGGCGGCGGCGGCTGCTGCTGCTGTGGCGGCGC</t>
  </si>
  <si>
    <t>AC=5;AN=10;END=14090036;HOMLEN=54;HOMSEQ=CGGCGGCTGTGGCTGCGGCGGCGGCGGCTGCTGCTGCTGTGGCGGCGCCGGCGG;SF=0;SVLEN=48;SVTYPE=INS</t>
  </si>
  <si>
    <t>0/1:23,7</t>
  </si>
  <si>
    <t>SAMD1</t>
  </si>
  <si>
    <t>TATC</t>
  </si>
  <si>
    <t>AB=0;ABP=0;AC=50;AF=1.00;AN=50;AO=145;CIGAR=1M3I4M;DB;DP=998;DPB=248.4;DPRA=0;END=14942171;EPP=3.74411;EPPR=0;ExcessHet=3.0103;FS=0.000;GTI=0;HOMLEN=3;HOMSEQ=ATC;LEN=3;MEANALT=2;MLEAC=2;MLEAF=1.00;MQ0=0;MQM=60;MQMR=0;NS=3;NUMALT=1;ODDS=69.5216;OLD_VARIANT=chr19:14942171:TATCT/TATCATCT;PAIRED=0.993103;PAIREDR=0;PAO=8;PQA=222.5;PQR=222.5;PRO=8;QA=3563;QR=0;RO=0;RPL=71;RPP=3.14508;RPPR=0;RPR=74;RUN=1;SAF=93;SAP=28.1844;SAR=52;SF=0,1;SRF=0;SRP=0;SRR=0;SVLEN=3;SVTYPE=INS;TYPE=ins;set=Intersection;technology.ILLUMINA=1</t>
  </si>
  <si>
    <t>GT:RO:DP:SB:DPR:GL:QA:AO:AD:PL:GQ:QR</t>
  </si>
  <si>
    <t>1/1:.:58:.:.:.:.:.:0,58:2626,178,0:99</t>
  </si>
  <si>
    <t>1/1:.:.:.:.:.:.:.:2,53:.:.</t>
  </si>
  <si>
    <t>1/1:0:57:.:57,55:-120.314,-19.5669,0:1336:55:.:.:.:0</t>
  </si>
  <si>
    <t>OR7C2</t>
  </si>
  <si>
    <t>GGTGT</t>
  </si>
  <si>
    <t>AC=1;AF=0.500;AN=2;BaseQRankSum=-0.938;ClippingRankSum=0.505;DP=20;FS=2.869;MLEAC=1;MLEAF=0.500;MQ0=0;MQ=62.13;MQRankSum=-1.371;QD=2.19;ReadPosRankSum=-2.526;SF=0;SOR=1.781;set=HG00514</t>
  </si>
  <si>
    <t>0/1:81:81,0,446:12,3:15</t>
  </si>
  <si>
    <t>ANKLE1</t>
  </si>
  <si>
    <t>GTGTGTT</t>
  </si>
  <si>
    <t>AC=3;AF=0.500;AN=6;BaseQRankSum=1.331;ClippingRankSum=0.058;DP=68;FS=0.000;MLEAC=1;MLEAF=0.500;MQ0=0;MQ=63.16;MQRankSum=1.678;QD=6.09;ReadPosRankSum=0.101;SF=0;SOR=0.569;set=HG00514-HG00513</t>
  </si>
  <si>
    <t>0/1:24:10,14:537,0,273:99</t>
  </si>
  <si>
    <t>GAGC</t>
  </si>
  <si>
    <t>AB=0.413793;ABP=6.75422;AC=24;AF=0.750;AN=48;AO=76;BaseQRankSum=-0.664;CIGAR=1M3D10M;ClippingRankSum=0.985;DB;DP=800;DPB=162.357;DPRA=1.13265;END=18606582;EPP=12.2676;EPPR=3.27088;ExcessHet=3.0103;FS=14.373;GTI=0;HOMLEN=11;HOMSEQ=AGCAGCAGCAG;LEN=3;MEANALT=3.5;MLEAC=1;MLEAF=0.500;MQ0=0;MQ=60.00;MQM=60;MQMR=60;MQRankSum=-0.053;NS=3;NUMALT=1;ODDS=23.6731;OLD_VARIANT=chr19:18606579:GAGCAGCAGCAGCA/GAGCAGCAGCA;PAIRED=0.986842;PAIREDR=1;PAO=10.5;PQA=275.5;PQR=616.5;PRO=21.5;QA=1980;QD=17.21;QR=2175;RO=75;RPL=43;RPP=5.8675;RPPR=3.73412;RPR=33;RUN=1;ReadPosRankSum=-1.947;SAF=36;SAP=3.46745;SAR=40;SF=0,1;SOR=1.600;SRF=37;SRP=3.03925;SRR=38;SVLEN=-3;SVTYPE=DEL;TYPE=del;set=HG00514-HG00513;technology.ILLUMINA=1</t>
  </si>
  <si>
    <t>GT:SB:DPR:RO:DP:QA:GL:PL:AD:AO:GQ:QR</t>
  </si>
  <si>
    <t>0/1:.:.:.:59:.:.:1000,0,1354:33,26:.:99</t>
  </si>
  <si>
    <t>0/1:.:.:.:.:.:.:.:38,26</t>
  </si>
  <si>
    <t>0/1:.:58,24:30:58:642:-35.331,0,-73.5231:.:.:24:.:911</t>
  </si>
  <si>
    <t>CRLF1</t>
  </si>
  <si>
    <t>AC=18;AF=0.667;AN=24;BaseQRankSum=2.002;ClippingRankSum=-0.020;DB;DP=496;END=20624371;ExcessHet=3.0103;FS=0.000;HOMLEN=1;HOMSEQ=A;MLEAC=2;MLEAF=1.00;MQ0=0;MQRankSum=-1.715;ReadPosRankSum=0.567;SF=0;SVLEN=1;SVTYPE=INS;set=Intersection</t>
  </si>
  <si>
    <t>0/1:.:65:99:45,20:683,0,2972</t>
  </si>
  <si>
    <t>0/1:.:.:.:46,14</t>
  </si>
  <si>
    <t>ZNF626</t>
  </si>
  <si>
    <t>GTGA</t>
  </si>
  <si>
    <t>AC=22;AF=0.500;AN=34;DB;DP=699;END=30009214;ExcessHet=3.0103;FS=0.000;HOMLEN=24;HOMSEQ=TGATGATGATGATGATGATGATGA;MLEAC=1;MLEAF=0.500;MQ0=0;SF=0;SVLEN=-3;SVTYPE=DEL;set=Intersection</t>
  </si>
  <si>
    <t>0/1:99:31,41:1438,0,1054:72:.</t>
  </si>
  <si>
    <t>0/1:.:37,32:.:.</t>
  </si>
  <si>
    <t>URI1</t>
  </si>
  <si>
    <t>END=35123298;SVTYPE=deletion;SVLEN=-3;SAMPLES=HG00514;SEQ=CTC</t>
  </si>
  <si>
    <t>FXYD3</t>
  </si>
  <si>
    <t>GGGA</t>
  </si>
  <si>
    <t>AB=0.564103;ABP=4.40227;AC=24;AF=0.750;AN=48;AO=48;BaseQRankSum=1.029;CIGAR=1M3I6M;ClippingRankSum=0.168;DB;DP=540;DPB=127.286;DPRA=0.916667;END=35267372;EPP=3.19126;EPPR=3.76559;ExcessHet=3.0103;FS=0.000;GTI=0;HOMLEN=4;HOMSEQ=GGAG;LEN=3;MEANALT=3;MLEAC=1;MLEAF=0.500;MQ0=0;MQ=60.00;MQM=60;MQMR=60;MQRankSum=-0.281;NS=3;NUMALT=1;ODDS=26.918;OLD_VARIANT=chr19:35267372:GGGAGAA/GGGAGGAGAA;PAIRED=0.979167;PAIREDR=1;PAO=6;PQA=107.5;PQR=92.5;PRO=5;QA=1185;QD=16.96;QR=1241;RO=46;RPL=22;RPP=3.73412;RPPR=9.80795;RPR=26;RUN=1;ReadPosRankSum=0.805;SAF=23;SAP=3.19126;SAR=25;SF=0,1;SOR=0.976;SRF=22;SRP=3.19912;SRR=24;SVLEN=3;SVTYPE=INS;TYPE=ins;set=HG00514-HG00512;technology.ILLUMINA=1</t>
  </si>
  <si>
    <t>0/1:.:99:.:12,21:824,0,519:.:.:.:33:.</t>
  </si>
  <si>
    <t>0/1:.:.:.:13,21</t>
  </si>
  <si>
    <t>0/1:362:.:22:.:.:-37.6854,0,-18.7836:572:14:39:.:39,22</t>
  </si>
  <si>
    <t>LSR</t>
  </si>
  <si>
    <t>AC=3;AF=0.500;AN=6;BaseQRankSum=1.495;ClippingRankSum=0.198;DB;DP=67;ExcessHet=3.0103;FS=0.000;MLEAC=1;MLEAF=0.500;MQ0=0;MQ=60.83;MQRankSum=0.198;QD=4.53;ReadPosRankSum=1.495;SF=0;SOR=1.802;set=HG00514-HG00513</t>
  </si>
  <si>
    <t>0/1:99:179,0,373:10,5:15:.</t>
  </si>
  <si>
    <t>DMKN</t>
  </si>
  <si>
    <t>CCACTGCTGCT</t>
  </si>
  <si>
    <t>AC=3;AF=0.500;AN=6;BaseQRankSum=0.922;ClippingRankSum=0.922;DB;DP=68;ExcessHet=3.0103;FS=0.000;MLEAC=1;MLEAF=0.500;MQ0=0;MQ=60.83;MQRankSum=1.495;QD=4.68;ReadPosRankSum=1.495;SF=0;SOR=1.802;set=HG00514-HG00513</t>
  </si>
  <si>
    <t>0/1:99:179,0,373:10,5:.:15</t>
  </si>
  <si>
    <t>GCCA</t>
  </si>
  <si>
    <t>AC=4;AF=0.500;AN=8;DP=98;MLEAC=1;MLEAF=0.500;MQ0=0;MQ=60.00;SF=0;set=HG00514-HG00512</t>
  </si>
  <si>
    <t>0/1:99:189,0,391:10,7:17</t>
  </si>
  <si>
    <t>CTGTG</t>
  </si>
  <si>
    <t>AC=4;AF=0.500;AN=8;DP=345;MLEAC=1;MLEAF=0.500;MQ0=0;MQ=60.00;SF=0;set=HG00514-HG00513</t>
  </si>
  <si>
    <t>0/1:80:99:42,38:1511,0,4278</t>
  </si>
  <si>
    <t>ZNF527</t>
  </si>
  <si>
    <t>AC=4;AF=0.500;AN=8;DP=349;MLEAC=1;MLEAF=0.500;MQ0=0;MQ=60.00;SF=0;set=HG00514-HG00513</t>
  </si>
  <si>
    <t>0/1:81:99:43,38:1508,0,4312</t>
  </si>
  <si>
    <t>TGGA</t>
  </si>
  <si>
    <t>AB=0.43038;ABP=6.33623;AC=10;AF=0.667;AN=28;AO=67;CIGAR=1M3D5M;DP=219;DPB=93.3333;DPRA=0;END=37894976;EPP=5.63551;EPPR=3.44459;FS=0.000;GTI=0;HOMLEN=4;HOMSEQ=GGAG;LEN=3;MEANALT=1;MQ0=0;MQM=60.1493;MQMR=60;NS=3;NUMALT=1;ODDS=28.2438;OLD_VARIANT=chr19:37894973:TGGAGGAGC/TGGAGC;PAIRED=0.970149;PAIREDR=1;PAO=4;PQA=105;PQR=105;PRO=4;QA=1750;QR=1339;RO=45;RPL=30;RPP=4.59839;RPPR=3.05855;RPR=37;RUN=1;SAF=36;SAP=3.82055;SAR=31;SF=0,1;SRF=27;SRP=6.91895;SRR=18;SVLEN=-3;SVTYPE=DEL;TYPE=del;set=Intersection;technology.ILLUMINA=1</t>
  </si>
  <si>
    <t>GT:GL:QA:DP:RO:DPR:QR:GQ:AO:PL:AD</t>
  </si>
  <si>
    <t>1/1:.:.:32:.:.:.:96:.:1435,96,0:0,32</t>
  </si>
  <si>
    <t>.:.:.:.:.:.:.:.:.:.:0,32</t>
  </si>
  <si>
    <t>1/1:-75.6614,-11.7402,0:838:33:0:33,33:0:.:33</t>
  </si>
  <si>
    <t>WDR87</t>
  </si>
  <si>
    <t>GAAGAAGGAGAAGGGC</t>
  </si>
  <si>
    <t>AB=0.52381;ABP=3.1137;AC=10;AF=0.667;AN=32;AO=21;BaseQRankSum=-0.031;CIGAR=1M15I16M;ClippingRankSum=-1.669;DP=218;DPB=115.529;DPRA=0;END=38304910;EPP=3.94093;EPPR=3.18402;FS=3.796;GTI=0;HOMLEN=36;HOMSEQ=AAGAAGGAGAAGGGCAAGAAGGAGAAGGGCAAGAAG;LEN=15;MEANALT=5;MLEAC=1;MLEAF=0.500;MQ0=0;MQ=60.00;MQM=60;MQMR=60;MQRankSum=0.472;NS=3;NUMALT=1;ODDS=7.53395;OLD_VARIANT=chr19:38304910:GAAGAAGGAGAAGGGCA/GAAGAAGGAGAAGGGCAAGAAGGAGAAGGGCA;PAIRED=1;PAIREDR=0.96;PAO=13;PQA=323.5;PQR=323.5;PRO=13;QA=495;QD=22.17;QR=1464;RO=50;RPL=8;RPP=5.59539;RPPR=14.1282;RPR=13;RUN=1;ReadPosRankSum=0.031;SAF=10;SAP=3.1137;SAR=11;SF=0,1;SOR=1.245;SRF=25;SRP=3.0103;SRR=25;SVLEN=15;SVTYPE=INS;TYPE=ins;set=Intersection;technology.ILLUMINA=1</t>
  </si>
  <si>
    <t>GT:RO:DP:DPR:GL:QA:AO:AD:PL:QR:GQ</t>
  </si>
  <si>
    <t>1/1:.:22:.:.:.:.:0,22:1213,80,0:.:80</t>
  </si>
  <si>
    <t>0/1:.:.:.:.:.:.:8,20</t>
  </si>
  <si>
    <t>0/1:10:21:21,11:-15.3691,0,-15.8504:285:11:.:.:290</t>
  </si>
  <si>
    <t>C19orf33</t>
  </si>
  <si>
    <t>AB=0.459459;ABP=4.06669;AC=6;AF=0.500;AN=28;AO=34;CIGAR=1M2I3M;DP=182;DPB=128.75;DPRA=1.05714;END=38869269;EPP=7.09778;EPPR=8.03741;GTI=0;HOMLEN=4;HOMSEQ=TGTG;LEN=2;MEANALT=1.5;MLEAC=1;MLEAF=0.500;MQ0=0;MQ=60.00;MQM=60;MQMR=60;NS=3;NUMALT=1;ODDS=35.1232;OLD_VARIANT=chr19:38869269:CTGT/CTGTGT;PAIRED=1;PAIREDR=0.972603;PAO=2.5;PQA=43.5;PQR=43.5;PRO=2.5;QA=795;QR=2047;RO=73;RPL=21;RPP=7.09778;RPPR=6.60959;RPR=13;RUN=1;SAF=16;SAP=3.26577;SAR=18;SF=0,1;SRF=23;SRP=24.6953;SRR=50;SVLEN=2;SVTYPE=INS;TYPE=ins;set=HG00514-HG00513;technology.ILLUMINA=1</t>
  </si>
  <si>
    <t>0/1:.:.:33:.:.:.:99:.:634,0,590:16,17</t>
  </si>
  <si>
    <t>0/1:.:.:.:.:.:.:.:.:.:16,14</t>
  </si>
  <si>
    <t>0/1:-25.2342,0,-33.354:393:33:17:33,15:483:.:15</t>
  </si>
  <si>
    <t>RINL</t>
  </si>
  <si>
    <t>AC=9;AF=0.500;AN=18;DP=560;ExcessHet=3.0103;MLEAC=1;MLEAF=0.500;MQ0=0;SF=0;set=Intersection</t>
  </si>
  <si>
    <t>0/1:30,31:1370,0,1280:99:.:61</t>
  </si>
  <si>
    <t>FCGBP</t>
  </si>
  <si>
    <t>AC=9;AF=0.500;AN=18;DP=571;ExcessHet=3.0103;MLEAC=1;MLEAF=0.500;MQ0=0;SF=0;set=Intersection</t>
  </si>
  <si>
    <t>0/1:99:34,32:1241,0,1318:66:.</t>
  </si>
  <si>
    <t>AC=18;AF=1.00;AN=18;DP=146;ExcessHet=3.0103;FS=0.000;MLEAC=2;MLEAF=1.00;MQ0=0;MQ=40.00;SF=0;set=Intersection</t>
  </si>
  <si>
    <t>1/1:18:.:54:810,54,0:0,18</t>
  </si>
  <si>
    <t>AC=18;AF=1.00;AN=18;DP=143;ExcessHet=3.0103;FS=0.000;MLEAC=2;MLEAF=1.00;MQ0=0;MQ=40.00;SF=0;SOR=5.784;set=Intersection</t>
  </si>
  <si>
    <t>1/1:0,18:810,54,0:54:.:18</t>
  </si>
  <si>
    <t>AC=18;AF=1.00;AN=18;DP=113;ExcessHet=3.0103;FS=0.000;MLEAC=2;MLEAF=1.00;MQ0=0;MQ=40.00;SF=0;set=Intersection</t>
  </si>
  <si>
    <t>1/1:.:11:495,33,0:0,11:33</t>
  </si>
  <si>
    <t>TGC</t>
  </si>
  <si>
    <t>AC=18;AF=1.00;AN=18;DP=111;ExcessHet=3.0103;FS=0.000;MLEAC=2;MLEAF=1.00;MQ0=0;SF=0;set=Intersection</t>
  </si>
  <si>
    <t>1/1:.:11:0,11:630,42,0:42</t>
  </si>
  <si>
    <t>AC=18;AF=1.00;AN=18;DP=132;ExcessHet=3.0103;FS=0.000;MLEAC=2;MLEAF=1.00;MQ0=0;SF=0;set=Intersection</t>
  </si>
  <si>
    <t>1/1:.:6:315,21,0:0,6:21</t>
  </si>
  <si>
    <t>1/1:18:0,6:270,18,0:.:6</t>
  </si>
  <si>
    <t>CAGGGG</t>
  </si>
  <si>
    <t>AC=18;AF=1.00;AN=18;DP=138;ExcessHet=3.0103;FS=0.000;MLEAC=2;MLEAF=1.00;MQ0=0;SF=0;set=Intersection</t>
  </si>
  <si>
    <t>1/1:0,8:450,30,0:30:.:8</t>
  </si>
  <si>
    <t>AC=18;AF=1.00;AN=18;DP=144;ExcessHet=3.0103;FS=0.000;MLEAC=2;MLEAF=1.00;MQ0=0;SF=0;set=Intersection</t>
  </si>
  <si>
    <t>1/1:.:9:495,33,0:0,9:33</t>
  </si>
  <si>
    <t>AC=18;AF=1.00;AN=18;DP=151;ExcessHet=3.0103;FS=0.000;MLEAC=2;MLEAF=1.00;MQ0=0;SF=0;set=Intersection</t>
  </si>
  <si>
    <t>1/1:.:12:36:540,36,0:0,12</t>
  </si>
  <si>
    <t>CTGCTGT</t>
  </si>
  <si>
    <t>AC=25;AF=0.833;AN=34;BaseQRankSum=0.935;ClippingRankSum=-1.558;DB;DP=246;END=40667993;ExcessHet=3.0103;FS=0.000;HOMLEN=11;HOMSEQ=TGCTGTTGCTG;MLEAC=2;MLEAF=1.00;MQ0=0;MQRankSum=0.216;ReadPosRankSum=-0.386;SF=0;SVLEN=-6;SVTYPE=DEL;set=Intersection</t>
  </si>
  <si>
    <t>1/1:28:.:89:1209,89,0:0,28</t>
  </si>
  <si>
    <t>0/1:.:.:.:.:9,16</t>
  </si>
  <si>
    <t>NUMBL</t>
  </si>
  <si>
    <t>AC=18;AF=0.667;AN=32;BaseQRankSum=-0.077;ClippingRankSum=0.343;DB;DP=351;END=41116202;ExcessHet=3.0103;HOMLEN=1;HOMSEQ=C;MLEAC=1;MLEAF=0.500;MQ0=0;MQ=60.00;MQRankSum=0.498;ReadPosRankSum=-0.188;SF=0;SVLEN=1;SVTYPE=INS;set=Intersection</t>
  </si>
  <si>
    <t>0/1:99:701,0,546:18,22:.:40</t>
  </si>
  <si>
    <t>0/1:.:.:21,22</t>
  </si>
  <si>
    <t>CYP2F1</t>
  </si>
  <si>
    <t>AC=8;AF=0.500;AN=26;DB;DP=240;END=42763989;ExcessHet=3.0103;HOMLEN=1;HOMSEQ=G;MLEAC=1;MLEAF=0.500;MQ0=0;SF=0;SVLEN=-1;SVTYPE=DEL;set=HG00514-HG00512</t>
  </si>
  <si>
    <t>0/1:28,26:802,0,884:99:.:54</t>
  </si>
  <si>
    <t>0/1:29,21:.:.:.</t>
  </si>
  <si>
    <t>PSG8</t>
  </si>
  <si>
    <t>AB=0.533742;ABP=4.62225;AC=27;AF=0.667;AN=46;AO=171;BaseQRankSum=3.072;CIGAR=1M3D1M;ClippingRankSum=-1.738;DB;DP=1273;DPB=147.2;DPRA=0;END=44085849;EPP=5.8675;EPPR=4.03889;ExcessHet=3.0103;GTI=0;HOMLEN=1;HOMSEQ=C;LEN=3;MEANALT=1;MLEAC=1;MLEAF=0.500;MQ0=0;MQM=60.2281;MQMR=60;MQRankSum=-1.071;NS=3;NUMALT=1;ODDS=83.7164;OLD_VARIANT=chr19:44085846:TCTCC/TC;PAIRED=1;PAIREDR=1;PAO=4;PQA=108;PQR=108;PRO=4;QA=4491;QR=2359;RO=76;RPL=87;RPP=3.12459;RPPR=4.03889;RPR=84;RUN=1;ReadPosRankSum=2.204;SAF=91;SAP=4.54684;SAR=80;SF=0,1;SRF=34;SRP=4.83891;SRR=42;SVLEN=-3;SVTYPE=DEL;TYPE=del;set=Intersection;technology.ILLUMINA=1</t>
  </si>
  <si>
    <t>GT:AO:AD:PL:GQ:QR:DP:RO:SB:DPR:GL:QA</t>
  </si>
  <si>
    <t>0/1:.:35,46:1822,0,1583:99:.:81:.:.</t>
  </si>
  <si>
    <t>0/1:.:35,42:.:.:.:.</t>
  </si>
  <si>
    <t>0/1:45:.:.:.:1097:80:35:.:80,45:-85.5494,0,-74.338:1222</t>
  </si>
  <si>
    <t>ZNF284</t>
  </si>
  <si>
    <t>TTGGGCCTGGGATTGGGGCTGGGATCGGGCTTGGGATCTGAGC</t>
  </si>
  <si>
    <t>AC=2;AF=0.500;AN=4;DP=33;MLEAC=1;MLEAF=0.500;MQ0=0;MQ=60.00;SF=0;set=HG00514-HG00512</t>
  </si>
  <si>
    <t>0/1:8,9:316,0,326:99:17</t>
  </si>
  <si>
    <t>TPRX1</t>
  </si>
  <si>
    <t>AB=0.539474;ABP=4.03889;AC=6;AF=0.500;AN=28;AO=41;CIGAR=1M3D13M;DP=187;DPB=113.235;DPRA=1.22581;END=48446747;EPP=3.06326;EPPR=5.18177;GTI=0;HOMLEN=8;HOMSEQ=GAAGAAGA;LEN=3;MEANALT=1.5;MLEAC=1;MLEAF=0.500;MQ0=0;MQM=60.4878;MQMR=60;NS=3;NUMALT=1;ODDS=38.0136;OLD_VARIANT=chr19:48446744:TGAAGAAGAAGAGGAGG/TGAAGAAGAGGAGG;PAIRED=0.97561;PAIREDR=1;PAO=14.5;PQA=339.5;PQR=460.5;PRO=18.5;QA=1120;QR=1940;RO=64;RPL=20;RPP=3.06326;RPPR=6.40323;RPR=21;RUN=1;SAF=15;SAP=9.41879;SAR=26;SF=0,1;SRF=29;SRP=4.23175;SRR=35;SVLEN=-3;SVTYPE=DEL;TYPE=del;set=HG00514-HG00512;technology.ILLUMINA=1</t>
  </si>
  <si>
    <t>GT:DP:RO:DPR:GL:QA:AO:AD:PL:GQ:QR</t>
  </si>
  <si>
    <t>0/1:34:.:.:.:.:.:15,19:732,0,639:99</t>
  </si>
  <si>
    <t>0/1:.:.:.:.:.:.:18,17:.:.</t>
  </si>
  <si>
    <t>0/1:35:15:35,19:-36.0877,0,-27.1114:543:19:.:.:.:467</t>
  </si>
  <si>
    <t>GRWD1</t>
  </si>
  <si>
    <t>AB=0.512346;ABP=3.22477;AC=15;AF=0.500;AN=40;AO=83;CIGAR=1M1I11M;DP=605;DPB=182.167;DPRA=0;END=48939592;EPP=3.24576;EPPR=3.27802;GTI=0;HOMLEN=7;HOMSEQ=GGGGGGG;LEN=1;MEANALT=3;MLEAC=1;MLEAF=0.500;MQ0=0;MQ=60.00;MQM=60;MQMR=60;NS=3;NUMALT=1;ODDS=91.5258;OLD_VARIANT=chr19:48939592:TGGGGGGGCCCT/TGGGGGGGGCCCT;PAIRED=1;PAIREDR=0.986301;PAO=15;PQA=346.5;PQR=323.5;PRO=12;QA=2301;QR=2152;RO=73;RPL=40;RPP=3.24576;RPPR=11.607;RPR=43;RUN=1;SAF=50;SAP=10.5712;SAR=33;SF=0,1;SRF=45;SRP=11.607;SRR=28;SVLEN=1;SVTYPE=INS;TYPE=ins;set=Intersection;technology.ILLUMINA=1</t>
  </si>
  <si>
    <t>GT:GL:QA:DP:RO:DPR:QR:GQ:AO:AD:PL</t>
  </si>
  <si>
    <t>0/1:.:.:45:.:.:.:99:.:22,23:571,0,534</t>
  </si>
  <si>
    <t>0/1:.:.:.:.:.:.:.:.:23,23</t>
  </si>
  <si>
    <t>0/1:-43.693,0,-44.4474:636:48:22:48,23:677:.:23</t>
  </si>
  <si>
    <t>DHDH</t>
  </si>
  <si>
    <t>AB=0.541176;ABP=4.26209;AC=18;AF=0.500;AN=48;AO=46;CIGAR=1M3D3M;DB;DP=636;DPB=112.714;DPRA=1.0119;END=49070108;EPP=6.03148;EPPR=3.45573;ExcessHet=3.0103;GTI=0;HOMLEN=2;HOMSEQ=GG;LEN=3;MEANALT=2;MLEAC=1;MLEAF=0.500;MQ0=0;MQM=60.4348;MQMR=60;NS=3;NUMALT=1;ODDS=36.548;OLD_VARIANT=chr19:49070105:TGGAGGT/TGGT;PAIRED=1;PAIREDR=0.974359;PAO=5;PQA=109;PQR=167;PRO=8;QA=1022;QR=2193;RO=78;RPL=20;RPP=4.70971;RPPR=4.79202;RPR=26;RUN=1;SAF=23;SAP=3.0103;SAR=23;SF=0,1;SRF=24;SRP=28.0658;SRR=54;SVLEN=-3;SVTYPE=DEL;TYPE=del;set=HG00514-HG00513;technology.ILLUMINA=1</t>
  </si>
  <si>
    <t>GT:QA:GL:SB:DPR:RO:DP:GQ:QR:PL:AD:AO</t>
  </si>
  <si>
    <t>0/1:.:.:.:.:.:45:99:.:1061,0,674:18,27</t>
  </si>
  <si>
    <t>0/1:.:.:.:.:.:.:.:.:.:18,26</t>
  </si>
  <si>
    <t>0/1:651:-40.6691,0,-31.8285:.:50,31:18:50:.:523:.:.:31</t>
  </si>
  <si>
    <t>KCNA7</t>
  </si>
  <si>
    <t>GACA</t>
  </si>
  <si>
    <t>END=49154455;SVTYPE=deletion;SVLEN=-3;SAMPLES=HG00514;SEQ=Aca</t>
  </si>
  <si>
    <t>HRC</t>
  </si>
  <si>
    <t>TTCC</t>
  </si>
  <si>
    <t>AC=8;AF=0.500;AN=26;BaseQRankSum=0.745;ClippingRankSum=-0.336;DB;DP=161;END=49154632;ExcessHet=3.0103;FS=9.513;HOMLEN=26;HOMSEQ=TCCTCCTCCTCCTCCTCCTCCTCCTC;MLEAC=1;MLEAF=0.500;MQ0=0;MQ=60.00;MQRankSum=0.190;QD=12.91;ReadPosRankSum=0.541;SF=0;SOR=1.815;SVLEN=3;SVTYPE=INS;set=HG00514-HG00513</t>
  </si>
  <si>
    <t>0/1:29:.:14,15:606,0,549:99</t>
  </si>
  <si>
    <t>0/1:.:.:26,14:.:.</t>
  </si>
  <si>
    <t>GCCGCTC</t>
  </si>
  <si>
    <t>AC=19;AF=0.500;AN=34;DB;DP=367;END=49652110;ExcessHet=3.0103;HOMLEN=25;HOMSEQ=CCGCTCCCGCTCCCGCTCCCGCTCC;MLEAC=1;MLEAF=0.500;MQ0=0;MQ=60.00;SF=0;SVLEN=-6;SVTYPE=DEL;set=Intersection</t>
  </si>
  <si>
    <t>0/1:99:23,19:691,0,1841:42:.</t>
  </si>
  <si>
    <t>0/1:.:25,12:.:.:.</t>
  </si>
  <si>
    <t>SCAF1</t>
  </si>
  <si>
    <t>TCTGCTTCTCCTCCGGCTC</t>
  </si>
  <si>
    <t>AB=0.441176;ABP=5.05404;AC=14;AF=0.500;AN=40;AO=30;CIGAR=1M18D1M;DB;DP=381;DPB=77.95;DPRA=1.21429;END=49746693;EPP=5.61607;EPPR=3.0471;ExcessHet=3.0103;FS=0.000;GTI=0;HOMLEN=40;HOMSEQ=CTGCTTCTCCTCCGGCTCCTGCTTCTCCTCCGGCTCCTGC;LEN=18;MEANALT=2.5;MLEAC=1;MLEAF=0.500;MQ0=0;MQM=65;MQMR=60;NS=3;NUMALT=1;ODDS=18.4453;OLD_VARIANT=chr19:49746675:TCTGCTTCTCCTCCGGCTCC/TC;PAIRED=0.966667;PAIREDR=0.966102;PAO=2;PQA=46.5;PQR=503.5;PRO=22;QA=560;QR=1696;RO=59;RPL=2;RPP=51.9408;RPPR=3.0471;RPR=28;RUN=1;SAF=12;SAP=5.61607;SAR=18;SF=0,1;SRF=24;SRP=7.46366;SRR=35;SVLEN=-18;SVTYPE=DEL;TYPE=del;set=HG00514-HG00513;technology.ILLUMINA=1</t>
  </si>
  <si>
    <t>GT:GQ:QR:AO:AD:PL:GL:QA:RO:DP:SB:DPR</t>
  </si>
  <si>
    <t>0/1:99:.:.:8,16:611,0,449:.:.:.:24:.</t>
  </si>
  <si>
    <t>0/1:.:.:.:22,12:.:.:.:.:.</t>
  </si>
  <si>
    <t>0/1:.:586:15:.:.:-11.0647,0,-52.2606:286:20:37:.:37,15</t>
  </si>
  <si>
    <t>TSKS</t>
  </si>
  <si>
    <t>AAAC</t>
  </si>
  <si>
    <t>AB=0;ABP=0;AC=22;AF=1.00;AN=24;AO=108;CIGAR=1M3I5M;DP=330;DPB=192.667;DPRA=0;END=50378563;EPP=12.7417;EPPR=0;FS=0.000;GTI=0;HOMLEN=4;HOMSEQ=AACA;LEN=3;MEANALT=5;MLEAC=2;MLEAF=1.00;MQ0=0;MQM=60.8333;MQMR=0;NS=3;NUMALT=1;ODDS=54.4579;OLD_VARIANT=chr19:50378563:AAACAG/AAACAACAG;PAIRED=1;PAIREDR=0;PAO=9.5;PQA=234.5;PQR=153.5;PRO=6.5;QA=2697;QR=0;RO=0;RPL=57;RPP=3.73412;RPPR=0;RPR=51;RUN=1;SAF=46;SAP=8.15749;SAR=62;SF=0,1;SRF=0;SRP=0;SRR=0;SVLEN=3;SVTYPE=INS;TYPE=ins;set=Intersection;technology.ILLUMINA=1</t>
  </si>
  <si>
    <t>1/1:.:99:.:0,34:1566,111,0:.:.:34</t>
  </si>
  <si>
    <t>1/1:.:.:.:3,29</t>
  </si>
  <si>
    <t>1/1:0:.:32:.:.:-75.9526,-13.2453,0:789:39:0:39,32</t>
  </si>
  <si>
    <t>NR1H2</t>
  </si>
  <si>
    <t>AB=0;ABP=0;AC=44;AF=1.00;AN=44;AO=152;CIGAR=1M1I2M;DB;DP=1015;DPB=211.333;DPRA=0;END=51332638;EPP=3.23888;EPPR=5.18177;ExcessHet=3.0103;FS=0.000;GTI=0;HOMLEN=1;HOMSEQ=G;LEN=1;MEANALT=2;MLEAC=2;MLEAF=1.00;MQ0=0;MQM=60;MQMR=60;NS=3;NUMALT=1;ODDS=64.3471;OLD_VARIANT=chr19:51332638:TGC/TGGC;PAIRED=0.986842;PAIREDR=1;PAO=3;PQA=70.5;PQR=70.5;PRO=3;QA=4251;QR=15;RO=1;RPL=65;RPP=9.92473;RPPR=5.18177;RPR=87;RUN=1;SAF=79;SAP=3.5246;SAR=73;SF=0,1;SRF=0;SRP=5.18177;SRR=1;SVLEN=1;SVTYPE=INS;TYPE=ins;set=Intersection;technology.ILLUMINA=1</t>
  </si>
  <si>
    <t>GT:RO:DP:DPR:SB:GL:QA:AO:PL:AD:GQ:QR</t>
  </si>
  <si>
    <t>1/1:.:55:.:.:.:.:.:2032,165,0:0,55:99</t>
  </si>
  <si>
    <t>1/1:.:.:.:.:.:.:.:.:1,52</t>
  </si>
  <si>
    <t>1/1:0:58:58,56:.:-141.667,-19.2659,0:1573:56:.:.:.:0</t>
  </si>
  <si>
    <t>VSIG10L</t>
  </si>
  <si>
    <t>AB=0.424242;ABP=6.30041;AC=24;AF=0.667;AN=40;AO=65;CIGAR=1M1I6M;DB;DP=424;DPB=118.857;DPRA=0;END=51501537;EPP=3.84548;EPPR=3.07234;ExcessHet=3.0103;GTI=0;HOMLEN=3;HOMSEQ=CCC;LEN=1;MEANALT=3;MLEAC=1;MLEAF=0.500;MQ0=0;MQ=60.00;MQM=60;MQMR=60;NS=3;NUMALT=1;ODDS=34.2286;OLD_VARIANT=chr19:51501537:GCCCGGA/GCCCCGGA;PAIRED=1;PAIREDR=0.971429;PAO=2.5;PQA=45;PQR=79;PRO=3.5;QA=1920;QR=905;RO=35;RPL=28;RPP=5.71629;RPPR=3.56868;RPR=37;RUN=1;SAF=34;SAP=3.31097;SAR=31;SF=0,1;SRF=15;SRP=4.56135;SRR=20;SVLEN=1;SVTYPE=INS;TYPE=ins;set=Intersection;technology.ILLUMINA=1</t>
  </si>
  <si>
    <t>GT:QR:GQ:PL:AD:AO:QA:GL:DPR:SB:DP:RO</t>
  </si>
  <si>
    <t>1/1:.:99:1546,108,0:0,35:.:.:.:.:.:35</t>
  </si>
  <si>
    <t>1/1:.:.:.:3,32:.:.:.:.:.</t>
  </si>
  <si>
    <t>SIGLEC12</t>
  </si>
  <si>
    <t>AB=0.490909;ABP=3.08926;AC=6;AF=0.500;AN=28;AO=54;CIGAR=1M1I2M;DP=288;DPB=197;DPRA=0.833333;END=51581437;EPP=3.17115;EPPR=18.3566;GTI=0;HOMLEN=1;HOMSEQ=G;LEN=1;MEANALT=2;MLEAC=1;MLEAF=0.500;MQ0=0;MQM=60;MQMR=60;NS=3;NUMALT=1;ODDS=57.5759;OLD_VARIANT=chr19:51581437:AGT/AGGT;PAIRED=1;PAIREDR=0.991597;PAO=3.5;PQA=94.5;PQR=94.5;PRO=3.5;QA=1398;QR=3601;RO=119;RPL=37;RPP=19.0953;RPPR=3.02855;RPR=17;RUN=1;SAF=21;SAP=8.80089;SAR=33;SF=0,1;SRF=64;SRP=4.48836;SRR=55;SVLEN=1;SVTYPE=INS;TYPE=ins;set=HG00514-HG00512;technology.ILLUMINA=1</t>
  </si>
  <si>
    <t>GT:QR:GQ:AD:PL:AO:QA:GL:DPR:DP:RO</t>
  </si>
  <si>
    <t>0/1:.:99:29,30:930,0,899:.:.:.:.:59</t>
  </si>
  <si>
    <t>0/1:.:.:31,25:.:.:.:.:.:.</t>
  </si>
  <si>
    <t>0/1:914:.:.:.:29:759:-47.5227,0,-61.5071:60,29:60:30</t>
  </si>
  <si>
    <t>ZNF175</t>
  </si>
  <si>
    <t>AB=0.486486;ABP=3.30374;AC=33;AF=0.500;AN=52;AO=90;BaseQRankSum=3.262;CIGAR=1M2D5M;ClippingRankSum=0.938;DB;DP=1068;DPB=169.125;DPRA=0;END=52300418;EPP=3.10681;EPPR=3.03316;ExcessHet=3.0103;GTI=0;HOMLEN=4;HOMSEQ=TGTG;LEN=2;MEANALT=1;MLEAC=1;MLEAF=0.500;MQ0=0;MQM=60.2222;MQMR=60;MQRankSum=1.519;NS=3;NUMALT=1;ODDS=104.769;OLD_VARIANT=chr19:52300416:CTGTGTGA/CTGTGA;PAIRED=1;PAIREDR=0.989474;PAO=4.5;PQA=125.5;PQR=198.5;PRO=7.5;QA=2418;QR=2752;RO=95;RPL=39;RPP=6.48466;RPPR=3.58174;RPR=51;RUN=1;ReadPosRankSum=0.176;SAF=59;SAP=21.9262;SAR=31;SF=0,1;SRF=59;SRP=15.102;SRR=36;SVLEN=-2;SVTYPE=DEL;TYPE=del;set=Intersection;technology.ILLUMINA=1</t>
  </si>
  <si>
    <t>GT:DP:RO:DPR:SB:GL:QA:AO:AD:PL:QR:GQ</t>
  </si>
  <si>
    <t>0/1:62:.:.:.:.:.:.:31,31:1111,0,1147:.:99</t>
  </si>
  <si>
    <t>0/1:.:.:.:.:.:.:.:34,29:.:.:.</t>
  </si>
  <si>
    <t>0/1:64:34:64,30:.:-51.0013,0,-67.8538:798:30:.:.:985</t>
  </si>
  <si>
    <t>ZNF480</t>
  </si>
  <si>
    <t>AC=12;AF=0.500;AN=28;BaseQRankSum=1.280;ClippingRankSum=1.896;DB;DP=411;END=52383893;ExcessHet=3.0103;FS=1.798;HOMLEN=4;HOMSEQ=AAAA;MLEAC=1;MLEAF=0.500;MQ0=0;MQ=60.00;MQRankSum=1.386;QD=12.89;ReadPosRankSum=0.712;SF=0;SOR=1.007;SVLEN=-1;SVTYPE=DEL;set=HG00514-HG00513</t>
  </si>
  <si>
    <t>0/1:99:734,0,1272:49,32:.:81</t>
  </si>
  <si>
    <t>0/1:.:.:51,26</t>
  </si>
  <si>
    <t>ZNF880</t>
  </si>
  <si>
    <t>TCAA</t>
  </si>
  <si>
    <t>AC=12;AF=0.500;AN=28;BaseQRankSum=-0.490;ClippingRankSum=1.492;DB;DP=408;END=52383993;ExcessHet=3.0103;FS=1.831;HOMLEN=6;HOMSEQ=CAACAA;MLEAC=1;MLEAF=0.500;MQ0=0;MQ=60.00;MQRankSum=1.228;QD=24.74;ReadPosRankSum=-0.622;SF=0;SOR=0.898;SVLEN=3;SVTYPE=INS;set=HG00514-HG00513</t>
  </si>
  <si>
    <t>0/1:99:1272,0,1387:33,32:65:.</t>
  </si>
  <si>
    <t>0/1:.:.:35,32</t>
  </si>
  <si>
    <t>TTTGGGAGGCCGAGGCGG</t>
  </si>
  <si>
    <t>AC=2;AF=0.500;AN=4;DP=118;MLEAC=1;MLEAF=0.500;MQ0=0;SF=0;set=HG00514-HG00513</t>
  </si>
  <si>
    <t>0/1:99:166,0,10179:42,7:49</t>
  </si>
  <si>
    <t>CACT</t>
  </si>
  <si>
    <t>AC=20;AF=0.750;AN=30;BaseQRankSum=4.461;ClippingRankSum=0.556;DB;DP=523;END=52951222;ExcessHet=3.0103;FS=1.583;HOMLEN=0;MLEAC=1;MLEAF=0.500;MQ0=0;MQ=60.00;MQRankSum=0.005;QD=18.17;ReadPosRankSum=-1.355;SF=0;SOR=0.872;SVLEN=3;SVTYPE=INS;set=HG00514-HG00513</t>
  </si>
  <si>
    <t>0/1:77:.:31,46:1831,0,1610:99</t>
  </si>
  <si>
    <t>0/1:.:.:35,46:.:.</t>
  </si>
  <si>
    <t>ZNF816</t>
  </si>
  <si>
    <t>AB=0.413043;ABP=6.03148;AC=28;AF=0.667;AN=36;AO=48;BaseQRankSum=0.763;CIGAR=1M1D9M;ClippingRankSum=0.624;DP=394;DPB=78.8182;DPRA=0;EPP=5.9056;EPPR=7.94546;ExcessHet=3.0103;FS=0.000;GTI=1;LEN=1;MEANALT=5;MLEAC=2;MLEAF=1.00;MQ0=0;MQM=36.7083;MQMR=35.7273;MQRankSum=0.485;NS=3;NUMALT=1;ODDS=3.66998;OLD_VARIANT=chr19:54250974:TGGGGGAGGCC/TGGGGAGGCC;PAIRED=0.979167;PAIREDR=1;PAO=5.5;PQA=129;PQR=129;PRO=5.5;QA=997;QR=309;RO=11;RPL=21;RPP=4.6389;RPPR=7.94546;RPR=27;RUN=1;ReadPosRankSum=1.179;SAF=23;SAP=3.19126;SAR=25;SF=0,1;SRF=7;SRP=4.78696;SRR=4;TYPE=del;set=Intersection;technology.ILLUMINA=1</t>
  </si>
  <si>
    <t>GT:PL:AD:AO:GQ:QR:DPR:SB:RO:DP:QA:GL</t>
  </si>
  <si>
    <t>0/1:100,0,215:3,5:.:99:.:.:.:.:8</t>
  </si>
  <si>
    <t>0/1:.:.:9:.:82:21,9:.:3:21:136:-5.74128,0,-0.737566</t>
  </si>
  <si>
    <t>LILRB5</t>
  </si>
  <si>
    <t>AC=16;AF=0.500;AN=28;DB;DP=287;END=54813219;ExcessHet=3.0103;FS=0.000;HOMLEN=9;HOMSEQ=AAAAAAAAA;MLEAC=1;MLEAF=0.500;MQ0=0;MQ=60.00;SF=0;SVLEN=1;SVTYPE=INS;set=HG00514-HG00513</t>
  </si>
  <si>
    <t>0/1:36:.:99:21,15:319,0,437</t>
  </si>
  <si>
    <t>0/1:.:.:.:26,14:.</t>
  </si>
  <si>
    <t>KIR2DL4</t>
  </si>
  <si>
    <t>TCCCGGAGCTCCTATGACATGTA</t>
  </si>
  <si>
    <t>AC=13;AF=0.500;AN=26;BaseQRankSum=-0.751;ClippingRankSum=-0.297;DB;DP=221;END=54839508;ExcessHet=3.0103;FS=0.000;HOMLEN=2;HOMSEQ=CC;MLEAC=1;MLEAF=0.500;MQ0=0;MQRankSum=-2.507;ReadPosRankSum=-4.631;SF=0;SVLEN=22;SVTYPE=INS;set=HG00514-HG00513</t>
  </si>
  <si>
    <t>0/1:.:37:544,0,6053:28,9:99</t>
  </si>
  <si>
    <t>0/1:.:.:.:28,7:.</t>
  </si>
  <si>
    <t>KIR2DS4</t>
  </si>
  <si>
    <t>AGCCGCCGCC</t>
  </si>
  <si>
    <t>AB=0.478261;ABP=3.19912;AC=36;AF=0.833;AN=50;AO=89;BaseQRankSum=1.423;CIGAR=1M9I19M;ClippingRankSum=1.331;DB;DP=736;DPB=192.25;DPRA=0;END=55279518;EPP=5.96253;EPPR=6.26751;ExcessHet=3.0103;GTI=0;HOMLEN=15;HOMSEQ=GCCGCCGCCGCCGCC;LEN=9;MEANALT=2.66667;MQ0=0;MQ=60.00;MQM=60;MQMR=60;MQRankSum=-1.569;NS=3;NUMALT=1;ODDS=24.597;OLD_VARIANT=chr19:55279518:AGCCGCCGCCGCCGCCCCCT/AGCCGCCGCCGCCGCCGCCGCCGCCCCCT;PAIRED=1;PAIREDR=1;PAO=29;PQA=736.5;PQR=739.5;PRO=29;QA=1581;QR=662;RO=24;RPL=45;RPP=3.0347;RPPR=12.0581;RPR=44;RUN=1;ReadPosRankSum=-0.266;SAF=38;SAP=7.13366;SAR=51;SF=0,1;SRF=8;SRP=8.80089;SRR=16;SVLEN=9;SVTYPE=INS;TYPE=ins;set=Intersection;technology.ILLUMINA=1</t>
  </si>
  <si>
    <t>GT:DPR:SB:DP:RO:QA:GL:AD:PL:AO:GQ:QR</t>
  </si>
  <si>
    <t>1/1:.:.:46:.:.:.:0,46:2249,155,0:.:99</t>
  </si>
  <si>
    <t>1/1:.:.:.:.:.:.:5,46</t>
  </si>
  <si>
    <t>1/1:40,36:.:40:0:661:-61.9597,-21.3731,0:.:.:36:.:0</t>
  </si>
  <si>
    <t>HSPBP1</t>
  </si>
  <si>
    <t>GGCTCCTTCATCTCGCCCCATGGCT</t>
  </si>
  <si>
    <t>AB=0.553191;ABP=4.16534;AC=31;AF=0.667;AN=48;AO=26;BaseQRankSum=0.416;CIGAR=1M24D1M;ClippingRankSum=2.046;DB;DP=474;DPB=48.8462;DPRA=0;END=55358535;EPP=11.3621;EPPR=4.1599;ExcessHet=3.0103;FS=0.000;GTI=0;HOMLEN=23;HOMSEQ=GCTCCTTCATCTCGCCCCATGGC;LEN=24;MEANALT=2.33333;MLEAC=2;MLEAF=1.00;MQ0=0;MQM=60.7692;MQMR=60;MQRankSum=-0.347;NS=3;NUMALT=1;ODDS=6.37288;OLD_VARIANT=chr19:55358511:GGCTCCTTCATCTCGCCCCATGGCTG/GG;PAIRED=0.961538;PAIREDR=1;PAO=1;PQA=16.5;PQR=1155.5;PRO=43;QA=507;QR=497;RO=17;RPL=9;RPP=8.35546;RPPR=6.20364;RPR=17;RUN=1;ReadPosRankSum=0.452;SAF=15;SAP=4.34659;SAR=11;SF=0,1;SRF=10;SRP=4.1599;SRR=7;SVLEN=-24;SVTYPE=DEL;TYPE=del;set=Intersection;technology.ILLUMINA=1</t>
  </si>
  <si>
    <t>0/1:.:.:36:.:.:.:21,15:560,0,1154:.:99</t>
  </si>
  <si>
    <t>0/1:.:.:.:.:.:.:24,14:.:.:.</t>
  </si>
  <si>
    <t>0/1:26,9:.:26:15:168:-2.54317,0,-66.9842:.:.:9:.:445</t>
  </si>
  <si>
    <t>FAM71E2</t>
  </si>
  <si>
    <t>GACTGCTGACCCCACCACT</t>
  </si>
  <si>
    <t>AC=2;AF=0.500;AN=4;DP=22;FS=0.000;MLEAC=1;MLEAF=0.500;MQ0=0;SF=0;set=HG00514-HG00512</t>
  </si>
  <si>
    <t>0/1:321,0,186:5,6:99:11</t>
  </si>
  <si>
    <t>SSC5D</t>
  </si>
  <si>
    <t>CCCA</t>
  </si>
  <si>
    <t>AB=0.430233;ABP=6.64625;AC=14;AF=0.500;AN=34;AO=37;CIGAR=1M3I6M;DP=288;DPB=114;DPRA=0;END=55518249;EPP=7.76406;EPPR=8.7247;GTI=0;HOMLEN=4;HOMSEQ=CCAC;LEN=3;MEANALT=4;MLEAC=1;MLEAF=0.500;MQ0=0;MQ=60.00;MQM=54.1081;MQMR=60;NS=3;NUMALT=1;ODDS=34.9683;OLD_VARIANT=chr19:55518249:CCCACAA/CCCACCACAA;PAIRED=0.972973;PAIREDR=1;PAO=8.5;PQA=232;PQR=205;PRO=7.5;QA=889;QR=1056;RO=38;RPL=20;RPP=3.5385;RPPR=6.66752;RPR=17;RUN=1;SAF=11;SAP=16.2152;SAR=26;SF=0,1;SRF=19;SRP=3.0103;SRR=19;SVLEN=3;SVTYPE=INS;TYPE=ins;set=Intersection;technology.ILLUMINA=1</t>
  </si>
  <si>
    <t>0/1:.:23:.:.:.:9,14:558,0,332:.:99</t>
  </si>
  <si>
    <t>.:.:.:.:.:.:7,4:.</t>
  </si>
  <si>
    <t>0/1:26,13:26:10:308:-18.3213,0,-15.4204:.:.:13:.:274</t>
  </si>
  <si>
    <t>END=56088072;SVTYPE=insertion;SVLEN=3;SAMPLES=HG00514;SEQ=CCT</t>
  </si>
  <si>
    <t>ZNF787</t>
  </si>
  <si>
    <t>AB=0.323529;ABP=12.2071;AC=15;AF=0.750;AN=38;AO=46;BaseQRankSum=1.382;CIGAR=1M3I10M;ClippingRankSum=-0.496;DP=378;DPB=124;DPRA=1.18333;END=57477298;EPP=3.0103;EPPR=4.11819;GTI=0;HOMLEN=9;HOMSEQ=GCCGCCGCC;LEN=3;MEANALT=2.5;MLEAC=1;MLEAF=0.500;MQ0=0;MQ=60.00;MQM=60;MQMR=60;MQRankSum=0.602;NS=3;NUMALT=1;ODDS=15.3989;OLD_VARIANT=chr19:57477298:AGCCGCCGCCA/AGCCGCCGCCGCCA;PAIRED=1;PAIREDR=0.979592;PAO=11.5;PQA=293.5;PQR=293.5;PRO=11.5;QA=873;QR=1345;RO=49;RPL=26;RPP=4.70971;RPPR=3.40914;RPR=20;RUN=1;ReadPosRankSum=1.666;SAF=25;SAP=3.76559;SAR=21;SF=0,1;SRF=33;SRP=15.8176;SRR=16;SVLEN=3;SVTYPE=INS;TYPE=ins;set=HG00514-HG00512;technology.ILLUMINA=1</t>
  </si>
  <si>
    <t>0/1:21,13:505,0,954:.:.:99:.:34</t>
  </si>
  <si>
    <t>0/1:22,11:.:.:.:.:.:.</t>
  </si>
  <si>
    <t>0/1:.:.:11:625:.:34,11:34:22:214:-5.754,0,-42.824</t>
  </si>
  <si>
    <t>ZNF772</t>
  </si>
  <si>
    <t>CATA</t>
  </si>
  <si>
    <t>END=57874504;SVTYPE=insertion;SVLEN=3;SAMPLES=HG00514;SEQ=ATA</t>
  </si>
  <si>
    <t>ZNF814</t>
  </si>
  <si>
    <t>GGCGGCGGCG</t>
  </si>
  <si>
    <t>END=20667371;SVTYPE=insertion;SVLEN=9;SAMPLES=HG00514;SEQ=GCGGCGGCG</t>
  </si>
  <si>
    <t>GDF7</t>
  </si>
  <si>
    <t>GGCAGCGCCA</t>
  </si>
  <si>
    <t>AC=15;AF=0.833;AN=28;BaseQRankSum=-0.864;ClippingRankSum=-0.814;DB;DP=261;END=21043911;ExcessHet=3.0103;FS=9.458;HOMLEN=16;HOMSEQ=GCAGCGCCAGCAGCGC;MLEAC=1;MLEAF=0.500;MQ0=0;MQ=60.22;MQRankSum=1.308;QD=13.28;ReadPosRankSum=0.712;SF=0;SOR=1.022;SVLEN=-9;SVTYPE=DEL;set=Intersection</t>
  </si>
  <si>
    <t>1/1:1442,97,0:0,32:97:32:.</t>
  </si>
  <si>
    <t>.:.:4,32:.:.</t>
  </si>
  <si>
    <t>APOB</t>
  </si>
  <si>
    <t>GACT</t>
  </si>
  <si>
    <t>AB=0.419476;ABP=18.0479;AC=45;AF=0.500;AN=54;AO=112;CIGAR=1M3I4M;DB;DP=1534;DPB=346.8;DPRA=0;END=26254257;EPP=9.29206;EPPR=14.9463;ExcessHet=3.0103;FS=0.000;GTI=0;HOMLEN=4;HOMSEQ=ACTA;LEN=3;MEANALT=1.66667;MLEAC=1;MLEAF=0.500;MQ0=0;MQM=60;MQMR=60;NS=3;NUMALT=1;ODDS=82.1871;OLD_VARIANT=chr2:26254257:GACTA/GACTACTA;PAIRED=1;PAIREDR=1;PAO=11;PQA=278.5;PQR=175.5;PRO=7;QA=2856;QR=4555;RO=153;RPL=44;RPP=14.1779;RPPR=10.5182;RPR=68;RUN=1;SAF=57;SAP=3.08785;SAR=55;SF=0,1;SRF=63;SRP=13.3567;SRR=90;SVLEN=3;SVTYPE=INS;TYPE=ins;set=Intersection;technology.ILLUMINA=1</t>
  </si>
  <si>
    <t>0/1:99:.:1025,0,2232:50,28:.:.:.:.:.:.:78</t>
  </si>
  <si>
    <t>0/1:.:.:.:54,26:.:.:.:.:.</t>
  </si>
  <si>
    <t>0/1:.:1653:.:.:28:727:-37.8312,0,-121.201:83,28:.:54:83</t>
  </si>
  <si>
    <t>HADHB</t>
  </si>
  <si>
    <t>CGCT</t>
  </si>
  <si>
    <t>AB=0.366197;ABP=14.0512;AC=25;AF=0.500;AN=48;AO=26;BaseQRankSum=-1.211;CIGAR=1M3I10M;ClippingRankSum=-1.012;DB;DP=620;DPB=126.545;DPRA=0.934211;END=29065060;EPP=11.3621;EPPR=5.8675;ExcessHet=3.0103;GTI=1;HOMLEN=11;HOMSEQ=GCTGCTGCTGC;LEN=3;MEANALT=3.5;MLEAC=1;MLEAF=0.500;MQ0=0;MQ=60.00;MQM=60;MQMR=60;MQRankSum=-0.456;NS=3;NUMALT=1;ODDS=2.00092;OLD_VARIANT=chr2:29065060:CGCTGCTGCTG/CGCTGCTGCTGCTG;PAIRED=1;PAIREDR=1;PAO=8;PQA=197;PQR=197;PRO=8;QA=508;QR=2201;RO=76;RPL=16;RPP=6.01695;RPPR=7.12467;RPR=10;RUN=1;ReadPosRankSum=1.052;SAF=6;SAP=19.3799;SAR=20;SF=0,1;SRF=39;SRP=3.12459;SRR=37;SVLEN=3;SVTYPE=INS;TYPE=ins;set=HG00514-HG00513;technology.ILLUMINA=1</t>
  </si>
  <si>
    <t>GT:QR:GQ:AO:PL:AD:GL:QA:RO:DP:SB:DPR</t>
  </si>
  <si>
    <t>0/1:.:99:.:413,0,696:16,11:.:.:.:27:.</t>
  </si>
  <si>
    <t>0/1:.:.:.:.:20,10:.:.:.:.</t>
  </si>
  <si>
    <t>0/1:495:.:9:.:.:-2.9242,0,-32.6222:166:17:29:.:29,9</t>
  </si>
  <si>
    <t>C2orf71</t>
  </si>
  <si>
    <t>CTGT</t>
  </si>
  <si>
    <t>AC=10;AF=0.667;AN=26;BaseQRankSum=3.621;ClippingRankSum=-0.893;DP=197;END=69514624;FS=2.481;HOMLEN=8;HOMSEQ=TGTTGTTG;MLEAC=1;MLEAF=0.500;MQ0=0;MQ=60.99;MQRankSum=2.097;QD=12.37;ReadPosRankSum=-0.396;SF=0;SOR=1.230;SVLEN=-3;SVTYPE=DEL;set=Intersection</t>
  </si>
  <si>
    <t>0/1:40:99:964,0,615:15,25</t>
  </si>
  <si>
    <t>AAK1</t>
  </si>
  <si>
    <t>AGT</t>
  </si>
  <si>
    <t>AB=0.44898;ABP=5.22609;AC=6;AF=0.500;AN=28;AO=44;CIGAR=1M2D1M;DP=258;DPB=142.25;DPRA=0.753846;END=70833692;EPP=12.6832;EPPR=4.9151;GTI=0;HOMLEN=1;HOMSEQ=G;LEN=2;MEANALT=2;MLEAC=1;MLEAF=0.500;MQ0=0;MQM=60.2273;MQMR=60;NS=3;NUMALT=1;ODDS=59.499;OLD_VARIANT=chr2:70833690:AGTG/AG;PAIRED=1;PAIREDR=1;PAO=1.5;PQA=30;PQR=30;PRO=1.5;QA=1065;QR=3379;RO=114;RPL=22;RPP=3.0103;RPPR=7.88659;RPR=22;RUN=1;SAF=21;SAP=3.20771;SAR=23;SF=0,1;SRF=61;SRP=4.22937;SRR=53;SVLEN=-2;SVTYPE=DEL;TYPE=del;set=HG00514-HG00512;technology.ILLUMINA=1</t>
  </si>
  <si>
    <t>GT:DP:RO:DPR:GL:QA:AO:PL:AD:GQ:QR</t>
  </si>
  <si>
    <t>0/1:37:.:.:.:.:.:654,0,831:20,17:99</t>
  </si>
  <si>
    <t>0/1:.:.:.:.:.:.:.:20,16:.</t>
  </si>
  <si>
    <t>0/1:39:21:39,17:-28.4317,0,-45.2088:441:17:.:.:.:627</t>
  </si>
  <si>
    <t>CD207</t>
  </si>
  <si>
    <t>TGGAGGA</t>
  </si>
  <si>
    <t>AC=2;AN=6;END=73385903;HOMLEN=39;HOMSEQ=GGAGGAGGAGGAGGAGGAGGAGGAGGAGGAGGAGGAGGA;SF=0;SVLEN=6;SVTYPE=INS</t>
  </si>
  <si>
    <t>0/1:19,7</t>
  </si>
  <si>
    <t>ALMS1</t>
  </si>
  <si>
    <t>AB=0.433566;ABP=8.49213;AC=30;AF=0.500;AN=52;AO=62;CIGAR=1M3D5M;DB;DP=1273;DPB=212.778;DPRA=0.871951;END=73448100;EPP=8.05372;EPPR=6.48466;ExcessHet=3.0103;GTI=0;HOMLEN=3;HOMSEQ=CTC;LEN=3;MEANALT=2;MLEAC=1;MLEAF=0.500;MQ0=0;MQ=60.00;MQM=60;MQMR=59.7;NS=3;NUMALT=1;ODDS=82.7627;OLD_VARIANT=chr2:73448097:TCTCCTCTA/TCTCTA;PAIRED=0.983871;PAIREDR=1;PAO=7;PQA=177;PQR=349;PRO=13;QA=1747;QR=4799;RO=160;RPL=30;RPP=3.15039;RPPR=15.2248;RPR=32;RUN=1;SAF=27;SAP=5.25182;SAR=35;SF=0,1;SRF=61;SRP=22.6078;SRR=99;SVLEN=-3;SVTYPE=DEL;TYPE=del;set=HG00514-HG00513;technology.ILLUMINA=1</t>
  </si>
  <si>
    <t>0/1:.:99:36,32:1236,0,1589:.:.:.:.:.:.:68</t>
  </si>
  <si>
    <t>0/1:.:.:38,30:.:.:.:.:.:.:.:.</t>
  </si>
  <si>
    <t>0/1:1083:.:.:.:30:877:-55.1222,0,-80.339:65,30:.:35:65</t>
  </si>
  <si>
    <t>ACGCGGAGGGGCGGGTGGCGCCGCC</t>
  </si>
  <si>
    <t>AC=8;AF=0.500;AN=26;DB;DP=151;END=74415138;ExcessHet=3.0103;HOMLEN=25;HOMSEQ=CGCGGAGGGGCGGGTGGCGCCGCCC;MLEAC=1;MLEAF=0.500;MQ0=0;MQ=60.00;SF=0;SVLEN=24;SVTYPE=INS;set=HG00514-HG00512</t>
  </si>
  <si>
    <t>0/1:.:37:99:691,0,4045:21,16</t>
  </si>
  <si>
    <t>0/1:.:.:.:.:25,14</t>
  </si>
  <si>
    <t>C2orf81</t>
  </si>
  <si>
    <t>AC=8;AF=0.500;AN=26;DP=156;END=85133708;HOMLEN=18;HOMSEQ=GGCGGCGGCGGCGGCGGC;MLEAC=1;MLEAF=0.500;MQ0=0;MQ=60.00;SF=0;SVLEN=-3;SVTYPE=DEL;set=HG00514-HG00513</t>
  </si>
  <si>
    <t>0/1:9,15:585,0,330:99:24</t>
  </si>
  <si>
    <t>0/1:17,9:.:.:.</t>
  </si>
  <si>
    <t>TCF7L1</t>
  </si>
  <si>
    <t>AC=23;AF=0.667;AN=32;DB;DP=376;END=88627214;ExcessHet=3.0103;FS=0.000;HOMLEN=22;HOMSEQ=CAGCAGCAGCAGCAGCAGCAGC;MLEAC=2;MLEAF=1.00;MQ0=0;MQ=60.00;SF=0;SVLEN=-3;SVTYPE=DEL;set=Intersection</t>
  </si>
  <si>
    <t>0/1:362,0,520:13,10:99:23:.</t>
  </si>
  <si>
    <t>0/1:.:14,9:.:.</t>
  </si>
  <si>
    <t>EIF2AK3</t>
  </si>
  <si>
    <t>AC=4;AF=0.500;AN=22;DP=97;END=113635064;HOMLEN=1;HOMSEQ=G;MLEAC=1;MLEAF=0.500;MQ0=0;SF=0;SVLEN=-1;SVTYPE=DEL;set=HG00514-HG00513</t>
  </si>
  <si>
    <t>0/1:99:772,0,774:25,25:50</t>
  </si>
  <si>
    <t>0/1:.:.:24,22</t>
  </si>
  <si>
    <t>RABL2A</t>
  </si>
  <si>
    <t>AGTGTGC</t>
  </si>
  <si>
    <t>AB=0.450549;ABP=4.94315;AC=33;AF=0.667;AN=46;AO=68;BaseQRankSum=-0.281;CIGAR=1M6I2M;ClippingRankSum=-0.844;DB;DP=704;DPB=268.667;DPRA=0;END=119437075;EPP=3.52123;EPPR=3.79993;ExcessHet=3.0103;FS=0.000;GTI=0;HOMLEN=0;LEN=6;MEANALT=3.33333;MLEAC=2;MLEAF=1.00;MQ0=0;MQ=60.00;MQM=60;MQMR=60;MQRankSum=0.306;NS=3;NUMALT=1;ODDS=30.3233;OLD_VARIANT=chr2:119437075:ACG/AGTGTGCCG;PAIRED=1;PAIREDR=1;PAO=7;PQA=178.5;PQR=178.5;PRO=7;QA=1504;QR=1059;RO=44;RPL=27;RPP=9.26925;RPPR=3.79993;RPR=41;RUN=1;ReadPosRankSum=-1.675;SAF=39;SAP=6.20364;SAR=29;SF=0,1;SRF=26;SRP=6.16881;SRR=18;SVLEN=6;SVTYPE=INS;TYPE=ins;set=Intersection;technology.ILLUMINA=1</t>
  </si>
  <si>
    <t>0/1:.:.:40:.:.:.:.:99:.:19,21:866,0,1473</t>
  </si>
  <si>
    <t>0/1:.:.:.:.:.:.:.:.:.:22,16</t>
  </si>
  <si>
    <t>0/1:-25.8368,0,-36.0116:456:46:24:.:46,19:569:.:19</t>
  </si>
  <si>
    <t>TMEM37</t>
  </si>
  <si>
    <t>AC=8;AF=0.500;AN=24;BaseQRankSum=0.764;ClippingRankSum=0.821;DP=267;END=151379532;FS=3.925;HOMLEN=13;HOMSEQ=AAAAAAAAAAAAA;MLEAC=1;MLEAF=0.500;MQ0=0;MQ=60.00;MQRankSum=-0.594;QD=6.64;ReadPosRankSum=1.437;SF=0;SOR=1.302;SVLEN=-1;SVTYPE=DEL;set=Intersection</t>
  </si>
  <si>
    <t>0/1:11,26:506,0,167:99:37</t>
  </si>
  <si>
    <t>0/1:14,17:.:.:.</t>
  </si>
  <si>
    <t>TNFAIP6</t>
  </si>
  <si>
    <t>AC=18;AF=1.00;AN=18;DB;DP=147;ExcessHet=3.0103;FS=0.000;MLEAC=2;MLEAF=1.00;MQ0=0;SF=0;set=Intersection</t>
  </si>
  <si>
    <t>1/1:19:.:63:0,19:856,63,0</t>
  </si>
  <si>
    <t>FMNL2</t>
  </si>
  <si>
    <t>CGCA</t>
  </si>
  <si>
    <t>AB=0.426829;ABP=6.82362;AC=12;AF=0.500;AN=38;AO=35;CIGAR=1M3I13M;DP=407;DPB=140.786;DPRA=1.05128;END=176123562;EPP=4.56135;EPPR=7.5409;GTI=0;HOMLEN=12;HOMSEQ=GCAGCAGCAGCA;LEN=3;MEANALT=3;MLEAC=1;MLEAF=0.500;MQ0=0;MQ=60.00;MQM=60;MQMR=60;NS=3;NUMALT=1;ODDS=11.0293;OLD_VARIANT=chr2:176123562:CGCAGCAGCAGCAA/CGCAGCAGCAGCAGCAA;PAIRED=1;PAIREDR=1;PAO=11.5;PQA=316.5;PQR=316.5;PRO=11.5;QA=687;QR=2372;RO=81;RPL=15;RPP=4.56135;RPPR=5.18177;RPR=20;RUN=1;SAF=9;SAP=20.9405;SAR=26;SF=0,1;SRF=29;SRP=17.1919;SRR=52;SVLEN=3;SVTYPE=INS;TYPE=ins;set=HG00514-HG00512;technology.ILLUMINA=1</t>
  </si>
  <si>
    <t>0/1:.:37:.:.:.:.:781,0,714:17,20:99</t>
  </si>
  <si>
    <t>0/1:.:.:.:.:.:.:.:21,20:.</t>
  </si>
  <si>
    <t>0/1:18:38:38,19:-23.3244,0,-34.2828:409:19:.:.:.:530</t>
  </si>
  <si>
    <t>HOXD9</t>
  </si>
  <si>
    <t>AB=0.428571;ABP=8.9043;AC=36;AF=0.667;AN=52;AO=117;CIGAR=1M3I7M;DB;DP=1035;DPB=265;DPRA=0;END=177629445;EPP=3.91972;EPPR=5.63551;ExcessHet=3.0103;FS=0.000;GTI=0;HOMLEN=6;HOMSEQ=GGAGGA;LEN=3;MEANALT=4.66667;MLEAC=2;MLEAF=1.00;MQ0=0;MQM=60;MQMR=60;NS=3;NUMALT=1;ODDS=63.513;OLD_VARIANT=chr2:177629445:GGGAGGAT/GGGAGGAGGAT;PAIRED=0.991453;PAIREDR=1;PAO=19;PQA=510.5;PQR=319.5;PRO=12;QA=3148;QR=1964;RO=67;RPL=63;RPP=4.51363;RPPR=3.04271;RPR=54;RUN=1;SAF=64;SAP=5.25601;SAR=53;SF=0,1;SRF=36;SRP=3.82055;SRR=31;SVLEN=3;SVTYPE=INS;TYPE=ins;set=Intersection;technology.ILLUMINA=1</t>
  </si>
  <si>
    <t>1/1:99:.:0,63:2793,189,0:.:.:.:.:.:63</t>
  </si>
  <si>
    <t>1/1:.:.:4,59:.:.:.:.:.</t>
  </si>
  <si>
    <t>1/1:.:0:.:.:60:1588:-147.415,-24.6845,0:.:62,60:62:0</t>
  </si>
  <si>
    <t>PDE11A</t>
  </si>
  <si>
    <t>CACA</t>
  </si>
  <si>
    <t>AB=0;ABP=0;AC=27;AF=1.00;AN=40;AO=254;BaseQRankSum=1.069;CIGAR=1M3I4M;ClippingRankSum=0.450;DP=973;DPB=434.2;DPRA=0;END=184937484;EPP=11.7646;EPPR=3.13803;FS=0.000;GTI=0;HOMLEN=4;HOMSEQ=ACAA;LEN=3;MEANALT=1.66667;MLEAC=2;MLEAF=1.00;MQ0=0;MQM=60;MQMR=60;MQRankSum=0.260;NS=3;NUMALT=1;ODDS=72.1109;OLD_VARIANT=chr2:184937484:CACAA/CACAACAA;PAIRED=0.996063;PAIREDR=1;PAO=7.5;PQA=170;PQR=116;PRO=5.5;QA=6898;QR=498;RO=17;RPL=135;RPP=5.19887;RPPR=39.9253;RPR=119;RUN=1;ReadPosRankSum=-0.110;SAF=134;SAP=4.68592;SAR=120;SF=0,1;SRF=9;SRP=3.13803;SRR=8;SVLEN=3;SVTYPE=INS;TYPE=ins;set=Intersection;technology.ILLUMINA=1</t>
  </si>
  <si>
    <t>GT:AD:PL:AO:GQ:QR:DPR:DP:RO:QA:GL</t>
  </si>
  <si>
    <t>1/1:0,94:4253,286,0:.:99:.:.:94</t>
  </si>
  <si>
    <t>1/1:2,82</t>
  </si>
  <si>
    <t>1/1:.:.:84:.:161:90,84:90:5:2321:-196.783,-14.871,0</t>
  </si>
  <si>
    <t>ZNF804A</t>
  </si>
  <si>
    <t>AC=15;AF=0.667;AN=28;BaseQRankSum=0.681;ClippingRankSum=-0.103;DB;DP=267;END=186694320;ExcessHet=3.0103;FS=0.000;HOMLEN=17;HOMSEQ=CAACAACAACAACAACA;MLEAC=1;MLEAF=0.500;MQ0=0;MQRankSum=1.920;ReadPosRankSum=1.424;SF=0;SVLEN=3;SVTYPE=INS;set=Intersection</t>
  </si>
  <si>
    <t>0/1:99:15,15:419,0,448:.:30</t>
  </si>
  <si>
    <t>0/1:.:6,11:.:.:.</t>
  </si>
  <si>
    <t>FAM171B</t>
  </si>
  <si>
    <t>AB=0.522727;ABP=3.40511;AC=39;AF=0.750;AN=52;AO=144;BaseQRankSum=0.499;CIGAR=1M3I2M;ClippingRankSum=2.649;DB;DP=1463;DPB=429;DPRA=1.24359;END=210556728;EPP=18.4519;EPPR=4.41741;ExcessHet=3.0103;GTI=0;HOMLEN=2;HOMSEQ=TC;LEN=3;MEANALT=2.5;MQ0=0;MQM=60.3472;MQMR=60;MQRankSum=1.179;NS=3;NUMALT=1;ODDS=55.019;OLD_VARIANT=chr2:210556728:ATC/ATCTTC;PAIRED=1;PAIREDR=1;PAO=9.5;PQA=192;PQR=69;PRO=4.5;QA=3876;QR=3594;RO=125;RPL=72;RPP=3.0103;RPPR=3.16665;RPR=72;RUN=1;ReadPosRankSum=0.717;SAF=76;SAP=3.9754;SAR=68;SF=0,1;SRF=73;SRP=10.6713;SRR=52;SVLEN=3;SVTYPE=INS;TYPE=ins;set=HG00514-HG00513;technology.ILLUMINA=1</t>
  </si>
  <si>
    <t>0/1:.:99:1970,0,1594:35,49:.:.:.:.:.:84</t>
  </si>
  <si>
    <t>0/1:.:.:.:37,42</t>
  </si>
  <si>
    <t>0/1:1209:.:.:.:46:1240:-89.9534,0,-80.9798:.:88,46:88:40</t>
  </si>
  <si>
    <t>CPS1</t>
  </si>
  <si>
    <t>AC=21;AF=1.00;AN=26;DB;DP=476;END=216633567;ExcessHet=3.0103;FS=0.000;HOMLEN=20;HOMSEQ=GCCGCTGCTGCCGCTGCTGC;MLEAC=2;MLEAF=1.00;MQ0=0;SF=0;SVLEN=9;SVTYPE=INS;set=Intersection</t>
  </si>
  <si>
    <t>1/1:99:2146,146,0:0,44:44:.</t>
  </si>
  <si>
    <t>1/1:.:.:4,37</t>
  </si>
  <si>
    <t>IGFBP2</t>
  </si>
  <si>
    <t>TCAGCAGCCTAGCCCTGAATCCACACCA</t>
  </si>
  <si>
    <t>AC=8;AF=0.667;AN=24;BaseQRankSum=1.845;ClippingRankSum=-0.285;DP=208;END=230996344;FS=2.307;HOMLEN=11;HOMSEQ=CAGCAGCCTAG;MLEAC=1;MLEAF=0.500;MQ0=0;MQ=60.00;MQRankSum=-1.624;QD=18.12;ReadPosRankSum=0.921;SF=0;SOR=0.430;SVLEN=-27;SVTYPE=DEL;set=Intersection</t>
  </si>
  <si>
    <t>0/1:99:33,12:375,0,1768:45</t>
  </si>
  <si>
    <t>.:.:37,8:.:.</t>
  </si>
  <si>
    <t>SPATA3</t>
  </si>
  <si>
    <t>CCG</t>
  </si>
  <si>
    <t>AC=4;AF=0.667;AN=6;DP=204;MQ0=0;SF=0;set=Intersection</t>
  </si>
  <si>
    <t>1/1:60:2525,180,0:0,60:99</t>
  </si>
  <si>
    <t>GIGYF2</t>
  </si>
  <si>
    <t>CCAGG</t>
  </si>
  <si>
    <t>AB=0.494118;ABP=3.03585;AC=15;AF=0.500;AN=38;AO=42;BaseQRankSum=-1.224;CIGAR=1M4I5M;ClippingRankSum=-0.508;DP=423;DPB=169.5;DPRA=0.885417;END=235852770;EPP=6.31921;EPPR=3.60686;GTI=0;HOMLEN=4;HOMSEQ=CAGG;LEN=4;MEANALT=1;MLEAC=1;MLEAF=0.500;MQ0=0;MQ=60.00;MQM=60;MQMR=60;MQRankSum=0.538;NS=3;NUMALT=1;ODDS=46.3905;OLD_VARIANT=chr2:235852770:CCAGGG/CCAGGCAGGG;PAIRED=1;PAIREDR=1;PAO=6;PQA=164;PQR=164;PRO=6;QA=1061;QR=2624;RO=91;RPL=25;RPP=6.31921;RPPR=3.03416;RPR=17;RUN=1;ReadPosRankSum=-0.239;SAF=24;SAP=4.87156;SAR=18;SF=0,1;SRF=47;SRP=3.22506;SRR=44;SVLEN=4;SVTYPE=INS;TYPE=ins;set=HG00514-HG00512;technology.ILLUMINA=1</t>
  </si>
  <si>
    <t>GT:QR:GQ:AO:PL:AD:GL:QA:RO:DP:DPR</t>
  </si>
  <si>
    <t>0/1:.:99:.:695,0,786:20,18:.:.:.:38</t>
  </si>
  <si>
    <t>0/1:.:.:.:.:20,15:.:.:.:.</t>
  </si>
  <si>
    <t>0/1:702:.:15:.:.:-21.5443,0,-47.194:417:25:40:40,15</t>
  </si>
  <si>
    <t>AGAP1</t>
  </si>
  <si>
    <t>GTGGGTGAAGAGCCGTGGATGAAGGGCCA</t>
  </si>
  <si>
    <t>END=240042840;SVTYPE=deletion;SVLEN=-28;SAMPLES=HG00514;SEQ=TGGATGAAGGGCCATGGGTGAAGAGCCG</t>
  </si>
  <si>
    <t>PRR21</t>
  </si>
  <si>
    <t>AC=10;AF=0.500;AN=26;DB;DP=123;END=240682383;ExcessHet=3.0103;HOMLEN=0;MLEAC=1;MLEAF=0.500;MQ0=0;SF=0;SVLEN=-1;SVTYPE=DEL;set=HG00514-HG00512</t>
  </si>
  <si>
    <t>0/1:99:20,9:273,0,719:29:.</t>
  </si>
  <si>
    <t>0/1:.:21,8:.:.:.</t>
  </si>
  <si>
    <t>AC=6;AF=0.500;AN=18;BaseQRankSum=-1.189;ClippingRankSum=-0.752;DB;DP=77;END=240692369;ExcessHet=3.0103;FS=13.366;HOMLEN=0;MLEAC=1;MLEAF=0.500;MQ0=0;MQ=34.08;MQRankSum=-1.529;QD=16.21;ReadPosRankSum=0.995;SF=0;SOR=0.540;SVLEN=-1;SVTYPE=DEL;set=HG00514-HG00512</t>
  </si>
  <si>
    <t>0/1:185,0,466:13,6:99:.:19</t>
  </si>
  <si>
    <t>0/1:.:13,6</t>
  </si>
  <si>
    <t>ATCC</t>
  </si>
  <si>
    <t>AC=19;AF=0.500;AN=32;DB;DP=260;END=240757426;ExcessHet=3.0103;HOMLEN=30;HOMSEQ=TCCTCCTCCTCCTCCTCCTCCTCCTCCTCC;MLEAC=1;MLEAF=0.500;MQ0=0;MQ=60.00;SF=0;SVLEN=-3;SVTYPE=DEL;set=HG00514-HG00513</t>
  </si>
  <si>
    <t>0/1:.:27:99:519,0,480:13,14</t>
  </si>
  <si>
    <t>0/1:.:.:.:.:18,10</t>
  </si>
  <si>
    <t>KIF1A</t>
  </si>
  <si>
    <t>ACC</t>
  </si>
  <si>
    <t>AB=0.45641;ABP=6.22853;AC=25;AF=0.500;AN=50;AO=89;BaseQRankSum=0.175;CIGAR=1M2D5M;ClippingRankSum=2.755;DB;DP=1138;DPB=184;DPRA=0;END=145671;EPP=3.62026;EPPR=3.09716;ExcessHet=3.0103;FS=0.000;GTI=0;HOMLEN=3;HOMSEQ=CCC;LEN=2;MEANALT=2.66667;MLEAC=1;MLEAF=0.500;MQ0=0;MQ=60.00;MQM=60.1124;MQMR=60;MQRankSum=-0.718;NS=3;NUMALT=1;ODDS=101.724;OLD_VARIANT=chr20:145669:ACCCCCGT/ACCCGT;PAIRED=1;PAIREDR=1;PAO=11;PQA=259.5;PQR=336.5;PRO=14;QA=2287;QR=2816;RO=100;RPL=38;RPP=7.13366;RPPR=6.13722;RPR=51;RUN=1;ReadPosRankSum=0.815;SAF=51;SAP=7.13366;SAR=38;SF=0,1;SRF=51;SRP=3.09716;SRR=49;SVLEN=-2;SVTYPE=DEL;TYPE=del;set=Intersection;technology.ILLUMINA=1</t>
  </si>
  <si>
    <t>0/1:.:.:.:65:.:.:35,30:1120,0,1291:.:99</t>
  </si>
  <si>
    <t>0/1:.:.:.:.:.:.:38,28:.:.:.</t>
  </si>
  <si>
    <t>0/1:65,29:.:33:65:750:-44.7129,0,-62.9175:.:.:29:.:952</t>
  </si>
  <si>
    <t>DEFB126</t>
  </si>
  <si>
    <t>CTGGTCT</t>
  </si>
  <si>
    <t>AB=0;ABP=0;AC=43;AF=1.00;AN=50;AO=169;CIGAR=1M6D1M;DB;DP=1052;DPB=58.75;DPRA=0;END=257800;EPP=9.80739;EPPR=0;ExcessHet=3.0103;FS=0.000;GTI=0;HOMLEN=3;HOMSEQ=TGG;LEN=6;MEANALT=2.33333;MLEAC=2;MLEAF=1.00;MQ0=0;MQ=60.00;MQM=60;MQMR=0;NS=3;NUMALT=1;ODDS=36.6369;OLD_VARIANT=chr20:257794:CTGGTCTT/CT;PAIRED=1;PAIREDR=0;PAO=3.5;PQA=36;PQR=544;PRO=20.5;QA=4155;QR=0;RO=0;RPL=90;RPP=4.56502;RPPR=0;RPR=79;RUN=1;SAF=69;SAP=15.3581;SAR=100;SF=0,1;SRF=0;SRP=0;SRR=0;SVLEN=-6;SVTYPE=DEL;TYPE=del;set=Intersection;technology.ILLUMINA=1</t>
  </si>
  <si>
    <t>1/1:.:.:67:.:.:.:0,67:3008,202,0:.:.:99</t>
  </si>
  <si>
    <t>1/1:.:.:.:.:.:.:1,59:.:.:.:.</t>
  </si>
  <si>
    <t>1/1:63,61:.:63:0:1627:-133.691,-7.52634,0:.:.:61:0</t>
  </si>
  <si>
    <t>DEFB132</t>
  </si>
  <si>
    <t>AB=0;ABP=0;AC=37;AF=1.00;AN=50;AO=104;BaseQRankSum=0.171;CIGAR=1M1I4M;ClippingRankSum=0.513;DB;DP=522;DPB=134.6;DPRA=0;END=21126073;EPP=6.01695;EPPR=5.18177;ExcessHet=3.0103;FS=0.000;GTI=0;HOMLEN=2;HOMSEQ=GG;LEN=1;MEANALT=1.66667;MLEAC=2;MLEAF=1.00;MQ0=0;MQ=60.00;MQM=60;MQMR=60;MQRankSum=-0.551;NS=3;NUMALT=1;ODDS=46.305;OLD_VARIANT=chr20:21126073:CGGCC/CGGGCC;PAIRED=0.990385;PAIREDR=1;PAO=6;PQA=114;PQR=49;PRO=2;QA=1885;QR=18;RO=1;RPL=44;RPP=8.35546;RPPR=5.18177;RPR=60;RUN=1;ReadPosRankSum=0.399;SAF=52;SAP=3.0103;SAR=52;SF=0,1;SRF=1;SRP=5.18177;SRR=0;SVLEN=1;SVTYPE=INS;TYPE=ins;set=Intersection;technology.ILLUMINA=1</t>
  </si>
  <si>
    <t>1/1:.:27:.:.:.:.:.:0,27:954,81,0:81</t>
  </si>
  <si>
    <t>1/1:.:.:.:.:.:.:.:1,24:.:.</t>
  </si>
  <si>
    <t>1/1:0:36:.:36,35:-51.4845,-12.0412,0:565:35:.:.:.:0</t>
  </si>
  <si>
    <t>KIZ</t>
  </si>
  <si>
    <t>GCTCCCA</t>
  </si>
  <si>
    <t>AB=0;ABP=0;AC=25;AF=1.00;AN=46;AO=113;BaseQRankSum=1.293;CIGAR=1M6D1M;ClippingRankSum=0.346;DB;DP=583;DPB=31;DPRA=0;END=25476419;EPP=3.18325;EPPR=0;ExcessHet=3.0103;FS=0.000;GTI=0;HOMLEN=1;HOMSEQ=C;LEN=6;MEANALT=1.33333;MLEAC=2;MLEAF=1.00;MQ0=0;MQ=60.00;MQM=60.2655;MQMR=0;MQRankSum=0.237;NS=3;NUMALT=1;ODDS=48.438;OLD_VARIANT=chr20:25476413:GCTCCCAC/GC;PAIRED=1;PAIREDR=0;PAO=5.5;PQA=105;PQR=105;PRO=5.5;QA=2509;QD=21.78;QR=0;RO=0;RPL=56;RPP=3.02952;RPPR=0;RPR=57;RUN=1;ReadPosRankSum=0.882;SAF=47;SAP=9.94748;SAR=66;SF=0,1;SOR=0.760;SRF=0;SRP=0;SRR=0;SVLEN=-6;SVTYPE=DEL;TYPE=del;set=Intersection;technology.ILLUMINA=1</t>
  </si>
  <si>
    <t>GT:AD:PL:AO:QR:GQ:DPR:SB:DP:RO:QA:GL</t>
  </si>
  <si>
    <t>1/1:0,40:1792,121,0:.:.:99:.:.:40</t>
  </si>
  <si>
    <t>.:0,37:.:.:.:.:.:.:.</t>
  </si>
  <si>
    <t>1/1:.:.:42:0:.:42,42:.:42:0:965:-87.072,-15.0515,0</t>
  </si>
  <si>
    <t>NINL</t>
  </si>
  <si>
    <t>AC=21;AF=1.00;AN=26;BaseQRankSum=0.314;ClippingRankSum=0.380;DB;DP=342;END=34077058;ExcessHet=3.0103;FS=0.000;HOMLEN=15;HOMSEQ=CGGCGGCGGCGGCGG;MLEAC=2;MLEAF=1.00;MQ0=0;MQ=60.00;MQRankSum=0.116;ReadPosRankSum=0.677;SF=0;SVLEN=3;SVTYPE=INS;set=Intersection</t>
  </si>
  <si>
    <t>1/1:1167,84,0:0,28:84:.:28</t>
  </si>
  <si>
    <t>0/1:.:6,21:.:.:.</t>
  </si>
  <si>
    <t>RALY</t>
  </si>
  <si>
    <t>GGCCGCCGCC</t>
  </si>
  <si>
    <t>AC=10;AF=0.500;AN=26;DP=283;END=35226782;HOMLEN=16;HOMSEQ=GCCGCCGCCGCCGCCG;MLEAC=1;MLEAF=0.500;MQ0=0;SF=0;SVLEN=-9;SVTYPE=DEL;set=HG00514-HG00513</t>
  </si>
  <si>
    <t>0/1:24,35:1389,0,913:99:59</t>
  </si>
  <si>
    <t>0/1:8,15</t>
  </si>
  <si>
    <t>MMP24</t>
  </si>
  <si>
    <t>GCTTATAGACAGGGCCCCGCGGCCGGCACT</t>
  </si>
  <si>
    <t>AB=0;ABP=0;AC=39;AF=1.00;AN=40;AO=29;BaseQRankSum=-0.204;CIGAR=1M29I2M;ClippingRankSum=0.510;DB;DP=325;DPB=316;DPRA=0;END=37179387;EPP=3.68421;EPPR=9.52472;ExcessHet=3.0103;FS=0.000;GTI=0;HOMLEN=3;HOMSEQ=CTT;LEN=29;MEANALT=1;MLEAC=2;MLEAF=1.00;MQ0=0;MQ=60.00;MQM=60;MQMR=60;MQRankSum=0.917;NS=3;NUMALT=1;ODDS=13.0534;OLD_VARIANT=chr20:37179387:GCT/GCTTATAGACAGGGCCCCGCGGCCGGCACTCT;PAIRED=1;PAIREDR=1;PAO=3;PQA=40.5;PQR=40.5;PRO=3;QA=433;QR=50;RO=3;RPL=13;RPP=3.68421;RPPR=3.73412;RPR=16;RUN=1;ReadPosRankSum=-1.733;SAF=18;SAP=6.67934;SAR=11;SF=0,1;SRF=2;SRP=3.73412;SRR=1;SVLEN=29;SVTYPE=INS;TYPE=ins;set=Intersection;technology.ILLUMINA=1</t>
  </si>
  <si>
    <t>GT:GL:QA:RO:DP:DPR:SB:GQ:QR:AO:AD:PL</t>
  </si>
  <si>
    <t>1/1:.:.:.:.:.:.:.:.:.:3,33</t>
  </si>
  <si>
    <t>MROH8</t>
  </si>
  <si>
    <t>AC=20;AF=0.500;AN=30;BaseQRankSum=0.058;ClippingRankSum=-0.232;DB;DP=200;END=45891601;ExcessHet=3.0103;FS=0.000;HOMLEN=23;HOMSEQ=CTGCTGCTGCTGCTGCTGCTGCT;MLEAC=1;MLEAF=0.500;MQ0=0;MQRankSum=0.695;ReadPosRankSum=1.564;SF=0;SVLEN=-3;SVTYPE=DEL;set=HG00514-HG00512</t>
  </si>
  <si>
    <t>0/1:.:12:189,0,278:7,5:99</t>
  </si>
  <si>
    <t>0/1:.:.:.:9,6:.</t>
  </si>
  <si>
    <t>CTSA</t>
  </si>
  <si>
    <t>AC=6;AF=0.500;AN=18;DP=126;END=47651095;HOMLEN=26;HOMSEQ=CAGCAGCAGCAGCAGCAGCAGCAGCA;MLEAC=1;MLEAF=0.500;MQ0=0;SF=0;SVLEN=-3;SVTYPE=DEL;set=HG00514-HG00513</t>
  </si>
  <si>
    <t>0/1:207,0,595:15,6:99:21</t>
  </si>
  <si>
    <t>.:.:29,6:.:.</t>
  </si>
  <si>
    <t>NCOA3</t>
  </si>
  <si>
    <t>AC=4;AF=0.500;AN=20;DP=50;END=58228620;HOMLEN=7;HOMSEQ=CCGCCGC;MLEAC=1;MLEAF=0.500;MQ0=0;SF=0;SVLEN=3;SVTYPE=INS;set=HG00514-HG00513</t>
  </si>
  <si>
    <t>0/1:11,8:303,0,490:99:19</t>
  </si>
  <si>
    <t>0/1:9,7:.:.</t>
  </si>
  <si>
    <t>ANKRD60</t>
  </si>
  <si>
    <t>TGCCAGG</t>
  </si>
  <si>
    <t>AB=0;ABP=0;AC=40;AF=0.667;AN=42;AO=134;CIGAR=1M6D7M;DB;DP=687;DPB=82.7143;DPRA=0;END=62065255;EPP=3.26958;EPPR=0;ExcessHet=3.0103;FS=0.000;GTI=0;HOMLEN=9;HOMSEQ=GCCAGGGCC;LEN=6;MEANALT=1.33333;MLEAC=2;MLEAF=1.00;MQ0=0;MQM=62.3134;MQMR=0;NS=3;NUMALT=1;ODDS=49.0505;OLD_VARIANT=chr20:62065249:TGCCAGGGCCAGGG/TGCCAGGG;PAIRED=1;PAIREDR=0;PAO=6;PQA=127.5;PQR=156.5;PRO=8;QA=3491;QR=0;RO=0;RPL=76;RPP=8.26073;RPPR=0;RPR=58;RUN=1;SAF=113;SAP=140.17;SAR=21;SF=0,1;SRF=0;SRP=0;SRR=0;SVLEN=-6;SVTYPE=DEL;TYPE=del;set=Intersection;technology.ILLUMINA=1</t>
  </si>
  <si>
    <t>0/1:.:.:.:30:.:.:99:.:.:13,17:648,0,494</t>
  </si>
  <si>
    <t>.:.:.:.:.:.:.:.:.:.:5,21</t>
  </si>
  <si>
    <t>TAF4</t>
  </si>
  <si>
    <t>TAAG</t>
  </si>
  <si>
    <t>AC=9;AF=0.500;AN=18;DB;DP=1974;ExcessHet=3.0103;MLEAC=1;MLEAF=0.500;MQ0=0;MQ=60.00;SF=0;set=Intersection</t>
  </si>
  <si>
    <t>0/1:99:1057,0,6812:165,37:.:202</t>
  </si>
  <si>
    <t>TPTE</t>
  </si>
  <si>
    <t>AC=18;AF=1.00;AN=18;DB;DP=751;ExcessHet=3.0103;FS=0.000;MLEAC=2;MLEAF=1.00;MQ0=0;MQ=60.00;SF=0;set=Intersection</t>
  </si>
  <si>
    <t>1/1:3246,226,0:0,74:99:.:74</t>
  </si>
  <si>
    <t>SON</t>
  </si>
  <si>
    <t>AC=18;AF=1.00;AN=18;DB;DP=721;ExcessHet=3.0103;FS=0.000;MLEAC=2;MLEAF=1.00;MQ0=0;MQ=60.00;SF=0;set=Intersection</t>
  </si>
  <si>
    <t>1/1:3255,223,0:0,71:99:.:71</t>
  </si>
  <si>
    <t>GGCGTAGAAGCGGGGGTCCCGGCGGGGGACA</t>
  </si>
  <si>
    <t>AB=0.454545;ABP=3.20771;AC=9;AF=1.00;AN=18;AO=43;CIGAR=1M30D1M;DB;DP=133;DPB=25.875;DPRA=0;END=34670193;EPP=3.0608;EPPR=5.18177;ExcessHet=3.0103;FS=0.000;GTI=0;HOMLEN=10;HOMSEQ=GCGTAGAAGC;LEN=30;MEANALT=3.33333;MLEAC=2;MLEAF=1.00;MQ0=0;MQ=66.48;MQM=63.7442;MQMR=60;NS=3;NUMALT=1;ODDS=0.668466;OLD_VARIANT=chr21:34670163:GGCGTAGAAGCGGGGGTCCCGGCGGGGGACAG/GG;PAIRED=1;PAIREDR=1;PAO=0;PQA=0;PQR=445;PRO=19;QA=496;QD=27.60;QR=239;RO=9;RPL=8;RPP=39.8243;RPPR=3.25157;RPR=35;RUN=1;SAF=20;SAP=3.46479;SAR=23;SF=0,1;SOR=0.957;SRF=2;SRP=9.04217;SRR=7;SVLEN=-30;SVTYPE=DEL;TYPE=del;set=HG00513;technology.ILLUMINA=1</t>
  </si>
  <si>
    <t>.:.:.:4,3:.:.:.:.</t>
  </si>
  <si>
    <t>0/1:5:.:.:.:54:2:11:.:11,5:-2.1567,0,-11.0467:64</t>
  </si>
  <si>
    <t>CLIC6</t>
  </si>
  <si>
    <t>AB=0.569231;ABP=5.71629;AC=28;AF=0.750;AN=48;AO=79;BaseQRankSum=0.571;CIGAR=1M3I8M;ClippingRankSum=0.258;DB;DP=824;DPB=192.889;DPRA=1.11224;END=39511744;EPP=15.1321;EPPR=21.1059;ExcessHet=3.0103;FS=0.000;GTI=0;HOMLEN=6;HOMSEQ=AGAAGA;LEN=3;MEANALT=2.5;MLEAC=1;MLEAF=0.500;MQ0=0;MQ=60.00;MQM=60;MQMR=60;MQRankSum=-0.313;NS=3;NUMALT=1;ODDS=40.1556;OLD_VARIANT=chr21:39511744:GAGAAGAGC/GAGAAGAAGAGC;PAIRED=0.962025;PAIREDR=1;PAO=7.5;PQA=188;PQR=215;PRO=8.5;QA=2023;QR=2211;RO=75;RPL=41;RPP=3.25768;RPPR=3.03925;RPR=38;RUN=1;ReadPosRankSum=-1.373;SAF=50;SAP=15.1321;SAR=29;SF=0,1;SRF=46;SRP=11.3777;SRR=29;SVLEN=3;SVTYPE=INS;TYPE=ins;set=HG00514-HG00513;technology.ILLUMINA=1</t>
  </si>
  <si>
    <t>GT:QA:GL:DPR:SB:DP:RO:QR:GQ:PL:AD:AO</t>
  </si>
  <si>
    <t>0/1:.:.:.:.:64:.:.:99:1446,0,1213:27,37</t>
  </si>
  <si>
    <t>0/1:.:.:.:.:.:.:.:.:.:30,33</t>
  </si>
  <si>
    <t>0/1:871:-54.4656,0,-50.4799:65,37:.:65:27:826:.:.:.:37</t>
  </si>
  <si>
    <t>SH3BGR</t>
  </si>
  <si>
    <t>AB=0;ABP=0;AC=52;AF=1.00;AN=52;AO=136;BaseQRankSum=-1.283;CIGAR=1M1I10M;ClippingRankSum=-0.257;DB;DP=900;DPB=175.545;DPRA=0;END=41878845;EPP=17.3803;EPPR=3.0103;ExcessHet=3.0103;FS=0.000;GTI=0;HOMLEN=4;HOMSEQ=GGGG;LEN=1;MEANALT=3;MLEAC=2;MLEAF=1.00;MQ0=0;MQM=60.2206;MQMR=60;MQRankSum=-0.513;NS=3;NUMALT=1;ODDS=68.3956;OLD_VARIANT=chr21:41878845:CGGGGCGGCGA/CGGGGGCGGCGA;PAIRED=0.992647;PAIREDR=1;PAO=20.5;PQA=426;PQR=243;PRO=11.5;QA=2686;QR=20;RO=2;RPL=78;RPP=9.39698;RPPR=3.0103;RPR=58;RUN=1;ReadPosRankSum=-1.540;SAF=63;SAP=4.60697;SAR=73;SF=0,1;SRF=2;SRP=7.35324;SRR=0;SVLEN=1;SVTYPE=INS;TYPE=ins;set=Intersection;technology.ILLUMINA=1</t>
  </si>
  <si>
    <t>GT:AO:PL:AD:QR:GQ:RO:DP:SB:DPR:GL:QA</t>
  </si>
  <si>
    <t>1/1:.:1775,165,0:0,54:.:99:.:54:.</t>
  </si>
  <si>
    <t>1/1:.:.:1,51</t>
  </si>
  <si>
    <t>1/1:53:.:.:14:.:1:56:.:56,53:-103.978,-18.9273,0:1114</t>
  </si>
  <si>
    <t>PRDM15</t>
  </si>
  <si>
    <t>CGGCCCCCCA</t>
  </si>
  <si>
    <t>AC=23;AF=1.00;AN=28;DB;DP=335;END=45504520;ExcessHet=3.0103;FS=0.000;HOMLEN=14;HOMSEQ=GGCCCCCCAGGCCC;MLEAC=2;MLEAF=1.00;MQ0=0;SF=0;SVLEN=-9;SVTYPE=DEL;set=Intersection</t>
  </si>
  <si>
    <t>1/1:.:22:934,67,0:0,22:67</t>
  </si>
  <si>
    <t>0/1:.:.:.:5,18:.</t>
  </si>
  <si>
    <t>COL18A1</t>
  </si>
  <si>
    <t>AC=10;AF=0.667;AN=26;DP=133;END=20566526;FS=0.000;HOMLEN=36;HOMSEQ=CAGCAGCAGCAGCAGCAGCAGCAGCAGCAGCAGCAG;MLEAC=1;MLEAF=0.500;MQ0=0;MQ=60.00;SF=0;SVLEN=3;SVTYPE=INS;set=Intersection</t>
  </si>
  <si>
    <t>1/1:1,18:681,14,0:14:19</t>
  </si>
  <si>
    <t>0/1:9,14:.:.:.</t>
  </si>
  <si>
    <t>MED15</t>
  </si>
  <si>
    <t>AC=1;AF=0.500;AN=2;BaseQRankSum=2.148;ClippingRankSum=0.317;DP=21;FS=11.974;MLEAC=1;MLEAF=0.500;MQ0=0;MQ=53.77;MQRankSum=-1.162;QD=20.08;ReadPosRankSum=-0.810;SF=0;SOR=3.442;set=HG00514</t>
  </si>
  <si>
    <t>0/1:99:10,11:459,0,384:21</t>
  </si>
  <si>
    <t>GGTLC2</t>
  </si>
  <si>
    <t>AC=12;AF=0.500;AN=28;BaseQRankSum=-0.681;ClippingRankSum=-0.921;DB;DP=436;END=23622098;ExcessHet=3.0103;FS=0.000;HOMLEN=20;HOMSEQ=CATCATCATCATCATCATCA;MLEAC=1;MLEAF=0.500;MQ0=0;MQRankSum=-6.465;ReadPosRankSum=1.322;SF=0;SVLEN=-3;SVTYPE=DEL;set=HG00514-HG00512</t>
  </si>
  <si>
    <t>0/1:.:68:37,31:1184,0,1467:99</t>
  </si>
  <si>
    <t>0/1:.:.:53,33</t>
  </si>
  <si>
    <t>DRICH1</t>
  </si>
  <si>
    <t>GGAGGCGGCGCCCCGGGGGAGA</t>
  </si>
  <si>
    <t>AB=0.558442;ABP=7.57885;AC=32;AF=1.00;AN=52;AO=86;BaseQRankSum=0.289;CIGAR=1M21D1M;ClippingRankSum=0.257;DB;DP=963;DPB=92.4783;DPRA=0;END=26484001;EPP=7.95924;EPPR=36.701;ExcessHet=3.0103;FS=0.000;GTI=0;HOMLEN=38;HOMSEQ=GAGGCGGCGCCCCGGGGGAGAGAGGCGGCGCCCCGGGG;LEN=21;MEANALT=1.66667;MLEAC=2;MLEAF=1.00;MQ0=0;MQM=62.6744;MQMR=60;MQRankSum=1.059;NS=3;NUMALT=1;ODDS=21.921;OLD_VARIANT=chr22:26483980:GGAGGCGGCGCCCCGGGGGAGAG/GG;PAIRED=1;PAIREDR=1;PAO=2;PQA=60;PQR=845;PRO=31;QA=1363;QR=1814;RO=66;RPL=9;RPP=119.765;RPPR=137.773;RPR=77;RUN=1;ReadPosRankSum=-0.902;SAF=55;SAP=17.5541;SAR=31;SF=0,1;SRF=50;SRP=41.044;SRR=16;SVLEN=-21;SVTYPE=DEL;TYPE=del;set=Intersection;technology.ILLUMINA=1</t>
  </si>
  <si>
    <t>1/1:99:.:1642,119,0:0,37:.:.:.:.:.:37</t>
  </si>
  <si>
    <t>0/1:.:.:.:29,30:.:.:.:.:.:.</t>
  </si>
  <si>
    <t>0/1:.:785:.:.:23:345:-12.1708,0,-81.7671:.:52,23:52:28</t>
  </si>
  <si>
    <t>SRRD</t>
  </si>
  <si>
    <t>AAAGTCCCCTGAGAAGGCC</t>
  </si>
  <si>
    <t>AC=15;AF=1.00;AN=28;BaseQRankSum=0.566;ClippingRankSum=0.717;DB;DP=213;END=29489578;ExcessHet=3.0103;FS=0.000;HOMLEN=26;HOMSEQ=AAGTCCCCTGAGAAGGCCAAGTCCCC;MLEAC=2;MLEAF=1.00;MQ0=0;MQ=59.61;MQRankSum=1.471;QD=12.39;ReadPosRankSum=-1.019;SF=0;SOR=0.732;SVLEN=18;SVTYPE=INS;set=HG00514-HG00512</t>
  </si>
  <si>
    <t>1/1:1300,62,0:2,31:62:33:.</t>
  </si>
  <si>
    <t>0/1:.:13,17:.:.:.</t>
  </si>
  <si>
    <t>NEFH</t>
  </si>
  <si>
    <t>CCAGCGCCTGCTGCAAACCCCT</t>
  </si>
  <si>
    <t>AB=0.428571;ABP=4.56135;AC=14;AF=0.500;AN=22;AO=17;BaseQRankSum=-1.388;CIGAR=1M21D1M;ClippingRankSum=-1.388;DP=172;DPB=47.8261;DPRA=0;EPP=4.1599;EPPR=9.52472;FS=0.000;GTI=0;LEN=21;MEANALT=5;MLEAC=1;MLEAF=0.500;MQ0=0;MQM=66.4706;MQMR=60;MQRankSum=1.836;NS=3;NUMALT=1;ODDS=8.91156;OLD_VARIANT=chr22:37568401:CCAGCGCCTGCTGCAAACCCCTC/CC;PAIRED=1;PAIREDR=1;PAO=1;PQA=10.5;PQR=410.5;PRO=17;QA=252;QR=752;RO=27;RPL=8;RPP=3.13803;RPPR=9.52472;RPR=9;RUN=1;ReadPosRankSum=-0.667;SAF=10;SAP=4.1599;SAR=7;SF=0,1;SRF=21;SRP=21.1059;SRR=6;TYPE=del;set=HG00514-HG00512;technology.ILLUMINA=1</t>
  </si>
  <si>
    <t>GT:PL:AD:AO:QR:GQ:DPR:RO:DP:QA:GL</t>
  </si>
  <si>
    <t>0/1:351,0,1668:13,10:.:.:99:.:.:23</t>
  </si>
  <si>
    <t>0/1:.:.:10:209:.:22,10:7:22:139:-5.60293,0,-19.2758</t>
  </si>
  <si>
    <t>CDC42EP1</t>
  </si>
  <si>
    <t>AC=16;AF=1.00;AN=28;DB;DP=512;END=37723750;ExcessHet=3.0103;FS=0.000;HOMLEN=1;HOMSEQ=C;MLEAC=2;MLEAF=1.00;MQ0=0;SF=0;SVLEN=-3;SVTYPE=DEL;set=Intersection</t>
  </si>
  <si>
    <t>1/1:99:3134,211,0:0,70:.:70</t>
  </si>
  <si>
    <t>.:.:.:0,59:.</t>
  </si>
  <si>
    <t>TRIOBP</t>
  </si>
  <si>
    <t>AB=0;ABP=0;AC=37;AF=1.00;AN=48;AO=111;BaseQRankSum=-2.599;CIGAR=1M3I2M;ClippingRankSum=-0.026;DB;DP=677;DPB=238;DPRA=0;END=39381817;EPP=8.66395;EPPR=3.32051;ExcessHet=3.0103;FS=0.000;GTI=0;HOMLEN=2;HOMSEQ=CA;LEN=3;MEANALT=2;MLEAC=2;MLEAF=1.00;MQ0=0;MQ=60.00;MQM=60;MQMR=60;MQRankSum=-1.417;NS=3;NUMALT=1;ODDS=33.9024;OLD_VARIANT=chr22:39381817:CCA/CCAACA;PAIRED=1;PAIREDR=1;PAO=1;PQA=18;PQR=18;PRO=1;QA=2482;QD=11.90;QR=167;RO=7;RPL=48;RPP=7.41193;RPPR=18.2106;RPR=63;RUN=1;ReadPosRankSum=-0.945;SAF=54;SAP=3.18637;SAR=57;SF=0,1;SOR=0.759;SRF=4;SRP=3.32051;SRR=3;SVLEN=3;SVTYPE=INS;TYPE=ins;set=Intersection;technology.ILLUMINA=1</t>
  </si>
  <si>
    <t>GT:QA:GL:SB:DPR:RO:DP:GQ:QR:AD:PL:AO</t>
  </si>
  <si>
    <t>1/1:.:.:.:.:.:39:99:.:0,39:1792,120,0</t>
  </si>
  <si>
    <t>1/1:.:.:.:.:.:.:.:.:2,36:.</t>
  </si>
  <si>
    <t>1/1:977:-80.4793,-5.37219,0:.:45,40:3:45:.:83:.:.:40</t>
  </si>
  <si>
    <t>SYNGR1</t>
  </si>
  <si>
    <t>AACACTCGGGCCCCCGAAG</t>
  </si>
  <si>
    <t>AB=0.453333;ABP=4.429;AC=13;AF=0.500;AN=34;AO=34;CIGAR=1M18D1M;DP=236;DPB=57.95;DPRA=0;END=50482737;EPP=4.03217;EPPR=3.9754;GTI=0;HOMLEN=15;HOMSEQ=ACACTCGGGCCCCCG;LEN=18;MEANALT=2.66667;MLEAC=1;MLEAF=0.500;MQ0=0;MQ=60.00;MQM=60;MQMR=60;NS=3;NUMALT=1;ODDS=8.1526;OLD_VARIANT=chr22:50482719:AACACTCGGGCCCCCGAAGA/AA;PAIRED=0.970588;PAIREDR=1;PAO=0.5;PQA=3;PQR=591;PRO=24.5;QA=515;QR=1002;RO=36;RPL=10;RPP=15.5282;RPPR=3.25157;RPR=24;RUN=1;SAF=21;SAP=7.09778;SAR=13;SF=0,1;SRF=25;SRP=14.8328;SRR=11;SVLEN=-18;SVTYPE=DEL;TYPE=del;set=Intersection;technology.ILLUMINA=1</t>
  </si>
  <si>
    <t>0/1:.:549,0,2143:13,14:99:.:.:27</t>
  </si>
  <si>
    <t>0/1:.:.:14,15:.</t>
  </si>
  <si>
    <t>0/1:12:.:.:.:317:11:25:25,12:-6.82126,0,-32.9443:172</t>
  </si>
  <si>
    <t>ADM2</t>
  </si>
  <si>
    <t>CGAT</t>
  </si>
  <si>
    <t>AB=0.375;ABP=11.6962;AC=38;AF=0.667;AN=44;AO=60;BaseQRankSum=0.638;CIGAR=1M3I2M;ClippingRankSum=1.713;DB;DP=659;DPB=167.333;DPRA=0;END=9810375;EPP=6.62942;EPPR=5.73856;ExcessHet=3.0103;FS=0.000;GTI=0;HOMLEN=2;HOMSEQ=GA;LEN=3;MEANALT=2.33333;MLEAC=2;MLEAF=1.00;MQ0=0;MQ=60.00;MQM=60;MQMR=60;MQRankSum=-1.108;NS=3;NUMALT=1;ODDS=20.5794;OLD_VARIANT=chr3:9810375:CGA/CGATGA;PAIRED=1;PAIREDR=1;PAO=2.5;PQA=33;PQR=27;PRO=1.5;QA=1114;QR=878;RO=39;RPL=29;RPP=3.15506;RPPR=7.52028;RPR=31;RUN=1;ReadPosRankSum=1.243;SAF=26;SAP=5.32654;SAR=34;SF=0,1;SRF=19;SRP=3.06598;SRR=20;SVLEN=3;SVTYPE=INS;TYPE=ins;set=Intersection;technology.ILLUMINA=1</t>
  </si>
  <si>
    <t>0/1:.:99:.:13,10:423,0,648:.:.:.:23:.:.</t>
  </si>
  <si>
    <t>0/1:.:.:.:14,11:.:.:.:.:.</t>
  </si>
  <si>
    <t>0/1:468:.:11:.:.:-7.94681,0,-31.6595:205:20:32:32,11</t>
  </si>
  <si>
    <t>TTLL3</t>
  </si>
  <si>
    <t>GCGGCGC</t>
  </si>
  <si>
    <t>AC=12;AF=1.00;AN=26;DP=199;END=27721936;FS=0.000;HOMLEN=1;HOMSEQ=C;MLEAC=2;MLEAF=1.00;MQ0=0;SF=0;SVLEN=6;SVTYPE=INS;set=Intersection</t>
  </si>
  <si>
    <t>1/1:99:1561,113,0:0,34:34</t>
  </si>
  <si>
    <t>0/1:.:.:10,19:.</t>
  </si>
  <si>
    <t>EOMES</t>
  </si>
  <si>
    <t>ACTGCTG</t>
  </si>
  <si>
    <t>AC=4;AN=10;END=40462029;HOMLEN=32;HOMSEQ=CTGCTGCTGCTGCTGCTGCTGCTGCTGCTGCT;SF=0;SVLEN=6;SVTYPE=INS</t>
  </si>
  <si>
    <t>0/1:18,9</t>
  </si>
  <si>
    <t>RPL14</t>
  </si>
  <si>
    <t>CGGAGGA</t>
  </si>
  <si>
    <t>AC=1;AN=2;END=42210085;HOMLEN=32;HOMSEQ=GGAGGAGGAGGAGGAGGAGGAGGAGGAGGAGG;SF=0;SVLEN=6;SVTYPE=INS</t>
  </si>
  <si>
    <t>0/1:9,12</t>
  </si>
  <si>
    <t>TRAK1</t>
  </si>
  <si>
    <t>AB=0;ABP=0;AC=42;AF=1.00;AN=42;AO=144;CIGAR=1M3I2M;DB;DP=909;DPB=305;DPRA=0;END=46459794;EPP=3.55317;EPPR=7.35324;ExcessHet=3.0103;FS=0.000;GTI=0;HOMLEN=2;HOMSEQ=CT;LEN=3;MEANALT=1.66667;MLEAC=2;MLEAF=1.00;MQ0=0;MQM=60.0694;MQMR=60;NS=3;NUMALT=1;ODDS=35.9308;OLD_VARIANT=chr3:46459794:CCT/CCTTCT;PAIRED=1;PAIREDR=1;PAO=5.5;PQA=99;PQR=45;PRO=3.5;QA=3723;QR=250;RO=8;RPL=63;RPP=7.89611;RPPR=20.3821;RPR=81;RUN=1;SAF=80;SAP=6.8707;SAR=64;SF=0,1;SRF=2;SRP=7.35324;SRR=6;SVLEN=3;SVTYPE=INS;TYPE=ins;set=Intersection;technology.ILLUMINA=1</t>
  </si>
  <si>
    <t>1/1:.:.:.:.:49:.:99:.:0,49:2229,150,0</t>
  </si>
  <si>
    <t>.:.:.:.:.:.:.:.:.:0,36</t>
  </si>
  <si>
    <t>1/1:1117:-91.2513,-4.1108,0:.:48,42:48:4:.:130:.:.:42</t>
  </si>
  <si>
    <t>LTF</t>
  </si>
  <si>
    <t>AC=15;AF=0.750;AN=24;BaseQRankSum=1.969;ClippingRankSum=1.004;DB;DP=356;END=46709586;ExcessHet=3.0103;FS=0.000;HOMLEN=24;HOMSEQ=AAGAAGAAGAAGAAGAAGAAGAAG;MLEAC=2;MLEAF=1.00;MQ0=0;MQRankSum=-0.300;ReadPosRankSum=1.273;SF=0;SVLEN=-3;SVTYPE=DEL;set=HG00514-HG00513</t>
  </si>
  <si>
    <t>0/1:.:41:20,21:822,0,779:99</t>
  </si>
  <si>
    <t>0/1:.:.:28,24:.:.</t>
  </si>
  <si>
    <t>TMIE</t>
  </si>
  <si>
    <t>GGCCGCC</t>
  </si>
  <si>
    <t>AC=7;AN=16;END=49358246;HOMLEN=14;HOMSEQ=GCCGCCGCCGCCGC;SF=0;SVLEN=-6;SVTYPE=DEL</t>
  </si>
  <si>
    <t>1/1:3,27</t>
  </si>
  <si>
    <t>GPX1</t>
  </si>
  <si>
    <t>TCTTGGC</t>
  </si>
  <si>
    <t>END=51993843;SVTYPE=insertion;SVLEN=6;SAMPLES=HG00514;SEQ=CTTGGC</t>
  </si>
  <si>
    <t>RPL29</t>
  </si>
  <si>
    <t>TGGGGTAAGCA</t>
  </si>
  <si>
    <t>AB=0.333333;ABP=8.07707;AC=28;AF=0.750;AN=48;AO=30;BaseQRankSum=0.501;CIGAR=1M10I11M;ClippingRankSum=-1.427;DB;DP=343;DPB=104.667;DPRA=0.9;END=56557250;EPP=5.61607;EPPR=12.9286;ExcessHet=3.0103;FS=0.000;GTI=0;HOMLEN=19;HOMSEQ=GGGGTAAGCAGGGGTAAGC;LEN=10;MEANALT=2;MQ0=0;MQM=63.3333;MQMR=60;MQRankSum=1.273;NS=3;NUMALT=1;ODDS=3.72791;OLD_VARIANT=chr3:56557250:TGGGGTAAGCAG/TGGGGTAAGCAGGGGTAAGCAG;PAIRED=0.933333;PAIREDR=1;PAO=8;PQA=184;PQR=157;PRO=7;QA=635;QR=1068;RO=37;RPL=19;RPP=7.64277;RPPR=10.1116;RPR=11;RUN=1;ReadPosRankSum=0.501;SAF=23;SAP=21.5402;SAR=7;SF=0,1;SRF=30;SRP=34.0565;SRR=7;SVLEN=10;SVTYPE=INS;TYPE=ins;set=HG00514-HG00513;technology.ILLUMINA=1</t>
  </si>
  <si>
    <t>GT:GL:QA:DP:RO:DPR:SB:QR:GQ:AO:PL:AD</t>
  </si>
  <si>
    <t>0/1:.:.:20:.:.:.:.:99:.:320,0,457:12,8</t>
  </si>
  <si>
    <t>0/1:.:.:.:.:.:.:.:.:.:.:15,4</t>
  </si>
  <si>
    <t>0/1:-2.88124,0,-25.5679:132:21:13:21,7:.:383:.:7</t>
  </si>
  <si>
    <t>CCDC66</t>
  </si>
  <si>
    <t>ACTT</t>
  </si>
  <si>
    <t>AC=29;AF=0.833;AN=32;BaseQRankSum=1.148;ClippingRankSum=-0.400;DB;DP=820;END=56616023;ExcessHet=3.0103;HOMLEN=5;HOMSEQ=CTTCT;MQ0=0;MQRankSum=-0.473;ReadPosRankSum=0.196;SF=0;SVLEN=3;SVTYPE=INS;set=Intersection</t>
  </si>
  <si>
    <t>1/1:99:4006,270,0:0,86:.:86</t>
  </si>
  <si>
    <t>1/1:.:.:2,80:.:.</t>
  </si>
  <si>
    <t>TCTG</t>
  </si>
  <si>
    <t>AC=17;AF=1.00;AN=32;BaseQRankSum=-1.123;ClippingRankSum=-0.714;DB;DP=227;END=65439885;ExcessHet=3.0103;FS=0.000;HOMLEN=30;HOMSEQ=CTGCTGCTGCTGCTGCTGCTGCTGCTGCTG;MLEAC=2;MLEAF=1.00;MQ0=0;MQ=60.00;MQRankSum=0.919;QD=20.12;ReadPosRankSum=-0.102;SF=0;SOR=1.445;SVLEN=3;SVTYPE=INS;set=Intersection</t>
  </si>
  <si>
    <t>1/1:652,7,0:1,16:7:.:17</t>
  </si>
  <si>
    <t>0/1:.:16,15:.:.:.</t>
  </si>
  <si>
    <t>MAGI1</t>
  </si>
  <si>
    <t>ACG</t>
  </si>
  <si>
    <t>END=75665558;SVTYPE=deletion;SVLEN=-2;SAMPLES=HG00514;SEQ=CG</t>
  </si>
  <si>
    <t>AC=9;AF=0.500;AN=18;DB;DP=884;ExcessHet=3.0103;MLEAC=1;MLEAF=0.500;MQ0=0;SF=0;set=Intersection</t>
  </si>
  <si>
    <t>0/1:99:70,29:770,0,3067:.:99</t>
  </si>
  <si>
    <t>GAC</t>
  </si>
  <si>
    <t>END=75665818;SVTYPE=deletion;SVLEN=-2;SAMPLES=HG00514;SEQ=CA</t>
  </si>
  <si>
    <t>END=75665843;SVTYPE=deletion;SVLEN=-2;SAMPLES=HG00514;SEQ=TC</t>
  </si>
  <si>
    <t>TCCTGGGGATTCA</t>
  </si>
  <si>
    <t>END=75665951;SVTYPE=deletion;SVLEN=-12;SAMPLES=HG00514;SEQ=CCTGGGGATTCA</t>
  </si>
  <si>
    <t>AC=7;AF=0.500;AN=14;DB;DP=759;ExcessHet=3.0103;MLEAC=1;MLEAF=0.500;MQ0=0;SF=0;set=HG00514-HG00513</t>
  </si>
  <si>
    <t>0/1:599,0,3164:73,19:99:.:92</t>
  </si>
  <si>
    <t>ZNF717</t>
  </si>
  <si>
    <t>AC=12;AF=0.500;AN=28;DB;DP=991;END=75737610;ExcessHet=3.0103;HOMLEN=3;HOMSEQ=CCC;MLEAC=1;MLEAF=0.500;MQ0=0;SF=0;SVLEN=-1;SVTYPE=DEL;set=HG00514-HG00513</t>
  </si>
  <si>
    <t>0/1:99:68,43:1576,0,2790:111:.</t>
  </si>
  <si>
    <t>0/1:.:47,17:.:.:.</t>
  </si>
  <si>
    <t>CACATTCATT</t>
  </si>
  <si>
    <t>AC=8;AF=0.500;AN=24;BaseQRankSum=1.267;ClippingRankSum=-0.060;DP=520;END=75737675;FS=1.268;HOMLEN=4;HOMSEQ=ACAT;MLEAC=1;MLEAF=0.500;MQ0=0;MQ=59.27;MQRankSum=1.101;QD=10.83;ReadPosRankSum=2.414;SF=0;SOR=0.719;SVLEN=-9;SVTYPE=DEL;set=HG00513</t>
  </si>
  <si>
    <t>0/1:.:.:.:41,26</t>
  </si>
  <si>
    <t>ATT</t>
  </si>
  <si>
    <t>AC=2;AF=0.500;AN=4;DP=201;FS=0.000;MLEAC=1;MLEAF=0.500;MQ0=0;SF=0;set=HG00514-HG00512</t>
  </si>
  <si>
    <t>0/1:109:1045,0,3289:79,30:99</t>
  </si>
  <si>
    <t>CATTACAT</t>
  </si>
  <si>
    <t>AC=2;AF=0.500;AN=4;DP=204;FS=0.000;MLEAC=1;MLEAF=0.500;MQ0=0;SF=0;set=HG00514-HG00512</t>
  </si>
  <si>
    <t>0/1:114:99:1033,0,3457:83,31</t>
  </si>
  <si>
    <t>AC=14;AF=0.500;AN=32;DB;DP=904;END=75737744;ExcessHet=3.0103;HOMLEN=4;HOMSEQ=TTTT;MLEAC=1;MLEAF=0.500;MQ0=0;SF=0;SVLEN=-1;SVTYPE=DEL;set=HG00514-HG00513</t>
  </si>
  <si>
    <t>0/1:.:111:1013,0,3195:80,31:99</t>
  </si>
  <si>
    <t>0/1:.:.:.:68,22:.</t>
  </si>
  <si>
    <t>END=75737946;SVTYPE=deletion;SVLEN=-2;SAMPLES=HG00514;SEQ=CC</t>
  </si>
  <si>
    <t>AC=7;AF=0.500;AN=14;DB;DP=923;ExcessHet=3.0103;MLEAC=1;MLEAF=0.500;MQ0=0;SF=0;set=HG00514-HG00513</t>
  </si>
  <si>
    <t>0/1:1124,0,4263:83,33:99:.:116</t>
  </si>
  <si>
    <t>AC=7;AF=0.500;AN=14;DB;DP=678;ExcessHet=3.0103;MLEAC=1;MLEAF=0.500;MQ0=0;SF=0;set=HG00514-HG00513</t>
  </si>
  <si>
    <t>0/1:97:.:81,0,3680:88,9:81</t>
  </si>
  <si>
    <t>AC=7;AF=0.500;AN=14;DB;DP=735;ExcessHet=3.0103;MLEAC=1;MLEAF=0.500;MQ0=0;SF=0;set=HG00514-HG00513</t>
  </si>
  <si>
    <t>0/1:.:91:99:353,0,4555:77,14</t>
  </si>
  <si>
    <t>AC=11;AF=0.500;AN=16;BaseQRankSum=0.355;ClippingRankSum=-0.755;DB;DP=617;ExcessHet=3.0103;MLEAC=1;MLEAF=0.500;MQ0=0;MQ=60.00;MQRankSum=0.533;ReadPosRankSum=1.688;SF=0;set=Intersection</t>
  </si>
  <si>
    <t>0/1:.:66:41,25:547,0,841:99</t>
  </si>
  <si>
    <t>ATG3</t>
  </si>
  <si>
    <t>END=113657266;SVTYPE=deletion;SVLEN=-3;SAMPLES=HG00514;SEQ=ctg</t>
  </si>
  <si>
    <t>KIAA2018</t>
  </si>
  <si>
    <t>GGGCTCAGGCTCA</t>
  </si>
  <si>
    <t>AC=4;AF=0.500;AN=8;DB;DP=142;ExcessHet=3.0103;MLEAC=1;MLEAF=0.500;MQ0=0;MQ=60.00;SF=0;set=HG00514-HG00513</t>
  </si>
  <si>
    <t>0/1:.:27:99:537,0,1305:14,13</t>
  </si>
  <si>
    <t>HCLS1</t>
  </si>
  <si>
    <t>GTTC</t>
  </si>
  <si>
    <t>AC=3;AF=0.750;AN=4;BaseQRankSum=-0.291;ClippingRankSum=0.138;DP=83;FS=0.000;MQ0=0;MQRankSum=0.291;ReadPosRankSum=-0.199;SF=0;set=HG00514-HG00512</t>
  </si>
  <si>
    <t>0/1:574,0,990:21,16:99:37</t>
  </si>
  <si>
    <t>MYLK</t>
  </si>
  <si>
    <t>AGAGGAGGAGGAGGAAGAG</t>
  </si>
  <si>
    <t>AC=3;AF=0.500;AN=6;BaseQRankSum=-0.324;ClippingRankSum=0.246;DB;DP=147;ExcessHet=3.0103;FS=4.525;MLEAC=1;MLEAF=0.500;MQ0=0;MQ=60.00;MQRankSum=-0.816;QD=17.18;ReadPosRankSum=-1.437;SF=0;SOR=0.269;set=HG00514-HG00512</t>
  </si>
  <si>
    <t>0/1:25,17:908,0,4236:99:42:.</t>
  </si>
  <si>
    <t>HEG1</t>
  </si>
  <si>
    <t>TAACA</t>
  </si>
  <si>
    <t>AB=0.45045;ABP=5.3774;AC=12;AF=0.500;AN=30;AO=50;CIGAR=1M4D10M;DB;DP=995;DPB=210.133;DPRA=0.668675;EPP=11.5225;EPPR=6.23461;ExcessHet=3.0103;GTI=0;LEN=4;MEANALT=3.5;MLEAC=1;MLEAF=0.500;MQ0=0;MQM=60.2;MQMR=60;NS=3;NUMALT=1;ODDS=32.1523;OLD_VARIANT=chr3:126006425:TAACAAACAAAAAGG/TAACAAAAAGG;PAIRED=1;PAIREDR=1;PAO=18;PQA=470;PQR=1144;PRO=41;QA=1100;QR=3984;RO=132;RPL=30;RPP=7.35324;RPPR=9.59052;RPR=20;RUN=1;SAF=24;SAP=3.18402;SAR=26;SF=0,1;SRF=63;SRP=3.60252;SRR=69;TYPE=del;set=HG00514-HG00512;technology.ILLUMINA=1</t>
  </si>
  <si>
    <t>0/1:.:.:.:.:59:.:99:.:32,27:1038,0,1370</t>
  </si>
  <si>
    <t>0/1:628:-34.006,0,-61.8813:.:59,28:59:29:.:879:.:.:28</t>
  </si>
  <si>
    <t>SLC41A3</t>
  </si>
  <si>
    <t>CTTAA</t>
  </si>
  <si>
    <t>AB=0.464052;ABP=4.72761;AC=6;AF=0.500;AN=18;AO=71;BaseQRankSum=-1.411;CIGAR=1M4I2M;ClippingRankSum=-0.272;DP=637;DPB=332.667;DPRA=1.03378;EPP=3.04088;EPPR=16.6494;FS=0.972;GTI=0;LEN=4;MEANALT=2;MLEAC=1;MLEAF=0.500;MQ0=0;MQ=60.00;MQM=60;MQMR=60;MQRankSum=0.974;NS=3;NUMALT=1;ODDS=70.8614;OLD_VARIANT=chr3:149520808:CAG/CTTAAAG;PAIRED=1;PAIREDR=1;PAO=7;PQA=194.5;PQR=185.5;PRO=7;QA=1911;QD=22.13;QR=4562;RO=153;RPL=28;RPP=9.89173;RPPR=3.70574;RPR=43;RUN=1;ReadPosRankSum=-2.206;SAF=32;SAP=4.50892;SAR=39;SF=0,1;SOR=0.915;SRF=91;SRP=14.9463;SRR=62;TYPE=ins;set=HG00514-HG00513;technology.ILLUMINA=1</t>
  </si>
  <si>
    <t>GT:RO:DP:DPR:GL:QA:AO:AD:PL:GQ:QR</t>
  </si>
  <si>
    <t>0/1:.:72:.:.:.:.:31,41:1714,0,1767:99</t>
  </si>
  <si>
    <t>0/1:33:74:74,40:-78.3744,0,-63.3707:1068:40:.:.:.:977</t>
  </si>
  <si>
    <t>WWTR1</t>
  </si>
  <si>
    <t>CTCCTCCTCCTCCTCCACCTCT</t>
  </si>
  <si>
    <t>AC=3;AF=0.750;AN=4;BaseQRankSum=-0.406;ClippingRankSum=-0.988;DP=51;FS=0.000;MQ0=0;MQRankSum=-0.406;ReadPosRankSum=-1.537;SF=0;set=HG00514-filterInHG00513</t>
  </si>
  <si>
    <t>1/1:7:0,0:179,7,0:0</t>
  </si>
  <si>
    <t>ERICH6</t>
  </si>
  <si>
    <t>GCGCCGC</t>
  </si>
  <si>
    <t>AB=0.542373;ABP=3.93042;AC=4;AF=0.500;AN=10;AO=32;CIGAR=1M6D13M;DP=128;DPB=76.55;DPRA=1.96667;EPP=4.09604;EPPR=11.6962;GTI=0;LEN=6;MEANALT=3.5;MLEAC=1;MLEAF=0.500;MQ0=0;MQ=60.00;MQM=60;MQMR=60;NS=3;NUMALT=1;ODDS=18.3584;OLD_VARIANT=chr3:154122401:GCGCCGCCGCCGCCGCCGGT/GCGCCGCCGCCGGT;PAIRED=1;PAIREDR=1;PAO=8;PQA=188.5;PQR=387.5;PRO=17;QA=522;QR=888;RO=36;RPL=12;RPP=7.35324;RPPR=9.04217;RPR=20;RUN=1;SAF=18;SAP=4.09604;SAR=14;SF=0,1;SRF=17;SRP=3.25157;SRR=19;TYPE=del;set=HG00514-HG00513;technology.ILLUMINA=1</t>
  </si>
  <si>
    <t>GT:AO:AD:PL:GQ:QR:DP:RO:DPR:GL:QA</t>
  </si>
  <si>
    <t>0/1:.:8,11:415,0,294:99:.:19</t>
  </si>
  <si>
    <t>0/1:13:.:.:.:225:24:10:24,13:-8.72595,0,-16.1635:203</t>
  </si>
  <si>
    <t>ARHGEF26</t>
  </si>
  <si>
    <t>CGGA</t>
  </si>
  <si>
    <t>END=183775958;SVTYPE=deletion;SVLEN=-3;SAMPLES=HG00514;SEQ=gag</t>
  </si>
  <si>
    <t>YEATS2</t>
  </si>
  <si>
    <t>TGCGTGACCTGTGGATGCTGAGGAAGTGTCGGTGACATGAAGAGGGGTG</t>
  </si>
  <si>
    <t>END=195781631;SVTYPE=insertion;SVLEN=48;SAMPLES=HG00514;SEQ=GCGTGACCTGTGGATGCTGAGGAAGTGTCGGTGACATGAAGAGGGGTG</t>
  </si>
  <si>
    <t>CGGAAGTGTCGGTGACATGAAGAGGGGTGGCATGACCTGTGGATACTGA</t>
  </si>
  <si>
    <t>END=195783926;SVTYPE=insertion;SVLEN=48;SAMPLES=HG00514;SEQ=GGAAGTGTCGGTGACATGAAGAGGGGTGGCATGACCTGTGGATACTGA</t>
  </si>
  <si>
    <t>TGGTGACAGGAAGAGGGGTGGCGTGACCTGTGGATTCTGAGGAAGTGTC</t>
  </si>
  <si>
    <t>AC=8;AF=1.00;AN=8;BaseQRankSum=-0.720;ClippingRankSum=0.720;DP=87;MLEAC=2;MLEAF=1.00;MQ0=0;MQRankSum=0.000;ReadPosRankSum=1.380;SF=0;set=HG00514-HG00512</t>
  </si>
  <si>
    <t>1/1:6:863,1,0:2,4:1</t>
  </si>
  <si>
    <t>TGTCTCCTGCGTAACA</t>
  </si>
  <si>
    <t>AB=0.491228;ABP=3.0484;AC=26;AF=0.750;AN=34;AO=85;BaseQRankSum=0.091;CIGAR=1M15I2M;ClippingRankSum=-0.190;DB;DP=1170;DPB=632;DPRA=0.819444;EPP=7.3277;EPPR=3.09546;ExcessHet=3.0103;FS=0.000;GTI=0;LEN=15;MEANALT=2.5;MLEAC=2;MLEAF=1.00;MQ0=0;MQM=60;MQMR=60;MQRankSum=-0.274;NS=3;NUMALT=1;ODDS=41.1747;OLD_VARIANT=chr3:195791241:TGT/TGTCTCCTGCGTAACAGT;PAIRED=0.952941;PAIREDR=1;PAO=2;PQA=57;PQR=57;PRO=2;QA=1594;QR=3156;RO=102;RPL=43;RPP=3.03585;RPPR=40.564;RPR=42;RUN=1;ReadPosRankSum=-0.527;SAF=40;SAP=3.64897;SAR=45;SF=0,1;SRF=52;SRP=3.09546;SRR=50;TYPE=ins;set=HG00514-HG00512;technology.ILLUMINA=1</t>
  </si>
  <si>
    <t>0/1:.:99:.:1562,0,3598:25,38:.:.:.:63:.</t>
  </si>
  <si>
    <t>0/1:903:.:28:.:.:-30.7294,0,-64.4061:530:29:57:.:57,28</t>
  </si>
  <si>
    <t>GGCAGCAGCA</t>
  </si>
  <si>
    <t>END=198153268;SVTYPE=deletion;SVLEN=-9;SAMPLES=HG00514;SEQ=agcagcagc</t>
  </si>
  <si>
    <t>FAM157A</t>
  </si>
  <si>
    <t>AGCCGCC</t>
  </si>
  <si>
    <t>AC=3;AF=0.500;AN=6;BaseQRankSum=-0.265;ClippingRankSum=0.000;DB;DP=66;ExcessHet=3.0103;FS=2.077;MLEAC=1;MLEAF=0.500;MQ0=0;MQ=60.00;MQRankSum=0.530;QD=21.32;ReadPosRankSum=-0.442;SF=0;SOR=0.184;set=HG00514-HG00513</t>
  </si>
  <si>
    <t>0/1:10,10:389,0,575:99:20:.</t>
  </si>
  <si>
    <t>CPEB2</t>
  </si>
  <si>
    <t>AC=2;AF=0.500;AN=4;BaseQRankSum=0.597;ClippingRankSum=0.163;DB;DP=45;ExcessHet=3.0103;FS=0.000;MLEAC=1;MLEAF=0.500;MQ0=0;MQ=60.00;MQRankSum=-0.597;QD=8.03;ReadPosRankSum=0.597;SF=0;SOR=0.412;set=HG00514</t>
  </si>
  <si>
    <t>0/1:16:.:99:10,6:222,0,412</t>
  </si>
  <si>
    <t>AB=0.487544;ABP=3.38896;AC=9;AF=0.500;AN=30;AO=137;CIGAR=1M3I4M;DP=567;DPB=389;DPRA=0;END=76144165;EPP=4.29416;EPPR=3.02592;GTI=0;HOMLEN=3;HOMSEQ=TGT;LEN=3;MEANALT=2.66667;MLEAC=1;MLEAF=0.500;MQ0=0;MQM=61.1679;MQMR=60;NS=3;NUMALT=1;ODDS=162.032;OLD_VARIANT=chr4:76144165:CTGTG/CTGTTGTG;PAIRED=1;PAIREDR=1;PAO=20;PQA=511.5;PQR=349.5;PRO=14;QA=3715;QR=4093;RO=139;RPL=69;RPP=3.02615;RPPR=3.1509;RPR=68;RUN=1;SAF=77;SAP=7.591;SAR=60;SF=0,1;SRF=82;SRP=12.7741;SRR=57;SVLEN=3;SVTYPE=INS;TYPE=ins;set=Intersection;technology.ILLUMINA=1</t>
  </si>
  <si>
    <t>0/1:.:1525,0,1819:49,37:.:99:86</t>
  </si>
  <si>
    <t>0/1:.:.:50,30</t>
  </si>
  <si>
    <t>0/1:38:.:.:1467:.:91:50:91,38:-69.3107,0,-99.9318:992</t>
  </si>
  <si>
    <t>NUP54</t>
  </si>
  <si>
    <t>ATAGCAGTGACAGCAGCAG</t>
  </si>
  <si>
    <t>AC=11;AF=0.667;AN=28;DP=327;END=87614680;HOMLEN=35;HOMSEQ=TAGCAGTGACAGCAGCAGTAGCAGTGACAGCAGCA;MLEAC=1;MLEAF=0.500;MQ0=0;SF=0;SVLEN=18;SVTYPE=INS;set=Intersection</t>
  </si>
  <si>
    <t>0/1:99:24,16:747,0,933:40</t>
  </si>
  <si>
    <t>0/1:.:41,16:.:.</t>
  </si>
  <si>
    <t>DSPP</t>
  </si>
  <si>
    <t>TAGC</t>
  </si>
  <si>
    <t>AB=0.445161;ABP=7.05905;AC=12;AF=0.500;AN=38;AO=69;CIGAR=1M3D4M;DP=711;DPB=202.125;DPRA=1.27049;END=87615167;EPP=3.79707;EPPR=4.27569;GTI=0;HOMLEN=4;HOMSEQ=AGCA;LEN=3;MEANALT=3;MLEAC=1;MLEAF=0.500;MQ0=0;MQM=59.4638;MQMR=59.7266;NS=3;NUMALT=1;ODDS=61.4065;OLD_VARIANT=chr4:87615164:TAGCAGCA/TAGCA;PAIRED=0.971014;PAIREDR=0.978417;PAO=8.5;PQA=155.5;PQR=258.5;PRO=13.5;QA=1551;QR=4002;RO=139;RPL=35;RPP=3.04177;RPPR=8.64988;RPR=34;RUN=1;SAF=28;SAP=8.32883;SAR=41;SF=0,1;SRF=77;SRP=6.52527;SRR=62;SVLEN=-3;SVTYPE=DEL;TYPE=del;set=HG00514-HG00512;technology.ILLUMINA=1</t>
  </si>
  <si>
    <t>0/1:.:1399,0,1172:31,36:99:.:.:67</t>
  </si>
  <si>
    <t>0/1:.:.:26,20:.</t>
  </si>
  <si>
    <t>0/1:32:.:.:.:935:33:68:68,32:-48.5326,0,-63.5983:774</t>
  </si>
  <si>
    <t>TAGTAGTGAC</t>
  </si>
  <si>
    <t>AB=0.37037;ABP=22.7144;AC=31;AF=0.667;AN=50;AO=96;CIGAR=1M9I2M;DB;DP=1092;DPB=566.333;DPRA=0;END=87615305;EPP=4.45795;EPPR=7.01917;ExcessHet=3.0103;FS=0.000;GTI=0;HOMLEN=13;HOMSEQ=AGCAGTGACAGCA;LEN=9;MEANALT=3.66667;MQ0=0;MQM=61.4167;MQMR=59.8333;NS=3;NUMALT=1;ODDS=9.80854;OLD_VARIANT=chr4:87615305:TAG/TAGTAGTGACAG;PAIRED=1;PAIREDR=0.987179;PAO=17.5;PQA=347;PQR=75;PRO=3.5;QA=2058;QR=2237;RO=78;RPL=43;RPP=5.27225;RPPR=7.01917;RPR=53;RUN=1;SAF=33;SAP=23.3679;SAR=63;SF=0,1;SRF=44;SRP=5.79424;SRR=34;SVLEN=9;SVTYPE=INS;TYPE=ins;set=Intersection;technology.ILLUMINA=1</t>
  </si>
  <si>
    <t>GT:GQ:QR:AO:PL:AD:GL:QA:RO:DP:SB:DPR</t>
  </si>
  <si>
    <t>0/1:99:.:.:1235,0,1049:29,32:.:.:.:61:.</t>
  </si>
  <si>
    <t>0/1:.:.:.:.:15,13:.:.:.:.</t>
  </si>
  <si>
    <t>0/1:.:1094:26:.:.:-38.8939,0,-76.6098:591:38:71:.:71,26</t>
  </si>
  <si>
    <t>ATAG</t>
  </si>
  <si>
    <t>AC=4;AF=0.500;AN=8;DP=199;MLEAC=1;MLEAF=0.500;MQ0=0;SF=0;set=HG00514-HG00512</t>
  </si>
  <si>
    <t>0/1:30:99:153,0,586:20,10</t>
  </si>
  <si>
    <t>CAGTGACAGCAGCAACAGCAGTGACAGCAGCGAT</t>
  </si>
  <si>
    <t>AC=4;AF=0.500;AN=8;DP=231;MLEAC=1;MLEAF=0.500;MQ0=0;SF=0;set=HG00514-HG00512</t>
  </si>
  <si>
    <t>0/1:38:28,10:132,0,822:99</t>
  </si>
  <si>
    <t>TAGCAGTGAC</t>
  </si>
  <si>
    <t>AB=0.678571;ABP=18.5208;AC=11;AF=0.5;AN=16;AO=38;CIGAR=1M9D1M;DP=210;DPB=35;DPRA=0;EPP=17.6392;EPPR=7.35324;GTI=0;LEN=9;MEANALT=3.33333;MQM=43.5;MQMR=24.5;NS=3;NUMALT=1;ODDS=3.07955;OLD_VARIANT=chr4:87615920:TAGCAGTGACA/TA;PAIRED=1;PAIREDR=1;PAO=4.5;PQA=114;PQR=587;PRO=22.5;QA=719;QR=57;RO=2;RPL=34;RPP=54.4399;RPPR=7.35324;RPR=4;RUN=1;SAF=15;SAP=6.66752;SAR=23;SF=1;SRF=2;SRP=7.35324;SRR=0;TYPE=del;technology.ILLUMINA=1</t>
  </si>
  <si>
    <t>GT:QA:GL:DPR:RO:DP:QR:AO</t>
  </si>
  <si>
    <t>0/1:137:-0.679782,0,-10.408:14,8:1:14:30:8</t>
  </si>
  <si>
    <t>TAGCAGTGACAGCAGCAACAGCAGTGAC</t>
  </si>
  <si>
    <t>END=87616091;SVTYPE=deletion;SVLEN=-27;SAMPLES=HG00514;SEQ=gacagcagcaacagcagtgacagcagt</t>
  </si>
  <si>
    <t>TGACAGCAGTGACAGCAGC</t>
  </si>
  <si>
    <t>AC=2;AF=0.500;AN=10;BaseQRankSum=1.250;ClippingRankSum=-1.028;DP=49;END=87616304;FS=6.648;HOMLEN=52;HOMSEQ=GACAGCAGTGACAGCAGCGACAGCAGTGACAGCAGCGACAGCAGTGACAGCA;MLEAC=1;MLEAF=0.500;MQ0=0;MQ=59.36;MQRankSum=-0.306;QD=4.38;ReadPosRankSum=0.733;SF=0;SOR=1.811;SVLEN=-18;SVTYPE=DEL;set=HG00514</t>
  </si>
  <si>
    <t>0/1:26:18,8:252,0,693:99</t>
  </si>
  <si>
    <t>0/1:.:31,8:.</t>
  </si>
  <si>
    <t>AC=6;AF=0.500;AN=12;BaseQRankSum=1.688;ClippingRankSum=0.380;DB;DP=721;ExcessHet=3.0103;FS=19.478;MLEAC=1;MLEAF=0.500;MQ0=0;MQ=52.04;MQRankSum=-4.864;QD=2.36;ReadPosRankSum=-1.700;SF=0;SOR=3.827;set=HG00514-HG00513</t>
  </si>
  <si>
    <t>0/1:.:109:116,0,6587:99,10:99</t>
  </si>
  <si>
    <t>SLC9B1</t>
  </si>
  <si>
    <t>AB=0.522124;ABP=3.49071;AC=6;AF=0.500;AN=28;AO=59;CIGAR=1M3D5M;DP=283;DPB=157.556;DPRA=1.06604;END=112432369;EPP=3.93042;EPPR=4.04333;GTI=0;HOMLEN=4;HOMSEQ=TTCT;LEN=3;MEANALT=2.5;MLEAC=1;MLEAF=0.500;MQ0=0;MQM=60.1695;MQMR=60;NS=3;NUMALT=1;ODDS=53.0251;OLD_VARIANT=chr4:112432366:GTTCTTCTG/GTTCTG;PAIRED=1;PAIREDR=0.990291;PAO=10;PQA=224;PQR=392;PRO=16;QA=1588;QR=3084;RO=103;RPL=24;RPP=7.46366;RPPR=3.20004;RPR=35;RUN=1;SAF=30;SAP=3.0471;SAR=29;SF=0,1;SRF=59;SRP=7.75381;SRR=44;SVLEN=-3;SVTYPE=DEL;TYPE=del;set=HG00514-HG00512;technology.ILLUMINA=1</t>
  </si>
  <si>
    <t>GT:GQ:QR:AO:PL:AD:GL:QA:DP:RO:DPR</t>
  </si>
  <si>
    <t>0/1:99:.:.:1177,0,1126:25,30:.:.:55</t>
  </si>
  <si>
    <t>0/1:.:.:.:.:25,27:.:.:.</t>
  </si>
  <si>
    <t>0/1:.:751:29:.:.:-51.3024,0,-55.4705:783:56:24:56,29</t>
  </si>
  <si>
    <t>ALPK1</t>
  </si>
  <si>
    <t>AC=24;AF=1.00;AN=30;DB;DP=416;END=139730433;ExcessHet=3.0103;FS=0.000;HOMLEN=25;HOMSEQ=CTGCTGCTGCTGCTGCTGCTGCTGC;MLEAC=2;MLEAF=1.00;MQ0=0;MQ=60.00;SF=0;SVLEN=-3;SVTYPE=DEL;set=Intersection</t>
  </si>
  <si>
    <t>1/1:99:1611,109,0:0,36:.:36</t>
  </si>
  <si>
    <t>0/1:.:.:10,35:.</t>
  </si>
  <si>
    <t>MAML3</t>
  </si>
  <si>
    <t>TTGCTGCTGCTGC</t>
  </si>
  <si>
    <t>AC=6;AN=14;END=139889921;HOMLEN=47;HOMSEQ=TGCTGCTGCTGCTGCTGCTGCTGCTGCTGCTGCTGCTGCTGCTGCTG;SF=0;SVLEN=-12;SVTYPE=DEL</t>
  </si>
  <si>
    <t>0/1:11,6</t>
  </si>
  <si>
    <t>AC=11;AF=0.667;AN=14;BaseQRankSum=-1.763;ClippingRankSum=-0.979;DB;DP=195;ExcessHet=3.0103;FS=0.000;MLEAC=2;MLEAF=1.00;MQ0=0;MQ=60.00;MQRankSum=0.065;QD=22.98;ReadPosRankSum=0.718;SF=0;SOR=0.053;set=Intersection</t>
  </si>
  <si>
    <t>0/1:.:27:12,15:559,0,440:99</t>
  </si>
  <si>
    <t>TGCTGCTGCTGC</t>
  </si>
  <si>
    <t>AC=11;AF=0.667;AN=14;BaseQRankSum=0.955;ClippingRankSum=0.553;DB;DP=202;ExcessHet=3.0103;FS=0.000;MLEAC=2;MLEAF=1.00;MQ0=0;MQ=60.00;MQRankSum=0.955;QD=20.10;ReadPosRankSum=1.133;SF=0;SOR=0.141;set=Intersection</t>
  </si>
  <si>
    <t>0/1:.:30:15,15:582,0,598:99</t>
  </si>
  <si>
    <t>CCGGCCGCAACCTCGG</t>
  </si>
  <si>
    <t>AB=0.705882;ABP=28.0461;AC=37;AF=1.00;AN=52;AO=48;CIGAR=1M15D1M;DB;DP=516;DPB=39.5882;DPRA=0;END=61332762;EPP=7.5342;EPPR=3.44459;ExcessHet=3.0103;FS=0.000;GTI=0;HOMLEN=16;HOMSEQ=CGGCCGCAACCTCGGC;LEN=15;MEANALT=1;MLEAC=2;MLEAF=1.00;MQ0=0;MQ=60.00;MQM=60;MQMR=60;NS=3;NUMALT=1;ODDS=16.9276;OLD_VARIANT=chr5:61332747:CCGGCCGCAACCTCGGC/CC;PAIRED=0.979167;PAIREDR=0.95;PAO=2;PQA=60;PQR=518;PRO=24;QA=625;QR=467;RO=20;RPL=21;RPP=4.6389;RPPR=46.4397;RPR=27;RUN=1;SAF=26;SAP=3.73412;SAR=22;SF=0,1;SRF=11;SRP=3.44459;SRR=9;SVLEN=-15;SVTYPE=DEL;TYPE=del;set=Intersection;technology.ILLUMINA=1</t>
  </si>
  <si>
    <t>1/1:.:20:.:.:.:.:.:848,61,0:0,20:61</t>
  </si>
  <si>
    <t>0/1:.:.:.:.:.:.:.:.:6,20:.</t>
  </si>
  <si>
    <t>0/1:4:23:.:23,19:-18.0811,0,-10.8677:243:19:.:.:.:95</t>
  </si>
  <si>
    <t>ZSWIM6</t>
  </si>
  <si>
    <t>TACTCAA</t>
  </si>
  <si>
    <t>AB=0.473684;ABP=4.03889;AC=27;AF=0.500;AN=52;AO=81;CIGAR=1M6D7M;DB;DP=1410;DPB=248.429;DPRA=0.919355;END=74726027;EPP=6.2541;EPPR=5.45633;ExcessHet=3.0103;FS=0.000;GTI=0;HOMLEN=6;HOMSEQ=ACTCAA;LEN=6;MEANALT=2.5;MLEAC=1;MLEAF=0.500;MQ0=0;MQM=60.7407;MQMR=60;NS=3;NUMALT=1;ODDS=99.8808;OLD_VARIANT=chr5:74726021:TACTCAAACTCAAT/TACTCAAT;PAIRED=0.987654;PAIREDR=0.994253;PAO=14.5;PQA=325.5;PQR=739.5;PRO=28.5;QA=2044;QR=5130;RO=174;RPL=42;RPP=3.25157;RPPR=3.45957;RPR=39;RUN=1;SAF=44;SAP=4.32391;SAR=37;SF=0,1;SRF=92;SRP=4.25827;SRR=82;SVLEN=-6;SVTYPE=DEL;TYPE=del;set=HG00514-HG00513;technology.ILLUMINA=1</t>
  </si>
  <si>
    <t>0/1:.:99:.:1927,0,3530:48,51:.:.:.:99:.</t>
  </si>
  <si>
    <t>0/1:.:.:.:.:50,46</t>
  </si>
  <si>
    <t>0/1:1394:.:47:.:.:-75.6962,0,-93.2751:1228:46:95:.:95,47</t>
  </si>
  <si>
    <t>GFM2</t>
  </si>
  <si>
    <t>TTCA</t>
  </si>
  <si>
    <t>AB=0.582524;ABP=9.10307;AC=37;AF=0.750;AN=50;AO=127;BaseQRankSum=2.305;CIGAR=1M3D4M;ClippingRankSum=-1.605;DB;DP=1435;DPB=215.875;DPRA=1.0241;END=75195893;EPP=4.39525;EPPR=3.0815;ExcessHet=3.0103;FS=0.000;GTI=0;HOMLEN=3;HOMSEQ=TCA;LEN=3;MEANALT=1;MLEAC=2;MLEAF=1.00;MQ0=0;MQM=60.1575;MQMR=60;MQRankSum=1.084;NS=3;NUMALT=1;ODDS=68.9707;OLD_VARIANT=chr5:75195890:TTCATCAA/TTCAA;PAIRED=1;PAIREDR=1;PAO=7;PQA=211;PQR=401;PRO=14;QA=3313;QR=3633;RO=122;RPL=64;RPP=3.0274;RPPR=3.0815;RPR=63;RUN=1;ReadPosRankSum=0.006;SAF=68;SAP=4.39525;SAR=59;SF=0,1;SRF=54;SRP=6.49889;SRR=68;SVLEN=-3;SVTYPE=DEL;TYPE=del;set=HG00514-HG00513;technology.ILLUMINA=1</t>
  </si>
  <si>
    <t>0/1:.:.:.:.:108:.:.:99:2403,0,2154:47,61</t>
  </si>
  <si>
    <t>0/1:.:.:.:.:.:.:.:.:.:46,57</t>
  </si>
  <si>
    <t>0/1:1645:-113.683,0,-96.3443:.:103,60:103:43:1340:.:.:.:60</t>
  </si>
  <si>
    <t>ANKRD31</t>
  </si>
  <si>
    <t>TGCC</t>
  </si>
  <si>
    <t>AC=7;AF=0.667;AN=22;BaseQRankSum=-2.484;ClippingRankSum=0.812;DP=134;END=113488351;FS=1.536;HOMLEN=20;HOMSEQ=GCCGCCGCCGCCGCCGCCGC;MLEAC=1;MLEAF=0.500;MQ0=0;MQ=60.00;MQRankSum=-0.441;QD=17.37;ReadPosRankSum=1.973;SF=0;SOR=0.340;SVLEN=3;SVTYPE=INS;set=Intersection</t>
  </si>
  <si>
    <t>0/1:13,15:551,0,504:99:28</t>
  </si>
  <si>
    <t>0/1:20,12:.:.</t>
  </si>
  <si>
    <t>MCC</t>
  </si>
  <si>
    <t>AB=0;ABP=0;AC=29;AF=1.00;AN=48;AO=64;CIGAR=1M3I15M;DB;DP=490;DPB=99.25;DPRA=0;END=114362934;EPP=11.6962;EPPR=0;ExcessHet=3.0103;FS=0.000;GTI=0;HOMLEN=14;HOMSEQ=GCCGCCGCCGCCGC;LEN=3;MEANALT=3;MLEAC=2;MLEAF=1.00;MQ0=0;MQ=60.00;MQM=60;MQMR=0;NS=3;NUMALT=1;ODDS=43.6632;OLD_VARIANT=chr5:114362934:TGCCGCCGCCGCCGCT/TGCCGCCGCCGCCGCCGCT;PAIRED=1;PAIREDR=0;PAO=17;PQA=411;PQR=411;PRO=17;QA=1241;QR=0;RO=0;RPL=30;RPP=3.55317;RPPR=0;RPR=34;RUN=1;SAF=24;SAP=11.6962;SAR=40;SF=0,1;SRF=0;SRP=0;SRR=0;SVLEN=3;SVTYPE=INS;TYPE=ins;set=Intersection;technology.ILLUMINA=1</t>
  </si>
  <si>
    <t>1/1:.:1174,81,0:0,27:.:81:.:27:.:.</t>
  </si>
  <si>
    <t>.:.:.:5,24:.:.:.:.:.:.</t>
  </si>
  <si>
    <t>1/1:25:.:.:0:.:0:26:26,25:.:-42.6026,-12.3422,0:472</t>
  </si>
  <si>
    <t>KCNN2</t>
  </si>
  <si>
    <t>TCCCGGC</t>
  </si>
  <si>
    <t>AC=6;AF=0.500;AN=24;BaseQRankSum=0.430;ClippingRankSum=0.525;DB;DP=119;END=129461622;ExcessHet=3.0103;FS=2.987;HOMLEN=15;HOMSEQ=CCCGGCCCCGGCCCC;MLEAC=1;MLEAF=0.500;MQ0=0;MQ=60.00;MQRankSum=-0.875;QD=18.27;ReadPosRankSum=-1.480;SF=0;SOR=0.714;SVLEN=6;SVTYPE=INS;set=HG00514-HG00512</t>
  </si>
  <si>
    <t>0/1:407,0,1269:18,11:99:29:.</t>
  </si>
  <si>
    <t>0/1:.:21,11:.:.:.</t>
  </si>
  <si>
    <t>ADAMTS19</t>
  </si>
  <si>
    <t>AGTT</t>
  </si>
  <si>
    <t>AB=0.429379;ABP=10.6779;AC=35;AF=0.667;AN=48;AO=153;BaseQRankSum=1.171;CIGAR=1M3D7M;ClippingRankSum=-0.362;DB;DP=1537;DPB=226.455;DPRA=0;END=135940515;EPP=3.02449;EPPR=6.13722;ExcessHet=3.0103;FS=0.000;GTI=0;HOMLEN=3;HOMSEQ=GTT;LEN=3;MEANALT=2;MLEAC=2;MLEAF=1.00;MQ0=0;MQM=60.2614;MQMR=60;MQRankSum=-1.364;NS=3;NUMALT=1;ODDS=70.1933;OLD_VARIANT=chr5:135940512:AGTTGTTTTTA/AGTTTTTA;PAIRED=1;PAIREDR=1;PAO=11;PQA=311.5;PQR=467.5;PRO=16;QA=3818;QR=3062;RO=100;RPL=80;RPP=3.70574;RPPR=6.13722;RPR=73;RUN=1;ReadPosRankSum=2.852;SAF=95;SAP=22.44;SAR=58;SF=0,1;SRF=56;SRP=6.13722;SRR=44;SVLEN=-3;SVTYPE=DEL;TYPE=del;set=Intersection;technology.ILLUMINA=1</t>
  </si>
  <si>
    <t>0/1:.:.:.:102:.:.:99:.:.:59,43:1590,0,2789</t>
  </si>
  <si>
    <t>0/1:.:.:.:.:.:.:.:.:.:59,36</t>
  </si>
  <si>
    <t>0/1:-56.8277,0,-133.902:1010:55:95:.:95,40:.:1716:40</t>
  </si>
  <si>
    <t>FBXL21</t>
  </si>
  <si>
    <t>CCCGGGT</t>
  </si>
  <si>
    <t>AB=0.462366;ABP=4.15441;AC=6;AF=0.500;AN=28;AO=43;CIGAR=1M6D7M;DP=231;DPB=135.5;DPRA=0.94898;END=139848493;EPP=4.27278;EPPR=3.71532;GTI=0;HOMLEN=8;HOMSEQ=CCGGGTCC;LEN=6;MEANALT=6.5;MLEAC=1;MLEAF=0.500;MQ0=0;MQ=60.00;MQM=60;MQMR=60;NS=3;NUMALT=1;ODDS=36.3621;OLD_VARIANT=chr5:139848487:CCCGGGTCCGGGTC/CCCGGGTC;PAIRED=1;PAIREDR=0.987013;PAO=5.5;PQA=133;PQR=405;PRO=17.5;QA=758;QR=1992;RO=77;RPL=19;RPP=4.27278;RPPR=4.39215;RPR=24;RUN=1;SAF=16;SAP=9.12072;SAR=27;SF=0,1;SRF=27;SRP=17.9286;SRR=50;SVLEN=-6;SVTYPE=DEL;TYPE=del;set=HG00514-HG00513;technology.ILLUMINA=1</t>
  </si>
  <si>
    <t>0/1:.:99:.:1025,0,595:11,27:.:.:.:38</t>
  </si>
  <si>
    <t>0/1:.:.:.:.:21,23:.:.:.:.</t>
  </si>
  <si>
    <t>0/1:348:.:23:.:.:-22.1856,0,-24.0334:377:13:47:47,23</t>
  </si>
  <si>
    <t>NRG2</t>
  </si>
  <si>
    <t>AC=8;AF=0.833;AN=10;BaseQRankSum=0.978;ClippingRankSum=0.978;DP=289;FS=0.000;MQ0=0;MQ=60.00;MQRankSum=0.419;ReadPosRankSum=0.028;SF=0;set=Intersection</t>
  </si>
  <si>
    <t>1/1:67:3032,205,0:0,67:99</t>
  </si>
  <si>
    <t>SRA1</t>
  </si>
  <si>
    <t>AC=8;AF=0.833;AN=10;BaseQRankSum=-3.315;ClippingRankSum=0.239;DP=279;FS=0.000;MQ0=0;MQ=60.00;MQRankSum=1.015;ReadPosRankSum=0.358;SF=0;set=Intersection</t>
  </si>
  <si>
    <t>1/1:99:0,65:3032,204,0:65</t>
  </si>
  <si>
    <t>AC=10;AF=0.833;AN=16;BaseQRankSum=-2.307;ClippingRankSum=-0.389;DB;DP=245;ExcessHet=3.0103;MLEAC=1;MLEAF=0.500;MQ0=0;MQRankSum=-3.759;ReadPosRankSum=-3.500;SF=0;set=Intersection</t>
  </si>
  <si>
    <t>1/1:.:16:57:846,57,0:0,16</t>
  </si>
  <si>
    <t>PCDHA4</t>
  </si>
  <si>
    <t>AC=10;AF=0.833;AN=16;BaseQRankSum=0.435;ClippingRankSum=-0.926;DB;DP=239;ExcessHet=3.0103;MLEAC=1;MLEAF=0.500;MQ0=0;MQRankSum=-4.554;ReadPosRankSum=-4.365;SF=0;set=Intersection</t>
  </si>
  <si>
    <t>1/1:13:.:630,42,0:0,13:42</t>
  </si>
  <si>
    <t>AC=10;AF=0.833;AN=16;BaseQRankSum=-1.957;ClippingRankSum=0.069;DP=246;ExcessHet=3.0103;MLEAC=1;MLEAF=0.500;MQ0=0;MQRankSum=-4.739;ReadPosRankSum=-4.155;SF=0;set=Intersection</t>
  </si>
  <si>
    <t>1/1:12:.:36:0,12:540,36,0</t>
  </si>
  <si>
    <t>AC=23;AF=0.667;AN=32;BaseQRankSum=1.445;ClippingRankSum=-0.722;DB;DP=322;END=141945390;ExcessHet=3.0103;HOMLEN=19;HOMSEQ=CTGCTGCTGCTGCTGCTGC;MLEAC=2;MLEAF=1.00;MQ0=0;MQRankSum=0.578;ReadPosRankSum=0.000;SF=0;SVLEN=9;SVTYPE=INS;set=Intersection</t>
  </si>
  <si>
    <t>0/1:.:24:526,0,1092:12,12:99</t>
  </si>
  <si>
    <t>0/1:.:.:.:17,10:.</t>
  </si>
  <si>
    <t>PCDH12</t>
  </si>
  <si>
    <t>TGGCCCA</t>
  </si>
  <si>
    <t>END=146459078;SVTYPE=insertion;SVLEN=6;SAMPLES=HG00514;SEQ=GGCCCA</t>
  </si>
  <si>
    <t>TCERG1</t>
  </si>
  <si>
    <t>ATGCTGCTGCTGCTGCTGC</t>
  </si>
  <si>
    <t>END=146878745;SVTYPE=insertion;SVLEN=18;SAMPLES=HG00514;SEQ=TGCTGCTGCTGCTGCTGC</t>
  </si>
  <si>
    <t>PPP2R2B</t>
  </si>
  <si>
    <t>CTTG</t>
  </si>
  <si>
    <t>AB=0;ABP=0;AC=49;AF=1.00;AN=52;AO=177;BaseQRankSum=0.854;CIGAR=1M3D11M;ClippingRankSum=-1.863;DB;DP=1216;DPB=163.733;DPRA=0;END=157052435;EPP=3.12071;EPPR=0;ExcessHet=3.0103;FS=0.000;GTI=0;HOMLEN=9;HOMSEQ=TTGTTGTTG;LEN=3;MEANALT=3.33333;MLEAC=2;MLEAF=1.00;MQ0=0;MQM=60;MQMR=0;MQRankSum=0.397;NS=3;NUMALT=1;ODDS=90.6051;OLD_VARIANT=chr5:157052432:CTTGTTGTTGTTGGA/CTTGTTGTTGGA;PAIRED=0.99435;PAIREDR=0;PAO=18;PQA=475;PQR=442;PRO=17;QA=4400;QR=0;RO=0;RPL=100;RPP=9.50018;RPPR=0;RPR=77;RUN=1;ReadPosRankSum=0.627;SAF=70;SAP=19.8055;SAR=107;SF=0,1;SRF=0;SRP=0;SRR=0;SVLEN=-3;SVTYPE=DEL;TYPE=del;set=Intersection;technology.ILLUMINA=1</t>
  </si>
  <si>
    <t>GT:AO:AD:PL:QR:GQ:RO:DP:DPR:SB:GL:QA</t>
  </si>
  <si>
    <t>1/1:.:0,69:3092,208,0:.:99:.:69:.:.</t>
  </si>
  <si>
    <t>1/1:.:4,65:.:.:.:.:.</t>
  </si>
  <si>
    <t>1/1:63:.:.:0:.:0:65:65,63:.:-144.852,-24.9855,0:1608</t>
  </si>
  <si>
    <t>HAVCR1</t>
  </si>
  <si>
    <t>CGTT</t>
  </si>
  <si>
    <t>AB=0;ABP=0;AC=45;AF=1.00;AN=46;AO=164;BaseQRankSum=0.715;CIGAR=1M3I2M;ClippingRankSum=0.022;DB;DP=924;DPB=343.667;DPRA=0;END=157052557;EPP=16.5688;EPPR=3.20771;ExcessHet=3.0103;FS=0.000;GTI=0;HOMLEN=2;HOMSEQ=GT;LEN=3;MEANALT=1.66667;MLEAC=2;MLEAF=1.00;MQ0=0;MQM=60;MQMR=60;MQRankSum=-0.339;NS=3;NUMALT=1;ODDS=49.329;OLD_VARIANT=chr5:157052557:CGT/CGTTGT;PAIRED=1;PAIREDR=1;PAO=2.5;PQA=43.5;PQR=43.5;PRO=2.5;QA=3221;QR=265;RO=11;RPL=97;RPP=14.9269;RPPR=26.8965;RPR=67;RUN=1;ReadPosRankSum=-0.440;SAF=63;SAP=22.1298;SAR=101;SF=0,1;SRF=5;SRP=3.20771;SRR=6;SVLEN=3;SVTYPE=INS;TYPE=ins;set=Intersection;technology.ILLUMINA=1</t>
  </si>
  <si>
    <t>1/1:.:.:.:.:55:.:99:.:2466,171,0:0,55</t>
  </si>
  <si>
    <t>1/1:.:.:.:.:.:.:.:.:.:2,37</t>
  </si>
  <si>
    <t>1/1:1090:-93.1634,-13.8043,0:.:59,56:59:2:.:54:.:.:56</t>
  </si>
  <si>
    <t>AC=19;AF=0.667;AN=30;BaseQRankSum=2.351;ClippingRankSum=1.131;DB;DP=456;END=168454027;ExcessHet=3.0103;HOMLEN=11;HOMSEQ=GGAGGAGGAGG;MLEAC=1;MLEAF=0.500;MQ0=0;MQRankSum=0.623;ReadPosRankSum=-1.064;SF=0;SVLEN=-3;SVTYPE=DEL;set=Intersection</t>
  </si>
  <si>
    <t>1/1:2264,154,0:0,51:99:.:51</t>
  </si>
  <si>
    <t>.:.:6,49</t>
  </si>
  <si>
    <t>WWC1</t>
  </si>
  <si>
    <t>AC=12;AF=0.500;AN=30;DB;DP=169;END=179345258;ExcessHet=3.0103;HOMLEN=26;HOMSEQ=GCAGCAGCAGCAGCAGCAGCAGCAGC;MLEAC=1;MLEAF=0.500;MQ0=0;MQ=60.00;SF=0;SVLEN=3;SVTYPE=INS;set=HG00514-HG00512</t>
  </si>
  <si>
    <t>0/1:16:.:8,8:296,0,280:99</t>
  </si>
  <si>
    <t>0/1:.:.:10,8:.:.</t>
  </si>
  <si>
    <t>ADAMTS2</t>
  </si>
  <si>
    <t>AC=8;AF=0.500;AN=26;DB;DP=216;END=179644811;ExcessHet=3.0103;HOMLEN=5;HOMSEQ=TCCTC;MLEAC=1;MLEAF=0.500;MQ0=0;SF=0;SVLEN=-3;SVTYPE=DEL;set=HG00514-HG00512</t>
  </si>
  <si>
    <t>0/1:39:.:23,16:582,0,918:99</t>
  </si>
  <si>
    <t>0/1:.:.:25,13:.:.</t>
  </si>
  <si>
    <t>C5orf60</t>
  </si>
  <si>
    <t>AB=0;ABP=0;AC=27;AF=1.00;AN=46;AO=96;BaseQRankSum=-0.289;CIGAR=1M3I17M;ClippingRankSum=-1.733;DB;DP=666;DPB=152;DPRA=0;END=1390850;EPP=3.0103;EPPR=5.18177;ExcessHet=3.0103;GTI=0;HOMLEN=16;HOMSEQ=GGCGGCGGCGGCGGCG;LEN=3;MEANALT=4.66667;MLEAC=2;MLEAF=1.00;MQ0=0;MQ=60.00;MQM=60;MQMR=60;MQRankSum=0.289;NS=3;NUMALT=1;ODDS=55.1982;OLD_VARIANT=chr6:1390850:GGGCGGCGGCGGCGGCGA/GGGCGGCGGCGGCGGCGGCGA;PAIRED=1;PAIREDR=1;PAO=22.5;PQA=516.5;PQR=516.5;PRO=22.5;QA=1777;QR=29;RO=1;RPL=53;RPP=5.27225;RPPR=5.18177;RPR=43;RUN=1;ReadPosRankSum=-0.770;SAF=47;SAP=3.10078;SAR=49;SF=0,1;SRF=1;SRP=5.18177;SRR=0;SVLEN=3;SVTYPE=INS;TYPE=ins;set=Intersection;technology.ILLUMINA=1</t>
  </si>
  <si>
    <t>GT:RO:DP:SB:DPR:GL:QA:AO:PL:AD:QR:GQ</t>
  </si>
  <si>
    <t>1/1:.:37:.:.:.:.:.:1675,117,0:0,37:.:99</t>
  </si>
  <si>
    <t>.:.:.:.:.:.:.:.:.:7,36:.:.</t>
  </si>
  <si>
    <t>1/1:0:45:.:45,39:-62.5371,-21.3731,0:694:39:.:.:0</t>
  </si>
  <si>
    <t>FOXF2</t>
  </si>
  <si>
    <t>AC=10;AF=0.833;AN=24;BaseQRankSum=-0.548;ClippingRankSum=-0.397;DP=208;END=1611567;FS=0.000;HOMLEN=19;HOMSEQ=GGCGGCGGCGGCGGCGGCG;MLEAC=1;MLEAF=0.500;MQ0=0;MQ=60.00;MQRankSum=1.191;ReadPosRankSum=-1.002;SF=0;SVLEN=3;SVTYPE=INS;set=Intersection</t>
  </si>
  <si>
    <t>1/1:26:81:0,26:1213,81,0</t>
  </si>
  <si>
    <t>.:.:.:5,27:.</t>
  </si>
  <si>
    <t>FOXC1</t>
  </si>
  <si>
    <t>ACGG</t>
  </si>
  <si>
    <t>AC=14;AF=0.500;AN=32;DB;DP=240;END=1611782;ExcessHet=3.0103;FS=0.000;HOMLEN=24;HOMSEQ=CGGCGGCGGCGGCGGCGGCGGCGG;MLEAC=1;MLEAF=0.500;MQ0=0;MQ=60.00;SF=0;SVLEN=3;SVTYPE=INS;set=HG00514-HG00513</t>
  </si>
  <si>
    <t>0/1:19:.:99:376,0,425:11,8</t>
  </si>
  <si>
    <t>0/1:.:.:.:.:18,7</t>
  </si>
  <si>
    <t>AB=0.333333;ABP=10.2485;AC=9;AF=0.750;AN=28;AO=48;BaseQRankSum=-0.694;CIGAR=1M1I2M;ClippingRankSum=-1.260;DP=160;DPB=116;DPRA=1.25;END=7541915;EPP=7.5342;EPPR=3.19126;GTI=0;HOMLEN=1;HOMSEQ=A;LEN=1;MEANALT=2;MQ0=0;MQ=60.00;MQM=60;MQMR=60;MQRankSum=1.826;NS=3;NUMALT=1;ODDS=22.0503;OLD_VARIANT=chr6:7541915:CAT/CAAT;PAIRED=1;PAIREDR=1;PAO=1.5;PQA=19.5;PQR=19.5;PRO=1.5;QA=1036;QR=1308;RO=48;RPL=21;RPP=4.6389;RPPR=4.6389;RPR=27;RUN=1;ReadPosRankSum=-0.540;SAF=26;SAP=3.73412;SAR=22;SF=0,1;SRF=26;SRP=3.73412;SRR=22;SVLEN=1;SVTYPE=INS;TYPE=ins;set=HG00514-HG00512;technology.ILLUMINA=1</t>
  </si>
  <si>
    <t>0/1:.:.:27:.:.:.:99:.:18,9:173,0,560</t>
  </si>
  <si>
    <t>0/1:.:.:.:.:.:.:.:.:16,9</t>
  </si>
  <si>
    <t>0/1:-8.80241,0,-37.5787:201:30:19:30,10:520:.:10</t>
  </si>
  <si>
    <t>DSP</t>
  </si>
  <si>
    <t>TGCG</t>
  </si>
  <si>
    <t>AB=0.394737;ABP=13.982;AC=6;AF=0.500;AN=28;AO=45;CIGAR=1M3I21M;DP=303;DPB=212.364;DPRA=1;END=13711474;EPP=3.44459;EPPR=4.2737;GTI=0;HOMLEN=20;HOMSEQ=GCGGCGGCGGCGGCGGCGGC;LEN=3;MEANALT=4.5;MLEAC=1;MLEAF=0.500;MQ0=0;MQ=60.00;MQM=60;MQMR=60;NS=3;NUMALT=1;ODDS=10.5312;OLD_VARIANT=chr6:13711474:TGCGGCGGCGGCGGCGGCGGCT/TGCGGCGGCGGCGGCGGCGGCGGCT;PAIRED=1;PAIREDR=1;PAO=34.5;PQA=875;PQR=875;PRO=34.5;QA=896;QR=3013;RO=110;RPL=17;RPP=8.84915;RPPR=9.40627;RPR=28;RUN=1;SAF=12;SAP=24.2907;SAR=33;SF=0,1;SRF=53;SRP=3.32615;SRR=57;SVLEN=3;SVTYPE=INS;TYPE=ins;set=HG00514-HG00513;technology.ILLUMINA=1</t>
  </si>
  <si>
    <t>0/1:.:.:49:.:.:.:99:.:932,0,923:24,25</t>
  </si>
  <si>
    <t>0/1:.:.:.:.:.:.:.:.:.:41,21</t>
  </si>
  <si>
    <t>0/1:-5.91259,0,-28.7393:430:52:24:52,21:683:.:21</t>
  </si>
  <si>
    <t>RANBP9</t>
  </si>
  <si>
    <t>GACC</t>
  </si>
  <si>
    <t>AC=4;AF=0.500;AN=22;DP=117;END=31028713;HOMLEN=12;HOMSEQ=ACCACCACCACC;MLEAC=1;MLEAF=0.500;MQ0=0;SF=0;SVLEN=-3;SVTYPE=DEL;set=HG00514-HG00512</t>
  </si>
  <si>
    <t>0/1:45:99:828,0,941:23,22</t>
  </si>
  <si>
    <t>0/1:.:.:.:21,16</t>
  </si>
  <si>
    <t>MUC22</t>
  </si>
  <si>
    <t>GCC</t>
  </si>
  <si>
    <t>AC=7;AF=0.750;AN=8;BaseQRankSum=-1.509;ClippingRankSum=-0.503;DB;DP=44;ExcessHet=3.0103;FS=0.000;MLEAC=2;MLEAF=1.00;MQ0=0;MQ=60.00;MQRankSum=0.839;QD=23.98;ReadPosRankSum=-0.391;SF=0;SOR=1.609;set=HG00514-HG00513</t>
  </si>
  <si>
    <t>1/1:3:.:135,9,0:0,3:9</t>
  </si>
  <si>
    <t>HLA-B</t>
  </si>
  <si>
    <t>AC=7;AF=0.750;AN=8;BaseQRankSum=-2.132;ClippingRankSum=0.000;DB;DP=42;ExcessHet=3.0103;FS=0.000;MLEAC=2;MLEAF=1.00;MQ0=0;MQ=60.00;MQRankSum=1.422;QD=23.15;ReadPosRankSum=-0.711;SF=0;SOR=1.609;set=HG00514-HG00513</t>
  </si>
  <si>
    <t>1/1:.:3:12:180,12,0:0,3</t>
  </si>
  <si>
    <t>AC=9;AF=0.750;AN=16;BaseQRankSum=0.365;ClippingRankSum=-1.190;DP=202;END=31412384;FS=0.000;HOMLEN=1;HOMSEQ=G;MLEAC=1;MLEAF=0.500;MQ0=0;MQRankSum=0.012;ReadPosRankSum=0.648;SF=0;SVLEN=-1;SVTYPE=DEL;set=HG00514-HG00512</t>
  </si>
  <si>
    <t>0/1:587,0,763:24,20:99:44</t>
  </si>
  <si>
    <t>0/1:.:23,18:.:.</t>
  </si>
  <si>
    <t>MICA</t>
  </si>
  <si>
    <t>AC=4;AF=0.500;AN=22;DP=78;END=31736291;FS=0.000;HOMLEN=3;HOMSEQ=TTC;MLEAC=1;MLEAF=0.500;MQ0=0;SF=0;SVLEN=-3;SVTYPE=DEL;set=HG00514-HG00513</t>
  </si>
  <si>
    <t>0/1:33:523,0,882:19,14:99</t>
  </si>
  <si>
    <t>0/1:.:.:21,11:.</t>
  </si>
  <si>
    <t>CLIC1</t>
  </si>
  <si>
    <t>END=32223884;SVTYPE=insertion;SVLEN=3;SAMPLES=HG00514;SEQ=AGC</t>
  </si>
  <si>
    <t>NOTCH4</t>
  </si>
  <si>
    <t>AC=14;AF=0.667;AN=30;DB;DP=306;END=32403193;ExcessHet=3.0103;FS=0.000;HOMLEN=1;HOMSEQ=G;MLEAC=1;MLEAF=0.500;MQ0=0;MQ=60.00;SF=0;SVLEN=-1;SVTYPE=DEL;set=Intersection</t>
  </si>
  <si>
    <t>1/1:2242,151,0:0,49:99:49:.</t>
  </si>
  <si>
    <t>1/1:.:1,39:.:.</t>
  </si>
  <si>
    <t>BTNL2</t>
  </si>
  <si>
    <t>GAA</t>
  </si>
  <si>
    <t>AC=2;AF=1.00;AN=2;DP=18;FS=0.000;MLEAC=2;MLEAF=1.00;MQ0=0;MQ=29.84;QD=5.46;SF=0;SOR=2.833;set=HG00514</t>
  </si>
  <si>
    <t>1/1:0,3:135,9,0:9:3</t>
  </si>
  <si>
    <t>AC=13;AF=0.750;AN=16;DB;DP=238;ExcessHet=3.0103;FS=0.000;MLEAC=2;MLEAF=1.00;MQ0=0;SF=0;set=HG00514-HG00513</t>
  </si>
  <si>
    <t>1/1:3:.:0,3:135,9,0:9</t>
  </si>
  <si>
    <t>AB=0.416667;ABP=5.18177;AC=32;AF=0.833;AN=48;AO=64;BaseQRankSum=2.092;CIGAR=1M3I2M;ClippingRankSum=-0.509;DB;DP=572;DPB=166.333;DPRA=0;END=41786835;EPP=4.23175;EPPR=4.58955;ExcessHet=3.0103;FS=0.000;GTI=0;HOMLEN=2;HOMSEQ=CT;LEN=3;MEANALT=2.33333;MLEAC=1;MLEAF=0.500;MQ0=0;MQ=60.00;MQM=60.3125;MQMR=60;MQRankSum=1.790;NS=3;NUMALT=1;ODDS=13.6735;OLD_VARIANT=chr6:41786835:CCT/CCTTCT;PAIRED=0.96875;PAIREDR=0.954545;PAO=7;PQA=154;PQR=30;PRO=1;QA=1471;QR=609;RO=22;RPL=31;RPP=3.14602;RPPR=4.58955;RPR=33;RUN=1;ReadPosRankSum=-0.170;SAF=42;SAP=16.582;SAR=22;SF=0,1;SRF=14;SRP=6.56362;SRR=8;SVLEN=3;SVTYPE=INS;TYPE=ins;set=Intersection;technology.ILLUMINA=1</t>
  </si>
  <si>
    <t>GT:SB:DPR:DP:RO:QA:GL:PL:AD:AO:QR:GQ</t>
  </si>
  <si>
    <t>1/1:.:.:23:.:.:.:1124,78,0:0,23:.:.:78</t>
  </si>
  <si>
    <t>.:.:.:.:.:.:.:.:0,15</t>
  </si>
  <si>
    <t>1/1:.:24,21:24:2:468:-44.3368,-4.73565,0:.:.:21:40</t>
  </si>
  <si>
    <t>PRICKLE4</t>
  </si>
  <si>
    <t>AC=10;AF=0.500;AN=26;BaseQRankSum=-0.489;ClippingRankSum=-1.683;DB;DP=153;END=43282990;ExcessHet=3.0103;HOMLEN=8;HOMSEQ=GAAGAAGA;MLEAC=1;MLEAF=0.500;MQ0=0;MQRankSum=1.564;ReadPosRankSum=-0.211;SF=0;SVLEN=-3;SVTYPE=DEL;set=HG00514-HG00513</t>
  </si>
  <si>
    <t>0/1:.:37:99:15,22:885,0,872</t>
  </si>
  <si>
    <t>0/1:.:.:.:17,13</t>
  </si>
  <si>
    <t>TTBK1</t>
  </si>
  <si>
    <t>CGCGGCG</t>
  </si>
  <si>
    <t>AC=3;AN=14;END=44002766;HOMLEN=28;HOMSEQ=GCGGCGGCGGCGGCGGCGGCGGCGGCGG;SF=0;SVLEN=6;SVTYPE=INS</t>
  </si>
  <si>
    <t>0/1:25,17</t>
  </si>
  <si>
    <t>C6orf223</t>
  </si>
  <si>
    <t>ATGT</t>
  </si>
  <si>
    <t>AB=0.411765;ABP=12.2071;AC=6;AF=0.500;AN=28;AO=56;CIGAR=1M3D6M;DP=338;DPB=209.6;DPRA=0.809524;END=73401910;EPP=25.3454;EPPR=17.4019;GTI=0;HOMLEN=5;HOMSEQ=TGTTG;LEN=3;MEANALT=6;MLEAC=1;MLEAF=0.500;MQ0=0;MQ=60.00;MQM=60;MQMR=60;NS=3;NUMALT=1;ODDS=63.9996;OLD_VARIANT=chr6:73401907:ATGTTGTTGC/ATGTTGC;PAIRED=1;PAIREDR=0.993103;PAO=8;PQA=163.5;PQR=165.5;PRO=8;QA=1418;QR=4021;RO=145;RPL=37;RPP=15.5738;RPPR=15.6048;RPR=19;RUN=1;SAF=45;SAP=47.8357;SAR=11;SF=0,1;SRF=116;SRP=116.361;SRR=29;SVLEN=-3;SVTYPE=DEL;TYPE=del;set=HG00514-HG00513;technology.ILLUMINA=1</t>
  </si>
  <si>
    <t>0/1:.:46:.:.:.:.:717,0,1136:27,19:.:99</t>
  </si>
  <si>
    <t>0/1:.:.:.:.:.:.:.:26,17:.:.</t>
  </si>
  <si>
    <t>0/1:31:57:57,21:-30.9601,0,-58.4303:543:21:.:.:848</t>
  </si>
  <si>
    <t>DDX43</t>
  </si>
  <si>
    <t>ACCGCCGAAGTCGCCG</t>
  </si>
  <si>
    <t>END=81752025;SVTYPE=insertion;SVLEN=15;SAMPLES=HG00514;SEQ=CCGCCGAAGTCGCCG</t>
  </si>
  <si>
    <t>FAM46A</t>
  </si>
  <si>
    <t>GCTT</t>
  </si>
  <si>
    <t>AB=0.542857;ABP=4.12706;AC=16;AF=0.750;AN=38;AO=132;BaseQRankSum=-1.661;CIGAR=1M3D27M;ClippingRankSum=-0.371;DP=1028;DPB=297.548;DPRA=1.13699;END=109585129;EPP=9.59052;EPPR=3.22044;FS=0.000;GTI=0;HOMLEN=12;HOMSEQ=CTTCTTCTTCTT;LEN=3;MEANALT=4;MLEAC=1;MLEAF=0.500;MQ0=0;MQM=60.0758;MQMR=60;MQRankSum=0.049;NS=3;NUMALT=1;ODDS=95.9763;OLD_VARIANT=chr6:109585126:GCTTCTTCTTCTTCTTTTTTTTTCTTTTGTA/GCTTCTTCTTCTTTTTTTTTCTTTTGTA;PAIRED=0.992424;PAIREDR=1;PAO=75.5;PQA=2013.5;PQR=2067.5;PRO=73.5;QA=3559;QR=2894;RO=93;RPL=58;RPP=7.22164;RPPR=3.22044;RPR=74;RUN=1;ReadPosRankSum=-1.876;SAF=64;SAP=3.27351;SAR=68;SF=0,1;SRF=47;SRP=3.03365;SRR=46;SVLEN=-3;SVTYPE=DEL;TYPE=del;set=HG00514-HG00512;technology.ILLUMINA=1</t>
  </si>
  <si>
    <t>0/1:.:1805,0,1321:33,47:.:99:80</t>
  </si>
  <si>
    <t>0/1:.:.:45,41:.:.:.</t>
  </si>
  <si>
    <t>0/1:38:.:.:879:.:70:28:70,38:-72.791,0,-44.4616:1093</t>
  </si>
  <si>
    <t>AK9</t>
  </si>
  <si>
    <t>TGAGCCC</t>
  </si>
  <si>
    <t>AB=0.396552;ABP=8.40154;AC=6;AF=0.500;AN=28;AO=23;CIGAR=1M6I13M;DP=174;DPB=136.643;DPRA=0.517857;END=148343106;EPP=3.10471;EPPR=3.03646;GTI=0;HOMLEN=17;HOMSEQ=GAGCCCGAGCCCGAGCC;LEN=6;MEANALT=3.5;MLEAC=1;MLEAF=0.500;MQ0=0;MQM=63.4783;MQMR=60;NS=3;NUMALT=1;ODDS=0.861936;OLD_VARIANT=chr6:148343106:TGAGCCCGAGCCCG/TGAGCCCGAGCCCGAGCCCG;PAIRED=1;PAIREDR=0.975904;PAO=9.5;PQA=221;PQR=206;PRO=8.5;QA=407;QR=2286;RO=83;RPL=12;RPP=3.10471;RPPR=3.24576;RPR=11;RUN=1;SAF=8;SAP=7.63648;SAR=15;SF=0,1;SRF=47;SRP=6.17594;SRR=36;SVLEN=6;SVTYPE=INS;TYPE=ins;set=HG00514-HG00512;technology.ILLUMINA=1</t>
  </si>
  <si>
    <t>0/1:99:.:294,0,688:10,8:.:.:.:.:.:18</t>
  </si>
  <si>
    <t>0/1:.:.:.:14,7</t>
  </si>
  <si>
    <t>0/1:.:349:.:.:8:135:-3.61611,0,-21.6311:22,8:12:22</t>
  </si>
  <si>
    <t>SASH1</t>
  </si>
  <si>
    <t>AB=0.513043;ABP=3.18024;AC=39;AF=0.667;AN=52;AO=123;BaseQRankSum=-0.325;CIGAR=1M3I4M;ClippingRankSum=-2.140;DB;DP=1083;DPB=260.4;DPRA=0;END=151352981;EPP=9.38348;EPPR=3.05127;ExcessHet=3.0103;FS=0.000;GTI=0;HOMLEN=5;HOMSEQ=GAGGA;LEN=3;MEANALT=2;MLEAC=2;MLEAF=1.00;MQ0=0;MQM=60;MQMR=60;MQRankSum=1.061;NS=3;NUMALT=1;ODDS=60.5184;OLD_VARIANT=chr6:151352981:TGAGG/TGAGGAGG;PAIRED=1;PAIREDR=1;PAO=5.5;PQA=135.5;PQR=120.5;PRO=4.5;QA=3317;QR=1593;RO=53;RPL=63;RPP=3.16919;RPPR=4.03458;RPR=60;RUN=1;ReadPosRankSum=-1.539;SAF=61;SAP=3.02795;SAR=62;SF=0,1;SRF=29;SRP=4.03458;SRR=24;SVLEN=3;SVTYPE=INS;TYPE=ins;set=Intersection;technology.ILLUMINA=1</t>
  </si>
  <si>
    <t>0/1:.:1343,0,1229:28,33:.:99:.:61:.:.</t>
  </si>
  <si>
    <t>0/1:.:.:33,32:.:.:.:.</t>
  </si>
  <si>
    <t>0/1:31:.:.:945:.:31:65:65,31:.:-59.3177,0,-64.1011:892</t>
  </si>
  <si>
    <t>AKAP12</t>
  </si>
  <si>
    <t>GCCACCACCCGCCGCACGA</t>
  </si>
  <si>
    <t>AB=0.507937;ABP=3.04477;AC=28;AF=0.750;AN=50;AO=32;BaseQRankSum=0.810;CIGAR=1M18D1M;ClippingRankSum=-1.711;DB;DP=599;DPB=97;DPRA=0.715909;END=159239765;EPP=3.28173;EPPR=8.4876;ExcessHet=3.0103;FS=0.000;GTI=0;HOMLEN=24;HOMSEQ=CCACCACCCGCCGCACGACCACCA;LEN=18;MEANALT=2.5;MLEAC=2;MLEAF=1.00;MQ0=0;MQ=60.00;MQM=60;MQMR=60;MQRankSum=-1.567;NS=3;NUMALT=1;ODDS=7.58492;OLD_VARIANT=chr6:159239747:GCCACCACCCGCCGCACGAC/GC;PAIRED=1;PAIREDR=1;PAO=2.5;PQA=34.5;PQR=1087.5;PRO=42.5;QA=577;QR=1819;RO=67;RPL=9;RPP=16.3106;RPPR=14.7103;RPR=23;RUN=1;ReadPosRankSum=1.063;SAF=22;SAP=12.7819;SAR=10;SF=0,1;SRF=35;SRP=3.30199;SRR=32;SVLEN=-18;SVTYPE=DEL;TYPE=del;set=HG00514-HG00512;technology.ILLUMINA=1</t>
  </si>
  <si>
    <t>GT:GL:QA:RO:DP:SB:DPR:QR:GQ:AO:AD:PL</t>
  </si>
  <si>
    <t>0/1:.:.:.:33:.:.:.:99:.:16,17:668,0,618</t>
  </si>
  <si>
    <t>0/1:.:.:.:.:.:.:.:.:.:28,15:.</t>
  </si>
  <si>
    <t>0/1:-4.66611,0,-73.4941:221:23:35:.:35,11:615:.:11</t>
  </si>
  <si>
    <t>FNDC1</t>
  </si>
  <si>
    <t>GGTT</t>
  </si>
  <si>
    <t>AB=0.42;ABP=5.78978;AC=27;AF=0.750;AN=44;AO=60;BaseQRankSum=-0.379;CIGAR=1M3D4M;ClippingRankSum=0.632;DB;DP=662;DPB=109.125;DPRA=1.27778;END=159790616;EPP=17.4868;EPPR=13.6468;ExcessHet=3.0103;FS=0.000;GTI=0;HOMLEN=3;HOMSEQ=GTT;LEN=3;MEANALT=3.5;MLEAC=2;MLEAF=1.00;MQ0=0;MQ=60.00;MQM=60.6667;MQMR=60;MQRankSum=-0.632;NS=3;NUMALT=1;ODDS=30.1232;OLD_VARIANT=chr6:159790613:GGTTGTTC/GGTTC;PAIRED=1;PAIREDR=0.966102;PAO=3.5;PQA=56.5;PQR=143.5;PRO=6.5;QA=1316;QR=1576;RO=59;RPL=32;RPP=3.58936;RPPR=5.99147;RPR=28;RUN=1;ReadPosRankSum=1.138;SAF=28;SAP=3.58936;SAR=32;SF=0,1;SRF=18;SRP=22.4799;SRR=41;SVLEN=-3;SVTYPE=DEL;TYPE=del;set=HG00514-HG00513;technology.ILLUMINA=1</t>
  </si>
  <si>
    <t>GT:AD:PL:AO:GQ:QR:SB:DPR:RO:DP:QA:GL</t>
  </si>
  <si>
    <t>0/1:29,19:674,0,1262:.:99:.:.:.:.:48</t>
  </si>
  <si>
    <t>0/1:28,17:.:.:.:.:.:.:.:.</t>
  </si>
  <si>
    <t>0/1:.:.:21:.:766:.:50,21:27:50:447:-23.4266,0,-57.5069</t>
  </si>
  <si>
    <t>MRPL18</t>
  </si>
  <si>
    <t>CTGGTAAGT</t>
  </si>
  <si>
    <t>AB=0.414634;ABP=5.60547;AC=42;AF=0.833;AN=52;AO=104;BaseQRankSum=0.622;CIGAR=1M8D9M;ClippingRankSum=0.463;DB;DP=793;DPB=96.6667;DPRA=0;END=160139873;EPP=3.34437;EPPR=3.94093;ExcessHet=3.0103;GTI=0;HOMLEN=10;HOMSEQ=TGGTAAGTTG;LEN=8;MEANALT=3;MLEAC=2;MLEAF=1.00;MQ0=0;MQM=60.2885;MQMR=60;MQRankSum=0.437;NS=3;NUMALT=1;ODDS=33.8615;OLD_VARIANT=chr6:160139865:CTGGTAAGTTGGTAAGTT/CTGGTAAGTT;PAIRED=0.990385;PAIREDR=1;PAO=12;PQA=309;PQR=468;PRO=19;QA=2074;QR=597;RO=21;RPL=47;RPP=5.09825;RPPR=11.386;RPR=57;RUN=1;ReadPosRankSum=1.522;SAF=55;SAP=3.76196;SAR=49;SF=0,1;SRF=9;SRP=3.94093;SRR=12;SVLEN=-8;SVTYPE=DEL;TYPE=del;set=Intersection;technology.ILLUMINA=1</t>
  </si>
  <si>
    <t>1/1:.:.:51:.:.:.:2289,154,0:0,51:.:.:99</t>
  </si>
  <si>
    <t>1/1:.:.:.:.:.:.:.:4,51:.:.:.</t>
  </si>
  <si>
    <t>1/1:53,51:.:53:0:1038:-87.9923,-14.695,0:.:.:51:0</t>
  </si>
  <si>
    <t>SLC22A1</t>
  </si>
  <si>
    <t>AC=22;AF=1.00;AN=26;DB;DP=419;END=161098321;ExcessHet=3.0103;FS=0.000;HOMLEN=30;HOMSEQ=CTGCTGCTGCTGCTGCTGCTGCTGCTGCTG;MLEAC=2;MLEAF=1.00;MQ0=0;SF=0;SVLEN=-3;SVTYPE=DEL;set=Intersection</t>
  </si>
  <si>
    <t>1/1:99:0,40:1743,121,0:40:.</t>
  </si>
  <si>
    <t>.:.:6,39:.:.:.</t>
  </si>
  <si>
    <t>MAP3K4</t>
  </si>
  <si>
    <t>AC=16;AF=1.00;AN=16;DB;DP=161;ExcessHet=3.0103;FS=0.000;MLEAC=2;MLEAF=1.00;MQ0=0;MQ=60.00;SF=0;set=HG00514-HG00513</t>
  </si>
  <si>
    <t>1/1:.:2:7:90,7,0:0,2</t>
  </si>
  <si>
    <t>TBP</t>
  </si>
  <si>
    <t>AC=10;AF=1.00;AN=12;DB;DP=114;ExcessHet=3.0103;FS=0.000;MLEAC=2;MLEAF=1.00;MQ0=0;MQ=60.00;QD=3.57;SF=0f;SOR=2.303;set=HG00514</t>
  </si>
  <si>
    <t>1/1:0,2:90,7,0:7:.:2</t>
  </si>
  <si>
    <t>AB=0.532258;ABP=3.57068;AC=6;AF=0.500;AN=28;AO=33;CIGAR=1M1D8M;DP=163;DPB=106.7;DPRA=0.756098;END=997747;EPP=4.65535;EPPR=9.66043;GTI=0;HOMLEN=2;HOMSEQ=CC;LEN=1;MEANALT=2.5;MLEAC=1;MLEAF=0.500;MQ0=0;MQM=60;MQMR=60;NS=3;NUMALT=1;ODDS=35.7121;OLD_VARIANT=chr7:997746:GCCCGGCCCT/GCCGGCCCT;PAIRED=1;PAIREDR=0.984375;PAO=5.5;PQA=90.5;PQR=218.5;PRO=10.5;QA=827;QR=1733;RO=64;RPL=17;RPP=3.0761;RPPR=11.6962;RPR=16;RUN=1;SAF=16;SAP=3.0761;SAR=17;SF=0,1;SRF=39;SRP=9.66043;SRR=25;SVLEN=-1;SVTYPE=DEL;TYPE=del;set=HG00514-HG00513;technology.ILLUMINA=1</t>
  </si>
  <si>
    <t>GT:PL:AD:AO:GQ:QR:DPR:DP:RO:QA:GL</t>
  </si>
  <si>
    <t>0/1:544,0,390:14,18:.:99:.:.:32</t>
  </si>
  <si>
    <t>0/1:.:11,19</t>
  </si>
  <si>
    <t>0/1:.:.:19:.:342:33,19:33:13:525:-33.2991,0,-24.0188</t>
  </si>
  <si>
    <t>C7orf50</t>
  </si>
  <si>
    <t>AC=21;AF=0.667;AN=32;DB;DP=359;END=1547017;ExcessHet=3.0103;HOMLEN=8;HOMSEQ=GCCGCCGC;MQ0=0;MQ=60.00;SF=0;SVLEN=3;SVTYPE=INS;set=Intersection</t>
  </si>
  <si>
    <t>0/1:14,25:1008,0,1011:99:.:39</t>
  </si>
  <si>
    <t>0/1:15,23</t>
  </si>
  <si>
    <t>TMEM184A</t>
  </si>
  <si>
    <t>ACGATGGCCTGGGGCT</t>
  </si>
  <si>
    <t>AC=4;AF=0.500;AN=22;DP=73;END=2278281;HOMLEN=13;HOMSEQ=CGATGGCCTGGGG;MLEAC=1;MLEAF=0.500;MQ0=0;MQ=60.00;SF=0;SVLEN=-15;SVTYPE=DEL;set=HG00514-HG00512</t>
  </si>
  <si>
    <t>0/1:32:21,11:387,0,2894:99</t>
  </si>
  <si>
    <t>0/1:.:20,8:.:.</t>
  </si>
  <si>
    <t>SNX8</t>
  </si>
  <si>
    <t>AGATG</t>
  </si>
  <si>
    <t>AC=5;AN=18;END=2513251;HOMLEN=24;HOMSEQ=GATGGATGGATGGATGGATGGATG;SF=0;SVLEN=-4;SVTYPE=DEL</t>
  </si>
  <si>
    <t>0/1:27,8</t>
  </si>
  <si>
    <t>LFNG</t>
  </si>
  <si>
    <t>AC=22;AF=1.00;AN=34;DB;DP=285;END=15686175;ExcessHet=3.0103;FS=0.000;HOMLEN=26;HOMSEQ=TGGTGGTGGTGGTGGTGGTGGTGGTG;MLEAC=2;MLEAF=1.00;MQ0=0;MQ=60.00;SF=0;SVLEN=-3;SVTYPE=DEL;set=Intersection</t>
  </si>
  <si>
    <t>1/1:.:25:1126,76,0:0,25:76</t>
  </si>
  <si>
    <t>0/1:.:.:.:7,23</t>
  </si>
  <si>
    <t>MEOX2</t>
  </si>
  <si>
    <t>AC=4;AF=0.750;AN=20;DP=143;END=31658299;FS=0.000;HOMLEN=10;HOMSEQ=TTTTTTTTTT;MQ0=0;MQ=60.00;SF=0;SVLEN=1;SVTYPE=INS;set=HG00514-HG00513</t>
  </si>
  <si>
    <t>0/1:67:99:890,0,497:27,40</t>
  </si>
  <si>
    <t>0/1:.:.:.:22,31</t>
  </si>
  <si>
    <t>CCDC129</t>
  </si>
  <si>
    <t>AB=0.476471;ABP=3.8278;AC=21;AF=0.500;AN=48;AO=81;BaseQRankSum=0.164;CIGAR=1M3I4M;ClippingRankSum=0.183;DB;DP=1382;DPB=344.6;DPRA=0.772727;END=36407740;EPP=3.03711;EPPR=3.72666;ExcessHet=3.0103;GTI=0;HOMLEN=5;HOMSEQ=CTTCT;LEN=3;MEANALT=3;MLEAC=1;MLEAF=0.500;MQ0=0;MQ=60.13;MQM=60.4938;MQMR=60;MQRankSum=-0.154;NS=3;NUMALT=1;ODDS=102.862;OLD_VARIANT=chr7:36407740:ACTTC/ACTTCTTC;PAIRED=1;PAIREDR=1;PAO=13;PQA=331.5;PQR=250.5;PRO=10;QA=2188;QR=5867;RO=194;RPL=40;RPP=3.03711;RPPR=5.20416;RPR=41;RUN=1;ReadPosRankSum=-1.534;SAF=45;SAP=5.18177;SAR=36;SF=0,1;SRF=115;SRP=17.5166;SRR=79;SVLEN=3;SVTYPE=INS;TYPE=ins;set=HG00514-HG00512;technology.ILLUMINA=1</t>
  </si>
  <si>
    <t>0/1:.:.:.:.:72:.:99:.:1498,0,1440:34,38</t>
  </si>
  <si>
    <t>0/1:.:.:.:.:.:.:.:.:.:38,34</t>
  </si>
  <si>
    <t>0/1:1014:-67.3061,0,-70.2945:74,36:.:74:35:.:1074:.:.:36</t>
  </si>
  <si>
    <t>ANLN</t>
  </si>
  <si>
    <t>GTCT</t>
  </si>
  <si>
    <t>AB=0.56;ABP=5.35549;AC=27;AF=0.750;AN=50;AO=104;BaseQRankSum=-1.638;CIGAR=1M3D6M;ClippingRankSum=-0.326;DB;DP=1108;DPB=188.2;DPRA=0.958333;END=51030873;EPP=8.35546;EPPR=4.40004;ExcessHet=3.0103;GTI=0;HOMLEN=5;HOMSEQ=TCTTC;LEN=3;MEANALT=3;MLEAC=1;MLEAF=0.500;MQ0=0;MQ=60.00;MQM=60;MQMR=60;MQRankSum=-2.279;NS=3;NUMALT=1;ODDS=62.5083;OLD_VARIANT=chr7:51030870:GTCTTCTTCA/GTCTTCA;PAIRED=1;PAIREDR=1;PAO=9;PQA=256;PQR=259;PRO=9;QA=2558;QR=3100;RO=100;RPL=46;RPP=6.01695;RPPR=15.518;RPR=58;RUN=1;ReadPosRankSum=0.633;SAF=34;SAP=30.0702;SAR=70;SF=0,1;SRF=42;SRP=8.56927;SRR=58;SVLEN=-3;SVTYPE=DEL;TYPE=del;set=HG00514-HG00512;technology.ILLUMINA=1</t>
  </si>
  <si>
    <t>0/1:.:77:.:.:.:.:.:1793,0,1447:32,45:99</t>
  </si>
  <si>
    <t>0/1:.:.:.:.:.:.:.:.:33,45:.</t>
  </si>
  <si>
    <t>0/1:30:75:.:75,42:-76.543,0,-66.1381:1117:42:.:.:.:944</t>
  </si>
  <si>
    <t>COBL</t>
  </si>
  <si>
    <t>AB=0.446429;ABP=7.19814;AC=5;AF=0.333333;AN=12;AO=75;CIGAR=1M3I2M;DP=542;DPB=339;DPRA=0.923077;EPP=9.52472;EPPR=3.05802;GTI=0;LEN=3;MEANALT=2;MQM=60;MQMR=60;NS=3;NUMALT=1;ODDS=86.5933;OLD_VARIANT=chr7:64708638:TGA/TGAAGA;PAIRED=1;PAIREDR=1;PAO=4;PQA=61.5;PQR=61.5;PRO=4;QA=2080;QR=5574;RO=182;RPL=33;RPP=5.35549;RPPR=3.77389;RPR=42;RUN=1;SAF=29;SAP=11.3777;SAR=46;SF=1;SRF=81;SRP=7.78277;SRR=101;TYPE=ins;technology.ILLUMINA=1</t>
  </si>
  <si>
    <t>GT:DPR:DP:RO:QA:GL:AO:QR</t>
  </si>
  <si>
    <t>0/1:80,41:80:38:1203:-82.7991,0,-80.9247:41:1182</t>
  </si>
  <si>
    <t>ZNF107</t>
  </si>
  <si>
    <t>AC=5;AF=0.500;AN=10;DB;DP=465;ExcessHet=3.0103;MLEAC=1;MLEAF=0.500;MQ0=0;MQ=60.00;SF=0;set=HG00514-HG00512</t>
  </si>
  <si>
    <t>0/1:1874,0,1244:33,47:99:80:.</t>
  </si>
  <si>
    <t>AC=26;AF=1.00;AN=34;BaseQRankSum=0.377;ClippingRankSum=-0.874;DP=614;END=72744551;ExcessHet=3.0103;FS=0.000;HOMLEN=1;HOMSEQ=A;MLEAC=2;MLEAF=1.00;MQ0=0;MQRankSum=-6.691;ReadPosRankSum=0.320;SF=0;SVLEN=1;SVTYPE=INS;set=Intersection</t>
  </si>
  <si>
    <t>1/1:99:0,90:3351,271,0:90:.</t>
  </si>
  <si>
    <t>1/1:.:1,82:.:.</t>
  </si>
  <si>
    <t>TYW1B</t>
  </si>
  <si>
    <t>AC=14;AF=0.500;AN=26;BaseQRankSum=-2.173;ClippingRankSum=-0.343;DB;DP=258;END=76611469;ExcessHet=3.0103;HOMLEN=0;MLEAC=1;MLEAF=0.500;MQ0=0;MQRankSum=-2.249;ReadPosRankSum=-0.644;SF=0;SVLEN=-1;SVTYPE=DEL;set=Intersection</t>
  </si>
  <si>
    <t>0/1:99:26,18:584,0,916:44:.</t>
  </si>
  <si>
    <t>0/1:.:15,9:.:.:.</t>
  </si>
  <si>
    <t>POMZP3</t>
  </si>
  <si>
    <t>AB=0;ABP=0;AC=54;AF=1.00;AN=54;AO=196;CIGAR=1M3I4M;DB;DP=1245;DPB=333.8;DPRA=0;END=82952172;EPP=9.39177;EPPR=3.73412;ExcessHet=3.0103;FS=0.000;GTI=0;HOMLEN=5;HOMSEQ=TCATC;LEN=3;MEANALT=2;MLEAC=2;MLEAF=1.00;MQ0=0;MQM=60.2041;MQMR=60;NS=3;NUMALT=1;ODDS=79.1358;OLD_VARIANT=chr7:82952172:TTCAT/TTCATCAT;PAIRED=1;PAIREDR=1;PAO=11.5;PQA=288.5;PQR=165.5;PRO=6.5;QA=5199;QR=79;RO=3;RPL=96;RPP=3.18756;RPPR=3.73412;RPR=100;RUN=1;SAF=102;SAP=3.71935;SAR=94;SF=0,1;SRF=2;SRP=3.73412;SRR=1;SVLEN=3;SVTYPE=INS;TYPE=ins;set=Intersection;technology.ILLUMINA=1</t>
  </si>
  <si>
    <t>1/1:.:77:.:.:.:.:.:0,77:3490,238,0:.:99</t>
  </si>
  <si>
    <t>1/1:.:.:.:.:.:.:.:4,69:.:.:.</t>
  </si>
  <si>
    <t>1/1:1:72:72,71:.:-172.11,-21.0828,0:1889:71:.:.:30</t>
  </si>
  <si>
    <t>PCLO</t>
  </si>
  <si>
    <t>TGTG</t>
  </si>
  <si>
    <t>AC=6;AF=0.667;AN=10;DP=159;MLEAC=1;MLEAF=0.500;MQ0=0;MQ=60.00;SF=0;set=Intersection</t>
  </si>
  <si>
    <t>0/1:99:219,0,1547:24,9:33</t>
  </si>
  <si>
    <t>TCCACAGAAAAACCCACCATCC</t>
  </si>
  <si>
    <t>AC=1;AF=0.500;AN=2;DP=58;FS=0.000;MLEAC=1;MLEAF=0.500;MQ0=0;MQ=59.38;QD=0.42;SF=0f;SOR=0.693;set=FilteredInAll</t>
  </si>
  <si>
    <t>0/1:11:61,0,11:0,0:0</t>
  </si>
  <si>
    <t>ZAN</t>
  </si>
  <si>
    <t>TAGG</t>
  </si>
  <si>
    <t>AC=9;AF=0.500;AN=18;DP=1041;ExcessHet=3.0103;MLEAC=1;MLEAF=0.500;MQ0=0;SF=0;set=Intersection</t>
  </si>
  <si>
    <t>0/1:.:123:60,63:2462,0,2372:99</t>
  </si>
  <si>
    <t>MUC3A</t>
  </si>
  <si>
    <t>ACATCCCACAGT</t>
  </si>
  <si>
    <t>AC=1;AF=0.500;AN=2;BaseQRankSum=1.928;ClippingRankSum=0.515;DP=76;FS=8.232;MLEAC=1;MLEAF=0.500;MQ0=0;MQ=54.31;MQRankSum=-4.095;QD=3.17;ReadPosRankSum=-3.000;SF=0;SOR=2.359;set=HG00514</t>
  </si>
  <si>
    <t>0/1:66,10:278,0,2358:99:76</t>
  </si>
  <si>
    <t>TCCCAG</t>
  </si>
  <si>
    <t>AC=1;AF=0.500;AN=2;BaseQRankSum=1.579;ClippingRankSum=-0.546;DP=77;FS=10.698;MLEAC=1;MLEAF=0.500;MQ0=0;MQ=54.03;MQRankSum=-4.316;QD=3.13;ReadPosRankSum=-3.731;SF=0;SOR=2.647;set=HG00514</t>
  </si>
  <si>
    <t>0/1:278,0,2367:66,11:99:77</t>
  </si>
  <si>
    <t>AC=9;AF=0.500;AN=18;DB;DP=1071;ExcessHet=3.0103;MLEAC=1;MLEAF=0.500;MQ0=0;SF=0;set=Intersection</t>
  </si>
  <si>
    <t>0/1:.:122:2369,0,2514:59,63:99</t>
  </si>
  <si>
    <t>ACTG</t>
  </si>
  <si>
    <t>AC=18;AF=0.500;AN=36;DB;DP=634;END=100969674;ExcessHet=3.0103;HOMLEN=2;HOMSEQ=CT;MLEAC=1;MLEAF=0.500;MQ0=0;SF=0;SVLEN=3;SVTYPE=INS;set=Intersection</t>
  </si>
  <si>
    <t>0/1:72:.:99:1481,0,1481:37,35</t>
  </si>
  <si>
    <t>0/1:.:.:.:.:23,12</t>
  </si>
  <si>
    <t>MUC12</t>
  </si>
  <si>
    <t>AB=0.471698;ABP=3.37904;AC=27;AF=0.750;AN=52;AO=96;BaseQRankSum=2.300;CIGAR=1M3D13M;ClippingRankSum=1.892;DB;DP=1134;DPB=208.941;DPRA=0.858108;END=102934555;EPP=3.10078;EPPR=6.95631;ExcessHet=3.0103;FS=0.000;GTI=0;HOMLEN=6;HOMSEQ=GAAGAA;LEN=3;MEANALT=3.5;MLEAC=1;MLEAF=0.500;MQ0=0;MQM=60.4167;MQMR=60;MQRankSum=-0.025;NS=3;NUMALT=1;ODDS=68.0133;OLD_VARIANT=chr7:102934552:TGAAGAAGAAAAGGAAC/TGAAGAAAAGGAAC;PAIRED=1;PAIREDR=0.978495;PAO=28;PQA=728.5;PQR=967.5;PRO=36;QA=2467;QR=2839;RO=93;RPL=39;RPP=10.339;RPPR=4.15441;RPR=57;RUN=1;ReadPosRankSum=-1.188;SAF=62;SAP=20.744;SAR=34;SF=0,1;SRF=52;SRP=5.83555;SRR=41;SVLEN=-3;SVTYPE=DEL;TYPE=del;set=HG00514-HG00512;technology.ILLUMINA=1</t>
  </si>
  <si>
    <t>0/1:913,0,1195:31,24:.:.:99:.:.:55</t>
  </si>
  <si>
    <t>0/1:.:29,24:.:.:.:.:.:.</t>
  </si>
  <si>
    <t>0/1:.:.:25:783:.:.:53,25:53:26:632:-27.7651,0,-52.2876</t>
  </si>
  <si>
    <t>LRRC17</t>
  </si>
  <si>
    <t>CACTCTGCAGCCGCCCACTCTGCGGCCGCCT</t>
  </si>
  <si>
    <t>AB=1;ABP=74.6689;AC=29;AF=0.833;AN=46;AO=33;BaseQRankSum=1.027;CIGAR=1M30D1M;ClippingRankSum=-1.063;DB;DP=415;DPB=8.71875;DPRA=0;END=128947327;EPP=6.23461;EPPR=0;ExcessHet=3.0103;FS=0.000;GTI=1;HOMLEN=22;HOMSEQ=ACTCTGCAGCCGCCCACTCTGC;LEN=30;MEANALT=1;MLEAC=2;MLEAF=1.00;MQ0=0;MQ=60.00;MQM=60;MQMR=0;MQRankSum=-1.063;NS=3;NUMALT=1;ODDS=7.55763;OLD_VARIANT=chr7:128947297:CACTCTGCAGCCGCCCACTCTGCGGCCGCCTA/CA;PAIRED=0.969697;PAIREDR=0;PAO=1.5;PQA=44;PQR=434;PRO=15.5;QA=573;QR=0;RO=0;RPL=10;RPP=14.1309;RPPR=0;RPR=23;RUN=1;ReadPosRankSum=-0.943;SAF=17;SAP=3.0761;SAR=16;SF=0,1;SRF=0;SRP=0;SRR=0;SVLEN=-30;SVTYPE=DEL;TYPE=del;set=Intersection;technology.ILLUMINA=1</t>
  </si>
  <si>
    <t>GT:QA:GL:SB:DPR:RO:DP:QR:GQ:PL:AD:AO</t>
  </si>
  <si>
    <t>1/1:.:.:.:.:.:19:.:58:791,58,0:0,19</t>
  </si>
  <si>
    <t>.:.:.:.:.:.:.:.:.:.:2,13</t>
  </si>
  <si>
    <t>IRF5</t>
  </si>
  <si>
    <t>GGGCGAC</t>
  </si>
  <si>
    <t>AB=0;ABP=0;AC=9;AF=1;AN=16;AO=73;CIGAR=1M6D19M;DP=81;DPB=73.1538;DPRA=0;END=131556276;EPP=3.27802;EPPR=0;GTI=0;HOMLEN=19;HOMSEQ=GGCGACGGCGACGGCGACG;LEN=6;MEANALT=3.33333;MQM=60;MQMR=0;NS=3;NUMALT=1;ODDS=40.452;OLD_VARIANT=chr7:131556270:GGGCGACGGCGACGGCGACGGCGACG/GGGCGACGGCGACGGCGACG;PAIRED=1;PAIREDR=0;PAO=13;PQA=335.5;PQR=335.5;PRO=13;QA=1422;QR=0;RO=0;RPL=38;RPP=3.27802;RPPR=0;RPR=35;RUN=1;SAF=38;SAP=3.27802;SAR=35;SF=0,1;SRF=0;SRP=0;SRR=0;SVLEN=-6;SVTYPE=DEL;TYPE=del;technology.ILLUMINA=1</t>
  </si>
  <si>
    <t>GT:QA:GL:DPR:DP:RO:QR:AD:AO</t>
  </si>
  <si>
    <t>.:.:.:.:.:.:.:6,34</t>
  </si>
  <si>
    <t>1/1:641:-57.7946,-17.7608,0:34,31:34:0:0:.:31</t>
  </si>
  <si>
    <t>PODXL</t>
  </si>
  <si>
    <t>AB=0;ABP=0;AC=43;AF=1.00;AN=52;AO=149;BaseQRankSum=1.269;CIGAR=1M3D5M;ClippingRankSum=-1.598;DB;DP=942;DPB=106.444;DPRA=0;END=137928170;EPP=10.7198;EPPR=0;ExcessHet=3.0103;FS=0.000;GTI=0;HOMLEN=4;HOMSEQ=TGGT;LEN=3;MEANALT=1;MLEAC=2;MLEAF=1.00;MQ0=0;MQ=60.00;MQM=60.2685;MQMR=0;MQRankSum=0.446;NS=3;NUMALT=1;ODDS=68.1714;OLD_VARIANT=chr7:137928167:CTGGTGGTA/CTGGTA;PAIRED=0.993289;PAIREDR=0;PAO=9;PQA=227;PQR=227;PRO=9;QA=3549;QR=0;RO=0;RPL=78;RPP=3.72441;RPPR=0;RPR=71;RUN=1;ReadPosRankSum=-0.109;SAF=85;SAP=9.43728;SAR=64;SF=0,1;SRF=0;SRP=0;SRR=0;SVLEN=-3;SVTYPE=DEL;TYPE=del;set=Intersection;technology.ILLUMINA=1</t>
  </si>
  <si>
    <t>1/1:.:99:.:0,59:2620,177,0:.:.:.:59:.</t>
  </si>
  <si>
    <t>1/1:.:.:.:3,52</t>
  </si>
  <si>
    <t>1/1:0:.:55:.:.:-114.972,-21.3731,0:1275:0:55:.:55,55</t>
  </si>
  <si>
    <t>CREB3L2</t>
  </si>
  <si>
    <t>END=142864296;SVTYPE=deletion;SVLEN=-3;SAMPLES=HG00514;SEQ=cct</t>
  </si>
  <si>
    <t>EPHB6</t>
  </si>
  <si>
    <t>AB=0.516484;ABP=3.22506;AC=30;AF=0.667;AN=50;AO=94;BaseQRankSum=1.628;CIGAR=1M3D6M;ClippingRankSum=0.756;DB;DP=768;DPB=120;DPRA=0;END=144129639;EPP=3.0103;EPPR=6.66752;ExcessHet=3.0103;FS=0.000;GTI=0;HOMLEN=5;HOMSEQ=CTTCT;LEN=3;MEANALT=3.33333;MLEAC=1;MLEAF=0.500;MQ0=0;MQ=59.63;MQM=60.1064;MQMR=60;MQRankSum=0.596;NS=3;NUMALT=1;ODDS=46.9436;OLD_VARIANT=chr7:144129636:ACTTCTTCTG/ACTTCTG;PAIRED=1;PAIREDR=1;PAO=9;PQA=223;PQR=252;PRO=10;QA=2284;QD=19.46;QR=1177;RO=38;RPL=54;RPP=7.53805;RPPR=3.9246;RPR=40;RUN=1;ReadPosRankSum=-0.046;SAF=33;SAP=21.1213;SAR=61;SF=0,1;SOR=0.826;SRF=18;SRP=3.23888;SRR=20;SVLEN=-3;SVTYPE=DEL;TYPE=del;set=Intersection;technology.ILLUMINA=1</t>
  </si>
  <si>
    <t>0/1:.:.:41:.:.:.:.:99:.:25,16:591,0,1061</t>
  </si>
  <si>
    <t>0/1:.:.:.:.:.:.:.:.:.:26,14:.</t>
  </si>
  <si>
    <t>0/1:-17.1546,0,-54.2936:337:43:23:.:43,14:720:.:14</t>
  </si>
  <si>
    <t>OR2A14</t>
  </si>
  <si>
    <t>ATGGAGGCTGAGGAGGCCCAGCG</t>
  </si>
  <si>
    <t>AC=10;AF=0.500;AN=20;DB;DP=712;END=144362670;ExcessHet=3.0103;HOMLEN=27;HOMSEQ=TGGAGGCTGAGGAGGCCCAGCGTGGAG;MLEAC=1;MLEAF=0.500;MQ0=0;SF=0;SVLEN=22;SVTYPE=INS;set=Intersection</t>
  </si>
  <si>
    <t>0/1:.:106:2102,0,4212:68,38:99</t>
  </si>
  <si>
    <t>0/1:.:.:.:75,40:.</t>
  </si>
  <si>
    <t>ARHGEF5</t>
  </si>
  <si>
    <t>AB=0;ABP=0;AC=46;AF=1.00;AN=46;AO=107;CIGAR=1M1I2M;DB;DP=622;DPB=146.333;DPRA=0;END=149809123;EPP=4.65412;EPPR=0;ExcessHet=3.0103;FS=0.000;GTI=0;HOMLEN=1;HOMSEQ=C;LEN=1;MEANALT=1.66667;MLEAC=2;MLEAF=1.00;MQ0=0;MQM=60;MQMR=0;NS=3;NUMALT=1;ODDS=47.3441;OLD_VARIANT=chr7:149809123:GCT/GCCT;PAIRED=0.981308;PAIREDR=0;PAO=1;PQA=6;PQR=6;PRO=1;QA=2747;QR=0;RO=0;RPL=51;RPP=3.51765;RPPR=0;RPR=56;RUN=1;SAF=48;SAP=5.46589;SAR=59;SF=0,1;SRF=0;SRP=0;SRR=0;SVLEN=1;SVTYPE=INS;TYPE=ins;set=Intersection;technology.ILLUMINA=1</t>
  </si>
  <si>
    <t>1/1:.:.:35:.:.:.:0,35:1302,105,0:.:99</t>
  </si>
  <si>
    <t>1/1:.:.:.:.:.:.:1,28</t>
  </si>
  <si>
    <t>1/1:.:37,36:37:0:919:-82.8852,-12.0412,0:.:.:36:.:0</t>
  </si>
  <si>
    <t>SSPO</t>
  </si>
  <si>
    <t>AB=0.463415;ABP=3.48696;AC=43;AF=0.833;AN=52;AO=82;BaseQRankSum=-0.190;CIGAR=1M1I2M;ClippingRankSum=-1.121;DP=646;DPB=138;DPRA=0;END=149818100;EPP=4.70511;EPPR=4.03889;ExcessHet=3.0103;FS=0.000;GTI=0;HOMLEN=1;HOMSEQ=A;LEN=1;MEANALT=3.33333;MLEAC=2;MLEAF=1.00;MQ0=0;MQ=60.00;MQM=59.9634;MQMR=60;MQRankSum=-0.293;NS=3;NUMALT=1;ODDS=27.755;OLD_VARIANT=chr7:149818100:TAC/TAAC;PAIRED=1;PAIREDR=0.947368;PAO=1.5;PQA=43.5;PQR=43.5;PRO=1.5;QA=1976;QR=502;RO=19;RPL=45;RPP=4.70511;RPPR=3.12459;RPR=37;RUN=1;ReadPosRankSum=-1.570;SAF=36;SAP=5.65844;SAR=46;SF=0,1;SRF=14;SRP=12.2676;SRR=5;SVLEN=1;SVTYPE=INS;TYPE=ins;set=Intersection;technology.ILLUMINA=1</t>
  </si>
  <si>
    <t>GT:AD:PL:AO:GQ:QR:DPR:SB:RO:DP:QA:GL</t>
  </si>
  <si>
    <t>1/1:0,26:965,78,0:.:78:.:.:.:.:26</t>
  </si>
  <si>
    <t>1/1:1,25:.:.:.:.:.:.:.:.</t>
  </si>
  <si>
    <t>1/1:.:.:27:.:0:29,27:.:0:29:665:-59.9311,-8.72987,0</t>
  </si>
  <si>
    <t>GGGCTCAAGACA</t>
  </si>
  <si>
    <t>AB=0.568182;ABP=4.78696;AC=6;AF=0.500;AN=28;AO=25;CIGAR=1M11D1M;DP=126;DPB=57.3846;DPRA=0.709677;END=149825096;EPP=5.18177;EPPR=3.76559;FS=0.000;GTI=0;HOMLEN=1;HOMSEQ=G;LEN=11;MEANALT=3;MLEAC=1;MLEAF=0.500;MQ0=0;MQ=60.00;MQM=60;MQMR=60;NS=3;NUMALT=1;ODDS=31.005;OLD_VARIANT=chr7:149825085:GGGCTCAAGACAG/GG;PAIRED=1;PAIREDR=1;PAO=4;PQA=111;PQR=223;PRO=8;QA=529;QR=1387;RO=46;RPL=12;RPP=3.09716;RPPR=6.03148;RPR=13;RUN=1;SAF=10;SAP=5.18177;SAR=15;SF=0,1;SRF=22;SRP=3.19912;SRR=24;SVLEN=-11;SVTYPE=DEL;TYPE=del;set=HG00514-HG00512;technology.ILLUMINA=1</t>
  </si>
  <si>
    <t>0/1:9,13:519,0,1056:.:99:.:.:.:22</t>
  </si>
  <si>
    <t>0/1:7,11</t>
  </si>
  <si>
    <t>0/1:.:.:12:.:209:19,12:7:19:255:-15.6343,0,-16.7059</t>
  </si>
  <si>
    <t>AB=0;ABP=0;AC=36;AF=1.00;AN=36;AO=31;CIGAR=1M1I2M;DB;DP=343;DPB=72.3333;DPRA=0;EPP=11.486;EPPR=0;ExcessHet=3.0103;FS=0.000;GTI=0;LEN=1;MEANALT=1;MLEAC=2;MLEAF=1.00;MQ0=0;MQ=60.00;MQM=59.1935;MQMR=0;NS=3;NUMALT=1;ODDS=33.4877;OLD_VARIANT=chr7:151086813:CGC/CGGC;PAIRED=0.967742;PAIREDR=0;PAO=24;PQA=573.5;PQR=573.5;PRO=24;QA=547;QR=0;RO=0;RPL=6;RPP=28.2974;RPPR=0;RPR=25;RUN=1;SAF=17;SAP=3.64073;SAR=14;SF=0,1;SRF=0;SRP=0;SRR=0;TYPE=ins;set=Intersection;technology.ILLUMINA=1</t>
  </si>
  <si>
    <t>1/1:72:.:0,24:1080,72,0:.:.:.:.:.:24</t>
  </si>
  <si>
    <t>1/1:.:0:.:.:8:144:-13.1396,-10.235,0:.:8,8:8:0</t>
  </si>
  <si>
    <t>AGAP3</t>
  </si>
  <si>
    <t>AC=18;AF=1.00;AN=18;DB;DP=269;ExcessHet=3.0103;FS=0.000;MLEAC=2;MLEAF=1.00;MQ0=0;MQ=60.00;SF=0;set=Intersection</t>
  </si>
  <si>
    <t>1/1:.:25:75:0,25:1125,75,0</t>
  </si>
  <si>
    <t>AC=18;AF=1.00;AN=18;DB;DP=285;ExcessHet=3.0103;FS=0.000;MLEAC=2;MLEAF=1.00;MQ0=0;MQ=60.00;SF=0;set=Intersection</t>
  </si>
  <si>
    <t>1/1:.:28:1341,90,0:0,28:90</t>
  </si>
  <si>
    <t>TGGGG</t>
  </si>
  <si>
    <t>AC=18;AF=1.00;AN=18;DB;DP=282;ExcessHet=3.0103;FS=0.000;MLEAC=2;MLEAF=1.00;MQ0=0;MQ=60.00;SF=0;set=Intersection</t>
  </si>
  <si>
    <t>1/1:.:28:0,28:1341,90,0:90</t>
  </si>
  <si>
    <t>AC=13;AF=0.500;AN=26;DB;DP=1204;END=152247986;ExcessHet=3.0103;HOMLEN=1;HOMSEQ=T;MLEAC=1;MLEAF=0.500;MQ0=0;SF=0;SVLEN=1;SVTYPE=INS;set=Intersection</t>
  </si>
  <si>
    <t>0/1:105,38:991,0,3409:99:143:.</t>
  </si>
  <si>
    <t>0/1:103,32</t>
  </si>
  <si>
    <t>ACGGCGG</t>
  </si>
  <si>
    <t>END=157009955;SVTYPE=insertion;SVLEN=6;SAMPLES=HG00514;SEQ=CGGCGG</t>
  </si>
  <si>
    <t>MNX1</t>
  </si>
  <si>
    <t>CGGGGCG</t>
  </si>
  <si>
    <t>AC=13;AF=0.667;AN=22;DP=139;END=8318871;ExcessHet=3.0103;FS=0.000;HOMLEN=14;HOMSEQ=GGGGCGGGGGCGGG;MLEAC=1;MLEAF=0.500;MQ0=0;MQ=60.00;SF=0;SVLEN=-6;SVTYPE=DEL;set=Intersection</t>
  </si>
  <si>
    <t>0/1:315,0,477:7,8:99:15:.</t>
  </si>
  <si>
    <t>0/1:.:10,7:.:.:.</t>
  </si>
  <si>
    <t>TAAC</t>
  </si>
  <si>
    <t>AB=0.472477;ABP=4.44467;AC=12;AF=0.500;AN=38;AO=103;BaseQRankSum=-0.908;CIGAR=1M3D5M;ClippingRankSum=-0.402;DP=787;DPB=199;DPRA=0;END=9030035;EPP=5.56125;EPPR=5.80219;FS=1.927;GTI=0;HOMLEN=4;HOMSEQ=AACA;LEN=3;MEANALT=2;MLEAC=1;MLEAF=0.500;MQ0=0;MQ=60.12;MQM=60.1942;MQMR=60;MQRankSum=-0.717;NS=3;NUMALT=1;ODDS=72.1275;OLD_VARIANT=chr8:9030032:TAACAACAG/TAACAG;PAIRED=1;PAIREDR=0.991071;PAO=15.5;PQA=334;PQR=511;PRO=21.5;QA=2599;QD=21.72;QR=3340;RO=112;RPL=53;RPP=3.20004;RPPR=7.97367;RPR=50;RUN=1;ReadPosRankSum=0.355;SAF=58;SAP=6.5732;SAR=45;SF=0,1;SOR=1.051;SRF=70;SRP=18.2106;SRR=42;SVLEN=-3;SVTYPE=DEL;TYPE=del;set=Intersection;technology.ILLUMINA=1</t>
  </si>
  <si>
    <t>GT:DPR:DP:RO:QA:GL:PL:AD:AO:QR:GQ</t>
  </si>
  <si>
    <t>0/1:.:81:.:.:.:1151,0,2225:50,31:.:.:99</t>
  </si>
  <si>
    <t>0/1:.:.:.:.:.:.:53,30:.:.:.</t>
  </si>
  <si>
    <t>0/1:82,33:82:49:851:-46.7377,0,-108.505:.:.:33:1476</t>
  </si>
  <si>
    <t>CTTTAGTCCCCTCTAACTGCACCCCTCTTCTTGCAGCCCTTCTTCTG</t>
  </si>
  <si>
    <t>END=10610117;SVTYPE=insertion;SVLEN=46;SAMPLES=HG00514;SEQ=TTTAGTCCCCTCTAACTGCACCCCTCTTCTTGCAGCCCTTCTTCTG</t>
  </si>
  <si>
    <t>GTCCCAC</t>
  </si>
  <si>
    <t>AC=7;AN=14;END=11808715;HOMLEN=33;HOMSEQ=TCCCACTCCCACTCCCACTCCCACTCCCACTCC;SF=0;SVLEN=-6;SVTYPE=DEL</t>
  </si>
  <si>
    <t>0/1:14,18</t>
  </si>
  <si>
    <t>AGCTGCT</t>
  </si>
  <si>
    <t>AB=0;ABP=0;AC=32;AF=1.00;AN=48;AO=84;CIGAR=1M6D7M;DB;DP=526;DPB=57.2143;DPRA=0;END=22404721;EPP=3.1137;EPPR=0;ExcessHet=3.0103;FS=0.000;GTI=0;HOMLEN=8;HOMSEQ=GCTGCTGC;LEN=6;MEANALT=1.33333;MLEAC=2;MLEAF=1.00;MQ0=0;MQ=60.00;MQM=60.119;MQMR=0;NS=3;NUMALT=1;ODDS=25.8466;OLD_VARIANT=chr8:22404715:AGCTGCTGCTGCTG/AGCTGCTG;PAIRED=1;PAIREDR=0;PAO=7;PQA=146;PQR=390;PRO=15;QA=1980;QR=0;RO=0;RPL=39;RPP=3.94093;RPPR=0;RPR=45;RUN=1;SAF=56;SAP=23.2774;SAR=28;SF=0,1;SRF=0;SRP=0;SRR=0;SVLEN=-6;SVTYPE=DEL;TYPE=del;set=Intersection;technology.ILLUMINA=1</t>
  </si>
  <si>
    <t>GT:GL:QA:DP:RO:DPR:SB:QR:GQ:AO:AD:PL</t>
  </si>
  <si>
    <t>1/1:.:.:29:.:.:.:.:87:.:0,29:1305,87,0</t>
  </si>
  <si>
    <t>.:.:.:.:.:.:.:.:.:.:0,32:.</t>
  </si>
  <si>
    <t>1/1:-64.5398,-7.34028,0:777:35:0:35,35:.:0:.:35</t>
  </si>
  <si>
    <t>SLC39A14</t>
  </si>
  <si>
    <t>AB=0.45977;ABP=4.23331;AC=27;AF=0.500;AN=52;AO=40;CIGAR=1M1D8M;DB;DP=802;DPB=157.1;DPRA=0.737288;END=22713395;EPP=6.48466;EPPR=3.0103;ExcessHet=3.0103;GTI=0;HOMLEN=4;HOMSEQ=TTTT;LEN=1;MEANALT=4.5;MLEAC=1;MLEAF=0.500;MQ0=0;MQ=60.00;MQM=60.25;MQMR=60;NS=3;NUMALT=1;ODDS=49.0677;OLD_VARIANT=chr8:22713394:GTTTTTGTGC/GTTTTGTGC;PAIRED=1;PAIREDR=0.989362;PAO=13;PQA=298;PQR=470;PRO=20;QA=985;QR=2716;RO=94;RPL=20;RPP=3.0103;RPPR=3.1027;RPR=20;RUN=1;SAF=18;SAP=3.87889;SAR=22;SF=0,1;SRF=37;SRP=12.2506;SRR=57;SVLEN=-1;SVTYPE=DEL;TYPE=del;set=HG00514-HG00512;technology.ILLUMINA=1</t>
  </si>
  <si>
    <t>0/1:.:99:.:19,16:630,0,671:.:.:.:35:.</t>
  </si>
  <si>
    <t>0/1:.:.:.:20,14:.:.:.:.:.:.</t>
  </si>
  <si>
    <t>0/1:459:.:16:.:.:-22.8185,0,-28.7779:403:16:36:.:36,16</t>
  </si>
  <si>
    <t>PEBP4</t>
  </si>
  <si>
    <t>AB=0.367347;ABP=10.4997;AC=11;AF=0.833;AN=26;AO=109;BaseQRankSum=1.407;CIGAR=1M3D1M;ClippingRankSum=-0.619;DP=276;DPB=78.2;DPRA=0;END=41309121;EPP=3.03022;EPPR=4.76149;FS=0.000;GTI=0;HOMLEN=2;HOMSEQ=GC;LEN=3;MEANALT=1;MQ0=0;MQM=60.0917;MQMR=60;MQRankSum=-0.326;NS=3;NUMALT=1;ODDS=21.2479;OLD_VARIANT=chr8:41309118:GGCTG/GG;PAIRED=0.981651;PAIREDR=1;PAO=0.5;PQA=0;PQR=161;PRO=6.5;QA=2667;QR=887;RO=31;RPL=55;RPP=3.03022;RPPR=3.64073;RPR=54;RUN=1;ReadPosRankSum=-1.277;SAF=79;SAP=50.8425;SAR=30;SF=0,1;SRF=24;SRP=23.254;SRR=7;SVLEN=-3;SVTYPE=DEL;TYPE=del;set=Intersection;technology.ILLUMINA=1</t>
  </si>
  <si>
    <t>1/1:99:.:2115,142,0:0,47:.:.:.:.:.:47</t>
  </si>
  <si>
    <t>.:.:.:.:0,45:.:.:.:.:.:.</t>
  </si>
  <si>
    <t>1/1:.:0:.:.:50:1241:-108.621,-12.0534,0:50,50:0:50</t>
  </si>
  <si>
    <t>SFRP1</t>
  </si>
  <si>
    <t>TGTC</t>
  </si>
  <si>
    <t>AB=0.416667;ABP=9.52472;AC=6;AF=0.500;AN=28;AO=45;CIGAR=1M3D1M;DP=278;DPB=149.8;DPRA=0.84375;END=80486815;EPP=5.37479;EPPR=3.29049;GTI=0;HOMLEN=2;HOMSEQ=GT;LEN=3;MEANALT=2;MLEAC=1;MLEAF=0.500;MQ0=0;MQM=60.2222;MQMR=60;NS=3;NUMALT=1;ODDS=51.4519;OLD_VARIANT=chr8:80486812:TGTCG/TG;PAIRED=1;PAIREDR=1;PAO=2.5;PQA=40.5;PQR=162.5;PRO=8.5;QA=978;QR=3197;RO=124;RPL=22;RPP=3.05855;RPPR=4.13106;RPR=23;RUN=1;SAF=21;SAP=3.44459;SAR=24;SF=0,1;SRF=58;SRP=4.13106;SRR=66;SVLEN=-3;SVTYPE=DEL;TYPE=del;set=HG00514-HG00512;technology.ILLUMINA=1</t>
  </si>
  <si>
    <t>GT:GL:QA:RO:DP:DPR:GQ:QR:AO:AD:PL</t>
  </si>
  <si>
    <t>0/1:.:.:.:46:.:99:.:.:26,20:762,0,1285</t>
  </si>
  <si>
    <t>0/1:.:.:.:.:.:.:.:.:29,20:.</t>
  </si>
  <si>
    <t>0/1:-24.8956,0,-51.9971:453:29:49:49,19:.:741:19</t>
  </si>
  <si>
    <t>ZBTB10</t>
  </si>
  <si>
    <t>AGAC</t>
  </si>
  <si>
    <t>AB=0.493827;ABP=3.03711;AC=8;AF=0.500;AN=38;AO=40;BaseQRankSum=1.065;CIGAR=1M3I2M;ClippingRankSum=-0.580;DB;DP=893;DPB=309.667;DPRA=0.895028;END=100194231;EPP=4.96463;EPPR=4.41882;ExcessHet=3.0103;FS=0.000;GTI=0;HOMLEN=0;LEN=3;MEANALT=1;MLEAC=1;MLEAF=0.500;MQ0=0;MQ=60.00;MQM=60;MQMR=59.7342;MQRankSum=-1.257;NS=3;NUMALT=1;ODDS=93.6524;OLD_VARIANT=chr8:100194231:AAG/AGACAG;PAIRED=1;PAIREDR=0.995495;PAO=7;PQA=103.5;PQR=181.5;PRO=10;QA=1153;QD=21.58;QR=6833;RO=222;RPL=16;RPP=6.48466;RPPR=4.41882;RPR=24;RUN=1;ReadPosRankSum=-0.324;SAF=19;SAP=3.22745;SAR=21;SF=0,1;SOR=0.721;SRF=98;SRP=9.62253;SRR=124;SVLEN=3;SVTYPE=INS;TYPE=ins;set=HG00514-HG00512;technology.ILLUMINA=1</t>
  </si>
  <si>
    <t>GT:GQ:QR:AD:PL:AO:QA:GL:DPR:SB:RO:DP</t>
  </si>
  <si>
    <t>0/1:99:.:42,56:2337,0,1573:.:.:.:.:.:.:98</t>
  </si>
  <si>
    <t>0/0:.:.:45,0:.:.:.:.:.:.:.:.</t>
  </si>
  <si>
    <t>SPAG1</t>
  </si>
  <si>
    <t>CTGCAACCCCTGCAGCCCCTGCAACCCG</t>
  </si>
  <si>
    <t>AB=0.357143;ABP=17.9004;AC=21;AF=0.500;AN=40;AO=30;CIGAR=1M27D1M;DB;DP=615;DPB=73.1724;DPRA=0;END=102560809;EPP=3.0103;EPPR=3.76559;ExcessHet=3.0103;GTI=0;HOMLEN=4;HOMSEQ=TGCA;LEN=27;MEANALT=3.66667;MLEAC=1;MLEAF=0.500;MQ0=0;MQ=60.00;MQM=60;MQMR=60;NS=3;NUMALT=1;ODDS=10.3053;OLD_VARIANT=chr8:102560782:CTGCAACCCCTGCAGCCCCTGCAACCCGT/CT;PAIRED=0.966667;PAIREDR=1;PAO=1.5;PQA=20;PQR=1245;PRO=44.5;QA=654;QR=1322;RO=46;RPL=20;RPP=10.2485;RPPR=7.73089;RPR=10;RUN=1;SAF=11;SAP=7.64277;SAR=19;SF=0,1;SRF=23;SRP=3.0103;SRR=23;SVLEN=-27;SVTYPE=DEL;TYPE=del;set=Intersection;technology.ILLUMINA=1</t>
  </si>
  <si>
    <t>0/1:.:22,15:565,0,2172:.:99:.:37:.:.</t>
  </si>
  <si>
    <t>0/1:.:20,16:.:.:.:.:.:.:.</t>
  </si>
  <si>
    <t>0/1:10:.:.:343:.:12:27:27,10:.:-8.82335,0,-57.294:228</t>
  </si>
  <si>
    <t>ODF1</t>
  </si>
  <si>
    <t>AC=4;AF=0.500;AN=22;DP=57;END=144464275;HOMLEN=9;HOMSEQ=CCCCCCCCC;MLEAC=1;MLEAF=0.500;MQ0=0;MQ=60.00;SF=0;SVLEN=1;SVTYPE=INS;set=HG00514-HG00513</t>
  </si>
  <si>
    <t>0/1:29:99:257,0,399:17,12</t>
  </si>
  <si>
    <t>0/1:.:.:.:22,11</t>
  </si>
  <si>
    <t>CYHR1</t>
  </si>
  <si>
    <t>CTTT</t>
  </si>
  <si>
    <t>AB=0.491228;ABP=3.12459;AC=10;AF=0.667;AN=28;AO=171;CIGAR=1M3D3M;DP=512;DPB=190.286;DPRA=0;END=144774234;EPP=3.12459;EPPR=3.23494;GTI=0;HOMLEN=0;LEN=3;MEANALT=1.33333;MQ0=0;MQM=60.4678;MQMR=59.4483;NS=3;NUMALT=1;ODDS=74.0297;OLD_VARIANT=chr8:144774231:CTTTAAC/CAAC;PAIRED=1;PAIREDR=0.988506;PAO=4.5;PQA=127.5;PQR=242.5;PRO=8.5;QA=4320;QR=2536;RO=87;RPL=74;RPP=9.7279;RPPR=6.03039;RPR=97;RUN=1;SAF=81;SAP=4.03889;SAR=90;SF=0,1;SRF=37;SRP=7.22845;SRR=50;SVLEN=-3;SVTYPE=DEL;TYPE=del;set=Intersection;technology.ILLUMINA=1</t>
  </si>
  <si>
    <t>GT:DPR:DP:RO:QA:GL:PL:AD:AO:GQ:QR</t>
  </si>
  <si>
    <t>0/1:.:86:.:.:.:1474,0,2401:46,40:.:99</t>
  </si>
  <si>
    <t>0/1:.:.:.:.:.:.:45,35:.:.</t>
  </si>
  <si>
    <t>0/1:85,42:85:43:1058:-66.2603,0,-99.6896:.:.:42:.:1314</t>
  </si>
  <si>
    <t>ZNF34</t>
  </si>
  <si>
    <t>AC=11;AF=0.500;AN=26;BaseQRankSum=-0.194;ClippingRankSum=-0.139;DB;DP=183;END=2039779;ExcessHet=3.0103;HOMLEN=38;HOMSEQ=CAGCAGCAGCAGCAGCAGCAGCAGCAGCAGCAGCAGCA;MLEAC=1;MLEAF=0.500;MQ0=0;MQ=60.00;MQRankSum=0.417;ReadPosRankSum=-1.583;SF=0;SVLEN=-3;SVTYPE=DEL;set=HG00514-HG00513</t>
  </si>
  <si>
    <t>0/1:99:12,7:237,0,402:19:.</t>
  </si>
  <si>
    <t>0/1:.:17,8:.:.</t>
  </si>
  <si>
    <t>SMARCA2</t>
  </si>
  <si>
    <t>TCAGGCC</t>
  </si>
  <si>
    <t>AC=3;AF=0.500;AN=6;BaseQRankSum=-0.393;ClippingRankSum=-0.594;DP=240;FS=7.441;MLEAC=1;MLEAF=0.500;MQ0=0;MQ=60.00;MQRankSum=0.027;QD=0.38;ReadPosRankSum=-2.062;SF=0;SOR=2.325;set=HG00514-HG00513</t>
  </si>
  <si>
    <t>0/1:80:72,8:116,0,20964:99</t>
  </si>
  <si>
    <t>JAK2</t>
  </si>
  <si>
    <t>AC=4;AF=0.500;AN=8;BaseQRankSum=-1.827;ClippingRankSum=-0.721;DP=298;ExcessHet=3.0103;FS=7.479;MLEAC=1;MLEAF=0.500;MQ0=0;MQ=60.00;MQRankSum=-1.321;QD=0.64;ReadPosRankSum=-1.190;SF=0;SOR=2.623;set=HG00514-HG00513</t>
  </si>
  <si>
    <t>0/1:77:.:99:122,0,21254:69,8</t>
  </si>
  <si>
    <t>TGGCGGCGGC</t>
  </si>
  <si>
    <t>AC=8;AN=18;END=12775862;HOMLEN=18;HOMSEQ=GGCGGCGGCGGCGGCGGC;SF=0;SVLEN=9;SVTYPE=INS</t>
  </si>
  <si>
    <t>0/1:7,16</t>
  </si>
  <si>
    <t>LURAP1L</t>
  </si>
  <si>
    <t>AC=6;AF=0.500;AN=24;BaseQRankSum=-1.715;ClippingRankSum=-1.188;DP=172;END=33796695;FS=6.916;HOMLEN=3;HOMSEQ=GAG;MLEAC=1;MLEAF=0.500;MQ0=0;MQ=58.55;MQRankSum=2.132;QD=14.76;ReadPosRankSum=1.335;SF=0;SOR=1.204;SVLEN=-3;SVTYPE=DEL;set=HG00514-HG00512</t>
  </si>
  <si>
    <t>0/1:47:99:19,28:1116,0,863</t>
  </si>
  <si>
    <t>0/1:.:.:21,25</t>
  </si>
  <si>
    <t>PRSS3</t>
  </si>
  <si>
    <t>CGGAGAGGAGGATCTACCT</t>
  </si>
  <si>
    <t>AB=0.388889;ABP=10.7311;AC=9;AF=0.750;AN=30;AO=28;BaseQRankSum=2.990;CIGAR=1M18D1M;ClippingRankSum=0.301;DP=252;DPB=102.8;DPRA=1.02857;END=35674211;EPP=10.7656;EPPR=4.99565;FS=0.000;GTI=1;HOMLEN=37;HOMSEQ=GGAGAGGAGGATCTACCTGGAGAGGAGGATCTACCTG;LEN=18;MEANALT=3;MLEAC=1;MLEAF=0.500;MQ0=0;MQ=60.00;MQM=60;MQMR=60;MQRankSum=-0.016;NS=3;NUMALT=1;ODDS=9.09102;OLD_VARIANT=chr9:35674193:CGGAGAGGAGGATCTACCTG/CG;PAIRED=1;PAIREDR=0.985714;PAO=2.5;PQA=30;PQR=1053;PRO=42.5;QA=514;QD=7.75;QR=2032;RO=70;RPL=4;RPP=34.0313;RPPR=13.0611;RPR=24;RUN=1;ReadPosRankSum=2.564;SAF=21;SAP=18.2106;SAR=7;SF=0,1;SOR=0.784;SRF=39;SRP=4.99565;SRR=31;SVLEN=-18;SVTYPE=DEL;TYPE=del;set=HG00514-HG00513;technology.ILLUMINA=1</t>
  </si>
  <si>
    <t>GT:GL:QA:RO:DP:DPR:GQ:QR:AO:PL:AD</t>
  </si>
  <si>
    <t>0/1:.:.:.:36:.:99:.:.:672,0,2149:18,18</t>
  </si>
  <si>
    <t>0/1:.:.:.:.:.:.:.:.:.:30,14</t>
  </si>
  <si>
    <t>0/1:-0.931042,0,-91.8222:197:31:44:44,10:.:921:10</t>
  </si>
  <si>
    <t>CA9</t>
  </si>
  <si>
    <t>ACCAGGACCAGAG</t>
  </si>
  <si>
    <t>AB=0.823529;ABP=33.9218;AC=12;AF=0.750;AN=32;AO=28;BaseQRankSum=0.380;CIGAR=1M12D13M;ClippingRankSum=1.635;DB;DP=183;DPB=50.3077;DPRA=1;END=35811500;EPP=3.32051;EPPR=12.2676;ExcessHet=3.0103;GTI=1;HOMLEN=22;HOMSEQ=CCAGGACCAGAGCCAGGACCAG;LEN=12;MEANALT=2.5;MLEAC=1;MLEAF=0.500;MQ0=0;MQ=60.00;MQM=60;MQMR=60;MQRankSum=-0.529;NS=3;NUMALT=1;ODDS=1.94253;OLD_VARIANT=chr9:35811488:ACCAGGACCAGAGCCAGGACCAGAGC/ACCAGGACCAGAGC;PAIRED=1;PAIREDR=1;PAO=6;PQA=157.5;PQR=484.5;PRO=18;QA=571;QR=535;RO=19;RPL=15;RPP=3.32051;RPPR=4.03889;RPR=13;RUN=1;ReadPosRankSum=-0.278;SAF=10;SAP=7.97367;SAR=18;SF=0,1;SRF=11;SRP=4.03889;SRR=8;SVLEN=-12;SVTYPE=DEL;TYPE=del;set=HG00514-HG00513;technology.ILLUMINA=1</t>
  </si>
  <si>
    <t>0/1:.:280,0,318:5,7:.:99:.:12:.</t>
  </si>
  <si>
    <t>0/1:.:.:11,9:.:.:.:.:.</t>
  </si>
  <si>
    <t>0/1:10:.:.:90:.:3:15:.:15,10:-10.5191,0,-12.833:210</t>
  </si>
  <si>
    <t>SPAG8</t>
  </si>
  <si>
    <t>AAAAT</t>
  </si>
  <si>
    <t>AC=1;AF=0.500;AN=2;BaseQRankSum=0.778;ClippingRankSum=-1.401;DP=15;FS=0.000;MLEAC=1;MLEAF=0.500;MQ0=0;MQ=24.01;MQRankSum=0.311;QD=3.72;ReadPosRankSum=0.925;SF=0;SOR=0.892;set=HG00514</t>
  </si>
  <si>
    <t>0/1:93:93,0,443:11,3:14</t>
  </si>
  <si>
    <t>AC=11;AF=0.500;AN=18;BaseQRankSum=2.040;ClippingRankSum=-1.555;DB;DP=111;ExcessHet=3.0103;FS=0.000;MLEAC=1;MLEAF=0.500;MQ0=0;MQRankSum=-0.340;ReadPosRankSum=1.682;SF=0;set=Intersection</t>
  </si>
  <si>
    <t>0/1:25:.:11,14:555,0,514:99</t>
  </si>
  <si>
    <t>AC=17;AF=0.500;AN=34;DB;DP=231;END=68285995;ExcessHet=3.0103;HOMLEN=6;HOMSEQ=AAAAAA;MLEAC=1;MLEAF=0.500;MQ0=0;SF=0;SVLEN=1;SVTYPE=INS;set=Intersection</t>
  </si>
  <si>
    <t>0/1:.:28:99:422,0,213:11,17</t>
  </si>
  <si>
    <t>0/1:.:.:.:.:11,18</t>
  </si>
  <si>
    <t>CBWD3</t>
  </si>
  <si>
    <t>TAAA</t>
  </si>
  <si>
    <t>AB=0.479339;ABP=3.45895;AC=17;AF=0.667;AN=36;AO=114;BaseQRankSum=0.435;CIGAR=1M3D6M;ClippingRankSum=-0.251;DP=732;DPB=153.5;DPRA=0;END=70140215;EPP=4.22937;EPPR=3.90025;FS=0.000;GTI=0;HOMLEN=0;LEN=3;MEANALT=1.66667;MQ0=0;MQM=60.2632;MQMR=60;MQRankSum=-0.386;NS=3;NUMALT=1;ODDS=52.6061;OLD_VARIANT=chr9:70140212:TAAAGAAGGT/TGAAGGT;PAIRED=0.991228;PAIREDR=1;PAO=9;PQA=196;PQR=403;PRO=16;QA=3020;QR=1806;RO=61;RPL=53;RPP=4.22937;RPPR=9.02635;RPR=61;RUN=1;ReadPosRankSum=-2.459;SAF=60;SAP=3.69603;SAR=54;SF=0,1;SRF=26;SRP=5.89373;SRR=35;SVLEN=-3;SVTYPE=DEL;TYPE=del;set=Intersection;technology.ILLUMINA=1</t>
  </si>
  <si>
    <t>1/1:.:.:58:.:.:0,58:2588,175,0:.:99</t>
  </si>
  <si>
    <t>.:.:.:.:.:.:0,47:.:.:.</t>
  </si>
  <si>
    <t>1/1:56,56:0:56:1483:-133.713,-19.2659,0:.:.:56:.:0</t>
  </si>
  <si>
    <t>MAMDC2</t>
  </si>
  <si>
    <t>GGTGACAGCCTGCAAC</t>
  </si>
  <si>
    <t>AB=0;ABP=0;AC=28;AF=1.00;AN=44;AO=156;CIGAR=1M15D1M;DB;DP=958;DPB=22.5294;DPRA=0;END=76703474;EPP=3.0103;EPPR=0;ExcessHet=3.0103;FS=0.000;GTI=0;HOMLEN=2;HOMSEQ=GT;LEN=15;MEANALT=1;MLEAC=2;MLEAF=1.00;MQ0=0;MQM=60.4487;MQMR=0;NS=3;NUMALT=1;ODDS=33.5508;OLD_VARIANT=chr9:76703459:GGTGACAGCCTGCAACG/GG;PAIRED=0.974359;PAIREDR=0;PAO=3;PQA=72;PQR=629;PRO=24;QA=3462;QR=0;RO=0;RPL=80;RPP=3.23302;RPPR=0;RPR=76;RUN=1;SAF=76;SAP=3.23302;SAR=80;SF=0,1;SRF=0;SRP=0;SRR=0;SVLEN=-15;SVTYPE=DEL;TYPE=del;set=Intersection;technology.ILLUMINA=1</t>
  </si>
  <si>
    <t>1/1:.:99:0,52:2314,158,0:.:.:.:.:.:52</t>
  </si>
  <si>
    <t>.:.:.:0,48:.:.:.:.:.:.:.</t>
  </si>
  <si>
    <t>1/1:0:.:.:.:45:1023:-75.1949,-0.364778,0:.:45,45:45:0</t>
  </si>
  <si>
    <t>PRUNE2</t>
  </si>
  <si>
    <t>ATTT</t>
  </si>
  <si>
    <t>AB=0.5;ABP=3.0103;AC=31;AF=0.750;AN=48;AO=136;BaseQRankSum=-0.080;CIGAR=1M3D9M;ClippingRankSum=0.354;DB;DP=1362;DPB=253.385;DPRA=1.02299;END=86322939;EPP=4.60697;EPPR=3.0815;ExcessHet=3.0103;FS=0.000;GTI=0;HOMLEN=4;HOMSEQ=TTTT;LEN=3;MEANALT=4;MQ0=0;MQM=60;MQMR=60;MQRankSum=0.827;NS=3;NUMALT=1;ODDS=82.3239;OLD_VARIANT=chr9:86322936:ATTTTTTTCTTCA/ATTTTCTTCA;PAIRED=0.992647;PAIREDR=0.991803;PAO=18;PQA=502;PQR=745;PRO=27;QA=3820;QR=3655;RO=122;RPL=79;RPP=10.7382;RPPR=3.0815;RPR=57;RUN=1;ReadPosRankSum=1.453;SAF=62;SAP=5.30951;SAR=74;SF=0,1;SRF=46;SRP=19.0294;SRR=76;SVLEN=-3;SVTYPE=DEL;TYPE=del;set=HG00514-HG00513;technology.ILLUMINA=1</t>
  </si>
  <si>
    <t>GT:SB:DPR:DP:RO:QA:GL:AD:PL:AO:QR:GQ</t>
  </si>
  <si>
    <t>0/1:.:.:81:.:.:.:42,39:1512,0,1722:.:.:99</t>
  </si>
  <si>
    <t>0/1:.:.:.:.:.:.:46,40:.:.:.:.</t>
  </si>
  <si>
    <t>0/1:.:80,40:80:36:1094:-66.0488,0,-87.9412:.:.:40:1113</t>
  </si>
  <si>
    <t>ZCCHC6</t>
  </si>
  <si>
    <t>CTCA</t>
  </si>
  <si>
    <t>END=92474745;SVTYPE=deletion;SVLEN=-3;SAMPLES=HG00514;SEQ=atc</t>
  </si>
  <si>
    <t>ASPN</t>
  </si>
  <si>
    <t>CCCTGCCTCCACCACA</t>
  </si>
  <si>
    <t>AB=0.283951;ABP=35.8505;AC=24;AF=0.500;AN=50;AO=23;BaseQRankSum=0.396;CIGAR=1M15I4M;ClippingRankSum=-0.283;DB;DP=491;DPB=183.6;DPRA=0;END=93676722;EPP=7.63648;EPPR=7.35324;ExcessHet=3.0103;FS=0.000;GTI=0;HOMLEN=0;LEN=15;MEANALT=3.66667;MLEAC=1;MLEAF=0.500;MQ0=0;MQ=62.80;MQM=65.2174;MQMR=60;MQRankSum=1.602;NS=3;NUMALT=1;ODDS=10.5502;OLD_VARIANT=chr9:93676722:CCCGG/CCCTGCCTCCACCACACCGG;PAIRED=0.956522;PAIREDR=0.98;PAO=11;PQA=223.5;PQR=132.5;PRO=5;QA=440;QD=22.74;QR=1275;RO=50;RPL=8;RPP=7.63648;RPPR=4.57376;RPR=15;RUN=1;ReadPosRankSum=-1.187;SAF=12;SAP=3.10471;SAR=11;SF=0,1;SOR=0.693;SRF=28;SRP=4.57376;SRR=22;SVLEN=15;SVTYPE=INS;TYPE=ins;set=Intersection;technology.ILLUMINA=1</t>
  </si>
  <si>
    <t>GT:QA:GL:DPR:SB:DP:RO:GQ:QR:AD:PL:AO</t>
  </si>
  <si>
    <t>0/1:.:.:.:.:23:.:99:.:15,8:385,0,1824</t>
  </si>
  <si>
    <t>0/1:.:.:.:.:.:.:.:.:16,5:.</t>
  </si>
  <si>
    <t>0/1:109:-7.33863,0,-32.4161:25,6:.:25:19:.:445:.:.:6</t>
  </si>
  <si>
    <t>PHF2</t>
  </si>
  <si>
    <t>AC=16;AF=0.833;AN=22;BaseQRankSum=0.379;ClippingRankSum=-0.553;DB;DP=207;END=94318665;ExcessHet=3.0103;HOMLEN=2;HOMSEQ=AG;MQ0=0;MQRankSum=0.495;ReadPosRankSum=-0.553;SF=0;SVLEN=-3;SVTYPE=DEL;set=Intersection</t>
  </si>
  <si>
    <t>1/1:60:873,60,0:0,20:.:20</t>
  </si>
  <si>
    <t>.:.:.:2,16</t>
  </si>
  <si>
    <t>NUTM2F</t>
  </si>
  <si>
    <t>AC=21;AF=0.667;AN=34;BaseQRankSum=1.162;ClippingRankSum=1.752;DB;DP=495;END=97330686;ExcessHet=3.0103;HOMLEN=15;HOMSEQ=GAGGAGGAGGAGGAG;MLEAC=1;MLEAF=0.500;MQ0=0;MQRankSum=0.659;ReadPosRankSum=0.590;SF=0;SVLEN=6;SVTYPE=INS;set=Intersection</t>
  </si>
  <si>
    <t>0/1:.:46:952,0,1428:23,23:99</t>
  </si>
  <si>
    <t>0/1:.:.:.:30,20</t>
  </si>
  <si>
    <t>CCDC180</t>
  </si>
  <si>
    <t>TCGCCGC</t>
  </si>
  <si>
    <t>AC=2;AN=16;END=116154344;HOMLEN=23;HOMSEQ=CGCCGCCGCCGCCGCCGCCGCCG;SF=0;SVLEN=6;SVTYPE=INS</t>
  </si>
  <si>
    <t>0/1:20,9</t>
  </si>
  <si>
    <t>PAPPA</t>
  </si>
  <si>
    <t>AC=20;AF=0.750;AN=28;BaseQRankSum=-0.248;ClippingRankSum=0.482;DB;DP=339;END=120714270;ExcessHet=3.0103;FS=0.000;HOMLEN=20;HOMSEQ=CGGCGGCGGCGGCGGCGGCG;MLEAC=2;MLEAF=1.00;MQ0=0;MQRankSum=0.599;ReadPosRankSum=0.143;SF=0;SVLEN=-6;SVTYPE=DEL;set=HG00514-HG00512</t>
  </si>
  <si>
    <t>0/1:38:.:764,0,1032:18,20:99</t>
  </si>
  <si>
    <t>0/1:.:.:.:23,19:.</t>
  </si>
  <si>
    <t>MEGF9</t>
  </si>
  <si>
    <t>AB=0.505263;ABP=3.05602;AC=18;AF=0.500;AN=40;AO=96;CIGAR=1M1I10M;DB;DP=664;DPB=217.364;DPRA=0;END=122629491;EPP=4.45795;EPPR=3.24576;ExcessHet=3.0103;GTI=0;HOMLEN=7;HOMSEQ=AAAAAAA;LEN=1;MEANALT=4.66667;MLEAC=1;MLEAF=0.500;MQ0=0;MQM=60;MQMR=60;NS=3;NUMALT=1;ODDS=71.8904;OLD_VARIANT=chr9:122629491:CAAAAAAACCG/CAAAAAAAACCG;PAIRED=0.979167;PAIREDR=1;PAO=16;PQA=393;PQR=396;PRO=15;QA=2690;QR=2418;RO=83;RPL=56;RPP=8.80089;RPPR=5.12945;RPR=40;RUN=1;SAF=62;SAP=20.744;SAR=34;SF=0,1;SRF=56;SRP=25.0128;SRR=27;SVLEN=1;SVTYPE=INS;TYPE=ins;set=Intersection;technology.ILLUMINA=1</t>
  </si>
  <si>
    <t>GT:RO:DP:DPR:SB:GL:QA:AO:PL:AD:QR:GQ</t>
  </si>
  <si>
    <t>0/1:.:59:.:.:.:.:.:886,0,430:22,37:.:99</t>
  </si>
  <si>
    <t>0/1:.:.:.:.:.:.:.:.:25,35</t>
  </si>
  <si>
    <t>0/1:20:62:62,37:.:-70.8016,0,-32.7442:1053:37:.:.:599</t>
  </si>
  <si>
    <t>OR1B1</t>
  </si>
  <si>
    <t>AC=8;AF=0.750;AN=24;BaseQRankSum=1.171;ClippingRankSum=0.609;DB;DP=92;END=128258519;ExcessHet=3.0103;FS=1.885;HOMLEN=19;HOMSEQ=CCTCCTCCTCCTCCTCCTC;MLEAC=1;MLEAF=0.500;MQ0=0;MQ=60.00;MQRankSum=1.171;QD=19.25;ReadPosRankSum=1.739;SF=0;SOR=1.445;SVLEN=-3;SVTYPE=DEL;set=HG00514-HG00512</t>
  </si>
  <si>
    <t>0/1:.:18:99:6,12:486,0,195</t>
  </si>
  <si>
    <t>0/1:.:.:.:10,13</t>
  </si>
  <si>
    <t>GOLGA2</t>
  </si>
  <si>
    <t>TGAC</t>
  </si>
  <si>
    <t>AB=0;ABP=0;AC=38;AF=1.00;AN=44;AO=95;CIGAR=1M3D4M;DB;DP=569;DPB=60.25;DPRA=0;END=129868388;EPP=8.15326;EPPR=0;ExcessHet=3.0103;FS=0.000;GTI=0;HOMLEN=3;HOMSEQ=GAC;LEN=3;MEANALT=1;MLEAC=2;MLEAF=1.00;MQ0=0;MQ=60.00;MQM=60.4211;MQMR=0;NS=3;NUMALT=1;ODDS=41.6905;OLD_VARIANT=chr9:129868385:TGACGACC/TGACC;PAIRED=1;PAIREDR=0;PAO=1.5;PQA=26;PQR=26;PRO=1.5;QA=2188;QR=0;RO=0;RPL=52;RPP=4.86177;RPPR=0;RPR=43;RUN=1;SAF=54;SAP=6.87324;SAR=41;SF=0,1;SRF=0;SRP=0;SRR=0;SVLEN=-3;SVTYPE=DEL;TYPE=del;set=Intersection;technology.ILLUMINA=1</t>
  </si>
  <si>
    <t>GT:QR:GQ:PL:AD:AO:QA:GL:SB:DPR:RO:DP</t>
  </si>
  <si>
    <t>1/1:.:84:1226,84,0:0,28:.:.:.:.:.:.:28</t>
  </si>
  <si>
    <t>.:.:.:.:0,28:.:.:.:.</t>
  </si>
  <si>
    <t>1/1:0:.:.:.:33:781:-70.5171,-10.536,0:.:33,33:0:33</t>
  </si>
  <si>
    <t>USP20</t>
  </si>
  <si>
    <t>CGGCAGT</t>
  </si>
  <si>
    <t>AB=0.538462;ABP=3.34437;AC=18;AF=0.750;AN=46;AO=45;BaseQRankSum=1.130;CIGAR=1M6D13M;ClippingRankSum=-0.080;DB;DP=483;DPB=91.5;DPRA=1.06897;END=130265931;EPP=6.91895;EPPR=3.06598;ExcessHet=3.0103;FS=3.268;GTI=0;HOMLEN=15;HOMSEQ=GGCAGTGGCAGTGGC;LEN=6;MEANALT=3.5;MLEAC=1;MLEAF=0.500;MQ0=0;MQ=60.00;MQM=60;MQMR=60;MQRankSum=0.080;NS=3;NUMALT=1;ODDS=26.3297;OLD_VARIANT=chr9:130265925:CGGCAGTGGCAGTGGCAGTG/CGGCAGTGGCAGTG;PAIRED=0.977778;PAIREDR=1;PAO=12;PQA=300.5;PQR=463.5;PRO=18;QA=942;QD=25.99;QR=993;RO=39;RPL=28;RPP=8.84915;RPPR=3.51141;RPR=17;RUN=1;ReadPosRankSum=0.175;SAF=23;SAP=3.05855;SAR=22;SF=0,1;SOR=1.227;SRF=14;SRP=9.74743;SRR=25;SVLEN=-6;SVTYPE=DEL;TYPE=del;set=HG00514-HG00513;technology.ILLUMINA=1</t>
  </si>
  <si>
    <t>0/1:.:767,0,813:16,20:99:.:.:36:.:.</t>
  </si>
  <si>
    <t>0/1:.:.:17,16:.:.:.:.:.:.</t>
  </si>
  <si>
    <t>0/1:14:.:.:.:335:12:26:26,14:.:-14.1678,0,-23.3208:294</t>
  </si>
  <si>
    <t>HMCN2</t>
  </si>
  <si>
    <t>TCCG</t>
  </si>
  <si>
    <t>END=130681608;SVTYPE=insertion;SVLEN=3;SAMPLES=HG00514;SEQ=CCG</t>
  </si>
  <si>
    <t>PRDM12</t>
  </si>
  <si>
    <t>CCCCCCCCCGTGCCGCCCACGGGTGACTCCGGCG</t>
  </si>
  <si>
    <t>END=133071567;SVTYPE=deletion;SVLEN=-33;SAMPLES=HG00514;SEQ=GCCCACGGGTGACTCCGGCGCCCCCCCCGTGCC</t>
  </si>
  <si>
    <t>CEL</t>
  </si>
  <si>
    <t>AB=0.493333;ABP=3.03925;AC=6;AF=0.500;AN=28;AO=37;CIGAR=1M1D13M;DP=177;DPB=114.133;DPRA=1.20968;END=133131034;EPP=7.76406;EPPR=5.99147;GTI=0;HOMLEN=3;HOMSEQ=GGG;LEN=1;MEANALT=4.5;MLEAC=1;MLEAF=0.500;MQ0=0;MQ=60.00;MQM=60;MQMR=60;NS=3;NUMALT=1;ODDS=22.0382;OLD_VARIANT=chr9:133131033:CGGGGAGGAGAGGGT/CGGGAGGAGAGGGT;PAIRED=0.972973;PAIREDR=0.966102;PAO=11.5;PQA=296;PQR=301;PRO=12.5;QA=711;QR=1582;RO=59;RPL=23;RPP=7.76406;RPPR=3.0471;RPR=14;RUN=1;SAF=16;SAP=4.47751;SAR=21;SF=0,1;SRF=24;SRP=7.46366;SRR=35;SVLEN=-1;SVTYPE=DEL;TYPE=del;set=HG00514-HG00512;technology.ILLUMINA=1</t>
  </si>
  <si>
    <t>0/1:33:.:.:.:.:.:11,22:653,0,268:99</t>
  </si>
  <si>
    <t>0/1:.:.:.:.:.:.:12,23:.:.</t>
  </si>
  <si>
    <t>0/1:40:14:40,24:-28.8714,0,-18.6664:457:24:.:.:.:376</t>
  </si>
  <si>
    <t>RALGDS</t>
  </si>
  <si>
    <t>AB=0;ABP=0;AC=26;AF=1.00;AN=38;AO=120;CIGAR=1M1I2M;DP=450;DPB=165;DPRA=0;END=133257521;EPP=3.29983;EPPR=0;FS=0.000;GTI=0;HOMLEN=0;LEN=1;MEANALT=2;MLEAC=2;MLEAF=1.00;MQ0=0;MQM=59.9917;MQMR=0;NS=3;NUMALT=1;ODDS=53.8732;OLD_VARIANT=chr9:133257521:TAC/TCAC;PAIRED=0.991667;PAIREDR=0;PAO=1.5;PQA=27;PQR=27;PRO=1.5;QA=3007;QR=0;RO=0;RPL=76;RPP=21.5402;RPPR=0;RPR=44;RUN=1;SAF=70;SAP=10.2485;SAR=50;SF=0,1;SRF=0;SRP=0;SRR=0;SVLEN=1;SVTYPE=INS;TYPE=ins;set=Intersection;technology.ILLUMINA=1</t>
  </si>
  <si>
    <t>1/1:1287,96,0:0,32:.:96:.:.:32</t>
  </si>
  <si>
    <t>.:.:0,28:.:.:.:.:.</t>
  </si>
  <si>
    <t>1/1:.:.:38:.:0:39,38:39:0:966:-87.0262,-12.0412,0</t>
  </si>
  <si>
    <t>ABO</t>
  </si>
  <si>
    <t>AC=15;AF=0.667;AN=28;BaseQRankSum=-0.332;ClippingRankSum=-1.439;DB;DP=139;END=135549839;ExcessHet=3.0103;HOMLEN=5;HOMSEQ=CCCCC;MLEAC=1;MLEAF=0.500;MQ0=0;MQRankSum=-1.838;ReadPosRankSum=-0.066;SF=0;SVLEN=1;SVTYPE=INS;set=Intersection</t>
  </si>
  <si>
    <t>0/1:99:18,8:200,0,491:26:.</t>
  </si>
  <si>
    <t>0/1:.:19,7:.:.:.</t>
  </si>
  <si>
    <t>OBP2A</t>
  </si>
  <si>
    <t>AC=10;AF=0.500;AN=24;BaseQRankSum=1.650;ClippingRankSum=-0.164;DP=239;END=135624501;HOMLEN=0;MLEAC=1;MLEAF=0.500;MQ0=0;MQ=60.00;MQRankSum=0.113;ReadPosRankSum=1.927;SF=0;SVLEN=-1;SVTYPE=DEL;set=HG00514-HG00513</t>
  </si>
  <si>
    <t>0/1:800,0,627:19,24:99:43</t>
  </si>
  <si>
    <t>0/1:.:19,24:.:.</t>
  </si>
  <si>
    <t>GLT6D1</t>
  </si>
  <si>
    <t>AB=0.527473;ABP=3.60686;AC=6;AF=0.500;AN=28;AO=48;CIGAR=1M3D5M;DP=232;DPB=131.111;DPRA=0.968085;END=135945098;EPP=7.5342;EPPR=3.41429;GTI=0;HOMLEN=4;HOMSEQ=CCTC;LEN=3;MEANALT=2.5;MLEAC=1;MLEAF=0.500;MQ0=0;MQ=60.00;MQM=60;MQMR=60;NS=3;NUMALT=1;ODDS=42.8906;OLD_VARIANT=chr9:135945095:GCCTCCTCA/GCCTCA;PAIRED=0.979167;PAIREDR=1;PAO=2.5;PQA=61.5;PQR=308.5;PRO=12.5;QA=1302;QR=2556;RO=86;RPL=18;RPP=9.52472;RPPR=3.1113;RPR=30;RUN=1;SAF=31;SAP=11.8771;SAR=17;SF=0,1;SRF=63;SRP=43.4098;SRR=23;SVLEN=-3;SVTYPE=DEL;TYPE=del;set=HG00514-HG00513;technology.ILLUMINA=1</t>
  </si>
  <si>
    <t>0/1:.:1035,0,838:19,26:.:99:45</t>
  </si>
  <si>
    <t>0/1:.:.:19,26:.:.:.</t>
  </si>
  <si>
    <t>0/1:26:.:.:513:.:45:17:45,26:-46.95,0,-36.9929:678</t>
  </si>
  <si>
    <t>UBAC1</t>
  </si>
  <si>
    <t>AC=4;AF=0.500;AN=22;DP=61;END=136383545;HOMLEN=24;HOMSEQ=GCTGCTGCTGCTGCTGCTGCTGCT;MLEAC=1;MLEAF=0.500;MQ0=0;MQ=60.00;SF=0;SVLEN=-3;SVTYPE=DEL;set=HG00514-HG00513</t>
  </si>
  <si>
    <t>0/1:11,17:681,0,384:99:28</t>
  </si>
  <si>
    <t>0/1:18,18:.:.:.</t>
  </si>
  <si>
    <t>SNAPC4</t>
  </si>
  <si>
    <t>TGGAGAAGGAGACCAC</t>
  </si>
  <si>
    <t>AB=0.510204;ABP=3.09893;AC=28;AF=0.667;AN=40;AO=92;CIGAR=1M15D1M;DB;DP=614;DPB=67.4118;DPRA=0;END=138023733;EPP=9.05266;EPPR=3.20771;ExcessHet=3.0103;FS=0.000;GTI=0;HOMLEN=10;HOMSEQ=GGAGAAGGAG;LEN=15;MEANALT=2;MLEAC=2;MLEAF=1.00;MQ0=0;MQM=63.3696;MQMR=60;NS=3;NUMALT=1;ODDS=24.7244;OLD_VARIANT=chr9:138023718:TGGAGAAGGAGACCACG/TG;PAIRED=0.98913;PAIREDR=0.977273;PAO=2;PQA=39;PQR=585;PRO=23;QA=1831;QR=1249;RO=44;RPL=59;RPP=18.9659;RPPR=3.79993;RPR=33;RUN=1;SAF=33;SAP=18.9659;SAR=59;SF=0,1;SRF=19;SRP=4.78696;SRR=25;SVLEN=-15;SVTYPE=DEL;TYPE=del;set=Intersection;technology.ILLUMINA=1</t>
  </si>
  <si>
    <t>0/1:.:.:.:.:54:.:99:.:1045,0,3472:26,28</t>
  </si>
  <si>
    <t>0/1:.:.:.:.:.:.:.:.:.:27,21</t>
  </si>
  <si>
    <t>0/1:522:-29.2708,0,-62.446:.:52,25:52:24:.:674:.:.:25</t>
  </si>
  <si>
    <t>CACNA1B</t>
  </si>
  <si>
    <t>GGCAGCAGCAGCA</t>
  </si>
  <si>
    <t>AC=5;AN=16;END=138217098;HOMLEN=24;HOMSEQ=GCAGCAGCAGCAGCAGCAGCAGCA;SF=0;SVLEN=-12;SVTYPE=DEL</t>
  </si>
  <si>
    <t>0/1:14,17</t>
  </si>
  <si>
    <t>FAM157B</t>
  </si>
  <si>
    <t>GGAACCACTGAGTCAGGAGAGCAGGTGGA</t>
  </si>
  <si>
    <t>END=7843816;SVTYPE=insertion;SVLEN=28;SAMPLES=HG00514;SEQ=GAACCACTGAGTCAGGAGAGCAGGTGGA</t>
  </si>
  <si>
    <t>VCX</t>
  </si>
  <si>
    <t>AGGAACCACTGAGTCAGGAGAGCGAGATGGAAG</t>
  </si>
  <si>
    <t>END=8466336;SVTYPE=deletion;SVLEN=-32;SAMPLES=HG00514;SEQ=GGAACCACTGAGTCAGGAGAGCGAGATGGAAG</t>
  </si>
  <si>
    <t>VCX3B</t>
  </si>
  <si>
    <t>CCCTATGGATGGG</t>
  </si>
  <si>
    <t>AC=3;AF=0.500;AN=6;BaseQRankSum=-2.815;ClippingRankSum=-0.724;DP=157;FS=18.697;MLEAC=1;MLEAF=0.500;MQ0=0;MQ=60.00;MQRankSum=0.027;QD=2.26;ReadPosRankSum=-2.555;SF=0;SOR=4.173;set=HG00514</t>
  </si>
  <si>
    <t>0/1:99:45,7:155,0,15573:52</t>
  </si>
  <si>
    <t>FRMPD4</t>
  </si>
  <si>
    <t>AC=3;AF=0.500;AN=6;BaseQRankSum=0.589;ClippingRankSum=-0.370;DP=151;FS=19.723;MLEAC=1;MLEAF=0.500;MQ0=0;MQ=60.00;MQRankSum=-0.096;QD=2.43;ReadPosRankSum=-0.287;SF=0;SOR=4.170;set=HG00514</t>
  </si>
  <si>
    <t>0/1:44,7:161,0,14928:99:51</t>
  </si>
  <si>
    <t>CAGCAGG</t>
  </si>
  <si>
    <t>AC=3;AF=0.500;AN=16;DP=69;END=24311779;HOMLEN=29;HOMSEQ=AGCAGGAGCAGGAGCAGGAGCAGGAGCAG;MLEAC=1;MLEAF=0.500;MQ0=0;MQ=60.00;SF=0;SVLEN=6;SVTYPE=INS;set=HG00514-HG00513</t>
  </si>
  <si>
    <t>0/1:99:556,0,821:13,12:25</t>
  </si>
  <si>
    <t>0/1:.:.:24,10</t>
  </si>
  <si>
    <t>SUPT20HL2</t>
  </si>
  <si>
    <t>CCTGCTCCTGCTCTAGCTGCTGCTG</t>
  </si>
  <si>
    <t>AC=3;AF=0.750;AN=4;BaseQRankSum=-0.546;ClippingRankSum=-0.731;DP=21;MQ0=0;MQ=60.00;MQRankSum=0.296;ReadPosRankSum=0.727;SF=0;set=HG00514-HG00513</t>
  </si>
  <si>
    <t>1/1:4:169,13,0:0,4:13</t>
  </si>
  <si>
    <t>SUPT20HL1</t>
  </si>
  <si>
    <t>CCCCTCCCTTCTCCATCCT</t>
  </si>
  <si>
    <t>END=38286173;SVTYPE=insertion;SVLEN=18;SAMPLES=HG00514;SEQ=CCCTCCCTTCTCCATCCT</t>
  </si>
  <si>
    <t>RPGR</t>
  </si>
  <si>
    <t>CTAT</t>
  </si>
  <si>
    <t>AC=9;AF=0.833;AN=14;BaseQRankSum=-0.667;ClippingRankSum=0.267;DP=98;END=49332764;ExcessHet=3.0103;HOMLEN=4;HOMSEQ=TATT;MLEAC=1;MLEAF=0.500;MQ0=0;MQRankSum=0.400;ReadPosRankSum=-2.800;SF=0;SVLEN=-3;SVTYPE=DEL;set=Intersection</t>
  </si>
  <si>
    <t>1/1:.:9:0,9:406,28,0:28</t>
  </si>
  <si>
    <t>.:.:.:1,10</t>
  </si>
  <si>
    <t>GAGE13</t>
  </si>
  <si>
    <t>CTGCTGCTGCTGT</t>
  </si>
  <si>
    <t>AB=0.69697;ABP=14.1309;AC=14;AF=0.750;AN=36;AO=31;BaseQRankSum=0.822;CIGAR=1M12I13M;ClippingRankSum=0.621;DB;DP=349;DPB=134.643;DPRA=1.47917;END=50607758;EPP=3.64073;EPPR=3.16541;ExcessHet=3.0103;FS=0.000;GTI=1;HOMLEN=19;HOMSEQ=TGCTGCTGCTGTTGCTGCT;LEN=12;MEANALT=5;MQ0=0;MQ=60.00;MQM=60;MQMR=60;MQRankSum=0.352;NS=3;NUMALT=1;ODDS=1.76756;OLD_VARIANT=chrX:50607758:CTGCTGCTGCTGTT/CTGCTGCTGCTGTTGCTGCTGCTGTT;PAIRED=0.967742;PAIREDR=0.982143;PAO=7.5;PQA=204.5;PQR=204.5;PRO=7.5;QA=712;QR=1606;RO=56;RPL=8;RPP=18.771;RPPR=8.59409;RPR=23;RUN=1;ReadPosRankSum=-2.903;SAF=18;SAP=4.76149;SAR=13;SF=0,1;SRF=39;SRP=21.778;SRR=17;SVLEN=12;SVTYPE=INS;TYPE=ins;set=HG00514-HG00513;technology.ILLUMINA=1</t>
  </si>
  <si>
    <t>0/1:.:99:473,0,1026:24,12:.:.:.:.:.:.:36</t>
  </si>
  <si>
    <t>.:.:.:.:29,7</t>
  </si>
  <si>
    <t>0/0:790:.:.:.:8:162:0,-0.177134,-56.5901:.:38,8:27:38</t>
  </si>
  <si>
    <t>SHROOM4</t>
  </si>
  <si>
    <t>ATCCTCGAGGCAGCC</t>
  </si>
  <si>
    <t>AB=0.84127;ABP=66.7413;AC=34;AF=1.00;AN=44;AO=53;CIGAR=1M14D1M;DP=407;DPB=19.3125;DPRA=0;END=51496457;EPP=9.93443;EPPR=3.25157;ExcessHet=3.0103;FS=0.000;GTI=2;HOMLEN=19;HOMSEQ=TCCTCGAGGCAGCCTCCTC;LEN=14;MEANALT=1.33333;MLEAC=2;MLEAF=1.00;MQ0=0;MQM=51.9057;MQMR=47.7778;NS=3;NUMALT=1;ODDS=5.0581;OLD_VARIANT=chrX:51496443:ATCCTCGAGGCAGCCT/AT;PAIRED=0.981132;PAIREDR=1;PAO=0.5;PQA=16.5;PQR=129.5;PRO=5.5;QA=840;QR=262;RO=9;RPL=12;RPP=37.4671;RPPR=22.5536;RPR=41;RUN=1;SAF=26;SAP=3.05127;SAR=27;SF=0,1;SRF=4;SRP=3.25157;SRR=5;SVLEN=-14;SVTYPE=DEL;TYPE=del;set=Intersection;technology.ILLUMINA=1</t>
  </si>
  <si>
    <t>1/1:.:.:.:.:18:.:55:.:0,18:802,55,0</t>
  </si>
  <si>
    <t>1/1:.:.:.:.:.:.:.:.:2,21:.</t>
  </si>
  <si>
    <t>0/1:301:-20.8182,0,-0.67391:.:19,18:19:1:.:26:.:.:18</t>
  </si>
  <si>
    <t>NUDT11</t>
  </si>
  <si>
    <t>TAGCAGCAGC</t>
  </si>
  <si>
    <t>END=67545325;SVTYPE=insertion;SVLEN=9;SAMPLES=HG00514;SEQ=AGCAGCAGC</t>
  </si>
  <si>
    <t>AR</t>
  </si>
  <si>
    <t>END=85911326;SVTYPE=deletion;SVLEN=-2;SAMPLES=HG00514;SEQ=CA</t>
  </si>
  <si>
    <t>CHM</t>
  </si>
  <si>
    <t>AB=0.496552;ABP=3.02528;AC=18;AF=0.500;AN=46;AO=72;BaseQRankSum=-1.121;CIGAR=1M3I2M;ClippingRankSum=0.502;DB;DP=870;DPB=260.333;DPRA=1.8125;END=108183752;EPP=3.0103;EPPR=5.80219;ExcessHet=3.0103;FS=4.452;GTI=0;HOMLEN=2;HOMSEQ=CT;LEN=3;MEANALT=1.5;MLEAC=1;MLEAF=0.500;MQ0=0;MQ=60.14;MQM=60.4167;MQMR=60;MQRankSum=1.220;NS=3;NUMALT=1;ODDS=33.7077;OLD_VARIANT=chrX:108183752:CCT/CCTTCT;PAIRED=1;PAIREDR=0.991071;PAO=3;PQA=79.5;PQR=79.5;PRO=3;QA=1696;QD=19.18;QR=3288;RO=112;RPL=49;RPP=23.398;RPPR=3.70827;RPR=23;RUN=1;ReadPosRankSum=0.774;SAF=45;SAP=12.7819;SAR=27;SF=0,1;SOR=0.738;SRF=59;SRP=3.70827;SRR=53;SVLEN=3;SVTYPE=INS;TYPE=ins;set=HG00514-HG00513;technology.ILLUMINA=1</t>
  </si>
  <si>
    <t>0/1:962,0,2146:43,26:.:99:.:.:.:.:69</t>
  </si>
  <si>
    <t>0/1:.:46,28:.:.:.:.:.:.:.</t>
  </si>
  <si>
    <t>0/1:.:.:30:.:1416:78,30:.:48:78:702:-39.3244,0,-103.63</t>
  </si>
  <si>
    <t>COL4A6</t>
  </si>
  <si>
    <t>GTGT</t>
  </si>
  <si>
    <t>AB=0.385714;ABP=10.9517;AC=9;AF=0.750;AN=28;AO=71;BaseQRankSum=0.183;CIGAR=1M3I8M;ClippingRankSum=-0.684;DP=306;DPB=221.889;DPRA=0.863636;END=133027851;EPP=4.50892;EPPR=17.8047;FS=0.000;GTI=0;HOMLEN=6;HOMSEQ=TGTTGT;LEN=3;MEANALT=2;MQ0=0;MQM=60;MQMR=60;MQRankSum=1.184;NS=3;NUMALT=1;ODDS=34.6375;OLD_VARIANT=chrX:133027851:GTGTTGTGC/GTGTTGTTGTGC;PAIRED=1;PAIREDR=1;PAO=15.5;PQA=413;PQR=386;PRO=14.5;QA=1855;QR=3276;RO=107;RPL=39;RPP=4.50892;RPPR=3.51765;RPR=32;RUN=1;ReadPosRankSum=-0.072;SAF=43;SAP=9.89173;SAR=28;SF=0,1;SRF=53;SRP=3.03059;SRR=54;SVLEN=3;SVTYPE=INS;TYPE=ins;set=HG00514-HG00512;technology.ILLUMINA=1</t>
  </si>
  <si>
    <t>0/1:.:41,32:1244,0,1872:99:.:.:73</t>
  </si>
  <si>
    <t>0/1:.:45,32:.:.:.:.:.</t>
  </si>
  <si>
    <t>0/1:27:.:.:.:1247:41:70:70,27:-40.5074,0,-82.5552:753</t>
  </si>
  <si>
    <t>USP26</t>
  </si>
  <si>
    <t>AGAT</t>
  </si>
  <si>
    <t>AB=0;ABP=0;AC=43;AF=1.00;AN=50;AO=189;BaseQRankSum=-0.797;CIGAR=1M3D4M;ClippingRankSum=-0.831;DB;DP=1146;DPB=124.625;DPRA=0;END=136392288;EPP=6.3307;EPPR=0;ExcessHet=3.0103;FS=0.000;GTI=0;HOMLEN=3;HOMSEQ=GAT;LEN=3;MEANALT=1.33333;MLEAC=2;MLEAF=1.00;MQ0=0;MQM=60.3175;MQMR=0;MQRankSum=-1.663;NS=3;NUMALT=1;ODDS=63.6808;OLD_VARIANT=chrX:136392285:AGATGATA/AGATA;PAIRED=0.994709;PAIREDR=0;PAO=8.5;PQA=210;PQR=210;PRO=8.5;QA=5248;QR=0;RO=0;RPL=107;RPP=10.1911;RPPR=0;RPR=82;RUN=1;ReadPosRankSum=1.386;SAF=93;SAP=3.1137;SAR=96;SF=0,1;SRF=0;SRP=0;SRR=0;SVLEN=-3;SVTYPE=DEL;TYPE=del;set=Intersection;technology.ILLUMINA=1</t>
  </si>
  <si>
    <t>1/1:.:.:85:.:.:.:.:99:.:3802,256,0:0,85</t>
  </si>
  <si>
    <t>1/1:.:.:.:.:.:.:.:.:.:.:1,80</t>
  </si>
  <si>
    <t>1/1:-214.626,-30.103,0:2382:84:0:84,84:.:0:.:84</t>
  </si>
  <si>
    <t>GPR112</t>
  </si>
  <si>
    <t>GTCTCCTCCT</t>
  </si>
  <si>
    <t>END=1708841;SVTYPE=deletion;SVLEN=-9;SAMPLES=HG00733;SEQ=Tctcctcct</t>
  </si>
  <si>
    <t>0/1:486,0,557:17,15:.:99:.:.:.:32</t>
  </si>
  <si>
    <t>0/1:.:.:18:.:442:.:37,18:37:17:448:-29.2639,0,-28.7367</t>
  </si>
  <si>
    <t>0/1:99:.:.:508,0,426:14,16:.:.:.:30:.:.</t>
  </si>
  <si>
    <t>0/1:.:435:20:.:.:-33.242,0,-29.0377:488:15:37:37,20</t>
  </si>
  <si>
    <t>AB=0.384615;ABP=13.5336;AC=6;AF=0.500;AN=28;AO=35;CIGAR=1M3I2M;DP=214;DPB=169;DPRA=1.08333;END=1968667;EPP=4.56135;EPPR=9.47994;GTI=0;HOMLEN=2;HOMSEQ=CT;LEN=3;MEANALT=1.5;MLEAC=1;MLEAF=0.500;MQ0=0;MQ=60.00;MQM=60;MQMR=60;NS=3;NUMALT=1;ODDS=46.207;OLD_VARIANT=chr1:1968667:TCT/TCTCCT;PAIRED=1;PAIREDR=1;PAO=1;PQA=27;PQR=27;PRO=1;QA=937;QR=2943;RO=97;RPL=14;RPP=6.05036;RPPR=5.71904;RPR=21;RUN=1;SAF=9;SAP=20.9405;SAR=26;SF=0,1;SRF=33;SRP=24.5235;SRR=64;SVLEN=3;SVTYPE=INS;TYPE=ins;set=HG00733-HG00731;technology.ILLUMINA=1</t>
  </si>
  <si>
    <t>0/1:.:.:.:42:.:99:.:666,0,975:25,17</t>
  </si>
  <si>
    <t>0/1:.:.:.:.:.:.:.:.:27,14</t>
  </si>
  <si>
    <t>0/1:496:-30.6162,0,-63.9114:48,17:48:30:.:866:.:.:17</t>
  </si>
  <si>
    <t>CACCA</t>
  </si>
  <si>
    <t>AC=1;AF=0.500;AN=2;BaseQRankSum=-2.256;ClippingRankSum=0.537;DP=14;FS=18.195;MLEAC=1;MLEAF=0.500;MQ0=0;MQ=57.62;MQRankSum=0.537;QD=1.20;ReadPosRankSum=-0.752;SF=0f;SOR=2.198;set=FilteredInAll</t>
  </si>
  <si>
    <t>0/1:54:54,0,538:10,2:12</t>
  </si>
  <si>
    <t>ESPN</t>
  </si>
  <si>
    <t>CAGCTT</t>
  </si>
  <si>
    <t>AC=2;AF=0.500;AN=4;BaseQRankSum=0.480;ClippingRankSum=0.480;DB;DP=14;ExcessHet=3.0103;FS=16.532;MLEAC=1;MLEAF=0.500;MQ0=0;MQ=58.47;MQRankSum=-1.271;QD=2.07;ReadPosRankSum=-0.751;SF=0f;SOR=2.199;set=FilteredInAll</t>
  </si>
  <si>
    <t>0/1:60:60,0,442:8,2:.:10</t>
  </si>
  <si>
    <t>ACTC</t>
  </si>
  <si>
    <t>AB=0.481481;ABP=3.41242;AC=33;AF=0.500;AN=52;AO=65;BaseQRankSum=2.589;CIGAR=1M3I4M;ClippingRankSum=-1.102;DB;DP=1137;DPB=259.8;DPRA=0.84375;END=13779899;EPP=5.71629;EPPR=6.81781;ExcessHet=3.0103;GTI=0;HOMLEN=5;HOMSEQ=CTCCT;LEN=3;MEANALT=1.5;MLEAC=1;MLEAF=0.500;MQ0=0;MQ=60.00;MQM=60;MQMR=60;MQRankSum=-0.542;NS=3;NUMALT=1;ODDS=74.7462;OLD_VARIANT=chr1:13779899:ACTCC/ACTCCTCC;PAIRED=1;PAIREDR=1;PAO=5;PQA=119;PQR=119;PRO=5;QA=1720;QR=4337;RO=146;RPL=31;RPP=3.31097;RPPR=6.81781;RPR=34;RUN=1;ReadPosRankSum=0.647;SAF=32;SAP=3.04371;SAR=33;SF=0,1;SRF=80;SRP=5.92543;SRR=66;SVLEN=3;SVTYPE=INS;TYPE=ins;set=HG00513-HG00512;technology.ILLUMINA=1</t>
  </si>
  <si>
    <t>0/1:.:67:.:.:.:.:.:1553,0,1250:28,39:.:99</t>
  </si>
  <si>
    <t>0/1:.:.:.:.:.:.:.:.:31,37:.:.</t>
  </si>
  <si>
    <t>0/1:34:73:73,38:.:-60.3641,0,-66.255:924:38:.:.:989</t>
  </si>
  <si>
    <t>PRDM2</t>
  </si>
  <si>
    <t>0/1:.:29:93,0,1258:25,4:93</t>
  </si>
  <si>
    <t>.:.:.:.:25,3:.</t>
  </si>
  <si>
    <t>END=16759502;SVTYPE=deletion;SVLEN=-2;SAMPLES=HG00733;SEQ=CC</t>
  </si>
  <si>
    <t>AC=2;AF=0.500;AN=4;DP=19;FS=0.000;MLEAC=1;MLEAF=0.500;MQ0=0;MQ=60.00;SF=0;set=HG00733-HG00732</t>
  </si>
  <si>
    <t>0/1:38:2,6:162,0,38:8</t>
  </si>
  <si>
    <t>CNKSR1</t>
  </si>
  <si>
    <t>CTGGGGCCGGG</t>
  </si>
  <si>
    <t>AC=2;AF=0.500;AN=4;DP=74;MLEAC=1;MLEAF=0.500;MQ0=0;MQ=60.00;SF=0;set=HG00733-HG00732</t>
  </si>
  <si>
    <t>0/1:99:600,0,934:24,16:40</t>
  </si>
  <si>
    <t>ACCGGGACC</t>
  </si>
  <si>
    <t>AC=2;AF=0.500;AN=4;DP=80;MLEAC=1;MLEAF=0.500;MQ0=0;MQ=60.00;SF=0;set=HG00733-HG00732</t>
  </si>
  <si>
    <t>0/1:42:99:588,0,1067:26,16</t>
  </si>
  <si>
    <t>AC=5;AF=0.500;AN=10;BaseQRankSum=-0.992;ClippingRankSum=-1.028;DB;DP=188;ExcessHet=3.0103;FS=1.440;MLEAC=1;MLEAF=0.500;MQ0=0;MQ=59.45;MQRankSum=2.091;QD=12.14;ReadPosRankSum=-0.166;SF=0;SOR=1.214;set=HG00513</t>
  </si>
  <si>
    <t>0/1:.:40:99:941,0,597:16,24</t>
  </si>
  <si>
    <t>GGGACTGGGGCCGGGACCGGGACCGGGAC</t>
  </si>
  <si>
    <t>AC=5;AF=0.500;AN=10;BaseQRankSum=1.600;ClippingRankSum=0.277;DB;DP=213;ExcessHet=3.0103;FS=3.099;MLEAC=1;MLEAF=0.500;MQ0=0;MQ=59.51;MQRankSum=0.708;QD=10.65;ReadPosRankSum=0.342;SF=0;SOR=1.493;set=HG00513</t>
  </si>
  <si>
    <t>0/1:.:44:932,0,694:19,25:99</t>
  </si>
  <si>
    <t>GCCGGGA</t>
  </si>
  <si>
    <t>AC=2;AF=0.500;AN=4;DP=81;MLEAC=1;MLEAF=0.500;MQ0=0;MQ=60.00;SF=0;set=HG00733-HG00732</t>
  </si>
  <si>
    <t>0/1:25,14:555,0,944:99:39</t>
  </si>
  <si>
    <t>GAAATGAGGCATCA</t>
  </si>
  <si>
    <t>AC=5;AF=0.500;AN=8;BaseQRankSum=1.595;ClippingRankSum=-0.228;DP=128;FS=14.819;MLEAC=1;MLEAF=0.500;MQ0=0;MQ=58.73;MQRankSum=-1.094;QD=6.17;ReadPosRankSum=0.508;SF=0;SOR=2.533;set=HG00512</t>
  </si>
  <si>
    <t>0/1:99:33,6:197,0,4214:39</t>
  </si>
  <si>
    <t>AIM1L</t>
  </si>
  <si>
    <t>AGCAC</t>
  </si>
  <si>
    <t>AC=5;AF=0.500;AN=8;BaseQRankSum=1.552;ClippingRankSum=-0.456;DP=129;FS=5.750;MLEAC=1;MLEAF=0.500;MQ0=0;MQ=58.84;MQRankSum=-0.749;QD=6.27;ReadPosRankSum=0.126;SF=0;SOR=0.836;set=HG00512</t>
  </si>
  <si>
    <t>0/1:39:32,7:205,0,4312:99</t>
  </si>
  <si>
    <t>GGGGCCCTTCACGACCTCTTTCCAGGTGGGGAACA</t>
  </si>
  <si>
    <t>AC=5;AF=0.500;AN=8;BaseQRankSum=-0.046;ClippingRankSum=-0.592;DP=145;FS=3.289;MLEAC=1;MLEAF=0.500;MQ0=0;MQ=59.01;MQRankSum=-1.017;QD=5.02;ReadPosRankSum=0.176;SF=0;SOR=0.917;set=HG00512</t>
  </si>
  <si>
    <t>0/1:34,8:203,0,4310:99:42</t>
  </si>
  <si>
    <t>AB=0.642857;ABP=7.97367;AC=18;AF=0.833;AN=24;AO=91;CIGAR=1M1I12M;DB;DP=345;DPB=122.385;DPRA=0;END=54139646;EPP=15.6335;EPPR=7.35324;ExcessHet=3.0103;GTI=0;HOMLEN=0;LEN=1;MEANALT=3;MLEAC=1;MLEAF=0.500;MQ0=0;MQM=60;MQMR=60;NS=3;NUMALT=1;ODDS=14.5167;OLD_VARIANT=chr1:54139646:GGGGGGGGCAGGA/GCGGGGGGGCAGGA;PAIRED=0.989011;PAIREDR=1;PAO=13;PQA=262.5;PQR=100.5;PRO=5;QA=1883;QR=215;RO=8;RPL=54;RPP=9.90651;RPPR=7.35324;RPR=37;RUN=1;SAF=33;SAP=17.9243;SAR=58;SF=0,1;SRF=4;SRP=3.0103;SRR=4;SVLEN=1;SVTYPE=INS;TYPE=ins;set=Intersection;technology.ILLUMINA=1</t>
  </si>
  <si>
    <t>1/1:.:1466,112,0:1,37:.:99:.:38:.</t>
  </si>
  <si>
    <t>1/1:.:.:3,32:.:.:.:.:.</t>
  </si>
  <si>
    <t>1/1:36:.:.:0:.:0:38:.:38,36:-72.2024,-13.2453,0:765</t>
  </si>
  <si>
    <t>CDCP2</t>
  </si>
  <si>
    <t>AB=0.444444;ABP=3.73412;AC=15;AF=0.500;AN=46;AO=12;BaseQRankSum=0.945;CIGAR=1M3I22M;ClippingRankSum=-1.928;DB;DP=404;DPB=99.8261;DPRA=0.964286;END=55039879;EPP=3.73412;EPPR=3.14602;ExcessHet=3.0103;FS=4.561;GTI=0;HOMLEN=23;HOMSEQ=CTGCTGCTGCTGCTGCTGCTGCT;LEN=3;MEANALT=4;MLEAC=1;MLEAF=0.500;MQ0=0;MQ=60.00;MQM=60;MQMR=60;MQRankSum=1.021;NS=3;NUMALT=1;ODDS=15.8904;OLD_VARIANT=chr1:55039879:ACTGCTGCTGCTGCTGCTGCTGC/ACTGCTGCTGCTGCTGCTGCTGCTGC;PAIRED=1;PAIREDR=1;PAO=17;PQA=429;PQR=429;PRO=17;QA=294;QD=14.26;QR=1864;RO=64;RPL=6;RPP=3.0103;RPPR=3.55317;RPR=6;RUN=1;ReadPosRankSum=-1.096;SAF=7;SAP=3.73412;SAR=5;SF=0,1;SOR=0.105;SRF=29;SRP=4.23175;SRR=35;SVLEN=3;SVTYPE=INS;TYPE=ins;set=HG00513;technology.ILLUMINA=1</t>
  </si>
  <si>
    <t>0/1:.:.:.:.:24:.:99:.:10,14:670,0,364</t>
  </si>
  <si>
    <t>0/1:.:.:.:.:.:.:.:.:17,14</t>
  </si>
  <si>
    <t>0/1:347:-18.1064,0,-13.64:.:26,14:26:10:.:297:.:.:14</t>
  </si>
  <si>
    <t>PCSK9</t>
  </si>
  <si>
    <t>AB=0.407643;ABP=14.6422;AC=15;AF=0.500;AN=40;AO=64;CIGAR=1M3D11M;DB;DP=577;DPB=155.267;DPRA=0;END=74572176;EPP=4.23175;EPPR=3.0103;ExcessHet=3.0103;GTI=0;HOMLEN=6;HOMSEQ=CCTCCT;LEN=3;MEANALT=2;MLEAC=1;MLEAF=0.500;MQ0=0;MQM=60;MQMR=60;NS=3;NUMALT=1;ODDS=47.638;OLD_VARIANT=chr1:74572173:CCCTCCTCCTTCTTT/CCCTCCTTCTTT;PAIRED=0.984375;PAIREDR=1;PAO=7;PQA=210.5;PQR=382.5;PRO=13;QA=1790;QR=2683;RO=90;RPL=32;RPP=3.0103;RPPR=3.0103;RPR=32;RUN=1;SAF=25;SAP=9.66043;SAR=39;SF=0,1;SRF=46;SRP=3.10681;SRR=44;SVLEN=-3;SVTYPE=DEL;TYPE=del;set=Intersection;technology.ILLUMINA=1</t>
  </si>
  <si>
    <t>0/1:.:.:49:.:.:.:663,0,1389:31,18:.:.:99</t>
  </si>
  <si>
    <t>0/1:.:.:.:.:.:.:.:31,19</t>
  </si>
  <si>
    <t>0/1:49,19:.:49:30:507:-28.428,0,-72.5561:.:.:19:909</t>
  </si>
  <si>
    <t>ERICH3</t>
  </si>
  <si>
    <t>AB=0.415584;ABP=7.77626;AC=24;AF=0.500;AN=48;AO=32;BaseQRankSum=-0.579;CIGAR=1M3I4M;ClippingRankSum=-1.584;DB;DP=1156;DPB=282.2;DPRA=0.900585;END=77558660;EPP=12.7819;EPPR=3.05166;ExcessHet=3.0103;FS=1.910;GTI=0;HOMLEN=4;HOMSEQ=TATT;LEN=3;MEANALT=3;MLEAC=1;MLEAF=0.500;MQ0=0;MQ=60.43;MQM=60;MQMR=60;MQRankSum=-0.838;NS=3;NUMALT=1;ODDS=91.6678;OLD_VARIANT=chr1:77558660:CTATT/CTATTATT;PAIRED=1;PAIREDR=0.990476;PAO=11;PQA=277;PQR=223;PRO=9;QA=900;QD=18.25;QR=5990;RO=210;RPL=18;RPP=4.09604;RPPR=6.36057;RPR=14;RUN=1;ReadPosRankSum=-1.974;SAF=14;SAP=4.09604;SAR=18;SF=0,1;SOR=0.492;SRF=84;SRP=21.2507;SRR=126;SVLEN=3;SVTYPE=INS;TYPE=ins;set=HG00513;technology.ILLUMINA=1</t>
  </si>
  <si>
    <t>1/1:.:.:.:71:.:.:3124,216,0:0,71:.:99</t>
  </si>
  <si>
    <t>1/1:.:.:.:.:.:.:.:1,57</t>
  </si>
  <si>
    <t>1/1:.:67,62:4:67:1730:-156.221,-13.7411,0:.:.:62:.:117</t>
  </si>
  <si>
    <t>AK5</t>
  </si>
  <si>
    <t>CGCAGCGCCA</t>
  </si>
  <si>
    <t>END=84574324;SVTYPE=deletion;SVLEN=-9;SAMPLES=HG00733;SEQ=gcgccagca</t>
  </si>
  <si>
    <t>CTBS</t>
  </si>
  <si>
    <t>TTGCTGCTCGCGCCTCTCC</t>
  </si>
  <si>
    <t>AC=6;AF=0.667;AN=22;DP=111;END=152111699;FS=0.000;HOMLEN=37;HOMSEQ=TGCTGCTCGCGCCTCTCCTGCTGCTCGCGCCTCTCCT;MQ0=0;SF=0;SVLEN=18;SVTYPE=INS;set=Intersection</t>
  </si>
  <si>
    <t>0/1:7,13:599,0,239:99:20</t>
  </si>
  <si>
    <t>0/1:17,11:.:.:.</t>
  </si>
  <si>
    <t>TCHH</t>
  </si>
  <si>
    <t>GTGGTGGGAATCTCTGTCTTGTTTCTCAGACTGACCA</t>
  </si>
  <si>
    <t>AC=12;AF=0.667;AN=28;DB;DP=402;END=152156625;ExcessHet=3.0103;HOMLEN=21;HOMSEQ=TGGTGGGAATCTCTGTCTTGT;MLEAC=1;MLEAF=0.500;MQ0=0;SF=0;SVLEN=-36;SVTYPE=DEL;set=Intersection</t>
  </si>
  <si>
    <t>0/1:58:.:28,30:1157,0,4456:99</t>
  </si>
  <si>
    <t>0/1:.:.:38,19:.:.</t>
  </si>
  <si>
    <t>RPTN</t>
  </si>
  <si>
    <t>1/1:0,56:1436,168,0:99:56:.</t>
  </si>
  <si>
    <t>.:7,55</t>
  </si>
  <si>
    <t>GGCTGCTGCTGCT</t>
  </si>
  <si>
    <t>END=154869735;SVTYPE=insertion;SVLEN=12;SAMPLES=HG00733;SEQ=GCTGCTGCTGCT</t>
  </si>
  <si>
    <t>AC=1;AF=0.500;AN=2;BaseQRankSum=0.578;ClippingRankSum=0.491;DP=40;FS=7.521;MLEAC=1;MLEAF=0.500;MQ0=0;MQ=48.43;MQRankSum=-0.982;QD=1.49;ReadPosRankSum=-1.328;SF=0;SOR=2.027;set=HG00733</t>
  </si>
  <si>
    <t>0/1:27,13:97,0,722:97:40</t>
  </si>
  <si>
    <t>IGFN1</t>
  </si>
  <si>
    <t>GTAT</t>
  </si>
  <si>
    <t>AC=4;AF=0.500;AN=22;DP=151;END=206101898;HOMLEN=1;HOMSEQ=T;MLEAC=1;MLEAF=0.500;MQ0=0;MQ=60.00;SF=0;SVLEN=-3;SVTYPE=DEL;set=HG00733-HG00731</t>
  </si>
  <si>
    <t>0/1:99:38,39:1523,0,1713:77</t>
  </si>
  <si>
    <t>0/1:.:38,38</t>
  </si>
  <si>
    <t>C1orf186</t>
  </si>
  <si>
    <t>TAGCAGCAGCAGC</t>
  </si>
  <si>
    <t>AC=6;AN=16;END=209432303;HOMLEN=28;HOMSEQ=AGCAGCAGCAGCAGCAGCAGCAGCAGCA;SF=0;SVLEN=-12;SVTYPE=DEL</t>
  </si>
  <si>
    <t>0/1:11,14</t>
  </si>
  <si>
    <t>MIR205HG</t>
  </si>
  <si>
    <t>ACTGCCGCTG</t>
  </si>
  <si>
    <t>AB=0.468354;ABP=3.69747;AC=22;AF=0.500;AN=38;AO=37;CIGAR=1M9D10M;DP=419;DPB=118.45;DPRA=1.09722;END=226737183;EPP=4.47751;EPPR=6.20364;FS=0.000;GTI=0;HOMLEN=10;HOMSEQ=CTGCCGCTGC;LEN=9;MEANALT=4.5;MLEAC=1;MLEAF=0.500;MQ0=0;MQM=61.0811;MQMR=60;NS=3;NUMALT=1;ODDS=15.3833;OLD_VARIANT=chr1:226737174:ACTGCCGCTGCTGCCGCTGC/ACTGCCGCTGC;PAIRED=0.972973;PAIREDR=0.985294;PAO=15.5;PQA=338.5;PQR=730.5;PRO=31.5;QA=650;QR=1896;RO=68;RPL=17;RPP=3.5385;RPPR=3.13803;RPR=20;RUN=1;SAF=18;SAP=3.06899;SAR=19;SF=0,1;SRF=34;SRP=3.0103;SRR=34;SVLEN=-9;SVTYPE=DEL;TYPE=del;set=HG00513-HG00512;technology.ILLUMINA=1</t>
  </si>
  <si>
    <t>1/1:0,35:1564,106,0:.:99:.:.:.:35</t>
  </si>
  <si>
    <t>1/1:2,34</t>
  </si>
  <si>
    <t>1/1:.:.:36:.:0:38,36:0:38:580:-52.2521,-15.6536,0</t>
  </si>
  <si>
    <t>ITPKB</t>
  </si>
  <si>
    <t>TGCCCCCTCTACCCGGAGCGGGAATACCTCCTCC</t>
  </si>
  <si>
    <t>END=240207646;SVTYPE=deletion;SVLEN=-33;SAMPLES=HG00733;SEQ=CCCCCTCTACCCGGAGCGGGAATACCTCCTCCG</t>
  </si>
  <si>
    <t>TCCCCCACTTCCCGGAGCGGGCATACCCCCTCCG</t>
  </si>
  <si>
    <t>END=240207812;SVTYPE=deletion;SVLEN=-33;SAMPLES=HG00733;SEQ=GAGCGGGCATACCCCCTCCGCCCCCACTTCCCG</t>
  </si>
  <si>
    <t>TTTC</t>
  </si>
  <si>
    <t>AB=0.457944;ABP=4.65412;AC=6;AF=0.500;AN=28;AO=49;CIGAR=1M3D7M;DP=300;DPB=184.545;DPRA=0.713333;END=248022250;EPP=6.59988;EPPR=9.90386;GTI=0;HOMLEN=6;HOMSEQ=TTCTTC;LEN=3;MEANALT=1.5;MLEAC=1;MLEAF=0.500;MQ0=0;MQ=60.00;MQM=60;MQMR=59.9048;NS=3;NUMALT=1;ODDS=76.8166;OLD_VARIANT=chr1:248022247:TTTCTTCTTCA/TTTCTTCA;PAIRED=0.979592;PAIREDR=0.984127;PAO=13;PQA=343.5;PQR=546.5;PRO=20;QA=1303;QR=3835;RO=126;RPL=25;RPP=3.05462;RPPR=7.42218;RPR=24;RUN=1;SAF=13;SAP=26.4533;SAR=36;SF=0,1;SRF=60;SRP=3.63072;SRR=66;SVLEN=-3;SVTYPE=DEL;TYPE=del;set=HG00733-HG00732;technology.ILLUMINA=1</t>
  </si>
  <si>
    <t>0/1:969,0,1113:27,25:.:.:99:.:.:52</t>
  </si>
  <si>
    <t>0/1:.:28,26:.:.:.:.:.:.</t>
  </si>
  <si>
    <t>0/1:.:.:25:744:.:50,25:24:50:636:-36.2632,0,-58.8011</t>
  </si>
  <si>
    <t>OR2L5</t>
  </si>
  <si>
    <t>1/1:.:.:.:.:.:52:99:.:0,52:2096,157,0</t>
  </si>
  <si>
    <t>.:.:.:.:.:.:.:.:.:0,42:.</t>
  </si>
  <si>
    <t>1/1:1564:-140.746,-18.9649,0:56,55:.:0:56:.:0:.:.:55</t>
  </si>
  <si>
    <t>0/1:23,8</t>
  </si>
  <si>
    <t>AB=0.50641;ABP=3.06598;AC=6;AF=0.500;AN=28;AO=79;CIGAR=1M3D7M;DP=397;DPB=228.818;DPRA=0.975;END=17331509;EPP=3.03779;EPPR=3.71495;GTI=0;HOMLEN=5;HOMSEQ=AACAA;LEN=3;MEANALT=3;MLEAC=1;MLEAF=0.500;MQ0=0;MQ=60.00;MQM=60;MQMR=60;NS=3;NUMALT=1;ODDS=83.4107;OLD_VARIANT=chr10:17331506:AAACAACAAAG/AAACAAAG;PAIRED=1;PAIREDR=1;PAO=17.5;PQA=474;PQR=466;PRO=17.5;QA=1995;QR=4535;RO=151;RPL=48;RPP=10.954;RPPR=3.36982;RPR=31;RUN=1;SAF=46;SAP=7.6556;SAR=33;SF=0,1;SRF=72;SRP=3.71495;SRR=79;SVLEN=-3;SVTYPE=DEL;TYPE=del;set=HG00733-HG00731;technology.ILLUMINA=1</t>
  </si>
  <si>
    <t>0/1:.:.:.:76:.:.:99:.:1482,0,1700:38,38</t>
  </si>
  <si>
    <t>0/1:.:.:.:.:.:.:.:.:.:41,37</t>
  </si>
  <si>
    <t>0/1:-54.0324,0,-77.6384:930:40:78:78,36:1164:.:36</t>
  </si>
  <si>
    <t>ST8SIA6</t>
  </si>
  <si>
    <t>AC=4;AF=0.500;AN=22;DP=95;END=27413327;HOMLEN=6;HOMSEQ=CCCCCC;MLEAC=1;MLEAF=0.500;MQ0=0;MQ=60.00;SF=0;SVLEN=1;SVTYPE=INS;set=HG00733-HG00731</t>
  </si>
  <si>
    <t>0/1:17,23:590,0,406:99:40</t>
  </si>
  <si>
    <t>0/1:17,21:.:.:.</t>
  </si>
  <si>
    <t>AC=4;AF=0.500;AN=20;DP=61;END=47502281;FS=0.000;HOMLEN=0;MLEAC=1;MLEAF=0.500;MQ0=0;SF=0;SVLEN=-1;SVTYPE=DEL;set=HG00733-HG00731</t>
  </si>
  <si>
    <t>0/1:299,0,864:24,10:99:34</t>
  </si>
  <si>
    <t>0/1:.:24,9:.</t>
  </si>
  <si>
    <t>AC=2;AF=0.500;AN=4;DP=87;MLEAC=1;MLEAF=0.500;MQ0=0;SF=0;set=HG00733-HG00732</t>
  </si>
  <si>
    <t>0/1:99:950,0,1196:23,25:48</t>
  </si>
  <si>
    <t>AGAP6</t>
  </si>
  <si>
    <t>AGAG</t>
  </si>
  <si>
    <t>AC=4;AF=0.500;AN=22;DP=54;END=77637505;HOMLEN=23;HOMSEQ=GAGGAGGAGGAGGAGGAGGAGGA;MLEAC=1;MLEAF=0.500;MQ0=0;MQ=60.00;SF=0;SVLEN=3;SVTYPE=INS;set=HG00733-HG00732</t>
  </si>
  <si>
    <t>0/1:23:432,0,510:13,10:99</t>
  </si>
  <si>
    <t>0/1:.:.:20,9</t>
  </si>
  <si>
    <t>CAA</t>
  </si>
  <si>
    <t>AC=3;AN=18;END=80081665;HOMLEN=10;HOMSEQ=AAAAAAAAAA;SF=0;SVLEN=2;SVTYPE=INS</t>
  </si>
  <si>
    <t>0/1:9,22</t>
  </si>
  <si>
    <t>TMEM254</t>
  </si>
  <si>
    <t>AC=3;AF=0.500;AN=20;DP=56;END=101010320;HOMLEN=4;HOMSEQ=GGGG;MLEAC=1;MLEAF=0.500;MQ0=0;SF=0;SVLEN=1;SVTYPE=INS;set=HG00733-HG00731</t>
  </si>
  <si>
    <t>0/1:99:13,15:388,0,330:28</t>
  </si>
  <si>
    <t>0/1:.:14,10:.:.</t>
  </si>
  <si>
    <t>PDZD7</t>
  </si>
  <si>
    <t>TGCTGCG</t>
  </si>
  <si>
    <t>AC=3;AF=0.500;AN=16;DP=45;END=101010536;HOMLEN=21;HOMSEQ=GCTGCGGCTGCGGCTGCGGCT;MLEAC=1;MLEAF=0.500;MQ0=0;MQ=60.00;SF=0;SVLEN=6;SVTYPE=INS;set=HG00733-HG00732</t>
  </si>
  <si>
    <t>0/1:5,6:285,0,187:99:11</t>
  </si>
  <si>
    <t>.:10,4:.:.:.</t>
  </si>
  <si>
    <t>AC=13;AF=0.833;AN=16;DB;DP=156;END=124021237;ExcessHet=3.0103;HOMLEN=11;HOMSEQ=GGGGGGGGGGG;MQ0=0;SF=0;SVLEN=-1;SVTYPE=DEL;set=Intersection</t>
  </si>
  <si>
    <t>1/1:.:30:99:0,30:1347,101,0</t>
  </si>
  <si>
    <t>1/1:.:.:.:1,26</t>
  </si>
  <si>
    <t>CHST15</t>
  </si>
  <si>
    <t>AGCCGCAGGCTGGGGCTGCAGG</t>
  </si>
  <si>
    <t>AB=0.292683;ABP=18.3165;AC=13;AF=0.750;AN=32;AO=25;BaseQRankSum=0.370;CIGAR=1M21I2M;ClippingRankSum=0.470;DB;DP=246;DPB=261.667;DPRA=0.9;END=125026590;EPP=10.0459;EPPR=5.49198;ExcessHet=3.0103;GTI=0;HOMLEN=7;HOMSEQ=GCCGCAG;LEN=21;MEANALT=1.5;MLEAC=1;MLEAF=0.500;MQ0=0;MQ=60.00;MQM=60;MQMR=60;MQRankSum=0.070;NS=3;NUMALT=1;ODDS=0.426544;OLD_VARIANT=chr10:125026590:AGC/AGCCGCAGGCTGGGGCTGCAGGGC;PAIRED=1;PAIREDR=0.982143;PAO=2;PQA=45;PQR=45;PRO=2;QA=485;QR=1634;RO=56;RPL=10;RPP=5.18177;RPPR=6.88793;RPR=15;RUN=1;ReadPosRankSum=-1.830;SAF=13;SAP=3.09716;SAR=12;SF=0,1;SRF=33;SRP=6.88793;SRR=23;SVLEN=21;SVTYPE=INS;TYPE=ins;set=HG00733-HG00732;technology.ILLUMINA=1</t>
  </si>
  <si>
    <t>0/1:.:99:1044,0,958:25,24:.:.:.:.:.:49</t>
  </si>
  <si>
    <t>0/1:.:.:.:27,23:.:.:.:.</t>
  </si>
  <si>
    <t>0/1:813:.:.:.:12:243:-9.35768,0,-60.7339:.:41,12:41:28</t>
  </si>
  <si>
    <t>CTBP2</t>
  </si>
  <si>
    <t>0/1:99:209,0,724:22,8:.:30</t>
  </si>
  <si>
    <t>ACTGGATGTCCAGGCT</t>
  </si>
  <si>
    <t>AB=0.659091;ABP=12.6832;AC=8;AF=0.750;AN=28;AO=29;BaseQRankSum=-0.212;CIGAR=1M15D1M;ClippingRankSum=-1.855;DP=116;DPB=53.3529;DPRA=0.814815;END=502144;EPP=3.08518;EPPR=4.47751;GTI=0;HOMLEN=16;HOMSEQ=CTGGATGTCCAGGCTC;LEN=15;MEANALT=2.5;MQ0=0;MQM=61.0345;MQMR=60;MQRankSum=1.256;NS=3;NUMALT=1;ODDS=11.3936;OLD_VARIANT=chr11:502129:ACTGGATGTCCAGGCTC/AC;PAIRED=1;PAIREDR=0.972973;PAO=0.5;PQA=3;PQR=350;PRO=13.5;QA=565;QR=1094;RO=37;RPL=10;RPP=9.07545;RPPR=3.5385;RPR=19;RUN=1;ReadPosRankSum=0.466;SAF=17;SAP=4.88226;SAR=12;SF=0,1;SRF=17;SRP=3.5385;SRR=20;SVLEN=-15;SVTYPE=DEL;TYPE=del;set=HG00733-HG00732;technology.ILLUMINA=1</t>
  </si>
  <si>
    <t>GT:GL:QA:DP:RO:DPR:GQ:QR:AO:PL:AD</t>
  </si>
  <si>
    <t>0/1:.:.:13:.:.:99:.:.:168,0,448:8,5</t>
  </si>
  <si>
    <t>0/1:.:.:.:.:.:.:.:.:.:10,6</t>
  </si>
  <si>
    <t>0/1:-6.70477,0,-27.4746:141:19:9:19,7:.:258:7</t>
  </si>
  <si>
    <t>RNH1</t>
  </si>
  <si>
    <t>AB=0.510638;ABP=3.1027;AC=18;AF=0.500;AN=34;AO=48;CIGAR=1M1D1M;DP=431;DPB=118.667;DPRA=1.175;END=704605;EPP=4.6389;EPPR=6.73282;FS=0.000;GTI=0;HOMLEN=0;LEN=1;MEANALT=1.5;MLEAC=1;MLEAF=0.500;MQ0=0;MQ=60.00;MQM=60;MQMR=60;NS=3;NUMALT=1;ODDS=32.6112;OLD_VARIANT=chr11:704604:GAC/GC;PAIRED=1;PAIREDR=1;PAO=0;PQA=0;PQR=30;PRO=1;QA=1231;QR=2346;RO=84;RPL=24;RPP=3.0103;RPPR=3.0103;RPR=24;RUN=1;SAF=19;SAP=7.5342;SAR=29;SF=0,1;SRF=36;SRP=6.73282;SRR=48;SVLEN=-1;SVTYPE=DEL;TYPE=del;set=HG00513-HG00512;technology.ILLUMINA=1</t>
  </si>
  <si>
    <t>GT:PL:AD:AO:GQ:QR:DPR:RO:DP:QA:GL</t>
  </si>
  <si>
    <t>1/1:1788,123,0:0,40:.:99:.:.:.:40</t>
  </si>
  <si>
    <t>.:.:0,33:.:.:.:.:.:.</t>
  </si>
  <si>
    <t>1/1:.:.:43:.:0:43,43:0:43:1071:-96.6222,-13.5463,0</t>
  </si>
  <si>
    <t>TMEM80</t>
  </si>
  <si>
    <t>CCAACACCCACCAGCACACAGACCCCAACCA</t>
  </si>
  <si>
    <t>END=1096763;SVTYPE=insertion;SVLEN=30;SAMPLES=HG00733;SEQ=CAACACCCACCAGCACACAGACCCCAACCA</t>
  </si>
  <si>
    <t>MUC2</t>
  </si>
  <si>
    <t>CCCAGCACAACCTCTGCCCCTACAA</t>
  </si>
  <si>
    <t>AC=4;AF=0.500;AN=22;DP=111;END=1190524;HOMLEN=31;HOMSEQ=CCAGCACAACCTCTGCCCCTACAACCAGCAC;MLEAC=1;MLEAF=0.500;MQ0=0;SF=0;SVLEN=-24;SVTYPE=DEL;set=HG00733-HG00732</t>
  </si>
  <si>
    <t>0/1:43:22,21:579,0,830:99</t>
  </si>
  <si>
    <t>0/1:.:23,15:.:.</t>
  </si>
  <si>
    <t>MUC5AC</t>
  </si>
  <si>
    <t>ACCAGCACAACCTCTGCCTCTACAG</t>
  </si>
  <si>
    <t>END=1191652;SVTYPE=deletion;SVLEN=-24;SAMPLES=HG00733;SEQ=CAGCACAACCTCTGCCTCTACAGC</t>
  </si>
  <si>
    <t>AB=0.435897;ABP=7.18621;AC=9;AF=0.500;AN=36;AO=51;BaseQRankSum=-0.336;CIGAR=1M1I6M;ClippingRankSum=0.542;DB;DP=574;DPB=195.571;DPRA=0.991525;END=5151565;EPP=8.16222;EPPR=4.46393;ExcessHet=3.0103;FS=2.361;GTI=0;HOMLEN=3;HOMSEQ=CCC;LEN=1;MEANALT=2;MLEAC=1;MLEAF=0.500;MQ0=0;MQ=60.00;MQM=60;MQMR=60;MQRankSum=0.295;NS=3;NUMALT=1;ODDS=63.9526;OLD_VARIANT=chr11:5151565:ACCCAAA/ACCCCAAA;PAIRED=1;PAIREDR=1;PAO=9.5;PQA=248;PQR=300;PRO=11.5;QA=1294;QD=18.01;QR=3591;RO=121;RPL=25;RPP=3.05288;RPPR=3.88966;RPR=26;RUN=1;ReadPosRankSum=1.077;SAF=22;SAP=5.09662;SAR=29;SF=0,1;SOR=0.381;SRF=61;SRP=3.02825;SRR=60;SVLEN=1;SVTYPE=INS;TYPE=ins;set=HG00733-HG00731;technology.ILLUMINA=1</t>
  </si>
  <si>
    <t>GT:AD:PL:AO:QR:GQ:DPR:SB:RO:DP:QA:GL</t>
  </si>
  <si>
    <t>0/1:30,27:727,0,855:.:.:99:.:.:.:57</t>
  </si>
  <si>
    <t>0/1:30,27</t>
  </si>
  <si>
    <t>0/1:.:.:27:967:.:60,27:.:33:60:694:-43.7662,0,-65.9349</t>
  </si>
  <si>
    <t>OR52A1</t>
  </si>
  <si>
    <t>AB=0.563492;ABP=7.42218;AC=6;AF=0.500;AN=28;AO=71;CIGAR=1M1D3M;DP=321;DPB=193.6;DPRA=0.807692;END=5788577;EPP=8.17902;EPPR=15.0943;FS=0.000;GTI=0;HOMLEN=1;HOMSEQ=A;LEN=1;MEANALT=1.5;MLEAC=1;MLEAF=0.500;MQ0=0;MQM=60.1408;MQMR=60;NS=3;NUMALT=1;ODDS=68.4242;OLD_VARIANT=chr11:5788576:GAAGG/GAGG;PAIRED=1;PAIREDR=0.938931;PAO=2;PQA=0;PQR=114;PRO=6;QA=2052;QR=3944;RO=131;RPL=35;RPP=3.04088;RPPR=3.02688;RPR=36;RUN=1;SAF=39;SAP=4.50892;SAR=32;SF=0,1;SRF=68;SRP=3.4247;SRR=63;SVLEN=-1;SVTYPE=DEL;TYPE=del;set=HG00733-HG00732;technology.ILLUMINA=1</t>
  </si>
  <si>
    <t>0/1:26,31:980,0,790:.:.:99:.:57</t>
  </si>
  <si>
    <t>0/1:27,27:.:.:.:.</t>
  </si>
  <si>
    <t>0/1:.:.:33:856:.:62,33:62:28:918:-62.8596,0,-59.8253</t>
  </si>
  <si>
    <t>OR52N1</t>
  </si>
  <si>
    <t>0/1:347,0,2871:52,7:99:59</t>
  </si>
  <si>
    <t>0/1:54:362,0,2684:47,7:99</t>
  </si>
  <si>
    <t>END=6390711;SVTYPE=deletion;SVLEN=-6;SAMPLES=HG00733;SEQ=ctggcg</t>
  </si>
  <si>
    <t>AB=0.525316;ABP=3.88988;AC=9;AF=0.500;AN=36;AO=83;BaseQRankSum=-1.628;CIGAR=1M1D1M;ClippingRankSum=-0.914;DB;DP=688;DPB=215.333;DPRA=0.951807;END=6921358;EPP=3.03646;EPPR=11.028;ExcessHet=3.0103;FS=4.538;GTI=0;HOMLEN=0;LEN=1;MEANALT=1.5;MLEAC=1;MLEAF=0.500;MQ0=0;MQ=60.27;MQM=60.6024;MQMR=60;MQRankSum=-0.128;NS=3;NUMALT=1;ODDS=70.0575;OLD_VARIANT=chr11:6921357:TCT/TT;PAIRED=1;PAIREDR=0.99359;PAO=1;PQA=30;PQR=72;PRO=3;QA=2308;QD=14.70;QR=4866;RO=156;RPL=44;RPP=3.66436;RPPR=5.73856;RPR=39;RUN=1;ReadPosRankSum=-1.532;SAF=47;SAP=6.17594;SAR=36;SF=0,1;SOR=1.334;SRF=89;SRP=9.74743;SRR=67;SVLEN=-1;SVTYPE=DEL;TYPE=del;set=HG00733-HG00731;technology.ILLUMINA=1</t>
  </si>
  <si>
    <t>0/1:.:99:.:1249,0,1169:36,40:.:.:.:76:.:.</t>
  </si>
  <si>
    <t>0/1:.:.:.:.:35,30:.:.:.:.:.:.</t>
  </si>
  <si>
    <t>0/1:1106:.:37:.:.:-74.8328,0,-80.4216:1086:36:73:73,37</t>
  </si>
  <si>
    <t>OR2D3</t>
  </si>
  <si>
    <t>GATATGGTTACCAGGTAGATGC</t>
  </si>
  <si>
    <t>AB=0.277311;ABP=54.268;AC=16;AF=0.500;AN=36;AO=33;CIGAR=1M21I2M;DB;DP=529;DPB=426.667;DPRA=0.915385;END=7796836;EPP=3.60252;EPPR=5.84769;ExcessHet=3.0103;FS=0.000;GTI=0;HOMLEN=3;HOMSEQ=ATA;LEN=21;MEANALT=1.5;MLEAC=1;MLEAF=0.500;MQ0=0;MQM=60;MQMR=60;NS=3;NUMALT=1;ODDS=3.78501;OLD_VARIANT=chr11:7796836:GAT/GATATGGTTACCAGGTAGATGCAT;PAIRED=1;PAIREDR=1;PAO=4;PQA=94.5;PQR=94.5;PRO=4;QA=769;QR=4588;RO=150;RPL=19;RPP=4.65535;RPPR=12.7964;RPR=14;RUN=1;SAF=20;SAP=6.23461;SAR=13;SF=0,1;SRF=98;SRP=33.6425;SRR=52;SVLEN=21;SVTYPE=INS;TYPE=ins;set=HG00733-HG00731;technology.ILLUMINA=1</t>
  </si>
  <si>
    <t>GT:PL:AD:AO:QR:GQ:DPR:SB:RO:DP:QA:GL</t>
  </si>
  <si>
    <t>0/1:1231,0,1730:37,26:.:.:99:.:.:.:63</t>
  </si>
  <si>
    <t>0/1:.:41,20:.:.:.:.:.:.:.</t>
  </si>
  <si>
    <t>0/1:.:.:10:1255:.:52,10:.:41:52:258:-7.3618,0,-97.1232</t>
  </si>
  <si>
    <t>OR5P2</t>
  </si>
  <si>
    <t>AC=13;AF=0.500;AN=26;DB;DP=319;END=9091464;ExcessHet=3.0103;FS=0.000;HOMLEN=21;HOMSEQ=GCAGCAGCAGCAGCAGCAGCA;MLEAC=1;MLEAF=0.500;MQ0=0;SF=0;SVLEN=-3;SVTYPE=DEL;set=Intersection</t>
  </si>
  <si>
    <t>0/1:99:24,12:396,0,968:36:.</t>
  </si>
  <si>
    <t>0/1:.:27,10:.:.</t>
  </si>
  <si>
    <t>SCUBE2</t>
  </si>
  <si>
    <t>0/1:.:89:401,0,3146:74,15:99</t>
  </si>
  <si>
    <t>0/1:99:75,14:401,0,3146:89:.</t>
  </si>
  <si>
    <t>AB=0.581395;ABP=7.95924;AC=22;AF=0.500;AN=48;AO=50;BaseQRankSum=4.546;CIGAR=1M2D4M;ClippingRankSum=-0.551;DB;DP=1192;DPB=213.143;DPRA=1.28358;END=60397881;EPP=4.57376;EPPR=3.6399;ExcessHet=3.0103;FS=10.592;GTI=0;HOMLEN=0;LEN=2;MEANALT=1;MLEAC=1;MLEAF=0.500;MQ0=0;MQ=60.12;MQM=60;MQMR=60;MQRankSum=-0.143;NS=3;NUMALT=1;ODDS=52.7136;OLD_VARIANT=chr11:60397879:ATTGTGG/AGTGG;PAIRED=1;PAIREDR=0.994083;PAO=8;PQA=143.5;PQR=257.5;PRO=12;QA=1273;QD=22.27;QR=5081;RO=169;RPL=26;RPP=3.18402;RPPR=4.05106;RPR=24;RUN=1;ReadPosRankSum=1.115;SAF=30;SAP=7.35324;SAR=20;SF=0,1;SOR=0.940;SRF=76;SRP=6.72365;SRR=93;SVLEN=-2;SVTYPE=DEL;TYPE=del;set=HG00512;technology.ILLUMINA=1</t>
  </si>
  <si>
    <t>0/1:99:.:.:34,43:1690,0,1454:.:.:.:77:.</t>
  </si>
  <si>
    <t>0/1:.:.:.:33,43:.:.:.:.:.:.</t>
  </si>
  <si>
    <t>0/1:.:953:48:.:.:-91.5965,0,-69.492:1284:31:80:.:80,48</t>
  </si>
  <si>
    <t>MS4A14</t>
  </si>
  <si>
    <t>0/1:16,3:120,0,3041:99:19</t>
  </si>
  <si>
    <t>AC=4;AF=0.500;AN=22;DP=61;END=65557854;HOMLEN=31;HOMSEQ=CAGCAGCAGCAGCAGCAGCAGCAGCAGCAGC;MLEAC=1;MLEAF=0.500;MQ0=0;MQ=60.00;SF=0;SVLEN=6;SVTYPE=INS;set=HG00733-HG00732</t>
  </si>
  <si>
    <t>0/1:99:8,10:498,0,461:18</t>
  </si>
  <si>
    <t>0/1:.:14,14</t>
  </si>
  <si>
    <t>LTBP3</t>
  </si>
  <si>
    <t>END=66744822;SVTYPE=insertion;SVLEN=3;SAMPLES=HG00733;SEQ=GGC</t>
  </si>
  <si>
    <t>C11orf80</t>
  </si>
  <si>
    <t>AC=6;AF=0.500;AN=12;BaseQRankSum=-0.046;ClippingRankSum=-0.320;DP=200;ExcessHet=3.0103;FS=2.682;MLEAC=1;MLEAF=0.500;MQ0=0;MQ=60.00;MQRankSum=-0.320;QD=1.11;ReadPosRankSum=-2.054;SF=0f;SOR=1.501;set=FilteredInAll</t>
  </si>
  <si>
    <t>0/1:.:38:61,0,2085:33,5:61</t>
  </si>
  <si>
    <t>PPP1CA</t>
  </si>
  <si>
    <t>AB=0.428571;ABP=6.1124;AC=9;AF=0.750;AN=28;AO=117;BaseQRankSum=0.000;CIGAR=1M1I2M;ClippingRankSum=-1.253;DP=401;DPB=290;DPRA=0.934524;END=77243743;EPP=4.51363;EPPR=5.14646;GTI=0;HOMLEN=1;HOMSEQ=A;LEN=1;MEANALT=1;MQ0=0;MQM=60.3419;MQMR=60;MQRankSum=0.724;NS=3;NUMALT=1;ODDS=73.9064;OLD_VARIANT=chr11:77243743:TAT/TAAT;PAIRED=0.982906;PAIREDR=1;PAO=9.5;PQA=228;PQR=213;PRO=8.5;QA=3335;QR=3585;RO=123;RPL=69;RPP=11.1951;RPPR=3.16919;RPR=48;RUN=1;ReadPosRankSum=0.995;SAF=62;SAP=3.91972;SAR=55;SF=0,1;SRF=58;SRP=3.87536;SRR=65;SVLEN=1;SVTYPE=INS;TYPE=ins;set=HG00733-HG00732;technology.ILLUMINA=1</t>
  </si>
  <si>
    <t>0/1:.:66:.:.:.:37,29:850,0,1139:.:99</t>
  </si>
  <si>
    <t>0/1:.:.:.:.:.:38,26</t>
  </si>
  <si>
    <t>0/1:70,30:70:40:864:-54.9931,0,-88.5846:.:.:30:.:1252</t>
  </si>
  <si>
    <t>GDPD4</t>
  </si>
  <si>
    <t>0/1:.:19:99:529,0,104:4,15</t>
  </si>
  <si>
    <t>TTGCTGTTGC</t>
  </si>
  <si>
    <t>END=96092195;SVTYPE=deletion;SVLEN=-9;SAMPLES=HG00733;SEQ=ttgctgctg</t>
  </si>
  <si>
    <t>GAGTGTAAGTCTTTGACAGCC</t>
  </si>
  <si>
    <t>AC=4;AF=0.500;AN=22;DP=82;END=165530;HOMLEN=35;HOMSEQ=AGTGTAAGTCTTTGACAGCCAGTGTAAGTCTTTGA;MLEAC=1;MLEAF=0.500;MQ0=0;SF=0;SVLEN=20;SVTYPE=INS;set=HG00733-HG00732</t>
  </si>
  <si>
    <t>0/1:22:903,0,188:6,16:99</t>
  </si>
  <si>
    <t>0/1:.:.:21,16:.</t>
  </si>
  <si>
    <t>IQSEC3</t>
  </si>
  <si>
    <t>AB=0.506173;ABP=3.03711;AC=22;AF=0.833;AN=38;AO=179;BaseQRankSum=-0.275;CIGAR=1M1I5M;ClippingRankSum=-0.445;DB;DP=789;DPB=264;DPRA=0;END=865142;EPP=3.60473;EPPR=4.56135;ExcessHet=3.0103;FS=0.000;GTI=0;HOMLEN=3;HOMSEQ=CCC;LEN=1;MEANALT=3.33333;MQ0=0;MQM=60;MQMR=60;MQRankSum=-0.555;NS=3;NUMALT=1;ODDS=72.2738;OLD_VARIANT=chr12:865142:TCCCAT/TCCCCAT;PAIRED=0.994413;PAIREDR=1;PAO=11;PQA=236.5;PQR=237.5;PRO=11;QA=4813;QR=1045;RO=35;RPL=84;RPP=4.47817;RPPR=13.4954;RPR=95;RUN=1;ReadPosRankSum=-0.075;SAF=102;SAP=10.5923;SAR=77;SF=0,1;SRF=21;SRP=6.05036;SRR=14;SVLEN=1;SVTYPE=INS;TYPE=ins;set=Intersection;technology.ILLUMINA=1</t>
  </si>
  <si>
    <t>1/1:2071,186,0:0,62:.:99:.:.:.:.:62</t>
  </si>
  <si>
    <t>1/1:.:1,23</t>
  </si>
  <si>
    <t>1/1:.:.:68:.:0:70,68:.:0:70:1856:-167.171,-23.4803,0</t>
  </si>
  <si>
    <t>1/1:99:.:2239,184,0:0,59:.:.:.:.:.:.:59</t>
  </si>
  <si>
    <t>.:.:.:.:0,18:.:.:.:.:.:.:.</t>
  </si>
  <si>
    <t>1/1:.:19:.:.:59:1724:-155.933,-19.6657,0:64,59:.:1:64</t>
  </si>
  <si>
    <t>AAGAC</t>
  </si>
  <si>
    <t>AC=3;AF=0.500;AN=6;BaseQRankSum=-3.579;ClippingRankSum=1.080;DP=163;ExcessHet=3.0103;FS=11.739;MLEAC=1;MLEAF=0.500;MQ0=0;MQ=60.00;MQRankSum=1.496;QD=2.82;ReadPosRankSum=-1.538;SF=0;SOR=3.477;set=HG00733</t>
  </si>
  <si>
    <t>0/1:.:40:99:34,6:150,0,12551</t>
  </si>
  <si>
    <t>TAAAG</t>
  </si>
  <si>
    <t>AC=4;AF=0.500;AN=8;BaseQRankSum=0.041;ClippingRankSum=-0.096;DP=242;ExcessHet=3.0103;FS=8.429;MLEAC=1;MLEAF=0.500;MQ0=0;MQ=60.00;MQRankSum=0.259;QD=1.03;ReadPosRankSum=-0.944;SF=0;SOR=2.712;set=HG00513</t>
  </si>
  <si>
    <t>0/1:186,0,12930:35,6:99:41:.</t>
  </si>
  <si>
    <t>AC=5;AF=0.500;AN=10;BaseQRankSum=-0.108;ClippingRankSum=0.363;DP=309;ExcessHet=3.0103;FS=13.627;MLEAC=1;MLEAF=0.500;MQ0=0;MQ=60.00;MQRankSum=0.383;QD=1.83;ReadPosRankSum=-2.662;SF=0;SOR=3.745;set=HG00513</t>
  </si>
  <si>
    <t>0/1:.:46:306,0,13188:36,10:99</t>
  </si>
  <si>
    <t>AC=5;AF=0.500;AN=10;DP=305;ExcessHet=3.0103;MLEAC=1;MLEAF=0.500;MQ0=0;MQ=60.00;SF=0;set=HG00733-filterInHG00731</t>
  </si>
  <si>
    <t>0/1:48:.:351,0,13000:37,11:99</t>
  </si>
  <si>
    <t>AC=5;AF=0.500;AN=10;BaseQRankSum=1.011;ClippingRankSum=0.752;DP=318;ExcessHet=3.0103;FS=24.042;MLEAC=1;MLEAF=0.500;MQ0=0;MQ=60.00;MQRankSum=-0.579;QD=2.12;ReadPosRankSum=-0.458;SF=0;SOR=4.615;set=HG00513</t>
  </si>
  <si>
    <t>0/1:51:.:39,12:418,0,12727:99</t>
  </si>
  <si>
    <t>END=6667906;SVTYPE=deletion;SVLEN=-3;SAMPLES=HG00733;SEQ=gct</t>
  </si>
  <si>
    <t>ATAAGT</t>
  </si>
  <si>
    <t>AB=0.475655;ABP=4.38475;AC=21;AF=0.500;AN=42;AO=127;CIGAR=1M5I6M;DB;DP=1105;DPB=391.714;DPRA=0;END=9733111;EPP=6.8574;EPPR=11.2744;ExcessHet=3.0103;GTI=0;HOMLEN=5;HOMSEQ=TAAGT;LEN=5;MEANALT=1.33333;MLEAC=1;MLEAF=0.500;MQ0=0;MQM=60;MQMR=60;NS=3;NUMALT=1;ODDS=104.476;OLD_VARIANT=chr12:9733111:ATAAGTA/ATAAGTTAAGTA;PAIRED=0.992126;PAIREDR=1;PAO=26;PQA=708.5;PQR=585.5;PRO=21;QA=3445;QR=4259;RO=139;RPL=56;RPP=6.8574;RPPR=6.52527;RPR=71;RUN=1;SAF=71;SAP=6.8574;SAR=56;SF=0,1;SRF=77;SRP=6.52527;SRR=62;SVLEN=5;SVTYPE=INS;TYPE=ins;set=Intersection;technology.ILLUMINA=1</t>
  </si>
  <si>
    <t>0/1:.:.:.:.:85:.:99:.:1574,0,2846:44,41</t>
  </si>
  <si>
    <t>0/1:.:.:.:.:.:.:.:.:.:48,34</t>
  </si>
  <si>
    <t>0/1:849:-45.8355,0,-89.868:.:76,31:76:44:.:1365:.:.:31</t>
  </si>
  <si>
    <t>CLECL1</t>
  </si>
  <si>
    <t>AB=0.521739;ABP=3.57677;AC=6;AF=0.500;AN=28;AO=72;CIGAR=1M1I19M;DP=377;DPB=284.1;DPRA=0.766667;END=10806246;EPP=7.35324;EPPR=5.50675;GTI=0;HOMLEN=8;HOMSEQ=AAAAAAAA;LEN=1;MEANALT=4.5;MLEAC=1;MLEAF=0.500;MQ0=0;MQM=60.2778;MQMR=60;NS=3;NUMALT=1;ODDS=122.528;OLD_VARIANT=chr12:10806246:GAAAAAAAAGAAGATAAATG/GAAAAAAAAAGAAGATAAATG;PAIRED=1;PAIREDR=1;PAO=53;PQA=1423;PQR=1401;PRO=52;QA=2039;QR=4478;RO=147;RPL=30;RPP=7.35324;RPPR=7.27939;RPR=42;RUN=1;SAF=38;SAP=3.49285;SAR=34;SF=0,1;SRF=67;SRP=5.50675;SRR=80;SVLEN=1;SVTYPE=INS;TYPE=ins;set=HG00733-HG00732;technology.ILLUMINA=1</t>
  </si>
  <si>
    <t>0/1:.:68:.:.:.:.:28,40:907,0,544:.:99</t>
  </si>
  <si>
    <t>0/1:.:.:.:.:.:.:36,38:.:.:.</t>
  </si>
  <si>
    <t>0/1:29:67:67,34:-63.8166,0,-51.8664:979:34:.:.:899</t>
  </si>
  <si>
    <t>TAS2R8</t>
  </si>
  <si>
    <t>END=14567623;SVTYPE=deletion;SVLEN=-3;SAMPLES=HG00733;SEQ=agc</t>
  </si>
  <si>
    <t>TCCTGAA</t>
  </si>
  <si>
    <t>AC=1;AF=0.500;AN=2;BaseQRankSum=-3.624;ClippingRankSum=-0.792;DP=84;FS=19.601;MLEAC=1;MLEAF=0.500;MQ0=0;MQ=60.00;MQRankSum=0.775;QD=0.22;ReadPosRankSum=1.781;SF=0f;SOR=3.905;set=FilteredInAll</t>
  </si>
  <si>
    <t>0/1:76,6:56,0,27119:56:82</t>
  </si>
  <si>
    <t>LRRK2</t>
  </si>
  <si>
    <t>TTTTTTTTTTC</t>
  </si>
  <si>
    <t>AC=1;AF=0.500;AN=2;BaseQRankSum=-3.991;ClippingRankSum=-0.374;DP=82;FS=19.643;MLEAC=1;MLEAF=0.500;MQ0=0;MQ=60.00;MQRankSum=-0.265;QD=0.74;ReadPosRankSum=1.014;SF=0;SOR=3.905;set=HG00733</t>
  </si>
  <si>
    <t>0/1:80:98,0,27116:74,6:98</t>
  </si>
  <si>
    <t>CAGAA</t>
  </si>
  <si>
    <t>AC=1;AF=0.500;AN=2;BaseQRankSum=-2.192;ClippingRankSum=0.562;DP=83;FS=22.707;MLEAC=1;MLEAF=0.500;MQ0=0;MQ=60.00;MQRankSum=0.340;QD=0.84;ReadPosRankSum=-0.578;SF=0;SOR=4.403;set=HG00733</t>
  </si>
  <si>
    <t>0/1:73,8:107,0,26926:99:81</t>
  </si>
  <si>
    <t>GTTCCCTGC</t>
  </si>
  <si>
    <t>AC=1;AF=0.500;AN=2;BaseQRankSum=-0.712;ClippingRankSum=-1.344;DP=89;FS=22.585;MLEAC=1;MLEAF=0.500;MQ0=0;MQ=60.00;MQRankSum=-0.477;QD=0.68;ReadPosRankSum=-0.414;SF=0;SOR=4.403;set=HG00733</t>
  </si>
  <si>
    <t>0/1:87:98:79,8:98,0,27122</t>
  </si>
  <si>
    <t>TGTTGTGGGATCAGGAACAACTAGACCATTA</t>
  </si>
  <si>
    <t>END=40481025;SVTYPE=deletion;SVLEN=-30;SAMPLES=HG00733;SEQ=TTGTGGGATCAGGAACAACTAGACCATTAG</t>
  </si>
  <si>
    <t>GACAAGGCCATCATCATCAAGAGAATCAGCA</t>
  </si>
  <si>
    <t>END=40481100;SVTYPE=deletion;SVLEN=-30;SAMPLES=HG00733;SEQ=AAGGCCATCATCATCAAGAGAATCAGCAAC</t>
  </si>
  <si>
    <t>ACAGTGACATCTGGACAATCAGTTAGAAAGACTGGGACAACTGGAGCAC</t>
  </si>
  <si>
    <t>END=40481203;SVTYPE=deletion;SVLEN=-48;SAMPLES=HG00733;SEQ=TGACATCTGGACAATCAGTTAGAAAGACTGGGACAACTGGAGCACCAG</t>
  </si>
  <si>
    <t>TGACAGGGACAACTGGACCATCAGCTGGA</t>
  </si>
  <si>
    <t>END=40481273;SVTYPE=insertion;SVLEN=28;SAMPLES=HG00733;SEQ=GACAGGGACAACTGGACCATCAGCTGGA</t>
  </si>
  <si>
    <t>GGGGTGACAGGGAAAACTGGACTGTCAGC</t>
  </si>
  <si>
    <t>END=40481387;SVTYPE=insertion;SVLEN=28;SAMPLES=HG00733;SEQ=GGGTGACAGGGAAAACTGGACTGTCAGC</t>
  </si>
  <si>
    <t>CTAACAAGTCCTTTTGTTGAAGGATTAG</t>
  </si>
  <si>
    <t>END=40481485;SVTYPE=deletion;SVLEN=-27;SAMPLES=HG00733;SEQ=TAACAAGTCCTTTTGTTGAAGGATTAG</t>
  </si>
  <si>
    <t>ATCTACTGTAGGATTAGAGACAACTAGACCT</t>
  </si>
  <si>
    <t>END=40481529;SVTYPE=deletion;SVLEN=-30;SAMPLES=HG00733;SEQ=TACTGTAGGATTAGAGACAACTAGACCTTC</t>
  </si>
  <si>
    <t>TGGGGTGACAGGGATAGCTGGACTCTCAGCTGGCGTGACAGGGATA</t>
  </si>
  <si>
    <t>END=40481967;SVTYPE=insertion;SVLEN=45;SAMPLES=HG00733;SEQ=GGGGTGACAGGGATAGCTGGACTCTCAGCTGGCGTGACAGGGATA</t>
  </si>
  <si>
    <t>AAGTGACAGGGACAACTGGACCATTAGCTGG</t>
  </si>
  <si>
    <t>AC=9;AF=0.667;AN=26;BaseQRankSum=0.630;ClippingRankSum=-0.615;DB;DP=537;END=40482917;ExcessHet=3.0103;FS=0.000;HOMLEN=23;HOMSEQ=AGTGACAGGGACAACTGGACCAT;MLEAC=1;MLEAF=0.500;MQ0=0;MQ=58.70;MQRankSum=-2.244;QD=21.29;ReadPosRankSum=-0.267;SF=0;SOR=0.709;SVLEN=-30;SVTYPE=DEL;set=Intersection</t>
  </si>
  <si>
    <t>0/1:105:.:99:1977,0,1674:47,58</t>
  </si>
  <si>
    <t>0/1:.:.:.:.:68,35</t>
  </si>
  <si>
    <t>AGTGACAGGGACAACTCAGCTATCAGCTGTG</t>
  </si>
  <si>
    <t>END=40485757;SVTYPE=deletion;SVLEN=-30;SAMPLES=HG00733;SEQ=TGACAGGGACAACTCAGCTATCAGCTGTGG</t>
  </si>
  <si>
    <t>AC=7;AF=0.750;AN=20;BaseQRankSum=-0.351;ClippingRankSum=-0.898;DB;DP=156;END=40488586;ExcessHet=3.0103;FS=0.000;HOMLEN=1;HOMSEQ=A;MLEAC=2;MLEAF=1.00;MQ0=0;MQ=57.68;MQRankSum=0.282;QD=32.70;ReadPosRankSum=-0.812;SF=0;SOR=0.760;SVLEN=-1;SVTYPE=DEL;set=HG00733-HG00731</t>
  </si>
  <si>
    <t>0/1:.:56:99:36,20:570,0,1152</t>
  </si>
  <si>
    <t>0/1:.:.:.:31,12</t>
  </si>
  <si>
    <t>AC=5;AF=0.667;AN=8;BaseQRankSum=-0.347;ClippingRankSum=1.294;DP=247;ExcessHet=3.0103;FS=0.000;MLEAC=1;MLEAF=0.500;MQ0=0;MQ=61.30;MQRankSum=-0.126;QD=19.51;ReadPosRankSum=-1.057;SF=0;SOR=0.573;set=Intersection</t>
  </si>
  <si>
    <t>0/1:99:22,29:1148,0,866:.:51</t>
  </si>
  <si>
    <t>AGAGCCTGGGCCTGCTGAGGGGTGAGAGGGATACCCAGG</t>
  </si>
  <si>
    <t>END=50352074;SVTYPE=insertion;SVLEN=38;SAMPLES=HG00733;SEQ=GAGCCTGGGCCTGCTGAGGGGTGAGAGGGATACCCAGG</t>
  </si>
  <si>
    <t>CTTA</t>
  </si>
  <si>
    <t>AB=0.471698;ABP=3.37904;AC=6;AF=0.500;AN=28;AO=25;CIGAR=1M3I5M;DP=146;DPB=110.5;DPRA=0.679487;END=53938949;EPP=10.0459;EPPR=14.358;GTI=0;HOMLEN=4;HOMSEQ=TTAT;LEN=3;MEANALT=2;MLEAC=1;MLEAF=0.500;MQ0=0;MQM=60;MQMR=60;NS=3;NUMALT=1;ODDS=24.5425;OLD_VARIANT=chr12:53938949:CTTATG/CTTATTATG;PAIRED=1;PAIREDR=0.983871;PAO=5;PQA=128;PQR=79;PRO=3;QA=595;QR=1800;RO=62;RPL=14;RPP=3.79203;RPPR=3.0103;RPR=11;RUN=1;SAF=13;SAP=3.09716;SAR=12;SF=0,1;SRF=39;SRP=11.9764;SRR=23;SVLEN=3;SVTYPE=INS;TYPE=ins;set=HG00733-HG00731;technology.ILLUMINA=1</t>
  </si>
  <si>
    <t>GT:QA:GL:DPR:DP:RO:QR:GQ:AD:PL:AO</t>
  </si>
  <si>
    <t>0/1:.:.:.:21:.:.:99:12,9:365,0,569</t>
  </si>
  <si>
    <t>0/1:.:.:.:.:.:.:.:13,8</t>
  </si>
  <si>
    <t>0/1:210:-12.3787,0,-25.6657:22,9:22:13:379:.:.:.:9</t>
  </si>
  <si>
    <t>HOXC13</t>
  </si>
  <si>
    <t>AB=0.47973;ABP=3.5385;AC=18;AF=0.667;AN=40;AO=147;CIGAR=1M1D5M;DB;DP=850;DPB=209;DPRA=0;END=55129803;EPP=8.34296;EPPR=7.23587;ExcessHet=3.0103;GTI=0;HOMLEN=3;HOMSEQ=TTT;LEN=1;MEANALT=2;MLEAC=1;MLEAF=0.500;MQ0=0;MQM=60.068;MQMR=60;NS=3;NUMALT=1;ODDS=73.197;OLD_VARIANT=chr12:55129802:ATTTTGC/ATTTGC;PAIRED=1;PAIREDR=1;PAO=9.5;PQA=217;PQR=190;PRO=8.5;QA=4272;QR=2247;RO=74;RPL=88;RPP=15.4335;RPPR=3.47981;RPR=59;RUN=1;SAF=82;SAP=7.27939;SAR=65;SF=0,1;SRF=42;SRP=5.94472;SRR=32;SVLEN=-1;SVTYPE=DEL;TYPE=del;set=Intersection;technology.ILLUMINA=1</t>
  </si>
  <si>
    <t>GT:QA:GL:DPR:SB:DP:RO:QR:GQ:AD:PL:AO</t>
  </si>
  <si>
    <t>0/1:.:.:.:.:79:.:.:99:38,41:1074,0,986</t>
  </si>
  <si>
    <t>0/1:.:.:.:.:.:.:.:.:39,40:.</t>
  </si>
  <si>
    <t>0/1:1335:-91.8343,0,-84.3707:83,43:.:83:40:1252:.:.:.:43</t>
  </si>
  <si>
    <t>OR9K2</t>
  </si>
  <si>
    <t>AB=0.526316;ABP=3.46745;AC=9;AF=0.500;AN=36;AO=40;BaseQRankSum=0.690;CIGAR=1M1I2M;ClippingRankSum=-0.348;DP=708;DPB=241.667;DPRA=1.01333;END=55320622;EPP=8.43898;EPPR=4.69144;FS=6.111;GTI=0;HOMLEN=1;HOMSEQ=A;LEN=1;MEANALT=1;MLEAC=1;MLEAF=0.500;MQ0=0;MQ=60.00;MQM=60;MQMR=59.6935;MQRankSum=-0.182;NS=3;NUMALT=1;ODDS=68.9837;OLD_VARIANT=chr12:55320622:CAG/CAAG;PAIRED=0.975;PAIREDR=0.994624;PAO=3;PQA=48;PQR=21;PRO=2;QA=1146;QD=15.97;QR=5561;RO=186;RPL=30;RPP=24.725;RPPR=3.75747;RPR=10;RUN=1;ReadPosRankSum=-0.171;SAF=15;SAP=8.43898;SAR=25;SF=0,1;SOR=1.089;SRF=98;SRP=4.17776;SRR=88;SVLEN=1;SVTYPE=INS;TYPE=ins;set=HG00513;technology.ILLUMINA=1</t>
  </si>
  <si>
    <t>0/1:.:.:87:.:.:.:99:.:1367,0,1302:43,44</t>
  </si>
  <si>
    <t>0/1:.:.:.:.:.:.:.:.:.:43,38</t>
  </si>
  <si>
    <t>0/1:-77.9478,0,-99.0287:1191:90:47:90,43:1425:.:43</t>
  </si>
  <si>
    <t>OR6C1</t>
  </si>
  <si>
    <t>AB=0.462069;ABP=4.82236;AC=30;AF=0.500;AN=52;AO=67;CIGAR=1M3I4M;DB;DP=1193;DPB=266.8;DPRA=1.03571;END=64318766;EPP=10.3026;EPPR=3.07062;ExcessHet=3.0103;GTI=0;HOMLEN=5;HOMSEQ=GTTGT;LEN=3;MEANALT=2.5;MLEAC=1;MLEAF=0.500;MQ0=0;MQ=60.00;MQM=60;MQMR=60;NS=3;NUMALT=1;ODDS=71.9736;OLD_VARIANT=chr12:64318766:AGTTG/AGTTGTTG;PAIRED=1;PAIREDR=0.993056;PAO=9.5;PQA=241.5;PQR=187.5;PRO=7.5;QA=1695;QR=4297;RO=144;RPL=32;RPP=3.30199;RPPR=4.51827;RPR=35;RUN=1;SAF=45;SAP=20.1552;SAR=22;SF=0,1;SRF=82;SRP=9.04217;SRR=62;SVLEN=3;SVTYPE=INS;TYPE=ins;set=HG00513-HG00512;technology.ILLUMINA=1</t>
  </si>
  <si>
    <t>1/1:99:.:2960,201,0:0,66:.:.:.:.:.:.:66</t>
  </si>
  <si>
    <t>1/1:.:.:.:5,65:.:.:.:.:.:.:.</t>
  </si>
  <si>
    <t>1/1:.:26:.:.:63:1667:-152.631,-21.7076,0:67,63:.:1:67</t>
  </si>
  <si>
    <t>C12orf56</t>
  </si>
  <si>
    <t>AB=0.410959;ABP=8.03741;AC=9;AF=0.500;AN=36;AO=30;BaseQRankSum=-0.450;CIGAR=1M3D11M;ClippingRankSum=-0.204;DP=629;DPB=243.067;DPRA=1.02817;END=103947412;EPP=5.61607;EPPR=3.77389;FS=0.833;GTI=0;HOMLEN=9;HOMSEQ=GAAGAAGAA;LEN=3;MEANALT=2;MLEAC=1;MLEAF=0.500;MQ0=0;MQ=60.23;MQM=60.3333;MQMR=60;MQRankSum=0.450;NS=3;NUMALT=1;ODDS=67.2688;OLD_VARIANT=chr12:103947409:TGAAGAAGAAGAAAC/TGAAGAAGAAAC;PAIRED=1;PAIREDR=0.983516;PAO=30;PQA=821.5;PQR=1144.5;PRO=41;QA=781;QD=14.59;QR=5623;RO=182;RPL=17;RPP=4.16842;RPPR=3.43982;RPR=13;RUN=1;ReadPosRankSum=-0.753;SAF=11;SAP=7.64277;SAR=19;SF=0,1;SOR=0.799;SRF=83;SRP=6.06468;SRR=99;SVLEN=-3;SVTYPE=DEL;TYPE=del;set=HG00512;technology.ILLUMINA=1</t>
  </si>
  <si>
    <t>0/1:1329,0,1336:33,34:.:.:99:.:67</t>
  </si>
  <si>
    <t>0/1:.:37,33:.:.:.:.:.</t>
  </si>
  <si>
    <t>0/1:.:.:33:938:.:64,33:64:30:969:-55.5096,0,-61.1976</t>
  </si>
  <si>
    <t>HSP90B1</t>
  </si>
  <si>
    <t>0/1:115:.:77,38:760,0,1832:99</t>
  </si>
  <si>
    <t>TGCCACCCCC</t>
  </si>
  <si>
    <t>AB=0.526316;ABP=3.12459;AC=8;AF=0.500;AN=14;AO=29;BaseQRankSum=-1.000;CIGAR=1M9D1M;ClippingRankSum=0.831;DB;DP=129;DPB=40.2727;DPRA=0.730769;EPP=3.08518;EPPR=3.07234;ExcessHet=3.0103;FS=0.000;GTI=0;LEN=9;MEANALT=1;MLEAC=1;MLEAF=0.500;MQ0=0;MQ=60.00;MQM=60;MQMR=60;MQRankSum=-0.380;NS=3;NUMALT=1;ODDS=10.8623;OLD_VARIANT=chr12:111363022:TGCCACCCCCG/TG;PAIRED=1;PAIREDR=0.971429;PAO=0;PQA=0;PQR=0;PRO=0;QA=497;QD=20.14;QR=945;RO=35;RPL=16;RPP=3.68421;RPPR=4.56135;RPR=13;RUN=1;ReadPosRankSum=1.000;SAF=17;SAP=4.88226;SAR=12;SF=0,1;SOR=1.085;SRF=21;SRP=6.05036;SRR=14;TYPE=del;set=HG00512;technology.ILLUMINA=1</t>
  </si>
  <si>
    <t>GT:GL:QA:RO:DP:DPR:SB:GQ:QR:AO:PL:AD</t>
  </si>
  <si>
    <t>0/1:.:.:.:14:.:.:99:.:.:273,0,735:7,7</t>
  </si>
  <si>
    <t>0/1:-8.65809,0,-15.5978:158:9:19:19,10:.:.:234:10</t>
  </si>
  <si>
    <t>FAM109A</t>
  </si>
  <si>
    <t>1/1:2140,145,0:0,48:99:48:.</t>
  </si>
  <si>
    <t>0/1:.:11,35</t>
  </si>
  <si>
    <t>CGAGGAGGAAGGGGAGGAG</t>
  </si>
  <si>
    <t>AC=2;AN=6;END=121921479;HOMLEN=22;HOMSEQ=GAGGAGGAAGGGGAGGAGGAGG;SF=0;SVLEN=18;SVTYPE=INS</t>
  </si>
  <si>
    <t>0/1:12,3</t>
  </si>
  <si>
    <t>END=124402515;SVTYPE=insertion;SVLEN=3;SAMPLES=HG00733;SEQ=GCT</t>
  </si>
  <si>
    <t>AC=7;AF=0.500;AN=20;DB;DP=98;END=132062523;ExcessHet=3.0103;HOMLEN=21;HOMSEQ=GCAGCAGCAGCAGCAGCAGCA;MLEAC=1;MLEAF=0.500;MQ0=0;SF=0;SVLEN=3;SVTYPE=INS;set=HG00733-HG00732</t>
  </si>
  <si>
    <t>0/1:.:17:99:5,12:469,0,181</t>
  </si>
  <si>
    <t>0/1:.:.:.:18,5</t>
  </si>
  <si>
    <t>EP400</t>
  </si>
  <si>
    <t>ACCTCGGTGAGTGCCGCCGCCTCACTCCTACCACACCCCTAATCC</t>
  </si>
  <si>
    <t>END=132148934;SVTYPE=insertion;SVLEN=44;SAMPLES=HG00733;SEQ=CCTCGGTGAGTGCCGCCGCCTCACTCCTACCACACCCCTAATCC</t>
  </si>
  <si>
    <t>NOC4L</t>
  </si>
  <si>
    <t>ACAT</t>
  </si>
  <si>
    <t>AB=0.361538;ABP=24.6582;AC=6;AF=0.500;AN=28;AO=47;CIGAR=1M3I22M;DP=420;DPB=324.391;DPRA=0.511811;END=19852002;EPP=6.75262;EPPR=3.05288;GTI=0;HOMLEN=22;HOMSEQ=CATCATCATCATCATCATCATC;LEN=3;MEANALT=3.5;MLEAC=1;MLEAF=0.500;MQ0=0;MQ=60.00;MQM=60;MQMR=60;NS=3;NUMALT=1;ODDS=5.36772;OLD_VARIANT=chr13:19852002:ACATCATCATCATCATCATCATC/ACATCATCATCATCATCATCATCATC;PAIRED=0.978723;PAIREDR=0.995098;PAO=65.5;PQA=1834.5;PQR=1834.5;PRO=65.5;QA=1195;QR=6305;RO=204;RPL=25;RPP=3.42611;RPPR=3.18061;RPR=22;RUN=1;SAF=26;SAP=4.16534;SAR=21;SF=0,1;SRF=101;SRP=3.05288;SRR=103;SVLEN=3;SVTYPE=INS;TYPE=ins;set=HG00733-HG00731;technology.ILLUMINA=1</t>
  </si>
  <si>
    <t>0/1:.:.:55:.:.:99:.:.:32,23:875,0,1285</t>
  </si>
  <si>
    <t>0/1:.:.:.:.:.:.:.:.:47,22:.</t>
  </si>
  <si>
    <t>0/1:-8.84234,0,-62.0761:489:56:34:56,19:.:1080:19</t>
  </si>
  <si>
    <t>ZMYM5</t>
  </si>
  <si>
    <t>0/1:.:.:.:120:.:.:99:431,0,3593:99,21</t>
  </si>
  <si>
    <t>0/1:1059:-53.7371,0,-237.415:144,37:144:104:3142:.:.:.:37</t>
  </si>
  <si>
    <t>CCCAGATACTCTTCCTCCT</t>
  </si>
  <si>
    <t>AB=0.386555;ABP=16.3128;AC=16;AF=0.667;AN=38;AO=85;CIGAR=1M18D1M;DB;DP=746;DPB=107.1;DPRA=0;END=45596602;EPP=3.64897;EPPR=3.16541;ExcessHet=3.0103;GTI=0;HOMLEN=6;HOMSEQ=CCAGAT;LEN=18;MEANALT=4;MLEAC=1;MLEAF=0.500;MQ0=0;MQ=60.00;MQM=60;MQMR=60;NS=3;NUMALT=1;ODDS=31.4674;OLD_VARIANT=chr13:45596584:CCCAGATACTCTTCCTCCTC/CC;PAIRED=1;PAIREDR=1;PAO=1;PQA=33;PQR=942;PRO=32;QA=2068;QR=1691;RO=56;RPL=45;RPP=3.64897;RPPR=3.63072;RPR=40;RUN=1;SAF=43;SAP=3.03585;SAR=42;SF=0,1;SRF=33;SRP=6.88793;SRR=23;SVLEN=-18;SVTYPE=DEL;TYPE=del;set=Intersection;technology.ILLUMINA=1</t>
  </si>
  <si>
    <t>GT:GQ:QR:AO:AD:PL:GL:QA:DP:RO:SB:DPR</t>
  </si>
  <si>
    <t>0/1:99:.:.:42,54:2040,0,5959:.:.:96:.:.</t>
  </si>
  <si>
    <t>0/1:.:.:.:45,30:.:.:.:.:.:.</t>
  </si>
  <si>
    <t>0/1:.:955:24:.:.:-33.9499,0,-109.936:618:64:31:.:64,24</t>
  </si>
  <si>
    <t>ERICH6B</t>
  </si>
  <si>
    <t>ACGTGCATGGGAAAGT</t>
  </si>
  <si>
    <t>AC=13;AF=0.667;AN=26;BaseQRankSum=2.364;ClippingRankSum=-0.546;DB;DP=291;END=112547547;ExcessHet=3.0103;HOMLEN=2;HOMSEQ=CG;MQ0=0;MQ=60.00;MQRankSum=1.594;ReadPosRankSum=3.192;SF=0;SVLEN=-15;SVTYPE=DEL;set=Intersection</t>
  </si>
  <si>
    <t>1/1:0,33:1546,108,0:99:.:33</t>
  </si>
  <si>
    <t>.:3,14:.:.:.:.</t>
  </si>
  <si>
    <t>TCATAGATTTGCTCACTGAC</t>
  </si>
  <si>
    <t>AB=0.432203;ABP=7.72129;AC=12;AF=0.500;AN=38;AO=51;CIGAR=1M19D1M;DP=652;DPB=146.619;DPRA=1.18;END=20060308;EPP=3.05288;EPPR=8.56389;GTI=0;HOMLEN=2;HOMSEQ=CA;LEN=19;MEANALT=2.5;MLEAC=1;MLEAF=0.500;MQ0=0;MQM=60.5882;MQMR=60;NS=3;NUMALT=1;ODDS=55.9335;OLD_VARIANT=chr14:20060289:TCATAGATTTGCTCACTGACC/TC;PAIRED=1;PAIREDR=0.99115;PAO=2.5;PQA=75;PQR=1610;PRO=56.5;QA=1139;QR=3426;RO=113;RPL=24;RPP=3.3935;RPPR=3.02952;RPR=27;RUN=1;SAF=20;SAP=8.16222;SAR=31;SF=0,1;SRF=56;SRP=3.02952;SRR=57;SVLEN=-19;SVTYPE=DEL;TYPE=del;set=HG00513-HG00512;technology.ILLUMINA=1</t>
  </si>
  <si>
    <t>GT:QR:GQ:PL:AD:AO:QA:GL:DPR:DP:RO</t>
  </si>
  <si>
    <t>0/1:.:99:1430,0,1723:44,38:.:.:.:.:82</t>
  </si>
  <si>
    <t>0/1:.:.:.:40,34</t>
  </si>
  <si>
    <t>0/1:940:.:.:.:29:712:-39.4774,0,-111.973:61,29:61:30</t>
  </si>
  <si>
    <t>OR4L1</t>
  </si>
  <si>
    <t>1/1:0,49:1434,147,0:.:.:99:.:.:.:49</t>
  </si>
  <si>
    <t>1/1:1,49:.:.:.:.:.</t>
  </si>
  <si>
    <t>1/1:.:.:52:0:.:.:52,52:0:52:1512:-136.343,-17.4597,0</t>
  </si>
  <si>
    <t>AB=0.398305;ABP=13.61;AC=6;AF=0.500;AN=28;AO=47;CIGAR=1M3I13M;DP=295;DPB=196.643;DPRA=1.09259;END=22771504;EPP=6.75262;EPPR=4.51363;GTI=0;HOMLEN=13;HOMSEQ=AGCAGCAGCAGCA;LEN=3;MEANALT=3;MLEAC=1;MLEAF=0.500;MQ0=0;MQ=60.00;MQM=60;MQMR=60;NS=3;NUMALT=1;ODDS=69.2757;OLD_VARIANT=chr14:22771504:TAGCAGCAGCAGCA/TAGCAGCAGCAGCAGCA;PAIRED=1;PAIREDR=1;PAO=13.5;PQA=363;PQR=363;PRO=13.5;QA=1312;QR=3494;RO=117;RPL=23;RPP=3.0565;RPPR=7.18621;RPR=24;RUN=1;SAF=16;SAP=13.4056;SAR=31;SF=0,1;SRF=62;SRP=3.91972;SRR=55;SVLEN=3;SVTYPE=INS;TYPE=ins;set=HG00733-HG00732;technology.ILLUMINA=1</t>
  </si>
  <si>
    <t>0/1:.:53:.:.:.:31,22:831,0,1284:.:.:99</t>
  </si>
  <si>
    <t>0/1:.:.:.:.:.:37,22:.:.:.:.</t>
  </si>
  <si>
    <t>0/1:52,20:52:32:613:-36.1982,0,-69.9454:.:.:20:988</t>
  </si>
  <si>
    <t>OXA1L</t>
  </si>
  <si>
    <t>AC=12;AF=0.833;AN=24;BaseQRankSum=-0.585;ClippingRankSum=0.348;DB;DP=297;END=23275620;ExcessHet=3.0103;HOMLEN=17;HOMSEQ=TCCTCCTCCTCCTCCTC;MQ0=0;MQ=60.00;MQRankSum=-0.482;ReadPosRankSum=-1.025;SF=0;SVLEN=-3;SVTYPE=DEL;set=Intersection</t>
  </si>
  <si>
    <t>1/1:.:45:1965,136,0:0,45:99</t>
  </si>
  <si>
    <t>0/1:.:.:.:12,25:.</t>
  </si>
  <si>
    <t>HOMEZ</t>
  </si>
  <si>
    <t>AB=0.487342;ABP=3.2302;AC=13;AF=0.500;AN=36;AO=77;BaseQRankSum=1.277;CIGAR=1M1D5M;ClippingRankSum=-0.531;DB;DP=712;DPB=207.857;DPRA=1.41071;END=24214061;EPP=5.29458;EPPR=7.72876;ExcessHet=3.0103;GTI=0;HOMLEN=2;HOMSEQ=AA;LEN=1;MEANALT=2;MLEAC=1;MLEAF=0.500;MQ0=0;MQM=60;MQMR=60;MQRankSum=-1.040;NS=3;NUMALT=1;ODDS=51.3175;OLD_VARIANT=chr14:24214060:CAAAGGC/CAAGGC;PAIRED=1;PAIREDR=1;PAO=4;PQA=81.5;PQR=104.5;PRO=5;QA=2176;QR=4125;RO=133;RPL=40;RPP=3.26411;RPPR=6.68384;RPR=37;RUN=1;ReadPosRankSum=0.432;SAF=38;SAP=3.0385;SAR=39;SF=0,1;SRF=71;SRP=4.33278;SRR=62;SVLEN=-1;SVTYPE=DEL;TYPE=del;set=HG00733-HG00731;technology.ILLUMINA=1</t>
  </si>
  <si>
    <t>0/1:.:.:78:.:.:.:.:99:.:42,36:1045,0,1184</t>
  </si>
  <si>
    <t>0/1:.:.:.:.:.:.:.:.:.:43,32:.</t>
  </si>
  <si>
    <t>0/1:-75.5405,0,-100.312:1087:81:43:81,38:.:1370:.:38</t>
  </si>
  <si>
    <t>MDP1</t>
  </si>
  <si>
    <t>AGGA</t>
  </si>
  <si>
    <t>END=24300646;SVTYPE=insertion;SVLEN=3;SAMPLES=HG00733;SEQ=GGA</t>
  </si>
  <si>
    <t>AB=0.502674;ABP=3.02191;AC=6;AF=0.500;AN=28;AO=94;CIGAR=1M3D10M;DP=482;DPB=282.786;DPRA=1.0625;END=59505308;EPP=3.37991;EPPR=18.0389;GTI=0;HOMLEN=7;HOMSEQ=TTCTTCT;LEN=3;MEANALT=2.5;MLEAC=1;MLEAF=0.500;MQ0=0;MQM=60.2128;MQMR=60;NS=3;NUMALT=1;ODDS=90.3537;OLD_VARIANT=chr14:59505305:TTTCTTCTTCTCTG/TTTCTTCTCTG;PAIRED=0.978723;PAIREDR=0.983051;PAO=20;PQA=580;PQR=1008;PRO=34;QA=2541;QR=5487;RO=177;RPL=59;RPP=16.3163;RPPR=9.50018;RPR=35;RUN=1;SAF=50;SAP=3.84193;SAR=44;SF=0,1;SRF=68;SRP=23.6332;SRR=109;SVLEN=-3;SVTYPE=DEL;TYPE=del;set=HG00733-HG00731;technology.ILLUMINA=1</t>
  </si>
  <si>
    <t>0/1:.:110:.:.:.:.:56,54:2063,0,2319:99</t>
  </si>
  <si>
    <t>0/1:.:.:.:.:.:.:59,50:.:.</t>
  </si>
  <si>
    <t>0/1:55:104:104,47:-75.4023,0,-120.695:1265:47:.:.:.:1699</t>
  </si>
  <si>
    <t>CCDC175</t>
  </si>
  <si>
    <t>CTGCTGCTGCTGCTGCTGCTGCTGCTGC</t>
  </si>
  <si>
    <t>END=92071037;SVTYPE=insertion;SVLEN=27;SAMPLES=HG00733;SEQ=TGCTGCTGCTGCTGCTGCTGCTGCTGC</t>
  </si>
  <si>
    <t>GCGC</t>
  </si>
  <si>
    <t>AC=4;AF=0.500;AN=22;DP=85;END=94769867;HOMLEN=9;HOMSEQ=CGCCGCCGC;MLEAC=1;MLEAF=0.500;MQ0=0;MQ=60.00;SF=0;SVLEN=3;SVTYPE=INS;set=HG00733-HG00732</t>
  </si>
  <si>
    <t>0/1:99:19,18:694,0,845:37</t>
  </si>
  <si>
    <t>0/1:.:26,17:.:.</t>
  </si>
  <si>
    <t>GSC</t>
  </si>
  <si>
    <t>0/1:49:10,2:49,0,688:.:12</t>
  </si>
  <si>
    <t>AGGATGGGTAGGGAGGTGG</t>
  </si>
  <si>
    <t>END=20541617;SVTYPE=deletion;SVLEN=-18;SAMPLES=HG00733;SEQ=GGGAGGTGGGGATGGGTA</t>
  </si>
  <si>
    <t>TGTATCTTCTCCTCCTGCTCCC</t>
  </si>
  <si>
    <t>END=23129854;SVTYPE=insertion;SVLEN=21;SAMPLES=HG00733;SEQ=GTATCTTCTCCTCCTGCTCCC</t>
  </si>
  <si>
    <t>AACATCATCTCCTCCTGCCTCCGCATCTTCTCCTCCTTCTCCC</t>
  </si>
  <si>
    <t>END=23130392;SVTYPE=insertion;SVLEN=42;SAMPLES=HG00733;SEQ=ACATCATCTCCTCCTGCCTCCGCATCTTCTCCTCCTTCTCCC</t>
  </si>
  <si>
    <t>AGGATGGGTAGGGAGGTGGGGATGGGTAGGGAGGTGG</t>
  </si>
  <si>
    <t>END=23136621;SVTYPE=deletion;SVLEN=-36;SAMPLES=HG00733;SEQ=TGGGTAGGGAGGTGGGGATGGGTAGGGAGGTGGGGA</t>
  </si>
  <si>
    <t>GOLGA6L1</t>
  </si>
  <si>
    <t>AGGGATGGGTAGGGAGGTG</t>
  </si>
  <si>
    <t>END=23334085;SVTYPE=insertion;SVLEN=18;SAMPLES=HG00733;SEQ=GGGATGGGTAGGGAGGTG</t>
  </si>
  <si>
    <t>CGCATCTTCTCCTCCTGCTCCCGCATCTTCTCCTCCTGGCCCT</t>
  </si>
  <si>
    <t>AC=2;AF=0.500;AN=4;BaseQRankSum=-0.727;ClippingRankSum=0.727;DP=31;FS=0.000;MLEAC=1;MLEAF=0.500;MQ0=0;MQ=55.30;MQRankSum=-0.727;QD=4.16;ReadPosRankSum=-1.203;SF=0f;SOR=0.916;set=HG00512</t>
  </si>
  <si>
    <t>0/1:53:11,3:53,0,856:14</t>
  </si>
  <si>
    <t>1/1:41:.:0,41:1545,123,0:99</t>
  </si>
  <si>
    <t>0/1:.:68:159,0,2233:56,12:99</t>
  </si>
  <si>
    <t>0/1:99:72,12:112,0,2822:.:84</t>
  </si>
  <si>
    <t>0/1:99:452,0,2303:56,16:72:.</t>
  </si>
  <si>
    <t>0/1:57:.:151,0,1970:49,8:99</t>
  </si>
  <si>
    <t>.:.:.:.:45,7</t>
  </si>
  <si>
    <t>0/1:346,0,1834:48,9:99:.:57</t>
  </si>
  <si>
    <t>0/0:.:41,2</t>
  </si>
  <si>
    <t>GTCTCCTCCTCTTCCCGCATCT</t>
  </si>
  <si>
    <t>AC=4;AF=0.500;AN=22;DP=106;END=23441081;HOMLEN=24;HOMSEQ=TCTCCTCCTCTTCCCGCATCTTCT;MLEAC=1;MLEAF=0.500;MQ0=0;SF=0;SVLEN=21;SVTYPE=INS;set=HG00733-HG00732</t>
  </si>
  <si>
    <t>0/1:34:99:21,13:515,0,744</t>
  </si>
  <si>
    <t>0/1:.:.:30,11</t>
  </si>
  <si>
    <t>END=30373079;SVTYPE=deletion;SVLEN=-2;SAMPLES=HG00733;SEQ=CA</t>
  </si>
  <si>
    <t>AC=3;AN=8;END=30407965;HOMLEN=0;SF=0;SVLEN=3;SVTYPE=INS</t>
  </si>
  <si>
    <t>0/1:8,11</t>
  </si>
  <si>
    <t>GOLGA8R</t>
  </si>
  <si>
    <t>CGG</t>
  </si>
  <si>
    <t>END=31229304;SVTYPE=deletion;SVLEN=-2;SAMPLES=HG00733;SEQ=GG</t>
  </si>
  <si>
    <t>LOC283710</t>
  </si>
  <si>
    <t>GCCATGGCCCAGGGCCCTGCGGGCCACCCCCCCA</t>
  </si>
  <si>
    <t>END=40356164;SVTYPE=insertion;SVLEN=33;SAMPLES=HG00733;SEQ=CCATGGCCCAGGGCCCTGCGGGCCACCCCCCCA</t>
  </si>
  <si>
    <t>PHGR1</t>
  </si>
  <si>
    <t>AC=2;AF=0.500;AN=4;DP=149;MLEAC=1;MLEAF=0.500;MQ0=0;SF=0;set=HG00733-HG00731</t>
  </si>
  <si>
    <t>0/1:51:43,8:193,0,1773:99</t>
  </si>
  <si>
    <t>GOLGA6A</t>
  </si>
  <si>
    <t>AAGCCTCTCCTCCTGTTCACACAGCCTCTCCTCCTGTTCACGT</t>
  </si>
  <si>
    <t>END=82345046;SVTYPE=insertion;SVLEN=42;SAMPLES=HG00733;SEQ=AGCCTCTCCTCCTGTTCACACAGCCTCTCCTCCTGTTCACGT</t>
  </si>
  <si>
    <t>CGTTCACGTAGCCTCTCCTCCTGTTCACAAGCCTCTCCTCCT</t>
  </si>
  <si>
    <t>END=82345151;SVTYPE=insertion;SVLEN=41;SAMPLES=HG00733;SEQ=GTTCACGTAGCCTCTCCTCCTGTTCACAAGCCTCTCCTCCT</t>
  </si>
  <si>
    <t>TAGGCTGCGGGAGCTGGAG</t>
  </si>
  <si>
    <t>END=82434515;SVTYPE=insertion;SVLEN=18;SAMPLES=HG00733;SEQ=AGGCTGCGGGAGCTGGAG</t>
  </si>
  <si>
    <t>AC=7;AF=0.750;AN=24;BaseQRankSum=-1.286;ClippingRankSum=-1.327;DB;DP=115;END=83008518;ExcessHet=3.0103;FS=1.603;HOMLEN=14;HOMSEQ=AAAAAAAAAAAAAA;MLEAC=1;MLEAF=0.500;MQ0=0;MQ=59.62;MQRankSum=-1.410;QD=6.91;ReadPosRankSum=-0.124;SF=0;SOR=1.085;SVLEN=1;SVTYPE=INS;set=HG00733-HG00732</t>
  </si>
  <si>
    <t>0/1:.:30:15,15:262,0,262:99</t>
  </si>
  <si>
    <t>0/1:.:.:10,7:.:.</t>
  </si>
  <si>
    <t>C15orf40</t>
  </si>
  <si>
    <t>AB=0.431818;ABP=6.56362;AC=16;AF=0.667;AN=38;AO=73;CIGAR=1M3I2M;DB;DP=471;DPB=203.667;DPRA=0;END=84895080;EPP=9.70319;EPPR=3.19126;ExcessHet=3.0103;GTI=0;HOMLEN=1;HOMSEQ=T;LEN=3;MEANALT=1.66667;MLEAC=1;MLEAF=0.500;MQ0=0;MQ=60.00;MQM=60.274;MQMR=59.9583;NS=3;NUMALT=1;ODDS=29.8727;OLD_VARIANT=chr15:84895080:CTC/CTTGTC;PAIRED=1;PAIREDR=1;PAO=4;PQA=106;PQR=52;PRO=2;QA=1860;QR=1358;RO=48;RPL=36;RPP=3.04005;RPPR=9.52472;RPR=37;RUN=1;SAF=44;SAP=9.70319;SAR=29;SF=0,1;SRF=23;SRP=3.19126;SRR=25;SVLEN=3;SVTYPE=INS;TYPE=ins;set=Intersection;technology.ILLUMINA=1</t>
  </si>
  <si>
    <t>GT:RO:DP:DPR:SB:GL:QA:AO:AD:PL:GQ:QR</t>
  </si>
  <si>
    <t>0/1:.:44:.:.:.:.:.:25,19:722,0,993:99</t>
  </si>
  <si>
    <t>0/1:.:.:.:.:.:.:.:26,14:.:.</t>
  </si>
  <si>
    <t>0/1:28:48:48,19:.:-28.5676,0,-56.8528:486:19:.:.:.:800</t>
  </si>
  <si>
    <t>SLC28A1</t>
  </si>
  <si>
    <t>GCGGGGCTCGGCA</t>
  </si>
  <si>
    <t>AB=0.378788;ABP=11.433;AC=5;AF=0.333333;AN=22;AO=25;CIGAR=1M12I2M;DP=104;DPB=213.333;DPRA=0.868421;END=89751065;EPP=17.6895;EPPR=8.76177;GTI=1;HOMLEN=5;HOMSEQ=CGGGG;LEN=12;MEANALT=3;MQM=60;MQMR=60;NS=3;NUMALT=1;ODDS=7.12584;OLD_VARIANT=chr15:89751065:GCG/GCGGGGCTCGGCACG;PAIRED=1;PAIREDR=1;PAO=1;PQA=15;PQR=15;PRO=1;QA=435;QR=1787;RO=74;RPL=7;RPP=13.5202;RPPR=14.748;RPR=18;RUN=1;SAF=14;SAP=3.79203;SAR=11;SF=0,1;SRF=39;SRP=3.47981;SRR=35;SVLEN=12;SVTYPE=INS;TYPE=ins;technology.ILLUMINA=1</t>
  </si>
  <si>
    <t>GT:DPR:RO:DP:QA:GL:AD:AO:QR</t>
  </si>
  <si>
    <t>0/1:.:.:.:.:.:26,13</t>
  </si>
  <si>
    <t>0/1:36,8:27:36:137:-0.688393,0,-51.2657:.:8:698</t>
  </si>
  <si>
    <t>MESP1</t>
  </si>
  <si>
    <t>AC=5;AF=0.750;AN=8;BaseQRankSum=-0.066;ClippingRankSum=-0.554;DB;DP=142;ExcessHet=3.0103;MLEAC=1;MLEAF=0.500;MQ0=0;MQ=60.00;MQRankSum=0.199;ReadPosRankSum=-0.421;SF=0;set=HG00733-HG00732</t>
  </si>
  <si>
    <t>0/1:.:29:442,0,674:17,12:99</t>
  </si>
  <si>
    <t>AGGGCAGGGGCAG</t>
  </si>
  <si>
    <t>AC=17;AF=1.00;AN=22;BaseQRankSum=1.737;ClippingRankSum=-0.180;DB;DP=170;END=89776915;ExcessHet=3.0103;FS=0.000;HOMLEN=11;HOMSEQ=GGGCAGGGGCA;MLEAC=2;MLEAF=1.00;MQ0=0;MQRankSum=0.180;ReadPosRankSum=0.899;SF=0;SVLEN=-12;SVTYPE=DEL;set=Intersection</t>
  </si>
  <si>
    <t>1/1:.:21:863,64,0:0,21:64</t>
  </si>
  <si>
    <t>.:.:.:.:6,8</t>
  </si>
  <si>
    <t>GGCCGAGGGGCAGGCCCGCTGC</t>
  </si>
  <si>
    <t>AC=4;AF=0.500;AN=22;DP=92;END=99105358;HOMLEN=28;HOMSEQ=GCCGAGGGGCAGGCCCGCTGCGCCGAGG;MLEAC=1;MLEAF=0.500;MQ0=0;MQ=60.00;SF=0;SVLEN=21;SVTYPE=INS;set=HG00733-HG00732</t>
  </si>
  <si>
    <t>0/1:870,0,3081:20,20:99:40</t>
  </si>
  <si>
    <t>0/1:.:25,19:.:.</t>
  </si>
  <si>
    <t>SYNM</t>
  </si>
  <si>
    <t>CGCAGCA</t>
  </si>
  <si>
    <t>END=99712510;SVTYPE=insertion;SVLEN=6;SAMPLES=HG00733;SEQ=GCAGCA</t>
  </si>
  <si>
    <t>AC=4;AF=0.500;AN=22;DP=51;END=286702;HOMLEN=3;HOMSEQ=CTC;MLEAC=1;MLEAF=0.500;MQ0=0;SF=0;SVLEN=-2;SVTYPE=DEL;set=HG00733-HG00731</t>
  </si>
  <si>
    <t>0/1:27:482,0,528:14,13:99</t>
  </si>
  <si>
    <t>0/1:.:.:15,11:.</t>
  </si>
  <si>
    <t>PDIA2</t>
  </si>
  <si>
    <t>AB=0.454545;ABP=3.79993;AC=26;AF=0.500;AN=46;AO=20;BaseQRankSum=3.035;CIGAR=1M2I6M;ClippingRankSum=-1.473;DB;DP=617;DPB=143.429;DPRA=1.01149;END=400140;EPP=4.74748;EPPR=3.35092;ExcessHet=3.0103;FS=0.000;GTI=0;HOMLEN=0;LEN=2;MEANALT=2;MLEAC=1;MLEAF=0.500;MQ0=0;MQ=60.00;MQM=60;MQMR=59.9412;MQRankSum=1.700;NS=3;NUMALT=1;ODDS=37.763;OLD_VARIANT=chr16:400140:CGGGAGC/CAGGGGAGC;PAIRED=0.95;PAIREDR=0.960784;PAO=4.5;PQA=123;PQR=191;PRO=8.5;QA=475;QD=19.68;QR=2771;RO=102;RPL=11;RPP=3.44459;RPPR=5.13919;RPR=9;RUN=1;ReadPosRankSum=0.239;SAF=9;SAP=3.44459;SAR=11;SF=0,1;SOR=0.693;SRF=39;SRP=15.2727;SRR=63;SVLEN=2;SVTYPE=INS;TYPE=ins;set=HG00513;technology.ILLUMINA=1</t>
  </si>
  <si>
    <t>0/1:.:99:.:723,0,456:11,18:.:.:29:.:.</t>
  </si>
  <si>
    <t>0/1:.:.:.:.:12,16:.:.:.</t>
  </si>
  <si>
    <t>0/1:335:.:18:.:.:-32.2486,0,-22.7082:471:33:13:.:33,18</t>
  </si>
  <si>
    <t>NME4</t>
  </si>
  <si>
    <t>0/1:189,0,518:16,7:99:.:23</t>
  </si>
  <si>
    <t>TCCCTGCAGTGCAGGAAAGGTAGGGCCGGGTGGGG</t>
  </si>
  <si>
    <t>AC=4;AF=0.500;AN=22;DP=63;END=2087957;HOMLEN=44;HOMSEQ=CCCTGCAGTGCAGGAAAGGTAGGGCCGGGTGGGGCCCTGCAGTG;MLEAC=1;MLEAF=0.500;MQ0=0;MQ=60.00;SF=0;SVLEN=-34;SVTYPE=DEL;set=HG00733-HG00732</t>
  </si>
  <si>
    <t>0/1:6,8:305,0,1788:99:14</t>
  </si>
  <si>
    <t>0/1:20,6:.:.</t>
  </si>
  <si>
    <t>TSC2</t>
  </si>
  <si>
    <t>CGGGGAGCGTCTGCG</t>
  </si>
  <si>
    <t>END=22535595;SVTYPE=deletion;SVLEN=-14;SAMPLES=HG00733;SEQ=GGGGAGCGTCTGCG</t>
  </si>
  <si>
    <t>TAAAGAG</t>
  </si>
  <si>
    <t>AB=0.526012;ABP=4.027;AC=6;AF=0.500;AN=28;AO=91;CIGAR=1M6D18M;DP=467;DPB=289.72;DPRA=0.950549;END=24572397;EPP=8.37933;EPPR=4.35072;GTI=0;HOMLEN=2;HOMSEQ=AA;LEN=6;MEANALT=3.5;MLEAC=1;MLEAF=0.500;MQ0=0;MQM=60.989;MQMR=60;NS=3;NUMALT=1;ODDS=103.89;OLD_VARIANT=chr16:24572391:TAAAGAGAAGGAGAAGGAGAAAGAT/TAAGGAGAAGGAGAAAGAT;PAIRED=1;PAIREDR=0.993827;PAO=30;PQA=771;PQR=1881;PRO=64;QA=2565;QR=4888;RO=162;RPL=46;RPP=3.03416;RPPR=9.49791;RPR=45;RUN=1;SAF=60;SAP=23.0785;SAR=31;SF=0,1;SRF=90;SRP=7.35324;SRR=72;SVLEN=-6;SVTYPE=DEL;TYPE=del;set=HG00733-HG00732;technology.ILLUMINA=1</t>
  </si>
  <si>
    <t>0/1:.:43,50:1936,0,2900:99:.:.:93</t>
  </si>
  <si>
    <t>0/1:.:45,47:.:.:.:.:.</t>
  </si>
  <si>
    <t>0/1:48:.:.:.:1141:38:88:88,48:-85.7059,0,-91.2181:1320</t>
  </si>
  <si>
    <t>RBBP6</t>
  </si>
  <si>
    <t>GGGTGGATGAGGTGGAAATCACCAAAAAGGCGA</t>
  </si>
  <si>
    <t>END=28772642;SVTYPE=insertion;SVLEN=32;SAMPLES=HG00733;SEQ=GGTGGATGAGGTGGAAATCACCAAAAAGGCGA</t>
  </si>
  <si>
    <t>NPIPB9</t>
  </si>
  <si>
    <t>GGGT</t>
  </si>
  <si>
    <t>AB=0.416667;ABP=5.18177;AC=25;AF=0.833;AN=40;AO=108;BaseQRankSum=1.142;CIGAR=1M3I6M;ClippingRankSum=-0.613;DB;DP=526;DPB=186;DPRA=0;END=29901481;EPP=5.9056;EPPR=16.8392;ExcessHet=3.0103;GTI=0;HOMLEN=5;HOMSEQ=GGTGG;LEN=3;MEANALT=2.33333;MQ0=0;MQ=60.00;MQM=59.5;MQMR=60;MQRankSum=-0.977;NS=3;NUMALT=1;ODDS=49.4991;OLD_VARIANT=chr16:29901481:GGGTGGC/GGGTGGTGGC;PAIRED=0.990741;PAIREDR=1;PAO=6;PQA=127.5;PQR=121.5;PRO=5;QA=2673;QR=594;RO=19;RPL=55;RPP=3.09072;RPPR=3.12459;RPR=53;RUN=1;ReadPosRankSum=-0.646;SAF=59;SAP=5.02092;SAR=49;SF=0,1;SRF=12;SRP=5.8675;SRR=7;SVLEN=3;SVTYPE=INS;TYPE=ins;set=Intersection;technology.ILLUMINA=1</t>
  </si>
  <si>
    <t>1/1:.:.:46:.:.:.:0,46:2056,138,0:.:.:99</t>
  </si>
  <si>
    <t>1/1:.:.:.:.:.:.:2,46:.</t>
  </si>
  <si>
    <t>1/1:.:47,46:47:0:1147:-103.313,-15.6536,0:.:.:46:0</t>
  </si>
  <si>
    <t>ASPHD1</t>
  </si>
  <si>
    <t>1/1:.:77:99:0,77:2211,231,0</t>
  </si>
  <si>
    <t>1/1:.:.:.:5,73</t>
  </si>
  <si>
    <t>0/1:26,19:241,0,502:99:.:45</t>
  </si>
  <si>
    <t>ACCG</t>
  </si>
  <si>
    <t>AC=3;AF=0.500;AN=6;BaseQRankSum=0.884;ClippingRankSum=1.591;DP=47;FS=2.363;MLEAC=1;MLEAF=0.500;MQ0=0;MQ=60.00;MQRankSum=-1.473;QD=10.18;ReadPosRankSum=0.059;SF=0;SOR=1.981;set=HG00513</t>
  </si>
  <si>
    <t>0/1:8:4,4:156,0,156:99</t>
  </si>
  <si>
    <t>ZFHX3</t>
  </si>
  <si>
    <t>CTGCTGC</t>
  </si>
  <si>
    <t>END=87604293;SVTYPE=insertion;SVLEN=6;SAMPLES=HG00733;SEQ=TGCTGC</t>
  </si>
  <si>
    <t>1/1:99:1980,133,0:0,42:42:.</t>
  </si>
  <si>
    <t>1/1:0,44:1980,132,0:99:44</t>
  </si>
  <si>
    <t>1/1:.:44:0,44:1980,132,0:99</t>
  </si>
  <si>
    <t>0/1:.:374,0,602:22,15:.:99:.:37:.:.</t>
  </si>
  <si>
    <t>0/1:.:.:25,16:.:.:.:.:.:.</t>
  </si>
  <si>
    <t>0/1:19:.:.:729:.:26:46:46,19:.:-22.2377,0,-50.3727:417</t>
  </si>
  <si>
    <t>AB=0.517241;ABP=3.16006;AC=6;AF=0.500;AN=28;AO=30;CIGAR=1M1D5M;DP=138;DPB=88.4286;DPRA=0.935484;END=4544628;EPP=3.29983;EPPR=3.3935;GTI=0;HOMLEN=1;HOMSEQ=C;LEN=1;MEANALT=3;MLEAC=1;MLEAF=0.500;MQ0=0;MQ=60.00;MQM=60;MQMR=59.9608;NS=3;NUMALT=1;ODDS=30.1489;OLD_VARIANT=chr17:4544627:ACCTCCA/ACTCCA;PAIRED=1;PAIREDR=1;PAO=2.5;PQA=55.5;PQR=126.5;PRO=6.5;QA=754;QR=1428;RO=51;RPL=23;RPP=21.5402;RPPR=18.3809;RPR=7;RUN=1;SAF=13;SAP=4.16842;SAR=17;SF=0,1;SRF=31;SRP=8.16222;SRR=20;SVLEN=-1;SVTYPE=DEL;TYPE=del;set=HG00733-HG00732;technology.ILLUMINA=1</t>
  </si>
  <si>
    <t>0/1:.:.:.:23:.:99:.:374,0,339:11,12</t>
  </si>
  <si>
    <t>0/1:.:.:.:.:.:.:.:.:12,11</t>
  </si>
  <si>
    <t>0/1:327:-21.124,0,-24.4775:28,13:28:13:.:364:.:.:13</t>
  </si>
  <si>
    <t>MYBBP1A</t>
  </si>
  <si>
    <t>TACCACC</t>
  </si>
  <si>
    <t>END=7846865;SVTYPE=insertion;SVLEN=6;SAMPLES=HG00733;SEQ=ACCACC</t>
  </si>
  <si>
    <t>KDM6B</t>
  </si>
  <si>
    <t>AC=2;AF=0.500;AN=4;DP=47;FS=0.000;MLEAC=1;MLEAF=0.500;MQ0=0;MQ=60.00;SF=0;set=HG00733-HG00731</t>
  </si>
  <si>
    <t>0/1:15:427,0,99:4,11:99</t>
  </si>
  <si>
    <t>CHD3</t>
  </si>
  <si>
    <t>ACGGTACGGGGGTGGGGGC</t>
  </si>
  <si>
    <t>AC=3;AF=0.750;AN=4;BaseQRankSum=1.929;ClippingRankSum=0.849;DP=27;FS=0.000;MQ0=0;MQ=60.00;MQRankSum=-0.231;ReadPosRankSum=-0.849;SF=0;set=HG00733-HG00732</t>
  </si>
  <si>
    <t>1/1:17:228,17,0:0,6:6</t>
  </si>
  <si>
    <t>SLC5A10</t>
  </si>
  <si>
    <t>ACAATGT</t>
  </si>
  <si>
    <t>AB=0.429379;ABP=10.6779;AC=12;AF=0.500;AN=38;AO=76;CIGAR=1M6D1M;DB;DP=943;DPB=220.875;DPRA=1.00568;END=30834943;EPP=8.61041;EPPR=3.19709;ExcessHet=3.0103;GTI=0;HOMLEN=4;HOMSEQ=CAAT;LEN=6;MEANALT=2;MLEAC=1;MLEAF=0.500;MQ0=0;MQM=60.3947;MQMR=60;NS=3;NUMALT=1;ODDS=92.6166;OLD_VARIANT=chr17:30834937:ACAATGTC/AC;PAIRED=1;PAIREDR=1;PAO=2;PQA=52.5;PQR=625.5;PRO=23;QA=1992;QR=5670;RO=186;RPL=30;RPP=10.3247;RPPR=3.75747;RPR=46;RUN=1;SAF=39;SAP=3.12459;SAR=37;SF=0,1;SRF=92;SRP=3.057;SRR=94;SVLEN=-6;SVTYPE=DEL;TYPE=del;set=HG00733-HG00731;technology.ILLUMINA=1</t>
  </si>
  <si>
    <t>0/1:.:99:1437,0,3318:46,38:.:.:.:.:.:.:84</t>
  </si>
  <si>
    <t>0/1:.:.:.:49,35:.:.:.:.</t>
  </si>
  <si>
    <t>0/1:1465:.:.:.:36:1008:-62.5748,0,-117.935:.:86,36:48:86</t>
  </si>
  <si>
    <t>ATAD5</t>
  </si>
  <si>
    <t>1/1:.:80:.:.:.:0,80:3229,241,0:.:.:99</t>
  </si>
  <si>
    <t>1/1:84,84:84:0:2366:-213.179,-25.2865,0:.:.:84:0</t>
  </si>
  <si>
    <t>AGCTGCCGCCGCCGTATCCGCCGCCGGAGCT</t>
  </si>
  <si>
    <t>AC=8;AF=0.500;AN=24;BaseQRankSum=-0.898;ClippingRankSum=0.480;DB;DP=101;END=40818851;ExcessHet=3.0103;FS=0.000;HOMLEN=43;HOMSEQ=GCTGCCGCCGCCGTATCCGCCGCCGGAGCTGCTGCCGCCGCCG;MLEAC=1;MLEAF=0.500;MQ0=0;MQ=60.00;MQRankSum=0.480;ReadPosRankSum=-1.733;SF=0;SVLEN=30;SVTYPE=INS;set=HG00733-HG00732</t>
  </si>
  <si>
    <t>0/1:.:10:99:269,0,828:7,3</t>
  </si>
  <si>
    <t>.:.:.:.:.:17,3</t>
  </si>
  <si>
    <t>CATCTCCAGCTGCTGT</t>
  </si>
  <si>
    <t>AC=2;AF=0.500;AN=4;BaseQRankSum=0.109;ClippingRankSum=0.543;DB;DP=42;ExcessHet=3.0103;FS=21.239;MLEAC=1;MLEAF=0.500;MQ0=0;MQ=48.87;MQRankSum=1.050;QD=22.70;ReadPosRankSum=-1.195;SF=0;SOR=2.031;set=HG00733</t>
  </si>
  <si>
    <t>0/1:99:514,0,480:8,13:21</t>
  </si>
  <si>
    <t>KRTAP4-7</t>
  </si>
  <si>
    <t>CAGTG</t>
  </si>
  <si>
    <t>AB=0.505495;ABP=3.03416;AC=25;AF=0.500;AN=46;AO=46;BaseQRankSum=0.622;CIGAR=1M4D1M;ClippingRankSum=1.687;DB;DP=1546;DPB=300.5;DPRA=0.79476;END=47361524;EPP=3.76559;EPPR=4.57504;ExcessHet=3.0103;FS=11.827;GTI=0;HOMLEN=3;HOMSEQ=AGT;LEN=4;MEANALT=1;MLEAC=1;MLEAF=0.500;MQ0=0;MQ=60.00;MQM=60;MQMR=60;MQRankSum=-0.696;NS=3;NUMALT=1;ODDS=112.434;OLD_VARIANT=chr17:47361520:CAGTGA/CA;PAIRED=1;PAIREDR=1;PAO=4;PQA=49.5;PQR=525.5;PRO=20;QA=1128;QD=19.20;QR=8120;RO=272;RPL=23;RPP=3.0103;RPPR=3.04223;RPR=23;RUN=1;ReadPosRankSum=0.063;SAF=18;SAP=7.73089;SAR=28;SF=0,1;SOR=1.069;SRF=122;SRP=9.26925;SRR=150;SVLEN=-4;SVTYPE=DEL;TYPE=del;set=HG00513;technology.ILLUMINA=1</t>
  </si>
  <si>
    <t>GT:AO:PL:AD:QR:GQ:DP:RO:DPR:SB:GL:QA</t>
  </si>
  <si>
    <t>1/1:.:4972,335,0:0,111:.:99:111:.:.:.</t>
  </si>
  <si>
    <t>.:.:.:0,98</t>
  </si>
  <si>
    <t>1/1:109:.:.:0:.:110:0:110,109:.:-217.382,-21.1202,0:2598</t>
  </si>
  <si>
    <t>EFCAB13</t>
  </si>
  <si>
    <t>AAGC</t>
  </si>
  <si>
    <t>AB=0.509434;ABP=3.05127;AC=27;AF=0.750;AN=40;AO=95;BaseQRankSum=1.561;CIGAR=1M3I4M;ClippingRankSum=1.197;DB;DP=686;DPB=243.2;DPRA=1.1;END=50375617;EPP=24.9765;EPPR=5.79424;ExcessHet=3.0103;FS=0.000;GTI=0;HOMLEN=3;HOMSEQ=AGC;LEN=3;MEANALT=1.5;MLEAC=2;MLEAF=1.00;MQ0=0;MQ=60.00;MQM=60.1053;MQMR=60;MQRankSum=1.735;NS=3;NUMALT=1;ODDS=39.8088;OLD_VARIANT=chr17:50375617:AAGCC/AAGCAGCC;PAIRED=0.989474;PAIREDR=1;PAO=8.5;PQA=230.5;PQR=230.5;PRO=8.5;QA=2658;QR=2325;RO=78;RPL=42;RPP=5.77607;RPPR=3.12166;RPR=53;RUN=1;ReadPosRankSum=-1.180;SAF=43;SAP=4.86177;SAR=52;SF=0,1;SRF=34;SRP=5.79424;SRR=44;SVLEN=3;SVTYPE=INS;TYPE=ins;set=HG00733-HG00732;technology.ILLUMINA=1</t>
  </si>
  <si>
    <t>0/1:.:.:.:54:.:.:99:.:.:25,29:1184,0,1119</t>
  </si>
  <si>
    <t>0/1:.:.:.:.:.:.:.:.:.:27,22:.</t>
  </si>
  <si>
    <t>0/1:-44.7009,0,-49.1491:723:25:53:53,27:.:.:772:27</t>
  </si>
  <si>
    <t>EME1</t>
  </si>
  <si>
    <t>GTCCTCCTCT</t>
  </si>
  <si>
    <t>AC=4;AF=0.500;AN=22;DP=79;END=58309246;HOMLEN=14;HOMSEQ=TCCTCCTCTTCCTC;MLEAC=1;MLEAF=0.500;MQ0=0;SF=0;SVLEN=9;SVTYPE=INS;set=HG00733-HG00731</t>
  </si>
  <si>
    <t>0/1:99:15,15:584,0,1305:30</t>
  </si>
  <si>
    <t>0/1:.:17,13</t>
  </si>
  <si>
    <t>BZRAP1</t>
  </si>
  <si>
    <t>AB=0.540698;ABP=5.48477;AC=6;AF=0.500;AN=28;AO=93;CIGAR=1M2D7M;DP=432;DPB=250.3;DPRA=1.03614;END=69149051;EPP=6.95631;EPPR=12.9663;GTI=0;HOMLEN=5;HOMSEQ=GAGAG;LEN=2;MEANALT=2;MLEAC=1;MLEAF=0.500;MQ0=0;MQM=60.1075;MQMR=60;NS=3;NUMALT=1;ODDS=81.422;OLD_VARIANT=chr17:69149049:TGAGAGAGGC/TGAGAGGC;PAIRED=1;PAIREDR=1;PAO=10;PQA=274.5;PQR=531.5;PRO=19;QA=2740;QR=4959;RO=159;RPL=51;RPP=4.90158;RPPR=3.35173;RPR=42;RUN=1;SAF=45;SAP=3.22044;SAR=48;SF=0,1;SRF=64;SRP=16.1347;SRR=95;SVLEN=-2;SVTYPE=DEL;TYPE=del;set=HG00733-HG00732;technology.ILLUMINA=1</t>
  </si>
  <si>
    <t>GT:GL:QA:RO:DP:DPR:QR:GQ:AO:AD:PL</t>
  </si>
  <si>
    <t>0/1:.:.:.:82:.:.:99:.:34,48:1797,0,1174</t>
  </si>
  <si>
    <t>0/1:.:.:.:.:.:.:.:.:38,46:.</t>
  </si>
  <si>
    <t>0/1:-95.5364,0,-73.1502:1378:35:83:83,47:1100:.:47</t>
  </si>
  <si>
    <t>ABCA10</t>
  </si>
  <si>
    <t>AACAG</t>
  </si>
  <si>
    <t>AB=0.487805;ABP=3.22215;AC=6;AF=0.500;AN=28;AO=80;CIGAR=1M4D1M;DP=426;DPB=207.333;DPRA=0.953488;END=69194399;EPP=9.95901;EPPR=7.19814;GTI=0;HOMLEN=3;HOMSEQ=ACA;LEN=4;MEANALT=1.5;MLEAC=1;MLEAF=0.500;MQ0=0;MQM=60.25;MQMR=60;NS=3;NUMALT=1;ODDS=79.5781;OLD_VARIANT=chr17:69194395:AACAGA/AA;PAIRED=1;PAIREDR=0.988095;PAO=1.5;PQA=40.5;PQR=474.5;PRO=16.5;QA=2341;QR=5172;RO=168;RPL=42;RPP=3.44459;RPPR=10.4553;RPR=38;RUN=1;SAF=30;SAP=13.8677;SAR=50;SF=0,1;SRF=79;SRP=4.30284;SRR=89;SVLEN=-4;SVTYPE=DEL;TYPE=del;set=HG00733-HG00732;technology.ILLUMINA=1</t>
  </si>
  <si>
    <t>GT:AD:PL:AO:QR:GQ:DPR:RO:DP:QA:GL</t>
  </si>
  <si>
    <t>0/1:45,46:1783,0,2509:.:.:99:.:.:91</t>
  </si>
  <si>
    <t>0/1:48,41:.:.:.:.</t>
  </si>
  <si>
    <t>0/1:.:.:41:1373:.:86,41:45:86:1191:-79.1637,0,-110.939</t>
  </si>
  <si>
    <t>1/1:.:99:0,41:1712,129,0:.:.:.:.:.:41</t>
  </si>
  <si>
    <t>1/1:.:.:1,40</t>
  </si>
  <si>
    <t>1/1:0:.:.:.:42:1219:-115.754,-15.0515,0:.:43,42:43:0</t>
  </si>
  <si>
    <t>TGGAGCC</t>
  </si>
  <si>
    <t>AB=0.450704;ABP=4.50892;AC=9;AF=0.500;AN=36;AO=32;BaseQRankSum=0.141;CIGAR=1M6I7M;ClippingRankSum=-0.399;DB;DP=342;DPB=144.375;DPRA=0.865854;END=75516562;EPP=20.3821;EPPR=11.8491;ExcessHet=3.0103;FS=0.000;GTI=0;HOMLEN=6;HOMSEQ=GGAGCC;LEN=6;MEANALT=4;MLEAC=1;MLEAF=0.500;MQ0=0;MQ=60.00;MQM=60;MQMR=60;MQRankSum=-1.621;NS=3;NUMALT=1;ODDS=18.7944;OLD_VARIANT=chr17:75516562:TGGAGCCC/TGGAGCCGGAGCCC;PAIRED=0.96875;PAIREDR=1;PAO=7;PQA=142;PQR=142;PRO=7;QA=586;QD=16.83;QR=1876;RO=71;RPL=14;RPP=4.09604;RPPR=4.50892;RPR=18;RUN=1;ReadPosRankSum=-1.316;SAF=22;SAP=12.7819;SAR=10;SF=0,1;SOR=0.588;SRF=47;SRP=19.1893;SRR=24;SVLEN=6;SVTYPE=INS;TYPE=ins;set=HG00733-HG00731;technology.ILLUMINA=1</t>
  </si>
  <si>
    <t>0/1:99:.:.:13,17:703,0,492:.:.:.:30:.</t>
  </si>
  <si>
    <t>0/1:.:.:.:13,15</t>
  </si>
  <si>
    <t>0/1:.:372:16:.:.:-11.2881,0,-20.6384:269:13:34:.:34,16</t>
  </si>
  <si>
    <t>TSEN54</t>
  </si>
  <si>
    <t>TTAAC</t>
  </si>
  <si>
    <t>AB=0.607143;ABP=11.386;AC=12;AF=0.750;AN=36;AO=51;BaseQRankSum=0.189;CIGAR=1M4I5M;ClippingRankSum=0.088;DP=495;DPB=174.5;DPRA=0.875;END=81647906;EPP=5.09662;EPPR=6.33623;ExcessHet=3.0103;GTI=0;HOMLEN=5;HOMSEQ=TAACT;LEN=4;MEANALT=2;MLEAC=1;MLEAF=0.500;MQ0=0;MQ=60.00;MQM=60;MQMR=60;MQRankSum=-1.952;NS=3;NUMALT=1;ODDS=14.4456;OLD_VARIANT=chr17:81647906:TTAACT/TTAACTAACT;PAIRED=1;PAIREDR=0.974684;PAO=9;PQA=208.5;PQR=208.5;PRO=9;QA=1279;QR=2287;RO=79;RPL=29;RPP=5.09662;RPPR=5.23675;RPR=22;RUN=1;ReadPosRankSum=-1.297;SAF=26;SAP=3.05288;SAR=25;SF=0,1;SRF=46;SRP=7.6556;SRR=33;SVLEN=4;SVTYPE=INS;TYPE=ins;set=HG00733-HG00732;technology.ILLUMINA=1</t>
  </si>
  <si>
    <t>0/1:22,20:767,0,861:.:99:.:.:.:.:42</t>
  </si>
  <si>
    <t>0/1:24,18:.:.:.:.:.:.</t>
  </si>
  <si>
    <t>0/1:.:.:18:.:712:43,18:.:24:43:412:-20.1789,0,-47.2377</t>
  </si>
  <si>
    <t>TSPAN10</t>
  </si>
  <si>
    <t>AB=0.333333;ABP=14.5915;AC=15;AF=0.500;AN=36;AO=16;BaseQRankSum=0.746;CIGAR=1M1D1M;ClippingRankSum=1.173;DB;DP=299;DPB=75.3333;DPRA=0.774194;END=3452225;EPP=5.18177;EPPR=3.58936;ExcessHet=3.0103;FS=4.706;GTI=0;HOMLEN=0;LEN=1;MEANALT=2;MLEAC=1;MLEAF=0.500;MQ0=0;MQ=60.47;MQM=60;MQMR=60;MQRankSum=0.249;NS=3;NUMALT=1;ODDS=3.56147;OLD_VARIANT=chr18:3452224:CTC/CC;PAIRED=0.9375;PAIREDR=1;PAO=2.5;PQA=28.5;PQR=22.5;PRO=1.5;QA=430;QD=9.47;QR=1520;RO=60;RPL=13;RPP=16.582;RPPR=3.15506;RPR=3;RUN=1;ReadPosRankSum=-1.030;SAF=13;SAP=16.582;SAR=3;SF=0,1;SOR=1.981;SRF=33;SRP=4.31318;SRR=27;SVLEN=-1;SVTYPE=DEL;TYPE=del;set=HG00731;technology.ILLUMINA=1</t>
  </si>
  <si>
    <t>0/1:.:.:.:.:.:.:.:16,4:.:.:.</t>
  </si>
  <si>
    <t>0/1:23:15:23,5:.:-5.021,0,-27.02:126:5:.:.:376</t>
  </si>
  <si>
    <t>TGIF1</t>
  </si>
  <si>
    <t>0/1:.:964,0,595:16,26:99:.:.:42:.:.</t>
  </si>
  <si>
    <t>0/1:.:.:19,21:.:.:.:.:.:.</t>
  </si>
  <si>
    <t>0/1:26:.:.:.:479:19:48:48,26:.:-31.5752,0,-27.292:527</t>
  </si>
  <si>
    <t>AB=0.520661;ABP=3.45895;AC=6;AF=0.500;AN=28;AO=63;CIGAR=1M3D5M;DP=302;DPB=162.111;DPRA=1.23469;END=58536023;EPP=3.32051;EPPR=15.9357;FS=0.000;GTI=0;HOMLEN=3;HOMSEQ=AAG;LEN=3;MEANALT=2;MLEAC=1;MLEAF=0.500;MQ0=0;MQM=60.1587;MQMR=60;NS=3;NUMALT=1;ODDS=48.9389;OLD_VARIANT=chr18:58536020:AAAGAAGGC/AAAGGC;PAIRED=1;PAIREDR=1;PAO=11.5;PQA=276.5;PQR=480.5;PRO=18.5;QA=1606;QR=3279;RO=105;RPL=30;RPP=3.32051;RPPR=4.02365;RPR=33;RUN=1;SAF=29;SAP=3.872;SAR=34;SF=0,1;SRF=45;SRP=7.66346;SRR=60;SVLEN=-3;SVTYPE=DEL;TYPE=del;set=HG00733-HG00731;technology.ILLUMINA=1</t>
  </si>
  <si>
    <t>0/1:.:53:.:.:.:29,24:898,0,1385:.:99</t>
  </si>
  <si>
    <t>0/1:.:.:.:.:.:31,22</t>
  </si>
  <si>
    <t>0/1:52,23:52:28:651:-37.6342,0,-62.1417:.:.:23:.:895</t>
  </si>
  <si>
    <t>ALPK2</t>
  </si>
  <si>
    <t>ACAGTTGATGTGTCCT</t>
  </si>
  <si>
    <t>AB=0.416667;ABP=13.1438;AC=15;AF=0.500;AN=40;AO=70;CIGAR=1M15D1M;DB;DP=657;DPB=128.471;DPRA=0;END=58537170;EPP=10.9517;EPPR=3.21602;ExcessHet=3.0103;GTI=0;HOMLEN=4;HOMSEQ=CAGT;LEN=15;MEANALT=2;MLEAC=1;MLEAF=0.500;MQ0=0;MQM=60.4286;MQMR=60;NS=3;NUMALT=1;ODDS=42.1404;OLD_VARIANT=chr18:58537155:ACAGTTGATGTGTCCTC/AC;PAIRED=1;PAIREDR=1;PAO=1;PQA=8;PQR=1423;PRO=50;QA=1664;QR=2910;RO=95;RPL=35;RPP=3.0103;RPPR=9.61615;RPR=35;RUN=1;SAF=36;SAP=3.13438;SAR=34;SF=0,1;SRF=43;SRP=4.86177;SRR=52;SVLEN=-15;SVTYPE=DEL;TYPE=del;set=Intersection;technology.ILLUMINA=1</t>
  </si>
  <si>
    <t>0/1:.:.:.:.:70:.:.:99:1311,0,2373:36,34</t>
  </si>
  <si>
    <t>0/1:.:.:.:.:.:.:.:.:.:33,33</t>
  </si>
  <si>
    <t>0/1:657:-38.1439,0,-94.0734:.:56,27:56:28:846:.:.:.:27</t>
  </si>
  <si>
    <t>CCCGCCG</t>
  </si>
  <si>
    <t>AC=2;AN=8;END=62523553;HOMLEN=20;HOMSEQ=CCGCCGCCGCCGCCGCCGCC;SF=0;SVLEN=6;SVTYPE=INS</t>
  </si>
  <si>
    <t>0/1:15,17</t>
  </si>
  <si>
    <t>TCCCAACACCACCTC</t>
  </si>
  <si>
    <t>AC=1;AF=0.500;AN=2;BaseQRankSum=0.536;ClippingRankSum=0.000;DP=13;FS=0.000;MLEAC=1;MLEAF=0.500;MQ0=0;MQ=59.77;MQRankSum=-0.289;QD=0.92;ReadPosRankSum=-0.289;SF=0f;SOR=0.551;set=FilteredInAll</t>
  </si>
  <si>
    <t>0/1:12:49:8,4:49,0,189</t>
  </si>
  <si>
    <t>TCTCCCGACACCACCTCCCAGGAGCCTCCCGACACCACCTCCCAGGAGC</t>
  </si>
  <si>
    <t>AC=6;AF=1.00;AN=6;DP=25;FS=0.000;MLEAC=2;MLEAF=1.00;MQ0=0;SF=0;SOR=0.693;set=Intersection</t>
  </si>
  <si>
    <t>1/1:25:0,4:370,25,0:4</t>
  </si>
  <si>
    <t>END=2015544;SVTYPE=deletion;SVLEN=-3;SAMPLES=HG00733;SEQ=cgg</t>
  </si>
  <si>
    <t>CTCGCTGTCGCCA</t>
  </si>
  <si>
    <t>AB=0.488372;ABP=3.0608;AC=12;AF=0.500;AN=34;AO=21;BaseQRankSum=-1.225;CIGAR=1M12D1M;ClippingRankSum=0.721;DB;DP=261;DPB=74.5;DPRA=0.551282;END=8334077;EPP=5.59539;EPPR=8.59409;ExcessHet=3.0103;FS=0.000;GTI=0;HOMLEN=10;HOMSEQ=TCGCTGTCGC;LEN=12;MEANALT=1.5;MLEAC=1;MLEAF=0.500;MQ0=0;MQ=60.00;MQM=60;MQMR=60;MQRankSum=-0.789;NS=3;NUMALT=1;ODDS=7.79343;OLD_VARIANT=chr19:8334065:CTCGCTGTCGCCAT/CT;PAIRED=1;PAIREDR=0.982143;PAO=1;PQA=0;PQR=482;PRO=22;QA=363;QD=10.99;QR=1572;RO=56;RPL=10;RPP=3.1137;RPPR=3.63072;RPR=11;RUN=1;ReadPosRankSum=-1.560;SAF=13;SAP=5.59539;SAR=8;SF=0,1;SOR=0.430;SRF=28;SRP=3.0103;SRR=28;SVLEN=-12;SVTYPE=DEL;TYPE=del;set=HG00513-HG00512;technology.ILLUMINA=1</t>
  </si>
  <si>
    <t>GT:GQ:QR:AD:PL:AO:QA:GL:DPR:SB:DP:RO</t>
  </si>
  <si>
    <t>0/1:99:.:12,17:664,0,537:.:.:.:.:.:29</t>
  </si>
  <si>
    <t>0/1:.:.:12,15:.:.:.:.:.:.:.</t>
  </si>
  <si>
    <t>0/1:.:271:.:.:11:189:-9.20281,0,-26.1934:21,11:.:21:9</t>
  </si>
  <si>
    <t>AC=3;AF=0.500;AN=6;BaseQRankSum=1.373;ClippingRankSum=0.417;DP=225;ExcessHet=3.0103;FS=24.822;MLEAC=1;MLEAF=0.500;MQ0=0;MQ=57.03;MQRankSum=-4.769;QD=2.44;ReadPosRankSum=2.349;SF=0;SOR=4.614;set=HG00513</t>
  </si>
  <si>
    <t>0/1:47,11:320,0,2074:99:.:58</t>
  </si>
  <si>
    <t>MUC16</t>
  </si>
  <si>
    <t>AC=4;AF=0.500;AN=22;DP=80;END=11326797;FS=0.000;HOMLEN=5;HOMSEQ=GGGGG;MLEAC=1;MLEAF=0.500;MQ0=0;MQ=60.00;SF=0;SVLEN=1;SVTYPE=INS;set=HG00733-HG00731</t>
  </si>
  <si>
    <t>0/1:44:99:22,22:563,0,564</t>
  </si>
  <si>
    <t>0/1:.:.:25,21:.</t>
  </si>
  <si>
    <t>TSPAN16</t>
  </si>
  <si>
    <t>AC=14;AF=0.500;AN=30;BaseQRankSum=0.634;ClippingRankSum=0.342;DB;DP=140;END=11447528;ExcessHet=3.0103;FS=0.000;HOMLEN=29;HOMSEQ=GAGGAGGAGGAGGAGGAGGAGGAGGAGGA;MLEAC=1;MLEAF=0.500;MQ0=0;MQ=60.00;MQRankSum=0.634;QD=15.60;ReadPosRankSum=0.922;SF=0;SOR=0.495;SVLEN=-3;SVTYPE=DEL;set=HG00513</t>
  </si>
  <si>
    <t>1/1:33:0,11:465,33,0:.:11</t>
  </si>
  <si>
    <t>0/1:.:8,10:.:.:.</t>
  </si>
  <si>
    <t>PRKCSH</t>
  </si>
  <si>
    <t>CCTGCTG</t>
  </si>
  <si>
    <t>AC=5;AN=16;END=13207864;HOMLEN=34;HOMSEQ=CTGCTGCTGCTGCTGCTGCTGCTGCTGCTGCTGC;SF=0;SVLEN=-6;SVTYPE=DEL</t>
  </si>
  <si>
    <t>0/1:8,30</t>
  </si>
  <si>
    <t>CACNA1A</t>
  </si>
  <si>
    <t>0/1:28,9</t>
  </si>
  <si>
    <t>0/1:15:8,7:159,0,220:99</t>
  </si>
  <si>
    <t>GTGTT</t>
  </si>
  <si>
    <t>AC=3;AF=0.500;AN=6;BaseQRankSum=1.749;ClippingRankSum=0.387;DP=49;FS=0.000;MLEAC=1;MLEAF=0.500;MQ0=0;MQ=59.47;MQRankSum=-1.408;QD=6.07;ReadPosRankSum=-0.573;SF=0;SOR=0.941;set=HG00512</t>
  </si>
  <si>
    <t>0/1:99:133,0,168:7,5:12</t>
  </si>
  <si>
    <t>AC=2;AF=0.500;AN=4;DP=57;MLEAC=1;MLEAF=0.500;MQ0=0;SF=0;set=HG00733-HG00732</t>
  </si>
  <si>
    <t>0/1:27:99:17,10:369,0,670</t>
  </si>
  <si>
    <t>NXNL1</t>
  </si>
  <si>
    <t>AC=1;AF=0.500;AN=2;BaseQRankSum=-2.450;ClippingRankSum=-0.527;DP=23;FS=41.720;MLEAC=1;MLEAF=0.500;MQ0=0;MQ=59.83;MQRankSum=-0.155;QD=14.81;ReadPosRankSum=-2.202;SF=0;SOR=4.796;set=HG00733</t>
  </si>
  <si>
    <t>0/1:23:99:378,0,558:13,10</t>
  </si>
  <si>
    <t>CGGGGTCGCG</t>
  </si>
  <si>
    <t>AC=2;AF=0.500;AN=4;DP=63;MLEAC=1;MLEAF=0.500;MQ0=0;SF=0;set=HG00733-HG00732</t>
  </si>
  <si>
    <t>0/1:27:369,0,684:17,10:99</t>
  </si>
  <si>
    <t>CGCCTCG</t>
  </si>
  <si>
    <t>AC=1;AF=0.500;AN=2;BaseQRankSum=4.195;ClippingRankSum=-0.647;DP=28;FS=46.617;MLEAC=1;MLEAF=0.500;MQ0=0;MQ=59.86;MQRankSum=0.024;QD=11.74;SF=0;SOR=4.796;set=HG00733</t>
  </si>
  <si>
    <t>0/1:28:366,0,712:18,10:99</t>
  </si>
  <si>
    <t>1/1:.:46:99:0,46:2047,138,0</t>
  </si>
  <si>
    <t>.:.:.:.:0,29</t>
  </si>
  <si>
    <t>AC=2;AF=0.500;AN=4;DP=179;MLEAC=1;MLEAF=0.500;MQ0=0;SF=0;set=HG00733-HG00732</t>
  </si>
  <si>
    <t>0/1:80:99:1352,0,1360:41,39</t>
  </si>
  <si>
    <t>ZNF99</t>
  </si>
  <si>
    <t>TAAAAAAAAAAAAAA</t>
  </si>
  <si>
    <t>END=34684185;SVTYPE=deletion;SVLEN=-14;SAMPLES=HG00733;SEQ=aaaaaaaaaaaaaa</t>
  </si>
  <si>
    <t>ZNF302</t>
  </si>
  <si>
    <t>0/1:99:197,0,695:17,6:23</t>
  </si>
  <si>
    <t>CAAG</t>
  </si>
  <si>
    <t>AB=0.438596;ABP=4.877;AC=6;AF=0.500;AN=26;AO=25;CIGAR=1M3D11M;DP=154;DPB=101.667;DPRA=0.77027;END=38304943;EPP=3.79203;EPPR=6.09608;GTI=0;HOMLEN=6;HOMSEQ=AAGAAG;LEN=3;MEANALT=4;MLEAC=1;MLEAF=0.500;MQ0=0;MQM=60;MQMR=60;NS=3;NUMALT=1;ODDS=24.7378;OLD_VARIANT=chr19:38304940:CAAGAAGAAGGAGGC/CAAGAAGGAGGC;PAIRED=1;PAIREDR=1;PAO=12;PQA=264;PQR=393;PRO=16;QA=616;QR=1716;RO=57;RPL=11;RPP=3.79203;RPPR=7.61992;RPR=14;RUN=1;SAF=14;SAP=3.79203;SAR=11;SF=0,1;SRF=40;SRP=23.1631;SRR=17;SVLEN=-3;SVTYPE=DEL;TYPE=del;set=HG00733-HG00732;technology.ILLUMINA=1</t>
  </si>
  <si>
    <t>0/1:.:23:.:.:.:.:13,10:381,0,572:.:99</t>
  </si>
  <si>
    <t>0/1:.:.:.:.:.:.:14,11:.:.:.</t>
  </si>
  <si>
    <t>0/1:11:27:27,11:-12.4364,0,-20.7561:268:11:.:.:329</t>
  </si>
  <si>
    <t>AGCCGGGGATGGGGCCGGGGCCGGG</t>
  </si>
  <si>
    <t>AC=4;AF=0.500;AN=20;DP=42;END=38385765;HOMLEN=21;HOMSEQ=GCCGGGGATGGGGCCGGGGCC;MLEAC=1;MLEAF=0.500;MQ0=0;MQ=60.00;SF=0;SVLEN=24;SVTYPE=INS;set=HG00733-HG00732</t>
  </si>
  <si>
    <t>0/1:11,5:218,0,791:99:16</t>
  </si>
  <si>
    <t>0/1:11,4</t>
  </si>
  <si>
    <t>GGN</t>
  </si>
  <si>
    <t>AC=6;AN=16;END=39248506;HOMLEN=5;HOMSEQ=GGGGG;SF=0;SVLEN=-1;SVTYPE=DEL</t>
  </si>
  <si>
    <t>0/1:21,15</t>
  </si>
  <si>
    <t>IFNL4</t>
  </si>
  <si>
    <t>0/1:37,29:1102,0,1466:99:.:66</t>
  </si>
  <si>
    <t>0/1:99:35,28:1096,0,1359:63:.</t>
  </si>
  <si>
    <t>1/1:0,17:765,51,0:51:.:17</t>
  </si>
  <si>
    <t>1/1:.:10:450,30,0:0,10:30</t>
  </si>
  <si>
    <t>1/1:.:10:0,10:450,30,0:30</t>
  </si>
  <si>
    <t>1/1:.:16:765,51,0:0,16:51</t>
  </si>
  <si>
    <t>1/1:51:0,16:765,51,0:.:16</t>
  </si>
  <si>
    <t>1/1:0,19:855,57,0:57:.:19</t>
  </si>
  <si>
    <t>1/1:.:18:855,57,0:0,18:57</t>
  </si>
  <si>
    <t>1/1:.:18:54:810,54,0:0,18</t>
  </si>
  <si>
    <t>0/1:99:579,0,759:24,19:.:43</t>
  </si>
  <si>
    <t>0/1:.:.:26,18</t>
  </si>
  <si>
    <t>GGGAGAT</t>
  </si>
  <si>
    <t>AB=0.576923;ABP=11.028;AC=12;AF=0.500;AN=38;AO=90;CIGAR=1M6D1M;DB;DP=815;DPB=185;DPRA=0.896552;END=43847020;EPP=9.18693;EPPR=11.6962;ExcessHet=3.0103;GTI=0;HOMLEN=1;HOMSEQ=G;LEN=6;MEANALT=2.5;MLEAC=1;MLEAF=0.500;MQ0=0;MQM=60.4444;MQMR=60;NS=3;NUMALT=1;ODDS=72.0848;OLD_VARIANT=chr19:43847014:GGGAGATG/GG;PAIRED=1;PAIREDR=1;PAO=3.5;PQA=57;PQR=409;PRO=16.5;QA=2302;QR=4263;RO=144;RPL=44;RPP=3.10681;RPPR=13.2042;RPR=46;RUN=1;SAF=57;SAP=16.9077;SAR=33;SF=0,1;SRF=87;SRP=16.582;SRR=57;SVLEN=-6;SVTYPE=DEL;TYPE=del;set=HG00733-HG00731;technology.ILLUMINA=1</t>
  </si>
  <si>
    <t>0/1:.:.:88:.:.:.:99:.:.:1942,0,1445:38,50</t>
  </si>
  <si>
    <t>0/1:.:.:.:.:.:.:.:.:.:.:39,46</t>
  </si>
  <si>
    <t>0/1:-86.3991,0,-84.9063:1273:92:40:.:92,50:.:1209:50</t>
  </si>
  <si>
    <t>ZNF283</t>
  </si>
  <si>
    <t>1/1:.:0,67:2988,202,0:99:.:67:.:.</t>
  </si>
  <si>
    <t>.:.:0,59:.:.:.:.</t>
  </si>
  <si>
    <t>1/1:64:.:.:.:0:64:0:.:64,64:-156.399,-21.0721,0:1735</t>
  </si>
  <si>
    <t>0/1:.:.:51:.:.:.:99:.:25,26:663,0,607</t>
  </si>
  <si>
    <t>0/1:.:.:.:.:.:.:.:.:27,26</t>
  </si>
  <si>
    <t>0/1:-51.6881,0,-53.605:808:58:28:58,29:835:.:29</t>
  </si>
  <si>
    <t>AB=0;ABP=0;AC=21;AF=0.667;AN=24;AO=102;CIGAR=1M3I10M;DB;DP=374;DPB=161.364;DPRA=0;END=50378565;EPP=24.8102;EPPR=0;ExcessHet=3.0103;FS=0.000;GTI=0;HOMLEN=9;HOMSEQ=CAGCAGCAG;LEN=3;MEANALT=2.66667;MLEAC=2;MLEAF=1.00;MQ0=0;MQM=60;MQMR=0;NS=3;NUMALT=1;ODDS=52.6708;OLD_VARIANT=chr19:50378565:ACAGCAGCAGG/ACAGCAGCAGCAGG;PAIRED=0.990196;PAIREDR=0;PAO=21.5;PQA=558.5;PQR=411.5;PRO=15.5;QA=2613;QR=0;RO=0;RPL=49;RPP=3.35092;RPPR=0;RPR=53;RUN=1;SAF=46;SAP=5.13919;SAR=56;SF=0,1;SRF=0;SRP=0;SRR=0;SVLEN=3;SVTYPE=INS;TYPE=ins;set=Intersection;technology.ILLUMINA=1</t>
  </si>
  <si>
    <t>1/1:.:99:.:1660,114,0:0,36:.:.:.:36:.:.</t>
  </si>
  <si>
    <t>.:.:.:.:.:0,35:.:.:.:.:.:.</t>
  </si>
  <si>
    <t>1/1:.:57:.:.:.:.:.:2127,174,0:0,57:99</t>
  </si>
  <si>
    <t>1/1:.:.:.:.:.:.:.:.:2,45</t>
  </si>
  <si>
    <t>1/1:1:58:58,56:.:-143.021,-20.8331,0:1593:56:.:.:.:6</t>
  </si>
  <si>
    <t>0/1:.:99:655,0,895:19,17:.:.:.:.:.:36</t>
  </si>
  <si>
    <t>0/1:.:.:.:18,15:.:.:.:.:.</t>
  </si>
  <si>
    <t>0/1:99:940,0,1031:41,39:.:80</t>
  </si>
  <si>
    <t>0/1:.:.:44,30</t>
  </si>
  <si>
    <t>AC=4;AF=0.500;AN=22;DP=187;END=53491569;HOMLEN=0;MLEAC=1;MLEAF=0.500;MQ0=0;SF=0;SVLEN=-2;SVTYPE=DEL;set=HG00733-HG00732</t>
  </si>
  <si>
    <t>0/1:91:57,34:1238,0,2386:99</t>
  </si>
  <si>
    <t>0/1:.:55,25:.</t>
  </si>
  <si>
    <t>ZNF813</t>
  </si>
  <si>
    <t>1/1:540,51,0:0,17:.:51:.:.:.:.:17</t>
  </si>
  <si>
    <t>1/1:.:.:26:.:0:29,26:.:0:29:477:-41.319,-8.42884,0</t>
  </si>
  <si>
    <t>0/1:41:.:99:23,18:367,0,479</t>
  </si>
  <si>
    <t>0/1:.:.:.:26,15:.</t>
  </si>
  <si>
    <t>0/1:.:40:274,0,7141:34,6:99</t>
  </si>
  <si>
    <t>.:.:.:.:33,6:.</t>
  </si>
  <si>
    <t>AB=0.504348;ABP=3.02918;AC=6;AF=0.500;AN=28;AO=58;CIGAR=1M1D1M;DP=283;DPB=158.667;DPRA=0.958333;END=57639971;EPP=3.0103;EPPR=9.71031;GTI=0;HOMLEN=0;LEN=1;MEANALT=1;MLEAC=1;MLEAF=0.500;MQ0=0;MQ=60.00;MQM=60;MQMR=60;NS=3;NUMALT=1;ODDS=59.2704;OLD_VARIANT=chr19:57639970:TGT/TT;PAIRED=1;PAIREDR=0.991453;PAO=4.5;PQA=60;PQR=60;PRO=4.5;QA=1699;QR=3516;RO=117;RPL=27;RPP=3.60933;RPPR=4.51363;RPR=31;RUN=1;SAF=44;SAP=36.7056;SAR=14;SF=0,1;SRF=78;SRP=31.2394;SRR=39;SVLEN=-1;SVTYPE=DEL;TYPE=del;set=HG00733-HG00731;technology.ILLUMINA=1</t>
  </si>
  <si>
    <t>GT:AO:PL:AD:GQ:QR:DP:RO:DPR:GL:QA</t>
  </si>
  <si>
    <t>0/1:.:832,0,710:21,25:99:.:46</t>
  </si>
  <si>
    <t>0/1:.:.:21,20</t>
  </si>
  <si>
    <t>0/1:25:.:.:.:774:51:26:51,25:-53.005,0,-52.1834:783</t>
  </si>
  <si>
    <t>ZNF211</t>
  </si>
  <si>
    <t>END=57874504;SVTYPE=insertion;SVLEN=3;SAMPLES=HG00733;SEQ=ATA</t>
  </si>
  <si>
    <t>AB=0.464;ABP=4.41741;AC=21;AF=0.500;AN=50;AO=58;CIGAR=1M3D8M;DB;DP=1018;DPB=198.417;DPRA=0.905797;END=3701564;EPP=10.3484;EPPR=15.2816;ExcessHet=3.0103;FS=0.000;GTI=0;HOMLEN=7;HOMSEQ=GAAGAAG;LEN=3;MEANALT=2;MLEAC=1;MLEAF=0.500;MQ0=0;MQM=60.6897;MQMR=60;NS=3;NUMALT=1;ODDS=74.7733;OLD_VARIANT=chr2:3701561:GGAAGAAGAAGC/GGAAGAAGC;PAIRED=1;PAIREDR=0.992248;PAO=15.5;PQA=366.5;PQR=568.5;PRO=22.5;QA=1590;QR=3969;RO=129;RPL=26;RPP=4.35811;RPPR=4.37378;RPR=32;RUN=1;SAF=34;SAP=6.75422;SAR=24;SF=0,1;SRF=68;SRP=3.83512;SRR=61;SVLEN=-3;SVTYPE=DEL;TYPE=del;set=HG00513-HG00512;technology.ILLUMINA=1</t>
  </si>
  <si>
    <t>0/1:35,28:1060,0,1416:.:.:99:.:.:63</t>
  </si>
  <si>
    <t>0/1:39,27:.:.:.:.:.:.:.</t>
  </si>
  <si>
    <t>0/1:.:.:26:1096:.:63,26:.:63:35:660:-32.1336,0,-71.4224</t>
  </si>
  <si>
    <t>ALLC</t>
  </si>
  <si>
    <t>GGGCGGCGGC</t>
  </si>
  <si>
    <t>END=20667371;SVTYPE=insertion;SVLEN=9;SAMPLES=HG00733;SEQ=GGCGGCGGC</t>
  </si>
  <si>
    <t>AC=4;AF=0.500;AN=22;DP=96;END=25161587;HOMLEN=20;HOMSEQ=GCCGCTGCTGCCGCTGCTGC;MLEAC=1;MLEAF=0.500;MQ0=0;SF=0;SVLEN=9;SVTYPE=INS;set=HG00733-HG00731</t>
  </si>
  <si>
    <t>0/1:39:538,0,2549:26,13:99</t>
  </si>
  <si>
    <t>0/1:.:.:37,13:.</t>
  </si>
  <si>
    <t>POMC</t>
  </si>
  <si>
    <t>CAGCGGCAGCACGAGGTGGTGATGGAGCAGCTGCAGCGGG</t>
  </si>
  <si>
    <t>AC=3;AF=0.500;AN=20;BaseQRankSum=1.270;ClippingRankSum=0.529;DP=68;END=46480669;FS=0.000;HOMLEN=75;HOMSEQ=AGCGGCAGCACGAGGTGGTGATGGAGCAGCTGCAGCGGGAGCGGCAGCACGAGGTGGTGATGGAGCAGCTGCAGC;MLEAC=1;MLEAF=0.500;MQ0=0;MQRankSum=0.318;ReadPosRankSum=0.847;SF=0;SVLEN=39;SVTYPE=INS;set=HG00733-HG00731</t>
  </si>
  <si>
    <t>0/1:12:147,0,12:0,0:0</t>
  </si>
  <si>
    <t>.:.:.:33,4</t>
  </si>
  <si>
    <t>TMEM247</t>
  </si>
  <si>
    <t>GGCTGCA</t>
  </si>
  <si>
    <t>AB=0.407407;ABP=9.04217;AC=12;AF=0.667;AN=30;AO=73;CIGAR=1M6I7M;DP=250;DPB=195;DPRA=0;END=48755616;EPP=8.03741;EPPR=3.0565;GTI=0;HOMLEN=8;HOMSEQ=GCTGCAGC;LEN=6;MEANALT=2.33333;MQ0=0;MQM=61.6438;MQMR=60;NS=3;NUMALT=1;ODDS=25.3029;OLD_VARIANT=chr2:48755616:GGCTGCAG/GGCTGCAGCTGCAG;PAIRED=1;PAIREDR=1;PAO=9.5;PQA=235;PQR=123;PRO=4.5;QA=1631;QR=1380;RO=47;RPL=41;RPP=5.41974;RPPR=3.42611;RPR=32;RUN=1;SAF=34;SAP=3.75395;SAR=39;SF=0,1;SRF=18;SRP=8.60069;SRR=29;SVLEN=6;SVTYPE=INS;TYPE=ins;set=Intersection;technology.ILLUMINA=1</t>
  </si>
  <si>
    <t>0/1:.:45:.:.:.:.:23,22:897,0,1499:99</t>
  </si>
  <si>
    <t>0/1:.:.:.:.:.:.:26,21:.:.</t>
  </si>
  <si>
    <t>0/1:24:44:44,20:-31.6283,0,-45.8797:511:20:.:.:.:684</t>
  </si>
  <si>
    <t>LHCGR</t>
  </si>
  <si>
    <t>CAGGCGG</t>
  </si>
  <si>
    <t>AC=4;AF=0.500;AN=22;DP=74;END=71574204;HOMLEN=15;HOMSEQ=AGGCGGAGGCGGAGG;MLEAC=1;MLEAF=0.500;MQ0=0;MQ=60.00;SF=0;SVLEN=6;SVTYPE=INS;set=HG00733-HG00731</t>
  </si>
  <si>
    <t>0/1:39:99:23,16:635,0,1337</t>
  </si>
  <si>
    <t>0/1:.:.:28,15:.</t>
  </si>
  <si>
    <t>DYSF</t>
  </si>
  <si>
    <t>1/1:.:99:0,71:3196,214,0:.:.:.:.:.:.:71</t>
  </si>
  <si>
    <t>1/1:.:.:1,69:.:.:.:.:.:.:.:.</t>
  </si>
  <si>
    <t>1/1:0:.:.:.:69:1948:-175.567,-26.1896,0:69,69:.:0:69</t>
  </si>
  <si>
    <t>CGATCT</t>
  </si>
  <si>
    <t>AB=0.586207;ABP=6.75422;AC=6;AF=0.500;AN=28;AO=34;CIGAR=1M5D1M;DP=157;DPB=77.2857;DPRA=0.783784;END=96840097;EPP=3.26577;EPPR=3.35316;GTI=0;HOMLEN=2;HOMSEQ=GA;LEN=5;MEANALT=1.5;MLEAC=1;MLEAF=0.500;MQ0=0;MQM=60;MQMR=60;NS=3;NUMALT=1;ODDS=30.4699;OLD_VARIANT=chr2:96840092:CGATCTG/CG;PAIRED=1;PAIREDR=1;PAO=1.5;PQA=37.5;PQR=290.5;PRO=12.5;QA=589;QR=1569;RO=57;RPL=18;RPP=3.26577;RPPR=3.0484;RPR=16;RUN=1;SAF=16;SAP=3.26577;SAR=18;SF=0,1;SRF=30;SRP=3.35316;SRR=27;SVLEN=-5;SVTYPE=DEL;TYPE=del;set=HG00733-HG00731;technology.ILLUMINA=1</t>
  </si>
  <si>
    <t>0/1:.:.:25:.:.:99:.:.:722,0,409:7,18</t>
  </si>
  <si>
    <t>0/1:.:.:.:.:.:.:.:.:.:8,16</t>
  </si>
  <si>
    <t>0/1:-14.4414,0,-20.7261:264:28:10:28,17:.:239:17</t>
  </si>
  <si>
    <t>ANKRD23</t>
  </si>
  <si>
    <t>AC=2;AF=0.500;AN=4;DP=39;FS=0.000;MLEAC=1;MLEAF=0.500;MQ0=0;MQ=27.00;SF=0;set=HG00733-HG00732</t>
  </si>
  <si>
    <t>0/1:21:185,0,418:14,7:99</t>
  </si>
  <si>
    <t>AB=0.551515;ABP=6.81367;AC=13;AF=0.500;AN=36;AO=91;BaseQRankSum=-0.699;CIGAR=1M1I2M;ClippingRankSum=-0.434;DB;DP=813;DPB=303;DPRA=0.808824;END=158102039;EPP=15.6335;EPPR=3.06022;ExcessHet=3.0103;FS=0.000;GTI=0;HOMLEN=0;LEN=1;MEANALT=1.5;MLEAC=1;MLEAF=0.500;MQ0=0;MQ=60.14;MQM=60;MQMR=59.9483;MQRankSum=-0.230;NS=3;NUMALT=1;ODDS=90.0139;OLD_VARIANT=chr2:158102039:GGT/GAGT;PAIRED=1;PAIREDR=0.994253;PAO=5;PQA=103.5;PQR=136.5;PRO=6;QA=2505;QR=5110;RO=174;RPL=46;RPP=3.03416;RPPR=5.45633;RPR=45;RUN=1;ReadPosRankSum=-0.689;SAF=42;SAP=4.17955;SAR=49;SF=0,1;SRF=78;SRP=7.05373;SRR=96;SVLEN=1;SVTYPE=INS;TYPE=ins;set=HG00733-HG00732;technology.ILLUMINA=1</t>
  </si>
  <si>
    <t>GT:AD:PL:AO:QR:GQ:SB:DPR:DP:RO:QA:GL</t>
  </si>
  <si>
    <t>0/1:32,42:1487,0,1060:.:.:99:.:.:74</t>
  </si>
  <si>
    <t>0/1:33,35:.:.:.:.:.:.:.</t>
  </si>
  <si>
    <t>0/1:.:.:43:987:.:.:78,43:78:34:1167:-81.9732,0,-66.0623</t>
  </si>
  <si>
    <t>UPP2</t>
  </si>
  <si>
    <t>CGCCGGG</t>
  </si>
  <si>
    <t>AB=0;ABP=0;AC=13;AF=1.00;AN=14;AO=73;BaseQRankSum=-1.743;CIGAR=1M6I33M;ClippingRankSum=0.396;DB;DP=218;DPB=125.853;DPRA=0;EPP=6.60959;EPPR=0;ExcessHet=3.0103;FS=0.000;GTI=0;LEN=6;MEANALT=3.66667;MLEAC=2;MLEAF=1.00;MQ0=0;MQ=60.00;MQM=60;MQMR=0;MQRankSum=-0.238;NS=3;NUMALT=1;ODDS=51.5424;OLD_VARIANT=chr2:168247286:CGCCGGGGCCGGGGCCGGGGCCGGGGCCGCGGGA/CGCCGGGGCCGGGGCCGGGGCCGGGGCCGGGGCCGCGGGA;PAIRED=1;PAIREDR=0;PAO=26.5;PQA=692;PQR=692;PRO=26.5;QA=1426;QD=12.94;QR=0;RO=0;RPL=37;RPP=3.04005;RPPR=0;RPR=36;RUN=1;ReadPosRankSum=-0.555;SAF=48;SAP=18.746;SAR=25;SF=0,1;SOR=0.569;SRF=0;SRP=0;SRR=0;TYPE=ins;set=Intersection;technology.ILLUMINA=1</t>
  </si>
  <si>
    <t>1/1:.:99:.:0,34:1574,105,0:.:.:.:34:.:.</t>
  </si>
  <si>
    <t>1/1:0:.:27:.:.:-46.3311,-22.5772,0:514:0:33:33,27</t>
  </si>
  <si>
    <t>STK39</t>
  </si>
  <si>
    <t>TTCAAATTTATCAG</t>
  </si>
  <si>
    <t>AB=0.37931;ABP=28.6936;AC=6;AF=0.500;AN=28;AO=77;CIGAR=1M13D1M;DP=553;DPB=270.8;DPRA=1.07979;END=174427865;EPP=9.35551;EPPR=10.3052;GTI=0;HOMLEN=18;HOMSEQ=TCAAATTTATCAGTCAAA;LEN=13;MEANALT=2;MLEAC=1;MLEAF=0.500;MQ0=0;MQM=60.3896;MQMR=60;NS=3;NUMALT=1;ODDS=82.7086;OLD_VARIANT=chr2:174427852:TTCAAATTTATCAGT/TT;PAIRED=1;PAIREDR=1;PAO=7;PQA=136.5;PQR=2215.5;PRO=78;QA=2021;QR=6745;RO=217;RPL=27;RPP=17.9286;RPPR=3.10036;RPR=50;RUN=1;SAF=41;SAP=3.71532;SAR=36;SF=0,1;SRF=101;SRP=5.26183;SRR=116;SVLEN=-13;SVTYPE=DEL;TYPE=del;set=HG00733-HG00731;technology.ILLUMINA=1</t>
  </si>
  <si>
    <t>0/1:1565,0,6030:49,41:.:99:.:.:90</t>
  </si>
  <si>
    <t>0/1:.:57,38:.:.:.:.:.</t>
  </si>
  <si>
    <t>0/1:.:.:30:.:1795:89,30:89:57:824:-40.4936,0,-167.763</t>
  </si>
  <si>
    <t>SCRN3</t>
  </si>
  <si>
    <t>AGGC</t>
  </si>
  <si>
    <t>AB=0.407407;ABP=9.04217;AC=12;AF=0.500;AN=38;AO=33;CIGAR=1M3I18M;DB;DP=429;DPB=142.105;DPRA=1.15714;END=202635418;EPP=8.34028;EPPR=8.92153;ExcessHet=3.0103;FS=0.000;GTI=0;HOMLEN=17;HOMSEQ=GGCGGCGGCGGCGGCGG;LEN=3;MEANALT=6;MLEAC=1;MLEAF=0.500;MQ0=0;MQ=60.00;MQM=60;MQMR=60;NS=3;NUMALT=1;ODDS=11.4339;OLD_VARIANT=chr2:202635418:AGGCGGCGGCGGCGGCGGT/AGGCGGCGGCGGCGGCGGCGGT;PAIRED=1;PAIREDR=0.986111;PAO=18;PQA=418.5;PQR=418.5;PRO=18;QA=581;QR=1913;RO=72;RPL=18;RPP=3.60252;RPPR=4.09604;RPR=15;RUN=1;SAF=23;SAP=14.1309;SAR=10;SF=0,1;SRF=44;SRP=10.7311;SRR=28;SVLEN=3;SVTYPE=INS;TYPE=ins;set=HG00733-HG00731;technology.ILLUMINA=1</t>
  </si>
  <si>
    <t>0/1:20,17:648,0,837:.:.:99:.:.:37</t>
  </si>
  <si>
    <t>0/1:22,17:.:.:.:.:.:.:.</t>
  </si>
  <si>
    <t>0/1:.:.:16:473:.:.:40,16:40:18:320:-9.59139,0,-23.4076</t>
  </si>
  <si>
    <t>FAM117B</t>
  </si>
  <si>
    <t>TGCTGCCGCC</t>
  </si>
  <si>
    <t>AC=4;AF=0.500;AN=8;DP=103;END=216633573;HOMLEN=8;HOMSEQ=GCTGCCGC;MLEAC=1;MLEAF=0.500;MQ0=0;SF=0;SVLEN=9;SVTYPE=INS;set=HG00733-HG00731</t>
  </si>
  <si>
    <t>0/1:51:762,0,705:24,27:99</t>
  </si>
  <si>
    <t>0/1:.:.:6,23</t>
  </si>
  <si>
    <t>CGACTCGCTGGGGAGAAAA</t>
  </si>
  <si>
    <t>AC=4;AF=0.500;AN=22;DP=58;END=219630181;HOMLEN=19;HOMSEQ=GACTCGCTGGGGAGAAAAG;MLEAC=1;MLEAF=0.500;MQ0=0;MQ=60.00;SF=0;SVLEN=18;SVTYPE=INS;set=HG00733-HG00732</t>
  </si>
  <si>
    <t>0/1:99:457,0,1634:10,9:19</t>
  </si>
  <si>
    <t>0/1:.:.:17,8</t>
  </si>
  <si>
    <t>SLC4A3</t>
  </si>
  <si>
    <t>AGAGGGCGGC</t>
  </si>
  <si>
    <t>AC=4;AF=0.500;AN=22;DP=117;END=231037813;HOMLEN=18;HOMSEQ=GAGGGCGGCGAGGGCGGC;MLEAC=1;MLEAF=0.500;MQ0=0;MQ=60.00;SF=0;SVLEN=9;SVTYPE=INS;set=HG00733-HG00731</t>
  </si>
  <si>
    <t>0/1:39:99:16,23:956,0,594</t>
  </si>
  <si>
    <t>0/1:.:.:36,20</t>
  </si>
  <si>
    <t>C2orf72</t>
  </si>
  <si>
    <t>AC=14;AF=0.500;AN=24;BaseQRankSum=-1.419;ClippingRankSum=-0.167;DB;DP=523;END=232847519;ExcessHet=3.0103;FS=0.000;HOMLEN=0;MLEAC=1;MLEAF=0.500;MQ0=0;MQRankSum=-0.048;ReadPosRankSum=-0.513;SF=0;SVLEN=-3;SVTYPE=DEL;set=HG00513-HG00512</t>
  </si>
  <si>
    <t>0/1:99:52,30:1082,0,2760:82:.</t>
  </si>
  <si>
    <t>0/1:.:54,22:.:.</t>
  </si>
  <si>
    <t>AB=0.52;ABP=3.35774;AC=21;AF=0.500;AN=48;AO=52;BaseQRankSum=-0.511;CIGAR=1M3I12M;ClippingRankSum=0.750;DB;DP=1353;DPB=329.231;DPRA=1.03627;END=233521093;EPP=3.67845;EPPR=25.3867;ExcessHet=3.0103;FS=0.000;GTI=0;HOMLEN=4;HOMSEQ=TTCT;LEN=3;MEANALT=4;MLEAC=1;MLEAF=0.500;MQ0=0;MQ=60.00;MQM=60;MQMR=60;MQRankSum=1.398;NS=3;NUMALT=1;ODDS=101.652;OLD_VARIANT=chr2:233521093:TTTCTCTTCCTTG/TTTCTTCTCTTCCTTG;PAIRED=1;PAIREDR=0.991416;PAO=19.5;PQA=539.5;PQR=938.5;PRO=33.5;QA=1406;QD=21.31;QR=7098;RO=233;RPL=28;RPP=3.67845;RPPR=21.8825;RPR=24;RUN=1;ReadPosRankSum=1.694;SAF=22;SAP=5.68288;SAR=30;SF=0,1;SOR=0.751;SRF=96;SRP=18.6766;SRR=137;SVLEN=3;SVTYPE=INS;TYPE=ins;set=HG00512;technology.ILLUMINA=1</t>
  </si>
  <si>
    <t>GT:DP:RO:SB:DPR:GL:QA:AO:PL:AD:QR:GQ</t>
  </si>
  <si>
    <t>0/1:81:.:.:.:.:.:.:1195,0,1735:41,40:.:99</t>
  </si>
  <si>
    <t>0/1:.:.:.:.:.:.:.:.:44,37</t>
  </si>
  <si>
    <t>0/1:77:37:.:77,34:-63.9173,0,-82.4748:1002:34:.:.:1166</t>
  </si>
  <si>
    <t>USP40</t>
  </si>
  <si>
    <t>0/1:99:12,4:113,0,437:16:.</t>
  </si>
  <si>
    <t>0/1:.:12,4:.:.:.</t>
  </si>
  <si>
    <t>1/1:.:25:.:.:.:.:.:0,25:871,75,0:75</t>
  </si>
  <si>
    <t>.:.:.:.:.:.:.:.:0,21:.:.</t>
  </si>
  <si>
    <t>1/1:0:26:.:26,24:-43.5437,-9.0309,0:455:24:.:.:.:0</t>
  </si>
  <si>
    <t>AB=0.448718;ABP=4.79202;AC=6;AF=0.500;AN=28;AO=35;CIGAR=1M3D4M;DP=189;DPB=104.75;DPRA=1.11429;END=33677163;EPP=8.03571;EPPR=8.32883;GTI=0;HOMLEN=4;HOMSEQ=GATG;LEN=3;MEANALT=4;MLEAC=1;MLEAF=0.500;MQ0=0;MQ=60.00;MQM=60;MQMR=59.9565;NS=3;NUMALT=1;ODDS=35.3793;OLD_VARIANT=chr20:33677160:AGATGATG/AGATG;PAIRED=0.971429;PAIREDR=0.985507;PAO=5;PQA=90;PQR=148;PRO=7;QA=828;QR=1979;RO=69;RPL=17;RPP=3.07234;RPPR=3.29354;RPR=18;RUN=1;SAF=19;SAP=3.56868;SAR=16;SF=0,1;SRF=26;SRP=12.1053;SRR=43;SVLEN=-3;SVTYPE=DEL;TYPE=del;set=HG00733-HG00732;technology.ILLUMINA=1</t>
  </si>
  <si>
    <t>0/1:.:41:.:.:.:.:21,20:736,0,856:.:99</t>
  </si>
  <si>
    <t>0/1:.:.:.:.:.:.:22,19:.:.:.</t>
  </si>
  <si>
    <t>0/1:21:42:42,19:-26.3948,0,-43.2811:453:19:.:.:640</t>
  </si>
  <si>
    <t>E2F1</t>
  </si>
  <si>
    <t>AC=3;AF=0.500;AN=20;DP=101;END=34757920;HOMLEN=23;HOMSEQ=TGCTGCTGCTGCTGCTGCTGCTG;MLEAC=1;MLEAF=0.500;MQ0=0;MQ=60.00;SF=0;SVLEN=-3;SVTYPE=DEL;set=HG00733-HG00731</t>
  </si>
  <si>
    <t>0/1:99:806,0,694:19,22:41</t>
  </si>
  <si>
    <t>0/1:.:.:30,16</t>
  </si>
  <si>
    <t>NCOA6</t>
  </si>
  <si>
    <t>CATT</t>
  </si>
  <si>
    <t>AB=0.509804;ABP=3.05288;AC=9;AF=0.500;AN=36;AO=26;BaseQRankSum=-0.312;CIGAR=1M3D6M;ClippingRankSum=-0.989;DP=467;DPB=156.3;DPRA=1.0099;END=45375518;EPP=3.0103;EPPR=22.2358;FS=0.000;GTI=0;HOMLEN=3;HOMSEQ=ATT;LEN=3;MEANALT=1;MLEAC=1;MLEAF=0.500;MQ0=0;MQ=60.59;MQM=60.7692;MQMR=59.9756;MQRankSum=-0.087;NS=3;NUMALT=1;ODDS=50.7668;OLD_VARIANT=chr20:45375515:CATTATTTTG/CATTTTG;PAIRED=0.961538;PAIREDR=0.99187;PAO=7.5;PQA=210.5;PQR=430.5;PRO=15.5;QA=696;QD=16.10;QR=3506;RO=123;RPL=15;RPP=4.34659;RPPR=3.02795;RPR=11;RUN=1;ReadPosRankSum=0.971;SAF=12;SAP=3.34437;SAR=14;SF=0,1;SOR=0.723;SRF=64;SRP=3.45166;SRR=59;SVLEN=-3;SVTYPE=DEL;TYPE=del;set=HG00513;technology.ILLUMINA=1</t>
  </si>
  <si>
    <t>0/1:.:47:.:.:.:.:925,0,927:23,24:.:99</t>
  </si>
  <si>
    <t>0/1:.:.:.:.:.:.:.:21,23</t>
  </si>
  <si>
    <t>0/1:25:53:53,27:-45.6243,0,-49.5299:712:27:.:.:755</t>
  </si>
  <si>
    <t>TP53TG5</t>
  </si>
  <si>
    <t>0/1:99:777,0,7016:170,31:.:201</t>
  </si>
  <si>
    <t>AAGTATT</t>
  </si>
  <si>
    <t>AB=0.447368;ABP=4.83891;AC=33;AF=0.500;AN=50;AO=34;BaseQRankSum=0.492;CIGAR=1M6I5M;ClippingRankSum=-0.627;DB;DP=1293;DPB=273.833;DPRA=1.02013;END=32631618;EPP=3.26577;EPPR=5.99899;ExcessHet=3.0103;FS=0.851;GTI=0;HOMLEN=7;HOMSEQ=AACATTA;LEN=6;MEANALT=4;MLEAC=1;MLEAF=0.500;MQ0=0;MQ=60.26;MQM=60;MQMR=60;MQRankSum=-0.386;NS=3;NUMALT=1;ODDS=73.8358;OLD_VARIANT=chr21:32631618:AAACAT/AAGTATTAACAT;PAIRED=1;PAIREDR=0.994624;PAO=8.5;PQA=230;PQR=405;PRO=15.5;QA=900;QD=20.20;QR=5560;RO=186;RPL=19;RPP=4.03217;RPPR=7.68013;RPR=15;RUN=1;ReadPosRankSum=-2.808;SAF=19;SAP=4.03217;SAR=15;SF=0,1;SOR=0.865;SRF=102;SRP=6.79286;SRR=84;SVLEN=6;SVTYPE=INS;TYPE=ins;set=HG00513;technology.ILLUMINA=1</t>
  </si>
  <si>
    <t>0/1:.:.:.:.:76:.:.:99:1331,0,3205:43,33</t>
  </si>
  <si>
    <t>0/1:.:.:.:.:.:.:.:.:.:47,27</t>
  </si>
  <si>
    <t>0/1:729:-40.1279,0,-97.936:70,27:.:70:42:1315:.:.:.:27</t>
  </si>
  <si>
    <t>SYNJ1</t>
  </si>
  <si>
    <t>1/1:3466,238,0:0,78:99:.:78</t>
  </si>
  <si>
    <t>1/1:3524,241,0:0,76:99:.:76</t>
  </si>
  <si>
    <t>1/1:.:1567,144,0:0,47:.:99:.:47:.</t>
  </si>
  <si>
    <t>1/1:.:.:1,43</t>
  </si>
  <si>
    <t>1/1:46:.:.:0:.:0:47:.:47,46:-84.0126,-19.5669,0:910</t>
  </si>
  <si>
    <t>AC=7;AF=0.500;AN=20;BaseQRankSum=0.583;ClippingRankSum=-1.191;DP=68;END=27798945;FS=0.000;HOMLEN=29;HOMSEQ=TGCTGCTGCTGCTGCTGCTGCTGCTGCTG;MLEAC=1;MLEAF=0.500;MQ0=0;MQ=60.00;MQRankSum=1.073;QD=12.26;ReadPosRankSum=-0.259;SF=0;SOR=0.269;SVLEN=3;SVTYPE=INS;set=HG00513</t>
  </si>
  <si>
    <t>0/1:99:7,5:149,0,248:12</t>
  </si>
  <si>
    <t>.:.:9,4</t>
  </si>
  <si>
    <t>MN1</t>
  </si>
  <si>
    <t>AC=16;AF=0.500;AN=28;BaseQRankSum=1.148;ClippingRankSum=0.410;DB;DP=294;END=29441580;ExcessHet=3.0103;FS=8.818;HOMLEN=5;HOMSEQ=TCCTC;MLEAC=1;MLEAF=0.500;MQ0=0;MQ=59.98;MQRankSum=1.014;QD=18.61;ReadPosRankSum=-0.517;SF=0;SOR=0.643;SVLEN=-3;SVTYPE=DEL;set=HG00512</t>
  </si>
  <si>
    <t>1/1:2417,163,0:0,54:99:.:54</t>
  </si>
  <si>
    <t>1/1:.:2,55</t>
  </si>
  <si>
    <t>RFPL1</t>
  </si>
  <si>
    <t>AC=6;AF=0.500;AN=12;BaseQRankSum=-0.418;ClippingRankSum=0.198;DB;DP=465;ExcessHet=3.0103;FS=11.513;MLEAC=1;MLEAF=0.500;MQ0=0;MQ=45.03;MQRankSum=0.374;QD=5.27;ReadPosRankSum=0.933;SF=0;SOR=1.675;set=HG00513-HG00512</t>
  </si>
  <si>
    <t>0/1:73:.:99:231,0,2987:63,10</t>
  </si>
  <si>
    <t>GTGCGGGAGCGGGACTGGCCATCCCAGTACTCCGAGGGTGCTA</t>
  </si>
  <si>
    <t>AC=8;AF=0.500;AN=26;BaseQRankSum=-0.258;ClippingRankSum=1.033;DB;DP=119;END=38086387;ExcessHet=3.0103;FS=1.497;HOMLEN=2;HOMSEQ=TG;MLEAC=1;MLEAF=0.500;MQ0=0;MQ=60.35;MQRankSum=0.904;QD=11.82;ReadPosRankSum=-0.854;SF=0;SOR=1.136;SVLEN=-42;SVTYPE=DEL;set=Intersection</t>
  </si>
  <si>
    <t>0/1:99:845,0,756:15,22:37:.</t>
  </si>
  <si>
    <t>0/1:.:.:12,16:.:.</t>
  </si>
  <si>
    <t>BAIAP2L2</t>
  </si>
  <si>
    <t>TTCATGGGTG</t>
  </si>
  <si>
    <t>AB=0.363636;ABP=8.34028;AC=14;AF=0.500;AN=44;AO=12;BaseQRankSum=0.187;CIGAR=1M9I10M;ClippingRankSum=0.145;DB;DP=364;DPB=113.909;DPRA=1.08197;END=38087148;EPP=5.9056;EPPR=7.12467;ExcessHet=3.0103;FS=1.584;GTI=0;HOMLEN=16;HOMSEQ=TCATGGGTGTCATGGG;LEN=9;MEANALT=4;MLEAC=1;MLEAF=0.500;MQ0=0;MQ=60.60;MQM=60.8333;MQMR=60;MQRankSum=-0.145;NS=3;NUMALT=1;ODDS=14.0513;OLD_VARIANT=chr22:38087148:TTCATGGGTGT/TTCATGGGTGTCATGGGTGT;PAIRED=1;PAIREDR=1;PAO=7.5;PQA=182;PQR=182;PRO=7.5;QA=259;QD=13.94;QR=2110;RO=76;RPL=7;RPP=3.73412;RPPR=5.8675;RPR=5;RUN=1;ReadPosRankSum=-0.520;SAF=7;SAP=3.73412;SAR=5;SF=0,1;SOR=0.344;SRF=57;SRP=44.2683;SRR=19;SVLEN=9;SVTYPE=INS;TYPE=ins;set=HG00513;technology.ILLUMINA=1</t>
  </si>
  <si>
    <t>0/1:99:.:6,6:275,0,550:.:.:.:.:.:.:12</t>
  </si>
  <si>
    <t>.:.:.:10,4:.:.:.:.:.:.:.:.</t>
  </si>
  <si>
    <t>0/1:.:201:.:.:5:124:-4.60344,0,-11.5665:16,5:.:7:16</t>
  </si>
  <si>
    <t>AC=11;AF=0.500;AN=22;BaseQRankSum=1.232;ClippingRankSum=-1.451;DB;DP=204;END=42142513;ExcessHet=3.0103;FS=7.437;HOMLEN=2;HOMSEQ=CC;MLEAC=1;MLEAF=0.500;MQ0=0;MQ=46.76;MQRankSum=-1.177;QD=20.71;ReadPosRankSum=0.146;SF=0;SOR=0.088;SVLEN=1;SVTYPE=INS;set=HG00513</t>
  </si>
  <si>
    <t>1/1:.:30:0,30:1350,90,0:90</t>
  </si>
  <si>
    <t>.:.:.:0,11</t>
  </si>
  <si>
    <t>CYP2D6</t>
  </si>
  <si>
    <t>CCCCGCGCCGCAG</t>
  </si>
  <si>
    <t>END=12004763;SVTYPE=insertion;SVLEN=12;SAMPLES=HG00733;SEQ=CCCGCGCCGCAG</t>
  </si>
  <si>
    <t>SYN2</t>
  </si>
  <si>
    <t>1/1:.:.:.:.:38:.:99:.:0,38:1716,117,0</t>
  </si>
  <si>
    <t>1/1:.:.:.:.:.:.:.:.:1,35</t>
  </si>
  <si>
    <t>1/1:1071:-93.7561,-8.52828,0:.:41,39:41:2:.:56:.:.:39</t>
  </si>
  <si>
    <t>END=49358243;SVTYPE=deletion;SVLEN=-3;SAMPLES=HG00733;SEQ=gcc</t>
  </si>
  <si>
    <t>TGGCCTT</t>
  </si>
  <si>
    <t>END=51993843;SVTYPE=insertion;SVLEN=6;SAMPLES=HG00733;SEQ=GGCCTT</t>
  </si>
  <si>
    <t>AC=11;AF=0.500;AN=14;BaseQRankSum=0.859;ClippingRankSum=-1.027;DB;DP=419;END=56616026;ExcessHet=3.0103;FS=0.000;HOMLEN=2;HOMSEQ=CT;MLEAC=1;MLEAF=0.500;MQ0=0;MQ=60.09;MQRankSum=0.423;QD=13.73;ReadPosRankSum=0.181;SF=0;SOR=0.710;SVLEN=3;SVTYPE=INS;set=HG00512</t>
  </si>
  <si>
    <t>0/1:99:53,68:1958,0,1595:121:.</t>
  </si>
  <si>
    <t>1/1:.:3,57:.:.</t>
  </si>
  <si>
    <t>GGCAGCA</t>
  </si>
  <si>
    <t>AC=2;AN=18;END=63912684;HOMLEN=5;HOMSEQ=GCAGC;SF=0;SVLEN=6;SVTYPE=INS</t>
  </si>
  <si>
    <t>0/1:22,7</t>
  </si>
  <si>
    <t>ATXN7</t>
  </si>
  <si>
    <t>0/1:397,0,470:13,10:99:.:23</t>
  </si>
  <si>
    <t>0/1:.:16,7:.:.:.</t>
  </si>
  <si>
    <t>0/1:99:66,23:576,0,2598:.:89</t>
  </si>
  <si>
    <t>0/1:95:.:702,0,3054:73,22:99</t>
  </si>
  <si>
    <t>TTGTAACCAC</t>
  </si>
  <si>
    <t>AC=3;AF=0.500;AN=6;BaseQRankSum=0.808;ClippingRankSum=0.149;DB;DP=257;ExcessHet=3.0103;FS=0.000;MLEAC=1;MLEAF=0.500;MQ0=0;MQ=60.00;MQRankSum=0.873;QD=17.96;ReadPosRankSum=-0.436;SF=0;SOR=0.706;set=HG00733-HG00731</t>
  </si>
  <si>
    <t>0/1:38,33:1272,0,2073:99:71:.</t>
  </si>
  <si>
    <t>OR5H6</t>
  </si>
  <si>
    <t>AB=0.465969;ABP=4.93166;AC=10;AF=0.500;AN=22;AO=89;CIGAR=1M1D11M;DB;DP=1101;DPB=332.615;DPRA=0.795833;EPP=3.62026;EPPR=3.6537;ExcessHet=3.0103;GTI=0;LEN=1;MEANALT=4;MLEAC=1;MLEAF=0.500;MQ0=0;MQM=60.2247;MQMR=60;NS=3;NUMALT=1;ODDS=126.606;OLD_VARIANT=chr3:98354747:TAAAAAAATTATG/TAAAAAATTATG;PAIRED=0.988764;PAIREDR=1;PAO=24.5;PQA=632;PQR=899;PRO=32.5;QA=2500;QR=6604;RO=216;RPL=49;RPP=4.98658;RPPR=7.03155;RPR=40;RUN=1;SAF=50;SAP=5.96253;SAR=39;SF=0,1;SRF=106;SRP=3.17115;SRR=110;TYPE=del;set=HG00733-HG00731;technology.ILLUMINA=1</t>
  </si>
  <si>
    <t>0/1:1096,0,1010:44,49:.:99:.:.:.:93</t>
  </si>
  <si>
    <t>0/1:.:.:49:.:1264:.:93,49:93:42:1480:-101.516,0,-83.8858</t>
  </si>
  <si>
    <t>OR5K4</t>
  </si>
  <si>
    <t>AB=0.491803;ABP=3.11709;AC=10;AF=0.500;AN=22;AO=90;CIGAR=1M1I12M;DB;DP=1072;DPB=310.308;DPRA=1.03977;EPP=4.55446;EPPR=3.12198;ExcessHet=3.0103;GTI=0;LEN=1;MEANALT=3.5;MLEAC=1;MLEAF=0.500;MQ0=0;MQM=60;MQMR=60;NS=3;NUMALT=1;ODDS=103.184;OLD_VARIANT=chr3:98391562:GAAAAAAATTATG/GAAAAAAAATTATG;PAIRED=1;PAIREDR=1;PAO=31.5;PQA=838.5;PQR=811.5;PRO=30.5;QA=2581;QR=5387;RO=175;RPL=44;RPP=3.10681;RPPR=4.01538;RPR=46;RUN=1;SAF=47;SAP=3.39634;SAR=43;SF=0,1;SRF=96;SRP=6.59633;SRR=79;TYPE=ins;set=HG00733-HG00731;technology.ILLUMINA=1</t>
  </si>
  <si>
    <t>0/1:.:.:.:90:.:.:.:99:.:41,49:1128,0,860</t>
  </si>
  <si>
    <t>0/1:-96.3717,0,-85.5814:1441:44:94:94,48:.:1349:.:48</t>
  </si>
  <si>
    <t>OR5K3</t>
  </si>
  <si>
    <t>AB=0.490566;ABP=3.13321;AC=4;AF=0.500;AN=10;AO=78;CIGAR=1M3D7M;DP=404;DPB=226.545;DPRA=1.11972;EPP=12.0303;EPPR=3.0103;GTI=0;LEN=3;MEANALT=3;MLEAC=1;MLEAF=0.500;MQ0=0;MQM=60.1282;MQMR=60;NS=3;NUMALT=1;ODDS=67.9395;OLD_VARIANT=chr3:107772911:TAGAAGAAGAT/TAGAAGAT;PAIRED=0.987179;PAIREDR=1;PAO=12.5;PQA=349;PQR=601;PRO=21.5;QA=2210;QR=4369;RO=144;RPL=34;RPP=5.79424;RPPR=9.04217;RPR=44;RUN=1;SAF=34;SAP=5.79424;SAR=44;SF=0,1;SRF=72;SRP=3.0103;SRR=72;TYPE=del;set=HG00733-HG00732;technology.ILLUMINA=1</t>
  </si>
  <si>
    <t>0/1:99:.:.:34,43:1696,0,1386:.:.:.:77</t>
  </si>
  <si>
    <t>0/1:.:1060:40:.:.:-79.2271,0,-72.1371:1170:34:75:75,40</t>
  </si>
  <si>
    <t>BBX</t>
  </si>
  <si>
    <t>GGGGGATTA</t>
  </si>
  <si>
    <t>AB=0.302326;ABP=32.1989;AC=4;AF=0.500;AN=10;AO=26;CIGAR=1M8I9M;DP=237;DPB=185.1;DPRA=0.741379;EPP=3.0103;EPPR=3.73412;GTI=1;LEN=8;MEANALT=5.5;MLEAC=1;MLEAF=0.500;MQ0=0;MQ=60.00;MQM=60;MQMR=60;NS=3;NUMALT=1;ODDS=4.60437;OLD_VARIANT=chr3:108757146:GGGGGATTAG/GGGGGATTAGGGGATTAG;PAIRED=1;PAIREDR=1;PAO=15.5;PQA=379;PQR=352;PRO=14.5;QA=570;QR=3110;RO=108;RPL=13;RPP=3.0103;RPPR=3.332;RPR=13;RUN=1;SAF=14;SAP=3.34437;SAR=12;SF=0,1;SRF=57;SRP=3.73412;SRR=51;TYPE=ins;set=HG00733-HG00732;technology.ILLUMINA=1</t>
  </si>
  <si>
    <t>0/1:.:99:832,0,1581:25,21:.:.:.:.:.:46</t>
  </si>
  <si>
    <t>0/1:723:.:.:.:16:372:-19.4424,0,-48.6567:45,16:24:45</t>
  </si>
  <si>
    <t>RETNLB</t>
  </si>
  <si>
    <t>1/1:.:68:0,68:1913,210,0:99</t>
  </si>
  <si>
    <t>END=113657266;SVTYPE=insertion;SVLEN=3;SAMPLES=HG00733;SEQ=TGC</t>
  </si>
  <si>
    <t>TTTGTTGAAC</t>
  </si>
  <si>
    <t>AB=0.542857;ABP=4.12706;AC=6;AF=0.750;AN=10;AO=101;BaseQRankSum=1.092;CIGAR=1M9D1M;ClippingRankSum=0.861;DP=327;DPB=118.273;DPRA=1.27885;EPP=3.2038;EPPR=3.26411;FS=0.000;GTI=0;LEN=9;MEANALT=3;MQ0=0;MQM=60.198;MQMR=60;MQRankSum=0.077;NS=3;NUMALT=1;ODDS=35.645;OLD_VARIANT=chr3:124763647:TTTGTTGAACT/TT;PAIRED=1;PAIREDR=0.987013;PAO=4;PQA=63;PQR=682;PRO=27;QA=2092;QR=2320;RO=77;RPL=40;RPP=12.4917;RPPR=6.42261;RPR=61;RUN=1;ReadPosRankSum=1.038;SAF=47;SAP=4.06379;SAR=54;SF=0,1;SRF=35;SRP=4.39215;SRR=42;TYPE=del;set=HG00733-HG00731;technology.ILLUMINA=1</t>
  </si>
  <si>
    <t>0/1:.:99:1378,0,2035:31,35:.:.:.:.:.:66</t>
  </si>
  <si>
    <t>0/1:846:.:.:.:38:792:-46.3624,0,-78.5602:70,38:28:70</t>
  </si>
  <si>
    <t>ITGB5</t>
  </si>
  <si>
    <t>AC=8;AF=1.00;AN=10;DB;DP=264;ExcessHet=3.0103;FS=0.000;MLEAC=2;MLEAF=1.00;MQ0=0;SF=0;set=Intersection</t>
  </si>
  <si>
    <t>1/1:2018,163,0:0,54:99:54:.</t>
  </si>
  <si>
    <t>ALG1L2</t>
  </si>
  <si>
    <t>AB=0.471429;ABP=4.00297;AC=10;AF=0.667;AN=20;AO=150;BaseQRankSum=1.227;CIGAR=1M1D4M;ClippingRankSum=0.488;DB;DP=773;DPB=205.5;DPRA=0;EPP=3.93679;EPPR=4.50892;ExcessHet=3.0103;FS=4.058;GTI=0;LEN=1;MEANALT=2;MLEAC=1;MLEAF=0.500;MQ0=0;MQ=60.00;MQM=60.1333;MQMR=60;MQRankSum=-0.930;NS=3;NUMALT=1;ODDS=81.5147;OLD_VARIANT=chr3:130471876:ATTTAG/ATTAG;PAIRED=1;PAIREDR=1;PAO=5.5;PQA=132.5;PQR=217.5;PRO=8.5;QA=4148;QD=15.03;QR=2224;RO=71;RPL=79;RPP=3.93679;RPPR=3.28556;RPR=71;RUN=1;ReadPosRankSum=-1.210;SAF=72;SAP=3.53145;SAR=78;SF=0,1;SOR=0.625;SRF=34;SRP=3.28556;SRR=37;TYPE=del;set=Intersection;technology.ILLUMINA=1</t>
  </si>
  <si>
    <t>0/1:.:.:.:66:.:.:99:.:.:1076,0,826:30,36</t>
  </si>
  <si>
    <t>0/1:-77.5906,0,-64.8328:1105:30:69:69,38:.:.:933:38</t>
  </si>
  <si>
    <t>COL6A5</t>
  </si>
  <si>
    <t>END=183775958;SVTYPE=deletion;SVLEN=-3;SAMPLES=HG00733;SEQ=gga</t>
  </si>
  <si>
    <t>GCGCC</t>
  </si>
  <si>
    <t>AC=1;AF=0.500;AN=2;BaseQRankSum=-0.903;ClippingRankSum=1.752;DP=18;FS=5.563;MLEAC=1;MLEAF=0.500;MQ0=0;MQ=26.64;MQRankSum=1.434;QD=2.49;ReadPosRankSum=-2.887;SF=0;SOR=2.303;set=HG00733</t>
  </si>
  <si>
    <t>0/1:82:82,0,7766:14,4:18</t>
  </si>
  <si>
    <t>AB=0.265957;ABP=47.7334;AC=4;AF=0.500;AN=10;AO=25;CIGAR=1M1D6M;DP=211;DPB=138;DPRA=1.27027;EPP=5.18177;EPPR=6.5732;GTI=0;LEN=1;MEANALT=2.5;MLEAC=1;MLEAF=0.500;MQ0=0;MQ=60.00;MQM=60;MQMR=60;NS=3;NUMALT=1;ODDS=8.45959;OLD_VARIANT=chr3:195729666:TCCTCCTG/TCTCCTG;PAIRED=1;PAIREDR=0.990291;PAO=6.5;PQA=169;PQR=337;PRO=13.5;QA=624;QR=2848;RO=103;RPL=10;RPP=5.18177;RPPR=3.03138;RPR=15;RUN=1;SAF=13;SAP=3.09716;SAR=12;SF=0,1;SRF=48;SRP=4.04333;SRR=55;TYPE=del;set=HG00733-HG00731;technology.ILLUMINA=1</t>
  </si>
  <si>
    <t>GT:QA:GL:DPR:RO:DP:QR:GQ:AD:PL:AO</t>
  </si>
  <si>
    <t>0/1:.:.:.:.:32:.:99:21,11:309,0,707</t>
  </si>
  <si>
    <t>0/1:318:-17.6864,0,-49.1223:35,13:22:35:615:.:.:.:13</t>
  </si>
  <si>
    <t>END=195783926;SVTYPE=insertion;SVLEN=48;SAMPLES=HG00733;SEQ=GGAAGTGTCGGTGACATGAAGAGGGGTGGCATGACCTGTGGATACTGA</t>
  </si>
  <si>
    <t>1/1:10:763,48,0:1,9:48</t>
  </si>
  <si>
    <t>0/1:.:99:.:1702,0,2130:36,44:.:.:.:80:.</t>
  </si>
  <si>
    <t>0/1:1176:.:26:.:.:-22.7647,0,-83.2493:505:38:64:.:64,26</t>
  </si>
  <si>
    <t>GCTGCCCAGGCTGGAGCCAGCC</t>
  </si>
  <si>
    <t>AC=14;AF=0.500;AN=16;DB;DP=334;ExcessHet=3.0103;FS=0.000;MLEAC=1;MLEAF=0.500;MQ0=0;MQ=60.00;SF=0;set=HG00513-HG00512</t>
  </si>
  <si>
    <t>1/1:41:.:99:2110,141,0:0,41</t>
  </si>
  <si>
    <t>RNF212</t>
  </si>
  <si>
    <t>AC=3;AF=0.500;AN=6;BaseQRankSum=-0.041;ClippingRankSum=-0.041;DB;DP=75;ExcessHet=3.0103;FS=0.000;MLEAC=1;MLEAF=0.500;MQ0=0;MQ=60.00;MQRankSum=0.371;QD=6.54;ReadPosRankSum=1.278;SF=0;SOR=0.693;set=HG00733-HG00732</t>
  </si>
  <si>
    <t>0/1:99:6,7:276,0,226:13:.</t>
  </si>
  <si>
    <t>HTT</t>
  </si>
  <si>
    <t>AC=3;AF=0.500;AN=6;BaseQRankSum=1.207;ClippingRankSum=0.350;DB;DP=75;ExcessHet=3.0103;FS=0.000;MLEAC=1;MLEAF=0.500;MQ0=0;MQ=60.00;MQRankSum=-0.272;QD=6.23;ReadPosRankSum=1.051;SF=0;SOR=0.582;set=HG00733-HG00732</t>
  </si>
  <si>
    <t>0/1:6,7:276,0,226:99:.:13</t>
  </si>
  <si>
    <t>AC=2;AF=0.500;AN=4;DP=59;MLEAC=1;MLEAF=0.500;MQ0=0;SF=0;set=filterInHG00733-HG00731</t>
  </si>
  <si>
    <t>0/1:58:58,0,332:8,2:10</t>
  </si>
  <si>
    <t>GCGTTGC</t>
  </si>
  <si>
    <t>AC=6;AF=0.500;AN=24;BaseQRankSum=-0.897;ClippingRankSum=-0.465;DB;DP=163;END=4197227;ExcessHet=3.0103;FS=2.550;HOMLEN=1;HOMSEQ=C;MLEAC=1;MLEAF=0.500;MQ0=0;MQ=60.47;MQRankSum=1.147;QD=18.59;ReadPosRankSum=-1.873;SF=0;SOR=0.848;SVLEN=-6;SVTYPE=DEL;set=HG00733-HG00732</t>
  </si>
  <si>
    <t>0/1:1143,0,1771:34,30:99:.:64</t>
  </si>
  <si>
    <t>0/1:.:32,27:.:.:.</t>
  </si>
  <si>
    <t>OTOP1</t>
  </si>
  <si>
    <t>AB=0.5;ABP=3.0103;AC=9;AF=0.750;AN=28;AO=88;BaseQRankSum=0.249;CIGAR=1M3I7M;ClippingRankSum=0.187;DP=326;DPB=247.625;DPRA=0.753165;END=80286532;EPP=6.56362;EPPR=3.0103;GTI=0;HOMLEN=6;HOMSEQ=AGCAGC;LEN=3;MEANALT=1.5;MQ0=0;MQ=60.00;MQM=60;MQMR=60;MQRankSum=-0.234;NS=3;NUMALT=1;ODDS=53.9865;OLD_VARIANT=chr4:80286532:GAGCAGCC/GAGCAGCAGCC;PAIRED=1;PAIREDR=1;PAO=15.5;PQA=357.5;PQR=315.5;PRO=13.5;QA=2475;QR=3346;RO=108;RPL=46;RPP=3.40511;RPPR=6.95112;RPR=42;RUN=1;ReadPosRankSum=-1.839;SAF=40;SAP=4.58955;SAR=48;SF=0,1;SRF=51;SRP=3.73412;SRR=57;SVLEN=3;SVTYPE=INS;TYPE=ins;set=HG00733-HG00731;technology.ILLUMINA=1</t>
  </si>
  <si>
    <t>0/1:.:.:58:.:.:.:99:.:27,31:1272,0,1209</t>
  </si>
  <si>
    <t>0/1:.:.:.:.:.:.:.:.:30,30:.</t>
  </si>
  <si>
    <t>0/1:-61.5642,0,-59.5127:905:62:30:62,31:924:.:31</t>
  </si>
  <si>
    <t>FGF5</t>
  </si>
  <si>
    <t>ATCTCT</t>
  </si>
  <si>
    <t>AB=0.444444;ABP=6.14687;AC=6;AF=0.500;AN=28;AO=52;CIGAR=1M5D6M;DP=314;DPB=177.417;DPRA=0.928571;END=87318353;EPP=13.7006;EPPR=3.16665;GTI=0;HOMLEN=5;HOMSEQ=TCTCT;LEN=5;MEANALT=2.5;MLEAC=1;MLEAF=0.500;MQ0=0;MQM=60.1923;MQMR=59.616;NS=3;NUMALT=1;ODDS=68.1636;OLD_VARIANT=chr4:87318348:ATCTCTTCTCTG/ATCTCTG;PAIRED=1;PAIREDR=0.976;PAO=11.5;PQA=270;PQR=710;PRO=26.5;QA=1449;QR=3845;RO=125;RPL=26;RPP=3.0103;RPPR=3.86152;RPR=26;RUN=1;SAF=20;SAP=9.02361;SAR=32;SF=0,1;SRF=44;SRP=26.7923;SRR=81;SVLEN=-5;SVTYPE=DEL;TYPE=del;set=HG00733-HG00732;technology.ILLUMINA=1</t>
  </si>
  <si>
    <t>GT:AO:PL:AD:QR:GQ:RO:DP:DPR:GL:QA</t>
  </si>
  <si>
    <t>0/1:.:1365,0,2319:35,35:.:99:.:70</t>
  </si>
  <si>
    <t>0/1:.:.:37,33:.:.</t>
  </si>
  <si>
    <t>0/1:32:.:.:1098:.:35:69:69,32:-48.4312,0,-75.2966:831</t>
  </si>
  <si>
    <t>HSD17B13</t>
  </si>
  <si>
    <t>AACAGCAGTG</t>
  </si>
  <si>
    <t>AB=0.434109;ABP=7.87507;AC=12;AF=0.500;AN=38;AO=56;CIGAR=1M9D10M;DB;DP=603;DPB=174.45;DPRA=1.26471;END=87615399;EPP=3.0103;EPPR=9.22372;ExcessHet=3.0103;GTI=0;HOMLEN=10;HOMSEQ=ACAGCAGTGA;LEN=9;MEANALT=8.5;MLEAC=1;MLEAF=0.500;MQ0=0;MQM=58.5179;MQMR=60.8911;NS=3;NUMALT=1;ODDS=37.5253;OLD_VARIANT=chr4:87615390:AACAGCAGTGACAGCAGTGA/AACAGCAGTGA;PAIRED=1;PAIREDR=1;PAO=17.5;PQA=436.5;PQR=818.5;PRO=31.5;QA=1266;QR=2945;RO=101;RPL=24;RPP=5.49198;RPPR=3.0318;RPR=32;RUN=1;SAF=32;SAP=5.49198;SAR=24;SF=0,1;SRF=31;SRP=35.7114;SRR=70;SVLEN=-9;SVTYPE=DEL;TYPE=del;set=HG00733-HG00731;technology.ILLUMINA=1</t>
  </si>
  <si>
    <t>0/1:.:99:904,0,988:26,24:.:.:.:.:.:.:50</t>
  </si>
  <si>
    <t>0/1:.:.:.:15,14:.:.:.:.:.:.:.</t>
  </si>
  <si>
    <t>0/1:774:.:.:.:21:465:-15.4026,0,-60.1891:.:57,21:26:57</t>
  </si>
  <si>
    <t>TAGTGACAGCAGCAATAGC</t>
  </si>
  <si>
    <t>AC=11;AF=0.750;AN=22;DB;DP=352;END=87615734;ExcessHet=3.0103;HOMLEN=14;HOMSEQ=AGTGACAGCAGCAA;MLEAC=1;MLEAF=0.500;MQ0=0;SF=0;SVLEN=-18;SVTYPE=DEL;set=HG00513-HG00512</t>
  </si>
  <si>
    <t>0/1:.:27:99:257,0,244:16,11</t>
  </si>
  <si>
    <t>0/1:.:.:.:.:6,10</t>
  </si>
  <si>
    <t>CAGCAGTGATAGCAGTGAAAGCAGTGATAGCAGTG</t>
  </si>
  <si>
    <t>END=87615927;SVTYPE=deletion;SVLEN=-34;SAMPLES=HG00733;SEQ=gcagtgatagcagtgaaagcagtgatagcagtga</t>
  </si>
  <si>
    <t>AAGCAGCGACAGCAGCGAT</t>
  </si>
  <si>
    <t>AC=2;AN=8;END=87616109;HOMLEN=14;HOMSEQ=AGCAGCGACAGCAG;SF=0;SVLEN=18;SVTYPE=INS</t>
  </si>
  <si>
    <t>0/1:14,4</t>
  </si>
  <si>
    <t>CAGCAGTGACAGCAGCGAT</t>
  </si>
  <si>
    <t>AC=4;AN=18;END=87616370;HOMLEN=33;HOMSEQ=AGCAGTGACAGCAGCGATAGCAGTGACAGCAGC;SF=0;SVLEN=18;SVTYPE=INS</t>
  </si>
  <si>
    <t>0/1:23,10</t>
  </si>
  <si>
    <t>AC=4;AF=0.500;AN=22;DP=169;END=100187719;HOMLEN=5;HOMSEQ=TTTTT;MLEAC=1;MLEAF=0.500;MQ0=0;MQ=60.00;SF=0;SVLEN=-1;SVTYPE=DEL;set=HG00733-HG00732</t>
  </si>
  <si>
    <t>0/1:99:2006,0,2421:43,52:95</t>
  </si>
  <si>
    <t>0/1:.:.:45,44:.</t>
  </si>
  <si>
    <t>DDIT4L</t>
  </si>
  <si>
    <t>0/1:.:128:506,0,5521:108,20:99</t>
  </si>
  <si>
    <t>AB=0.495413;ABP=3.03022;AC=6;AF=0.500;AN=28;AO=54;CIGAR=1M3D4M;DP=276;DPB=156.375;DPRA=0.95614;END=119026809;EPP=3.17115;EPPR=4.2971;GTI=0;HOMLEN=3;HOMSEQ=AAG;LEN=3;MEANALT=2.5;MLEAC=1;MLEAF=0.500;MQ0=0;MQM=60.1852;MQMR=60;NS=3;NUMALT=1;ODDS=59.6895;OLD_VARIANT=chr4:119026806:AAAGAAGT/AAAGT;PAIRED=1;PAIREDR=1;PAO=5.5;PQA=122;PQR=329;PRO=13.5;QA=1349;QR=3312;RO=108;RPL=30;RPP=4.45795;RPPR=5.9056;RPR=24;RUN=1;SAF=20;SAP=10.8919;SAR=34;SF=0,1;SRF=48;SRP=5.9056;SRR=60;SVLEN=-3;SVTYPE=DEL;TYPE=del;set=HG00733-HG00732;technology.ILLUMINA=1</t>
  </si>
  <si>
    <t>0/1:1103,0,1449:32,29:.:99:.:.:61</t>
  </si>
  <si>
    <t>0/1:.:33,29:.:.</t>
  </si>
  <si>
    <t>0/1:.:.:30:.:940:63,30:63:31:730:-44.7084,0,-69.4992</t>
  </si>
  <si>
    <t>SYNPO2</t>
  </si>
  <si>
    <t>GCAGGT</t>
  </si>
  <si>
    <t>AC=8;AF=0.667;AN=24;DP=162;END=151279866;HOMLEN=8;HOMSEQ=CAGGTCAG;MQ0=0;SF=0;SVLEN=5;SVTYPE=INS;set=Intersection</t>
  </si>
  <si>
    <t>0/1:52:1052,0,1053:27,25:99</t>
  </si>
  <si>
    <t>0/1:.:.:33,25</t>
  </si>
  <si>
    <t>PRSS48</t>
  </si>
  <si>
    <t>TTTTG</t>
  </si>
  <si>
    <t>AC=17;AF=0.500;AN=28;BaseQRankSum=1.080;ClippingRankSum=-0.132;DB;DP=536;END=154323253;ExcessHet=3.0103;HOMLEN=23;HOMSEQ=TTTGTTTGTTTGTTTGTTTGTTT;MLEAC=1;MLEAF=0.500;MQ0=0;MQRankSum=-2.240;ReadPosRankSum=1.555;SF=0;SVLEN=-4;SVTYPE=DEL;set=HG00513-HG00512</t>
  </si>
  <si>
    <t>1/1:56:.:99:0,56:2511,169,0</t>
  </si>
  <si>
    <t>0/1:.:.:.:12,46</t>
  </si>
  <si>
    <t>DCHS2</t>
  </si>
  <si>
    <t>AB=0.428571;ABP=7.04303;AC=17;AF=0.500;AN=34;AO=39;BaseQRankSum=1.611;CIGAR=1M3D1M;ClippingRankSum=-0.831;DP=753;DPB=242.8;DPRA=1.08333;END=183446408;EPP=3.51141;EPPR=3.05014;FS=1.689;GTI=0;HOMLEN=1;HOMSEQ=C;LEN=3;MEANALT=1;MLEAC=1;MLEAF=0.500;MQ0=0;MQ=60.00;MQM=60.2564;MQMR=60;MQRankSum=-0.083;NS=3;NUMALT=1;ODDS=83.0558;OLD_VARIANT=chr4:183446405:TCTGC/TC;PAIRED=0.974359;PAIREDR=0.995413;PAO=3;PQA=66;PQR=258;PRO=10;QA=975;QD=15.98;QR=6582;RO=218;RPL=21;RPP=3.51141;RPPR=3.05014;RPR=18;RUN=1;ReadPosRankSum=0.020;SAF=24;SAP=7.52028;SAR=15;SF=0,1;SOR=0.902;SRF=106;SRP=3.36889;SRR=112;SVLEN=-3;SVTYPE=DEL;TYPE=del;set=HG00512;technology.ILLUMINA=1</t>
  </si>
  <si>
    <t>1/1:.:2565,172,0:0,57:.:99:57</t>
  </si>
  <si>
    <t>.:.:.:0,55</t>
  </si>
  <si>
    <t>1/1:59:.:.:0:.:59:0:59,59:-142.08,-18.9649,0:1576</t>
  </si>
  <si>
    <t>CDKN2AIP</t>
  </si>
  <si>
    <t>CCCGGCCCTGGGG</t>
  </si>
  <si>
    <t>AC=10;AF=0.500;AN=28;DB;DP=174;END=271754;ExcessHet=3.0103;HOMLEN=11;HOMSEQ=CCGGCCCTGGG;MLEAC=1;MLEAF=0.500;MQ0=0;SF=0;SVLEN=-12;SVTYPE=DEL;set=Intersection</t>
  </si>
  <si>
    <t>0/1:.:22:99:372,0,536:12,10</t>
  </si>
  <si>
    <t>0/1:.:.:.:.:13,12</t>
  </si>
  <si>
    <t>PDCD6</t>
  </si>
  <si>
    <t>AC=14;AF=0.500;AN=22;BaseQRankSum=0.304;ClippingRankSum=-1.282;DB;DP=528;END=56882024;ExcessHet=3.0103;FS=0.000;HOMLEN=23;HOMSEQ=CAACAACAACAACAACAACAACA;MLEAC=1;MLEAF=0.500;MQ0=0;MQ=60.26;MQRankSum=0.991;QD=18.48;ReadPosRankSum=2.472;SF=0;SOR=0.613;SVLEN=-3;SVTYPE=DEL;set=HG00512</t>
  </si>
  <si>
    <t>1/1:54:.:99:0,54:2383,163,0</t>
  </si>
  <si>
    <t>.:.:.:.:11,52:.</t>
  </si>
  <si>
    <t>MAP3K1</t>
  </si>
  <si>
    <t>GGGCGGC</t>
  </si>
  <si>
    <t>AC=1;AN=14;END=61332332;HOMLEN=14;HOMSEQ=GGCGGCGGCGGCGG;SF=0;SVLEN=-6;SVTYPE=DEL</t>
  </si>
  <si>
    <t>0/1:16,12</t>
  </si>
  <si>
    <t>AB=0.522727;ABP=3.79993;AC=12;AF=0.500;AN=38;AO=92;CIGAR=1M3D4M;DP=847;DPB=231.375;DPRA=1.17333;END=109855237;EPP=44.6459;EPPR=5.01474;GTI=0;HOMLEN=3;HOMSEQ=CTC;LEN=3;MEANALT=2;MLEAC=1;MLEAF=0.500;MQ0=0;MQM=60.5435;MQMR=60;NS=3;NUMALT=1;ODDS=69.448;OLD_VARIANT=chr5:109855234:TCTCCTCA/TCTCA;PAIRED=1;PAIREDR=1;PAO=10;PQA=232;PQR=551;PRO=21;QA=2388;QR=4816;RO=156;RPL=45;RPP=3.10471;RPPR=3.51141;RPR=47;RUN=1;SAF=46;SAP=3.0103;SAR=46;SF=0,1;SRF=79;SRP=3.06598;SRR=77;SVLEN=-3;SVTYPE=DEL;TYPE=del;set=HG00513-HG00512;technology.ILLUMINA=1</t>
  </si>
  <si>
    <t>0/1:.:.:.:74:.:.:99:.:35,39:1533,0,1615</t>
  </si>
  <si>
    <t>0/1:.:.:.:.:.:.:.:.:36,38:.</t>
  </si>
  <si>
    <t>0/1:-69.1678,0,-76.9353:1045:34:73:73,38:1054:.:38</t>
  </si>
  <si>
    <t>MAN2A1</t>
  </si>
  <si>
    <t>TGCTGCTGCTGCC</t>
  </si>
  <si>
    <t>AC=1;AN=14;END=113488330;HOMLEN=11;HOMSEQ=GCTGCTGCTGC;SF=0;SVLEN=12;SVTYPE=INS</t>
  </si>
  <si>
    <t>0/1:16,9</t>
  </si>
  <si>
    <t>0/1:31:99:12,19:746,0,447</t>
  </si>
  <si>
    <t>0/1:.:28:99:265,0,928:21,7</t>
  </si>
  <si>
    <t>0/1:29:.:225,0,945:23,6:99</t>
  </si>
  <si>
    <t>0/1:29:.:99:24,5:180,0,990</t>
  </si>
  <si>
    <t>GTTGGAACAGTCGTCA</t>
  </si>
  <si>
    <t>AC=5;AF=0.500;AN=8;BaseQRankSum=-0.214;ClippingRankSum=-0.283;DP=72;END=157052561;FS=2.105;HOMLEN=13;HOMSEQ=TTGGAACAGTCGT;MLEAC=1;MLEAF=0.500;MQ0=0;MQ=60.90;MQRankSum=-1.551;QD=13.77;ReadPosRankSum=0.174;SF=0;SOR=0.822;SVLEN=-15;SVTYPE=DEL;set=HG00731</t>
  </si>
  <si>
    <t>0/1:.:.:8,10</t>
  </si>
  <si>
    <t>CGT</t>
  </si>
  <si>
    <t>AB=0.347826;ABP=21.515;AC=6;AF=0.500;AN=28;AO=32;CIGAR=1M2D9M;DP=235;DPB=145;DPRA=1.04545;END=176384093;EPP=3.28173;EPPR=3.35092;GTI=0;HOMLEN=8;HOMSEQ=GTGTGTGT;LEN=2;MEANALT=1.5;MLEAC=1;MLEAF=0.500;MQ0=0;MQ=60.00;MQM=60;MQMR=59.9314;NS=3;NUMALT=1;ODDS=17.0939;OLD_VARIANT=chr5:176384091:CGTGTGTGTGTA/CGTGTGTGTA;PAIRED=1;PAIREDR=0.980392;PAO=13;PQA=279.5;PQR=334.5;PRO=15;QA=668;QR=2871;RO=102;RPL=23;RPP=16.3106;RPPR=11.5259;RPR=9;RUN=1;SAF=20;SAP=7.35324;SAR=12;SF=0,1;SRF=60;SRP=9.90792;SRR=42;SVLEN=-2;SVTYPE=DEL;TYPE=del;set=HG00733-HG00732;technology.ILLUMINA=1</t>
  </si>
  <si>
    <t>0/1:534,0,1128:32,17:.:99:.:.:.:49</t>
  </si>
  <si>
    <t>0/1:.:34,18</t>
  </si>
  <si>
    <t>0/1:.:.:16:.:934:49,16:32:49:323:-10.087,0,-67.6729</t>
  </si>
  <si>
    <t>NOP16</t>
  </si>
  <si>
    <t>AB=0.5;ABP=3.0103;AC=16;AF=0.500;AN=44;AO=20;BaseQRankSum=3.194;CIGAR=1M3D8M;ClippingRankSum=2.841;DB;DP=518;DPB=126.75;DPRA=0.941176;END=177503173;EPP=3.44459;EPPR=3.22506;ExcessHet=3.0103;FS=2.699;GTI=0;HOMLEN=4;HOMSEQ=GAGG;LEN=3;MEANALT=4;MLEAC=1;MLEAF=0.500;MQ0=0;MQ=60.00;MQM=60;MQMR=59.9451;MQRankSum=-1.373;NS=3;NUMALT=1;ODDS=38.081;OLD_VARIANT=chr5:177503170:AGAGGAGGGAAC/AGAGGGAAC;PAIRED=1;PAIREDR=1;PAO=5;PQA=102.5;PQR=221.5;PRO=10;QA=493;QD=20.82;QR=2597;RO=91;RPL=8;RPP=4.74748;RPPR=3.03416;RPR=12;RUN=1;ReadPosRankSum=0.992;SAF=11;SAP=3.44459;SAR=9;SF=0,1;SOR=0.368;SRF=43;SRP=3.60686;SRR=48;SVLEN=-3;SVTYPE=DEL;TYPE=del;set=HG00512;technology.ILLUMINA=1</t>
  </si>
  <si>
    <t>GT:DPR:SB:RO:DP:QA:GL:PL:AD:AO:QR:GQ</t>
  </si>
  <si>
    <t>0/1:.:.:.:27:.:.:324,0,709:18,9:.:.:99</t>
  </si>
  <si>
    <t>0/1:.:.:.:.:.:.:.:17,12</t>
  </si>
  <si>
    <t>0/1:33,14:.:17:33:279:-12.2847,0,-39.2874:.:.:14:516</t>
  </si>
  <si>
    <t>DOK3</t>
  </si>
  <si>
    <t>AB=0.508929;ABP=3.08785;AC=24;AF=0.500;AN=40;AO=57;CIGAR=1M3D18M;DB;DP=641;DPB=185;DPRA=1.01818;END=181260430;EPP=3.35316;EPPR=3.03098;ExcessHet=3.0103;FS=0.000;GTI=0;HOMLEN=11;HOMSEQ=TCTTCTTCTTC;LEN=3;MEANALT=2.5;MLEAC=1;MLEAF=0.500;MQ0=0;MQM=60.1754;MQMR=60;NS=3;NUMALT=1;ODDS=63.5124;OLD_VARIANT=chr5:181260427:CTCTTCTTCTTCTTCCTCCTCG/CTCTTCTTCTTCCTCCTCG;PAIRED=1;PAIREDR=0.990476;PAO=23;PQA=565;PQR=843;PRO=32;QA=1539;QR=3107;RO=105;RPL=26;RPP=3.9627;RPPR=3.19643;RPR=31;RUN=1;SAF=28;SAP=3.0484;SAR=29;SF=0,1;SRF=43;SRP=10.476;SRR=62;SVLEN=-3;SVTYPE=DEL;TYPE=del;set=HG00733-HG00731;technology.ILLUMINA=1</t>
  </si>
  <si>
    <t>0/1:.:.:55:.:.:.:.:99:.:1140,0,1090:26,29</t>
  </si>
  <si>
    <t>0/1:.:.:.:.:.:.:.:.:.:.:34,27</t>
  </si>
  <si>
    <t>0/1:-47.2346,0,-46.6319:828:56:25:.:56,30:759:.:30</t>
  </si>
  <si>
    <t>TRIM52</t>
  </si>
  <si>
    <t>AAAGGAGAGCCAGATT</t>
  </si>
  <si>
    <t>AB=0.347368;ABP=22.2335;AC=6;AF=0.500;AN=28;AO=33;CIGAR=1M15D1M;DP=256;DPB=127.059;DPRA=0.989583;END=27255300;EPP=3.60252;EPPR=3.73412;GTI=0;HOMLEN=4;HOMSEQ=AAGG;LEN=15;MEANALT=1.5;MLEAC=1;MLEAF=0.500;MQ0=0;MQM=60.6061;MQMR=60;NS=3;NUMALT=1;ODDS=11.0213;OLD_VARIANT=chr6:27255285:AAAGGAGAGCCAGATTA/AA;PAIRED=1;PAIREDR=1;PAO=2.5;PQA=22.5;PQR=902.5;PRO=32.5;QA=735;QR=3301;RO=108;RPL=13;RPP=6.23461;RPPR=3.73412;RPR=20;RUN=1;SAF=16;SAP=3.0761;SAR=17;SF=0,1;SRF=60;SRP=5.9056;SRR=48;SVLEN=-15;SVTYPE=DEL;TYPE=del;set=HG00733-HG00732;technology.ILLUMINA=1</t>
  </si>
  <si>
    <t>0/1:.:54:.:.:.:.:760,0,5033:33,21:.:99</t>
  </si>
  <si>
    <t>0/1:.:.:.:.:.:.:.:32,18:.:.</t>
  </si>
  <si>
    <t>0/1:29:44:44,14:-7.18039,0,-94.2993:270:14:.:.:888</t>
  </si>
  <si>
    <t>PRSS16</t>
  </si>
  <si>
    <t>AC=4;AF=0.500;AN=8;DB;DP=67;ExcessHet=3.0103;FS=0.000;MLEAC=1;MLEAF=0.500;MQ0=0;SF=0;set=HG00733-HG00732</t>
  </si>
  <si>
    <t>0/1:288,0,54:2,7:54:9:.</t>
  </si>
  <si>
    <t>HLA-A</t>
  </si>
  <si>
    <t>AC=6;AF=0.750;AN=8;BaseQRankSum=0.546;ClippingRankSum=-0.731;DB;DP=63;ExcessHet=3.0103;FS=0.000;MLEAC=1;MLEAF=0.500;MQ0=0;MQRankSum=-2.166;ReadPosRankSum=0.731;SF=0;set=HG00733-HG00732</t>
  </si>
  <si>
    <t>1/1:21:315,21,0:0,7:.:7</t>
  </si>
  <si>
    <t>AC=22;AF=0.500;AN=30;BaseQRankSum=-0.276;ClippingRankSum=1.432;DB;DP=343;END=30590700;ExcessHet=3.0103;FS=0.000;HOMLEN=1;HOMSEQ=A;MLEAC=1;MLEAF=0.500;MQ0=0;MQ=60.00;MQRankSum=-0.670;ReadPosRankSum=-0.880;SF=0;SVLEN=1;SVTYPE=INS;set=HG00513-HG00512</t>
  </si>
  <si>
    <t>1/1:1402,114,0:0,37:99:.:37</t>
  </si>
  <si>
    <t>1/1:.:1,35:.:.:.</t>
  </si>
  <si>
    <t>ABCF1</t>
  </si>
  <si>
    <t>CAGCAG</t>
  </si>
  <si>
    <t>AC=2;AF=0.500;AN=4;BaseQRankSum=-2.790;ClippingRankSum=0.352;DB;DP=61;ExcessHet=3.0103;FS=32.898;MLEAC=1;MLEAF=0.500;MQ0=0;MQ=60.00;MQRankSum=0.633;QD=3.06;ReadPosRankSum=-3.236;SF=0;SOR=4.397;set=HG00733</t>
  </si>
  <si>
    <t>0/1:.:30:99:129,0,3179:22,8</t>
  </si>
  <si>
    <t>ATAT1</t>
  </si>
  <si>
    <t>ACCACAGGCT</t>
  </si>
  <si>
    <t>AC=3;AF=0.500;AN=6;DP=87;MLEAC=1;MLEAF=0.500;MQ0=0;MQ=60.00;SF=0;set=Intersection</t>
  </si>
  <si>
    <t>0/1:99:18,9:321,0,770:27</t>
  </si>
  <si>
    <t>GAGACCACTACAATCCTGATTA</t>
  </si>
  <si>
    <t>AC=3;AF=0.500;AN=6;DP=96;MLEAC=1;MLEAF=0.500;MQ0=0;MQ=60.00;SF=0;set=Intersection</t>
  </si>
  <si>
    <t>0/1:99:300,0,1065:24,9:33</t>
  </si>
  <si>
    <t>ACCTCTACTGAAGGCTCTGAGACCACCACAG</t>
  </si>
  <si>
    <t>AC=3;AF=0.500;AN=18;DP=119;END=31028873;HOMLEN=51;HOMSEQ=CCTCTACTGAAGGCTCTGAGACCACCACAGCCTCTACTGAAGGCTCTGAGA;MLEAC=1;MLEAF=0.500;MQ0=0;SF=0;SVLEN=30;SVTYPE=INS;set=HG00732-HG00731</t>
  </si>
  <si>
    <t>0/1:.:26,8</t>
  </si>
  <si>
    <t>CAGGCTCTGAGACCACCACAGCCTCTACTGA</t>
  </si>
  <si>
    <t>AC=3;AF=0.500;AN=18;BaseQRankSum=0.000;ClippingRankSum=0.478;DP=69;END=31028943;FS=2.643;HOMLEN=70;HOMSEQ=AGGCTCTGAGACCACCACAGCCTCTACTGAAGGCTCTGAGACCACCACAGCCTCTACTGAAGGCTCTGAG;MLEAC=1;MLEAF=0.500;MQ0=0;MQ=58.57;MQRankSum=0.096;QD=2.74;ReadPosRankSum=-0.096;SF=0;SOR=0.966;SVLEN=30;SVTYPE=INS;set=HG00732</t>
  </si>
  <si>
    <t>0/1:.:24,11</t>
  </si>
  <si>
    <t>TGCTG</t>
  </si>
  <si>
    <t>AC=7;AF=0.500;AN=16;BaseQRankSum=0.154;ClippingRankSum=-1.135;DB;DP=221;END=31412384;ExcessHet=3.0103;FS=13.716;HOMLEN=4;HOMSEQ=GCTG;MLEAC=1;MLEAF=0.500;MQ0=0;MQ=60.00;MQRankSum=-0.378;QD=9.37;ReadPosRankSum=0.015;SF=0;SOR=1.447;SVLEN=-4;SVTYPE=DEL;set=HG00513</t>
  </si>
  <si>
    <t>0/1:53:.:99:24,29:1146,0,918</t>
  </si>
  <si>
    <t>1/1:.:.:.:1,16</t>
  </si>
  <si>
    <t>0/1:708,0,1146:29,24:99:53</t>
  </si>
  <si>
    <t>.:.:0,22:.:.</t>
  </si>
  <si>
    <t>TCGATCC</t>
  </si>
  <si>
    <t>AC=4;AF=0.500;AN=22;DP=99;END=31954631;HOMLEN=13;HOMSEQ=CGATCCCGATCCC;MLEAC=1;MLEAF=0.500;MQ0=0;SF=0;SVLEN=-6;SVTYPE=DEL;set=HG00733-HG00731</t>
  </si>
  <si>
    <t>0/1:775,0,1086:17,20:99:37</t>
  </si>
  <si>
    <t>0/1:.:20,17:.:.</t>
  </si>
  <si>
    <t>NELFE</t>
  </si>
  <si>
    <t>AC=4;AF=1.00;AN=4;DP=31;FS=0.000;MLEAC=2;MLEAF=1.00;MQ0=0;SF=0;set=HG00733-HG00731</t>
  </si>
  <si>
    <t>1/1:45:0,15:675,45,0:15</t>
  </si>
  <si>
    <t>CYP21A2</t>
  </si>
  <si>
    <t>TGCA</t>
  </si>
  <si>
    <t>END=32223884;SVTYPE=insertion;SVLEN=3;SAMPLES=HG00733;SEQ=GCA</t>
  </si>
  <si>
    <t>AC=9;AF=0.500;AN=12;BaseQRankSum=-0.694;ClippingRankSum=0.077;DB;DP=95;ExcessHet=3.0103;FS=3.041;MLEAC=1;MLEAF=0.500;MQ0=0;MQ=57.61;MQRankSum=-2.700;QD=3.99;ReadPosRankSum=-0.231;SF=0;SOR=2.215;set=HG00513</t>
  </si>
  <si>
    <t>1/1:0,2:90,6,0:6:.:2</t>
  </si>
  <si>
    <t>AC=10;AF=0.500;AN=12;BaseQRankSum=1.239;ClippingRankSum=-0.825;DB;DP=89;ExcessHet=3.0103;FS=3.090;MLEAC=1;MLEAF=0.500;MQ0=0;MQ=57.22;MQRankSum=-1.932;QD=4.85;ReadPosRankSum=-0.289;SF=0;SOR=2.494;set=HG00513</t>
  </si>
  <si>
    <t>1/1:90,6,0:0,2:6:.:2</t>
  </si>
  <si>
    <t>AC=10;AF=0.500;AN=14;BaseQRankSum=1.571;ClippingRankSum=0.786;DB;DP=213;ExcessHet=3.0103;FS=0.000;MLEAC=1;MLEAF=0.500;MQ0=0;MQ=52.95;MQRankSum=2.444;QD=31.35;ReadPosRankSum=2.706;SF=0;SOR=0.425;set=HG00513</t>
  </si>
  <si>
    <t>1/1:14:.:51:0,14:765,51,0</t>
  </si>
  <si>
    <t>1/1:17:.:0,17:765,51,0:51</t>
  </si>
  <si>
    <t>AC=6;AF=1.00;AN=8;DB;DP=193;ExcessHet=3.0103;FS=0.000;MLEAC=2;MLEAF=1.00;MQ0=0;SF=0;set=HG00733-HG00731</t>
  </si>
  <si>
    <t>1/1:.:14:42:630,42,0:0,14</t>
  </si>
  <si>
    <t>HLA-DQA1</t>
  </si>
  <si>
    <t>TTC</t>
  </si>
  <si>
    <t>AC=6;AF=1.00;AN=8;DB;DP=186;ExcessHet=3.0103;FS=0.000;MLEAC=2;MLEAF=1.00;MQ0=0;SF=0;set=HG00733-HG00731</t>
  </si>
  <si>
    <t>1/1:0,14:630,42,0:42:.:14</t>
  </si>
  <si>
    <t>AGGT</t>
  </si>
  <si>
    <t>AC=6;AF=1.00;AN=8;DB;DP=173;ExcessHet=3.0103;FS=0.000;MLEAC=2;MLEAF=1.00;MQ0=0;SF=0;set=HG00733-HG00731</t>
  </si>
  <si>
    <t>1/1:.:12:0,12:540,36,0:36</t>
  </si>
  <si>
    <t>AC=4;AF=1.00;AN=4;DP=16;FS=0.000;MLEAC=2;MLEAF=1.00;MQ0=0;SF=0;set=HG00733-HG00731</t>
  </si>
  <si>
    <t>1/1:7:0,7:315,21,0:21</t>
  </si>
  <si>
    <t>1/1:7:315,21,0:0,7:21</t>
  </si>
  <si>
    <t>AC=4;AF=1.00;AN=4;DP=8;FS=0.000;MLEAC=2;MLEAF=1.00;MQ0=0;SF=0;set=HG00733-HG00731</t>
  </si>
  <si>
    <t>1/1:3:0,3:180,12,0:12</t>
  </si>
  <si>
    <t>1/1:9:0,3:135,9,0:3</t>
  </si>
  <si>
    <t>AC=2;AF=0.500;AN=4;DP=155;MLEAC=1;MLEAF=0.500;MQ0=0;SF=0;set=HG00733-HG00732</t>
  </si>
  <si>
    <t>0/1:1082,0,1069:38,37:99:75</t>
  </si>
  <si>
    <t>HLA-DPB1</t>
  </si>
  <si>
    <t>ACTCCTC</t>
  </si>
  <si>
    <t>AB=0.486486;ABP=3.12768;AC=6;AF=0.500;AN=28;AO=36;CIGAR=1M6D19M;DP=189;DPB=111.654;DPRA=1.19355;END=42104977;EPP=3.25157;EPPR=13.3047;GTI=0;HOMLEN=13;HOMSEQ=CTCCTCCTCCTCC;LEN=6;MEANALT=5.5;MLEAC=1;MLEAF=0.500;MQ0=0;MQ=60.00;MQM=60;MQMR=60;NS=3;NUMALT=1;ODDS=27.7112;OLD_VARIANT=chr6:42104971:ACTCCTCCTCCTCCTCCTCCCTCTTG/ACTCCTCCTCCTCCCTCTTG;PAIRED=0.972222;PAIREDR=1;PAO=16;PQA=423;PQR=637;PRO=23;QA=800;QR=1585;RO=54;RPL=20;RPP=3.9754;RPPR=4.45795;RPR=16;RUN=1;SAF=21;SAP=5.18177;SAR=15;SF=0,1;SRF=31;SRP=5.5839;SRR=23;SVLEN=-6;SVTYPE=DEL;TYPE=del;set=HG00733-HG00731;technology.ILLUMINA=1</t>
  </si>
  <si>
    <t>0/1:.:35:.:.:.:965,0,389:11,24:.:99</t>
  </si>
  <si>
    <t>0/1:.:.:.:.:.:.:12,26:.:.</t>
  </si>
  <si>
    <t>0/1:35,20:35:10:457:-25.8794,0,-14.3017:.:.:20:.:296</t>
  </si>
  <si>
    <t>C6orf132</t>
  </si>
  <si>
    <t>GGGTGGGGGTTCCAGCAGCAGGGGAGGT</t>
  </si>
  <si>
    <t>AC=1;AF=0.500;AN=2;BaseQRankSum=1.093;ClippingRankSum=0.935;DP=14;FS=0.000;MLEAC=1;MLEAF=0.500;MQ0=0;MQ=60.00;MQRankSum=-0.935;QD=13.91;ReadPosRankSum=0.143;SF=0;SOR=0.569;set=HG00733</t>
  </si>
  <si>
    <t>0/1:7,6:232,0,370:99:13</t>
  </si>
  <si>
    <t>AB=0.53913;ABP=4.53977;AC=6;AF=0.500;AN=28;AO=62;CIGAR=1M3D5M;DP=270;DPB=140.111;DPRA=1.51316;END=43012973;EPP=9.87495;EPPR=3.1137;GTI=0;HOMLEN=4;HOMSEQ=CCTC;LEN=3;MEANALT=4;MLEAC=1;MLEAF=0.500;MQ0=0;MQ=60.00;MQM=60;MQMR=60;NS=3;NUMALT=1;ODDS=32.2127;OLD_VARIANT=chr6:43012970:CCCTCCTCA/CCCTCA;PAIRED=1;PAIREDR=1;PAO=6.5;PQA=174.5;PQR=288.5;PRO=10.5;QA=1663;QR=2530;RO=84;RPL=32;RPP=3.15039;RPPR=5.59539;RPR=30;RUN=1;SAF=32;SAP=3.15039;SAR=30;SF=0,1;SRF=54;SRP=17.9004;SRR=30;SVLEN=-3;SVTYPE=DEL;TYPE=del;set=HG00733-HG00731;technology.ILLUMINA=1</t>
  </si>
  <si>
    <t>0/1:.:56:.:.:.:1262,0,1066:24,32:.:99</t>
  </si>
  <si>
    <t>0/1:.:.:.:.:.:.:24,30:.:.</t>
  </si>
  <si>
    <t>0/1:58,32:58:23:883:-61.1846,0,-46.3665:.:.:32:.:718</t>
  </si>
  <si>
    <t>MEA1</t>
  </si>
  <si>
    <t>AB=0.441176;ABP=5.05404;AC=18;AF=0.500;AN=34;AO=30;CIGAR=1M6D24M;DB;DP=470;DPB=122;DPRA=0.871795;END=43021681;EPP=4.16842;EPPR=3.04177;ExcessHet=3.0103;FS=0.000;GTI=0;HOMLEN=21;HOMSEQ=GCCGGGGCCGGGGCCGGGGCC;LEN=6;MEANALT=3.5;MLEAC=1;MLEAF=0.500;MQ0=0;MQM=60.3333;MQMR=60;NS=3;NUMALT=1;ODDS=14.0846;OLD_VARIANT=chr6:43021675:CGCCGGGGCCGGGGCCGGGGCCGGGGCCCGA/CGCCGGGGCCGGGGCCGGGGCCCGA;PAIRED=1;PAIREDR=1;PAO=20.5;PQA=449;PQR=631;PRO=26.5;QA=511;QR=1903;RO=69;RPL=12;RPP=5.61607;RPPR=14.3712;RPR=18;RUN=1;SAF=13;SAP=4.16842;SAR=17;SF=0,1;SRF=42;SRP=10.0912;SRR=27;SVLEN=-6;SVTYPE=DEL;TYPE=del;set=HG00733-HG00731;technology.ILLUMINA=1</t>
  </si>
  <si>
    <t>0/1:586,0,1294:19,16:.:99:.:.:.:35</t>
  </si>
  <si>
    <t>0/1:.:24,14:.:.:.:.:.:.</t>
  </si>
  <si>
    <t>0/1:.:.:15:.:511:34,15:.:34:18:245:-7.95851,0,-34.53</t>
  </si>
  <si>
    <t>RRP36</t>
  </si>
  <si>
    <t>AC=4;AN=10;END=81752025;HOMLEN=47;HOMSEQ=CCGCCGAAGTCGCCGCCGCCGAAGTCGCCGCCGCCGAAGTCGCCGCC;SF=0;SVLEN=-15;SVTYPE=DEL</t>
  </si>
  <si>
    <t>0/1:14,7</t>
  </si>
  <si>
    <t>TTCCTGTTGTTTCTTTAGTTCTTCCAACTTATTTTCTAGTTCTTTC</t>
  </si>
  <si>
    <t>AC=6;AF=0.667;AN=22;DP=267;END=84174775;HOMLEN=49;HOMSEQ=TCCTGTTGTTTCTTTAGTTCTTCCAACTTATTTTCTAGTTCTTTCTCCT;MQ0=0;MQ=60.00;SF=0;SVLEN=45;SVTYPE=INS;set=Intersection</t>
  </si>
  <si>
    <t>1/1:79:99:0,79:4507,303,0</t>
  </si>
  <si>
    <t>0/1:.:.:36,55:.</t>
  </si>
  <si>
    <t>CEP162</t>
  </si>
  <si>
    <t>AB=0.543353;ABP=5.83447;AC=10;AF=0.667;AN=28;AO=178;CIGAR=1M3D10M;DP=552;DPB=244.571;DPRA=0;END=84186598;EPP=15.5024;EPPR=5.35549;GTI=0;HOMLEN=2;HOMSEQ=TT;LEN=3;MEANALT=2.66667;MQ0=0;MQM=60.1685;MQMR=60;NS=3;NUMALT=1;ODDS=101.032;OLD_VARIANT=chr6:84186595:TTTCTTTTCTTTCG/TTTTTCTTTCG;PAIRED=1;PAIREDR=1;PAO=34;PQA=873;PQR=849;PRO=33;QA=5037;QR=2249;RO=75;RPL=100;RPP=8.91475;RPPR=5.35549;RPR=78;RUN=1;SAF=103;SAP=12.5745;SAR=75;SF=0,1;SRF=33;SRP=5.35549;SRR=42;SVLEN=-3;SVTYPE=DEL;TYPE=del;set=Intersection;technology.ILLUMINA=1</t>
  </si>
  <si>
    <t>1/1:.:.:.:95:.:99:.:.:0,95:4180,286,0</t>
  </si>
  <si>
    <t>.:.:.:.:.:.:.:.:.:0,83</t>
  </si>
  <si>
    <t>1/1:-226.797,-37.6287,0:2324:0:85:85,84:.:0:84</t>
  </si>
  <si>
    <t>AC=6;AF=0.500;AN=24;DP=95;END=99613748;HOMLEN=20;HOMSEQ=CCGCCGCCGCCGCCGCCGCC;MLEAC=1;MLEAF=0.500;MQ0=0;MQ=60.00;SF=0;SVLEN=3;SVTYPE=INS;set=Intersection</t>
  </si>
  <si>
    <t>0/1:24:99:10,14:576,0,391</t>
  </si>
  <si>
    <t>0/1:.:.:13,11</t>
  </si>
  <si>
    <t>PRDM13</t>
  </si>
  <si>
    <t>AC=6;AN=12;END=170561925;HOMLEN=26;HOMSEQ=CAGCAGCAGCAGCAGCAGCAGCAGCA;SF=0;SVLEN=3;SVTYPE=INS</t>
  </si>
  <si>
    <t>0/1:5,11</t>
  </si>
  <si>
    <t>AC=1;AF=0.500;AN=2;BaseQRankSum=1.231;ClippingRankSum=-0.358;DP=17;FS=0.000;MLEAC=1;MLEAF=0.500;MQ0=0;MQ=60.00;MQRankSum=1.231;QD=0.93;ReadPosRankSum=0.358;SF=0f;SOR=1.609;set=FilteredInAll</t>
  </si>
  <si>
    <t>0/1:5:53,0,108:3,2:53</t>
  </si>
  <si>
    <t>GGACAGGTGAGCCCTTCCTTCCTCCCTCCATCCGC</t>
  </si>
  <si>
    <t>AC=4;AF=0.500;AN=14;DP=81;END=246502;HOMLEN=35;HOMSEQ=GACAGGTGAGCCCTTCCTTCCTCCCTCCATCCGCG;MLEAC=1;MLEAF=0.500;MQ0=0;MQ=60.00;SF=0;SVLEN=34;SVTYPE=INS;set=HG00733-HG00732</t>
  </si>
  <si>
    <t>0/1:24:9,15:635,0,403:99</t>
  </si>
  <si>
    <t>0/1:.:16,11:.:.</t>
  </si>
  <si>
    <t>FAM20C</t>
  </si>
  <si>
    <t>0/1:99:32,24:726,0,1022:56:.</t>
  </si>
  <si>
    <t>0/1:.:32,21:.:.</t>
  </si>
  <si>
    <t>0/1:99:24,18:568,0,796:42:.</t>
  </si>
  <si>
    <t>0/1:.:17,12:.:.:.</t>
  </si>
  <si>
    <t>GTAGT</t>
  </si>
  <si>
    <t>AB=0.511111;ABP=3.15506;AC=6;AF=0.500;AN=28;AO=69;CIGAR=1M4D1M;DP=339;DPB=166.167;DPRA=0.978261;END=100064892;EPP=12.1053;EPPR=3.0103;GTI=0;HOMLEN=2;HOMSEQ=TA;LEN=4;MEANALT=1.5;MLEAC=1;MLEAF=0.500;MQ0=0;MQM=60.1449;MQMR=60;NS=3;NUMALT=1;ODDS=58.5365;OLD_VARIANT=chr7:100064888:GTAGTT/GT;PAIRED=0.985507;PAIREDR=1;PAO=3;PQA=55;PQR=382;PRO=16;QA=1244;QR=3844;RO=134;RPL=41;RPP=8.32883;RPPR=3.59368;RPR=28;RUN=1;SAF=24;SAP=16.8888;SAR=45;SF=0,1;SRF=63;SRP=4.04742;SRR=71;SVLEN=-4;SVTYPE=DEL;TYPE=del;set=HG00733-HG00731;technology.ILLUMINA=1</t>
  </si>
  <si>
    <t>0/1:.:63:.:.:.:.:26,37:1457,0,1475:.:99</t>
  </si>
  <si>
    <t>0/1:.:.:.:.:.:.:27,38</t>
  </si>
  <si>
    <t>0/1:28:68:68,40:-41.3485,0,-58.9941:705:40:.:.:811</t>
  </si>
  <si>
    <t>ZNF3</t>
  </si>
  <si>
    <t>AB=0.5;ABP=3.0103;AC=6;AF=0.500;AN=28;AO=34;CIGAR=1M3I22M;DP=175;DPB=121.696;DPRA=1.13333;END=100088992;EPP=12.2071;EPPR=3.36563;GTI=0;HOMLEN=21;HOMSEQ=GGCGGCGGCGGCGGCGGCGGC;LEN=3;MEANALT=3.5;MLEAC=1;MLEAF=0.500;MQ0=0;MQ=60.00;MQM=60;MQMR=60;NS=3;NUMALT=1;ODDS=9.15822;OLD_VARIANT=chr7:100088992:TGGCGGCGGCGGCGGCGGCGGCT/TGGCGGCGGCGGCGGCGGCGGCGGCT;PAIRED=0.970588;PAIREDR=1;PAO=19;PQA=433.5;PQR=433.5;PRO=19;QA=686;QR=1472;RO=55;RPL=17;RPP=3.0103;RPPR=9.68264;RPR=17;RUN=1;SAF=12;SAP=9.39698;SAR=22;SF=0,1;SRF=16;SRP=23.8959;SRR=39;SVLEN=3;SVTYPE=INS;TYPE=ins;set=HG00733-HG00732;technology.ILLUMINA=1</t>
  </si>
  <si>
    <t>0/1:.:99:.:12,22:858,0,450:.:.:.:34</t>
  </si>
  <si>
    <t>0/1:.:.:.:24,20:.:.:.:.:.</t>
  </si>
  <si>
    <t>0/1:351:.:20:.:.:-19.5985,0,-13.8836:415:13:37:37,20</t>
  </si>
  <si>
    <t>COPS6</t>
  </si>
  <si>
    <t>END=100952394;SVTYPE=insertion;SVLEN=3;SAMPLES=HG00733;SEQ=CCC</t>
  </si>
  <si>
    <t>END=100953314;SVTYPE=deletion;SVLEN=-2;SAMPLES=HG00733;SEQ=CC</t>
  </si>
  <si>
    <t>END=100953332;SVTYPE=deletion;SVLEN=-2;SAMPLES=HG00733;SEQ=CT</t>
  </si>
  <si>
    <t>TACT</t>
  </si>
  <si>
    <t>END=100953673;SVTYPE=insertion;SVLEN=3;SAMPLES=HG00733;SEQ=ACT</t>
  </si>
  <si>
    <t>END=100953827;SVTYPE=insertion;SVLEN=2;SAMPLES=HG00733;SEQ=AA</t>
  </si>
  <si>
    <t>END=100954509;SVTYPE=deletion;SVLEN=-2;SAMPLES=HG00733;SEQ=CT</t>
  </si>
  <si>
    <t>END=100954626;SVTYPE=deletion;SVLEN=-3;SAMPLES=HG00733;SEQ=ACC</t>
  </si>
  <si>
    <t>END=100955125;SVTYPE=deletion;SVLEN=-3;SAMPLES=HG00733;SEQ=CCA</t>
  </si>
  <si>
    <t>END=100955131;SVTYPE=deletion;SVLEN=-3;SAMPLES=HG00733;SEQ=CTC</t>
  </si>
  <si>
    <t>END=100955196;SVTYPE=deletion;SVLEN=-3;SAMPLES=HG00733;SEQ=TTG</t>
  </si>
  <si>
    <t>END=100955226;SVTYPE=deletion;SVLEN=-2;SAMPLES=HG00733;SEQ=TT</t>
  </si>
  <si>
    <t>END=100955245;SVTYPE=deletion;SVLEN=-3;SAMPLES=HG00733;SEQ=CTT</t>
  </si>
  <si>
    <t>END=100955887;SVTYPE=deletion;SVLEN=-2;SAMPLES=HG00733;SEQ=AA</t>
  </si>
  <si>
    <t>ACCGCCTACCCTAGTTCTCCCACAAGCACTGTCACAGAGT</t>
  </si>
  <si>
    <t>END=100956202;SVTYPE=deletion;SVLEN=-39;SAMPLES=HG00733;SEQ=GCCTACCCTAGTTCTCCCACAAGCACTGTCACAGAGTCC</t>
  </si>
  <si>
    <t>TTCCCAC</t>
  </si>
  <si>
    <t>END=100956431;SVTYPE=deletion;SVLEN=-6;SAMPLES=HG00733;SEQ=CCCACT</t>
  </si>
  <si>
    <t>TCAC</t>
  </si>
  <si>
    <t>END=100957565;SVTYPE=deletion;SVLEN=-3;SAMPLES=HG00733;SEQ=CAC</t>
  </si>
  <si>
    <t>TACCGAG</t>
  </si>
  <si>
    <t>END=100957575;SVTYPE=deletion;SVLEN=-6;SAMPLES=HG00733;SEQ=GAGACC</t>
  </si>
  <si>
    <t>CAAT</t>
  </si>
  <si>
    <t>END=100957620;SVTYPE=deletion;SVLEN=-3;SAMPLES=HG00733;SEQ=AAT</t>
  </si>
  <si>
    <t>AGGG</t>
  </si>
  <si>
    <t>END=100957627;SVTYPE=insertion;SVLEN=3;SAMPLES=HG00733;SEQ=GGG</t>
  </si>
  <si>
    <t>END=100957794;SVTYPE=deletion;SVLEN=-3;SAMPLES=HG00733;SEQ=GTA</t>
  </si>
  <si>
    <t>END=100957921;SVTYPE=insertion;SVLEN=3;SAMPLES=HG00733;SEQ=CTG</t>
  </si>
  <si>
    <t>END=100957936;SVTYPE=deletion;SVLEN=-2;SAMPLES=HG00733;SEQ=AT</t>
  </si>
  <si>
    <t>END=100957943;SVTYPE=insertion;SVLEN=2;SAMPLES=HG00733;SEQ=GT</t>
  </si>
  <si>
    <t>CCACCACCGACTCGATCGT</t>
  </si>
  <si>
    <t>AC=2;AN=4;END=100958459;HOMLEN=6;HOMSEQ=CACCAC;SF=0;SVLEN=18;SVTYPE=INS</t>
  </si>
  <si>
    <t>0/1:56,14</t>
  </si>
  <si>
    <t>CACCG</t>
  </si>
  <si>
    <t>AC=1;AF=0.500;AN=2;BaseQRankSum=0.647;ClippingRankSum=-0.086;DP=263;FS=0.592;MLEAC=1;MLEAF=0.500;MQ0=0;MQ=52.20;MQRankSum=-4.526;QD=6.38;ReadPosRankSum=0.558;SF=0;SOR=0.754;set=HG00733</t>
  </si>
  <si>
    <t>0/1:244:196,48:1716,0,7858:99</t>
  </si>
  <si>
    <t>TCCT</t>
  </si>
  <si>
    <t>END=100958655;SVTYPE=insertion;SVLEN=3;SAMPLES=HG00733;SEQ=CCT</t>
  </si>
  <si>
    <t>ACCACCACCGAGACCACCTCACACAGAACTCCCAGCTTCACTTCT</t>
  </si>
  <si>
    <t>END=100959165;SVTYPE=insertion;SVLEN=44;SAMPLES=HG00733;SEQ=CCACCACCGAGACCACCTCACACAGAACTCCCAGCTTCACTTCT</t>
  </si>
  <si>
    <t>GTACTCCCAGC</t>
  </si>
  <si>
    <t>END=100959311;SVTYPE=insertion;SVLEN=10;SAMPLES=HG00733;SEQ=TACTCCCAGC</t>
  </si>
  <si>
    <t>TGATC</t>
  </si>
  <si>
    <t>END=100959316;SVTYPE=insertion;SVLEN=4;SAMPLES=HG00733;SEQ=GATC</t>
  </si>
  <si>
    <t>END=100959340;SVTYPE=insertion;SVLEN=3;SAMPLES=HG00733;SEQ=ACA</t>
  </si>
  <si>
    <t>ACTTC</t>
  </si>
  <si>
    <t>END=100959359;SVTYPE=insertion;SVLEN=4;SAMPLES=HG00733;SEQ=CTTC</t>
  </si>
  <si>
    <t>TAATC</t>
  </si>
  <si>
    <t>END=100959385;SVTYPE=insertion;SVLEN=4;SAMPLES=HG00733;SEQ=AATC</t>
  </si>
  <si>
    <t>GCTTCA</t>
  </si>
  <si>
    <t>END=100959390;SVTYPE=insertion;SVLEN=5;SAMPLES=HG00733;SEQ=CTTCA</t>
  </si>
  <si>
    <t>CCCAT</t>
  </si>
  <si>
    <t>END=100959394;SVTYPE=insertion;SVLEN=4;SAMPLES=HG00733;SEQ=CCAT</t>
  </si>
  <si>
    <t>END=100959704;SVTYPE=insertion;SVLEN=2;SAMPLES=HG00733;SEQ=GT</t>
  </si>
  <si>
    <t>TTAGTACCATCATCTG</t>
  </si>
  <si>
    <t>END=100959824;SVTYPE=deletion;SVLEN=-15;SAMPLES=HG00733;SEQ=TAGTACCATCATCTG</t>
  </si>
  <si>
    <t>TGAAATAACCCC</t>
  </si>
  <si>
    <t>END=100960049;SVTYPE=deletion;SVLEN=-11;SAMPLES=HG00733;SEQ=GAAATAACCCC</t>
  </si>
  <si>
    <t>0/1:61:.:99:1301,0,1076:28,33</t>
  </si>
  <si>
    <t>0/1:.:.:.:.:26,10</t>
  </si>
  <si>
    <t>AC=3;AN=10;END=142864296;HOMLEN=25;HOMSEQ=CCTCCTCCTCCTCCTCCTCCTCCTC;SF=0;SVLEN=-3;SVTYPE=DEL</t>
  </si>
  <si>
    <t>0/1:9,29</t>
  </si>
  <si>
    <t>GGATA</t>
  </si>
  <si>
    <t>AB=0.530303;ABP=3.53672;AC=16;AF=0.500;AN=38;AO=35;CIGAR=1M4D5M;DB;DP=433;DPB=90.7;DPRA=1.22222;END=149806832;EPP=6.05036;EPPR=3.0103;ExcessHet=3.0103;GTI=0;HOMLEN=6;HOMSEQ=GATAGA;LEN=4;MEANALT=2.5;MLEAC=1;MLEAF=0.500;MQ0=0;MQ=60.00;MQM=60;MQMR=60;NS=3;NUMALT=1;ODDS=32.5681;OLD_VARIANT=chr7:149806828:GGATAGATAG/GGATAG;PAIRED=0.971429;PAIREDR=1;PAO=9;PQA=205;PQR=337;PRO=16;QA=689;QR=1451;RO=52;RPL=14;RPP=6.05036;RPPR=5.68288;RPR=21;RUN=1;SAF=21;SAP=6.05036;SAR=14;SF=0,1;SRF=32;SRP=9.02361;SRR=20;SVLEN=-4;SVTYPE=DEL;TYPE=del;set=HG00733-HG00731;technology.ILLUMINA=1</t>
  </si>
  <si>
    <t>0/1:.:.:.:.:31:.:.:99:14,17:672,0,523</t>
  </si>
  <si>
    <t>0/1:.:.:.:.:.:.:.:.:14,17</t>
  </si>
  <si>
    <t>0/1:306:-15.9225,0,-29.3403:.:31,16:31:14:424:.:.:.:16</t>
  </si>
  <si>
    <t>1/1:.:.:30:.:.:.:0,30:1147,93,0:.:93</t>
  </si>
  <si>
    <t>1/1:.:.:.:.:.:.:1,27</t>
  </si>
  <si>
    <t>1/1:.:35,34:35:0:920:-85.3301,-11.1381,0:.:.:34:.:0</t>
  </si>
  <si>
    <t>0/1:21,10:275,0,693:.:99:.:.:.:.:31</t>
  </si>
  <si>
    <t>0/1:20,8:.:.:.:.:.:.:.:.</t>
  </si>
  <si>
    <t>0/1:.:.:11:.:656:34,11:.:23:34:231:-10.7623,0,-49.0795</t>
  </si>
  <si>
    <t>AB=0.408451;ABP=8.17902;AC=6;AF=0.500;AN=28;AO=29;CIGAR=1M1D4M;DP=173;DPB=106.167;DPRA=1.01429;END=149821444;EPP=4.88226;EPPR=10.0912;GTI=0;HOMLEN=2;HOMSEQ=CC;LEN=1;MEANALT=4;MLEAC=1;MLEAF=0.500;MQ0=0;MQM=60;MQMR=60;NS=3;NUMALT=1;ODDS=34.3463;OLD_VARIANT=chr7:149821443:TCCCAG/TCCAG;PAIRED=1;PAIREDR=1;PAO=5;PQA=107;PQR=148;PRO=6;QA=735;QR=1906;RO=69;RPL=12;RPP=4.88226;RPPR=6.81824;RPR=17;RUN=1;SAF=17;SAP=4.88226;SAR=12;SF=0,1;SRF=39;SRP=5.55942;SRR=30;SVLEN=-1;SVTYPE=DEL;TYPE=del;set=HG00733-HG00731;technology.ILLUMINA=1</t>
  </si>
  <si>
    <t>0/1:.:.:.:.:33:99:.:19,14:399,0,573</t>
  </si>
  <si>
    <t>0/1:.:.:.:.:.:.:.:18,11:.</t>
  </si>
  <si>
    <t>0/1:344:-17.632,0,-40.9862:34,14:19:34:.:576:.:.:14</t>
  </si>
  <si>
    <t>1/1:60:.:0,20:900,60,0:.:.:.:.:.:20</t>
  </si>
  <si>
    <t>1/1:.:0:.:.:11:215:-19.5448,-8.72987,0:.:11,11:11:0</t>
  </si>
  <si>
    <t>1/1:.:21:66:0,21:990,66,0</t>
  </si>
  <si>
    <t>1/1:.:20:945,63,0:0,20:63</t>
  </si>
  <si>
    <t>1/1:.:18:0,18:810,54,0:54</t>
  </si>
  <si>
    <t>AB=0.4375;ABP=4.6389;AC=13;AF=0.500;AN=36;AO=21;BaseQRankSum=-0.154;CIGAR=1M1D1M;ClippingRankSum=-0.529;DP=427;DPB=118.333;DPRA=1.31507;END=151195598;EPP=3.1137;EPPR=8.68272;FS=4.293;GTI=0;HOMLEN=0;LEN=1;MEANALT=1;MLEAC=1;MLEAF=0.500;MQ0=0;MQ=60.00;MQM=60;MQMR=60;MQRankSum=-1.103;NS=3;NUMALT=1;ODDS=33.4047;OLD_VARIANT=chr7:151195597:TCT/TT;PAIRED=1;PAIREDR=0.989796;PAO=1.5;PQA=30;PQR=117;PRO=6.5;QA=573;QD=12.30;QR=2883;RO=98;RPL=11;RPP=3.1137;RPPR=3.80798;RPR=10;RUN=1;ReadPosRankSum=-1.103;SAF=10;SAP=3.1137;SAR=11;SF=0,1;SOR=0.429;SRF=49;SRP=3.0103;SRR=49;SVLEN=-1;SVTYPE=DEL;TYPE=del;set=HG00513;technology.ILLUMINA=1</t>
  </si>
  <si>
    <t>1/1:.:1152,99,0:0,33:99:.:33</t>
  </si>
  <si>
    <t>.:.:.:0,30:.</t>
  </si>
  <si>
    <t>1/1:39:.:.:.:0:39:0:39,39:-95.1051,-12.0412,0:1021</t>
  </si>
  <si>
    <t>IQCA1L</t>
  </si>
  <si>
    <t>0/1:97,28:659,0,3216:99:125:.</t>
  </si>
  <si>
    <t>.:104,21</t>
  </si>
  <si>
    <t>AGCGGCG</t>
  </si>
  <si>
    <t>END=157009955;SVTYPE=insertion;SVLEN=6;SAMPLES=HG00733;SEQ=GCGGCG</t>
  </si>
  <si>
    <t>AB=0.418367;ABP=8.68272;AC=6;AF=0.500;AN=28;AO=41;CIGAR=1M3D1M;DP=231;DPB=119;DPRA=1.16667;END=158871386;EPP=4.33437;EPPR=4.45795;GTI=0;HOMLEN=1;HOMSEQ=G;LEN=3;MEANALT=2;MLEAC=1;MLEAF=0.500;MQ0=0;MQM=60.2439;MQMR=60;NS=3;NUMALT=1;ODDS=33.6034;OLD_VARIANT=chr7:158871383:TGAAG/TG;PAIRED=0.97561;PAIREDR=0.989583;PAO=2.5;PQA=63;PQR=206;PRO=7.5;QA=1059;QR=2852;RO=96;RPL=21;RPP=3.06326;RPPR=3.10078;RPR=20;RUN=1;SAF=12;SAP=18.3165;SAR=29;SF=0,1;SRF=37;SRP=13.9581;SRR=59;SVLEN=-3;SVTYPE=DEL;TYPE=del;set=HG00733-HG00731;technology.ILLUMINA=1</t>
  </si>
  <si>
    <t>0/1:1013,0,1094:22,26:.:99:.:.:.:48</t>
  </si>
  <si>
    <t>0/1:.:20,18:.:.:.:.:.:.</t>
  </si>
  <si>
    <t>0/1:.:.:25:.:684:48,25:22:48:705:-47.3952,0,-48.5021</t>
  </si>
  <si>
    <t>WDR60</t>
  </si>
  <si>
    <t>AB=0;ABP=0;AC=9;AF=0.500;AN=26;AO=41;BaseQRankSum=-0.037;CIGAR=1M6D16M;ClippingRankSum=-0.037;DP=156;DPB=62.7826;DPRA=0;END=544664;EPP=5.60547;EPPR=3.12459;FS=2.093;GTI=2;HOMLEN=12;HOMSEQ=GGCGGCGGCGGC;LEN=6;MEANALT=2.33333;MLEAC=1;MLEAF=0.500;MQ0=0;MQ=60.00;MQM=60;MQMR=60;MQRankSum=-0.037;NS=3;NUMALT=1;ODDS=1.79679;OLD_VARIANT=chr8:544658:GGGCGGCGGCGGCGGCGGCCGGT/GGGCGGCGGCGGCCGGT;PAIRED=1;PAIREDR=1;PAO=11.5;PQA=235;PQR=299;PRO=12.5;QA=724;QD=4.36;QR=486;RO=19;RPL=26;RPP=9.41879;RPPR=4.03889;RPR=15;RUN=1;ReadPosRankSum=-1.175;SAF=14;SAP=11.961;SAR=27;SF=0,1;SOR=0.799;SRF=6;SRP=8.61041;SRR=13;SVLEN=-6;SVTYPE=DEL;TYPE=del;set=HG00513;technology.ILLUMINA=1</t>
  </si>
  <si>
    <t>0/1:.:99:174,0,836:12,5:.:.:.:.:17</t>
  </si>
  <si>
    <t>0/1:.:.:.:14,8:.:.:.:.:.</t>
  </si>
  <si>
    <t>0/0:275:.:.:.:8:123:0,-0.890153,-18.2889:19,8:19:11</t>
  </si>
  <si>
    <t>TDRP</t>
  </si>
  <si>
    <t>CGCCGCT</t>
  </si>
  <si>
    <t>AC=6;AF=0.500;AN=24;DP=113;END=8377358;HOMLEN=21;HOMSEQ=GCCGCTGCCGCTGCCGCTGCC;MLEAC=1;MLEAF=0.500;MQ0=0;MQ=60.00;SF=0;SVLEN=-6;SVTYPE=DEL;set=Intersection</t>
  </si>
  <si>
    <t>0/1:26:13,13:500,0,506:99</t>
  </si>
  <si>
    <t>0/1:.:20,11:.</t>
  </si>
  <si>
    <t>AB=0.555556;ABP=5.18177;AC=6;AF=0.500;AN=28;AO=45;CIGAR=1M3D7M;DP=214;DPB=128.727;DPRA=0.84375;END=9556335;EPP=5.37479;EPPR=11.5903;GTI=0;HOMLEN=5;HOMSEQ=TCTTC;LEN=3;MEANALT=2;MLEAC=1;MLEAF=0.500;MQ0=0;MQ=60.00;MQM=60;MQMR=60;NS=3;NUMALT=1;ODDS=51.0069;OLD_VARIANT=chr8:9556332:CTCTTCTTCCC/CTCTTCCC;PAIRED=0.977778;PAIREDR=1;PAO=8.5;PQA=230.5;PQR=444.5;PRO=15.5;QA=1200;QR=2468;RO=82;RPL=25;RPP=4.21667;RPPR=3.11623;RPR=20;RUN=1;SAF=27;SAP=6.91895;SAR=18;SF=0,1;SRF=54;SRP=20.9117;SRR=28;SVLEN=-3;SVTYPE=DEL;TYPE=del;set=HG00733-HG00731;technology.ILLUMINA=1</t>
  </si>
  <si>
    <t>0/1:.:18,28:1103,0,706:99:.:46</t>
  </si>
  <si>
    <t>0/1:.:17,25:.:.:.:.</t>
  </si>
  <si>
    <t>0/1:29:.:.:.:567:48:19:48,29:-53.1464,0,-36.4383:785</t>
  </si>
  <si>
    <t>GCTGGGCCTCCCCTTCAGCCTC</t>
  </si>
  <si>
    <t>AC=2;AF=0.500;AN=4;DP=57;MLEAC=1;MLEAF=0.500;MQ0=0;SF=0;set=HG00733-HG00731</t>
  </si>
  <si>
    <t>0/1:24:99:458,0,484:12,12</t>
  </si>
  <si>
    <t>CCTCTCTTCTT</t>
  </si>
  <si>
    <t>AC=4;AF=0.500;AN=8;DB;DP=139;ExcessHet=3.0103;FS=0.000;MLEAC=1;MLEAF=0.500;MQ0=0;SF=0;set=HG00733-HG00731</t>
  </si>
  <si>
    <t>0/1:1023,0,620:16,20:99:.:36</t>
  </si>
  <si>
    <t>0/1:.:99:.:26,24:578,0,662:.:.:.:50:.</t>
  </si>
  <si>
    <t>0/1:.:.:.:26,21:.:.:.:.:.:.</t>
  </si>
  <si>
    <t>0/1:759:.:27:.:.:-41.6066,0,-51.2648:667:27:60:.:60,27</t>
  </si>
  <si>
    <t>CGGCGGGCTCCAGGCGA</t>
  </si>
  <si>
    <t>AC=4;AF=0.500;AN=22;DP=72;END=97775937;HOMLEN=21;HOMSEQ=GGCGGGCTCCAGGCGAGGCGG;MLEAC=1;MLEAF=0.500;MQ0=0;MQ=60.00;SF=0;SVLEN=16;SVTYPE=INS;set=HG00733-HG00732</t>
  </si>
  <si>
    <t>0/1:99:829,0,1672:10,15:25</t>
  </si>
  <si>
    <t>0/1:.:.:16,16</t>
  </si>
  <si>
    <t>LAPTM4B</t>
  </si>
  <si>
    <t>0/1:.:36,24:876,0,1438:.:99:.:60:.:.</t>
  </si>
  <si>
    <t>0/1:.:11,25:.:.:.:.:.:.:.</t>
  </si>
  <si>
    <t>0/1:15:.:.:686:.:23:39:39,15:.:-12.8855,0,-98.7833:363</t>
  </si>
  <si>
    <t>TGGGGGTGCAAGGTGA</t>
  </si>
  <si>
    <t>AB=0;ABP=0;AC=17;AF=0.500;AN=34;AO=28;BaseQRankSum=0.211;CIGAR=1M15I16M;ClippingRankSum=-0.549;DB;DP=188;DPB=88.5882;DPRA=0;END=144392334;EPP=3.32051;EPPR=5.49198;ExcessHet=3.0103;FS=4.561;GTI=0;HOMLEN=18;HOMSEQ=GGGGGTGCAAGGTGAGGG;LEN=15;MEANALT=3.66667;MLEAC=1;MLEAF=0.500;MQ0=0;MQ=60.00;MQM=60;MQMR=60;MQRankSum=1.056;NS=3;NUMALT=1;ODDS=4.32567;OLD_VARIANT=chr8:144392334:TGGGGGTGCAAGGTGAG/TGGGGGTGCAAGGTGAGGGGGTGCAAGGTGAG;PAIRED=1;PAIREDR=1;PAO=9;PQA=225;PQR=225;PRO=9;QA=588;QD=11.38;QR=403;RO=14;RPL=11;RPP=5.80219;RPPR=3.0103;RPR=17;RUN=1;ReadPosRankSum=-1.817;SAF=12;SAP=4.25114;SAR=16;SF=0,1;SOR=1.518;SRF=10;SRP=8.59409;SRR=4;SVLEN=15;SVTYPE=INS;TYPE=ins;set=HG00512;technology.ILLUMINA=1</t>
  </si>
  <si>
    <t>1/1:.:24:.:.:.:.:.:0,24:1124,75,0:.:75</t>
  </si>
  <si>
    <t>.:.:.:.:.:.:.:.:3,24:.:.:.</t>
  </si>
  <si>
    <t>1/1:1:20:20,16:.:-25.969,-6.53247,0:312:16:.:.:24</t>
  </si>
  <si>
    <t>ADCK5</t>
  </si>
  <si>
    <t>CCCCACCCT</t>
  </si>
  <si>
    <t>AB=0;ABP=0;AC=18;AF=0.500;AN=34;AO=58;CIGAR=1M8D9M;DB;DP=369;DPB=61.6111;DPRA=0;END=35561923;EPP=3.16006;EPPR=0;ExcessHet=3.0103;GTI=0;HOMLEN=15;HOMSEQ=CCCACCCTCCCACCC;LEN=8;MEANALT=6.33333;MLEAC=1;MLEAF=0.500;MQ0=0;MQ=60.00;MQM=60;MQMR=0;NS=3;NUMALT=1;ODDS=18.5856;OLD_VARIANT=chr9:35561915:CCCCACCCTCCCACCCTC/CCCCACCCTC;PAIRED=0.982759;PAIREDR=0;PAO=21;PQA=486.5;PQR=664.5;PRO=28;QA=1053;QR=0;RO=0;RPL=25;RPP=5.40641;RPPR=0;RPR=33;RUN=1;SAF=15;SAP=32.3626;SAR=43;SF=0,1;SRF=0;SRP=0;SRR=0;SVLEN=-8;SVTYPE=DEL;TYPE=del;set=Intersection;technology.ILLUMINA=1</t>
  </si>
  <si>
    <t>GT:RO:DP:SB:DPR:GL:QA:AO:AD:PL:QR:GQ</t>
  </si>
  <si>
    <t>0/1:.:32:.:.:.:.:.:13,19:273,0,169:.:99</t>
  </si>
  <si>
    <t>.:.:.:.:.:.:.:.:4,23:.</t>
  </si>
  <si>
    <t>1/1:0:29:.:29,24:-35.0201,-14.1038,0:416:24:.:.:0</t>
  </si>
  <si>
    <t>FAM166B</t>
  </si>
  <si>
    <t>1/1:6:.:0,6:270,18,0:18</t>
  </si>
  <si>
    <t>0/1:.:20:53:445,0,53:4,16</t>
  </si>
  <si>
    <t>0/1:.:.:.:.:5,16</t>
  </si>
  <si>
    <t>ATGACTGTTGCAG</t>
  </si>
  <si>
    <t>AB=0.353659;ABP=18.2636;AC=12;AF=0.667;AN=30;AO=69;CIGAR=1M12I13M;DP=289;DPB=203.857;DPRA=0;END=76709219;EPP=3.79707;EPPR=8.37251;GTI=0;HOMLEN=18;HOMSEQ=TGACTGTTGCAGTGACTG;LEN=12;MEANALT=3;MQ0=0;MQ=60.00;MQM=60;MQMR=60;NS=3;NUMALT=1;ODDS=36.0719;OLD_VARIANT=chr9:76709219:ATGACTGTTGCAGT/ATGACTGTTGCAGTGACTGTTGCAGT;PAIRED=1;PAIREDR=1;PAO=16;PQA=459.5;PQR=459.5;PRO=16;QA=1725;QR=1493;RO=49;RPL=35;RPP=3.04177;RPPR=5.18177;RPR=34;RUN=1;SAF=37;SAP=3.79707;SAR=32;SF=0,1;SRF=27;SRP=4.11819;SRR=22;SVLEN=12;SVTYPE=INS;TYPE=ins;set=Intersection;technology.ILLUMINA=1</t>
  </si>
  <si>
    <t>GT:QA:GL:DPR:DP:RO:GQ:QR:AD:PL:AO</t>
  </si>
  <si>
    <t>0/1:.:.:.:43:.:99:.:24,19:893,0,1413</t>
  </si>
  <si>
    <t>0/1:.:.:.:.:.:.:.:30,19:.</t>
  </si>
  <si>
    <t>0/1:339:-14.3664,0,-53.5603:41,13:41:25:.:774:.:.:13</t>
  </si>
  <si>
    <t>AB=0.527778;ABP=3.73412;AC=6;AF=0.500;AN=28;AO=57;CIGAR=1M1I2M;DP=259;DPB=177.333;DPRA=1.14894;END=83956213;EPP=4.877;EPPR=7.44372;GTI=0;HOMLEN=1;HOMSEQ=T;LEN=1;MEANALT=1.5;MLEAC=1;MLEAF=0.500;MQ0=0;MQ=60.00;MQM=60;MQMR=60;NS=3;NUMALT=1;ODDS=41.1579;OLD_VARIANT=chr9:83956213:GTA/GTTA;PAIRED=1;PAIREDR=0.989583;PAO=3;PQA=42;PQR=42;PRO=3;QA=1455;QR=2730;RO=96;RPL=31;RPP=3.9627;RPPR=3.10078;RPR=26;RUN=1;SAF=21;SAP=11.5819;SAR=36;SF=0,1;SRF=32;SRP=26.1727;SRR=64;SVLEN=1;SVTYPE=INS;TYPE=ins;set=HG00733-HG00731;technology.ILLUMINA=1</t>
  </si>
  <si>
    <t>0/1:716,0,431:15,23:.:99:.:.:38</t>
  </si>
  <si>
    <t>0/1:.:17,20</t>
  </si>
  <si>
    <t>0/1:.:.:23:.:486:40,23:40:16:572:-39.2271,0,-31.535</t>
  </si>
  <si>
    <t>C9orf64</t>
  </si>
  <si>
    <t>AB=0.452555;ABP=5.68898;AC=24;AF=0.500;AN=40;AO=62;CIGAR=1M3I4M;DB;DP=784;DPB=257;DPRA=0.901316;END=88647428;EPP=4.27115;EPPR=16.3961;ExcessHet=3.0103;FS=0.000;GTI=0;HOMLEN=3;HOMSEQ=TGG;LEN=3;MEANALT=2.5;MLEAC=1;MLEAF=0.500;MQ0=0;MQ=60.17;MQM=60.1613;MQMR=60;NS=3;NUMALT=1;ODDS=74.3091;OLD_VARIANT=chr9:88647428:ATGGA/ATGGTGGA;PAIRED=0.967742;PAIREDR=1;PAO=6.5;PQA=129.5;PQR=129.5;PRO=6.5;QA=1573;QR=4395;RO=146;RPL=37;RPP=8.05372;RPPR=5.92543;RPR=25;RUN=1;SAF=35;SAP=5.25182;SAR=27;SF=0,1;SRF=68;SRP=4.49761;SRR=78;SVLEN=3;SVTYPE=INS;TYPE=ins;set=HG00733-HG00731;technology.ILLUMINA=1</t>
  </si>
  <si>
    <t>0/1:.:.:62:.:.:.:.:99:.:34,28:1073,0,1486</t>
  </si>
  <si>
    <t>0/1:.:.:.:.:.:.:.:.:.:39,28:.</t>
  </si>
  <si>
    <t>0/1:-45.5637,0,-82.3982:771:68:39:.:68,29:1180:.:29</t>
  </si>
  <si>
    <t>LOC286238</t>
  </si>
  <si>
    <t>CTCATCA</t>
  </si>
  <si>
    <t>AC=2;AN=18;END=92474742;HOMLEN=44;HOMSEQ=TCATCATCATCATCATCATCATCATCATCATCATCATCATCATC;SF=0;SVLEN=6;SVTYPE=INS</t>
  </si>
  <si>
    <t>0/1:33,25</t>
  </si>
  <si>
    <t>AC=16;AF=0.500;AN=30;DB;DP=623;END=104598488;ExcessHet=3.0103;HOMLEN=0;MLEAC=1;MLEAF=0.500;MQ0=0;SF=0;SVLEN=-1;SVTYPE=DEL;set=HG00513-HG00512</t>
  </si>
  <si>
    <t>1/1:76:.:0,76:3062,229,0:99</t>
  </si>
  <si>
    <t>.:.:.:0,67:.</t>
  </si>
  <si>
    <t>OR13C5</t>
  </si>
  <si>
    <t>TGTTA</t>
  </si>
  <si>
    <t>AC=16;AF=0.500;AN=32;DB;DP=562;END=104605115;ExcessHet=3.0103;HOMLEN=0;MLEAC=1;MLEAF=0.500;MQ0=0;SF=0;SVLEN=-4;SVTYPE=DEL;set=HG00513-HG00512</t>
  </si>
  <si>
    <t>1/1:.:67:2953,202,0:0,67:99</t>
  </si>
  <si>
    <t>.:.:.:.:0,56</t>
  </si>
  <si>
    <t>OR13C2</t>
  </si>
  <si>
    <t>AC=16;AF=0.500;AN=30;DB;DP=531;END=104605385;ExcessHet=3.0103;HOMLEN=1;HOMSEQ=G;MLEAC=1;MLEAF=0.500;MQ0=0;SF=0;SVLEN=-2;SVTYPE=DEL;set=HG00513-HG00512</t>
  </si>
  <si>
    <t>1/1:85:2,56:2430,85,0:.:58</t>
  </si>
  <si>
    <t>.:.:0,51:.:.:.</t>
  </si>
  <si>
    <t>TCCCCCGGAGTCTCCTGGA</t>
  </si>
  <si>
    <t>AC=4;AF=0.500;AN=22;DP=66;END=110048753;HOMLEN=27;HOMSEQ=CCCCCGGAGTCTCCTGGACCCCCGGAG;MLEAC=1;MLEAF=0.500;MQ0=0;SF=0;SVLEN=-18;SVTYPE=DEL;set=HG00733-HG00731</t>
  </si>
  <si>
    <t>0/1:17:99:8,9:348,0,1202</t>
  </si>
  <si>
    <t>0/1:.:.:20,7:.</t>
  </si>
  <si>
    <t>AKAP2</t>
  </si>
  <si>
    <t>AC=1;AF=0.500;AN=2;BaseQRankSum=-0.593;ClippingRankSum=-0.228;DP=23;FS=2.793;MLEAC=1;MLEAF=0.500;MQ0=0;MQ=60.00;MQRankSum=-0.502;QD=1.03;ReadPosRankSum=-0.776;SF=0f;SOR=1.828;set=FilteredInAll</t>
  </si>
  <si>
    <t>0/1:23:61:61,0,1065:20,3</t>
  </si>
  <si>
    <t>ENG</t>
  </si>
  <si>
    <t>END=130681608;SVTYPE=insertion;SVLEN=3;SAMPLES=HG00733;SEQ=GCC</t>
  </si>
  <si>
    <t>GCCCCCGTGCCGCCCACGGGTGACTCCGGGGCCC</t>
  </si>
  <si>
    <t>END=133071273;SVTYPE=deletion;SVLEN=-33;SAMPLES=HG00733;SEQ=ACGGGTGACTCCGGGGCCCCCCCCGTGCCGCCC</t>
  </si>
  <si>
    <t>CCCCACGGGTGACTCCGAGACCGCCCCCGTGCCG</t>
  </si>
  <si>
    <t>END=133071647;SVTYPE=deletion;SVLEN=-33;SAMPLES=HG00733;SEQ=CCGAGACCGCCCCCGTGCCGCCCACGGGTGACT</t>
  </si>
  <si>
    <t>AC=6;AF=0.667;AN=22;DP=124;END=133255670;HOMLEN=2;HOMSEQ=GG;MQ0=0;SF=0;SVLEN=-1;SVTYPE=DEL;set=Intersection</t>
  </si>
  <si>
    <t>1/1:33:99:0,33:1166,99,0</t>
  </si>
  <si>
    <t>.:.:.:0,33</t>
  </si>
  <si>
    <t>1/1:1475,111,0:0,36:.:99:.:.:36</t>
  </si>
  <si>
    <t>1/1:.:2,32:.:.:.:.:.</t>
  </si>
  <si>
    <t>1/1:.:.:38:.:33:39,38:39:1:1025:-91.6318,-8.74207,0</t>
  </si>
  <si>
    <t>0/1:99:6,9:237,0,146:15:.</t>
  </si>
  <si>
    <t>0/1:.:8,8:.:.:.</t>
  </si>
  <si>
    <t>1/1:2210,169,0:0,56:99:56</t>
  </si>
  <si>
    <t>.:.:0,50:.:.</t>
  </si>
  <si>
    <t>AC=4;AF=0.500;AN=22;DP=83;END=1403271;HOMLEN=0;MLEAC=1;MLEAF=0.500;MQ0=0;SF=0;SVLEN=-1;SVTYPE=DEL;set=HG00733-HG00731</t>
  </si>
  <si>
    <t>0/1:99:417,0,876:26,14:40</t>
  </si>
  <si>
    <t>0/1:.:.:22,13</t>
  </si>
  <si>
    <t>ASMTL</t>
  </si>
  <si>
    <t>GGAACCACTGAGTCAGGAGAGCGAGATGGAA</t>
  </si>
  <si>
    <t>END=8466335;SVTYPE=deletion;SVLEN=-30;SAMPLES=HG00733;SEQ=ACTGAGTCAGGAGAGCGAGATGGAAGAACC</t>
  </si>
  <si>
    <t>CTTTTTTTTTTT</t>
  </si>
  <si>
    <t>AC=1;AF=0.500;AN=2;BaseQRankSum=-1.924;ClippingRankSum=-0.566;DP=34;FS=0.000;MLEAC=1;MLEAF=0.500;MQ0=0;MQ=60.00;MQRankSum=-0.038;QD=1.99;ReadPosRankSum=-0.792;SF=0;SOR=0.818;set=HG00733</t>
  </si>
  <si>
    <t>0/1:99:105,0,12094:31,2:33</t>
  </si>
  <si>
    <t>0/1:77:43,5:77,0,13849:48</t>
  </si>
  <si>
    <t>0/1:47,5:69,0,13123:69:52</t>
  </si>
  <si>
    <t>END=24364268;SVTYPE=deletion;SVLEN=-12;SAMPLES=HG00733;SEQ=gctgctgctgct</t>
  </si>
  <si>
    <t>AB=0.597403;ABP=9.35551;AC=24;AF=0.833;AN=36;AO=129;BaseQRankSum=0.452;CIGAR=1M2I3M;ClippingRankSum=-0.816;DB;DP=621;DPB=238.5;DPRA=0;END=36144567;EPP=21.3416;EPPR=6.95112;ExcessHet=3.0103;GTI=0;HOMLEN=2;HOMSEQ=TG;LEN=2;MEANALT=3;MQ0=0;MQM=60.2326;MQMR=60;MQRankSum=0.142;NS=3;NUMALT=1;ODDS=37.5496;OLD_VARIANT=chrX:36144567:CTGA/CTGTGA;PAIRED=0.992248;PAIREDR=1;PAO=10;PQA=205.5;PQR=109.5;PRO=6;QA=3190;QR=788;RO=27;RPL=69;RPP=4.37378;RPPR=3.73412;RPR=60;RUN=1;ReadPosRankSum=-0.169;SAF=61;SAP=3.83512;SAR=68;SF=0,1;SRF=18;SRP=9.52472;SRR=9;SVLEN=2;SVTYPE=INS;TYPE=ins;set=Intersection;technology.ILLUMINA=1</t>
  </si>
  <si>
    <t>1/1:.:.:55:.:.:.:99:.:.:2539,175,0:0,55</t>
  </si>
  <si>
    <t>1/1:.:.:.:.:.:.:.:.:.:.:1,52</t>
  </si>
  <si>
    <t>1/1:-131.822,-18.3628,0:1366:53:0:.:53,53:.:0:53</t>
  </si>
  <si>
    <t>CHDC2</t>
  </si>
  <si>
    <t>TGCAGCA</t>
  </si>
  <si>
    <t>END=67545322;SVTYPE=deletion;SVLEN=-6;SAMPLES=HG00733;SEQ=gcagca</t>
  </si>
  <si>
    <t>CCACCACTGGCCA</t>
  </si>
  <si>
    <t>AB=1;ABP=100.727;AC=20;AF=1.00;AN=32;AO=74;BaseQRankSum=0.413;CIGAR=1M12D1M;ClippingRankSum=1.569;DB;DP=305;DPB=12.9286;DPRA=0;END=151181097;EPP=5.94472;EPPR=0;ExcessHet=3.0103;FS=0.000;GTI=1;HOMLEN=2;HOMSEQ=CA;LEN=12;MEANALT=1;MLEAC=2;MLEAF=1.00;MQ0=0;MQM=60.9459;MQMR=0;MQRankSum=0.248;NS=3;NUMALT=1;ODDS=6.95993;OLD_VARIANT=chrX:151181085:CCACCACTGGCCAC/CC;PAIRED=1;PAIREDR=0;PAO=0;PQA=0;PQR=327;PRO=11;QA=1491;QR=0;RO=0;RPL=38;RPP=3.12768;RPPR=0;RPR=36;RUN=1;ReadPosRankSum=0.561;SAF=46;SAP=12.5178;SAR=28;SF=0,1;SRF=0;SRP=0;SRR=0;SVLEN=-12;SVTYPE=DEL;TYPE=del;set=Intersection;technology.ILLUMINA=1</t>
  </si>
  <si>
    <t>1/1:90:.:.:1278,90,0:0,30:.:.:.:30:.:.</t>
  </si>
  <si>
    <t>.:.:.:.:.:0,24:.:.:.:.:.:.</t>
  </si>
  <si>
    <t>1/1:.:0:29:.:.:-50.6134,-1.88736,0:646:0:29:29,29</t>
  </si>
  <si>
    <t>GPR50</t>
  </si>
  <si>
    <t>GCCACGGTGAGGACCCACCCTGGCATGATCCCCCTCATCACCTCCCCAG</t>
  </si>
  <si>
    <t>END=939446;SVTYPE=insertion;SVLEN=48;SAMPLES=NA19240;SEQ=CCACGGTGAGGACCCACCCTGGCATGATCCCCCTCATCACCTCCCCAG</t>
  </si>
  <si>
    <t>SAMD11</t>
  </si>
  <si>
    <t>AGGTCCGCAGTGGGGCTGCGGGGAGGGGGGCGCG</t>
  </si>
  <si>
    <t>END=964562;SVTYPE=deletion;SVLEN=-33;SAMPLES=NA19240;SEQ=CTGCGGGGAGGGGGGCGCGGGTCCGCAGTGGGG</t>
  </si>
  <si>
    <t>KLHL17</t>
  </si>
  <si>
    <t>AB=0.447761;ABP=4.59839;AC=6;AF=0.500;AN=26;AO=30;CIGAR=1M3D9M;DB;DP=171;DPB=110.231;DPRA=0.817073;END=980799;EPP=3.0103;EPPR=6.20364;ExcessHet=3.0103;FS=0.000;GTI=0;HOMLEN=8;HOMSEQ=TCCTCCTC;LEN=3;MEANALT=3.5;MLEAC=1;MLEAF=0.500;MQ0=0;MQ=60.00;MQM=60;MQMR=60;NS=3;NUMALT=1;ODDS=7.0777;OLD_VARIANT=chr1:980796:GTCCTCCTCCTCG/GTCCTCCTCG;PAIRED=1;PAIREDR=1;PAO=9.5;PQA=181;PQR=292;PRO=13.5;QA=531;QR=1917;RO=68;RPL=10;RPP=10.2485;RPPR=7.60871;RPR=20;RUN=1;SAF=13;SAP=4.16842;SAR=17;SF=0,1;SRF=35;SRP=3.13803;SRR=33;SVLEN=-3;SVTYPE=DEL;TYPE=del;set=NA19240-NA19239;technology.ILLUMINA=1</t>
  </si>
  <si>
    <t>0/1:99:.:427,0,1030:23,12:.:.:.:.:11,12,5,7:.:35</t>
  </si>
  <si>
    <t>0/1:.:.:.:27,14:.:.:.:.:.:.:.</t>
  </si>
  <si>
    <t>0/1:.:635:.:.:15:245:-5.22512,0,-43.0311:43,15:.:22:43</t>
  </si>
  <si>
    <t>PERM1</t>
  </si>
  <si>
    <t>END=1708849;SVTYPE=deletion;SVLEN=-6;SAMPLES=NA19240;SEQ=cctctt</t>
  </si>
  <si>
    <t>END=1708861;SVTYPE=deletion;SVLEN=-6;SAMPLES=NA19240;SEQ=cctcct</t>
  </si>
  <si>
    <t>0/1:491,0,579:18,15:.:99:.:6,12,8,7:.:33</t>
  </si>
  <si>
    <t>0/1:.:.:17:.:483:.:35,17:35:18:450:-29.0172,0,-31.9939</t>
  </si>
  <si>
    <t>0/1:99:.:.:289,0,585:18,10:.:.:.:28:.:6,12,6,4</t>
  </si>
  <si>
    <t>0/1:.:507:12:.:.:-15.3967,0,-36.429:274:17:30:30,12</t>
  </si>
  <si>
    <t>AC=4;AF=0.500;AN=22;DB;DP=59;END=6469128;ExcessHet=3.0103;HOMLEN=20;HOMSEQ=TCCTCCTCCTCCTCCTCCTC;MLEAC=1;MLEAF=0.500;MQ0=0;SF=0;SVLEN=-6;SVTYPE=DEL;set=NA19240-NA19238</t>
  </si>
  <si>
    <t>0/1:9,5,4,5:23:99:323,0,941:14,9</t>
  </si>
  <si>
    <t>0/1:.:.:.:.:18,6</t>
  </si>
  <si>
    <t>PLEKHG5</t>
  </si>
  <si>
    <t>CTCGTCG</t>
  </si>
  <si>
    <t>AC=4;AF=0.500;AN=22;DB;DP=161;END=10639089;ExcessHet=3.0103;HOMLEN=8;HOMSEQ=TCGTCGTC;MLEAC=1;MLEAF=0.500;MQ0=0;MQ=60.00;SF=0;SVLEN=-6;SVTYPE=DEL;set=NA19240-NA19239</t>
  </si>
  <si>
    <t>0/1:76:26,19,17,14:1081,0,2072:45,31:99</t>
  </si>
  <si>
    <t>0/1:.:.:.:53,18</t>
  </si>
  <si>
    <t>CASZ1</t>
  </si>
  <si>
    <t>GCGAACCTTCTGGGC</t>
  </si>
  <si>
    <t>AC=1;AF=0.500;AN=2;BaseQRankSum=-1.141;ClippingRankSum=1.415;DP=25;ExcessHet=3.0103;FS=13.239;MLEAC=1;MLEAF=0.500;MQ0=0;MQ=32.72;MQRankSum=-1.963;QD=2.47;ReadPosRankSum=-0.502;SF=0;SOR=2.786;set=NA19240</t>
  </si>
  <si>
    <t>0/1:14,6,0,3:23:94:94,0,880:20,3</t>
  </si>
  <si>
    <t>PRAMEF10</t>
  </si>
  <si>
    <t>AC=2;AF=0.500;AN=4;DB;DP=40;ExcessHet=3.0103;FS=0.000;MLEAC=1;MLEAF=0.500;MQ0=0;SF=0;set=NA19240-NA19239</t>
  </si>
  <si>
    <t>0/1:6,12:388,0,170:99:1,5,3,9:18</t>
  </si>
  <si>
    <t>PRAMEF5</t>
  </si>
  <si>
    <t>TGGCCCAGAAGGTTC</t>
  </si>
  <si>
    <t>AC=2;AF=0.500;AN=4;DP=28;ExcessHet=3.0103;MLEAC=1;MLEAF=0.500;MQ0=0;SF=0;set=NA19240-NA19239</t>
  </si>
  <si>
    <t>0/1:10:3,3,1,3:6,4:355,0,819:99</t>
  </si>
  <si>
    <t>LOC645382</t>
  </si>
  <si>
    <t>1/1:.:70:.:0,0,40,30:.:.:.:3194,214,0:0,70:.:99</t>
  </si>
  <si>
    <t>1/1:.:.:.:.:.:.:.:.:1,67:.:.</t>
  </si>
  <si>
    <t>1/1:0:70:70,68:.:-146.816,-22.8783,0:1630:68:.:.:0</t>
  </si>
  <si>
    <t>0/1:31,19,9,10:69:99:634,0,2032:50,19</t>
  </si>
  <si>
    <t>0/1:.:.:.:.:48,16</t>
  </si>
  <si>
    <t>AB=0.317073;ABP=26.8435;AC=6;AF=0.500;AN=28;AO=26;CIGAR=1M3D1M;DB;DP=200;DPB=108.6;DPRA=1.10811;END=20722842;EPP=3.34437;EPPR=6.40913;ExcessHet=3.0103;GTI=0;HOMLEN=2;HOMSEQ=GC;LEN=3;MEANALT=1;MLEAC=1;MLEAF=0.500;MQ0=0;MQ=60.00;MQM=60;MQMR=60;NS=3;NUMALT=1;ODDS=25.19;OLD_VARIANT=chr1:20722839:GGCCG/GG;PAIRED=1;PAIREDR=1;PAO=1;PQA=28.5;PQR=205.5;PRO=8;QA=624;QR=2429;RO=92;RPL=11;RPP=4.34659;RPPR=14.4341;RPR=15;RUN=1;SAF=15;SAP=4.34659;SAR=11;SF=0,1;SRF=57;SRP=14.4341;SRR=35;SVLEN=-3;SVTYPE=DEL;TYPE=del;set=NA19240-NA19239;technology.ILLUMINA=1</t>
  </si>
  <si>
    <t>0/1:.:.:.:36:18,7,6,5:.:.:99:.:25,11:387,0,1230</t>
  </si>
  <si>
    <t>0/1:.:.:.:.:.:.:.:.:.:25,9</t>
  </si>
  <si>
    <t>0/1:-13.8639,0,-55.187:285:25:36:.:36,11:702:.:11</t>
  </si>
  <si>
    <t>SH2D5</t>
  </si>
  <si>
    <t>0/1:10,13,8,9:40:99:661,0,4843:23,17</t>
  </si>
  <si>
    <t>0/1:12,15,8,9:44:597,0,5007:27,17:99</t>
  </si>
  <si>
    <t>CCCACCGAGCGCTGGGGTGCCCCAG</t>
  </si>
  <si>
    <t>AB=0.366667;ABP=7.64277;AC=7;AF=0.750;AN=26;AO=27;BaseQRankSum=0.482;CIGAR=1M24D1M;ClippingRankSum=0.988;DB;DP=150;DPB=69.0769;DPRA=0.676471;END=26364819;EPP=12.7417;EPPR=7.5342;ExcessHet=3.0103;GTI=0;HOMLEN=1;HOMSEQ=C;LEN=24;MEANALT=1.5;MQ0=0;MQ=60.00;MQM=60;MQMR=60;MQRankSum=1.470;NS=3;NUMALT=1;ODDS=3.68526;OLD_VARIANT=chr1:26364795:CCCACCGAGCGCTGGGGTGCCCCAGC/CC;PAIRED=1;PAIREDR=1;PAO=5;PQA=136.5;PQR=787.5;PRO=30;QA=515;QR=1311;RO=48;RPL=13;RPP=3.09072;RPPR=3.0103;RPR=14;RUN=1;ReadPosRankSum=-0.149;SAF=14;SAP=3.09072;SAR=13;SF=0,1;SRF=23;SRP=3.19126;SRR=25;SVLEN=-24;SVTYPE=DEL;TYPE=del;set=NA19240-NA19238;technology.ILLUMINA=1</t>
  </si>
  <si>
    <t>GT:DP:RO:SB:DPR:GL:QA:AO:AD:PL:GQ:QR</t>
  </si>
  <si>
    <t>0/1:44:.:16,11,8,9:.:.:.:.:27,17:624,0,5621:99</t>
  </si>
  <si>
    <t>0/1:.:.:.:.:.:.:.:28,14:.</t>
  </si>
  <si>
    <t>0/1:30:18:.:30,11:-4.14073,0,-58.303:208:11:.:.:.:503</t>
  </si>
  <si>
    <t>ZNF683</t>
  </si>
  <si>
    <t>GATA</t>
  </si>
  <si>
    <t>AB=0.404494;ABP=10.0615;AC=9;AF=0.750;AN=28;AO=126;BaseQRankSum=1.678;CIGAR=1M3D5M;ClippingRankSum=0.648;DB;DP=482;DPB=267.667;DPRA=0.764957;END=35114684;EPP=5.49198;EPPR=3.0233;ExcessHet=3.0103;GTI=0;HOMLEN=3;HOMSEQ=ATA;LEN=3;MEANALT=2;MQ0=0;MQM=60;MQMR=60;MQRankSum=0.966;NS=3;NUMALT=1;ODDS=72.5222;OLD_VARIANT=chr1:35114681:GATAATATG/GATATG;PAIRED=1;PAIREDR=0.994012;PAO=12;PQA=265.5;PQR=503.5;PRO=20;QA=3319;QR=5134;RO=167;RPL=63;RPP=3.0103;RPPR=4.06353;RPR=63;RUN=1;ReadPosRankSum=0.378;SAF=56;SAP=6.38815;SAR=70;SF=0,1;SRF=74;SRP=7.70432;SRR=93;SVLEN=-3;SVTYPE=DEL;TYPE=del;set=NA19240-NA19239;technology.ILLUMINA=1</t>
  </si>
  <si>
    <t>0/1:.:21,29,13,24:87:.:.:.:1403,0,2161:50,37:.:.:99</t>
  </si>
  <si>
    <t>0/1:.:.:.:.:.:.:.:49,35:.:.:.</t>
  </si>
  <si>
    <t>0/1:89,36:.:89:51:1020:-59.9985,0,-115.272:.:.:36:1548</t>
  </si>
  <si>
    <t>GCCACT</t>
  </si>
  <si>
    <t>AC=1;AF=0.500;AN=2;BaseQRankSum=-1.459;ClippingRankSum=0.827;DB;DP=36;ExcessHet=3.0103;FS=12.013;MLEAC=1;MLEAF=0.500;MQ0=0;MQ=60.00;MQRankSum=0.292;QD=2.40;ReadPosRankSum=-3.550;SF=0;SOR=3.486;set=NA19240</t>
  </si>
  <si>
    <t>0/1:34:15,14,5,0:99:29,5:119,0,2057</t>
  </si>
  <si>
    <t>BTBD19</t>
  </si>
  <si>
    <t>CACTCCAGCCTGAGATTGTGCCACTGCA</t>
  </si>
  <si>
    <t>AC=1;AF=0.500;AN=2;BaseQRankSum=0.778;ClippingRankSum=-1.721;DP=35;ExcessHet=3.0103;FS=11.621;MLEAC=1;MLEAF=0.500;MQ0=0;MQ=60.00;MQRankSum=-0.684;QD=2.31;ReadPosRankSum=-3.512;SF=0;SOR=3.368;set=NA19240</t>
  </si>
  <si>
    <t>0/1:16,14,5,0:35:99:118,0,2058:30,5</t>
  </si>
  <si>
    <t>0/1:.:374,0,631:21,16:.:99:.:37:6,15,7,9</t>
  </si>
  <si>
    <t>.:.:.:0,13:.:.:.:.:.</t>
  </si>
  <si>
    <t>0/1:.:20,21,10,15:66:.:.:.:899,0,1533:41,25:.:.:99</t>
  </si>
  <si>
    <t>0/1:.:.:.:.:.:.:.:38,22</t>
  </si>
  <si>
    <t>0/1:62,22:.:62:34:541:-28.7084,0,-72.6668:.:.:22:1000</t>
  </si>
  <si>
    <t>0/1:11,25,10,27:.:.:73:.:.:1439,0,1535:36,37:.:99</t>
  </si>
  <si>
    <t>0/1:.:.:.:.:.:.:.:41,32</t>
  </si>
  <si>
    <t>0/1:.:78,35:43:78:951:-58.7537,0,-88.2046:.:.:35:.:1278</t>
  </si>
  <si>
    <t>END=84574324;SVTYPE=deletion;SVLEN=-9;SAMPLES=NA19240;SEQ=cgccagcag</t>
  </si>
  <si>
    <t>AB=0.56129;ABP=8.06773;AC=6;AF=0.500;AN=28;AO=87;CIGAR=1M1D10M;DB;DP=393;DPB=251;DPRA=0.945122;END=85071978;EPP=12.0207;EPPR=27.1378;ExcessHet=3.0103;GTI=0;HOMLEN=6;HOMSEQ=AAAAAA;LEN=1;MEANALT=2.5;MLEAC=1;MLEAF=0.500;MQ0=0;MQM=60.1149;MQMR=60;NS=3;NUMALT=1;ODDS=84.3916;OLD_VARIANT=chr1:85071977:CAAAAAAAGACT/CAAAAAAGACT;PAIRED=0.988506;PAIREDR=1;PAO=20.5;PQA=511;PQR=626;PRO=24.5;QA=2585;QR=4377;RO=144;RPL=42;RPP=3.23494;RPPR=4.51827;RPR=45;RUN=1;SAF=42;SAP=3.23494;SAR=45;SF=0,1;SRF=71;SRP=3.07062;SRR=73;SVLEN=-1;SVTYPE=DEL;TYPE=del;set=NA19240-NA19238;technology.ILLUMINA=1</t>
  </si>
  <si>
    <t>0/1:.:11,19,20,22:72:.:.:.:30,42:1102,0,708:.:.:99</t>
  </si>
  <si>
    <t>0/1:.:.:.:.:.:.:31,41:.:.:.:.</t>
  </si>
  <si>
    <t>0/1:74,43:.:74:29:1311:-88.31,0,-53.7608:.:.:43:898</t>
  </si>
  <si>
    <t>WDR63</t>
  </si>
  <si>
    <t>AB=0.502304;ABP=3.02031;AC=9;AF=0.500;AN=30;AO=109;CIGAR=1M3D6M;DB;DP=441;DPB=194.3;DPRA=0;END=100152452;EPP=11.7958;EPPR=5.46589;ExcessHet=3.0103;GTI=0;HOMLEN=5;HOMSEQ=TCTTC;LEN=3;MEANALT=1.33333;MLEAC=1;MLEAF=0.500;MQ0=0;MQM=60.6422;MQMR=60;NS=3;NUMALT=1;ODDS=110.553;OLD_VARIANT=chr1:100152449:CTCTTCTTCA/CTCTTCA;PAIRED=1;PAIREDR=1;PAO=11;PQA=299;PQR=357;PRO=13;QA=2951;QR=3213;RO=107;RPL=52;RPP=3.50834;RPPR=6.44001;RPR=57;RUN=1;SAF=52;SAP=3.50834;SAR=57;SF=0,1;SRF=42;SRP=13.7459;SRR=65;SVLEN=-3;SVTYPE=DEL;TYPE=del;set=Inte.ection;technology.ILLUMINA=1</t>
  </si>
  <si>
    <t>GT:DPR:SB:RO:DP:QA:GL:PL:AD:AO:GQ:QR</t>
  </si>
  <si>
    <t>0/1:.:10,14,20,19:.:63:.:.:1522,0,1065:24,39:.:99</t>
  </si>
  <si>
    <t>0/1:.:.:.:.:.:.:.:29,34:.:.</t>
  </si>
  <si>
    <t>0/1:63,36:.:26:63:960:-62.4174,0,-47.5138:.:.:36:.:794</t>
  </si>
  <si>
    <t>LRRC39</t>
  </si>
  <si>
    <t>AB=0.505747;ABP=3.03526;AC=15;AF=0.833;AN=30;AO=187;BaseQRankSum=-1.008;CIGAR=1M3D5M;ClippingRankSum=-0.506;DB;DP=478;DPB=182.333;DPRA=0;END=108922546;EPP=9.15313;EPPR=3.22745;ExcessHet=3.0103;GTI=0;HOMLEN=4;HOMSEQ=CTTC;LEN=3;MEANALT=2.33333;MQ0=0;MQM=60.1604;MQMR=60;MQRankSum=-1.124;NS=3;NUMALT=1;ODDS=74.752;OLD_VARIANT=chr1:108922543:ACTTCTTCC/ACTTCC;PAIRED=1;PAIREDR=1;PAO=17;PQA=423.5;PQR=451.5;PRO=18;QA=4742;QR=1217;RO=40;RPL=96;RPP=3.3006;RPPR=6.48466;RPR=91;RUN=1;ReadPosRankSum=-0.795;SAF=83;SAP=8.13126;SAR=104;SF=0,1;SRF=17;SRP=4.96463;SRR=23;SVLEN=-3;SVTYPE=DEL;TYPE=del;set=Inte.ection;technology.ILLUMINA=1</t>
  </si>
  <si>
    <t>1/1:.:2993,205,0:0,68:99:.:68:.:0,0,27,41</t>
  </si>
  <si>
    <t>1/1:.:.:2,61</t>
  </si>
  <si>
    <t>1/1:64:.:.:.:0:64:0:.:64,64:-148.92,-25.2865,0:1652</t>
  </si>
  <si>
    <t>GPSM2</t>
  </si>
  <si>
    <t>CTCACAGACTGATGACTCACAGGGG</t>
  </si>
  <si>
    <t>AC=7;AF=0.500;AN=24;BaseQRankSum=0.613;ClippingRankSum=-0.183;DB;DP=203;END=111414903;ExcessHet=3.0103;FS=4.417;HOMLEN=15;HOMSEQ=TCACAGACTGATGAC;MLEAC=1;MLEAF=0.500;MQ0=0;MQ=60.00;MQRankSum=0.441;QD=13.05;ReadPosRankSum=0.153;SF=0;SOR=0.256;SVLEN=-24;SVTYPE=DEL;set=HG00732</t>
  </si>
  <si>
    <t>0/1:99:24,23:888,0,710:47:15,9,13,10</t>
  </si>
  <si>
    <t>.:.:9,2:.:.:.</t>
  </si>
  <si>
    <t>OVGP1</t>
  </si>
  <si>
    <t>TCACAGGGGTCACAGACTGATGACC</t>
  </si>
  <si>
    <t>AC=4;AF=0.500;AN=20;DP=106;END=111414919;ExcessHet=3.0103;HOMLEN=11;HOMSEQ=CACAGGGGTCA;MLEAC=1;MLEAF=0.500;MQ0=0;MQ=60.00;SF=0;SVLEN=-24;SVTYPE=DEL;set=NA19240-NA19239</t>
  </si>
  <si>
    <t>0/1:48:16,11,12,9:607,0,1062:27,21:99</t>
  </si>
  <si>
    <t>0/1:.:.:.:5,16:.</t>
  </si>
  <si>
    <t>GGGTCAGGGTCTTTTCCCCAGGGGTCACAGACTGATAACCCACAGA</t>
  </si>
  <si>
    <t>AC=3;AF=0.500;AN=6;BaseQRankSum=1.276;ClippingRankSum=0.231;DB;DP=175;ExcessHet=3.0103;FS=5.847;MLEAC=1;MLEAF=0.500;MQ0=0;MQ=60.00;MQRankSum=-0.915;QD=14.00;ReadPosRankSum=-1.747;SF=0;SOR=0.245;set=HG00732</t>
  </si>
  <si>
    <t>0/1:58:16,15,16,11:99:998,0,1211:31,27</t>
  </si>
  <si>
    <t>CTCTGCCTCGCGCCTCAGCTG</t>
  </si>
  <si>
    <t>END=152111949;SVTYPE=insertion;SVLEN=20;SAMPLES=NA19240;SEQ=TCTGCCTCGCGCCTCAGCTG</t>
  </si>
  <si>
    <t>TCAGCTGCTGCTCGCC</t>
  </si>
  <si>
    <t>END=152112118;SVTYPE=insertion;SVLEN=15;SAMPLES=NA19240;SEQ=CAGCTGCTGCTCGCC</t>
  </si>
  <si>
    <t>TGCTCGCGCCTCTCCTCCTCCTGCT</t>
  </si>
  <si>
    <t>END=152112280;SVTYPE=insertion;SVLEN=24;SAMPLES=NA19240;SEQ=GCTCGCGCCTCTCCTCCTCCTGCT</t>
  </si>
  <si>
    <t>0/1:67:16,17,18,16:33,34:1263,0,5094:99</t>
  </si>
  <si>
    <t>0/1:.:.:44,24:.:.</t>
  </si>
  <si>
    <t>0/1:44,37:799,0,1001:99:81:20,24,15,22</t>
  </si>
  <si>
    <t>0/1:48,36</t>
  </si>
  <si>
    <t>END=154869726;SVTYPE=deletion;SVLEN=-3;SAMPLES=NA19240;SEQ=gct</t>
  </si>
  <si>
    <t>0/1:.:.:6,5,3,11:.:25:.:.:99:351,0,258:11,14</t>
  </si>
  <si>
    <t>0/1:.:.:.:.:.:.:.:.:.:13,13</t>
  </si>
  <si>
    <t>0/1:374:-19.7555,0,-21.4072:.:29,15:29:14:392:.:.:.:15</t>
  </si>
  <si>
    <t>AC=1;AF=0.500;AN=2;BaseQRankSum=-0.335;ClippingRankSum=-0.559;DB;DP=23;ExcessHet=3.0103;FS=24.266;MLEAC=1;MLEAF=0.500;MQ0=0;MQ=60.00;MQRankSum=-1.081;QD=0.44;ReadPosRankSum=-1.489;SF=0f;SOR=3.587;set=FilteredInAll</t>
  </si>
  <si>
    <t>0/1:47:47,0,2857:18,5:4,14,5,0:23</t>
  </si>
  <si>
    <t>ABL2</t>
  </si>
  <si>
    <t>AC=3;AF=0.500;AN=14;DB;DP=34;END=196819863;ExcessHet=3.0103;HOMLEN=0;MLEAC=1;MLEAF=0.500;MQ0=0;SF=0;SVLEN=-1;SVTYPE=DEL;set=NA19240-NA19239</t>
  </si>
  <si>
    <t>0/1:99:17,5:136,0,619:7,10,3,2:22</t>
  </si>
  <si>
    <t>0/1:.:17,5:.:.:.</t>
  </si>
  <si>
    <t>CFHR1</t>
  </si>
  <si>
    <t>0/1:8,17</t>
  </si>
  <si>
    <t>AB=0.28;ABP=13.5202;AC=7;AF=0.750;AN=26;AO=28;BaseQRankSum=1.480;CIGAR=1M3I22M;ClippingRankSum=-0.211;DB;DP=123;DPB=97.4783;DPRA=1.06522;END=223363360;EPP=4.25114;EPPR=27.1378;ExcessHet=3.0103;FS=0.000;GTI=1;HOMLEN=22;HOMSEQ=TGCTGCTGCTGCTGCTGCTGCT;LEN=3;MEANALT=4;MQ0=0;MQ=60.00;MQM=60;MQMR=60;MQRankSum=0.705;NS=3;NUMALT=1;ODDS=1.28095;OLD_VARIANT=chr1:223363360:TTGCTGCTGCTGCTGCTGCTGCT/TTGCTGCTGCTGCTGCTGCTGCTGCT;PAIRED=1;PAIREDR=1;PAO=19.5;PQA=525.5;PQR=525.5;PRO=19.5;QA=715;QR=1085;RO=36;RPL=13;RPP=3.32051;RPPR=3.0103;RPR=15;RUN=1;ReadPosRankSum=-1.410;SAF=19;SAP=10.7656;SAR=9;SF=0,1;SRF=20;SRP=3.9754;SRR=16;SVLEN=3;SVTYPE=INS;TYPE=ins;set=NA19240-NA19239;technology.ILLUMINA=1</t>
  </si>
  <si>
    <t>0/1:.:.:.:10,5,5,2:22:.:99:.:15,7:289,0,624</t>
  </si>
  <si>
    <t>0/1:.:.:.:.:.:.:.:.:21,7:.</t>
  </si>
  <si>
    <t>0/1:201:-0.975253,0,-21.5171:25,7:.:25:14:.:429:.:.:7</t>
  </si>
  <si>
    <t>SUSD4</t>
  </si>
  <si>
    <t>AC=12;AF=0.500;AN=30;BaseQRankSum=1.049;ClippingRankSum=-0.643;DB;DP=400;END=236736600;ExcessHet=3.0103;FS=0.953;HOMLEN=4;HOMSEQ=CCCC;MLEAC=1;MLEAF=0.500;MQ0=0;MQ=60.00;MQRankSum=0.074;QD=10.37;ReadPosRankSum=-0.142;SF=0;SOR=0.869;SVLEN=-1;SVTYPE=DEL;set=HG00513</t>
  </si>
  <si>
    <t>0/1:54:12,10,19,13:99:883,0,554:22,32</t>
  </si>
  <si>
    <t>0/1:.:.:.:.:23,34</t>
  </si>
  <si>
    <t>ACTN2</t>
  </si>
  <si>
    <t>ACCCCCT</t>
  </si>
  <si>
    <t>AC=2;AF=0.500;AN=4;DB;DP=25;ExcessHet=3.0103;MLEAC=1;MLEAF=0.500;MQ0=0;MQ=60.00;SF=0;set=NA19240-NA19239</t>
  </si>
  <si>
    <t>0/1:189,0,355:7,5:99:12:2,5,0,5</t>
  </si>
  <si>
    <t>AC=3;AF=0.500;AN=6;BaseQRankSum=1.467;ClippingRankSum=-0.533;DB;DP=51;ExcessHet=3.0103;FS=0.000;MLEAC=1;MLEAF=0.500;MQ0=0;MQ=59.54;MQRankSum=1.067;QD=8.04;ReadPosRankSum=2.267;SF=0;SOR=1.112;set=HG00732</t>
  </si>
  <si>
    <t>0/1:5,3,0,2:10:61,0,973:8,2:61</t>
  </si>
  <si>
    <t>CCTCCTCCCCCTCTCCCGGAGCAGGAATAC</t>
  </si>
  <si>
    <t>END=240207801;SVTYPE=insertion;SVLEN=29;SAMPLES=NA19240;SEQ=CTCCTCCCCCTCTCCCGGAGCAGGAATAC</t>
  </si>
  <si>
    <t>AC=2;AF=0.500;AN=4;BaseQRankSum=1.064;ClippingRankSum=0.039;DB;DP=98;ExcessHet=3.0103;FS=14.792;MLEAC=1;MLEAF=0.500;MQ0=0;MQ=32.05;MQRankSum=0.092;QD=2.86;ReadPosRankSum=-2.761;SF=0;SOR=4.010;set=HG00512</t>
  </si>
  <si>
    <t>0/1:203,0,2784:37,8:99:45:20,17,8,0</t>
  </si>
  <si>
    <t>CEP170</t>
  </si>
  <si>
    <t>CTACG</t>
  </si>
  <si>
    <t>AC=4;AF=0.500;AN=22;DB;DP=108;END=248361989;ExcessHet=3.0103;FS=0.000;HOMLEN=1;HOMSEQ=T;MLEAC=1;MLEAF=0.500;MQ0=0;SF=0;SVLEN=-4;SVTYPE=DEL;set=NA19240-NA19238</t>
  </si>
  <si>
    <t>0/1:33,27:1031,0,2132:99:60:16,17,14,13</t>
  </si>
  <si>
    <t>0/1:29,15:.:.:.:.</t>
  </si>
  <si>
    <t>AC=3;AF=0.500;AN=6;BaseQRankSum=-1.693;ClippingRankSum=0.655;DB;DP=127;ExcessHet=3.0103;FS=6.872;MLEAC=1;MLEAF=0.500;MQ0=0;MQ=60.00;MQRankSum=-0.339;QD=7.41;ReadPosRankSum=-3.002;SF=0;SOR=0.905;set=HG00513</t>
  </si>
  <si>
    <t>0/1:99:27,26:984,0,1630:53:17,10,10,16</t>
  </si>
  <si>
    <t>0/1:.:.:.:17,9,15,10:.:51:99:.:26,25:834,0,1049</t>
  </si>
  <si>
    <t>.:.:.:.:.:.:.:.:.:5,22:.</t>
  </si>
  <si>
    <t>0/1:683:-44.9915,0,-52.9476:55,27:.:27:55:.:794:.:.:27</t>
  </si>
  <si>
    <t>CTCCTCCTCA</t>
  </si>
  <si>
    <t>END=248473502;SVTYPE=insertion;SVLEN=9;SAMPLES=NA19240;SEQ=TCCTCCTCA</t>
  </si>
  <si>
    <t>OR2T3</t>
  </si>
  <si>
    <t>AC=4;AF=0.500;AN=22;DB;DP=94;END=248650008;ExcessHet=3.0103;HOMLEN=2;HOMSEQ=AA;MLEAC=1;MLEAF=0.500;MQ0=0;SF=0;SVLEN=1;SVTYPE=INS;set=NA19240-NA19238</t>
  </si>
  <si>
    <t>0/1:9,23,9,13:54:99:873,0,1735:32,22</t>
  </si>
  <si>
    <t>0/1:.:.:.:.:31,10</t>
  </si>
  <si>
    <t>TGCACGCTAGGGAAGAGAGAGGAATG</t>
  </si>
  <si>
    <t>AB=0.181818;ABP=41.702;AC=10;AF=0.500;AN=22;AO=26;BaseQRankSum=0.959;CIGAR=1M25I2M;ClippingRankSum=1.176;DB;DP=168;DPB=328;DPRA=0;END=3166375;EPP=4.34659;EPPR=3.28556;ExcessHet=3.0103;FS=0.000;GTI=2;HOMLEN=14;HOMSEQ=GCACGCTAGGGAAG;LEN=25;MEANALT=1.33333;MLEAC=1;MLEAF=0.500;MQ0=0;MQ=60.15;MQM=60;MQMR=60;MQRankSum=1.161;NS=3;NUMALT=1;ODDS=1.09425;OLD_VARIANT=chr10:3166375:TGC/TGCACGCTAGGGAAGAGAGAGGAATGGC;PAIRED=1;PAIREDR=0.985915;PAO=5.5;PQA=84;PQR=27;PRO=2.5;QA=481;QD=22.54;QR=2185;RO=71;RPL=12;RPP=3.34437;RPPR=3.28556;RPR=14;RUN=1;ReadPosRankSum=-1.796;SAF=11;SAP=4.34659;SAR=15;SF=0,1;SOR=0.631;SRF=44;SRP=11.8491;SRR=27;SVLEN=25;SVTYPE=INS;TYPE=ins;set=NA19238;technology.ILLUMINA=1</t>
  </si>
  <si>
    <t>0/1:.:.:.:.:.:.:.:.:.:43,23</t>
  </si>
  <si>
    <t>0/0:59:0,-4.68842,-88.4583:.:37,3:34:37:1068:.:.:.:3</t>
  </si>
  <si>
    <t>PITRM1</t>
  </si>
  <si>
    <t>CCTGCCTCAG</t>
  </si>
  <si>
    <t>AB=0.50365;ABP=3.02615;AC=6;AF=0.500;AN=28;AO=69;CIGAR=1M9D1M;DB;DP=364;DPB=169.455;DPRA=0.964789;END=5748012;EPP=3.79707;EPPR=5.34382;ExcessHet=3.0103;GTI=0;HOMLEN=5;HOMSEQ=CTGCC;LEN=9;MEANALT=1.5;MLEAC=1;MLEAF=0.500;MQ0=0;MQ=60.00;MQM=60;MQMR=60;NS=3;NUMALT=1;ODDS=67.3255;OLD_VARIANT=chr10:5748003:CCTGCCTCAGC/CC;PAIRED=1;PAIREDR=0.992537;PAO=1.5;PQA=27;PQR=828;PRO=29.5;QA=1644;QR=4017;RO=134;RPL=31;RPP=4.55236;RPPR=15.715;RPR=38;RUN=1;SAF=30;SAP=5.55942;SAR=39;SF=0,1;SRF=70;SRP=3.59368;SRR=64;SVLEN=-9;SVTYPE=DEL;TYPE=del;set=NA19240-NA19238;technology.ILLUMINA=1</t>
  </si>
  <si>
    <t>0/1:16,20,16,19:.:71:.:.:.:36,35:1353,0,3591:.:.:99</t>
  </si>
  <si>
    <t>0/1:.:.:.:.:.:.:38,37:.:.:.:.</t>
  </si>
  <si>
    <t>0/1:.:69,36:69:33:867:-54.4809,0,-94.853:.:.:36:1027</t>
  </si>
  <si>
    <t>FAM208B</t>
  </si>
  <si>
    <t>AB=0;ABP=0;AC=16;AF=1.00;AN=28;AO=176;CIGAR=1M3I4M;DB;DP=380;DPB=303.4;DPRA=0;END=22209555;EPP=3.20771;EPPR=0;ExcessHet=3.0103;FS=0.000;GTI=0;HOMLEN=3;HOMSEQ=AGA;LEN=3;MEANALT=2.33333;MLEAC=2;MLEAF=1.00;MQ0=0;MQM=60.0568;MQMR=0;NS=3;NUMALT=1;ODDS=77.9461;OLD_VARIANT=chr10:22209555:CAGAT/CAGAAGAT;PAIRED=0.994318;PAIREDR=0;PAO=12;PQA=314.5;PQR=287.5;PRO=11;QA=4723;QR=0;RO=0;RPL=102;RPP=12.6832;RPPR=0;RPR=74;RUN=1;SAF=90;SAP=3.20771;SAR=86;SF=0,1;SRF=0;SRP=0;SRR=0;SVLEN=3;SVTYPE=INS;TYPE=ins;set=Inte.ection;technology.ILLUMINA=1</t>
  </si>
  <si>
    <t>GT:QR:GQ:AO:AD:PL:GL:QA:DP:RO:DPR:SB</t>
  </si>
  <si>
    <t>1/1:.:99:.:0,53:2529,172,0:.:.:53:.:.:0,0,28,25</t>
  </si>
  <si>
    <t>.:.:.:.:0,48:.:.:.:.:.:.:.</t>
  </si>
  <si>
    <t>1/1:0:.:49:.:.:-125.422,-18.0618,0:1365:51:0:51,49</t>
  </si>
  <si>
    <t>EBLN1</t>
  </si>
  <si>
    <t>AC=3;AF=0.500;AN=8;DB;DP=38;END=44292820;ExcessHet=3.0103;HOMLEN=7;HOMSEQ=CCCCCCC;MLEAC=1;MLEAF=0.500;MQ0=0;MQ=60.00;SF=0;SVLEN=-2;SVTYPE=DEL;set=NA19240-NA19239</t>
  </si>
  <si>
    <t>0/1:6,10:327,0,184:99:16:1,5,1,9</t>
  </si>
  <si>
    <t>0/1:10,6</t>
  </si>
  <si>
    <t>LOC100130539</t>
  </si>
  <si>
    <t>TAGCTTC</t>
  </si>
  <si>
    <t>AB=0.606061;ABP=12.6832;AC=7;AF=0.750;AN=26;AO=141;BaseQRankSum=0.241;CIGAR=1M6D1M;ClippingRankSum=-1.422;DB;DP=438;DPB=165.5;DPRA=1.125;END=62217159;EPP=3.39531;EPPR=4.9151;ExcessHet=3.0103;GTI=0;HOMLEN=1;HOMSEQ=A;LEN=6;MEANALT=1.5;MQ0=0;MQM=60.0709;MQMR=60.0877;MQRankSum=-2.507;NS=3;NUMALT=1;ODDS=64.7391;OLD_VARIANT=chr10:62217153:TAGCTTCA/TA;PAIRED=0.992908;PAIREDR=0.991228;PAO=8;PQA=184.5;PQR=474.5;PRO=21;QA=3417;QR=3241;RO=114;RPL=62;RPP=7.46105;RPPR=3.0103;RPR=79;RUN=1;ReadPosRankSum=0.360;SAF=77;SAP=5.61299;SAR=64;SF=0,1;SRF=53;SRP=4.22937;SRR=61;SVLEN=-6;SVTYPE=DEL;TYPE=del;set=NA19240-NA19238;technology.ILLUMINA=1</t>
  </si>
  <si>
    <t>0/1:.:99:2381,0,1373:37,60:.:.:.:19,18,37,23:.:.:97</t>
  </si>
  <si>
    <t>0/1:.:.:.:35,53:.:.:.:.</t>
  </si>
  <si>
    <t>0/1:1162:.:.:.:60:1387:-89.9783,0,-74.831:.:99,60:38:99</t>
  </si>
  <si>
    <t>END=73808368;SVTYPE=deletion;SVLEN=-3;SAMPLES=NA19240;SEQ=ACC</t>
  </si>
  <si>
    <t>NDST2</t>
  </si>
  <si>
    <t>GCCGCCT</t>
  </si>
  <si>
    <t>AC=6;AF=0.750;AN=22;BaseQRankSum=0.931;ClippingRankSum=0.289;DB;DP=75;END=75401348;ExcessHet=3.0103;FS=0.000;HOMLEN=11;HOMSEQ=CCGCCTCCGCC;MQ0=0;MQRankSum=-0.225;ReadPosRankSum=-1.667;SF=0;SVLEN=-6;SVTYPE=DEL;set=NA19240-NA19239</t>
  </si>
  <si>
    <t>0/1:9,6,12,9:36:744,0,883:15,21:99</t>
  </si>
  <si>
    <t>0/1:.:.:.:23,15:.</t>
  </si>
  <si>
    <t>ZNF503</t>
  </si>
  <si>
    <t>GACCACC</t>
  </si>
  <si>
    <t>AB=0.534884;ABP=3.46479;AC=5;AF=0.500;AN=28;AO=29;CIGAR=1M6D6M;DB;DP=204;DPB=121.846;DPRA=0.8125;END=81875724;EPP=6.67934;EPPR=17.9004;ExcessHet=3.0103;GTI=0;HOMLEN=5;HOMSEQ=ACCAC;LEN=6;MEANALT=6;MLEAC=1;MLEAF=0.500;MQ0=0;MQM=61.3793;MQMR=60;NS=3;NUMALT=1;ODDS=8.69337;OLD_VARIANT=chr10:81875718:GACCACCACCACT/GACCACT;PAIRED=1;PAIREDR=0.988095;PAO=7;PQA=147;PQR=391;PRO=16;QA=630;QR=2456;RO=84;RPL=16;RPP=3.68421;RPPR=8.07707;RPR=13;RUN=1;SAF=14;SAP=3.08518;SAR=15;SF=0,1;SRF=29;SRP=20.4855;SRR=55;SVLEN=-6;SVTYPE=DEL;TYPE=del;set=NA19240-NA19239;technology.ILLUMINA=1</t>
  </si>
  <si>
    <t>GT:QR:GQ:AD:PL:AO:QA:GL:DPR:SB:DP:RO</t>
  </si>
  <si>
    <t>0/1:.:99:24,9:290,0,1627:.:.:.:.:11,13,6,3:33</t>
  </si>
  <si>
    <t>0/1:.:.:24,9:.:.:.:.:.:.:.</t>
  </si>
  <si>
    <t>0/0:642:.:.:.:6:114:0,-2.35931,-52.3748:35,6:.:35:22</t>
  </si>
  <si>
    <t>NRG3</t>
  </si>
  <si>
    <t>AB=0.409091;ABP=7.74806;AC=6;AF=0.500;AN=28;AO=27;CIGAR=1M3D1M;DB;DP=166;DPB=85.6;DPRA=1;END=97572624;EPP=3.09072;EPPR=13.0611;ExcessHet=3.0103;GTI=0;HOMLEN=0;LEN=3;MEANALT=2;MLEAC=1;MLEAF=0.500;MQ0=0;MQ=60.00;MQM=60;MQMR=60;NS=3;NUMALT=1;ODDS=35.6066;OLD_VARIANT=chr10:97572621:TGGCC/TC;PAIRED=1;PAIREDR=1;PAO=2.5;PQA=46.5;PQR=119.5;PRO=5.5;QA=672;QR=2046;RO=70;RPL=13;RPP=3.09072;RPPR=3.13438;RPR=14;RUN=1;SAF=13;SAP=3.09072;SAR=14;SF=0,1;SRF=38;SRP=4.12706;SRR=32;SVLEN=-3;SVTYPE=DEL;TYPE=del;set=NA19240-NA19239;technology.ILLUMINA=1</t>
  </si>
  <si>
    <t>0/1:.:.:11,6,9,5:.:.:31:99:.:17,14:537,0,761</t>
  </si>
  <si>
    <t>0/1:.:.:.:.:.:.:.:.:14,10:.</t>
  </si>
  <si>
    <t>0/1:303:-16.8572,0,-37.3392:.:30,12:16:30:.:500:.:.:12</t>
  </si>
  <si>
    <t>ANKRD2</t>
  </si>
  <si>
    <t>TGGGGGCTCAGGCACTGCG</t>
  </si>
  <si>
    <t>AC=5;AF=0.500;AN=22;DB;DP=136;END=103473417;ExcessHet=3.0103;HOMLEN=21;HOMSEQ=GGGGGCTCAGGCACTGCGGGG;MLEAC=1;MLEAF=0.500;MQ0=0;MQ=60.00;SF=0;SVLEN=18;SVTYPE=INS;set=Inte.ection</t>
  </si>
  <si>
    <t>0/1:626,0,1124:29,16:99:45:17,12,9,7</t>
  </si>
  <si>
    <t>0/1:.:33,16:.:.:.</t>
  </si>
  <si>
    <t>CALHM3</t>
  </si>
  <si>
    <t>AB=0.525316;ABP=3.88988;AC=6;AF=0.500;AN=28;AO=83;CIGAR=1M3D5M;DB;DP=413;DPB=232.889;DPRA=0.908046;END=104263074;EPP=3.24576;EPPR=3.06598;ExcessHet=3.0103;GTI=0;HOMLEN=4;HOMSEQ=GAGG;LEN=3;MEANALT=2.5;MLEAC=1;MLEAF=0.500;MQ0=0;MQM=60.3614;MQMR=60;NS=3;NUMALT=1;ODDS=84.6136;OLD_VARIANT=chr10:104263071:AGAGGAGGT/AGAGGT;PAIRED=1;PAIREDR=1;PAO=10.5;PQA=223.5;PQR=527.5;PRO=21.5;QA=2302;QR=4635;RO=156;RPL=43;RPP=3.24576;RPPR=3.23302;RPR=40;RUN=1;SAF=51;SAP=12.4549;SAR=32;SF=0,1;SRF=85;SRP=5.73856;SRR=71;SVLEN=-3;SVTYPE=DEL;TYPE=del;set=NA19240-NA19238;technology.ILLUMINA=1</t>
  </si>
  <si>
    <t>0/1:45,41:1559,0,1833:.:.:99:26,19,22,19:.:.:86</t>
  </si>
  <si>
    <t>0/1:45,37</t>
  </si>
  <si>
    <t>0/1:.:.:40:1233:.:.:82,40:40:82:1057:-65.3367,0,-88.9502</t>
  </si>
  <si>
    <t>GSTO1</t>
  </si>
  <si>
    <t>0/1:.:.:27:.:12,9,5,1:.:.:99:.:21,6:189,0,809</t>
  </si>
  <si>
    <t>0/1:.:.:.:.:.:.:.:.:.:20,6:.</t>
  </si>
  <si>
    <t>0/1:-6.81551,0,-44.753:186:26:17:.:26,8:495:.:8</t>
  </si>
  <si>
    <t>AB=0.493506;ABP=3.0667;AC=9;AF=0.500;AN=18;AO=76;CIGAR=1M3I6M;DB;DP=303;DPB=199;DPRA=0;END=114326023;EPP=4.03889;EPPR=3.04005;ExcessHet=3.0103;GTI=0;HOMLEN=3;HOMSEQ=CCC;LEN=3;MEANALT=2.66667;MLEAC=1;MLEAF=0.500;MQ0=0;MQ=60.00;MQM=60;MQMR=60;NS=3;NUMALT=1;ODDS=65.3822;OLD_VARIANT=chr10:114326023:GCCCAAG/GCCCCCCAAG;PAIRED=0.986842;PAIREDR=1;PAO=11.5;PQA=291.5;PQR=291.5;PRO=11.5;QA=2058;QR=2078;RO=73;RPL=42;RPP=4.83891;RPPR=16.1284;RPR=34;RUN=1;SAF=37;SAP=3.12459;SAR=39;SF=0,1;SRF=46;SRP=13.7487;SRR=27;SVLEN=3;SVTYPE=INS;TYPE=ins;set=Inte.ection;technology.ILLUMINA=1</t>
  </si>
  <si>
    <t>0/1:.:99:.:1161,0,819:18,28:.:.:.:46:.:14,4,15,13</t>
  </si>
  <si>
    <t>0/1:.:.:.:.:21,28:.:.:.:.:.:.</t>
  </si>
  <si>
    <t>0/1:567:.:30:.:.:-52.0154,0,-30.9592:801:21:54:54,30</t>
  </si>
  <si>
    <t>0/1:1,5,7,4:17:99:6,11:476,0,200</t>
  </si>
  <si>
    <t>.:.:.:.:3,7</t>
  </si>
  <si>
    <t>0/1:.:99:1227,0,744:20,25:.:.:.:12,8,14,11:.:45</t>
  </si>
  <si>
    <t>0/1:.:.:.:23,15:.:.:.:.</t>
  </si>
  <si>
    <t>0/1:99:165,0,2857:70,11:37,33,8,3:81</t>
  </si>
  <si>
    <t>CGGACGCGCTCTG</t>
  </si>
  <si>
    <t>AB=0;ABP=0;AC=11;AF=0.500;AN=32;AO=32;BaseQRankSum=-0.415;CIGAR=1M12D13M;ClippingRankSum=0.756;DB;DP=185;DPB=64.9231;DPRA=0;END=608514;EPP=4.09604;EPPR=3.34437;ExcessHet=3.0103;FS=0.000;GTI=0;HOMLEN=12;HOMSEQ=GGACGCGCTCTG;LEN=12;MEANALT=2.66667;MLEAC=1;MLEAF=0.500;MQ0=0;MQ=60.34;MQM=60;MQMR=60;MQRankSum=-0.854;NS=3;NUMALT=1;ODDS=3.65382;OLD_VARIANT=chr11:608502:CGGACGCGCTCTGGGACGCGCTCTGA/CGGACGCGCTCTGA;PAIRED=1;PAIREDR=1;PAO=19.5;PQA=439;PQR=696;PRO=28.5;QA=548;QD=17.02;QR=698;RO=26;RPL=14;RPP=4.09604;RPPR=8.35546;RPR=18;RUN=1;ReadPosRankSum=-1.026;SAF=18;SAP=4.09604;SAR=14;SF=0,1;SOR=0.538;SRF=19;SRP=15.0369;SRR=7;SVLEN=-12;SVTYPE=DEL;TYPE=del;set=HG00731;technology.ILLUMINA=1</t>
  </si>
  <si>
    <t>1/1:.:18:.:0,0,11,7:.:.:.:0,18:813,56,0:.:56</t>
  </si>
  <si>
    <t>0/1:.:.:.:.:.:.:.:6,19:.:.:.</t>
  </si>
  <si>
    <t>1/1:0:16:16,15:.:-22.7807,-13.5463,0:252:15:.:.:0</t>
  </si>
  <si>
    <t>PHRF1</t>
  </si>
  <si>
    <t>AB=0.488095;ABP=3.1137;AC=11;AF=0.833;AN=26;AO=181;BaseQRankSum=4.576;CIGAR=1M1D1M;ClippingRankSum=-0.374;DB;DP=443;DPB=164.667;DPRA=0;END=4769644;EPP=6.47746;EPPR=5.48477;ExcessHet=3.0103;GTI=0;HOMLEN=0;LEN=1;MEANALT=1;MQ0=0;MQM=60;MQMR=60;MQRankSum=0.241;NS=3;NUMALT=1;ODDS=56.7777;OLD_VARIANT=chr11:4769643:CGT/CT;PAIRED=0.994475;PAIREDR=1;PAO=1.5;PQA=35.5;PQR=35.5;PRO=1.5;QA=4990;QR=1054;RO=43;RPL=84;RPP=5.03781;RPPR=4.27278;RPR=97;RUN=1;ReadPosRankSum=-0.024;SAF=103;SAP=10.5085;SAR=78;SF=0,1;SRF=26;SRP=7.10075;SRR=17;SVLEN=-1;SVTYPE=DEL;TYPE=del;set=Inte.ection;technology.ILLUMINA=1</t>
  </si>
  <si>
    <t>1/1:0,78:3142,235,0:.:99:.:0,0,45,33:.:.:78</t>
  </si>
  <si>
    <t>.:0,66:.:.:.:.:.:.:.:.</t>
  </si>
  <si>
    <t>1/1:.:.:77:.:0:.:77,77:0:77:2128:-191.769,-23.7814,0</t>
  </si>
  <si>
    <t>OR51F1</t>
  </si>
  <si>
    <t>AC=4;AF=0.500;AN=22;DB;DP=138;END=5200212;ExcessHet=3.0103;HOMLEN=3;HOMSEQ=AAA;MLEAC=1;MLEAF=0.500;MQ0=0;SF=0;SVLEN=-4;SVTYPE=DEL;set=NA19240-NA19239</t>
  </si>
  <si>
    <t>0/1:40,22:861,0,1650:99:13,27,13,9:62</t>
  </si>
  <si>
    <t>0/1:39,18:.:.:.</t>
  </si>
  <si>
    <t>OR51V1</t>
  </si>
  <si>
    <t>END=6390711;SVTYPE=deletion;SVLEN=-6;SAMPLES=NA19240;SEQ=ctggcg</t>
  </si>
  <si>
    <t>AB=0.469697;ABP=4.06314;AC=6;AF=0.500;AN=28;AO=62;CIGAR=1M2D7M;DB;DP=351;DPB=210.1;DPRA=0.814815;END=6891692;EPP=9.87495;EPPR=14.6708;ExcessHet=3.0103;GTI=0;HOMLEN=3;HOMSEQ=TTT;LEN=2;MEANALT=2.5;MLEAC=1;MLEAF=0.500;MQ0=0;MQM=60;MQMR=60;NS=3;NUMALT=1;ODDS=84.0132;OLD_VARIANT=chr11:6891690:ATTTTTCCTG/ATTTCCTG;PAIRED=1;PAIREDR=0.993151;PAO=9.5;PQA=244.5;PQR=298.5;PRO=11.5;QA=1441;QR=4299;RO=146;RPL=37;RPP=8.05372;RPPR=4.49761;RPR=25;RUN=1;SAF=31;SAP=3.0103;SAR=31;SF=0,1;SRF=59;SRP=14.6708;SRR=87;SVLEN=-2;SVTYPE=DEL;TYPE=del;set=NA19240-NA19238;technology.ILLUMINA=1</t>
  </si>
  <si>
    <t>GT:PL:AD:AO:QR:GQ:SB:DPR:RO:DP:QA:GL</t>
  </si>
  <si>
    <t>0/1:1484,0,1398:38,39:.:.:99:15,23,21,18:.:.:77</t>
  </si>
  <si>
    <t>0/1:.:40,35</t>
  </si>
  <si>
    <t>0/1:.:.:34:1165:.:.:75,34:39:75:721:-40.6247,0,-80.8349</t>
  </si>
  <si>
    <t>OR2D2</t>
  </si>
  <si>
    <t>1/1:2333,162,0:0,45:.:.:99:.:0,0,31,14:.:45</t>
  </si>
  <si>
    <t>1/1:.:2,33:.:.:.:.:.:.:.</t>
  </si>
  <si>
    <t>1/1:.:.:26:0:.:26,26:.:0:26:618:-60.7161,-8.42884,0</t>
  </si>
  <si>
    <t>1/1:99:0,36:1553,109,0:36:0,0,21,15</t>
  </si>
  <si>
    <t>0/1:.:12,33:.:.</t>
  </si>
  <si>
    <t>GTCCTCCTCCTCCTCC</t>
  </si>
  <si>
    <t>END=12294812;SVTYPE=insertion;SVLEN=15;SAMPLES=NA19240;SEQ=TCCTCCTCCTCCTCC</t>
  </si>
  <si>
    <t>MICALCL</t>
  </si>
  <si>
    <t>AC=4;AF=0.500;AN=22;DB;DP=99;END=49208396;ExcessHet=3.0103;HOMLEN=1;HOMSEQ=G;MLEAC=1;MLEAF=0.500;MQ0=0;SF=0;SVLEN=-3;SVTYPE=DEL;set=NA19240-NA19239</t>
  </si>
  <si>
    <t>0/1:994,0,1358:28,26:99:54:16,12,17,9</t>
  </si>
  <si>
    <t>0/1:.:26,25:.:.:.</t>
  </si>
  <si>
    <t>FOLH1</t>
  </si>
  <si>
    <t>TATCTC</t>
  </si>
  <si>
    <t>AB=0.482353;ABP=3.47014;AC=6;AF=0.500;AN=28;AO=82;CIGAR=1M5D1M;DB;DP=422;DPB=190.286;DPRA=1.11842;END=55839339;EPP=3.434;EPPR=3.06459;ExcessHet=3.0103;GTI=0;HOMLEN=1;HOMSEQ=A;LEN=5;MEANALT=2;MLEAC=1;MLEAF=0.500;MQ0=0;MQM=60.3659;MQMR=60;NS=3;NUMALT=1;ODDS=68.8411;OLD_VARIANT=chr11:55839334:TATCTCA/TA;PAIRED=0.987805;PAIREDR=0.99375;PAO=3.5;PQA=100.5;PQR=155.5;PRO=5.5;QA=2268;QR=4686;RO=160;RPL=44;RPP=3.96363;RPPR=4.96463;RPR=38;RUN=1;SAF=41;SAP=3.0103;SAR=41;SF=0,1;SRF=81;SRP=3.06459;SRR=79;SVLEN=-5;SVTYPE=DEL;TYPE=del;set=NA19240-NA19238;technology.ILLUMINA=1</t>
  </si>
  <si>
    <t>0/1:.:.:82:.:20,15,23,24:.:99:.:.:35,47:1855,0,2063</t>
  </si>
  <si>
    <t>0/1:.:.:.:.:.:.:.:.:.:35,40:.</t>
  </si>
  <si>
    <t>0/1:-83.0891,0,-74.5617:1203:81:37:.:81,43:.:1108:43</t>
  </si>
  <si>
    <t>OR5D16</t>
  </si>
  <si>
    <t>0/1:48,32,3,36:119:1436,0,3281:80,39:99</t>
  </si>
  <si>
    <t>0/1:99:81,38:1430,0,3365:119:49,32,2,36</t>
  </si>
  <si>
    <t>AB=0.48;ABP=3.27088;AC=6;AF=0.500;AN=28;AO=36;CIGAR=1M3D8M;DB;DP=179;DPB=106.083;DPRA=1.33929;END=57312742;EPP=6.8707;EPPR=3.16006;ExcessHet=3.0103;GTI=0;HOMLEN=7;HOMSEQ=CCTCCTC;LEN=3;MEANALT=5;MLEAC=1;MLEAF=0.500;MQ0=0;MQ=60.00;MQM=60;MQMR=60;NS=3;NUMALT=1;ODDS=28.2998;OLD_VARIANT=chr11:57312739:GCCTCCTCCTCA/GCCTCCTCA;PAIRED=1;PAIREDR=0.982759;PAO=10;PQA=240.5;PQR=361.5;PRO=15;QA=862;QR=1727;RO=58;RPL=22;RPP=6.8707;RPPR=3.16006;RPR=14;RUN=1;SAF=12;SAP=11.6962;SAR=24;SF=0,1;SRF=24;SRP=6.75422;SRR=34;SVLEN=-3;SVTYPE=DEL;TYPE=del;set=NA19240-NA19238;technology.ILLUMINA=1</t>
  </si>
  <si>
    <t>GT:QR:GQ:PL:AD:AO:QA:GL:DPR:SB:RO:DP</t>
  </si>
  <si>
    <t>0/1:.:99:822,0,884:20,21:.:.:.:.:10,10,7,14:.:41</t>
  </si>
  <si>
    <t>0/1:.:.:.:22,21:.:.:.:.:.</t>
  </si>
  <si>
    <t>0/1:561:.:.:.:23:565:-35.6261,0,-37.5551:45,23:.:19:45</t>
  </si>
  <si>
    <t>TNKS1BP1</t>
  </si>
  <si>
    <t>0/1:99:.:.:32,45:1769,0,1248:.:.:.:77:15,17,19,26</t>
  </si>
  <si>
    <t>0/1:.:.:.:31,39:.:.:.:.:.:.</t>
  </si>
  <si>
    <t>0/1:.:923:39:.:.:-68.855,0,-60.057:1048:31:72:.:72,39</t>
  </si>
  <si>
    <t>0/1:13,10,4,0:27:64,0,1558:23,4:64</t>
  </si>
  <si>
    <t>GGGAGGCGGGGACACCAGGGCCT</t>
  </si>
  <si>
    <t>AB=0.657895;ABP=11.239;AC=9;AF=0.500;AN=28;AO=75;BaseQRankSum=0.515;CIGAR=1M22D1M;ClippingRankSum=-0.839;DB;DP=292;DPB=71.375;DPRA=1.22222;END=77184747;EPP=3.27088;EPPR=3.79993;ExcessHet=3.0103;FS=0.000;GTI=0;HOMLEN=1;HOMSEQ=G;LEN=22;MEANALT=1;MLEAC=1;MLEAF=0.500;MQ0=0;MQ=60.00;MQM=61.3333;MQMR=60;MQRankSum=0.192;NS=3;NUMALT=1;ODDS=32.4697;OLD_VARIANT=chr11:77184725:GGGAGGCGGGGACACCAGGGCCTG/GG;PAIRED=0.986667;PAIREDR=0.977273;PAO=7.5;PQA=148.5;PQR=1029.5;PRO=39.5;QA=1330;QD=12.45;QR=1268;RO=44;RPL=38;RPP=3.03925;RPPR=7.94546;RPR=37;RUN=1;ReadPosRankSum=-0.475;SAF=48;SAP=15.7786;SAR=27;SF=0,1;SOR=0.743;SRF=29;SRP=12.6832;SRR=15;SVLEN=-22;SVTYPE=DEL;TYPE=del;set=HG00732;technology.ILLUMINA=1</t>
  </si>
  <si>
    <t>0/1:.:24,32:1246,0,4117:99:.:56:.:.:18,6,21,11</t>
  </si>
  <si>
    <t>0/1:.:20,28:.:.:.:.:.:.:.</t>
  </si>
  <si>
    <t>0/1:25:.:.:.:388:38:13:38,25:.:-22.7684,0,-44.1974:455</t>
  </si>
  <si>
    <t>MYO7A</t>
  </si>
  <si>
    <t>0/1:4,17,0,9:30:99:264,0,747:21,9</t>
  </si>
  <si>
    <t>AC=4;AF=0.500;AN=20;DB;DP=182;END=90086720;ExcessHet=3.0103;HOMLEN=1;HOMSEQ=T;MLEAC=1;MLEAF=0.500;MQ0=0;SF=0;SVLEN=1;SVTYPE=INS;set=Inte.ection</t>
  </si>
  <si>
    <t>0/1:21,16,11,20:68:99:1283,0,1828:37,31</t>
  </si>
  <si>
    <t>0/1:.:.:.:.:40,24</t>
  </si>
  <si>
    <t>END=96092195;SVTYPE=deletion;SVLEN=-9;SAMPLES=NA19240;SEQ=ttgctgctg</t>
  </si>
  <si>
    <t>CCGGAGT</t>
  </si>
  <si>
    <t>AB=0.474359;ABP=3.45573;AC=19;AF=0.500;AN=38;AO=37;BaseQRankSum=-0.442;CIGAR=1M6D7M;ClippingRankSum=0.960;DB;DP=402;DPB=101.857;DPRA=1.14706;END=124880557;EPP=3.06899;EPPR=5.11597;ExcessHet=3.0103;FS=0.000;GTI=0;HOMLEN=7;HOMSEQ=CGGAGTC;LEN=6;MEANALT=3;MLEAC=1;MLEAF=0.500;MQ0=0;MQM=61.6216;MQMR=60;MQRankSum=1.295;NS=3;NUMALT=1;ODDS=15.2546;OLD_VARIANT=chr11:124880551:CCGGAGTCGGAGTC/CCGGAGTC;PAIRED=0.972973;PAIREDR=1;PAO=5.5;PQA=105.5;PQR=236.5;PRO=10.5;QA=614;QR=1740;RO=66;RPL=18;RPP=3.06899;RPPR=6.30041;RPR=19;RUN=1;ReadPosRankSum=0.366;SAF=23;SAP=7.76406;SAR=14;SF=0,1;SRF=33;SRP=3.0103;SRR=33;SVLEN=-6;SVTYPE=DEL;TYPE=del;set=HG00513-HG00512;technology.ILLUMINA=1</t>
  </si>
  <si>
    <t>GT:GL:QA:DP:RO:DPR:SB:GQ:QR:AO:AD:PL</t>
  </si>
  <si>
    <t>1/1:.:.:31:.:.:0,0,17,14:94:.:.:0,31:1349,94,0</t>
  </si>
  <si>
    <t>1/1:.:.:.:.:.:.:.:.:.:2,30</t>
  </si>
  <si>
    <t>1/1:-58.1339,-13.5463,0:645:35:0:35,33:.:.:0:33</t>
  </si>
  <si>
    <t>ROBO3</t>
  </si>
  <si>
    <t>TGAAGAG</t>
  </si>
  <si>
    <t>AC=4;AF=0.500;AN=22;DB;DP=125;END=130121763;ExcessHet=3.0103;HOMLEN=17;HOMSEQ=GAAGAGGAAGAGGAAGA;MLEAC=1;MLEAF=0.500;MQ0=0;MQ=60.00;SF=0;SVLEN=-6;SVTYPE=DEL;set=NA19240-NA19239</t>
  </si>
  <si>
    <t>0/1:24,36:1440,0,1385:99:60:11,13,17,19</t>
  </si>
  <si>
    <t>0/1:36,30:.:.:.:.</t>
  </si>
  <si>
    <t>APLP2</t>
  </si>
  <si>
    <t>0/1:817,0,859:31,29:.:99:.:.:14,17,12,17:.:60</t>
  </si>
  <si>
    <t>0/1:.:33,9</t>
  </si>
  <si>
    <t>0/1:.:.:28:.:912:59,28:.:31:59:711:-42.5609,0,-62.6643</t>
  </si>
  <si>
    <t>0/1:99:.:1075,0,669:22,33:.:.:.:.:9,13,12,21:.:55</t>
  </si>
  <si>
    <t>0/1:.:.:.:23,8:.:.:.:.:.:.:.</t>
  </si>
  <si>
    <t>0/1:.:700:.:.:32:868:-60.414,0,-45.3184:60,32:.:23:60</t>
  </si>
  <si>
    <t>0/1:24,40,0,4:68:99:64,4:185,0,3620</t>
  </si>
  <si>
    <t>0/1:257,0,3782:66,9:99:75:26,40,0,9</t>
  </si>
  <si>
    <t>0/1:25,40,0,13:78:347,0,3643:65,13:99</t>
  </si>
  <si>
    <t>0/1:76:24,39,0,13:350,0,3511:63,13:99</t>
  </si>
  <si>
    <t>0/1:71:25,33,0,13:58,13:365,0,3024:99</t>
  </si>
  <si>
    <t>END=6667906;SVTYPE=deletion;SVLEN=-3;SAMPLES=NA19240;SEQ=ctg</t>
  </si>
  <si>
    <t>ACAGCAGCAGCAGCAGCAG</t>
  </si>
  <si>
    <t>END=6936746;SVTYPE=deletion;SVLEN=-18;SAMPLES=NA19240;SEQ=gcagcagcagcagcagca</t>
  </si>
  <si>
    <t>AB=0.510638;ABP=3.1027;AC=6;AF=0.500;AN=28;AO=48;CIGAR=1M2D1M;DB;DP=232;DPB=119.25;DPRA=1.02174;END=8843330;EPP=3.19126;EPPR=4.55446;ExcessHet=3.0103;FS=0.000;GTI=0;HOMLEN=0;LEN=2;MEANALT=2;MLEAC=1;MLEAF=0.500;MQ0=0;MQ=60.00;MQM=60;MQMR=60;NS=3;NUMALT=1;ODDS=41.0016;OLD_VARIANT=chr12:8843328:AAGC/AC;PAIRED=1;PAIREDR=1;PAO=1;PQA=33;PQR=144;PRO=5;QA=1212;QR=2682;RO=90;RPL=29;RPP=7.5342;RPPR=4.55446;RPR=19;RUN=1;SAF=22;SAP=3.73412;SAR=26;SF=0,1;SRF=40;SRP=5.42305;SRR=50;SVLEN=-2;SVTYPE=DEL;TYPE=del;set=NA19240-NA19239;technology.ILLUMINA=1</t>
  </si>
  <si>
    <t>0/1:.:1086,0,601:16,27:99:.:.:43:.:6,10,11,16</t>
  </si>
  <si>
    <t>0/1:.:.:16,24</t>
  </si>
  <si>
    <t>0/1:27:.:.:.:457:16:44:44,27:.:-47.4785,0,-30.5021:675</t>
  </si>
  <si>
    <t>A2ML1</t>
  </si>
  <si>
    <t>0/1:.:.:22,27,28,15:.:92:.:99:.:1741,0,3153:49,43</t>
  </si>
  <si>
    <t>0/1:.:.:.:.:.:.:.:.:.:53,38</t>
  </si>
  <si>
    <t>0/1:916:-52.3444,0,-102.218:.:83,33:83:50:.:1524:.:.:33</t>
  </si>
  <si>
    <t>AC=2;AF=0.500;AN=12;BaseQRankSum=0.486;ClippingRankSum=1.027;DP=35;END=11267400;ExcessHet=3.0103;FS=18.742;HOMLEN=2;HOMSEQ=GG;MLEAC=1;MLEAF=0.500;MQ0=0;MQ=60.00;MQRankSum=-0.594;QD=13.75;ReadPosRankSum=-0.522;SF=0;SOR=2.533;SVLEN=1;SVTYPE=INS;set=NA19240</t>
  </si>
  <si>
    <t>0/1:99:491,0,503:17,16:33:6,11,13,3</t>
  </si>
  <si>
    <t>0/1:.:.:19,8:.:.</t>
  </si>
  <si>
    <t>PRB3</t>
  </si>
  <si>
    <t>END=14567623;SVTYPE=deletion;SVLEN=-3;SAMPLES=NA19240;SEQ=cag</t>
  </si>
  <si>
    <t>AB=0.591398;ABP=9.75821;AC=12;AF=0.500;AN=36;AO=55;BaseQRankSum=-0.197;CIGAR=1M3D3M;ClippingRankSum=0.160;DB;DP=754;DPB=245.429;DPRA=1.12727;END=18282467;EPP=4.94488;EPPR=5.51585;ExcessHet=3.0103;FS=0.000;GTI=0;HOMLEN=1;HOMSEQ=C;LEN=3;MEANALT=2;MLEAC=1;MLEAF=0.500;MQ0=0;MQ=60.00;MQM=60;MQMR=60;MQRankSum=0.078;NS=3;NUMALT=1;ODDS=61.288;OLD_VARIANT=chr12:18282464:GCCCCAT/GCAT;PAIRED=0.981818;PAIREDR=1;PAO=4.5;PQA=81;PQR=413;PRO=17.5;QA=1492;QD=22.85;QR=5782;RO=195;RPL=31;RPP=4.94488;RPPR=13.7118;RPR=24;RUN=1;ReadPosRankSum=0.936;SAF=30;SAP=3.99733;SAR=25;SF=0,1;SOR=0.737;SRF=90;SRP=5.51585;SRR=105;SVLEN=-3;SVTYPE=DEL;TYPE=del;set=HG00513;technology.ILLUMINA=1</t>
  </si>
  <si>
    <t>0/1:.:99:.:39,46:1785,0,1715:.:.:.:85:.:19,20,22,24</t>
  </si>
  <si>
    <t>0/1:.:.:.:41,43:.:.:.:.:.:.:.</t>
  </si>
  <si>
    <t>0/1:1134:.:44:.:.:-79.469,0,-74.9907:1213:38:84:84,44</t>
  </si>
  <si>
    <t>PIK3C2G</t>
  </si>
  <si>
    <t>GTTTTC</t>
  </si>
  <si>
    <t>AB=0.445783;ABP=7.2486;AC=6;AF=0.500;AN=28;AO=74;CIGAR=1M5D8M;ClippingRankSum=-0.425;DB;DP=427;DPB=248;DPRA=0.912088;END=29433785;EPP=5.94472;EPPR=16.0902;ExcessHet=3.0103;GTI=0;HOMLEN=4;HOMSEQ=TTTT;LEN=5;MEANALT=5;MLEAC=1;MLEAF=0.500;MQ0=0;MQ=60.00;MQM=60;MQMR=60;NS=3;NUMALT=1;ODDS=100.608;OLD_VARIANT=chr12:29433780:GTTTTCTTTTTCCA/GTTTTTCCA;PAIRED=1;PAIREDR=0.982353;PAO=18;PQA=425;PQR=743;PRO=30;QA=1862;QR=5058;RO=170;RPL=32;RPP=5.94472;RPPR=4.28764;RPR=42;RUN=1;SAF=42;SAP=5.94472;SAR=32;SF=0,1;SRF=89;SRP=3.8278;SRR=81;SVLEN=-5;SVTYPE=DEL;TYPE=del;set=NA19240-NA19239;technology.ILLUMINA=1</t>
  </si>
  <si>
    <t>GT:AO:AD:PL:QR:GQ:RO:DP:SB:DPR:GL:QA</t>
  </si>
  <si>
    <t>0/1:.:40,32:1223,0,1768:.:99:.:72:22,18,19,13</t>
  </si>
  <si>
    <t>0/1:.:43,28:.:.:.:.:.:.</t>
  </si>
  <si>
    <t>0/1:34:.:.:1221:.:40:77:.:77,34:-52.3465,0,-85.4938:895</t>
  </si>
  <si>
    <t>OVCH1</t>
  </si>
  <si>
    <t>TGGACCATCAGCTGGAGTGACAGTGACATCC</t>
  </si>
  <si>
    <t>AC=6;AF=0.750;AN=20;BaseQRankSum=0.229;ClippingRankSum=-0.147;DB;DP=103;END=40481613;ExcessHet=3.0103;HOMLEN=4;HOMSEQ=GGAC;MQ0=0;MQ=60.00;MQRankSum=0.453;ReadPosRankSum=0.253;SF=0;SVLEN=-30;SVTYPE=DEL;set=NA19240-NA19239</t>
  </si>
  <si>
    <t>0/1:99:1016,0,1684:43,28:20,23,14,14:71</t>
  </si>
  <si>
    <t>0/1:.:.:40,24</t>
  </si>
  <si>
    <t>AC=6;AF=0.750;AN=20;BaseQRankSum=1.439;ClippingRankSum=0.622;DB;DP=123;END=40481772;ExcessHet=3.0103;HOMLEN=1;HOMSEQ=A;MQ0=0;MQRankSum=1.773;ReadPosRankSum=-0.046;SF=0;SVLEN=1;SVTYPE=INS;set=NA19240-NA19239</t>
  </si>
  <si>
    <t>0/1:82:27,16,20,19:1205,0,1371:43,39:99</t>
  </si>
  <si>
    <t>0/1:.:.:.:46,36:.</t>
  </si>
  <si>
    <t>ACTATCAGTTGAAGTGACAGGAACAACTGGC</t>
  </si>
  <si>
    <t>END=40488472;SVTYPE=deletion;SVLEN=-30;SAMPLES=NA19240;SEQ=CTATCAGTTGAAGTGACAGGAACAACTGGC</t>
  </si>
  <si>
    <t>ACGGGCT</t>
  </si>
  <si>
    <t>AC=4;AF=0.500;AN=22;DB;DP=90;END=47751144;ExcessHet=3.0103;HOMLEN=17;HOMSEQ=CGGGCTCGGGCTCGGGC;MLEAC=1;MLEAF=0.500;MQ0=0;MQ=60.00;SF=0;SVLEN=6;SVTYPE=INS;set=NA19240-NA19239</t>
  </si>
  <si>
    <t>0/1:12,7,4,9:32:99:488,0,760:19,13</t>
  </si>
  <si>
    <t>0/1:.:.:.:.:28,12</t>
  </si>
  <si>
    <t>RAPGEF3</t>
  </si>
  <si>
    <t>0/1:.:99:.:38,37:1175,0,1189:.:.:.:75:23,15,29,8</t>
  </si>
  <si>
    <t>0/1:.:.:.:39,31</t>
  </si>
  <si>
    <t>0/1:1118:.:36:.:.:-61.9363,0,-75.9118:936:38:74:.:74,36</t>
  </si>
  <si>
    <t>AB=0.40625;ABP=7.89611;AC=6;AF=0.500;AN=28;AO=26;CIGAR=1M2D1M;DB;DP=152;DPB=82.25;DPRA=1.06667;END=48815689;EPP=4.34659;EPPR=8.83536;ExcessHet=3.0103;GTI=0;HOMLEN=1;HOMSEQ=T;LEN=2;MEANALT=2.5;MLEAC=1;MLEAF=0.500;MQ0=0;MQM=60;MQMR=60.3175;NS=3;NUMALT=1;ODDS=18.8144;OLD_VARIANT=chr12:48815687:ATGT/AT;PAIRED=1;PAIREDR=1;PAO=0.5;PQA=13.5;PQR=19.5;PRO=1.5;QA=568;QR=1588;RO=63;RPL=14;RPP=3.34437;RPPR=3.32051;RPR=12;RUN=1;SAF=15;SAP=4.34659;SAR=11;SF=0,1;SRF=27;SRP=5.80219;SRR=36;SVLEN=-2;SVTYPE=DEL;TYPE=del;set=NA19240-NA19239;technology.ILLUMINA=1</t>
  </si>
  <si>
    <t>0/1:7,9,10,6:.:32:.:.:.:16,16:624,0,651:.:99</t>
  </si>
  <si>
    <t>0/1:.:.:.:.:.:.:11,15:.</t>
  </si>
  <si>
    <t>0/1:.:35,16:35:19:364:-22.4478,0,-35.6267:.:.:16:.:510</t>
  </si>
  <si>
    <t>CACNB3</t>
  </si>
  <si>
    <t>TGGCTCCTCAGGCCGGGGGGACAGGTGC</t>
  </si>
  <si>
    <t>AC=4;AF=0.500;AN=22;DB;DP=69;END=49051433;ExcessHet=3.0103;FS=0.000;HOMLEN=17;HOMSEQ=GGCTCCTCAGGCCGGGG;MLEAC=1;MLEAF=0.500;MQ0=0;MQ=60.00;SF=0;SVLEN=-27;SVTYPE=DEL;set=NA19240-NA19239</t>
  </si>
  <si>
    <t>0/1:99:22,11:367,0,3891:33:11,11,5,6</t>
  </si>
  <si>
    <t>0/1:.:23,6:.:.</t>
  </si>
  <si>
    <t>KMT2D</t>
  </si>
  <si>
    <t>GGATACCCAGGCCTGGGCCTGCTGAGGGGTGAGA</t>
  </si>
  <si>
    <t>END=50352096;SVTYPE=insertion;SVLEN=33;SAMPLES=NA19240;SEQ=GATACCCAGGCCTGGGCCTGCTGAGGGGTGAGA</t>
  </si>
  <si>
    <t>0/1:99:20,28:1158,0,753:48:15,5,21,7</t>
  </si>
  <si>
    <t>0/1:46:14,5,20,7:19,27:1145,0,753:99</t>
  </si>
  <si>
    <t>0/1:14,5,19,7:45:1106,0,713:19,26:99</t>
  </si>
  <si>
    <t>AB=0.5125;ABP=3.11887;AC=6;AF=0.500;AN=28;AO=41;CIGAR=1M1D7M;DB;DP=190;DPB=114.778;DPRA=1.21212;END=52552920;EPP=3.48696;EPPR=3.0103;ExcessHet=3.0103;GTI=0;HOMLEN=5;HOMSEQ=CCCCC;LEN=1;MEANALT=4.5;MLEAC=1;MLEAF=0.500;MQ0=0;MQ=60.00;MQM=60;MQMR=60;NS=3;NUMALT=1;ODDS=30.1218;OLD_VARIANT=chr12:52552919:ACCCCCCAG/ACCCCCAG;PAIRED=0.97561;PAIREDR=0.984375;PAO=6.5;PQA=145;PQR=148;PRO=6.5;QA=970;QR=1832;RO=64;RPL=15;RPP=9.41879;RPPR=3.0103;RPR=26;RUN=1;SAF=23;SAP=4.33437;SAR=18;SF=0,1;SRF=34;SRP=3.55317;SRR=30;SVLEN=-1;SVTYPE=DEL;TYPE=del;set=NA19240-NA19239;technology.ILLUMINA=1</t>
  </si>
  <si>
    <t>0/1:.:8,8,16,12:.:44:.:.:756,0,371:16,28:.:99</t>
  </si>
  <si>
    <t>0/1:.:.:.:.:.:.:.:16,26</t>
  </si>
  <si>
    <t>0/1:48,27:.:17:48:645:-41.8954,0,-29.1529:.:.:27:.:503</t>
  </si>
  <si>
    <t>KRT71</t>
  </si>
  <si>
    <t>CACCTCCGGAGCCGTAGCTGCT</t>
  </si>
  <si>
    <t>AC=8;AF=0.500;AN=24;BaseQRankSum=-1.137;ClippingRankSum=-0.087;DB;DP=114;END=52675459;ExcessHet=3.0103;FS=0.000;HOMLEN=12;HOMSEQ=ACCTCCGGAGCC;MLEAC=1;MLEAF=0.500;MQ0=0;MQ=61.49;MQRankSum=0.682;QD=12.41;ReadPosRankSum=-0.247;SF=0;SOR=0.818;SVLEN=-21;SVTYPE=DEL;set=HG00513</t>
  </si>
  <si>
    <t>0/1:12,12:455,0,1714:99:10,2,11,1:24</t>
  </si>
  <si>
    <t>0/1:12,10:.:.:.</t>
  </si>
  <si>
    <t>KRT1</t>
  </si>
  <si>
    <t>AC=2;AF=0.500;AN=4;DB;DP=67;ExcessHet=3.0103;MLEAC=1;MLEAF=0.500;MQ0=0;MQ=60.00;SF=0;set=NA19240-NA19239</t>
  </si>
  <si>
    <t>0/1:745,0,759:13,17:99:9,4,9,8:30</t>
  </si>
  <si>
    <t>KRT76</t>
  </si>
  <si>
    <t>AC=2;AN=18;END=52768989;HOMLEN=22;HOMSEQ=CTGCTGCTGCTGCTGCTGCTGC;SF=0;SVLEN=3;SVTYPE=INS</t>
  </si>
  <si>
    <t>0/1:16,17</t>
  </si>
  <si>
    <t>CGCTGCCACCGCTGAAACCGCT</t>
  </si>
  <si>
    <t>AC=4;AF=0.500;AN=22;DB;DP=53;END=52790167;ExcessHet=3.0103;FS=0.000;HOMLEN=27;HOMSEQ=GCTGCCACCGCTGAAACCGCTGCTGCC;MLEAC=1;MLEAF=0.500;MQ0=0;MQ=60.00;SF=0;SVLEN=21;SVTYPE=INS;set=NA19240-NA19239</t>
  </si>
  <si>
    <t>0/1:10,5:221,0,2015:99:15:6,4,3,2</t>
  </si>
  <si>
    <t>0/1:16,5</t>
  </si>
  <si>
    <t>0/1:.:.:.:18,25,23,19:85:.:.:99:43,42:1186,0,1182</t>
  </si>
  <si>
    <t>0/1:.:.:.:.:.:.:.:.:42,39:.</t>
  </si>
  <si>
    <t>0/1:1272:-84.9915,0,-89.041:85,43:.:85:42:1294:.:.:.:43</t>
  </si>
  <si>
    <t>AB=0.491803;ABP=3.15269;AC=9;AF=0.500;AN=30;AO=120;CIGAR=1M4D1M;DB;DP=493;DPB=168.5;DPRA=0;END=55551804;EPP=11.7686;EPPR=7.49334;ExcessHet=3.0103;GTI=0;HOMLEN=0;LEN=4;MEANALT=1;MLEAC=1;MLEAF=0.500;MQ0=0;MQM=60.0833;MQMR=60;NS=3;NUMALT=1;ODDS=122.494;OLD_VARIANT=chr12:55551800:CTCTTA/CA;PAIRED=1;PAIREDR=0.991935;PAO=3.5;PQA=84;PQR=212;PRO=8.5;QA=3167;QR=3864;RO=124;RPL=53;RPP=6.55704;RPPR=7.49334;RPR=67;RUN=1;SAF=66;SAP=5.61607;SAR=54;SF=0,1;SRF=74;SRP=13.0971;SRR=50;SVLEN=-4;SVTYPE=DEL;TYPE=del;set=Inte.ection;technology.ILLUMINA=1</t>
  </si>
  <si>
    <t>0/1:.:.:89:.:.:24,21,28,16:.:99:.:45,44:1713,0,2816</t>
  </si>
  <si>
    <t>0/1:.:.:.:.:.:.:.:.:.:44,43:.</t>
  </si>
  <si>
    <t>0/1:-79.6552,0,-102.184:1200:88:44:88,44:.:1373:.:44</t>
  </si>
  <si>
    <t>OR6C4</t>
  </si>
  <si>
    <t>1/1:99:.:2948,198,0:0,64:.:.:.:.:0,0,43,21:.:64</t>
  </si>
  <si>
    <t>1/1:.:.:.:3,60:.:.:.:.:.:.:.</t>
  </si>
  <si>
    <t>1/1:.:28:.:.:60:1507:-136.842,-19.1755,0:61,60:.:1:61</t>
  </si>
  <si>
    <t>AB=0.480769;ABP=3.34437;AC=18;AF=0.500;AN=46;AO=50;BaseQRankSum=-0.127;CIGAR=1M3I4M;ClippingRankSum=-0.348;DB;DP=1196;DPB=294.4;DPRA=1.36842;END=75423034;EPP=9.26414;EPPR=17.6544;ExcessHet=3.0103;FS=7.661;GTI=0;HOMLEN=4;HOMSEQ=ACAA;LEN=3;MEANALT=1;MLEAC=1;MLEAF=0.500;MQ0=0;MQ=60.10;MQM=60;MQMR=60;MQRankSum=-0.842;NS=3;NUMALT=1;ODDS=58.9142;OLD_VARIANT=chr12:75423034:GACAA/GACAACAA;PAIRED=1;PAIREDR=0.995074;PAO=8;PQA=222;PQR=195;PRO=7;QA=1274;QD=19.04;QR=6178;RO=203;RPL=18;RPP=11.5225;RPPR=5.4171;RPR=32;RUN=1;ReadPosRankSum=0.250;SAF=33;SAP=14.1282;SAR=17;SF=0,1;SOR=1.368;SRF=110;SRP=6.10171;SRR=93;SVLEN=3;SVTYPE=INS;TYPE=ins;set=HG00512;technology.ILLUMINA=1</t>
  </si>
  <si>
    <t>1/1:3051,208,0:0,69:.:.:99:0,0,35,34:.:.:69</t>
  </si>
  <si>
    <t>1/1:.:1,62</t>
  </si>
  <si>
    <t>1/1:.:.:68:62:.:.:71,68:2:71:1825:-165.95,-17.4938,0</t>
  </si>
  <si>
    <t>GLIPR1L2</t>
  </si>
  <si>
    <t>AB=0.494792;ABP=3.05554;AC=6;AF=0.500;AN=28;AO=95;CIGAR=1M1D1M;DB;DP=490;DPB=275.667;DPRA=0.849558;END=85029772;EPP=3.58174;EPPR=4.07475;ExcessHet=3.0103;GTI=0;HOMLEN=0;LEN=1;MEANALT=3.5;MLEAC=1;MLEAF=0.500;MQ0=0;MQM=60.2105;MQMR=60.049;NS=3;NUMALT=1;ODDS=105.34;OLD_VARIANT=chr12:85029771:CAT/CT;PAIRED=1;PAIREDR=0.985294;PAO=2;PQA=16.5;PQR=64.5;PRO=4;QA=2578;QR=6098;RO=204;RPL=51;RPP=4.13032;RPPR=3.69155;RPR=44;RUN=1;SAF=58;SAP=13.0905;SAR=37;SF=0,1;SRF=113;SRP=8.16222;SRR=91;SVLEN=-1;SVTYPE=DEL;TYPE=del;set=NA19240-NA19239;technology.ILLUMINA=1</t>
  </si>
  <si>
    <t>0/1:.:1727,0,1301:39,50:99:.:.:89:19,20,27,23</t>
  </si>
  <si>
    <t>0/1:.:.:39,38</t>
  </si>
  <si>
    <t>0/1:49:.:.:.:1210:40:94:.:94,49:-90.9177,0,-83.4721:1317</t>
  </si>
  <si>
    <t>TSPAN19</t>
  </si>
  <si>
    <t>0/1:119:45,33,22,19:78,41:909,0,2079:99</t>
  </si>
  <si>
    <t>GGAGTGGTCTGTGCCTCCGTGGGCACTGGTT</t>
  </si>
  <si>
    <t>AC=6;AF=0.500;AN=24;BaseQRankSum=1.068;ClippingRankSum=-0.231;DB;DP=116;END=108623904;ExcessHet=3.0103;FS=0.000;HOMLEN=21;HOMSEQ=GAGTGGTCTGTGCCTCCGTGG;MLEAC=1;MLEAF=0.500;MQ0=0;MQ=60.00;MQRankSum=-0.289;QD=9.45;ReadPosRankSum=-0.427;SF=0;SOR=0.752;SVLEN=-30;SVTYPE=DEL;set=HG00512</t>
  </si>
  <si>
    <t>0/1:34:11,4,11,8:99:15,19:758,0,3425</t>
  </si>
  <si>
    <t>0/1:.:.:.:14,16</t>
  </si>
  <si>
    <t>SELPLG</t>
  </si>
  <si>
    <t>0/1:510,0,412:11,13:99:24:2,9,2,11</t>
  </si>
  <si>
    <t>0/1:.:12,15</t>
  </si>
  <si>
    <t>ATATT</t>
  </si>
  <si>
    <t>AC=1;AF=0.500;AN=2;BaseQRankSum=-1.327;ClippingRankSum=-0.306;DP=18;ExcessHet=3.0103;FS=4.523;MLEAC=1;MLEAF=0.500;MQ0=0;MQ=60.00;MQRankSum=0.714;QD=4.69;ReadPosRankSum=1.531;SF=0;SOR=1.447;set=NA19240</t>
  </si>
  <si>
    <t>0/1:99:16,1:117,0,1023:17:11,5,0,1</t>
  </si>
  <si>
    <t>DTX1</t>
  </si>
  <si>
    <t>GTCTTC</t>
  </si>
  <si>
    <t>AC=1;AF=0.500;AN=2;BaseQRankSum=-1.327;ClippingRankSum=-0.306;DP=18;ExcessHet=3.0103;FS=4.523;MLEAC=1;MLEAF=0.500;MQ0=0;MQ=60.00;MQRankSum=-0.919;QD=4.69;ReadPosRankSum=1.123;SF=0;SOR=1.447;set=NA19240</t>
  </si>
  <si>
    <t>AC=1;AF=0.500;AN=2;BaseQRankSum=-1.304;ClippingRankSum=0.484;DB;DP=25;ExcessHet=3.0103;FS=21.256;MLEAC=1;MLEAF=0.500;MQ0=0;MQ=60.00;MQRankSum=-0.037;QD=12.34;ReadPosRankSum=-1.018;SF=0;SOR=3.589;set=NA19240</t>
  </si>
  <si>
    <t>0/1:13,5,0,5:23:99:18,5:321,0,1222</t>
  </si>
  <si>
    <t>AC=1;AF=0.500;AN=2;BaseQRankSum=-2.050;ClippingRankSum=0.037;DB;DP=25;ExcessHet=3.0103;FS=21.256;MLEAC=1;MLEAF=0.500;MQ0=0;MQ=60.00;MQRankSum=-0.783;QD=12.21;ReadPosRankSum=-0.708;SF=0;SOR=3.589;set=NA19240</t>
  </si>
  <si>
    <t>0/1:318,0,1289:18,5:99:13,5,0,5:23</t>
  </si>
  <si>
    <t>AC=2;AF=0.500;AN=4;DB;DP=56;ExcessHet=3.0103;MLEAC=1;MLEAF=0.500;MQ0=0;SF=0;set=NA19240-NA19238</t>
  </si>
  <si>
    <t>0/1:10,6,4,2:22:99:216,0,647:16,6</t>
  </si>
  <si>
    <t>CAMKK2</t>
  </si>
  <si>
    <t>TGCCACCACC</t>
  </si>
  <si>
    <t>AC=6;AF=0.500;AN=22;DB;DP=81;END=122995585;ExcessHet=3.0103;HOMLEN=6;HOMSEQ=GCCACC;MLEAC=1;MLEAF=0.500;MQ0=0;MQ=60.00;SF=0;SVLEN=-9;SVTYPE=DEL;set=Inte.ection</t>
  </si>
  <si>
    <t>0/1:8,1,12,7:28:9,19:729,0,794:99</t>
  </si>
  <si>
    <t>0/1:.:.:13,13:.:.</t>
  </si>
  <si>
    <t>PITPNM2</t>
  </si>
  <si>
    <t>END=124402515;SVTYPE=insertion;SVLEN=3;SAMPLES=NA19240;SEQ=TGC</t>
  </si>
  <si>
    <t>0/1:59:16,12,11,20:99:1207,0,1026:28,31</t>
  </si>
  <si>
    <t>0/1:.:.:.:.:44,26</t>
  </si>
  <si>
    <t>0/1:6,2,1,2:11:99:8,3:108,0,376</t>
  </si>
  <si>
    <t>0/1:.:.:.:19,5</t>
  </si>
  <si>
    <t>AB=0.378788;ABP=28.2783;AC=6;AF=0.500;AN=28;AO=75;CIGAR=1M1I2M;DB;DP=520;DPB=359;DPRA=0.785714;END=133203016;EPP=4.429;EPPR=4.7546;ExcessHet=3.0103;GTI=0;HOMLEN=1;HOMSEQ=A;LEN=1;MEANALT=3;MLEAC=1;MLEAF=0.500;MQ0=0;MQ=60.00;MQM=60;MQMR=60;NS=3;NUMALT=1;ODDS=131.575;OLD_VARIANT=chr12:133203016:TAT/TAAT;PAIRED=0.986667;PAIREDR=0.995902;PAO=8.5;PQA=165;PQR=165;PRO=8.5;QA=2145;QR=7470;RO=244;RPL=32;RPP=6.51361;RPPR=3.0459;RPR=43;RUN=1;SAF=45;SAP=9.52472;SAR=30;SF=0,1;SRF=118;SRP=3.57987;SRR=126;SVLEN=1;SVTYPE=INS;TYPE=ins;set=NA19240-NA19239;technology.ILLUMINA=1</t>
  </si>
  <si>
    <t>GT:PL:AD:AO:QR:GQ:DPR:SB:DP:RO:QA:GL</t>
  </si>
  <si>
    <t>0/1:1082,0,2727:83,39:.:.:99:.:41,42,24,15:122</t>
  </si>
  <si>
    <t>0/1:.:85,36</t>
  </si>
  <si>
    <t>0/1:.:.:37:2669:.:123,37:.:123:85:1149:-62.0023,0,-198.777</t>
  </si>
  <si>
    <t>ZNF268</t>
  </si>
  <si>
    <t>TTCAGG</t>
  </si>
  <si>
    <t>AB=0.518987;ABP=3.25768;AC=15;AF=0.833;AN=30;AO=167;BaseQRankSum=1.033;CIGAR=1M5I6M;ClippingRankSum=-0.936;DB;DP=440;DPB=356.429;DPRA=0;END=42888298;EPP=3.64744;EPPR=12.9286;ExcessHet=3.0103;GTI=0;HOMLEN=5;HOMSEQ=TCAGG;LEN=5;MEANALT=2.66667;MQ0=0;MQM=60;MQMR=60;MQRankSum=0.936;NS=3;NUMALT=1;ODDS=70.9823;OLD_VARIANT=chr13:42888298:TTCAGGA/TTCAGGTCAGGA;PAIRED=0.988024;PAIREDR=0.972973;PAO=20;PQA=486.5;PQR=353.5;PRO=14;QA=4219;QR=1054;RO=37;RPL=65;RPP=20.8112;RPPR=12.9286;RPR=102;RUN=1;ReadPosRankSum=1.438;SAF=90;SAP=5.20778;SAR=77;SF=0,1;SRF=23;SRP=7.76406;SRR=14;SVLEN=5;SVTYPE=INS;TYPE=ins;set=Inte.ection;technology.ILLUMINA=1</t>
  </si>
  <si>
    <t>1/1:.:99:.:0,69:3221,219,0:.:.:.:69:0,0,36,33</t>
  </si>
  <si>
    <t>1/1:.:.:.:2,66:.:.:.:.:.</t>
  </si>
  <si>
    <t>1/1:0:.:60:.:.:-147.777,-24.6845,0:1538:0:62:.:62,60</t>
  </si>
  <si>
    <t>EPSTI1</t>
  </si>
  <si>
    <t>0/1:99:.:.:41,35:1288,0,6185:.:.:76:.:18,23,19,16</t>
  </si>
  <si>
    <t>0/1:.:.:.:43,22:.:.:.:.:.:.</t>
  </si>
  <si>
    <t>0/1:.:980:18:.:.:-14.6839,0,-105.64:384:54:33:.:54,18</t>
  </si>
  <si>
    <t>0/1:.:.:90:.:21,27,23,19:.:99:.:.:1014,0,1187:48,42</t>
  </si>
  <si>
    <t>0/1:.:.:.:.:.:.:.:.:.:.:46,39</t>
  </si>
  <si>
    <t>0/1:-60.7025,0,-88.1583:1098:85:44:.:85,38:.:1321:38</t>
  </si>
  <si>
    <t>AC=2;AF=0.500;AN=4;DB;DP=106;ExcessHet=3.0103;MLEAC=1;MLEAF=0.500;MQ0=0;SF=0;set=NA19240-NA19238</t>
  </si>
  <si>
    <t>0/1:48:15,9,17,7:99:24,24:868,0,922</t>
  </si>
  <si>
    <t>1/1:0,48:2238,154,0:99:0,0,27,21:48</t>
  </si>
  <si>
    <t>0/1:4,15:.:.:.:.</t>
  </si>
  <si>
    <t>AB=0;ABP=0;AC=16;AF=1.00;AN=28;AO=97;CIGAR=1M4I2M;DB;DP=196;DPB=231.333;DPRA=0;END=113325657;EPP=6.79359;EPPR=5.18177;ExcessHet=3.0103;FS=0.000;GTI=0;HOMLEN=3;HOMSEQ=CAC;LEN=4;MEANALT=1;MLEAC=2;MLEAF=1.00;MQ0=0;MQ=60.00;MQM=60;MQMR=60;NS=3;NUMALT=1;ODDS=43.4376;OLD_VARIANT=chr13:113325657:ACA/ACACTCA;PAIRED=0.989691;PAIREDR=1;PAO=2.5;PQA=49.5;PQR=34.5;PRO=1.5;QA=2138;QR=21;RO=1;RPL=55;RPP=6.79359;RPPR=5.18177;RPR=42;RUN=1;SAF=34;SAP=21.8372;SAR=63;SF=0,1;SRF=0;SRP=5.18177;SRR=1;SVLEN=4;SVTYPE=INS;TYPE=ins;set=Inte.ection;technology.ILLUMINA=1</t>
  </si>
  <si>
    <t>1/1:.:.:0,0,11,26:.:.:37:99:.:1665,111,0:0,37</t>
  </si>
  <si>
    <t>.:.:.:.:.:.:.:.:.:.:0,37</t>
  </si>
  <si>
    <t>1/1:897:-78.8574,-9.64022,0:.:39,38:1:39:.:21:.:.:38</t>
  </si>
  <si>
    <t>GRTP1</t>
  </si>
  <si>
    <t>AB=0.492958;ABP=3.04088;AC=15;AF=0.833;AN=30;AO=189;BaseQRankSum=1.034;CIGAR=1M1I2M;ClippingRankSum=-0.188;DB;DP=440;DPB=297.333;DPRA=0;END=20197747;EPP=4.95199;EPPR=3.25157;ExcessHet=3.0103;GTI=0;HOMLEN=1;HOMSEQ=A;LEN=1;MEANALT=1.33333;MQ0=0;MQ=60.00;MQM=60;MQMR=60;MQRankSum=-1.625;NS=3;NUMALT=1;ODDS=80.0504;OLD_VARIANT=chr14:20197747:CAG/CAAG;PAIRED=1;PAIREDR=0.916667;PAO=7.5;PQA=160;PQR=111;PRO=5.5;QA=5186;QR=1040;RO=36;RPL=91;RPP=3.57327;RPPR=3.25157;RPR=98;RUN=1;ReadPosRankSum=0.591;SAF=95;SAP=3.02179;SAR=94;SF=0,1;SRF=18;SRP=3.0103;SRR=18;SVLEN=1;SVTYPE=INS;TYPE=ins;set=Inte.ection;technology.ILLUMINA=1</t>
  </si>
  <si>
    <t>1/1:.:99:.:3222,223,0:0,71:.:.:.:71:0,0,28,43</t>
  </si>
  <si>
    <t>1/1:.:.:.:.:2,67:.:.:.:.</t>
  </si>
  <si>
    <t>1/1:0:.:76:.:.:-192.75,-26.1896,0:2117:0:76:.:76,76</t>
  </si>
  <si>
    <t>1/1:0,57:1764,171,0:.:.:99:0,0,27,30:.:.:57</t>
  </si>
  <si>
    <t>1/1:4,53:.:.:.:.:.</t>
  </si>
  <si>
    <t>1/1:.:.:59:0:.:.:61,59:0:61:1594:-143.548,-22.5772,0</t>
  </si>
  <si>
    <t>GGAGGCT</t>
  </si>
  <si>
    <t>AB=0.435484;ABP=5.25182;AC=11;AF=0.667;AN=30;AO=47;CIGAR=1M6D13M;DB;DP=179;DPB=86;DPRA=0;END=21092599;EPP=6.75262;EPPR=3.08035;ExcessHet=3.0103;GTI=0;HOMLEN=17;HOMSEQ=GAGGCTGAGGCTGAGGC;LEN=6;MEANALT=2.66667;MQ0=0;MQM=61.0638;MQMR=60;NS=3;NUMALT=1;ODDS=21.955;OLD_VARIANT=chr14:21092593:GGAGGCTGAGGCTGAGGCTG/GGAGGCTGAGGCTG;PAIRED=1;PAIREDR=1;PAO=15;PQA=330.5;PQR=474.5;PRO=21;QA=1035;QR=898;RO=31;RPL=23;RPP=3.0565;RPPR=3.64073;RPR=24;RUN=1;SAF=24;SAP=3.0565;SAR=23;SF=0,1;SRF=13;SRP=4.76149;SRR=18;SVLEN=-6;SVTYPE=DEL;TYPE=del;set=Inte.ection;technology.ILLUMINA=1</t>
  </si>
  <si>
    <t>GT:DPR:SB:DP:RO:QA:GL:PL:AD:AO:GQ:QR</t>
  </si>
  <si>
    <t>1/1:.:0,0,7,12:19:.:.:.:856,58,0:0,19:.:58</t>
  </si>
  <si>
    <t>0/1:.:.:.:.:.:.:.:8,21:.:.</t>
  </si>
  <si>
    <t>1/1:21,20:.:21:0:412:-34.0837,-11.3164,0:.:.:20:.:0</t>
  </si>
  <si>
    <t>ZNF219</t>
  </si>
  <si>
    <t>AGAACGT</t>
  </si>
  <si>
    <t>AB=0.428571;ABP=6.1124;AC=12;AF=0.500;AN=38;AO=30;BaseQRankSum=1.804;CIGAR=1M6I13M;ClippingRankSum=-0.513;DB;DP=719;DPB=267.286;DPRA=0.897436;END=23079574;EPP=4.16842;EPPR=10.2679;ExcessHet=3.0103;FS=4.632;GTI=0;HOMLEN=14;HOMSEQ=GAACGTGAACGTGA;LEN=6;MEANALT=5;MLEAC=1;MLEAF=0.500;MQ0=0;MQ=60.42;MQM=61;MQMR=60;MQRankSum=0.133;NS=3;NUMALT=1;ODDS=52.4095;OLD_VARIANT=chr14:23079574:AGAACGTGAACGTG/AGAACGTGAACGTGAACGTG;PAIRED=1;PAIREDR=0.994652;PAO=26;PQA=648.5;PQR=582.5;PRO=23;QA=607;QD=17.59;QR=5255;RO=187;RPL=12;RPP=5.61607;RPPR=11.4756;RPR=18;RUN=1;ReadPosRankSum=-1.712;SAF=13;SAP=4.16842;SAR=17;SF=0,1;SOR=0.895;SRF=103;SRP=7.20229;SRR=84;SVLEN=6;SVTYPE=INS;TYPE=ins;set=HG00512;technology.ILLUMINA=1</t>
  </si>
  <si>
    <t>0/1:99:.:.:1007,0,2409:33,23:.:.:.:56:15,18,8,15</t>
  </si>
  <si>
    <t>0/1:.:.:.:.:43,18:.:.:.:.:.</t>
  </si>
  <si>
    <t>0/1:.:969:17:.:.:-10.8485,0,-59.5182:321:34:54:.:54,17</t>
  </si>
  <si>
    <t>ACIN1</t>
  </si>
  <si>
    <t>AC=5;AF=0.750;AN=22;BaseQRankSum=0.320;ClippingRankSum=0.084;DB;DP=117;END=23275594;ExcessHet=3.0103;FS=0.000;HOMLEN=22;HOMSEQ=CATCATCATCATCATCATCATC;MQ0=0;MQ=60.00;MQRankSum=2.071;ReadPosRankSum=0.122;SF=0;SVLEN=-3;SVTYPE=DEL;set=NA19240-NA19238</t>
  </si>
  <si>
    <t>0/1:10,11,6,8:35:468,0,783:21,14:99</t>
  </si>
  <si>
    <t>0/1:.:.:.:15,13</t>
  </si>
  <si>
    <t>0/1:11,11,7,9:38:536,0,829:22,16:99</t>
  </si>
  <si>
    <t>0/1:.:.:.:10,18:.</t>
  </si>
  <si>
    <t>TACG</t>
  </si>
  <si>
    <t>AB=0.382353;ABP=11.1853;AC=9;AF=0.750;AN=28;AO=76;BaseQRankSum=-0.313;CIGAR=1M3D1M;ClippingRankSum=-0.313;DB;DP=292;DPB=136.4;DPRA=1.05357;END=24208140;EPP=3.46745;EPPR=3.84193;ExcessHet=3.0103;FS=0.000;GTI=0;HOMLEN=2;HOMSEQ=AC;LEN=3;MEANALT=2.5;MQ0=0;MQM=60.2632;MQMR=60;MQRankSum=-0.078;NS=3;NUMALT=1;ODDS=21.0205;OLD_VARIANT=chr14:24208137:TACGA/TA;PAIRED=1;PAIREDR=0.989362;PAO=2;PQA=40.5;PQR=292.5;PRO=13;QA=1697;QR=2527;RO=94;RPL=45;RPP=8.61041;RPPR=7.53805;RPR=31;RUN=1;ReadPosRankSum=-0.691;SAF=31;SAP=8.61041;SAR=45;SF=0,1;SRF=36;SRP=14.1911;SRR=58;SVLEN=-3;SVTYPE=DEL;TYPE=del;set=NA19240-NA19239;technology.ILLUMINA=1</t>
  </si>
  <si>
    <t>0/1:1017,0,1820:39,27:.:99:.:19,20,14,13:.:.:66</t>
  </si>
  <si>
    <t>0/1:.:39,24:.:.:.:.:.:.:.</t>
  </si>
  <si>
    <t>0/1:.:.:26:.:1053:.:68,26:39:68:648:-36.755,0,-78.4408</t>
  </si>
  <si>
    <t>TSSK4</t>
  </si>
  <si>
    <t>0/1:.:.:72:.:.:20,19,13,20:.:99:.:39,33:959,0,1162</t>
  </si>
  <si>
    <t>0/1:.:.:.:.:.:.:.:.:.:39,33:.</t>
  </si>
  <si>
    <t>0/1:-65.2106,0,-79.9768:1041:76:39:76,35:.:1174:.:35</t>
  </si>
  <si>
    <t>AB=0.381356;ABP=17.4377;AC=6;AF=0.500;AN=28;AO=45;CIGAR=1M3I16M;DB;DP=288;DPB=198.765;DPRA=1.28261;END=30622360;EPP=3.05855;EPPR=19.1714;ExcessHet=3.0103;GTI=0;HOMLEN=16;HOMSEQ=CAGCAGCAGCAGCAGC;LEN=3;MEANALT=4;MLEAC=1;MLEAF=0.500;MQ0=0;MQ=60.00;MQM=60;MQMR=60;NS=3;NUMALT=1;ODDS=25.6161;OLD_VARIANT=chr14:30622360:ACAGCAGCAGCAGCAGC/ACAGCAGCAGCAGCAGCAGC;PAIRED=1;PAIREDR=1;PAO=25;PQA=608;PQR=608;PRO=25;QA=1158;QR=3306;RO=113;RPL=29;RPP=11.1654;RPPR=3.49071;RPR=16;RUN=1;SAF=20;SAP=4.21667;SAR=25;SF=0,1;SRF=44;SRP=15.0207;SRR=69;SVLEN=3;SVTYPE=INS;TYPE=ins;set=NA19240-NA19238;technology.ILLUMINA=1</t>
  </si>
  <si>
    <t>0/1:.:99:.:31,18:642,0,1324:.:.:.:49:7,24,8,10</t>
  </si>
  <si>
    <t>0/1:.:.:.:41,16:.:.:.:.:.:.</t>
  </si>
  <si>
    <t>0/1:960:.:16:.:.:-11.634,0,-60.6286:416:32:53:.:53,16</t>
  </si>
  <si>
    <t>SCFD1</t>
  </si>
  <si>
    <t>AB=0.47561;ABP=3.8577;AC=6;AF=0.500;AN=28;AO=78;CIGAR=1M1D9M;DB;DP=411;DPB=262.273;DPRA=1;END=61697890;EPP=4.79202;EPPR=3.35608;ExcessHet=3.0103;GTI=0;HOMLEN=4;HOMSEQ=TTTT;LEN=1;MEANALT=5;MLEAC=1;MLEAF=0.500;MQ0=0;MQ=60.00;MQM=60;MQMR=60;NS=3;NUMALT=1;ODDS=95.9395;OLD_VARIANT=chr14:61697889:CTTTTTAAAAG/CTTTTAAAAG;PAIRED=1;PAIREDR=0.993631;PAO=21.5;PQA=505;PQR=679;PRO=27.5;QA=2133;QR=4627;RO=157;RPL=39;RPP=3.0103;RPPR=5.34774;RPR=39;RUN=1;SAF=40;SAP=3.12166;SAR=38;SF=0,1;SRF=77;SRP=3.13478;SRR=80;SVLEN=-1;SVTYPE=DEL;TYPE=del;set=NA19240-NA19239;technology.ILLUMINA=1</t>
  </si>
  <si>
    <t>0/1:.:23,18,20,23:84:.:.:.:1148,0,1064:41,43:.:99</t>
  </si>
  <si>
    <t>0/1:.:.:.:.:.:.:.:41,24:.:.</t>
  </si>
  <si>
    <t>0/1:85,41:.:85:38:1140:-75.322,0,-75.791:.:.:41:.:1142</t>
  </si>
  <si>
    <t>HIF1A</t>
  </si>
  <si>
    <t>CCTGCTGCTGCTG</t>
  </si>
  <si>
    <t>END=92071022;SVTYPE=insertion;SVLEN=12;SAMPLES=NA19240;SEQ=CTGCTGCTGCTG</t>
  </si>
  <si>
    <t>AC=3;AF=0.500;AN=6;DP=186;ExcessHet=3.0103;MLEAC=1;MLEAF=0.500;MQ0=0;SF=0;set=Inte.ection</t>
  </si>
  <si>
    <t>0/1:20,45,3,6:74:99:179,0,1730:65,9</t>
  </si>
  <si>
    <t>AC=3;AF=0.500;AN=6;DP=163;ExcessHet=3.0103;MLEAC=1;MLEAF=0.500;MQ0=0;SF=0;set=Inte.ection</t>
  </si>
  <si>
    <t>0/1:18,43,3,6:70:99:191,0,1588:61,9</t>
  </si>
  <si>
    <t>END=20541617;SVTYPE=deletion;SVLEN=-18;SAMPLES=NA19240;SEQ=GGGGATGGGTAGGGAGGT</t>
  </si>
  <si>
    <t>AGCG</t>
  </si>
  <si>
    <t>AC=10;AF=0.500;AN=26;BaseQRankSum=0.342;ClippingRankSum=-1.025;DB;DP=116;END=22786680;ExcessHet=3.0103;FS=0.000;HOMLEN=23;HOMSEQ=GCGGCGGCGGCGGCGGCGGCGGC;MLEAC=1;MLEAF=0.500;MQ0=0;MQ=60.00;MQRankSum=0.732;QD=16.26;ReadPosRankSum=-0.537;SF=0;SOR=0.813;SVLEN=-3;SVTYPE=DEL;set=HG00513-HG00512</t>
  </si>
  <si>
    <t>0/1:270,0,311:8,7:99:4,4,4,3:15</t>
  </si>
  <si>
    <t>0/1:.:8,7</t>
  </si>
  <si>
    <t>NIPA1</t>
  </si>
  <si>
    <t>CTCTCCGTATCTTCTCCT</t>
  </si>
  <si>
    <t>END=23129910;SVTYPE=insertion;SVLEN=17;SAMPLES=NA19240;SEQ=TCTCCGTATCTTCTCCT</t>
  </si>
  <si>
    <t>TCATCTTCTCCTCCTCCTCTCCGCTC</t>
  </si>
  <si>
    <t>END=23130135;SVTYPE=insertion;SVLEN=25;SAMPLES=NA19240;SEQ=CATCTTCTCCTCCTCCTCTCCGCTC</t>
  </si>
  <si>
    <t>GTGCATCTTCTCTTCCAGCTCCCGTAT</t>
  </si>
  <si>
    <t>END=23130318;SVTYPE=deletion;SVLEN=-26;SAMPLES=NA19240;SEQ=TGCATCTTCTCTTCCAGCTCCCGTAT</t>
  </si>
  <si>
    <t>END=23136621;SVTYPE=deletion;SVLEN=-36;SAMPLES=NA19240;SEQ=GTGGGGATGGGTAGGGAGGTGGGGATGGGTAGGGAG</t>
  </si>
  <si>
    <t>TGGTAGGGAGTGG</t>
  </si>
  <si>
    <t>END=23334101;SVTYPE=insertion;SVLEN=12;SAMPLES=NA19240;SEQ=GGTAGGGAGTGG</t>
  </si>
  <si>
    <t>GGGGTAGGGAGGTGGGAT</t>
  </si>
  <si>
    <t>END=23334119;SVTYPE=insertion;SVLEN=17;SAMPLES=NA19240;SEQ=GGGTAGGGAGGTGGGAT</t>
  </si>
  <si>
    <t>AC=10;AF=1.00;AN=10;DB;DP=115;ExcessHet=3.0103;FS=0.000;MLEAC=2;MLEAF=1.00;MQ0=0;MQ=60.00;QD=31.75;SF=0;SOR=2.200;set=HG00513</t>
  </si>
  <si>
    <t>1/1:48:691,48,0:0,15:15:0,0,4,11</t>
  </si>
  <si>
    <t>AC=1;AF=0.500;AN=2;BaseQRankSum=-0.061;ClippingRankSum=0.674;DB;DP=15;ExcessHet=3.0103;FS=4.832;MLEAC=1;MLEAF=0.500;MQ0=0;MQ=53.49;MQRankSum=-2.266;QD=14.92;ReadPosRankSum=1.041;SF=0;SOR=0.707;set=NA19240</t>
  </si>
  <si>
    <t>0/1:15:7,3,2,3:99:10,5:261,0,407</t>
  </si>
  <si>
    <t>1/1:45:0,0,29,16:0,45:1786,135,0:99</t>
  </si>
  <si>
    <t>0/1:24,14,15,5:58:481,0,1479:38,20:99</t>
  </si>
  <si>
    <t>0/1:99:47,20:457,0,1782:29,18,15,5:67</t>
  </si>
  <si>
    <t>0/1:99:1197,0,2239:58,34:92:29,29,24,10</t>
  </si>
  <si>
    <t>0/1:71:26,27,10,8:594,0,2087:53,18:99</t>
  </si>
  <si>
    <t>.:.:.:.:46,6</t>
  </si>
  <si>
    <t>0/1:658,0,1451:41,17:99:17,24,10,7:58</t>
  </si>
  <si>
    <t>.:.:42,5</t>
  </si>
  <si>
    <t>AC=4;AF=0.500;AN=8;BaseQRankSum=0.703;ClippingRankSum=0.047;DB;DP=245;ExcessHet=3.0103;FS=0.000;MLEAC=1;MLEAF=0.500;MQ0=0;MQ=57.53;MQRankSum=-1.241;QD=5.01;ReadPosRankSum=-0.117;SF=0;SOR=0.804;set=HG00513-HG00512</t>
  </si>
  <si>
    <t>0/1:99:463,0,1682:40,14:54:13,27,8,6</t>
  </si>
  <si>
    <t>ATCTTCTCCTCCTGGCCCCACATCT</t>
  </si>
  <si>
    <t>AC=4;AF=0.500;AN=8;BaseQRankSum=-1.399;ClippingRankSum=1.240;DB;DP=218;ExcessHet=3.0103;FS=8.282;MLEAC=1;MLEAF=0.500;MQ0=0;MQ=57.79;MQRankSum=-3.219;QD=7.69;ReadPosRankSum=-3.606;SF=0;SOR=2.074;set=HG00513-HG00512</t>
  </si>
  <si>
    <t>0/1:58:18,30,1,9:476,0,2098:48,10:99</t>
  </si>
  <si>
    <t>AC=4;AF=0.500;AN=8;BaseQRankSum=-1.707;ClippingRankSum=0.662;DB;DP=230;ExcessHet=3.0103;FS=8.090;MLEAC=1;MLEAF=0.500;MQ0=0;MQ=56.27;MQRankSum=-4.887;QD=4.36;ReadPosRankSum=-2.310;SF=0;SOR=2.303;set=HG00513-HG00512</t>
  </si>
  <si>
    <t>0/1:57,7:122,0,2344:99:21,36,0,7:64</t>
  </si>
  <si>
    <t>CTGCTCTTGCATCTTCTCG</t>
  </si>
  <si>
    <t>AC=3;AF=0.500;AN=6;BaseQRankSum=2.225;ClippingRankSum=0.766;DB;DP=173;ExcessHet=3.0103;FS=18.372;MLEAC=1;MLEAF=0.500;MQ0=0;MQ=58.31;MQRankSum=-4.267;QD=1.85;ReadPosRankSum=-2.371;SF=0;SOR=4.174;set=HG00512</t>
  </si>
  <si>
    <t>0/1:170,0,2286:53,8:99:25,28,0,8:61</t>
  </si>
  <si>
    <t>TCCGCATCTTCTCCTCCTGCTC</t>
  </si>
  <si>
    <t>AC=6;AF=0.500;AN=24;DB;DP=165;END=23441544;ExcessHet=3.0103;HOMLEN=10;HOMSEQ=CCGCATCTTC;MLEAC=1;MLEAF=0.500;MQ0=0;MQ=60.00;SF=0;SVLEN=-21;SVTYPE=DEL;set=Inte.ection</t>
  </si>
  <si>
    <t>0/1:46:12,10,10,14:99:22,24:908,0,814</t>
  </si>
  <si>
    <t>0/1:.:.:.:20,16</t>
  </si>
  <si>
    <t>TGGCCATGGCCCAGGGCCCTGCG</t>
  </si>
  <si>
    <t>END=40356151;SVTYPE=insertion;SVLEN=22;SAMPLES=NA19240;SEQ=GGCCATGGCCCAGGGCCCTGCG</t>
  </si>
  <si>
    <t>AB=0.413408;ABP=14.6683;AC=6;AF=0.500;AN=28;AO=74;CIGAR=1M3D6M;DB;DP=461;DPB=261.1;DPRA=1.00562;END=44563292;EPP=8.76177;EPPR=15.3911;ExcessHet=3.0103;GTI=0;HOMLEN=4;HOMSEQ=TGTT;LEN=3;MEANALT=2.5;MLEAC=1;MLEAF=0.500;MQ0=0;MQ=60.11;MQM=60.2703;MQMR=60;NS=3;NUMALT=1;ODDS=93.4796;OLD_VARIANT=chr15:44563289:ATGTTGTTTA/ATGTTTA;PAIRED=0.959459;PAIREDR=0.994764;PAO=9.5;PQA=245.5;PQR=553.5;PRO=20.5;QA=1903;QR=5657;RO=191;RPL=42;RPP=5.94472;RPPR=15.3911;RPR=32;RUN=1;SAF=32;SAP=5.94472;SAR=42;SF=0,1;SRF=64;SRP=48.1337;SRR=127;SVLEN=-3;SVTYPE=DEL;TYPE=del;set=NA19240-NA19239;technology.ILLUMINA=1</t>
  </si>
  <si>
    <t>0/1:.:99:.:48,41:1564,0,2269:.:.:89:.:17,31,15,26</t>
  </si>
  <si>
    <t>0/1:.:.:.:49,39:.:.:.:.:.:.</t>
  </si>
  <si>
    <t>0/1:1426:.:40:.:.:-61.4275,0,-102.321:1026:88:47:.:88,40</t>
  </si>
  <si>
    <t>SPG11</t>
  </si>
  <si>
    <t>AB=0.515385;ABP=3.27756;AC=6;AF=0.500;AN=28;AO=67;CIGAR=1M1I5M;DB;DP=339;DPB=227.167;DPRA=0.855263;END=50529817;EPP=3.04271;EPPR=5.27618;ExcessHet=3.0103;GTI=0;HOMLEN=3;HOMSEQ=TTT;LEN=1;MEANALT=1.5;MLEAC=1;MLEAF=0.500;MQ0=0;MQ=60.00;MQM=60;MQMR=60;NS=3;NUMALT=1;ODDS=71.3666;OLD_VARIANT=chr15:50529817:ATTTAG/ATTTTAG;PAIRED=1;PAIREDR=1;PAO=9;PQA=229.5;PQR=229.5;PRO=9;QA=1905;QR=4100;RO=138;RPL=35;RPP=3.30199;RPPR=4.01736;RPR=32;RUN=1;SAF=29;SAP=5.63551;SAR=38;SF=0,1;SRF=74;SRP=4.58383;SRR=64;SVLEN=1;SVTYPE=INS;TYPE=ins;set=NA19240-NA19238;technology.ILLUMINA=1</t>
  </si>
  <si>
    <t>0/1:.:.:16,11,17,18:.:62:.:99:.:988,0,744:27,35</t>
  </si>
  <si>
    <t>0/1:.:.:.:.:.:.:.:.:.:29,33</t>
  </si>
  <si>
    <t>0/1:951:-62.065,0,-54.9936:.:63,35:63:28:.:872:.:.:35</t>
  </si>
  <si>
    <t>USP50</t>
  </si>
  <si>
    <t>TCTA</t>
  </si>
  <si>
    <t>AB=0.442529;ABP=8.00219;AC=6;AF=0.500;AN=28;AO=77;CIGAR=1M3D1M;DB;DP=442;DPB=223.8;DPRA=0.977528;END=50583146;EPP=3.0385;EPPR=4.44608;ExcessHet=3.0103;GTI=0;HOMLEN=2;HOMSEQ=CT;LEN=3;MEANALT=2;MLEAC=1;MLEAF=0.500;MQ0=0;MQM=60.1299;MQMR=60;NS=3;NUMALT=1;ODDS=85.8029;OLD_VARIANT=chr15:50583143:TCTAC/TC;PAIRED=1;PAIREDR=0.994536;PAO=0.5;PQA=7.5;PQR=353.5;PRO=13.5;QA=2101;QR=5313;RO=183;RPL=51;RPP=20.6359;RPPR=24.9505;RPR=26;RUN=1;SAF=33;SAP=6.42261;SAR=44;SF=0,1;SRF=66;SRP=33.8737;SRR=117;SVLEN=-3;SVTYPE=DEL;TYPE=del;set=NA19240-NA19238;technology.ILLUMINA=1</t>
  </si>
  <si>
    <t>0/1:15,33,15,17:.:80:.:.:.:48,32:1186,0,2393:.:99</t>
  </si>
  <si>
    <t>0/1:.:.:.:.:.:.:50,26:.</t>
  </si>
  <si>
    <t>0/1:.:76,27:76:49:759:-43.8935,0,-120.933:.:.:27:.:1459</t>
  </si>
  <si>
    <t>TRPM7</t>
  </si>
  <si>
    <t>AB=0.447761;ABP=4.59839;AC=13;AF=0.500;AN=36;AO=30;BaseQRankSum=0.177;CIGAR=1M3D8M;ClippingRankSum=0.014;DB;DP=382;DPB=103.5;DPRA=1.04688;END=74244062;EPP=5.61607;EPPR=5.71629;ExcessHet=3.0103;FS=0.000;GTI=0;HOMLEN=3;HOMSEQ=AAG;LEN=3;MEANALT=1;MLEAC=1;MLEAF=0.500;MQ0=0;MQ=60.00;MQM=60;MQMR=60.1538;MQRankSum=0.884;NS=3;NUMALT=1;ODDS=20.0389;OLD_VARIANT=chr15:74244059:TAAGAAGGAGAC/TAAGGAGAC;PAIRED=0.933333;PAIREDR=1;PAO=9.5;PQA=236;PQR=382;PRO=16.5;QA=708;QR=1927;RO=65;RPL=15;RPP=3.0103;RPPR=3.84548;RPR=15;RUN=1;ReadPosRankSum=-0.476;SAF=21;SAP=13.4334;SAR=9;SF=0,1;SRF=30;SRP=3.84548;SRR=35;SVLEN=-3;SVTYPE=DEL;TYPE=del;set=HG00732-HG00731;technology.ILLUMINA=1</t>
  </si>
  <si>
    <t>0/1:99:.:.:22,18:690,0,1052:.:.:.:40:10,12,9,9</t>
  </si>
  <si>
    <t>0/1:.:.:.:23,17</t>
  </si>
  <si>
    <t>0/1:.:611:18:.:.:-25.0123,0,-39.978:451:21:43:.:43,18</t>
  </si>
  <si>
    <t>CCDC33</t>
  </si>
  <si>
    <t>AC=6;AF=0.500;AN=8;BaseQRankSum=-2.422;ClippingRankSum=-0.540;DB;DP=126;ExcessHet=3.0103;FS=5.599;MLEAC=1;MLEAF=0.500;MQ0=0;MQ=54.89;MQRankSum=-1.181;QD=14.38;ReadPosRankSum=0.340;SF=0;SOR=1.802;set=HG00732</t>
  </si>
  <si>
    <t>1/1:0,0,8,15:23:72:1066,72,0:0,23</t>
  </si>
  <si>
    <t>ADAMTS7</t>
  </si>
  <si>
    <t>TAGCCTCTCCTCCTGTTCACGTAGCCTCTCCTCCTGTTCACAC</t>
  </si>
  <si>
    <t>AC=1;AF=0.500;AN=2;BaseQRankSum=0.322;ClippingRankSum=-0.322;DP=14;ExcessHet=3.0103;FS=0.000;MLEAC=1;MLEAF=0.500;MQ0=0;MQ=30.19;MQRankSum=0.322;QD=1.27;ReadPosRankSum=1.221;SF=0f;SOR=0.307;set=FilteredInAll</t>
  </si>
  <si>
    <t>0/1:5,3:47,0,116:47:4,1,2,1:8</t>
  </si>
  <si>
    <t>ACAGCCTCTCCTCCTGTTCATGTAGCCTCTCCTCCTGTTCATG</t>
  </si>
  <si>
    <t>END=82345235;SVTYPE=deletion;SVLEN=-42;SAMPLES=NA19240;SEQ=CAGCCTCTCCTCCTGTTCATGTAGCCTCTCCTCCTGTTCATG</t>
  </si>
  <si>
    <t>CGTGAACAGGAGGAGAGGCTGT</t>
  </si>
  <si>
    <t>AC=1;AF=0.500;AN=2;BaseQRankSum=-1.149;ClippingRankSum=-0.334;DP=34;ExcessHet=3.0103;FS=9.779;MLEAC=1;MLEAF=0.500;MQ0=0;MQ=54.79;MQRankSum=-2.706;QD=2.39;ReadPosRankSum=1.297;SF=0;SOR=3.252;set=NA19240</t>
  </si>
  <si>
    <t>0/1:11,10,0,4:25:97:97,0,1069:21,4</t>
  </si>
  <si>
    <t>0/1:.:44:.:11,9,14,10:.:.:.:20,24:948,0,856:99</t>
  </si>
  <si>
    <t>0/1:.:.:.:.:.:.:.:20,23:.:.</t>
  </si>
  <si>
    <t>0/1:23:46:46,23:.:-41.7021,0,-48.1188:621:23:.:.:.:692</t>
  </si>
  <si>
    <t>TTGCTGC</t>
  </si>
  <si>
    <t>AC=2;AN=18;END=89333596;HOMLEN=33;HOMSEQ=TGCTGCTGCTGCTGCTGCTGCTGCTGCTGCTGC;SF=0;SVLEN=6;SVTYPE=INS</t>
  </si>
  <si>
    <t>POLG</t>
  </si>
  <si>
    <t>0/1:.:.:.:.:.:20,13</t>
  </si>
  <si>
    <t>0/1:3,11,6,9:29:614,0,528:14,15:99</t>
  </si>
  <si>
    <t>1/1:0,0,9,18:27:1183,82,0:0,27:82</t>
  </si>
  <si>
    <t>0/1:.:.:.:8,10</t>
  </si>
  <si>
    <t>GGAGAGGA</t>
  </si>
  <si>
    <t>AC=3;AF=0.500;AN=6;BaseQRankSum=-3.216;ClippingRankSum=-0.292;DP=119;ExcessHet=3.0103;FS=16.243;MLEAC=1;MLEAF=0.500;MQ0=0;MQ=60.00;MQRankSum=0.253;QD=2.76;ReadPosRankSum=0.499;SF=0;SOR=3.232;set=HG00732</t>
  </si>
  <si>
    <t>0/1:99:30,1:153,0,2114:31:15,15,0,1</t>
  </si>
  <si>
    <t>0/1:38:19,9,0,10:28,10:336,0,2099:99</t>
  </si>
  <si>
    <t>GGCGCCCCCC</t>
  </si>
  <si>
    <t>AC=8;AF=0.500;AN=24;BaseQRankSum=0.611;ClippingRankSum=1.271;DB;DP=202;END=101489572;ExcessHet=3.0103;FS=1.320;HOMLEN=24;HOMSEQ=GCGCCCCCCGCGCCCCCCGCGCCC;MLEAC=1;MLEAF=0.500;MQ0=0;MQ=60.00;MQRankSum=0.644;QD=11.43;ReadPosRankSum=-0.974;SF=0;SOR=0.437;SVLEN=-9;SVTYPE=DEL;set=HG00732</t>
  </si>
  <si>
    <t>0/1:19,20:713,0,1757:99:12,7,13,7:39</t>
  </si>
  <si>
    <t>0/1:26,21:.:.:.:.</t>
  </si>
  <si>
    <t>PCSK6</t>
  </si>
  <si>
    <t>1/1:.:99:.:1498,102,0:0,33:.:.:33:.:0,0,16,17</t>
  </si>
  <si>
    <t>.:.:.:.:.:0,30:.:.:.</t>
  </si>
  <si>
    <t>1/1:6:.:33:.:.:-76.2673,-10.9442,0:819:35:1:.:35,33</t>
  </si>
  <si>
    <t>AGGACGCCGGACCGACAC</t>
  </si>
  <si>
    <t>AB=0.5;ABP=3.0103;AC=20;AF=0.500;AN=38;AO=17;BaseQRankSum=0.775;CIGAR=1M17D1M;ClippingRankSum=-0.549;DB;DP=367;DPB=123.789;DPRA=0.790698;END=813372;EPP=6.20364;EPPR=8.04722;ExcessHet=3.0103;FS=2.774;GTI=0;HOMLEN=2;HOMSEQ=GG;LEN=17;MEANALT=2;MLEAC=1;MLEAF=0.500;MQ0=0;MQ=60.00;MQM=60;MQMR=60;MQRankSum=-1.310;NS=3;NUMALT=1;ODDS=25.8903;OLD_VARIANT=chr16:813355:AGGACGCCGGACCGACACG/AG;PAIRED=0.941176;PAIREDR=1;PAO=1.5;PQA=0;PQR=899;PRO=36.5;QA=316;QD=18.97;QR=2589;RO=97;RPL=7;RPP=4.1599;RPPR=3.21178;RPR=10;RUN=1;ReadPosRankSum=-0.138;SAF=10;SAP=4.1599;SAR=7;SF=0,1;SOR=1.230;SRF=55;SRP=6.79359;SRR=42;SVLEN=-17;SVTYPE=DEL;TYPE=del;set=HG00513;technology.ILLUMINA=1</t>
  </si>
  <si>
    <t>1/1:.:31:.:0,0,17,14:.:.:.:0,31:1383,94,0:.:94</t>
  </si>
  <si>
    <t>1/1:.:.:.:.:.:.:.:2,26:.</t>
  </si>
  <si>
    <t>1/1:0:25:25,25:.:-38.1984,-5.52687,0:448:25:.:.:0</t>
  </si>
  <si>
    <t>AC=4;AF=0.500;AN=22;DB;DP=89;END=1093978;ExcessHet=3.0103;HOMLEN=4;HOMSEQ=CCCC;MLEAC=1;MLEAF=0.500;MQ0=0;SF=0;SVLEN=1;SVTYPE=INS;set=NA19240-NA19239</t>
  </si>
  <si>
    <t>0/1:678,0,421:17,24:99:41:8,9,14,10</t>
  </si>
  <si>
    <t>0/1:.:17,20:.:.:.</t>
  </si>
  <si>
    <t>C1QTNF8</t>
  </si>
  <si>
    <t>GCTCCCCATGGTCTCATCCCCGGCCCCAGCTCCCT</t>
  </si>
  <si>
    <t>END=1241186;SVTYPE=insertion;SVLEN=34;SAMPLES=NA19240;SEQ=CTCCCCATGGTCTCATCCCCGGCCCCAGCTCCCT</t>
  </si>
  <si>
    <t>TGGGCATCGTCGGGGGTCAGGAGGCCCCCAGGA</t>
  </si>
  <si>
    <t>END=1241209;SVTYPE=deletion;SVLEN=-32;SAMPLES=NA19240;SEQ=GGGCATCGTCGGGGGTCAGGAGGCCCCCAGGA</t>
  </si>
  <si>
    <t>CTGAGAGTCCACGGCCCATACTGGATGCACTTCTGCGGGGGCTCCCTCA</t>
  </si>
  <si>
    <t>END=1241281;SVTYPE=deletion;SVLEN=-48;SAMPLES=NA19240;SEQ=GAGAGTCCACGGCCCATACTGGATGCACTTCTGCGGGGGCTCCCTCAT</t>
  </si>
  <si>
    <t>CAGTGGGTGCTGACCGCAGCGCACTGCGTGGGACCGTGAGT</t>
  </si>
  <si>
    <t>END=1241330;SVTYPE=deletion;SVLEN=-40;SAMPLES=NA19240;SEQ=AGTGGGTGCTGACCGCAGCGCACTGCGTGGGACCGTGAGT</t>
  </si>
  <si>
    <t>1/1:1458,117,0:0,39:99:0,0,21,18:39</t>
  </si>
  <si>
    <t>AB=0.565217;ABP=6.40913;AC=6;AF=0.500;AN=28;AO=52;CIGAR=1M3D1M;DB;DP=232;DPB=118.6;DPRA=0.867925;END=2830785;EPP=3.67845;EPPR=4.58955;ExcessHet=3.0103;GTI=0;HOMLEN=2;HOMSEQ=CT;LEN=3;MEANALT=2;MLEAC=1;MLEAF=0.500;MQ0=0;MQ=60.00;MQM=60.1923;MQMR=60;NS=3;NUMALT=1;ODDS=45.7358;OLD_VARIANT=chr16:2830782:TCTCC/TC;PAIRED=1;PAIREDR=0.988636;PAO=2;PQA=42;PQR=147;PRO=8;QA=1232;QR=2540;RO=88;RPL=28;RPP=3.67845;RPPR=3.0103;RPR=24;RUN=1;SAF=26;SAP=3.0103;SAR=26;SF=0,1;SRF=52;SRP=9.32731;SRR=36;SVLEN=-3;SVTYPE=DEL;TYPE=del;set=NA19240-NA19238;technology.ILLUMINA=1</t>
  </si>
  <si>
    <t>0/1:1077,0,877:19,27:.:.:99:10,9,15,12:.:46</t>
  </si>
  <si>
    <t>0/1:.:20,28:.:.:.:.</t>
  </si>
  <si>
    <t>0/1:.:.:30:565:.:.:51,30:51:20:706:-47.7463,0,-36.0825</t>
  </si>
  <si>
    <t>ZG16B</t>
  </si>
  <si>
    <t>CGAGCGTCTGCGGG</t>
  </si>
  <si>
    <t>END=22535584;SVTYPE=deletion;SVLEN=-13;SAMPLES=NA19240;SEQ=GAGCGTCTGCGGG</t>
  </si>
  <si>
    <t>AGCAGCCACAGCC</t>
  </si>
  <si>
    <t>AC=4;AF=0.500;AN=22;DB;DP=77;END=24777113;ExcessHet=3.0103;HOMLEN=6;HOMSEQ=GCAGCC;MLEAC=1;MLEAF=0.500;MQ0=0;SF=0;SVLEN=-12;SVTYPE=DEL;set=NA19240-NA19238</t>
  </si>
  <si>
    <t>0/1:7,8,10,10:35:99:774,0,1396:15,20</t>
  </si>
  <si>
    <t>TGGGACAGCCTCAGGAGGGGAGGAGGCC</t>
  </si>
  <si>
    <t>AC=7;AF=0.667;AN=22;DB;DP=81;END=28496103;ExcessHet=3.0103;FS=0.000;HOMLEN=47;HOMSEQ=GGGACAGCCTCAGGAGGGGAGGAGGCCGGGACAGCCTCAGGAGGGGA;MQ0=0;MQ=60.00;SF=0;SVLEN=-27;SVTYPE=DEL;set=Inte.ection</t>
  </si>
  <si>
    <t>0/1:99:223,0,1286:13,7:20:6,7,4,3</t>
  </si>
  <si>
    <t>0/1:.:.:18,5:.:.</t>
  </si>
  <si>
    <t>TGGAGGGTGGATGAGGTGGAACAATCACCGAAACCCAAGAGGC</t>
  </si>
  <si>
    <t>END=28772648;SVTYPE=insertion;SVLEN=42;SAMPLES=NA19240;SEQ=GGAGGGTGGATGAGGTGGAACAATCACCGAAACCCAAGAGGC</t>
  </si>
  <si>
    <t>1/1:0,0,21,21:.:42:.:.:.:0,42:1966,132,0:.:.:99</t>
  </si>
  <si>
    <t>1/1:.:.:.:.:.:.:3,38:.</t>
  </si>
  <si>
    <t>1/1:.:44,43:44:1:1045:-95.0298,-17.7628,0:.:.:43:6</t>
  </si>
  <si>
    <t>CCTAAGATG</t>
  </si>
  <si>
    <t>AC=2;AF=0.500;AN=4;DB;DP=33;ExcessHet=3.0103;MLEAC=1;MLEAF=0.500;MQ0=0;MQ=60.00;SF=0;set=NA19240-filterInNA19238</t>
  </si>
  <si>
    <t>0/1:14,5:149,0,1863:99:3,11,5,0:19</t>
  </si>
  <si>
    <t>INO80E</t>
  </si>
  <si>
    <t>1/1:0,0,34,29:63:99:0,63:1919,189,0</t>
  </si>
  <si>
    <t>.:.:.:.:8,59</t>
  </si>
  <si>
    <t>0/1:30,11:187,0,715:99:17,4,3,8:41</t>
  </si>
  <si>
    <t>CGAGCGT</t>
  </si>
  <si>
    <t>AB=0.375;ABP=10.6105;AC=6;AF=0.750;AN=10;AO=53;BaseQRankSum=-0.690;CIGAR=1M6D7M;ClippingRankSum=-0.186;DB;DP=242;DPB=130.5;DPRA=1;EPP=5.01789;EPPR=4.88833;ExcessHet=3.0103;GTI=0;LEN=6;MEANALT=2.5;MQ0=0;MQ=60.00;MQM=60;MQMR=60;MQRankSum=-0.354;NS=3;NUMALT=1;ODDS=27.1263;OLD_VARIANT=chr16:85656394:CGAGCGTGAGCGTG/CGAGCGTG;PAIRED=0.981132;PAIREDR=1;PAO=11;PQA=226.5;PQR=375.5;PRO=17;QA=1023;QR=2066;RO=74;RPL=32;RPP=7.96781;RPPR=3.12768;RPR=21;RUN=1;ReadPosRankSum=0.354;SAF=28;SAP=3.37904;SAR=25;SF=0,1;SRF=35;SRP=3.47981;SRR=39;TYPE=del;set=NA19240-NA19239;technology.ILLUMINA=1</t>
  </si>
  <si>
    <t>0/1:31,21:712,0,2200:.:.:99:.:15,16,11,10:.:52</t>
  </si>
  <si>
    <t>0/1:.:.:21:872:.:56,21:.:31:56:386:-15.5016,0,-59.3218</t>
  </si>
  <si>
    <t>GSE1</t>
  </si>
  <si>
    <t>END=87604293;SVTYPE=insertion;SVLEN=6;SAMPLES=NA19240;SEQ=CTGCTG</t>
  </si>
  <si>
    <t>AB=0.357143;ABP=15.4187;AC=4;AF=0.500;AN=10;AO=25;CIGAR=1M3D5M;DB;DP=191;DPB=118.556;DPRA=0.714286;EPP=3.79203;EPPR=4.20583;ExcessHet=3.0103;GTI=0;LEN=3;MEANALT=2;MLEAC=1;MLEAF=0.500;MQ0=0;MQ=60.00;MQM=60;MQMR=60;NS=3;NUMALT=1;ODDS=18.2924;OLD_VARIANT=chr16:88528131:TGAAGAAGG/TGAAGG;PAIRED=0.96;PAIREDR=0.988764;PAO=6.5;PQA=140.5;PQR=275.5;PRO=11.5;QA=568;QR=2524;RO=89;RPL=9;RPP=7.26639;RPPR=8.49998;RPR=16;RUN=1;SAF=10;SAP=5.18177;SAR=15;SF=0,1;SRF=41;SRP=4.20583;SRR=48;TYPE=del;set=NA19240-NA19238;technology.ILLUMINA=1</t>
  </si>
  <si>
    <t>0/1:.:21,11:399,0,1012:.:99:.:32:9,12,3,8</t>
  </si>
  <si>
    <t>0/1:12:.:.:556:.:19:32:.:32,12:-11.0138,0,-39.7823:264</t>
  </si>
  <si>
    <t>GCCTGCT</t>
  </si>
  <si>
    <t>AB=0.342857;ABP=18.0245;AC=6;AF=0.500;AN=12;AO=24;CIGAR=1M6I19M;DB;DP=150;DPB=98.25;DPRA=0;EPP=3.37221;EPPR=3.25157;ExcessHet=3.0103;GTI=1;LEN=6;MEANALT=4.33333;MLEAC=1;MLEAF=0.500;MQ0=0;MQ=60.00;MQM=60;MQMR=60;NS=3;NUMALT=1;ODDS=4.22457;OLD_VARIANT=chr16:88723258:GCCTGCTCCTGCTCCTGCTG/GCCTGCTCCTGCTCCTGCTCCTGCTG;PAIRED=1;PAIREDR=1;PAO=14.5;PQA=391.5;PQR=391.5;PRO=14.5;QA=517;QR=1045;RO=36;RPL=15;RPP=6.26751;RPPR=3.0103;RPR=9;RUN=1;SAF=10;SAP=4.45795;SAR=14;SF=0,1;SRF=19;SRP=3.25157;SRR=17;TYPE=ins;set=Inte.ection;technology.ILLUMINA=1</t>
  </si>
  <si>
    <t>0/1:.:.:8,6,5,6:.:25:.:99:.:14,11:419,0,966</t>
  </si>
  <si>
    <t>0/1:132:-0.17121,0,-26.6295:.:26,7:26:14:.:425:.:.:7</t>
  </si>
  <si>
    <t>AC=2;AF=0.500;AN=4;DB;DP=79;ExcessHet=3.0103;MLEAC=1;MLEAF=0.500;MQ0=0;MQ=60.00;SF=0;set=NA19240-NA19239</t>
  </si>
  <si>
    <t>0/1:13,17,5,9:44:99:453,0,1167:30,14</t>
  </si>
  <si>
    <t>TCTCAAGGGCTTCCACCCCGACCCCGAGGCC</t>
  </si>
  <si>
    <t>END=413626;SVTYPE=deletion;SVLEN=-30;SAMPLES=NA19240;SEQ=CCCGAGGCCCTCAAGGGCTTCCACCCCGAC</t>
  </si>
  <si>
    <t>GAGGCCCTCAAGGGCTTCCACCCCGACCCCA</t>
  </si>
  <si>
    <t>END=413741;SVTYPE=deletion;SVLEN=-30;SAMPLES=NA19240;SEQ=GGGCTTCCACCCCGACCCCAAGGCCCTCAA</t>
  </si>
  <si>
    <t>AC=4;AF=0.500;AN=22;DB;DP=105;END=3063250;ExcessHet=3.0103;HOMLEN=0;MLEAC=1;MLEAF=0.500;MQ0=0;SF=0;SVLEN=-1;SVTYPE=DEL;set=NA19240-NA19239</t>
  </si>
  <si>
    <t>0/1:52:19,22,8,3:99:287,0,1499:41,11</t>
  </si>
  <si>
    <t>0/1:.:.:.:.:39,10</t>
  </si>
  <si>
    <t>OR1D5</t>
  </si>
  <si>
    <t>0/1:.:640,0,344:14,23:.:99:.:37:.:5,9,13,10</t>
  </si>
  <si>
    <t>0/1:.:.:16,20:.:.:.:.:.:.</t>
  </si>
  <si>
    <t>0/1:22:.:.:412:.:14:37:37,22:.:-38.3011,0,-24.5662:565</t>
  </si>
  <si>
    <t>END=7846862;SVTYPE=insertion;SVLEN=3;SAMPLES=NA19240;SEQ=ACC</t>
  </si>
  <si>
    <t>END=17793782;SVTYPE=deletion;SVLEN=-3;SAMPLES=NA19240;SEQ=cag</t>
  </si>
  <si>
    <t>GCGCCGCCGC</t>
  </si>
  <si>
    <t>AC=4;AF=0.500;AN=22;DB;DP=69;END=18673034;ExcessHet=3.0103;HOMLEN=22;HOMSEQ=CGCCGCCGCCGCCGCCGCCGCC;MLEAC=1;MLEAF=0.500;MQ0=0;SF=0;SVLEN=9;SVTYPE=INS;set=NA19240-NA19239</t>
  </si>
  <si>
    <t>0/1:28:12,5,6,5:17,11:482,0,671:99</t>
  </si>
  <si>
    <t>0/1:.:.:23,10:.:.</t>
  </si>
  <si>
    <t>AB=0.508108;ABP=3.11594;AC=6;AF=0.500;AN=28;AO=94;CIGAR=1M3D8M;DB;DP=489;DPB=286.667;DPRA=0.889423;END=29969185;EPP=12.2506;EPPR=4.41537;ExcessHet=3.0103;GTI=0;HOMLEN=6;HOMSEQ=AAGAAG;LEN=3;MEANALT=4;MLEAC=1;MLEAF=0.500;MQ0=0;MQM=60.3191;MQMR=60;NS=3;NUMALT=1;ODDS=101.548;OLD_VARIANT=chr17:29969182:AAAGAAGAAGGT/AAAGAAGGT;PAIRED=1;PAIREDR=0.989305;PAO=16;PQA=434;PQR=753;PRO=27;QA=2592;QR=5664;RO=187;RPL=48;RPP=3.1027;RPPR=3.3006;RPR=46;RUN=1;SAF=47;SAP=3.0103;SAR=47;SF=0,1;SRF=85;SRP=6.36621;SRR=102;SVLEN=-3;SVTYPE=DEL;TYPE=del;set=NA19240-NA19238;technology.ILLUMINA=1</t>
  </si>
  <si>
    <t>0/1:.:23,21,24,19:.:87:.:.:44,43:1643,0,1976:.:99</t>
  </si>
  <si>
    <t>0/1:.:.:.:.:.:.:46,42:.:.:.</t>
  </si>
  <si>
    <t>0/1:88,42:.:43:88:1140:-69.8744,0,-92.4933:.:.:42:.:1332</t>
  </si>
  <si>
    <t>EFCAB5</t>
  </si>
  <si>
    <t>0/1:.:99:2126,0,2836:39,54:.:.:.:19,20,32,22:.:.:93</t>
  </si>
  <si>
    <t>0/1:.:.:.:40,53:.:.:.:.</t>
  </si>
  <si>
    <t>0/1:1140:.:.:.:50:1362:-93.7866,0,-86.7024:.:88,50:37:88</t>
  </si>
  <si>
    <t>AB=0.489796;ABP=3.18756;AC=10;AF=0.667;AN=28;AO=178;CIGAR=1M1D1M;DB;DP=552;DPB=221.667;DPRA=0;END=35479823;EPP=5.40136;EPPR=3.55865;ExcessHet=3.0103;GTI=0;HOMLEN=0;LEN=1;MEANALT=1.33333;MQ0=0;MQM=60.1685;MQMR=60;NS=3;NUMALT=1;ODDS=75.4442;OLD_VARIANT=chr17:35479822:AGC/AC;PAIRED=0.983146;PAIREDR=0.989899;PAO=3.5;PQA=43.5;PQR=73.5;PRO=4.5;QA=4843;QR=2922;RO=99;RPL=85;RPP=3.79105;RPPR=4.78696;RPR=93;RUN=1;SAF=83;SAP=4.767;SAR=95;SF=0,1;SRF=48;SRP=3.20771;SRR=51;SVLEN=-1;SVTYPE=DEL;TYPE=del;set=Inte.ection;technology.ILLUMINA=1</t>
  </si>
  <si>
    <t>1/1:.:.:.:0,0,38,45:83:.:.:99:0,83:3260,249,0</t>
  </si>
  <si>
    <t>.:.:.:.:.:.:.:.:.:0,72</t>
  </si>
  <si>
    <t>1/1:2211:-199.23,-27.0927,0:82,82:.:82:0:0:.:.:.:82</t>
  </si>
  <si>
    <t>SLFN12L</t>
  </si>
  <si>
    <t>AC=4;AF=0.500;AN=22;DB;DP=54;END=38352779;ExcessHet=3.0103;HOMLEN=25;HOMSEQ=AGCAGCAGCAGCAGCAGCAGCAGCA;MLEAC=1;MLEAF=0.500;MQ0=0;MQ=60.00;SF=0;SVLEN=3;SVTYPE=INS;set=NA19240-NA19239</t>
  </si>
  <si>
    <t>0/1:19:7,4,3,5:99:300,0,445:11,8</t>
  </si>
  <si>
    <t>0/1:.:.:.:.:21,8</t>
  </si>
  <si>
    <t>SOCS7</t>
  </si>
  <si>
    <t>AC=2;AF=0.500;AN=4;BaseQRankSum=-1.445;ClippingRankSum=0.441;DP=113;ExcessHet=3.0103;FS=11.650;MLEAC=1;MLEAF=0.500;MQ0=0;MQ=60.00;MQRankSum=-2.176;QD=0.46;ReadPosRankSum=-0.472;SF=0f;SOR=3.300;set=FilteredInAll</t>
  </si>
  <si>
    <t>0/1:99:41,6:129,0,11839:21,20,6,0:47</t>
  </si>
  <si>
    <t>MIEN1</t>
  </si>
  <si>
    <t>AC=2;AF=0.500;AN=4;BaseQRankSum=-0.744;ClippingRankSum=0.459;DP=102;ExcessHet=3.0103;FS=11.591;MLEAC=1;MLEAF=0.500;MQ0=0;MQ=60.00;MQRankSum=0.111;QD=0.52;ReadPosRankSum=-0.618;SF=0f;SOR=3.287;set=FilteredInAll</t>
  </si>
  <si>
    <t>0/1:48:22,20,6,0:42,6:126,0,12104:99</t>
  </si>
  <si>
    <t>AC=2;AF=0.500;AN=4;BaseQRankSum=-1.501;ClippingRankSum=-0.017;DP=94;ExcessHet=3.0103;FS=11.448;MLEAC=1;MLEAF=0.500;MQ0=0;MQ=60.00;MQRankSum=-0.466;QD=0.63;ReadPosRankSum=-1.165;SF=0;SOR=3.258;set=HG00512</t>
  </si>
  <si>
    <t>0/1:38,6:119,0,12728:99:19,19,6,0:44</t>
  </si>
  <si>
    <t>AC=2;AF=0.500;AN=4;BaseQRankSum=-3.037;ClippingRankSum=-1.080;DP=95;ExcessHet=3.0103;FS=12.289;MLEAC=1;MLEAF=0.500;MQ0=0;MQ=60.00;MQRankSum=-0.810;QD=0.79;ReadPosRankSum=-1.129;SF=0;SOR=3.525;set=HG00512</t>
  </si>
  <si>
    <t>0/1:44:21,18,5,0:39,5:87,0,12701:87</t>
  </si>
  <si>
    <t>0/1:0,2,0,8:10:46:370,0,46:2,8</t>
  </si>
  <si>
    <t>0/1:.:.:.:.:14,8</t>
  </si>
  <si>
    <t>END=41054902;SVTYPE=insertion;SVLEN=15;SAMPLES=NA19240;SEQ=GCAGGGGGGCCGGCA</t>
  </si>
  <si>
    <t>0/1:78:617,0,78:3,16:19:1,2,4,12</t>
  </si>
  <si>
    <t>ACTGAAGCTGAGGAGAGAGAGAGACGTCAGGGATGGGGGG</t>
  </si>
  <si>
    <t>AC=2;AF=0.500;AN=4;DP=72;ExcessHet=3.0103;MLEAC=1;MLEAF=0.500;MQ0=0;SF=0;set=NA19240-NA19238</t>
  </si>
  <si>
    <t>0/1:9,17:689,0,289:99:5,4,11,6:26</t>
  </si>
  <si>
    <t>KAT2A</t>
  </si>
  <si>
    <t>AC=3;AF=0.500;AN=6;DB;DP=35;ExcessHet=3.0103;MLEAC=1;MLEAF=0.500;MQ0=0;MQ=60.00;SF=0;set=filterInNA19240-NA19238-NA19239</t>
  </si>
  <si>
    <t>0/1:60,0,329:8,2:60:7,1,2,0:10</t>
  </si>
  <si>
    <t>FMNL1</t>
  </si>
  <si>
    <t>0/1:.:2184,0,3159:56,56:.:99:112:.:.:34,22,24,32</t>
  </si>
  <si>
    <t>0/1:.:.:56,54</t>
  </si>
  <si>
    <t>0/1:51:.:.:1615:.:105:53:105,51:.:-76.7318,0,-134.456:1253</t>
  </si>
  <si>
    <t>GGGGCGCTGT</t>
  </si>
  <si>
    <t>AC=4;AF=0.500;AN=22;DB;DP=72;END=48530822;ExcessHet=3.0103;HOMLEN=18;HOMSEQ=GGGCGCTGTGGGCGCTGT;MLEAC=1;MLEAF=0.500;MQ0=0;MQ=60.00;SF=0;SVLEN=9;SVTYPE=INS;set=NA19240-NA19238</t>
  </si>
  <si>
    <t>0/1:17,20:737,0,1409:99:11,6,7,13:37</t>
  </si>
  <si>
    <t>0/1:25,21:.:.:.</t>
  </si>
  <si>
    <t>HOXB1</t>
  </si>
  <si>
    <t>1/1:.:.:.:63:.:0,0,35,28:99:.:.:0,63:2839,192,0</t>
  </si>
  <si>
    <t>1/1:.:.:.:.:.:.:.:.:.:3,58:.</t>
  </si>
  <si>
    <t>1/1:-156.07,-22.2762,0:1735:0:63:63,62:.:.:0:62</t>
  </si>
  <si>
    <t>GTCA</t>
  </si>
  <si>
    <t>AB=0.352273;ABP=19.6912;AC=6;AF=0.500;AN=28;AO=31;CIGAR=1M3I22M;DB;DP=221;DPB=154.261;DPRA=1.1;END=50699859;EPP=4.76149;EPPR=5.59539;ExcessHet=3.0103;GTI=0;HOMLEN=23;HOMSEQ=TCATCATCATCATCATCATCATC;LEN=3;MEANALT=5.5;MLEAC=1;MLEAF=0.500;MQ0=0;MQM=61.2903;MQMR=60;NS=3;NUMALT=1;ODDS=33.0991;OLD_VARIANT=chr17:50699859:GTCATCATCATCATCATCATCAT/GTCATCATCATCATCATCATCATCAT;PAIRED=1;PAIREDR=0.988095;PAO=22.5;PQA=616;PQR=562;PRO=20.5;QA=783;QR=2466;RO=84;RPL=17;RPP=3.64073;RPPR=3.1137;RPR=14;RUN=1;SAF=17;SAP=3.64073;SAR=14;SF=0,1;SRF=44;SRP=3.42391;SRR=40;SVLEN=3;SVTYPE=INS;TYPE=ins;set=NA19240-NA19239;technology.ILLUMINA=1</t>
  </si>
  <si>
    <t>0/1:.:39:.:10,12,10,7:.:.:.:22,17:618,0,884:.:99</t>
  </si>
  <si>
    <t>0/1:.:.:.:.:.:.:.:32,12:.</t>
  </si>
  <si>
    <t>0/1:24:49:49,16:.:-16.6374,0,-42.8622:408:16:.:.:726</t>
  </si>
  <si>
    <t>ANKRD40</t>
  </si>
  <si>
    <t>AC=4;AF=0.500;AN=22;DB;DP=99;END=57979246;ExcessHet=3.0103;HOMLEN=37;HOMSEQ=TGCTGCTGCTGCTGCTGCTGCTGCTGCTGCTGCTGCT;MLEAC=1;MLEAF=0.500;MQ0=0;SF=0;SVLEN=-3;SVTYPE=DEL;set=NA19240-NA19239</t>
  </si>
  <si>
    <t>0/1:38:8,9,4,15:19,19:676,0,564:99</t>
  </si>
  <si>
    <t>0/1:.:.:35,17</t>
  </si>
  <si>
    <t>VEZF1</t>
  </si>
  <si>
    <t>CACCTGGAA</t>
  </si>
  <si>
    <t>AB=0.381679;ABP=18.94;AC=6;AF=0.500;AN=28;AO=50;CIGAR=1M8I9M;DB;DP=346;DPB=262.1;DPRA=0.909722;END=69154324;EPP=5.78978;EPPR=4.56135;ExcessHet=3.0103;GTI=0;HOMLEN=8;HOMSEQ=ACCTGGAA;LEN=8;MEANALT=5;MLEAC=1;MLEAF=0.500;MQ0=0;MQM=60;MQMR=59.6857;NS=3;NUMALT=1;ODDS=58.9719;OLD_VARIANT=chr17:69154324:CACCTGGAAG/CACCTGGAAACCTGGAAG;PAIRED=1;PAIREDR=0.978571;PAO=14.5;PQA=397;PQR=397;PRO=14.5;QA=1195;QR=4059;RO=140;RPL=23;RPP=3.70517;RPPR=5.24381;RPR=27;RUN=1;SAF=20;SAP=7.35324;SAR=30;SF=0,1;SRF=49;SRP=30.3709;SRR=91;SVLEN=8;SVTYPE=INS;TYPE=ins;set=NA19240-NA19239;technology.ILLUMINA=1</t>
  </si>
  <si>
    <t>0/1:99:.:1292,0,3116:35,32:.:.:.:.:15,20,10,22:.:67</t>
  </si>
  <si>
    <t>0/1:.:.:.:32,29:.:.:.:.:.</t>
  </si>
  <si>
    <t>0/1:.:1075:.:.:24:576:-27.5756,0,-72.5264:63,24:.:37:63</t>
  </si>
  <si>
    <t>AAT</t>
  </si>
  <si>
    <t>AB=0.432558;ABP=11.5043;AC=6;AF=0.500;AN=28;AO=93;CIGAR=1M2D1M;DB;DP=529;DPB=277;DPRA=1.06436;END=69193978;EPP=3.03365;EPPR=3.0103;ExcessHet=3.0103;GTI=0;HOMLEN=1;HOMSEQ=A;LEN=2;MEANALT=1.5;MLEAC=1;MLEAF=0.500;MQ0=0;MQM=60.4301;MQMR=60;NS=3;NUMALT=1;ODDS=103.012;OLD_VARIANT=chr17:69193976:AATA/AA;PAIRED=1;PAIREDR=0.990991;PAO=7;PQA=157.5;PQR=240.5;PRO=10;QA=2447;QR=6754;RO=222;RPL=35;RPP=15.362;RPPR=6.92286;RPR=58;RUN=1;SAF=38;SAP=9.75821;SAR=55;SF=0,1;SRF=106;SRP=3.98844;SRR=116;SVLEN=-2;SVTYPE=DEL;TYPE=del;set=NA19240-NA19239;technology.ILLUMINA=1</t>
  </si>
  <si>
    <t>0/1:.:1646,0,2469:59,44:.:99:.:103:23,36,20,24</t>
  </si>
  <si>
    <t>0/1:.:.:60,40:.:.:.:.</t>
  </si>
  <si>
    <t>0/1:43:.:.:1890:.:61:104:.:104,43:-78.2722,0,-136.961:1211</t>
  </si>
  <si>
    <t>1/1:.:99:0,43:1738,129,0:.:.:.:0,0,22,21:.:43</t>
  </si>
  <si>
    <t>.:.:.:0,44</t>
  </si>
  <si>
    <t>1/1:0:.:.:.:47:1282:-115.569,-14.7505,0:.:48,47:48:0</t>
  </si>
  <si>
    <t>AB=0.528302;ABP=3.74778;AC=6;AF=0.500;AN=28;AO=56;CIGAR=1M1D3M;DB;DP=271;DPB=157.8;DPRA=0.898305;END=74367719;EPP=3.16541;EPPR=4.34659;ExcessHet=3.0103;GTI=0;HOMLEN=1;HOMSEQ=C;LEN=1;MEANALT=2;MLEAC=1;MLEAF=0.500;MQ0=0;MQM=60.1786;MQMR=60;NS=3;NUMALT=1;ODDS=50.7963;OLD_VARIANT=chr17:74367718:GCCAT/GCAT;PAIRED=1;PAIREDR=1;PAO=1;PQA=28;PQR=163;PRO=6;QA=1590;QR=3030;RO=104;RPL=24;RPP=5.49198;RPPR=17.1249;RPR=32;RUN=1;SAF=29;SAP=3.16541;SAR=27;SF=0,1;SRF=53;SRP=3.09382;SRR=51;SVLEN=-1;SVTYPE=DEL;TYPE=del;set=NA19240-NA19238;technology.ILLUMINA=1</t>
  </si>
  <si>
    <t>0/1:.:14,11,15,14:.:54:.:.:924,0,771:25,29:.:99</t>
  </si>
  <si>
    <t>0/1:.:.:.:.:.:.:.:24,26</t>
  </si>
  <si>
    <t>0/1:53,29:.:23:53:861:-61.3597,0,-50.9256:.:.:29:.:691</t>
  </si>
  <si>
    <t>GPR142</t>
  </si>
  <si>
    <t>AC=2;AF=0.500;AN=4;DB;DP=96;ExcessHet=3.0103;MLEAC=1;MLEAF=0.500;MQ0=0;MQ=60.00;SF=0;set=NA19240-NA19239</t>
  </si>
  <si>
    <t>0/1:24,23:922,0,1856:99:47:8,16,8,15</t>
  </si>
  <si>
    <t>EVPL</t>
  </si>
  <si>
    <t>GTA</t>
  </si>
  <si>
    <t>AC=2;AF=0.500;AN=4;DB;DP=93;ExcessHet=3.0103;MLEAC=1;MLEAF=0.500;MQ0=0;MQ=60.00;SF=0;set=NA19240-NA19239</t>
  </si>
  <si>
    <t>0/1:8,16,8,16:48:24,24:922,0,1856:99</t>
  </si>
  <si>
    <t>TGTCCTGGCCC</t>
  </si>
  <si>
    <t>AB=0.395604;ABP=11.6246;AC=6;AF=0.500;AN=28;AO=36;CIGAR=1M10D1M;DB;DP=254;DPB=135.333;DPRA=0.784483;END=76077376;EPP=3.25157;EPPR=4.94911;ExcessHet=3.0103;GTI=0;HOMLEN=8;HOMSEQ=GTCCTGGC;LEN=10;MEANALT=1;MLEAC=1;MLEAF=0.500;MQ0=0;MQM=60.8333;MQMR=60;NS=3;NUMALT=1;ODDS=20.4604;OLD_VARIANT=chr17:76077366:TGTCCTGGCCCG/TG;PAIRED=0.972222;PAIREDR=0.991071;PAO=1.5;PQA=0;PQR=747;PRO=32.5;QA=831;QR=3130;RO=112;RPL=14;RPP=6.8707;RPPR=3.70827;RPR=22;RUN=1;SAF=13;SAP=9.04217;SAR=23;SF=0,1;SRF=40;SRP=22.8638;SRR=72;SVLEN=-10;SVTYPE=DEL;TYPE=del;set=NA19240-NA19238;technology.ILLUMINA=1</t>
  </si>
  <si>
    <t>0/1:.:47:.:7,18,6,16:.:.:.:835,0,2751:25,22:99</t>
  </si>
  <si>
    <t>0/1:.:.:.:.:.:.:.:.:27,25:.</t>
  </si>
  <si>
    <t>0/1:23:46:46,23:.:-28.6588,0,-65.0665:510:23:.:.:.:660</t>
  </si>
  <si>
    <t>GALR2</t>
  </si>
  <si>
    <t>TGCTGATCTGCACCAGGTTGGACCAAACCAC</t>
  </si>
  <si>
    <t>AC=3;AN=16;END=76292421;HOMLEN=47;HOMSEQ=GCTGATCTGCACCAGGTTGGACCAAACCACGCTGATCTGCACCAGGT;SF=0;SVLEN=30;SVTYPE=INS</t>
  </si>
  <si>
    <t>0/1:18,6</t>
  </si>
  <si>
    <t>AGGCACGTGCACGAACAACACGGGACGCGCGCG</t>
  </si>
  <si>
    <t>AC=2;AF=0.500;AN=4;DP=148;ExcessHet=3.0103;MLEAC=1;MLEAF=0.500;MQ0=0;SF=0;set=NA19240-NA19239</t>
  </si>
  <si>
    <t>0/1:247,0,1312:44,14:99:30,14,7,7:58</t>
  </si>
  <si>
    <t>CCDC40</t>
  </si>
  <si>
    <t>ACAC</t>
  </si>
  <si>
    <t>AC=2;AN=8;END=80090346;HOMLEN=0;SF=0;SVLEN=3;SVTYPE=INS</t>
  </si>
  <si>
    <t>CGGGCGT</t>
  </si>
  <si>
    <t>AC=7;AF=0.500;AN=24;BaseQRankSum=1.855;ClippingRankSum=1.381;DB;DP=79;END=81119470;ExcessHet=3.0103;FS=0.000;HOMLEN=17;HOMSEQ=GGGCGTGGGCGTGGGCG;MLEAC=1;MLEAF=0.500;MQ0=0;MQ=60.00;MQRankSum=0.437;QD=17.09;ReadPosRankSum=-1.256;SF=0;SOR=0.627;SVLEN=6;SVTYPE=INS;set=HG00512</t>
  </si>
  <si>
    <t>0/1:8,5,3,2:18:99:13,5:170,0,531</t>
  </si>
  <si>
    <t>0/1:.:.:.:13,5</t>
  </si>
  <si>
    <t>AATK</t>
  </si>
  <si>
    <t>ACAGGGCTG</t>
  </si>
  <si>
    <t>AC=1;AF=0.500;AN=2;BaseQRankSum=-0.473;ClippingRankSum=0.000;DP=22;ExcessHet=3.0103;FS=3.882;MLEAC=1;MLEAF=0.500;MQ0=0;MQ=60.00;MQRankSum=0.315;QD=4.99;ReadPosRankSum=0.743;SF=0;SOR=1.485;set=NA19240</t>
  </si>
  <si>
    <t>0/1:21,1:147,0,1045:99:13,8,0,1:22</t>
  </si>
  <si>
    <t>ENTHD2</t>
  </si>
  <si>
    <t>0/1:28,28:1091,0,1559:.:99:.:.:14,14,21,7:.:56</t>
  </si>
  <si>
    <t>0/1:33,27:.:.:.:.:.:.</t>
  </si>
  <si>
    <t>0/1:.:.:26:.:972:60,26:.:34:60:595:-31.4987,0,-65.476</t>
  </si>
  <si>
    <t>CGGGCGGCGGGGCCGG</t>
  </si>
  <si>
    <t>AC=6;AF=0.500;AN=24;BaseQRankSum=0.485;ClippingRankSum=0.640;DB;DP=193;END=82519950;ExcessHet=3.0103;FS=1.142;HOMLEN=25;HOMSEQ=GGGCGGCGGGGCCGGGGGCGGCGGG;MLEAC=1;MLEAF=0.500;MQ0=0;MQ=60.00;MQRankSum=-1.533;QD=14.28;ReadPosRankSum=-0.677;SF=0;SOR=0.425;SVLEN=-15;SVTYPE=DEL;set=HG00732</t>
  </si>
  <si>
    <t>0/1:715,0,4707:33,21:99:54:8,25,5,16</t>
  </si>
  <si>
    <t>0/1:.:35,19:.:.</t>
  </si>
  <si>
    <t>FOXK2</t>
  </si>
  <si>
    <t>1/1:25:.:.:0,0,18,7:.:.:.:0,25:955,75,0:.:75</t>
  </si>
  <si>
    <t>.:.:.:.:.:.:.:.:0,24:.:.:.</t>
  </si>
  <si>
    <t>1/1:38:0:38,37:.:-86.219,-11.1381,0:956:37:.:.:0</t>
  </si>
  <si>
    <t>CGGCCCT</t>
  </si>
  <si>
    <t>AC=2;AN=18;END=11689676;HOMLEN=5;HOMSEQ=GGCCC;SF=0;SVLEN=-6;SVTYPE=DEL</t>
  </si>
  <si>
    <t>0/1:36,14</t>
  </si>
  <si>
    <t>AB=0.493671;ABP=3.03779;AC=9;AF=0.500;AN=36;AO=39;BaseQRankSum=0.548;CIGAR=1M3D4M;ClippingRankSum=0.463;DP=742;DPB=244.875;DPRA=0.975309;END=46253738;EPP=12.42;EPPR=3.10851;ExcessHet=3.0103;FS=0.000;GTI=0;HOMLEN=3;HOMSEQ=CTG;LEN=3;MEANALT=1;MLEAC=1;MLEAF=0.500;MQ0=0;MQ=60.00;MQM=60;MQMR=60;MQRankSum=0.149;NS=3;NUMALT=1;ODDS=80.2024;OLD_VARIANT=chr18:46253735:TCTGCTGG/TCTGG;PAIRED=1;PAIREDR=0.98995;PAO=13;PQA=335.5;PQR=599.5;PRO=22;QA=1005;QD=19.03;QR=6145;RO=199;RPL=18;RPP=3.51141;RPPR=3.02121;RPR=21;RUN=1;ReadPosRankSum=0.825;SAF=19;SAP=3.06598;SAR=20;SF=0,1;SOR=0.721;SRF=102;SRP=3.2831;SRR=97;SVLEN=-3;SVTYPE=DEL;TYPE=del;set=HG00512;technology.ILLUMINA=1</t>
  </si>
  <si>
    <t>0/1:99:.:35,52:2068,0,1562:.:.:.:.:19,16,22,30:87</t>
  </si>
  <si>
    <t>0/1:.:.:36,51:.:.:.:.:.:.:.</t>
  </si>
  <si>
    <t>0/1:.:922:.:.:51:1390:-98.2574,0,-69.2239:81,51:.:81:30</t>
  </si>
  <si>
    <t>C18orf25</t>
  </si>
  <si>
    <t>CGCCGCCGCG</t>
  </si>
  <si>
    <t>AB=0.428571;ABP=4.87156;AC=9;AF=0.500;AN=36;AO=18;BaseQRankSum=2.340;CIGAR=1M9D1M;ClippingRankSum=-1.330;DB;DP=435;DPB=147.364;DPRA=0.807692;END=51196784;EPP=4.9405;EPPR=3.08035;ExcessHet=3.0103;FS=1.126;GTI=0;HOMLEN=8;HOMSEQ=GCCGCCGC;LEN=9;MEANALT=2;MLEAC=1;MLEAF=0.500;MQ0=0;MQ=60.00;MQM=60;MQMR=60;MQRankSum=1.019;NS=3;NUMALT=1;ODDS=24.6507;OLD_VARIANT=chr18:51196775:CGCCGCCGCGG/CG;PAIRED=1;PAIREDR=0.983871;PAO=2.5;PQA=22.5;PQR=592.5;PRO=26.5;QA=371;QD=17.27;QR=3219;RO=124;RPL=10;RPP=3.49285;RPPR=6.44263;RPR=8;RUN=1;ReadPosRankSum=-0.122;SAF=13;SAP=10.7311;SAR=5;SF=0,1;SOR=1.009;SRF=74;SRP=13.0971;SRR=50;SVLEN=-9;SVTYPE=DEL;TYPE=del;set=HG00732;technology.ILLUMINA=1</t>
  </si>
  <si>
    <t>0/1:.:33,21:775,0,1290:99:.:54:.:22,11,11,10</t>
  </si>
  <si>
    <t>0/1:.:33,18:.:.:.:.</t>
  </si>
  <si>
    <t>0/1:18:.:.:.:875:52:32:.:52,18:-9.62047,0,-63.8927:298</t>
  </si>
  <si>
    <t>MEX3C</t>
  </si>
  <si>
    <t>AC=4;AF=0.500;AN=22;DB;DP=70;END=54224214;ExcessHet=3.0103;HOMLEN=14;HOMSEQ=GCCGCCGCCGCCGC;MLEAC=1;MLEAF=0.500;MQ0=0;MQ=60.00;SF=0;SVLEN=3;SVTYPE=INS;set=NA19240-NA19239</t>
  </si>
  <si>
    <t>0/1:551,0,692:17,15:99:32:11,6,11,4</t>
  </si>
  <si>
    <t>0/1:.:21,11:.:.</t>
  </si>
  <si>
    <t>MBD2</t>
  </si>
  <si>
    <t>0/1:.:.:21,13,11,14:.:59:.:.:99:981,0,6003:34,25</t>
  </si>
  <si>
    <t>0/1:.:.:.:.:.:.:.:.:.:32,25</t>
  </si>
  <si>
    <t>0/1:441:-19.2953,0,-91.6994:.:48,19:48:28:849:.:.:.:19</t>
  </si>
  <si>
    <t>END=62523556;SVTYPE=insertion;SVLEN=3;SAMPLES=NA19240;SEQ=CCG</t>
  </si>
  <si>
    <t>GGCCCCCGCGGAGGCCCCACCACACTCT</t>
  </si>
  <si>
    <t>AC=6;AF=0.500;AN=24;BaseQRankSum=0.514;ClippingRankSum=-1.039;DB;DP=152;END=1009578;ExcessHet=3.0103;FS=0.000;HOMLEN=1;HOMSEQ=G;MLEAC=1;MLEAF=0.500;MQ0=0;MQ=60.00;MQRankSum=0.879;QD=15.50;ReadPosRankSum=0.561;SF=0;SOR=0.653;SVLEN=-27;SVTYPE=DEL;set=HG00513</t>
  </si>
  <si>
    <t>0/1:882,0,1249:24,23:99:13,11,9,14:47</t>
  </si>
  <si>
    <t>0/1:.:22,21:.:.:.</t>
  </si>
  <si>
    <t>AB=0.441176;ABP=4.03217;AC=4;AF=0.500;AN=10;AO=15;CIGAR=1M1I12M;DB;DP=100;DPB=75.2308;DPRA=0.459459;EPP=4.31318;EPPR=5.18177;ExcessHet=3.0103;GTI=0;LEN=1;MEANALT=2.5;MLEAC=1;MLEAF=0.500;MQ0=0;MQ=60.00;MQM=60;MQMR=60;NS=3;NUMALT=1;ODDS=8.81105;OLD_VARIANT=chr19:1231034:AGGGGGGGGCGAA/AGGGGGGGGGCGAA;PAIRED=0.666667;PAIREDR=0.959184;PAO=2;PQA=44.5;PQR=72.5;PRO=3;QA=353;QR=1283;RO=49;RPL=6;RPP=4.31318;RPPR=6.59988;RPR=9;RUN=1;SAF=7;SAP=3.15506;SAR=8;SF=0,1;SRF=13;SRP=26.4533;SRR=36;TYPE=ins;set=NA19240-NA19238;technology.ILLUMINA=1</t>
  </si>
  <si>
    <t>0/1:.:99:.:5,5:164,0,114:.:.:.:10:3,2,3,2</t>
  </si>
  <si>
    <t>0/1:147:.:6:.:.:-5.61827,0,-9.08538:109:6:14:.:14,6</t>
  </si>
  <si>
    <t>C19orf26</t>
  </si>
  <si>
    <t>0/1:99:.:.:575,0,975:19,16:.:.:35:.:12,7,5,11</t>
  </si>
  <si>
    <t>0/1:.:.:.:.:18,15:.:.:.</t>
  </si>
  <si>
    <t>0/1:.:600:19:.:.:-26.4012,0,-44.7128:438:40:21:.:40,19</t>
  </si>
  <si>
    <t>AGGGGCG</t>
  </si>
  <si>
    <t>END=2015545;SVTYPE=deletion;SVLEN=-6;SAMPLES=NA19240;SEQ=GGggcg</t>
  </si>
  <si>
    <t>AB=0.495652;ABP=3.02918;AC=6;AF=0.500;AN=28;AO=57;CIGAR=1M3I16M;DB;DP=291;DPB=198.529;DPRA=1.17347;END=8959333;EPP=3.35316;EPPR=12.0581;ExcessHet=3.0103;GTI=0;HOMLEN=15;HOMSEQ=AGTAGTAGTAGTAGT;LEN=3;MEANALT=3.5;MLEAC=1;MLEAF=0.500;MQ0=0;MQ=60.00;MQM=60;MQMR=60;NS=3;NUMALT=1;ODDS=56.1568;OLD_VARIANT=chr19:8959333:CAGTAGTAGTAGTAGTG/CAGTAGTAGTAGTAGTAGTG;PAIRED=1;PAIREDR=1;PAO=26.5;PQA=687;PQR=687;PRO=26.5;QA=1425;QR=2791;RO=96;RPL=28;RPP=3.0484;RPPR=3.0103;RPR=29;RUN=1;SAF=25;SAP=4.877;SAR=32;SF=0,1;SRF=46;SRP=3.37221;SRR=50;SVLEN=3;SVTYPE=INS;TYPE=ins;set=NA19240-NA19238;technology.ILLUMINA=1</t>
  </si>
  <si>
    <t>0/1:.:.:.:48:.:9,13,12,14:99:.:.:22,26:1012,0,833</t>
  </si>
  <si>
    <t>0/1:.:.:.:.:.:.:.:.:.:33,27:.</t>
  </si>
  <si>
    <t>0/1:-24.7694,0,-39.3869:576:26:52:52,24:.:.:738:24</t>
  </si>
  <si>
    <t>TCTCTC</t>
  </si>
  <si>
    <t>AC=6;AF=0.500;AN=24;BaseQRankSum=1.295;ClippingRankSum=0.865;DB;DP=297;END=9690769;ExcessHet=3.0103;FS=2.441;HOMLEN=2;HOMSEQ=CT;MLEAC=1;MLEAF=0.500;MQ0=0;MQ=58.55;MQRankSum=0.434;QD=19.25;ReadPosRankSum=-0.331;SF=0;SOR=0.942;SVLEN=-5;SVTYPE=DEL;set=HG00731</t>
  </si>
  <si>
    <t>0/1:87:24,24,25,14:1490,0,3077:48,39:99</t>
  </si>
  <si>
    <t>0/1:.:.:.:49,36</t>
  </si>
  <si>
    <t>ZNF812</t>
  </si>
  <si>
    <t>0/1:99:9,8:292,0,333:2,7,2,6:17</t>
  </si>
  <si>
    <t>0/1:.:13,6:.:.:.</t>
  </si>
  <si>
    <t>TCGATGCCTG</t>
  </si>
  <si>
    <t>AC=4;AF=0.500;AN=22;DB;DP=71;END=11487312;ExcessHet=3.0103;HOMLEN=1;HOMSEQ=C;MLEAC=1;MLEAF=0.500;MQ0=0;MQ=60.00;SF=0;SVLEN=-9;SVTYPE=DEL;set=NA19240-NA19239</t>
  </si>
  <si>
    <t>0/1:30:6,4,12,8:99:801,0,954:10,20</t>
  </si>
  <si>
    <t>0/1:.:.:.:.:9,19</t>
  </si>
  <si>
    <t>ZNF653</t>
  </si>
  <si>
    <t>END=13207861;SVTYPE=deletion;SVLEN=-3;SAMPLES=NA19240;SEQ=tgc</t>
  </si>
  <si>
    <t>AB=0.512195;ABP=3.06326;AC=5;AF=0.500;AN=28;AO=29;CIGAR=1M3I19M;DB;DP=178;DPB=128.4;DPRA=0.858974;END=13877744;EPP=6.67934;EPPR=3.04088;ExcessHet=3.0103;GTI=0;HOMLEN=18;HOMSEQ=GAGGAGGAGGAGGAGGAG;LEN=3;MEANALT=2.5;MLEAC=1;MLEAF=0.500;MQ0=0;MQ=60.00;MQM=60;MQMR=60;NS=3;NUMALT=1;ODDS=9.79698;OLD_VARIANT=chr19:13877744:CGAGGAGGAGGAGGAGGAGC/CGAGGAGGAGGAGGAGGAGGAGC;PAIRED=1;PAIREDR=1;PAO=17.5;PQA=444.5;PQR=444.5;PRO=17.5;QA=551;QR=2029;RO=71;RPL=11;RPP=6.67934;RPPR=11.8491;RPR=18;RUN=1;SAF=10;SAP=9.07545;SAR=19;SF=0,1;SRF=39;SRP=4.50892;SRR=32;SVLEN=3;SVTYPE=INS;TYPE=ins;set=NA19240-NA19238;technology.ILLUMINA=1</t>
  </si>
  <si>
    <t>0/1:.:.:.:39:12,6,10,11:.:.:99:.:18,21:765,0,723</t>
  </si>
  <si>
    <t>0/1:.:.:.:.:.:.:.:.:.:25,18:.</t>
  </si>
  <si>
    <t>0/1:-19.7034,0,-33.0207:421:19:41:.:41,21:568:.:21</t>
  </si>
  <si>
    <t>NANOS3</t>
  </si>
  <si>
    <t>TCGG</t>
  </si>
  <si>
    <t>AB=0.449275;ABP=4.55236;AC=10;AF=0.667;AN=28;AO=63;CIGAR=1M3D6M;DB;DP=213;DPB=91.6;DPRA=0;END=14053771;EPP=5.80219;EPPR=5.30951;ExcessHet=3.0103;GTI=0;HOMLEN=3;HOMSEQ=CGG;LEN=3;MEANALT=2.66667;MQ0=0;MQ=60.00;MQM=60;MQMR=58.4118;NS=3;NUMALT=1;ODDS=14.8638;OLD_VARIANT=chr19:14053768:TCGGCGGGCT/TCGGGCT;PAIRED=0.984127;PAIREDR=0.941176;PAO=9.5;PQA=230.5;PQR=344.5;PRO=14.5;QA=1174;QR=896;RO=34;RPL=30;RPP=3.32051;RPPR=3.26577;RPR=33;RUN=1;SAF=30;SAP=3.32051;SAR=33;SF=0,1;SRF=18;SRP=3.26577;SRR=16;SVLEN=-3;SVTYPE=DEL;TYPE=del;set=Inte.ection;technology.ILLUMINA=1</t>
  </si>
  <si>
    <t>1/1:99:.:0,33:1486,100,0:.:.:.:.:0,0,15,18:33</t>
  </si>
  <si>
    <t>.:.:.:0,33:.:.:.:.:.:.:.</t>
  </si>
  <si>
    <t>1/1:.:0:.:.:32:594:-53.5803,-14.4494,0:33,32:.:33:0</t>
  </si>
  <si>
    <t>PALM3</t>
  </si>
  <si>
    <t>GTGTGTGTGTGTGTT</t>
  </si>
  <si>
    <t>AC=5;AF=0.833;AN=6;DB;DP=77;ExcessHet=3.0103;MQ0=0;SF=0;set=Inte.ection</t>
  </si>
  <si>
    <t>1/1:469,30,0:1,11:30:12:0,1,9,2</t>
  </si>
  <si>
    <t>1/1:0,0,33,27:60:99:0,60:2618,181,0</t>
  </si>
  <si>
    <t>.:.:.:.:0,37</t>
  </si>
  <si>
    <t>TATA</t>
  </si>
  <si>
    <t>AB=0.463687;ABP=5.06046;AC=6;AF=0.500;AN=28;AO=83;CIGAR=1M3D1M;DP=453;DPB=224.2;DPRA=1.00562;END=21116971;EPP=3.24576;EPPR=5.03781;ExcessHet=3.0103;GTI=0;HOMLEN=2;HOMSEQ=AT;LEN=3;MEANALT=3;MLEAC=1;MLEAF=0.500;MQ0=0;MQ=60.00;MQM=60;MQMR=60;NS=3;NUMALT=1;ODDS=84.181;OLD_VARIANT=chr19:21116968:TATAA/TA;PAIRED=1;PAIREDR=1;PAO=0;PQA=0;PQR=254;PRO=10;QA=2177;QR=5457;RO=181;RPL=43;RPP=3.24576;RPPR=3.59816;RPR=40;RUN=1;SAF=41;SAP=3.03646;SAR=42;SF=0,1;SRF=81;SRP=7.34125;SRR=100;SVLEN=-3;SVTYPE=DEL;TYPE=del;set=NA19240-NA19239;technology.ILLUMINA=1</t>
  </si>
  <si>
    <t>GT:AO:AD:PL:QR:GQ:DP:RO:SB:DPR:GL:QA</t>
  </si>
  <si>
    <t>0/1:.:48,49:1886,0,2321:.:99:97:.:23,25,24,25</t>
  </si>
  <si>
    <t>0/1:.:49,46</t>
  </si>
  <si>
    <t>0/1:46:.:.:1499:.:96:49:.:96,46:-82.048,0,-113.571:1243</t>
  </si>
  <si>
    <t>ZNF714</t>
  </si>
  <si>
    <t>CGCCACTGCTGCT</t>
  </si>
  <si>
    <t>AC=4;AF=0.667;AN=6;DB;DP=60;ExcessHet=3.0103;MQ0=0;SF=0;set=Inte.ection</t>
  </si>
  <si>
    <t>1/1:0,0,5,7:12:0,12:505,36,0:36</t>
  </si>
  <si>
    <t>AC=4;AF=0.500;AN=22;DB;DP=104;END=37886684;ExcessHet=3.0103;HOMLEN=13;HOMSEQ=TTCTTCTTCTTCT;MLEAC=1;MLEAF=0.500;MQ0=0;SF=0;SVLEN=-3;SVTYPE=DEL;set=NA19240-NA19238</t>
  </si>
  <si>
    <t>0/1:7,12,12,12:43:19,24:950,0,708:99</t>
  </si>
  <si>
    <t>0/1:.:.:24,21:.:.</t>
  </si>
  <si>
    <t>1/1:1,14</t>
  </si>
  <si>
    <t>0/1:15,22:879,0,564:99:7,8,10,12:37</t>
  </si>
  <si>
    <t>0/1:99:16,20:792,0,612:36:7,9,10,10</t>
  </si>
  <si>
    <t>1/1:15:0,0,15,0:48:720,48,0:0,15</t>
  </si>
  <si>
    <t>1/1:0,16:720,48,0:48:0,0,16,0:16</t>
  </si>
  <si>
    <t>1/1:0,0,13,0:13:585,39,0:0,13:39</t>
  </si>
  <si>
    <t>1/1:0,0,13,0:13:0,13:675,45,0:45</t>
  </si>
  <si>
    <t>1/1:0,0,16,4:20:900,60,0:0,20:60</t>
  </si>
  <si>
    <t>1/1:60:0,20:900,60,0:0,0,16,4:20</t>
  </si>
  <si>
    <t>1/1:0,18:855,57,0:57:0,0,14,4:18</t>
  </si>
  <si>
    <t>1/1:0,0,14,5:19:855,57,0:0,19:57</t>
  </si>
  <si>
    <t>1/1:0,0,13,5:18:60:900,60,0:0,18</t>
  </si>
  <si>
    <t>0/1:99:977,0,496:17,30:7,10,19,11:47</t>
  </si>
  <si>
    <t>0/1:.:.:20,27</t>
  </si>
  <si>
    <t>0/1:30,33:1046,0,932:99:21,9,14,19:63</t>
  </si>
  <si>
    <t>0/1:9,32:.:.:.</t>
  </si>
  <si>
    <t>0/1:.:.:98:.:30,17,27,24:.:99:.:.:1970,0,1792:47,51</t>
  </si>
  <si>
    <t>0/1:.:.:.:.:.:.:.:.:.:.:48,44</t>
  </si>
  <si>
    <t>0/1:-66.3958,0,-105.238:1110:99:49:.:99,50:.:1416:50</t>
  </si>
  <si>
    <t>AC=7;AF=0.500;AN=8;BaseQRankSum=3.265;ClippingRankSum=0.142;DB;DP=313;ExcessHet=3.0103;FS=1.844;MLEAC=1;MLEAF=0.500;MQ0=0;MQ=60.00;MQRankSum=2.038;QD=22.85;ReadPosRankSum=-1.183;SF=0;SOR=0.919;set=HG00512</t>
  </si>
  <si>
    <t>1/1:0,0,43,41:84:0,84:3720,252,0:99</t>
  </si>
  <si>
    <t>ZNF233</t>
  </si>
  <si>
    <t>ACATCAT</t>
  </si>
  <si>
    <t>AC=2;AN=18;END=49154459;HOMLEN=37;HOMSEQ=CATCATCATCATCATCATCATCATCATCATCATCATC;SF=0;SVLEN=-6;SVTYPE=DEL</t>
  </si>
  <si>
    <t>0/1:15,16</t>
  </si>
  <si>
    <t>1/1:.:99:.:1952,132,0:0,44:.:.:.:44:.:0,0,23,21</t>
  </si>
  <si>
    <t>1/1:.:.:.:.:2,42:.:.:.:.:.:.</t>
  </si>
  <si>
    <t>1/1:0:.:39:.:.:-98.3314,-19.5669,0:1031:0:41:41,39</t>
  </si>
  <si>
    <t>1/1:.:53:.:0,0,23,30:.:.:.:1990,162,0:0,53:99</t>
  </si>
  <si>
    <t>.:.:.:.:.:.:.:.:.:0,53</t>
  </si>
  <si>
    <t>1/1:0:59:59,59:.:-137.39,-19.2659,0:1509:59:.:.:.:0</t>
  </si>
  <si>
    <t>1/1:.:99:1184,108,0:0,35:.:.:.:.:0,0,22,13:35</t>
  </si>
  <si>
    <t>.:.:.:.:0,38:.:.:.:.:.</t>
  </si>
  <si>
    <t>1/1:0:.:.:.:37:1098:-100.309,-12.0412,0:40,37:.:40:0</t>
  </si>
  <si>
    <t>AC=4;AF=0.500;AN=22;DB;DP=174;END=52950756;ExcessHet=3.0103;HOMLEN=0;MLEAC=1;MLEAF=0.500;MQ0=0;MQ=60.00;SF=0;SVLEN=-2;SVTYPE=DEL;set=NA19240-NA19239</t>
  </si>
  <si>
    <t>0/1:46,40:1481,0,2024:99:86:21,25,16,24</t>
  </si>
  <si>
    <t>0/1:47,34:.:.:.:.</t>
  </si>
  <si>
    <t>0/1:216,0,205:8,9:.:99:.:.:5,3,1,8:.:17</t>
  </si>
  <si>
    <t>0/1:.:.:9:.:228:26,9:.:9:26:210:-10.7175,0,-8.6008</t>
  </si>
  <si>
    <t>1/1:15:0,0,13,2:48:0,15:451,48,0</t>
  </si>
  <si>
    <t>.:.:.:.:0,16:.</t>
  </si>
  <si>
    <t>AC=4;AF=0.500;AN=22;DB;DP=103;END=54983090;ExcessHet=3.0103;HOMLEN=0;MLEAC=1;MLEAF=0.500;MQ0=0;SF=0;SVLEN=-1;SVTYPE=DEL;set=NA19240-NA19239</t>
  </si>
  <si>
    <t>0/1:99:888,0,947:28,26:18,10,9,17:54</t>
  </si>
  <si>
    <t>0/1:.:.:25,17:.:.</t>
  </si>
  <si>
    <t>NLRP2</t>
  </si>
  <si>
    <t>END=57874504;SVTYPE=insertion;SVLEN=3;SAMPLES=NA19240;SEQ=ATA</t>
  </si>
  <si>
    <t>0/1:30,26:988,0,1346:.:.:99:.:13,17,12,14:56</t>
  </si>
  <si>
    <t>0/1:32,24:.:.:.:.:.:.:.</t>
  </si>
  <si>
    <t>0/1:.:.:24:904:.:56,24:.:56:29:708:-42.7906,0,-63.2345</t>
  </si>
  <si>
    <t>END=20667371;SVTYPE=insertion;SVLEN=9;SAMPLES=NA19240;SEQ=GGCGGCGGC</t>
  </si>
  <si>
    <t>TGGG</t>
  </si>
  <si>
    <t>AB=0.526316;ABP=3.23888;AC=6;AF=0.500;AN=24;AO=20;CIGAR=1M3D8M;DB;DP=90;DPB=59.25;DPRA=0.863636;END=29070998;EPP=9.95901;EPPR=8.35546;ExcessHet=3.0103;GTI=0;HOMLEN=1;HOMSEQ=G;LEN=3;MEANALT=3.5;MLEAC=1;MLEAF=0.500;MQ0=0;MQ=60.00;MQM=60;MQMR=60;NS=3;NUMALT=1;ODDS=15.228;OLD_VARIANT=chr2:29070995:TGGGGAGGGAAT/TGAGGGAAT;PAIRED=0.95;PAIREDR=0.961538;PAO=1.5;PQA=42;PQR=239;PRO=9.5;QA=357;QR=689;RO=26;RPL=15;RPP=13.8677;RPPR=15.0369;RPR=5;RUN=1;SAF=9;SAP=3.44459;SAR=11;SF=0,1;SRF=16;SRP=6.01695;SRR=10;SVLEN=-3;SVTYPE=DEL;TYPE=del;set=NA19240-NA19238;technology.ILLUMINA=1</t>
  </si>
  <si>
    <t>0/1:.:9:4,0,1,4:.:.:.:.:4,5:198,0,139:.:99</t>
  </si>
  <si>
    <t>0/1:.:.:.:.:.:.:.:7,8</t>
  </si>
  <si>
    <t>0/1:6:20:.:20,11:-10.2934,0,-10.4425:174:11:.:.:148</t>
  </si>
  <si>
    <t>AB=0.573171;ABP=10.6369;AC=6;AF=0.500;AN=28;AO=94;CIGAR=1M1I4M;DB;DP=421;DPB=284.2;DPRA=0.88172;END=37253176;EPP=5.32038;EPPR=3.34749;ExcessHet=3.0103;GTI=0;HOMLEN=2;HOMSEQ=TT;LEN=1;MEANALT=1.5;MLEAC=1;MLEAF=0.500;MQ0=0;MQM=60;MQMR=60;NS=3;NUMALT=1;ODDS=80.2056;OLD_VARIANT=chr2:37253176:ATTAA/ATTTAA;PAIRED=1;PAIREDR=0.993789;PAO=8.5;PQA=191;PQR=191;PRO=8.5;QA=2797;QR=4802;RO=161;RPL=49;RPP=3.37991;RPPR=4.64228;RPR=45;RUN=1;SAF=51;SAP=4.48875;SAR=43;SF=0,1;SRF=71;SRP=7.87925;SRR=90;SVLEN=1;SVTYPE=INS;TYPE=ins;set=NA19240-NA19238;technology.ILLUMINA=1</t>
  </si>
  <si>
    <t>0/1:.:.:.:9,21,24,29:83:.:99:.:30,53:1637,0,821</t>
  </si>
  <si>
    <t>0/1:.:.:.:.:.:.:.:.:32,48:.</t>
  </si>
  <si>
    <t>0/1:1603:-115.637,0,-55.6347:84,54:.:84:30:.:936:.:.:54</t>
  </si>
  <si>
    <t>AB=0.47929;ABP=3.6399;AC=6;AF=0.500;AN=28;AO=81;CIGAR=1M3D5M;DB;DP=427;DPB=242.444;DPRA=0.949438;END=61186457;EPP=5.18177;EPPR=3.0608;ExcessHet=3.0103;GTI=0;HOMLEN=4;HOMSEQ=AAGA;LEN=3;MEANALT=3.5;MLEAC=1;MLEAF=0.500;MQ0=0;MQM=60.6173;MQMR=60;NS=3;NUMALT=1;ODDS=90.0274;OLD_VARIANT=chr2:61186454:TAAGAAGAT/TAAGAT;PAIRED=1;PAIREDR=1;PAO=10.5;PQA=263.5;PQR=422.5;PRO=16.5;QA=2277;QR=5116;RO=172;RPL=40;RPP=3.03711;RPPR=4.27278;RPR=41;RUN=1;SAF=37;SAP=4.32391;SAR=44;SF=0,1;SRF=70;SRP=15.9381;SRR=102;SVLEN=-3;SVTYPE=DEL;TYPE=del;set=NA19240-NA19238;technology.ILLUMINA=1</t>
  </si>
  <si>
    <t>0/1:.:86:12,31,19,24:.:.:.:.:1606,0,1859:43,43:.:99</t>
  </si>
  <si>
    <t>0/1:.:.:.:.:.:.:.:.:45,39:.:.</t>
  </si>
  <si>
    <t>0/1:43:87:.:87,42:-73.7382,0,-87.7118:1170:42:.:.:1325</t>
  </si>
  <si>
    <t>AHSA2</t>
  </si>
  <si>
    <t>GAAC</t>
  </si>
  <si>
    <t>AB=0.482456;ABP=3.31507;AC=6;AF=0.500;AN=28;AO=55;CIGAR=1M3D7M;DB;DP=282;DPB=166.364;DPRA=1.05556;END=65071515;EPP=3.04978;EPPR=7.66346;ExcessHet=3.0103;GTI=0;HOMLEN=6;HOMSEQ=AACAAC;LEN=3;MEANALT=3.5;MLEAC=1;MLEAF=0.500;MQ0=0;MQM=60.5455;MQMR=60;NS=3;NUMALT=1;ODDS=56.3415;OLD_VARIANT=chr2:65071512:GAACAACAACT/GAACAACT;PAIRED=1;PAIREDR=1;PAO=12.5;PQA=296;PQR=439;PRO=17.5;QA=1248;QR=3048;RO=105;RPL=33;RPP=7.78754;RPPR=4.68544;RPR=22;RUN=1;SAF=23;SAP=6.20829;SAR=32;SF=0,1;SRF=48;SRP=4.68544;SRR=57;SVLEN=-3;SVTYPE=DEL;TYPE=del;set=NA19240-NA19239;technology.ILLUMINA=1</t>
  </si>
  <si>
    <t>0/1:.:99:849,0,1115:25,22:.:.:.:.:12,13,8,14:47</t>
  </si>
  <si>
    <t>0/1:736:.:.:.:24:560:-31.8074,0,-50.1286:51,24:.:51:25</t>
  </si>
  <si>
    <t>CEP68</t>
  </si>
  <si>
    <t>AB=0.409091;ABP=10.9066;AC=6;AF=0.500;AN=28;AO=45;CIGAR=1M1D1M;DB;DP=274;DPB=158.667;DPRA=0.932203;END=70835741;EPP=3.44459;EPPR=3.08035;ExcessHet=3.0103;GTI=0;HOMLEN=0;LEN=1;MEANALT=1;MLEAC=1;MLEAF=0.500;MQ0=0;MQ=60.00;MQM=60;MQMR=60;NS=3;NUMALT=1;ODDS=63.0895;OLD_VARIANT=chr2:70835740:TGA/TA;PAIRED=1;PAIREDR=1;PAO=2;PQA=21;PQR=120;PRO=6;QA=1260;QR=3604;RO=124;RPL=22;RPP=3.05855;RPPR=4.13106;RPR=23;RUN=1;SAF=19;SAP=5.37479;SAR=26;SF=0,1;SRF=61;SRP=3.08035;SRR=63;SVLEN=-1;SVTYPE=DEL;TYPE=del;set=NA19240-NA19239;technology.ILLUMINA=1</t>
  </si>
  <si>
    <t>0/1:.:60:19,17,9,15:.:.:.:.:36,24:759,0,1258:.:99</t>
  </si>
  <si>
    <t>0/1:.:.:.:.:.:.:.:36,21</t>
  </si>
  <si>
    <t>0/1:38:61:.:61,23:-41.9357,0,-80.3586:672:23:.:.:1108</t>
  </si>
  <si>
    <t>AC=4;AF=0.500;AN=22;DB;DP=104;END=74958681;ExcessHet=3.0103;HOMLEN=18;HOMSEQ=GGCGGCGGCGGCGGCGGC;MLEAC=1;MLEAF=0.500;MQ0=0;MQ=60.00;SF=0;SVLEN=3;SVTYPE=INS;set=NA19240-NA19239</t>
  </si>
  <si>
    <t>0/1:21,23:869,0,807:99:11,10,12,11:44</t>
  </si>
  <si>
    <t>0/1:34,20:.:.:.</t>
  </si>
  <si>
    <t>POLE4</t>
  </si>
  <si>
    <t>AB=0.39759;ABP=10.5712;AC=9;AF=0.750;AN=28;AO=105;BaseQRankSum=-1.145;CIGAR=1M3D8M;ClippingRankSum=-1.440;DB;DP=396;DPB=220.583;DPRA=1.09155;END=84552942;EPP=8.98702;EPPR=5.70592;ExcessHet=3.0103;GTI=0;HOMLEN=7;HOMSEQ=AAGAAGA;LEN=3;MEANALT=2.5;MQ0=0;MQM=60.381;MQMR=60;MQRankSum=0.432;NS=3;NUMALT=1;ODDS=75.9066;OLD_VARIANT=chr2:84552939:CAAGAAGAAGAT/CAAGAAGAT;PAIRED=1;PAIREDR=0.991379;PAO=20;PQA=521.5;PQR=711.5;PRO=27;QA=3017;QR=3551;RO=116;RPL=56;RPP=4.02365;RPPR=3.68421;RPR=49;RUN=1;ReadPosRankSum=0.318;SAF=52;SAP=3.03098;SAR=53;SF=0,1;SRF=61;SRP=3.68421;SRR=55;SVLEN=-3;SVTYPE=DEL;TYPE=del;set=NA19240-NA19238;technology.ILLUMINA=1</t>
  </si>
  <si>
    <t>0/1:.:99:1342,0,1867:45,36:.:.:.:25,20,16,20:.:.:81</t>
  </si>
  <si>
    <t>0/1:.:.:.:48,33:.:.:.:.:.:.:.</t>
  </si>
  <si>
    <t>0/1:1473:.:.:.:33:893:-47.6817,0,-102.431:.:83,33:47:83</t>
  </si>
  <si>
    <t>DNAH6</t>
  </si>
  <si>
    <t>CCCGGTTGAGGA</t>
  </si>
  <si>
    <t>END=96865292;SVTYPE=insertion;SVLEN=11;SAMPLES=NA19240;SEQ=CCGGTTGAGGA</t>
  </si>
  <si>
    <t>SEMA4C</t>
  </si>
  <si>
    <t>TAGCAGAGGGTCGTGAGGG</t>
  </si>
  <si>
    <t>END=96865311;SVTYPE=insertion;SVLEN=18;SAMPLES=NA19240;SEQ=AGCAGAGGGTCGTGAGGG</t>
  </si>
  <si>
    <t>AB=0.328571;ABP=20.8784;AC=15;AF=0.833;AN=30;AO=138;BaseQRankSum=1.113;CIGAR=1M3I4M;ClippingRankSum=-1.211;DB;DP=398;DPB=299.4;DPRA=0;END=101007870;EPP=3.57677;EPPR=5.37479;ExcessHet=3.0103;GTI=0;HOMLEN=3;HOMSEQ=AAG;LEN=3;MEANALT=4;MQ0=0;MQM=60;MQMR=59.5556;MQRankSum=1.297;NS=3;NUMALT=1;ODDS=54.114;OLD_VARIANT=chr2:101007870:AAAGT/AAAGAAGT;PAIRED=0.985507;PAIREDR=1;PAO=14.5;PQA=358.5;PQR=277.5;PRO=11.5;QA=3879;QR=1319;RO=45;RPL=64;RPP=4.58383;RPPR=3.44459;RPR=74;RUN=1;ReadPosRankSum=0.424;SAF=62;SAP=6.09442;SAR=76;SF=0,1;SRF=21;SRP=3.44459;SRR=24;SVLEN=3;SVTYPE=INS;TYPE=ins;set=Inte.ection;technology.ILLUMINA=1</t>
  </si>
  <si>
    <t>1/1:.:0,0,34,34:68:.:.:.:0,68:3041,207,0:.:99</t>
  </si>
  <si>
    <t>1/1:.:.:.:.:.:.:5,56:.</t>
  </si>
  <si>
    <t>1/1:62,56:.:62:0:1645:-150.58,-24.9855,0:.:.:56:.:0</t>
  </si>
  <si>
    <t>TBC1D8</t>
  </si>
  <si>
    <t>AC=1;AF=0.500;AN=2;BaseQRankSum=-0.898;ClippingRankSum=0.000;DP=10;ExcessHet=3.0103;FS=6.990;MLEAC=1;MLEAF=0.500;MQ0=0;MQ=35.11;MQRankSum=-1.733;QD=1.39;ReadPosRankSum=-0.480;SF=0f;SOR=0.012;set=FilteredInAll</t>
  </si>
  <si>
    <t>0/1:8,0,1,1:10:51,0,291:8,2:51</t>
  </si>
  <si>
    <t>RGPD3</t>
  </si>
  <si>
    <t>AC=4;AF=0.500;AN=20;DB;DP=80;END=107827073;ExcessHet=3.0103;HOMLEN=0;MLEAC=1;MLEAF=0.500;MQ0=0;SF=0;SVLEN=-1;SVTYPE=DEL;set=NA19240-NA19239</t>
  </si>
  <si>
    <t>0/1:41:16,9,10,6:513,0,880:25,16:99</t>
  </si>
  <si>
    <t>0/1:.:.:.:8,14:.</t>
  </si>
  <si>
    <t>RGPD4</t>
  </si>
  <si>
    <t>AC=2;AF=0.500;AN=4;DP=29;ExcessHet=3.0103;MLEAC=1;MLEAF=0.500;MQ0=0;SF=0;set=NA19240-NA19239</t>
  </si>
  <si>
    <t>0/1:17:1,11,1,4:99:151,0,434:12,5</t>
  </si>
  <si>
    <t>AC=8;AF=0.667;AN=24;DB;DP=97;END=131492344;ExcessHet=3.0103;HOMLEN=3;HOMSEQ=CCC;MQ0=0;SF=0;SVLEN=-1;SVTYPE=DEL;set=Inte.ection</t>
  </si>
  <si>
    <t>0/1:7,6,12,4:29:99:462,0,337:13,16</t>
  </si>
  <si>
    <t>0/1:.:.:.:.:16,15</t>
  </si>
  <si>
    <t>MZT2A</t>
  </si>
  <si>
    <t>ATGTAATAAC</t>
  </si>
  <si>
    <t>AC=4;AF=0.500;AN=22;DB;DP=178;END=132317671;ExcessHet=3.0103;HOMLEN=3;HOMSEQ=TGT;MLEAC=1;MLEAF=0.500;MQ0=0;SF=0;SVLEN=-9;SVTYPE=DEL;set=NA19240-NA19238</t>
  </si>
  <si>
    <t>0/1:99:41,50:1973,0,2542:91:17,24,24,26</t>
  </si>
  <si>
    <t>0/1:.:41,45:.:.:.</t>
  </si>
  <si>
    <t>ZNF806</t>
  </si>
  <si>
    <t>TCAG</t>
  </si>
  <si>
    <t>AB=0.536842;ABP=4.13032;AC=6;AF=0.500;AN=28;AO=51;CIGAR=1M3D1M;DP=246;DPB=122;DPRA=0.913462;END=132645591;EPP=4.07475;EPPR=3.21602;ExcessHet=3.0103;GTI=0;HOMLEN=0;LEN=3;MEANALT=1;MLEAC=1;MLEAF=0.500;MQ0=0;MQ=60.00;MQM=60;MQMR=60;NS=3;NUMALT=1;ODDS=48.1551;OLD_VARIANT=chr2:132645588:TCAGG/TG;PAIRED=1;PAIREDR=1;PAO=5;PQA=133.5;PQR=214.5;PRO=8;QA=1252;QR=2740;RO=95;RPL=22;RPP=5.09662;RPPR=4.86177;RPR=29;RUN=1;SAF=32;SAP=10.206;SAR=19;SF=0,1;SRF=44;SRP=4.13032;SRR=51;SVLEN=-3;SVTYPE=DEL;TYPE=del;set=NA19240-NA19238;technology.ILLUMINA=1</t>
  </si>
  <si>
    <t>0/1:.:99:.:16,26:1017,0,832:.:.:42:.:.:8,8,17,9</t>
  </si>
  <si>
    <t>0/1:.:.:.:18,21:.:.:.:.</t>
  </si>
  <si>
    <t>0/1:533:.:23:.:.:-37.2322,0,-37.3673:538:42:19:42,23</t>
  </si>
  <si>
    <t>GPR39</t>
  </si>
  <si>
    <t>0/1:41,36:1211,0,1422:.:.:99:26,15,22,14:.:77</t>
  </si>
  <si>
    <t>0/1:42,33:.:.:.:.:.:.:.</t>
  </si>
  <si>
    <t>0/1:.:.:39:1311:.:.:82,39:82:43:1017:-65.8882,0,-92.3841</t>
  </si>
  <si>
    <t>ATGAGGCCGGTC</t>
  </si>
  <si>
    <t>END=176119241;SVTYPE=insertion;SVLEN=11;SAMPLES=NA19240;SEQ=TGAGGCCGGTC</t>
  </si>
  <si>
    <t>HOXD10</t>
  </si>
  <si>
    <t>AB=0.48;ABP=3.09716;AC=16;AF=0.500;AN=44;AO=12;BaseQRankSum=1.725;CIGAR=1M1I7M;ClippingRankSum=0.458;DB;DP=496;DPB=111.875;DPRA=0.641026;END=185738878;EPP=5.9056;EPPR=3.64897;ExcessHet=3.0103;FS=1.740;GTI=0;HOMLEN=5;HOMSEQ=GGGGG;LEN=1;MEANALT=3;MLEAC=1;MLEAF=0.500;MQ0=0;MQ=60.47;MQM=60;MQMR=60;MQRankSum=1.232;NS=3;NUMALT=1;ODDS=29.8169;OLD_VARIANT=chr2:185738878:AGGGGGCT/AGGGGGGCT;PAIRED=1;PAIREDR=0.988235;PAO=6.5;PQA=156;PQR=141;PRO=6.5;QA=285;QD=11.68;QR=2504;RO=85;RPL=9;RPP=9.52472;RPPR=4.26209;RPR=3;RUN=1;ReadPosRankSum=0.106;SAF=3;SAP=9.52472;SAR=9;SF=0,1;SOR=0.991;SRF=38;SRP=5.07959;SRR=47;SVLEN=1;SVTYPE=INS;TYPE=ins;set=HG00512;technology.ILLUMINA=1</t>
  </si>
  <si>
    <t>0/1:.:.:33:.:.:10,6,8,9:.:99:.:440,0,410:16,17</t>
  </si>
  <si>
    <t>0/1:.:.:.:.:.:.:.:.:.:.:17,16</t>
  </si>
  <si>
    <t>0/1:-35.2506,0,-31.6458:513:34:16:34,17:.:473:.:17</t>
  </si>
  <si>
    <t>FSIP2</t>
  </si>
  <si>
    <t>END=186694305;SVTYPE=insertion;SVLEN=3;SAMPLES=NA19240;SEQ=CAG</t>
  </si>
  <si>
    <t>AC=2;AF=0.500;AN=20;BaseQRankSum=0.091;ClippingRankSum=-0.248;DB;DP=47;END=210315042;ExcessHet=3.0103;FS=4.675;HOMLEN=10;HOMSEQ=TTTTTTTTTT;MLEAC=1;MLEAF=0.500;MQ0=0;MQ=60.00;MQRankSum=-1.108;QD=9.75;ReadPosRankSum=0.248;SF=0;SOR=1.581;SVLEN=-1;SVTYPE=DEL;set=NA19240</t>
  </si>
  <si>
    <t>0/1:11,10,14,6:41:99:437,0,460:21,20</t>
  </si>
  <si>
    <t>0/1:.:.:.:.:29,19</t>
  </si>
  <si>
    <t>MYL1</t>
  </si>
  <si>
    <t>TCTTCACGGCAGCC</t>
  </si>
  <si>
    <t>AB=0.346535;ABP=23.6715;AC=6;AF=0.500;AN=28;AO=35;CIGAR=1M13I14M;DB;DP=295;DPB=216.467;DPRA=0.841667;END=213277913;EPP=3.07234;EPPR=8.19671;ExcessHet=3.0103;GTI=0;HOMLEN=17;HOMSEQ=CTTCACGGCAGCCCTTC;LEN=13;MEANALT=2.5;MLEAC=1;MLEAF=0.500;MQ0=0;MQM=60;MQMR=60;NS=3;NUMALT=1;ODDS=14.2188;OLD_VARIANT=chr2:213277913:TCTTCACGGCAGCCC/TCTTCACGGCAGCCCTTCACGGCAGCCC;PAIRED=0.971429;PAIREDR=0.991736;PAO=24;PQA=604;PQR=560;PRO=22;QA=684;QR=3488;RO=121;RPL=21;RPP=6.05036;RPPR=3.02825;RPR=14;RUN=1;SAF=18;SAP=3.07234;SAR=17;SF=0,1;SRF=62;SRP=3.17181;SRR=59;SVLEN=13;SVTYPE=INS;TYPE=ins;set=NA19240-NA19239;technology.ILLUMINA=1</t>
  </si>
  <si>
    <t>0/1:11,16,19,15:.:61:.:.:.:27,34:1486,0,1240:.:.:99</t>
  </si>
  <si>
    <t>0/1:.:.:.:.:.:.:31,31:.:.:.:.</t>
  </si>
  <si>
    <t>0/1:.:48,18:48:29:340:-12.1596,0,-56.3421:.:.:18:830</t>
  </si>
  <si>
    <t>LOC100130451</t>
  </si>
  <si>
    <t>AC=2;AF=0.500;AN=4;DP=112;ExcessHet=3.0103;MLEAC=1;MLEAF=0.500;MQ0=0;MQ=60.00;SF=0;set=NA19240-filterInNA19239</t>
  </si>
  <si>
    <t>0/1:46:16,25,5,0:84:41,5:84,0,1876</t>
  </si>
  <si>
    <t>TMEM169</t>
  </si>
  <si>
    <t>AC=2;AF=0.500;AN=4;DP=112;ExcessHet=3.0103;MLEAC=1;MLEAF=0.500;MQ0=0;MQ=60.00;SF=0f;set=FilteredInAll</t>
  </si>
  <si>
    <t>0/1:54:20,29,5,0:59,0,2405:49,5:59</t>
  </si>
  <si>
    <t>GCCTCGTTC</t>
  </si>
  <si>
    <t>0/1:56:56,0,2473:48,5:18,30,5,0:53</t>
  </si>
  <si>
    <t>AB=0.607143;ABP=5.80219;AC=9;AF=0.500;AN=36;AO=17;BaseQRankSum=-2.135;CIGAR=1M1I5M;ClippingRankSum=-0.501;DB;DP=335;DPB=113.833;DPRA=0.727273;END=219496868;EPP=6.20364;EPPR=3.0103;ExcessHet=3.0103;FS=0.000;GTI=0;HOMLEN=0;LEN=1;MEANALT=1;MLEAC=1;MLEAF=0.500;MQ0=0;MQ=60.00;MQM=60;MQMR=59.9318;MQRankSum=0.712;NS=3;NUMALT=1;ODDS=42.9568;OLD_VARIANT=chr2:219496868:TGGTGC/TAGGTGC;PAIRED=0.941176;PAIREDR=1;PAO=5;PQA=115.5;PQR=170.5;PRO=7;QA=442;QD=20.41;QR=2521;RO=88;RPL=8;RPP=3.13803;RPPR=4.58955;RPR=9;RUN=1;ReadPosRankSum=0.184;SAF=9;SAP=3.13803;SAR=8;SF=0,1;SOR=0.941;SRF=42;SRP=3.40511;SRR=46;SVLEN=1;SVTYPE=INS;TYPE=ins;set=HG00731;technology.ILLUMINA=1</t>
  </si>
  <si>
    <t>0/1:35:.:.:6,12,10,7:.:.:.:18,17:608,0,618:.:99</t>
  </si>
  <si>
    <t>0/1:.:.:.:.:.:.:.:18,15</t>
  </si>
  <si>
    <t>0/1:41:21:41,17:.:-31.7525,0,-43.0926:461:17:.:.:583</t>
  </si>
  <si>
    <t>LOC100996693</t>
  </si>
  <si>
    <t>0/1:99:29,41:1523,0,1080:70:13,16,19,22</t>
  </si>
  <si>
    <t>0/1:.:29,25:.:.</t>
  </si>
  <si>
    <t>0/1:93:.:19,29,18,27:.:.:.:.:1745,0,2104:48,45:.:99</t>
  </si>
  <si>
    <t>0/1:.:.:.:.:.:.:.:.:52,43</t>
  </si>
  <si>
    <t>0/1:89:45:.:89,41:-69.6856,0,-93.0175:1172:41:.:.:1416</t>
  </si>
  <si>
    <t>AB=0.477011;ABP=3.809;AC=6;AF=0.500;AN=28;AO=83;CIGAR=1M1I10M;DB;DP=439;DPB=283.273;DPRA=1.11538;END=233565576;EPP=14.5479;EPPR=24.725;ExcessHet=3.0103;GTI=0;HOMLEN=7;HOMSEQ=AAAAAAA;LEN=1;MEANALT=4.5;MLEAC=1;MLEAF=0.500;MQ0=0;MQM=60;MQMR=60;NS=3;NUMALT=1;ODDS=85.7643;OLD_VARIANT=chr2:233565576:TAAAAAAAGTG/TAAAAAAAAGTG;PAIRED=1;PAIREDR=1;PAO=21.5;PQA=541.5;PQR=610.5;PRO=22.5;QA=2219;QR=4783;RO=160;RPL=44;RPP=3.66436;RPPR=9.579;RPR=39;RUN=1;SAF=38;SAP=4.29225;SAR=45;SF=0,1;SRF=69;SRP=9.579;SRR=91;SVLEN=1;SVTYPE=INS;TYPE=ins;set=NA19240-NA19239;technology.ILLUMINA=1</t>
  </si>
  <si>
    <t>0/1:.:.:17,38,22,18:.:95:.:99:.:980,0,1387:55,40</t>
  </si>
  <si>
    <t>0/1:1122:-68.6807,0,-111.802:.:94,38:94:53:.:1592:.:.:38</t>
  </si>
  <si>
    <t>AGGACGGCG</t>
  </si>
  <si>
    <t>AB=0.516484;ABP=3.22506;AC=6;AF=0.500;AN=28;AO=47;CIGAR=1M8D1M;DB;DP=217;DPB=90.8;DPRA=1.82;END=233822984;EPP=10.8184;EPPR=3.04271;ExcessHet=3.0103;GTI=0;HOMLEN=4;HOMSEQ=GGAC;LEN=8;MEANALT=1.5;MLEAC=1;MLEAF=0.500;MQ0=0;MQM=60.2128;MQMR=60;NS=3;NUMALT=1;ODDS=26.4726;OLD_VARIANT=chr2:233822976:AGGACGGCGG/AG;PAIRED=1;PAIREDR=1;PAO=2.5;PQA=40.5;PQR=642.5;PRO=26.5;QA=1107;QR=1826;RO=67;RPL=20;RPP=5.27418;RPPR=4.59839;RPR=27;RUN=1;SAF=19;SAP=6.75262;SAR=28;SF=0,1;SRF=43;SRP=14.7103;SRR=24;SVLEN=-8;SVTYPE=DEL;TYPE=del;set=NA19240-NA19239;technology.ILLUMINA=1</t>
  </si>
  <si>
    <t>GT:AO:AD:PL:GQ:QR:RO:DP:SB:DPR:GL:QA</t>
  </si>
  <si>
    <t>0/1:.:27,31:1207,0,1534:99:.:.:58:16,11,12,19</t>
  </si>
  <si>
    <t>0/1:.:27,27:.:.:.:.:.:.</t>
  </si>
  <si>
    <t>0/1:29:.:.:.:741:27:56:.:56,29:-40.5675,0,-61.3961:669</t>
  </si>
  <si>
    <t>MROH2A</t>
  </si>
  <si>
    <t>CTCG</t>
  </si>
  <si>
    <t>AB=0.482759;ABP=3.38469;AC=6;AF=0.500;AN=28;AO=70;CIGAR=1M3D7M;DB;DP=360;DPB=199.364;DPRA=1.20833;END=241096046;EPP=4.12706;EPPR=5.37918;ExcessHet=3.0103;GTI=0;HOMLEN=8;HOMSEQ=TCGTCGTC;LEN=3;MEANALT=2.5;MLEAC=1;MLEAF=0.500;MQ0=0;MQM=60.7143;MQMR=60;NS=3;NUMALT=1;ODDS=61.7766;OLD_VARIANT=chr2:241096043:CTCGTCGTCGT/CTCGTCGT;PAIRED=1;PAIREDR=1;PAO=14.5;PQA=301.5;PQR=412.5;PRO=18.5;QA=1443;QR=3476;RO=132;RPL=34;RPP=3.13438;RPPR=15.9075;RPR=36;RUN=1;SAF=32;SAP=4.12706;SAR=38;SF=0,1;SRF=60;SRP=5.37918;SRR=72;SVLEN=-3;SVTYPE=DEL;TYPE=del;set=NA19240-NA19238;technology.ILLUMINA=1</t>
  </si>
  <si>
    <t>0/1:16,22,19,24:.:81:.:.:.:1664,0,1677:38,43:.:.:99</t>
  </si>
  <si>
    <t>0/1:.:.:.:.:.:.:.:49,37</t>
  </si>
  <si>
    <t>0/1:.:86,42:86:43:873:-47.4052,0,-74.9964:.:.:42:1151</t>
  </si>
  <si>
    <t>MTERF4</t>
  </si>
  <si>
    <t>GCAAA</t>
  </si>
  <si>
    <t>AB=0.515625;ABP=3.14602;AC=12;AF=0.500;AN=38;AO=33;BaseQRankSum=0.065;CIGAR=1M4D5M;ClippingRankSum=0.053;DB;DP=783;DPB=228.8;DPRA=0.8;END=145518;EPP=3.0761;EPPR=3.74174;ExcessHet=3.0103;FS=0.889;GTI=0;HOMLEN=4;HOMSEQ=CAAA;LEN=4;MEANALT=1;MLEAC=1;MLEAF=0.500;MQ0=0;MQ=60.15;MQM=60.6061;MQMR=60;MQRankSum=0.477;NS=3;NUMALT=1;ODDS=64.7632;OLD_VARIANT=chr20:145514:GCAAACAAAG/GCAAAG;PAIRED=0.969697;PAIREDR=0.994737;PAO=11.5;PQA=320.5;PQR=691.5;PRO=24.5;QA=642;QD=20.48;QR=5877;RO=190;RPL=20;RPP=6.23461;RPPR=4.65605;RPR=13;RUN=1;ReadPosRankSum=1.197;SAF=18;SAP=3.60252;SAR=15;SF=0,1;SOR=0.582;SRF=84;SRP=8.54184;SRR=106;SVLEN=-4;SVTYPE=DEL;TYPE=del;set=HG00732;technology.ILLUMINA=1</t>
  </si>
  <si>
    <t>0/1:.:99:.:48,43:1648,0,2762:.:.:91:.:.:17,31,21,22</t>
  </si>
  <si>
    <t>0/1:.:.:.:47,41</t>
  </si>
  <si>
    <t>0/1:1467:.:40:.:.:-37.7913,0,-102.952:774:88:47:88,40</t>
  </si>
  <si>
    <t>CCGA</t>
  </si>
  <si>
    <t>AC=5;AF=0.500;AN=10;BaseQRankSum=0.871;ClippingRankSum=-1.368;DB;DP=166;ExcessHet=3.0103;FS=3.074;MLEAC=1;MLEAF=0.500;MQ0=0;MQ=59.02;MQRankSum=-1.333;QD=11.28;ReadPosRankSum=-2.008;SF=0;SOR=1.270;set=HG00513</t>
  </si>
  <si>
    <t>0/1:11,13,5,7:36:24,12:432,0,1304:99</t>
  </si>
  <si>
    <t>SIRPA</t>
  </si>
  <si>
    <t>0/1:.:22:3,6,6,7:.:.:.:.:9,13:395,0,250:99</t>
  </si>
  <si>
    <t>0/1:.:.:.:.:.:.:.:9,12:.:.</t>
  </si>
  <si>
    <t>0/1:11:25:.:25,13:-14.6212,0,-17.1028:249:13:.:.:.:276</t>
  </si>
  <si>
    <t>ACCT</t>
  </si>
  <si>
    <t>AB=0.506024;ABP=3.03646;AC=6;AF=0.500;AN=28;AO=42;CIGAR=1M3D5M;DB;DP=205;DPB=117.556;DPRA=1.0122;END=36793331;EPP=4.87156;EPPR=3.0385;ExcessHet=3.0103;GTI=0;HOMLEN=4;HOMSEQ=CCTC;LEN=3;MEANALT=2.5;MLEAC=1;MLEAF=0.500;MQ0=0;MQ=60.00;MQM=60;MQMR=60;NS=3;NUMALT=1;ODDS=43.1603;OLD_VARIANT=chr20:36793328:ACCTCCTCA/ACCTCA;PAIRED=1;PAIREDR=1;PAO=8;PQA=172.5;PQR=226.5;PRO=10;QA=1051;QR=2302;RO=77;RPL=26;RPP=8.18047;RPPR=9.35551;RPR=16;RUN=1;SAF=16;SAP=8.18047;SAR=26;SF=0,1;SRF=27;SRP=17.9286;SRR=50;SVLEN=-3;SVTYPE=DEL;TYPE=del;set=NA19240-NA19238;technology.ILLUMINA=1</t>
  </si>
  <si>
    <t>0/1:.:46:11,10,10,15:.:.:.:.:21,25:968,0,978:99</t>
  </si>
  <si>
    <t>0/1:.:.:.:.:.:.:.:23,24:.:.</t>
  </si>
  <si>
    <t>0/1:23:50:.:50,25:-42.8119,0,-45.1896:645:25:.:.:.:698</t>
  </si>
  <si>
    <t>SOGA1</t>
  </si>
  <si>
    <t>AB=0.391304;ABP=10.0912;AC=6;AF=0.500;AN=28;AO=27;CIGAR=1M3I5M;DB;DP=176;DPB=131.5;DPRA=0.841463;END=38246121;EPP=3.09072;EPPR=4.06669;ExcessHet=3.0103;GTI=0;HOMLEN=3;HOMSEQ=GGG;LEN=3;MEANALT=4.5;MLEAC=1;MLEAF=0.500;MQ0=0;MQM=60;MQMR=60;NS=3;NUMALT=1;ODDS=35.4891;OLD_VARIANT=chr20:38246121:AGGGTC/AGGGGGGTC;PAIRED=1;PAIREDR=0.986486;PAO=5.5;PQA=119.5;PQR=119.5;PRO=5.5;QA=667;QR=2081;RO=74;RPL=13;RPP=3.09072;RPPR=3.0103;RPR=14;RUN=1;SAF=9;SAP=9.52472;SAR=18;SF=0,1;SRF=31;SRP=7.23587;SRR=43;SVLEN=3;SVTYPE=INS;TYPE=ins;set=NA19240-NA19239;technology.ILLUMINA=1</t>
  </si>
  <si>
    <t>GT:AD:PL:AO:GQ:QR:DPR:SB:DP:RO:QA:GL</t>
  </si>
  <si>
    <t>0/1:17,17:660,0,823:.:99:.:.:6,11,6,11:34</t>
  </si>
  <si>
    <t>0/1:18,12</t>
  </si>
  <si>
    <t>0/1:.:.:13:.:569:34,13:.:34:20:345:-17.6049,0,-37.7827</t>
  </si>
  <si>
    <t>KIAA1755</t>
  </si>
  <si>
    <t>TATG</t>
  </si>
  <si>
    <t>AC=4;AF=0.500;AN=22;DB;DP=67;END=47651065;ExcessHet=3.0103;HOMLEN=6;HOMSEQ=ATGATG;MLEAC=1;MLEAF=0.500;MQ0=0;SF=0;SVLEN=-3;SVTYPE=DEL;set=NA19240-NA19239</t>
  </si>
  <si>
    <t>0/1:7,5,3,3:18:201,0,487:12,6:99</t>
  </si>
  <si>
    <t>0/1:.:.:.:14,6</t>
  </si>
  <si>
    <t>GGCCCCCGCCCAGCAGGACCTGCAGGGGACGAGCCA</t>
  </si>
  <si>
    <t>END=62813277;SVTYPE=deletion;SVLEN=-35;SAMPLES=NA19240;SEQ=CCCCCGCCCAGCAGGACCTGCAGGGGACGAGCCAG</t>
  </si>
  <si>
    <t>OGFR</t>
  </si>
  <si>
    <t>GCCCATCGGAGACCCCAGGCCCCCGCCCGGCAGGA</t>
  </si>
  <si>
    <t>END=62813319;SVTYPE=deletion;SVLEN=-34;SAMPLES=NA19240;SEQ=CCCATCGGAGACCCCAGGCCCCCGCCCGGCAGGA</t>
  </si>
  <si>
    <t>GGGGACGAGCCAGCCGAGAGCCCATC</t>
  </si>
  <si>
    <t>END=62813351;SVTYPE=deletion;SVLEN=-25;SAMPLES=NA19240;SEQ=GGGACGAGCCAGCCGAGAGCCCATC</t>
  </si>
  <si>
    <t>CCCAGGCCCCAGCCCGGCAGGACCTACAAGGGATGAGCCA</t>
  </si>
  <si>
    <t>END=62813397;SVTYPE=deletion;SVLEN=-39;SAMPLES=NA19240;SEQ=CCAGGCCCCAGCCCGGCAGGACCTACAAGGGATGAGCCA</t>
  </si>
  <si>
    <t>0/1:99:1279,0,6573:161,42:70,91,25,17:203</t>
  </si>
  <si>
    <t>1/1:.:.:.:0,0,46,37:83:.:.:99:3819,255,0:0,83</t>
  </si>
  <si>
    <t>1/1:.:.:.:.:.:.:.:.:.:4,71</t>
  </si>
  <si>
    <t>1/1:1930:-173.796,-28.5978,0:72,71:.:72:0:0:.:.:.:71</t>
  </si>
  <si>
    <t>1/1:3581,244,0:0,80:99:0,0,48,32:80</t>
  </si>
  <si>
    <t>1/1:3598,244,0:0,80:99:0,0,45,35:80</t>
  </si>
  <si>
    <t>1/1:.:1700,129,0:1,53:.:99:.:54:1,0,33,20</t>
  </si>
  <si>
    <t>1/1:.:.:4,53</t>
  </si>
  <si>
    <t>1/1:53:.:.:25:.:1:57:.:57,53:-98.615,-20.5884,0:1076</t>
  </si>
  <si>
    <t>AB=0.493151;ABP=3.04005;AC=6;AF=0.500;AN=28;AO=36;CIGAR=1M3D4M;DB;DP=184;DPB=102.5;DPRA=1.01389;END=45504031;EPP=3.25157;EPPR=3.28556;ExcessHet=3.0103;GTI=0;HOMLEN=3;HOMSEQ=TTC;LEN=3;MEANALT=1.5;MLEAC=1;MLEAF=0.500;MQ0=0;MQ=60.00;MQM=60.2778;MQMR=60;NS=3;NUMALT=1;ODDS=42.4807;OLD_VARIANT=chr21:45504028:TTTCTTCA/TTTCA;PAIRED=1;PAIREDR=1;PAO=7;PQA=143;PQR=226;PRO=10;QA=873;QR=2108;RO=71;RPL=15;RPP=5.18177;RPPR=14.0512;RPR=21;RUN=1;SAF=14;SAP=6.8707;SAR=22;SF=0,1;SRF=36;SRP=3.04088;SRR=35;SVLEN=-3;SVTYPE=DEL;TYPE=del;set=NA19240-NA19238;technology.ILLUMINA=1</t>
  </si>
  <si>
    <t>0/1:.:.:9,8,6,12:.:35:.:99:.:705,0,794:17,18</t>
  </si>
  <si>
    <t>0/1:.:.:.:.:.:.:.:.:.:18,18</t>
  </si>
  <si>
    <t>0/1:459:-29.3504,0,-35.8015:.:36,19:36:16:.:501:.:.:19</t>
  </si>
  <si>
    <t>1/1:0,0,22,14:36:1560,109,0:0,36:99</t>
  </si>
  <si>
    <t>.:.:.:.:4,32:.</t>
  </si>
  <si>
    <t>AC=6;AF=0.500;AN=24;DB;DP=95;END=46302074;ExcessHet=3.0103;HOMLEN=20;HOMSEQ=TGGTGGTGGTGGTGGTGGTG;MLEAC=1;MLEAF=0.500;MQ0=0;MQ=60.00;SF=0;SVLEN=-3;SVTYPE=DEL;set=Inte.ection</t>
  </si>
  <si>
    <t>0/1:17,11:411,0,698:99:10,7,4,7:28</t>
  </si>
  <si>
    <t>0/1:18,13:.:.:.</t>
  </si>
  <si>
    <t>C21orf58</t>
  </si>
  <si>
    <t>0/1:27,7,16,11:61:34,27:999,0,1366:99</t>
  </si>
  <si>
    <t>0/1:.:.:44,26</t>
  </si>
  <si>
    <t>AB=0.5;ABP=3.0103;AC=6;AF=0.500;AN=28;AO=30;CIGAR=1M3I8M;DB;DP=148;DPB=102.889;DPRA=1.25;END=27798673;EPP=3.0103;EPPR=7.35324;ExcessHet=3.0103;GTI=0;HOMLEN=6;HOMSEQ=GCGGCG;LEN=3;MEANALT=2.5;MLEAC=1;MLEAF=0.500;MQ0=0;MQM=60;MQMR=60;NS=3;NUMALT=1;ODDS=22.9297;OLD_VARIANT=chr22:27798673:TGCGGCGCC/TGCGGCGGCGCC;PAIRED=1;PAIREDR=1;PAO=8;PQA=158.5;PQR=142.5;PRO=7;QA=604;QR=1357;RO=50;RPL=19;RPP=7.64277;RPPR=5.78978;RPR=11;RUN=1;SAF=10;SAP=10.2485;SAR=20;SF=0,1;SRF=19;SRP=9.26414;SRR=31;SVLEN=3;SVTYPE=INS;TYPE=ins;set=NA19240-NA19238;technology.ILLUMINA=1</t>
  </si>
  <si>
    <t>0/1:.:99:546,0,546:14,14:.:.:.:3,11,6,8:.:28</t>
  </si>
  <si>
    <t>0/1:.:.:.:15,14</t>
  </si>
  <si>
    <t>0/1:406:.:.:.:15:295:-15.2383,0,-25.2946:.:31,15:31:15</t>
  </si>
  <si>
    <t>AC=2;AF=0.500;AN=4;DB;DP=38;ExcessHet=3.0103;MLEAC=1;MLEAF=0.500;MQ0=0;MQ=60.00;SF=0;set=NA19240-NA19239</t>
  </si>
  <si>
    <t>0/1:3,4,6,3:16:99:355,0,266:7,9</t>
  </si>
  <si>
    <t>CCAGCCCTGCACATCCCCACCTCGG</t>
  </si>
  <si>
    <t>AC=3;AF=0.500;AN=20;DB;DP=35;END=30376511;ExcessHet=3.0103;FS=0.000;HOMLEN=66;HOMSEQ=CAGCCCTGCACATCCCCACCTCGGCAGCCCTGCACATCCCCACCTCGGCAGCCCTGCACATCCCCA;MLEAC=1;MLEAF=0.500;MQ0=0;SF=0;SVLEN=-24;SVTYPE=DEL;set=NA19240-NA19238</t>
  </si>
  <si>
    <t>0/1:87:87,0,602:6,3:9:3,3,2,1</t>
  </si>
  <si>
    <t>.:.:.:6,4</t>
  </si>
  <si>
    <t>CCDC157</t>
  </si>
  <si>
    <t>GCTCCTT</t>
  </si>
  <si>
    <t>AB=0.494505;ABP=3.03416;AC=9;AF=0.500;AN=30;AO=45;CIGAR=1M6D26M;DB;DP=211;DPB=117.333;DPRA=0;END=37510307;EPP=3.44459;EPPR=3.25157;ExcessHet=3.0103;GTI=0;HOMLEN=29;HOMSEQ=CTCCTTCTCCTTCTCCTTCTCCTTCTCCT;LEN=6;MEANALT=4.33333;MLEAC=1;MLEAF=0.500;MQ0=0;MQM=60;MQMR=60;NS=3;NUMALT=1;ODDS=14.0672;OLD_VARIANT=chr22:37510301:GCTCCTTCTCCTTCTCCTTCTCCTTCTCCTTCT/GCTCCTTCTCCTTCTCCTTCTCCTTCT;PAIRED=1;PAIREDR=1;PAO=30;PQA=817;PQR=1111;PRO=40;QA=1163;QR=1032;RO=36;RPL=27;RPP=6.91895;RPPR=9.04217;RPR=18;RUN=1;SAF=27;SAP=6.91895;SAR=18;SF=0,1;SRF=18;SRP=3.0103;SRR=18;SVLEN=-6;SVTYPE=DEL;TYPE=del;set=Inte.ection;technology.ILLUMINA=1</t>
  </si>
  <si>
    <t>0/1:.:99:.:894,0,353:10,22:.:.:32:.:4,6,10,12</t>
  </si>
  <si>
    <t>0/1:.:.:.:.:21,20:.:.:.</t>
  </si>
  <si>
    <t>0/1:260:.:18:.:.:-18.7861,0,-7.00798:482:31:9:.:31,18</t>
  </si>
  <si>
    <t>CARD10</t>
  </si>
  <si>
    <t>AB=0.493671;ABP=3.03779;AC=6;AF=0.500;AN=28;AO=39;CIGAR=1M3D6M;DB;DP=214;DPB=124.6;DPRA=0.877778;END=39100320;EPP=3.06598;EPPR=9.04217;ExcessHet=3.0103;FS=0.000;GTI=0;HOMLEN=5;HOMSEQ=AACAA;LEN=3;MEANALT=2;MLEAC=1;MLEAF=0.500;MQ0=0;MQ=60.00;MQM=60;MQMR=60;NS=3;NUMALT=1;ODDS=49.6863;OLD_VARIANT=chr22:39100317:TAACAACAAG/TAACAAG;PAIRED=0.948718;PAIREDR=0.987654;PAO=10.5;PQA=267.5;PQR=372.5;PRO=14.5;QA=937;QR=2362;RO=81;RPL=19;RPP=3.06598;RPPR=4.32391;RPR=20;RUN=1;SAF=18;SAP=3.51141;SAR=21;SF=0,1;SRF=45;SRP=5.18177;SRR=36;SVLEN=-3;SVTYPE=DEL;TYPE=del;set=NA19240-NA19239;technology.ILLUMINA=1</t>
  </si>
  <si>
    <t>0/1:18,22:870,0,689:.:.:99:7,11,9,13:.:40</t>
  </si>
  <si>
    <t>0/1:19,20:.:.:.:.:.:.:.</t>
  </si>
  <si>
    <t>0/1:.:.:18:579:.:.:39,18:39:20:469:-26.0529,0,-35.9796</t>
  </si>
  <si>
    <t>APOBEC3H</t>
  </si>
  <si>
    <t>AC=2;AF=0.500;AN=4;DB;DP=36;ExcessHet=3.0103;MLEAC=1;MLEAF=0.500;MQ0=0;SF=0;set=NA19240-NA19239</t>
  </si>
  <si>
    <t>0/1:21:5,9,5,2:99:14,7:199,0,454</t>
  </si>
  <si>
    <t>0/1:4,9,2,10:25:13,12:462,0,996:99</t>
  </si>
  <si>
    <t>.:.:.:14,1</t>
  </si>
  <si>
    <t>chr22_KB663609v1_alt</t>
  </si>
  <si>
    <t>AC=1;AF=0.500;AN=2;BaseQRankSum=1.109;ClippingRankSum=1.294;DP=27;ExcessHet=3.0103;FS=7.404;MLEAC=1;MLEAF=0.500;MQ0=0;MQ=34.12;MQRankSum=-0.370;QD=3.23;ReadPosRankSum=-1.109;SF=0;SOR=2.793;set=NA19240</t>
  </si>
  <si>
    <t>0/1:12:3,6,3,0:76,0,294:9,3:76</t>
  </si>
  <si>
    <t>CCCGCGCCGCAGC</t>
  </si>
  <si>
    <t>END=12004763;SVTYPE=insertion;SVLEN=12;SAMPLES=NA19240;SEQ=CCGCGCCGCAGC</t>
  </si>
  <si>
    <t>AB=0.483871;ABP=3.08035;AC=13;AF=0.833;AN=28;AO=85;BaseQRankSum=1.189;CIGAR=1M3D5M;ClippingRankSum=-0.704;DB;DP=200;DPB=79.4444;DPRA=0;END=12901261;EPP=16.5245;EPPR=4.51363;ExcessHet=3.0103;FS=0.000;GTI=0;HOMLEN=3;HOMSEQ=GGC;LEN=3;MEANALT=3.33333;MQ0=0;MQ=60.00;MQM=59.9882;MQMR=60;MQRankSum=-0.364;NS=3;NUMALT=1;ODDS=37.4353;OLD_VARIANT=chr3:12901258:TGGCGGCCT/TGGCCT;PAIRED=1;PAIREDR=1;PAO=5.5;PQA=134;PQR=161;PRO=6.5;QA=1990;QR=385;RO=13;RPL=44;RPP=3.24022;RPPR=3.17734;RPR=41;RUN=1;ReadPosRankSum=-0.256;SAF=52;SAP=12.2327;SAR=33;SF=0,1;SRF=8;SRP=4.51363;SRR=5;SVLEN=-3;SVTYPE=DEL;TYPE=del;set=Inte.ection;technology.ILLUMINA=1</t>
  </si>
  <si>
    <t>1/1:.:.:0,0,24,12:.:36:.:.:99:0,36:1620,108,0</t>
  </si>
  <si>
    <t>1/1:.:.:.:.:.:.:.:.:1,32:.</t>
  </si>
  <si>
    <t>1/1:1004:-90.4448,-13.8474,0:.:41,40:41:0:0:.:.:.:40</t>
  </si>
  <si>
    <t>IQSEC1</t>
  </si>
  <si>
    <t>AC=4;AF=0.500;AN=16;DB;DP=78;END=27721914;ExcessHet=3.0103;HOMLEN=23;HOMSEQ=GCGGCGGCGGCGGCGGCGGCGGC;MLEAC=1;MLEAF=0.500;MQ0=0;SF=0;SVLEN=3;SVTYPE=INS;set=NA19240-NA19239</t>
  </si>
  <si>
    <t>0/1:14,8,8,5:35:99:508,0,892:22,13</t>
  </si>
  <si>
    <t>0/1:.:.:.:.:27,12</t>
  </si>
  <si>
    <t>ACTGCTGCTG</t>
  </si>
  <si>
    <t>END=40462038;SVTYPE=deletion;SVLEN=-9;SAMPLES=NA19240;SEQ=tgctgctgc</t>
  </si>
  <si>
    <t>END=42210088;SVTYPE=insertion;SVLEN=3;SAMPLES=NA19240;SEQ=GAG</t>
  </si>
  <si>
    <t>AB=0.55;ABP=4.74748;AC=6;AF=0.500;AN=28;AO=44;CIGAR=1M3D11M;DB;DP=215;DPB=137;DPRA=0.816327;END=42691891;EPP=3.0103;EPPR=5.41974;ExcessHet=3.0103;GTI=0;HOMLEN=6;HOMSEQ=GAGGAG;LEN=3;MEANALT=4;MLEAC=1;MLEAF=0.500;MQ0=0;MQM=60.2273;MQMR=60;NS=3;NUMALT=1;ODDS=45.3575;OLD_VARIANT=chr3:42691888:CGAGGAGGAGAAGAA/CGAGGAGAAGAA;PAIRED=0.977273;PAIREDR=0.986301;PAO=13.5;PQA=313;PQR=509;PRO=18.5;QA=906;QR=2029;RO=73;RPL=19;RPP=4.78696;RPPR=3.27802;RPR=25;RUN=1;SAF=15;SAP=12.6832;SAR=29;SF=0,1;SRF=40;SRP=4.46786;SRR=33;SVLEN=-3;SVTYPE=DEL;TYPE=del;set=NA19240-NA19239;technology.ILLUMINA=1</t>
  </si>
  <si>
    <t>0/1:.:18,28:1096,0,658:99:.:46:.:13,5,11,17</t>
  </si>
  <si>
    <t>0/1:.:19,25</t>
  </si>
  <si>
    <t>0/1:25:.:.:.:467:43:17:.:43,25:-28.8149,0,-29.4222:495</t>
  </si>
  <si>
    <t>KLHL40</t>
  </si>
  <si>
    <t>TCCTTGGCCTTGG</t>
  </si>
  <si>
    <t>AC=2;AN=10;END=51993849;HOMLEN=16;HOMSEQ=CCTTGGCCTTGGCCTT;SF=0;SVLEN=-12;SVTYPE=DEL</t>
  </si>
  <si>
    <t>0/1:26,17</t>
  </si>
  <si>
    <t>AC=4;AF=0.500;AN=18;DB;DP=60;END=65439916;ExcessHet=3.0103;HOMLEN=23;HOMSEQ=TGCTGCTGCTGTTGCTGCTGCTG;MLEAC=1;MLEAF=0.500;MQ0=0;MQ=60.00;SF=0;SVLEN=-12;SVTYPE=DEL;set=NA19240-NA19239</t>
  </si>
  <si>
    <t>0/1:24:6,4,7,7:99:10,14:508,0,1064</t>
  </si>
  <si>
    <t>0/1:.:.:.:16,8</t>
  </si>
  <si>
    <t>0/1:99:66,36:1042,0,2620:33,33,25,11:102</t>
  </si>
  <si>
    <t>0/1:527,0,3137:75,18:99:48,27,7,11:93</t>
  </si>
  <si>
    <t>0/1:99:79,39:1329,0,3108:118:41,38,17,22</t>
  </si>
  <si>
    <t>0/1:.:72,20:.:.:.</t>
  </si>
  <si>
    <t>0/1:42,41,16,18:117:1119,0,3291:83,34:99</t>
  </si>
  <si>
    <t>0/1:.:.:.:79,24:.</t>
  </si>
  <si>
    <t>AC=4;AF=0.500;AN=22;DB;DP=217;END=75737855;ExcessHet=3.0103;HOMLEN=6;HOMSEQ=TTTTTT;MLEAC=1;MLEAF=0.500;MQ0=0;SF=0;SVLEN=1;SVTYPE=INS;set=NA19240-NA19239</t>
  </si>
  <si>
    <t>0/1:87,36:743,0,2335:99:123:40,47,21,15</t>
  </si>
  <si>
    <t>0/1:82,30:.:.:.:.</t>
  </si>
  <si>
    <t>0/1:803,0,4429:93,24:99:37,56,12,12:117</t>
  </si>
  <si>
    <t>0/1:108:43,54,0,11:154,0,4045:97,11:99</t>
  </si>
  <si>
    <t>0/1:40,33,7,12:92:99:572,0,9756:73,19</t>
  </si>
  <si>
    <t>AB=0.417004;ABP=17.7886;AC=6;AF=0.500;AN=12;AO=103;CIGAR=1M1I6M;DB;DP=516;DPB=282.143;DPRA=0;EPP=5.56125;EPPR=11.8185;ExcessHet=3.0103;GTI=0;LEN=1;MEANALT=1.66667;MLEAC=1;MLEAF=0.500;MQ0=0;MQM=60;MQMR=59.8732;NS=3;NUMALT=1;ODDS=82.1242;OLD_VARIANT=chr3:98169478:TGGGCCC/TGGGGCCC;PAIRED=1;PAIREDR=0.971831;PAO=19.5;PQA=496.5;PQR=412.5;PRO=16.5;QA=2910;QR=4342;RO=142;RPL=55;RPP=4.04333;RPPR=3.0103;RPR=48;RUN=1;SAF=59;SAP=7.75381;SAR=44;SF=0,1;SRF=62;SRP=7.96493;SRR=80;TYPE=ins;set=Inte.ection;technology.ILLUMINA=1</t>
  </si>
  <si>
    <t>0/1:.:.:.:22,26,28,17:93:.:.:99:1219,0,1370:48,45</t>
  </si>
  <si>
    <t>0/1:1156:-75.4469,0,-101.816:89,41:.:89:48:1474:.:.:.:41</t>
  </si>
  <si>
    <t>OR5H15</t>
  </si>
  <si>
    <t>0/1:1040,0,941:38,41:.:99:.:20,18,23,18:.:79</t>
  </si>
  <si>
    <t>0/1:.:.:44:.:1229:.:85,44:85:40:1254:-79.8177,0,-77.2275</t>
  </si>
  <si>
    <t>0/1:.:.:.:111:.:35,23,35,18:.:99:.:58,53:1279,0,1421</t>
  </si>
  <si>
    <t>0/1:-91.8895,0,-118.813:1498:57:115:115,53:.:1709:.:53</t>
  </si>
  <si>
    <t>AB=0.466667;ABP=3.87889;AC=7;AF=0.500;AN=18;AO=42;BaseQRankSum=-1.095;CIGAR=1M3I2M;ClippingRankSum=-1.051;DB;DP=766;DPB=320.333;DPRA=0.983607;EPP=3.21711;EPPR=4.38176;ExcessHet=3.0103;FS=0.000;GTI=0;LEN=3;MEANALT=2;MLEAC=1;MLEAF=0.500;MQ0=0;MQ=60.12;MQM=60;MQMR=60;MQRankSum=-1.341;NS=3;NUMALT=1;ODDS=89.4461;OLD_VARIANT=chr3:122740443:GAG/GAGAAG;PAIRED=1;PAIREDR=1;PAO=5.5;PQA=117;PQR=117;PRO=5.5;QA=1068;QD=18.38;QR=7011;RO=228;RPL=22;RPP=3.21711;RPPR=11.5819;RPR=20;RUN=1;ReadPosRankSum=0.752;SAF=16;SAP=8.18047;SAR=26;SF=0,1;SOR=0.622;SRF=93;SRP=19.8106;SRR=135;TYPE=ins;set=HG00512;technology.ILLUMINA=1</t>
  </si>
  <si>
    <t>0/1:1874,0,1415:30,46:.:99:.:12,18,25,21:.:.:76</t>
  </si>
  <si>
    <t>0/1:.:.:43:.:1024:.:75,43:32:75:1235:-89.1611,0,-67.7744</t>
  </si>
  <si>
    <t>HSPBAP1</t>
  </si>
  <si>
    <t>0/1:875,0,833:27,28:99:55:11,16,13,15</t>
  </si>
  <si>
    <t>AB=0.435897;ABP=5.79424;AC=8;AF=0.667;AN=12;AO=68;CIGAR=1M6I22M;DP=256;DPB=165.826;DPRA=0;EPP=5.05404;EPPR=3.23888;ExcessHet=3.0103;GTI=0;LEN=6;MEANALT=4.66667;MQ0=0;MQ=60.00;MQM=60;MQMR=60;NS=3;NUMALT=1;ODDS=14.2582;OLD_VARIANT=chr3:134250569:AGCGGCGGCGGCGGCGGGGCCCT/AGCGGCGGCGGCGGCGGCGGCGGGGCCCT;PAIRED=1;PAIREDR=0.973684;PAO=31;PQA=688;PQR=633;PRO=28;QA=1270;QR=986;RO=38;RPL=32;RPP=3.52123;RPPR=3.9246;RPR=36;RUN=1;SAF=36;SAP=3.52123;SAR=32;SF=0,1;SRF=25;SRP=11.239;SRR=13;TYPE=ins;set=Inte.ection;technology.ILLUMINA=1</t>
  </si>
  <si>
    <t>1/1:99:.:0,40:1874,125,0:.:.:.:.:0,0,23,17:.:40</t>
  </si>
  <si>
    <t>1/1:.:0:.:.:34:628:-59.5548,-21.6742,0:39,34:.:0:39</t>
  </si>
  <si>
    <t>RYK</t>
  </si>
  <si>
    <t>CTCCTCCTCCTCCACCTCT</t>
  </si>
  <si>
    <t>END=150703824;SVTYPE=insertion;SVLEN=18;SAMPLES=NA19240;SEQ=TCCTCCTCCTCCACCTCT</t>
  </si>
  <si>
    <t>AC=3;AF=0.500;AN=6;BaseQRankSum=-1.518;ClippingRankSum=-0.873;DB;DP=201;ExcessHet=3.0103;FS=3.197;MLEAC=1;MLEAF=0.500;MQ0=0;MQ=53.94;MQRankSum=0.595;QD=9.97;ReadPosRankSum=0.762;SF=0;SOR=1.082;set=HG00731</t>
  </si>
  <si>
    <t>0/1:99:31,33:931,0,846:64:14,17,15,18</t>
  </si>
  <si>
    <t>KCNMB3</t>
  </si>
  <si>
    <t>END=183775958;SVTYPE=deletion;SVLEN=-3;SAMPLES=NA19240;SEQ=gag</t>
  </si>
  <si>
    <t>AC=2;AF=0.500;AN=4;DB;DP=81;ExcessHet=3.0103;MLEAC=1;MLEAF=0.500;MQ0=0;SF=0;set=NA19240-NA19238</t>
  </si>
  <si>
    <t>0/1:25,16:671,0,2654:99:11,14,9,7:41</t>
  </si>
  <si>
    <t>RTP2</t>
  </si>
  <si>
    <t>0/1:99:25,18:671,0,2636:43:11,14,9,9</t>
  </si>
  <si>
    <t>ATCTCTG</t>
  </si>
  <si>
    <t>AB=0.466667;ABP=4.02365;AC=4;AF=0.500;AN=10;AO=49;CIGAR=1M6D1M;DB;DP=277;DPB=129.375;DPRA=0.954545;EPP=8.37251;EPPR=5.85295;ExcessHet=3.0103;GTI=0;LEN=6;MEANALT=1.5;MLEAC=1;MLEAF=0.500;MQ0=0;MQM=60.8163;MQMR=60;NS=3;NUMALT=1;ODDS=53.9744;OLD_VARIANT=chr3:190855422:ATCTCTGT/AT;PAIRED=0.979592;PAIREDR=0.990909;PAO=1.5;PQA=30;PQR=300;PRO=11.5;QA=1231;QR=3317;RO=110;RPL=24;RPP=3.05462;RPPR=3.0103;RPR=25;RUN=1;SAF=26;SAP=3.40914;SAR=23;SF=0,1;SRF=52;SRP=3.72096;SRR=58;TYPE=del;set=NA19240-NA19239;technology.ILLUMINA=1</t>
  </si>
  <si>
    <t>0/1:.:.:.:14,18,16,13:61:.:.:99:32,29:1102,0,2365</t>
  </si>
  <si>
    <t>0/1:632:-37.2228,0,-73.7143:59,26:.:59:32:968:.:.:.:26</t>
  </si>
  <si>
    <t>GMNC</t>
  </si>
  <si>
    <t>AC=2;AF=0.500;AN=4;DB;DP=200;ExcessHet=3.0103;MLEAC=1;MLEAF=0.500;MQ0=0;SF=0;set=NA19240-NA19238</t>
  </si>
  <si>
    <t>0/1:77:33,27,9,8:60,17:533,0,2394:99</t>
  </si>
  <si>
    <t>CAGAAAT</t>
  </si>
  <si>
    <t>END=195725889;SVTYPE=deletion;SVLEN=-6;SAMPLES=NA19240;SEQ=AGAAAT</t>
  </si>
  <si>
    <t>AC=3;AF=0.500;AN=6;BaseQRankSum=0.565;ClippingRankSum=0.890;DB;DP=186;ExcessHet=3.0103;FS=1.118;MLEAC=1;MLEAF=0.500;MQ0=0;MQ=59.27;MQRankSum=-0.373;QD=11.24;ReadPosRankSum=0.794;SF=0;SOR=0.475;set=HG00732</t>
  </si>
  <si>
    <t>0/1:45,24:686,0,1581:99:22,23,13,11:69</t>
  </si>
  <si>
    <t>TGGTGACAGGAAGAGGGGTGGCGTGACCTGTGGATGCTGAGGAAGTGTC</t>
  </si>
  <si>
    <t>END=195778943;SVTYPE=deletion;SVLEN=-48;SAMPLES=NA19240;SEQ=GTGACAGGAAGAGGGGTGGCGTGACCTGTGGATGCTGAGGAAGTGTCG</t>
  </si>
  <si>
    <t>GTCGGTGACAGGAAGAGGCGTGGTGTCACCTGTGGATACTGAGGAAAGGC</t>
  </si>
  <si>
    <t>END=195779278;SVTYPE=deletion;SVLEN=-49;SAMPLES=NA19240;SEQ=CGGTGACAGGAAGAGGCGTGGTGTCACCTGTGGATACTGAGGAAAGGCT</t>
  </si>
  <si>
    <t>GACCTGTGGATAATGAGGAAGCATTGGTGACAGGAAGAGGGGTGGTGTC</t>
  </si>
  <si>
    <t>END=195779447;SVTYPE=deletion;SVLEN=-48;SAMPLES=NA19240;SEQ=CCTGTGGATAATGAGGAAGCATTGGTGACAGGAAGAGGGGTGGTGTCA</t>
  </si>
  <si>
    <t>AGATGCTGAGGAAGGGCTGGTGACAGGAAGAGGGGTGGTGTGACCTGTG</t>
  </si>
  <si>
    <t>END=195781278;SVTYPE=insertion;SVLEN=48;SAMPLES=NA19240;SEQ=GATGCTGAGGAAGGGCTGGTGACAGGAAGAGGGGTGGTGTGACCTGTG</t>
  </si>
  <si>
    <t>AGGGTGGCGTGACCTGTGGATGCTGAGGAAGTGTCGGTGACAGGAAGAG</t>
  </si>
  <si>
    <t>END=195782653;SVTYPE=insertion;SVLEN=48;SAMPLES=NA19240;SEQ=GGGTGGCGTGACCTGTGGATGCTGAGGAAGTGTCGGTGACAGGAAGAG</t>
  </si>
  <si>
    <t>CACCTGTGGATGCTGAGGAAGTGCTGGTGACAGGAAGAGGGGTGGCATG</t>
  </si>
  <si>
    <t>END=195783383;SVTYPE=insertion;SVLEN=48;SAMPLES=NA19240;SEQ=ACCTGTGGATGCTGAGGAAGTGCTGGTGACAGGAAGAGGGGTGGCATG</t>
  </si>
  <si>
    <t>GACCTGTGGATGCTGAGGAAGTGTCGGTGACAGGAAGAGGGGTGGTGTC</t>
  </si>
  <si>
    <t>END=195783959;SVTYPE=insertion;SVLEN=48;SAMPLES=NA19240;SEQ=ACCTGTGGATGCTGAGGAAGTGTCGGTGACAGGAAGAGGGGTGGTGTC</t>
  </si>
  <si>
    <t>TGGTGACAGGAAGAGGGGTGGCCTGACCTGTGGATGCTGAGGAAGTGTC</t>
  </si>
  <si>
    <t>END=195784991;SVTYPE=deletion;SVLEN=-48;SAMPLES=NA19240;SEQ=GTGACAGGAAGAGGGGTGGCCTGACCTGTGGATGCTGAGGAAGTGTCG</t>
  </si>
  <si>
    <t>END=195785504;SVTYPE=insertion;SVLEN=3;SAMPLES=NA19240;SEQ=GGA</t>
  </si>
  <si>
    <t>GTGACGTGTGGATACTGAGGAATTGTCGGTGACAGGAAGAGGGGTGGCA</t>
  </si>
  <si>
    <t>END=195786597;SVTYPE=insertion;SVLEN=48;SAMPLES=NA19240;SEQ=TGACGTGTGGATACTGAGGAATTGTCGGTGACAGGAAGAGGGGTGGCA</t>
  </si>
  <si>
    <t>GAAGGGCTAGTGACAGGAAGAGGCATGGTGTCACCTGTGGATGCTGAGGA</t>
  </si>
  <si>
    <t>END=195787001;SVTYPE=deletion;SVLEN=-49;SAMPLES=NA19240;SEQ=GGGCTAGTGACAGGAAGAGGCATGGTGTCACCTGTGGATGCTGAGGAAA</t>
  </si>
  <si>
    <t>GCGTGACCTGTGGATGCTGAGGAAGGGCTGGTGACATGAAGAGGAGTGA</t>
  </si>
  <si>
    <t>END=195787699;SVTYPE=deletion;SVLEN=-48;SAMPLES=NA19240;SEQ=GTGACCTGTGGATGCTGAGGAAGGGCTGGTGACATGAAGAGGAGTGAC</t>
  </si>
  <si>
    <t>CGGCGCG</t>
  </si>
  <si>
    <t>AC=2;AF=0.500;AN=4;DB;DP=112;ExcessHet=3.0103;MLEAC=1;MLEAF=0.500;MQ0=0;MQ=60.00;SF=0;set=NA19240-NA19239</t>
  </si>
  <si>
    <t>0/1:47:14,15,7,11:99:29,18:649,0,1878</t>
  </si>
  <si>
    <t>FBXO45</t>
  </si>
  <si>
    <t>1/1:42:0,0,21,21:99:2054,138,0:0,42</t>
  </si>
  <si>
    <t>CCAGCAGCAG</t>
  </si>
  <si>
    <t>AC=2;AN=8;END=3074885;HOMLEN=50;HOMSEQ=CAGCAGCAGCAGCAGCAGCAGCAGCAGCAGCAGCAGCAGCAGCAGCAGCA;SF=0;SVLEN=-9;SVTYPE=DEL</t>
  </si>
  <si>
    <t>0/1:9,7</t>
  </si>
  <si>
    <t>AB=0.497207;ABP=3.02243;AC=6;AF=0.500;AN=28;AO=89;CIGAR=1M1D5M;DB;DP=433;DPB=261;DPRA=1.05294;END=71567806;EPP=5.96253;EPPR=6.62002;ExcessHet=3.0103;GTI=0;HOMLEN=3;HOMSEQ=AAA;LEN=1;MEANALT=6;MLEAC=1;MLEAF=0.500;MQ0=0;MQM=60.1124;MQMR=60;NS=3;NUMALT=1;ODDS=73.9808;OLD_VARIANT=chr4:71567805:TAAAAGT/TAAAGT;PAIRED=1;PAIREDR=0.993506;PAO=8;PQA=206.5;PQR=308.5;PRO=12;QA=2549;QR=4481;RO=154;RPL=38;RPP=7.13366;RPPR=11.1322;RPR=51;RUN=1;SAF=42;SAP=3.62026;SAR=47;SF=0,1;SRF=68;SRP=7.57885;SRR=86;SVLEN=-1;SVTYPE=DEL;TYPE=del;set=NA19240-NA19238;technology.ILLUMINA=1</t>
  </si>
  <si>
    <t>0/1:35,50:1467,0,914:.:.:99:.:15,20,24,26:85</t>
  </si>
  <si>
    <t>0/1:37,45</t>
  </si>
  <si>
    <t>0/1:.:.:49:1089:.:90,49:.:90:37:1396:-97.7648,0,-72.6682</t>
  </si>
  <si>
    <t>SLC4A4</t>
  </si>
  <si>
    <t>0/1:.:99:717,0,1108:28,20:.:.:.:9,19,13,7:.:.:48</t>
  </si>
  <si>
    <t>0/1:.:.:.:27,13:.:.:.:.:.:.:.</t>
  </si>
  <si>
    <t>0/1:882:.:.:.:19:411:-10.4119,0,-57.9704:.:56,19:30:56</t>
  </si>
  <si>
    <t>0/1:13,17,6,3:53:56:56,0,1260:44,9</t>
  </si>
  <si>
    <t>0/1:.:.:.:.:15,10</t>
  </si>
  <si>
    <t>AC=1;AF=0.500;AN=2;BaseQRankSum=-0.692;ClippingRankSum=1.482;DB;DP=58;ExcessHet=3.0103;FS=22.814;MLEAC=1;MLEAF=0.500;MQ0=0;MQ=57.97;MQRankSum=-1.482;QD=9.19;ReadPosRankSum=1.169;SF=0;SOR=2.043;set=NA19240</t>
  </si>
  <si>
    <t>0/1:6,17,10,3:36:368,0,825:23,13:99</t>
  </si>
  <si>
    <t>1/1:282:-17.1109,-6.27001,0:27,16:2:27:63:16</t>
  </si>
  <si>
    <t>CAATAGCAGTGACAGCAGT</t>
  </si>
  <si>
    <t>AC=1;AF=0.500;AN=2;BaseQRankSum=-2.912;ClippingRankSum=0.774;DP=24;ExcessHet=3.0103;FS=0.000;MLEAC=1;MLEAF=0.500;MQ0=0;MQ=54.56;MQRankSum=-1.069;QD=1.40;ReadPosRankSum=-0.540;SF=0;SOR=0.495;set=NA19240</t>
  </si>
  <si>
    <t>0/1:22:9,7,3,3:16,6:68,0,574:68</t>
  </si>
  <si>
    <t>AB=0.465116;ABP=4.82828;AC=6;AF=0.500;AN=28;AO=80;CIGAR=1M1I2M;DB;DP=449;DPB=307.333;DPRA=0.819048;END=88428666;EPP=3.11887;EPPR=4.60567;ExcessHet=3.0103;GTI=0;HOMLEN=1;HOMSEQ=A;LEN=1;MEANALT=1.5;MLEAC=1;MLEAF=0.500;MQ0=0;MQM=60;MQMR=60;NS=3;NUMALT=1;ODDS=100.11;OLD_VARIANT=chr4:88428666:TAG/TAAG;PAIRED=0.9875;PAIREDR=0.994898;PAO=3;PQA=79.5;PQR=52.5;PRO=2;QA=2198;QR=6004;RO=196;RPL=37;RPP=3.98746;RPPR=5.84651;RPR=43;RUN=1;SAF=38;SAP=3.44459;SAR=42;SF=0,1;SRF=102;SRP=3.71935;SRR=94;SVLEN=1;SVTYPE=INS;TYPE=ins;set=NA19240-NA19239;technology.ILLUMINA=1</t>
  </si>
  <si>
    <t>0/1:.:.:27,20,20,27:.:94:.:.:99:1495,0,1472:47,47</t>
  </si>
  <si>
    <t>0/1:.:.:.:.:.:.:.:.:.:48,43</t>
  </si>
  <si>
    <t>0/1:1264:-86.9479,0,-106.682:.:93,45:93:48:1510:.:.:.:45</t>
  </si>
  <si>
    <t>HERC6</t>
  </si>
  <si>
    <t>AC=2;AF=0.500;AN=4;DB;DP=201;ExcessHet=3.0103;MLEAC=1;MLEAF=0.500;MQ0=0;SF=0;set=NA19240-NA19239</t>
  </si>
  <si>
    <t>0/1:20,23,25,31:99:99:43,56:2220,0,2496</t>
  </si>
  <si>
    <t>C4orf17</t>
  </si>
  <si>
    <t>AGGGATGACAAG</t>
  </si>
  <si>
    <t>0/1:99:46,56:2210,0,2608:102:23,23,25,31</t>
  </si>
  <si>
    <t>1/1:46:0,1,19,26:99:1,45:1444,109,0</t>
  </si>
  <si>
    <t>.:.:.:.:8,45</t>
  </si>
  <si>
    <t>AB=0.515152;ABP=3.27351;AC=6;AF=0.500;AN=28;AO=68;CIGAR=1M3I4M;DP=377;DPB=281.6;DPRA=0.673469;END=176683930;EPP=3.52123;EPPR=10.2349;ExcessHet=3.0103;GTI=0;HOMLEN=4;HOMSEQ=TCAT;LEN=3;MEANALT=2;MLEAC=1;MLEAF=0.500;MQ0=0;MQ=60.00;MQM=60;MQMR=60;NS=3;NUMALT=1;ODDS=92.9449;OLD_VARIANT=chr4:176683930:CTCAT/CTCATCAT;PAIRED=1;PAIREDR=0.993711;PAO=8.5;PQA=221;PQR=221;PRO=8.5;QA=1908;QR=4713;RO=159;RPL=39;RPP=6.20364;RPPR=5.31834;RPR=29;RUN=1;SAF=31;SAP=4.1599;SAR=37;SF=0,1;SRF=72;SRP=6.08314;SRR=87;SVLEN=3;SVTYPE=INS;TYPE=ins;set=NA19240-NA19238;technology.ILLUMINA=1</t>
  </si>
  <si>
    <t>0/1:.:34,35:1051,0,1548:99:.:69:.:.:17,17,20,15</t>
  </si>
  <si>
    <t>0/1:.:35,32</t>
  </si>
  <si>
    <t>0/1:33:.:.:.:1046:67:34:67,33:.:-60.9971,0,-70.6475:939</t>
  </si>
  <si>
    <t>VEGFC</t>
  </si>
  <si>
    <t>AC=3;AF=0.500;AN=6;BaseQRankSum=-1.185;ClippingRankSum=0.082;DP=155;ExcessHet=3.0103;FS=5.947;MLEAC=1;MLEAF=0.500;MQ0=0;MQ=60.00;MQRankSum=-0.163;QD=3.85;ReadPosRankSum=0.082;SF=0;SOR=2.453;set=HG00513-HG00512</t>
  </si>
  <si>
    <t>0/1:21,26,0,3:50:230,0,17081:47,3:99</t>
  </si>
  <si>
    <t>NEIL3</t>
  </si>
  <si>
    <t>AC=3;AF=0.500;AN=6;BaseQRankSum=-1.825;ClippingRankSum=-0.387;DP=167;ExcessHet=3.0103;FS=20.799;MLEAC=1;MLEAF=0.500;MQ0=0;MQ=60.00;MQRankSum=-1.310;QD=3.32;ReadPosRankSum=-3.079;SF=0;SOR=4.382;set=HG00513-HG00512</t>
  </si>
  <si>
    <t>0/1:58:23,26,0,9:49,9:230,0,17081:99</t>
  </si>
  <si>
    <t>CACCCCTCCA</t>
  </si>
  <si>
    <t>AC=3;AF=0.500;AN=6;BaseQRankSum=-0.599;ClippingRankSum=-0.540;DP=183;ExcessHet=3.0103;FS=20.233;MLEAC=1;MLEAF=0.500;MQ0=0;MQ=60.00;MQRankSum=-1.119;QD=2.92;ReadPosRankSum=-1.997;SF=0;SOR=4.255;set=HG00513-HG00512</t>
  </si>
  <si>
    <t>0/1:24,29,0,9:62:53,9:218,0,17981:99</t>
  </si>
  <si>
    <t>ACAGATGAAG</t>
  </si>
  <si>
    <t>AB=0.710059;ABP=67.7819;AC=14;AF=0.833;AN=30;AO=205;BaseQRankSum=0.162;CIGAR=1M9D1M;ClippingRankSum=-0.032;DB;DP=547;DPB=106;DPRA=0;END=184694546;EPP=11.9186;EPPR=3.42611;ExcessHet=3.0103;GTI=1;HOMLEN=8;HOMSEQ=CAGATGAA;LEN=9;MEANALT=1.66667;MQ0=0;MQM=60.439;MQMR=60;MQRankSum=-0.769;NS=3;NUMALT=1;ODDS=5.4631;OLD_VARIANT=chr4:184694537:ACAGATGAAGC/AC;PAIRED=0.995122;PAIREDR=1;PAO=5.5;PQA=85.5;PQR=869.5;PRO=33.5;QA=5076;QR=1449;RO=47;RPL=93;RPP=6.83421;RPPR=3.0565;RPR=112;RUN=1;ReadPosRankSum=-1.717;SAF=113;SAP=7.68161;SAR=92;SF=0,1;SRF=29;SRP=8.60069;SRR=18;SVLEN=-9;SVTYPE=DEL;TYPE=del;set=Inte.ection;technology.ILLUMINA=1</t>
  </si>
  <si>
    <t>1/1:.:99:.:0,89:3892,268,0:.:.:.:89:0,0,56,33</t>
  </si>
  <si>
    <t>1/1:.:.:.:2,80:.:.:.:.:.:.</t>
  </si>
  <si>
    <t>1/1:0:.:85:.:.:-175.1,-16.4804,0:2081:0:85:.:85,85</t>
  </si>
  <si>
    <t>PRIMPOL</t>
  </si>
  <si>
    <t>0/1:8,8,8,13:37:99:809,0,2038:16,21</t>
  </si>
  <si>
    <t>0/1:.:.:.:.:20,19</t>
  </si>
  <si>
    <t>1/1:65:0,0,29,36:99:0,65:2926,196,0</t>
  </si>
  <si>
    <t>.:.:.:.:13,65:.</t>
  </si>
  <si>
    <t>TGCAGCGGCTGCAGCGGCC</t>
  </si>
  <si>
    <t>AC=4;AF=0.500;AN=8;BaseQRankSum=0.378;ClippingRankSum=-0.054;DB;DP=165;ExcessHet=3.0103;FS=0.000;MLEAC=1;MLEAF=0.500;MQ0=0;MQ=60.00;MQRankSum=1.171;QD=14.94;ReadPosRankSum=-0.306;SF=0;SOR=0.818;set=HG00731</t>
  </si>
  <si>
    <t>0/1:99:941,0,296:9,24:33:5,4,14,10</t>
  </si>
  <si>
    <t>MSH3</t>
  </si>
  <si>
    <t>GCAGCGGCCGCAGCGGCCGCAGCGCCCC</t>
  </si>
  <si>
    <t>AC=4;AN=18;END=80654917;HOMLEN=5;HOMSEQ=CAGCG;SF=0;SVLEN=-27;SVTYPE=DEL</t>
  </si>
  <si>
    <t>0/1:12,20</t>
  </si>
  <si>
    <t>GCCCCCAGCT</t>
  </si>
  <si>
    <t>AC=4;AF=0.500;AN=8;BaseQRankSum=-0.830;ClippingRankSum=1.078;DB;DP=158;ExcessHet=3.0103;FS=1.455;MLEAC=1;MLEAF=0.500;MQ0=0;MQ=60.00;MQRankSum=-0.913;QD=14.65;ReadPosRankSum=-0.461;SF=0;SOR=1.041;set=HG00731</t>
  </si>
  <si>
    <t>0/1:40:8,6,15,11:99:14,26:1018,0,458</t>
  </si>
  <si>
    <t>0/1:.:423,0,522:13,11:.:99:.:24:.:7,6,6,5</t>
  </si>
  <si>
    <t>0/1:.:.:17,12:.:.:.:.:.:.</t>
  </si>
  <si>
    <t>0/1:11:.:.:345:.:13:27:27,11:.:-5.09846,0,-17.9443:203</t>
  </si>
  <si>
    <t>AC=4;AF=0.500;AN=22;DB;DP=94;END=128084239;ExcessHet=3.0103;HOMLEN=23;HOMSEQ=GCGGCGGCGGCGGCGGCGGCGGC;MLEAC=1;MLEAF=0.500;MQ0=0;MQ=60.00;SF=0;SVLEN=3;SVTYPE=INS;set=NA19240-NA19239</t>
  </si>
  <si>
    <t>0/1:7,8,5,15:35:99:785,0,587:15,20</t>
  </si>
  <si>
    <t>0/1:.:.:.:.:30,17</t>
  </si>
  <si>
    <t>SLC12A2</t>
  </si>
  <si>
    <t>AB=0.477778;ABP=3.39634;AC=6;AF=0.500;AN=28;AO=43;CIGAR=1M1D3M;DB;DP=238;DPB=147.6;DPRA=0.762712;END=135852821;EPP=5.48477;EPPR=3.53736;ExcessHet=3.0103;GTI=0;HOMLEN=1;HOMSEQ=G;LEN=1;MEANALT=1.5;MLEAC=1;MLEAF=0.500;MQ0=0;MQ=60.00;MQM=60;MQMR=60;NS=3;NUMALT=1;ODDS=56.6746;OLD_VARIANT=chr5:135852820:CGGTA/CGTA;PAIRED=1;PAIREDR=1;PAO=3;PQA=58.5;PQR=177.5;PRO=9;QA=923;QR=2719;RO=103;RPL=25;RPP=5.48477;RPPR=14.1628;RPR=18;RUN=1;SAF=24;SAP=4.27278;SAR=19;SF=0,1;SRF=55;SRP=4.04333;SRR=48;SVLEN=-1;SVTYPE=DEL;TYPE=del;set=NA19240-NA19238;technology.ILLUMINA=1</t>
  </si>
  <si>
    <t>0/1:.:.:46:.:11,10,15,10:.:.:99:.:21,25:797,0,647</t>
  </si>
  <si>
    <t>0/1:.:.:.:.:.:.:.:.:.:24,23:.</t>
  </si>
  <si>
    <t>0/1:-26.9048,0,-42.8828:478:48:24:.:48,23:628:.:23</t>
  </si>
  <si>
    <t>SLC25A48</t>
  </si>
  <si>
    <t>0/1:16,12,4,4:36:99:250,0,1178:28,8</t>
  </si>
  <si>
    <t>0/1:33:15,12,2,4:195,0,1181:27,6:99</t>
  </si>
  <si>
    <t>0/1:33:15,12,1,5:99:27,6:198,0,1139</t>
  </si>
  <si>
    <t>AB=0.458333;ABP=5.18177;AC=9;AF=0.500;AN=30;AO=66;CIGAR=1M6D7M;DP=303;DPB=131.429;DPRA=0;END=140966866;EPP=3.53672;EPPR=5.41974;ExcessHet=3.0103;GTI=0;HOMLEN=7;HOMSEQ=TGCTGCT;LEN=6;MEANALT=2.66667;MLEAC=1;MLEAF=0.500;MQ0=0;MQM=60.6061;MQMR=60;NS=3;NUMALT=1;ODDS=50.7197;OLD_VARIANT=chr5:140966860:TTGCTGCTGCTGCT/TTGCTGCT;PAIRED=1;PAIREDR=0.986301;PAO=14.5;PQA=347;PQR=526;PRO=20.5;QA=1647;QR=2169;RO=73;RPL=32;RPP=3.1419;RPPR=3.75395;RPR=34;RUN=1;SAF=31;SAP=3.53672;SAR=35;SF=0,1;SRF=41;SRP=5.41974;SRR=32;SVLEN=-6;SVTYPE=DEL;TYPE=del;set=Inte.ection;technology.ILLUMINA=1</t>
  </si>
  <si>
    <t>0/1:.:.:16,6,11,15:.:48:.:.:99:991,0,845:22,26</t>
  </si>
  <si>
    <t>0/1:.:.:.:.:.:.:.:.:.:24,24</t>
  </si>
  <si>
    <t>0/1:673:-42.0902,0,-43.2137:.:49,26:49:22:685:.:.:.:26</t>
  </si>
  <si>
    <t>PCDHAC2</t>
  </si>
  <si>
    <t>ATGCCGTCTTC</t>
  </si>
  <si>
    <t>AC=3;AF=0.500;AN=6;BaseQRankSum=2.969;ClippingRankSum=-0.159;DP=181;ExcessHet=3.0103;FS=37.572;MLEAC=1;MLEAF=0.500;MQ0=0;MQ=60.00;MQRankSum=-1.065;QD=1.71;ReadPosRankSum=-2.455;SF=0;SOR=5.133;set=HG00732</t>
  </si>
  <si>
    <t>0/1:6,33,9,0:48:39,9:134,0,2421:99</t>
  </si>
  <si>
    <t>GEMIN5</t>
  </si>
  <si>
    <t>AC=4;AF=0.500;AN=22;DB;DP=175;END=173609242;ExcessHet=3.0103;HOMLEN=1;HOMSEQ=G;MLEAC=1;MLEAF=0.500;MQ0=0;SF=0;SVLEN=-1;SVTYPE=DEL;set=NA19240-NA19239</t>
  </si>
  <si>
    <t>0/1:30,25,17,10:82:764,0,1778:55,27:99</t>
  </si>
  <si>
    <t>0/1:.:.:.:55,24</t>
  </si>
  <si>
    <t>BOD1</t>
  </si>
  <si>
    <t>0/1:.:8,11,12,7:.:38:.:.:741,0,741:19,19:.:.:99</t>
  </si>
  <si>
    <t>0/1:.:.:.:.:.:.:.:20,19</t>
  </si>
  <si>
    <t>0/1:39,19:.:19:39:549:-35.6834,0,-38.4911:.:.:19:580</t>
  </si>
  <si>
    <t>AC=4;AF=0.500;AN=22;DB;DP=196;END=178712817;ExcessHet=3.0103;HOMLEN=4;HOMSEQ=AGGA;MLEAC=1;MLEAF=0.500;MQ0=0;SF=0;SVLEN=3;SVTYPE=INS;set=NA19240-NA19239</t>
  </si>
  <si>
    <t>0/1:43,35:1340,0,1850:99:78:23,20,20,15</t>
  </si>
  <si>
    <t>0/1:43,29</t>
  </si>
  <si>
    <t>ZNF354A</t>
  </si>
  <si>
    <t>0/1:30:11,4,8,7:15,15:546,0,543:99</t>
  </si>
  <si>
    <t>0/1:.:.:20,9:.:.</t>
  </si>
  <si>
    <t>0/1:68:27,16,11,14:43,25:920,0,1730:99</t>
  </si>
  <si>
    <t>0/1:.:.:40,25:.:.</t>
  </si>
  <si>
    <t>TTGTC</t>
  </si>
  <si>
    <t>AB=0.387097;ABP=13.3073;AC=6;AF=0.500;AN=28;AO=36;CIGAR=1M4D5M;DB;DP=247;DPB=142.2;DPRA=0.830357;END=181155260;EPP=3.9754;EPPR=7.57648;ExcessHet=3.0103;GTI=0;HOMLEN=5;HOMSEQ=TGTCT;LEN=4;MEANALT=2;MLEAC=1;MLEAF=0.500;MQ0=0;MQM=59.2222;MQMR=60;NS=3;NUMALT=1;ODDS=25.4588;OLD_VARIANT=chr5:181155256:TTGTCTGTCT/TTGTCT;PAIRED=1;PAIREDR=1;PAO=7;PQA=183;PQR=261;PRO=10;QA=794;QR=3191;RO=107;RPL=22;RPP=6.8707;RPPR=3.51765;RPR=14;RUN=1;SAF=18;SAP=3.0103;SAR=18;SF=0,1;SRF=53;SRP=3.03059;SRR=54;SVLEN=-4;SVTYPE=DEL;TYPE=del;set=NA19240-NA19239;technology.ILLUMINA=1</t>
  </si>
  <si>
    <t>0/1:.:99:28,17:630,0,1520:.:.:.:.:14,14,7,10:.:45</t>
  </si>
  <si>
    <t>0/1:.:.:27,19:.:.:.:.:.:.:.:.</t>
  </si>
  <si>
    <t>0/1:822:.:.:.:17:340:-13.7758,0,-61.6646:45,17:.:27:45</t>
  </si>
  <si>
    <t>OR2V2</t>
  </si>
  <si>
    <t>1/1:.:.:51:.:0,0,13,38:.:.:99:.:2243,154,0:0,51</t>
  </si>
  <si>
    <t>1/1:.:.:.:.:.:.:.:.:.:.:4,44</t>
  </si>
  <si>
    <t>1/1:-123.116,-27.6948,0:1307:55:0:.:55,50:0:.:50</t>
  </si>
  <si>
    <t>0/1:.:38:7,12,12,7:.:.:.:.:728,0,775:19,19:.:99</t>
  </si>
  <si>
    <t>0/1:.:.:.:.:.:.:.:.:22,20:.:.</t>
  </si>
  <si>
    <t>0/1:21:46:.:46,19:-15.9178,0,-31.4445:377:19:.:.:549</t>
  </si>
  <si>
    <t>0/1:24:5,5,8,6:99:719,0,372:10,14</t>
  </si>
  <si>
    <t>0/1:.:.:.:.:18,15</t>
  </si>
  <si>
    <t>ATGCTGATGC</t>
  </si>
  <si>
    <t>AC=3;AF=0.500;AN=6;DB;DP=52;ExcessHet=3.0103;MLEAC=1;MLEAF=0.500;MQ0=0;MQ=60.00;SF=0;set=Inte.ection</t>
  </si>
  <si>
    <t>0/1:15:4,2,4,5:6,9:301,0,202:99</t>
  </si>
  <si>
    <t>ATXN1</t>
  </si>
  <si>
    <t>CGCGGGCGCCGTGGATGGAGCA</t>
  </si>
  <si>
    <t>AC=10;AF=0.833;AN=24;BaseQRankSum=0.922;ClippingRankSum=-1.392;DB;DP=99;END=29792596;ExcessHet=3.0103;HOMLEN=1;HOMSEQ=G;MQ0=0;MQ=60.00;MQRankSum=-0.090;ReadPosRankSum=-1.754;SF=0;SVLEN=-21;SVTYPE=DEL;set=Inte.ection</t>
  </si>
  <si>
    <t>1/1:0,32:1405,97,0:97:32:0,0,16,16</t>
  </si>
  <si>
    <t>1/1:2,27</t>
  </si>
  <si>
    <t>LOC554223</t>
  </si>
  <si>
    <t>AC=4;AF=0.500;AN=22;DB;DP=65;END=29828658;ExcessHet=3.0103;HOMLEN=1;HOMSEQ=C;MLEAC=1;MLEAF=0.500;MQ0=0;MQ=60.00;SF=0;SVLEN=-1;SVTYPE=DEL;set=NA19240-NA19238</t>
  </si>
  <si>
    <t>0/1:99:482,0,703:22,16:38:8,14,8,8</t>
  </si>
  <si>
    <t>0/1:.:.:24,14</t>
  </si>
  <si>
    <t>HLA-G</t>
  </si>
  <si>
    <t>AGAGAT</t>
  </si>
  <si>
    <t>AC=1;AF=0.500;AN=2;BaseQRankSum=-0.185;ClippingRankSum=-0.370;DB;DP=12;ExcessHet=3.0103;FS=2.932;MLEAC=1;MLEAF=0.500;MQ0=0;MQ=57.35;MQRankSum=-1.849;QD=5.14;ReadPosRankSum=-2.034;SF=0;SOR=1.828;set=NA19240</t>
  </si>
  <si>
    <t>0/1:3,6,0,3:12:99:99,0,355:9,3</t>
  </si>
  <si>
    <t>0/1:333,0,18:1,8:18:9:0,1,7,1</t>
  </si>
  <si>
    <t>1/1:24:360,24,0:0,8:0,0,7,1:8</t>
  </si>
  <si>
    <t>1/1:1599,129,0:0,43:99:0,0,20,23:43</t>
  </si>
  <si>
    <t>.:.:0,43:.:.:.</t>
  </si>
  <si>
    <t>AAGGCTCTGAGACCACCACAGCCTCCACTGC</t>
  </si>
  <si>
    <t>AC=4;AF=1.00;AN=4;DB;DP=89;ExcessHet=3.0103;FS=0.000;MLEAC=2;MLEAF=1.00;MQ0=0;MQ=60.00;SF=0;SOR=0.693;set=NA19240-NA19238</t>
  </si>
  <si>
    <t>1/1:0,0:231,3,0:3:0,0,0,0:0</t>
  </si>
  <si>
    <t>AC=2;AN=14;END=31138724;HOMLEN=6;HOMSEQ=CCCCCC;SF=0;SVLEN=-1;SVTYPE=DEL</t>
  </si>
  <si>
    <t>0/1:15,18</t>
  </si>
  <si>
    <t>PSORS1C1</t>
  </si>
  <si>
    <t>1/1:2:0,0,0,2:90,6,0:0,2:6</t>
  </si>
  <si>
    <t>1/1:0,0,0,2:2:6:90,6,0:0,2</t>
  </si>
  <si>
    <t>AC=2;AF=1.00;AN=2;DB;DP=3;ExcessHet=3.0103;FS=0.000;MLEAC=2;MLEAF=1.00;MQ0=0;MQ=59.34;QD=26.85;SF=0;SOR=2.303;set=NA19240</t>
  </si>
  <si>
    <t>1/1:0,0,0,2:2:0,2:90,6,0:6</t>
  </si>
  <si>
    <t>1/1:0,2:90,6,0:6:2:0,0,0,2</t>
  </si>
  <si>
    <t>0/1:44:2,15,16,11:99:17,27:1056,0,619</t>
  </si>
  <si>
    <t>.:.:.:.:0,16</t>
  </si>
  <si>
    <t>AC=4;AF=0.500;AN=22;DB;DP=99;END=31630714;ExcessHet=3.0103;HOMLEN=2;HOMSEQ=AG;MLEAC=1;MLEAF=0.500;MQ0=0;MQ=60.00;SF=0;SVLEN=-3;SVTYPE=DEL;set=NA19240-NA19238</t>
  </si>
  <si>
    <t>0/1:14,8,14,13:49:22,27:1058,0,909:99</t>
  </si>
  <si>
    <t>0/1:.:.:20,23:.:.</t>
  </si>
  <si>
    <t>PRRC2A</t>
  </si>
  <si>
    <t>CTCTCGG</t>
  </si>
  <si>
    <t>AC=4;AF=0.500;AN=22;DB;DP=77;END=31954574;ExcessHet=3.0103;HOMLEN=11;HOMSEQ=TCTCGGTCTCG;MLEAC=1;MLEAF=0.500;MQ0=0;SF=0;SVLEN=-6;SVTYPE=DEL;set=NA19240-NA19239</t>
  </si>
  <si>
    <t>0/1:15,21:817,0,1023:99:36:9,6,7,14</t>
  </si>
  <si>
    <t>0/1:17,19</t>
  </si>
  <si>
    <t>END=32223884;SVTYPE=deletion;SVLEN=-3;SAMPLES=NA19240;SEQ=gca</t>
  </si>
  <si>
    <t>0/1:1039,0,1045:27,26:99:53:14,13,13,13</t>
  </si>
  <si>
    <t>0/1:.:27,24:.:.</t>
  </si>
  <si>
    <t>0/1:3,2:72,0,162:72:2,1,1,1:5</t>
  </si>
  <si>
    <t>0/1:78,0,78:1,2:78:1,0,1,1:3</t>
  </si>
  <si>
    <t>0/1:37:15,14,4,4:99:29,8:249,0,1194</t>
  </si>
  <si>
    <t>0/1:37:15,14,4,4:29,8:249,0,1194:99</t>
  </si>
  <si>
    <t>0/1:11,20,0,5:36:99:114,0,1329:31,5</t>
  </si>
  <si>
    <t>0/1:30,5:120,0,1245:99:11,19,0,5:35</t>
  </si>
  <si>
    <t>0/1:15,20,0,4:39:35,4:60,0,1500:60</t>
  </si>
  <si>
    <t>1/1:2259,157,0:0,52:.:99:.:.:0,0,28,24:52</t>
  </si>
  <si>
    <t>.:.:8,51:.:.:.:.:.:.</t>
  </si>
  <si>
    <t>1/1:.:.:49:.:0:51,49:.:51:0:878:-79.1324,-25.5875,0</t>
  </si>
  <si>
    <t>TGGCTGCC</t>
  </si>
  <si>
    <t>AB=0.424658;ABP=6.60959;AC=6;AF=0.500;AN=28;AO=31;CIGAR=1M7I8M;DB;DP=190;DPB=153.667;DPRA=0.960526;END=44172317;EPP=3.08035;EPPR=19.4678;ExcessHet=3.0103;GTI=0;HOMLEN=7;HOMSEQ=GGCTGCC;LEN=7;MEANALT=2.5;MLEAC=1;MLEAF=0.500;MQ0=0;MQM=62.9032;MQMR=60;NS=3;NUMALT=1;ODDS=18.7498;OLD_VARIANT=chr6:44172317:TGGCTGCCA/TGGCTGCCGGCTGCCA;PAIRED=1;PAIREDR=1;PAO=15;PQA=364;PQR=320;PRO=13;QA=612;QR=2254;RO=76;RPL=18;RPP=4.76149;RPPR=4.83891;RPR=13;RUN=1;SAF=15;SAP=3.08035;SAR=16;SF=0,1;SRF=42;SRP=4.83891;SRR=34;SVLEN=7;SVTYPE=INS;TYPE=ins;set=NA19240-NA19238;technology.ILLUMINA=1</t>
  </si>
  <si>
    <t>GT:SB:DPR:DP:RO:QA:GL:PL:AD:AO:GQ:QR</t>
  </si>
  <si>
    <t>0/1:10,10,7,9:.:36:.:.:.:621,0,1548:20,16:.:99</t>
  </si>
  <si>
    <t>0/1:.:.:.:.:.:.:.:23,9:.:.</t>
  </si>
  <si>
    <t>0/1:.:33,13:33:20:258:-9.74601,0,-39.8121:.:.:13:.:613</t>
  </si>
  <si>
    <t>CAPN11</t>
  </si>
  <si>
    <t>TCGGCGG</t>
  </si>
  <si>
    <t>AC=2;AF=0.500;AN=4;DB;DP=74;ExcessHet=3.0103;MLEAC=1;MLEAF=0.500;MQ0=0;SF=0;set=NA19240-NA19239</t>
  </si>
  <si>
    <t>0/1:14,8,4,2:28:186,0,1211:22,6:99</t>
  </si>
  <si>
    <t>FOXO3</t>
  </si>
  <si>
    <t>AC=2;AF=0.500;AN=4;DB;DP=155;ExcessHet=3.0103;MLEAC=1;MLEAF=0.500;MQ0=0;MQ=60.00;SF=0;set=NA19240-NA19239</t>
  </si>
  <si>
    <t>0/1:99:31,46:1860,0,3695:77:14,17,25,21</t>
  </si>
  <si>
    <t>GPRC6A</t>
  </si>
  <si>
    <t>0/1:1860,0,3695:31,44:99:75:14,17,25,19</t>
  </si>
  <si>
    <t>AC=2;AF=0.500;AN=4;DB;DP=149;ExcessHet=3.0103;MLEAC=1;MLEAF=0.500;MQ0=0;MQ=60.00;SF=0;set=NA19240-NA19239</t>
  </si>
  <si>
    <t>0/1:13,15,25,19:72:1757,0,3675:28,44:99</t>
  </si>
  <si>
    <t>TTAA</t>
  </si>
  <si>
    <t>AB=0.555556;ABP=6.14687;AC=6;AF=0.500;AN=28;AO=65;CIGAR=1M3D4M;DB;DP=309;DPB=176;DPRA=0.823944;END=117563257;EPP=3.84548;EPPR=7.11603;ExcessHet=3.0103;GTI=0;HOMLEN=3;HOMSEQ=TAA;LEN=3;MEANALT=2;MLEAC=1;MLEAF=0.500;MQ0=0;MQM=60.1538;MQMR=60;NS=3;NUMALT=1;ODDS=69.4842;OLD_VARIANT=chr6:117563254:TTAATAAG/TTAAG;PAIRED=0.953846;PAIREDR=1;PAO=7.5;PQA=198.5;PQR=457.5;PRO=17.5;QA=1713;QR=3585;RO=119;RPL=40;RPP=10.5269;RPPR=4.48836;RPR=25;RUN=1;SAF=21;SAP=20.6827;SAR=44;SF=0,1;SRF=53;SRP=6.09416;SRR=66;SVLEN=-3;SVTYPE=DEL;TYPE=del;set=NA19240-NA19239;technology.ILLUMINA=1</t>
  </si>
  <si>
    <t>0/1:15,12,9,28:.:64:.:.:.:1473,0,1243:27,37:.:99</t>
  </si>
  <si>
    <t>0/1:.:.:.:.:.:.:.:28,33:.:.</t>
  </si>
  <si>
    <t>0/1:.:59,34:59:25:942:-62.1619,0,-53.2796:.:.:34:.:761</t>
  </si>
  <si>
    <t>GOPC</t>
  </si>
  <si>
    <t>0/1:12,8</t>
  </si>
  <si>
    <t>1/1:0,0,2,5:7:22:279,22,0:0,7</t>
  </si>
  <si>
    <t>1/1:0,7:278,22,0:22:0,0,2,5:7</t>
  </si>
  <si>
    <t>0/1:.:15,5:.:.</t>
  </si>
  <si>
    <t>CCAGCTCCACGCA</t>
  </si>
  <si>
    <t>AB=0.475;ABP=3.22745;AC=11;AF=0.500;AN=36;AO=19;BaseQRankSum=0.406;CIGAR=1M12D1M;ClippingRankSum=-0.271;DB;DP=343;DPB=109.571;DPRA=1.05263;END=4791177;EPP=5.8675;EPPR=3.22506;ExcessHet=3.0103;FS=9.020;GTI=0;HOMLEN=4;HOMSEQ=CAGC;LEN=12;MEANALT=1;MLEAC=1;MLEAF=0.500;MQ0=0;MQ=60.00;MQM=60;MQMR=60;MQRankSum=-1.679;NS=3;NUMALT=1;ODDS=17.9419;OLD_VARIANT=chr7:4791165:CCAGCTCCACGCAC/CC;PAIRED=1;PAIREDR=0.989011;PAO=0;PQA=0;PQR=475;PRO=19;QA=321;QD=17.02;QR=2537;RO=91;RPL=13;RPP=8.61041;RPPR=3.60686;RPR=6;RUN=1;ReadPosRankSum=-0.515;SAF=5;SAP=12.2676;SAR=14;SF=0,1;SOR=1.524;SRF=45;SRP=3.03416;SRR=46;SVLEN=-12;SVTYPE=DEL;TYPE=del;set=HG00731;technology.ILLUMINA=1</t>
  </si>
  <si>
    <t>0/1:.:22,23:900,0,2483:.:99:45:.:14,8,18,5</t>
  </si>
  <si>
    <t>0/1:.:21,23</t>
  </si>
  <si>
    <t>0/1:18:.:.:465:.:36:18:.:36,18:-20.0782,0,-48.1192:368</t>
  </si>
  <si>
    <t>AP5Z1</t>
  </si>
  <si>
    <t>AB=0.526627;ABP=4.05106;AC=6;AF=0.500;AN=28;AO=89;CIGAR=1M1D1M;DB;DP=408;DPB=219.333;DPRA=1.11184;END=12342096;EPP=3.22989;EPPR=5.77399;ExcessHet=3.0103;GTI=0;HOMLEN=0;LEN=1;MEANALT=1.5;MLEAC=1;MLEAF=0.500;MQ0=0;MQM=60.3371;MQMR=59.9545;NS=3;NUMALT=1;ODDS=65.663;OLD_VARIANT=chr7:12342095:ACT/AT;PAIRED=1;PAIREDR=0.993506;PAO=4;PQA=27;PQR=72;PRO=6;QA=2505;QR=4592;RO=154;RPL=41;RPP=4.20583;RPPR=3.23591;RPR=48;RUN=1;SAF=52;SAP=8.49998;SAR=37;SF=0,1;SRF=83;SRP=5.04077;SRR=71;SVLEN=-1;SVTYPE=DEL;TYPE=del;set=NA19240-NA19238;technology.ILLUMINA=1</t>
  </si>
  <si>
    <t>GT:GQ:QR:PL:AD:AO:QA:GL:DPR:SB:DP:RO</t>
  </si>
  <si>
    <t>0/1:99:.:1190,0,1155:34,35:.:.:.:.:17,17,15,20:69</t>
  </si>
  <si>
    <t>0/1:.:.:.:34,27</t>
  </si>
  <si>
    <t>0/1:.:1075:.:.:39:1099:-75.9957,0,-76.2876:74,39:.:74:35</t>
  </si>
  <si>
    <t>VWDE</t>
  </si>
  <si>
    <t>AB=0.571429;ABP=7.04303;AC=9;AF=0.500;AN=36;AO=52;BaseQRankSum=-1.386;CIGAR=1M1I2M;ClippingRankSum=0.178;DB;DP=771;DPB=301;DPRA=0.962963;END=12351642;EPP=3.0103;EPPR=4.89352;ExcessHet=3.0103;FS=1.762;GTI=0;HOMLEN=1;HOMSEQ=A;LEN=1;MEANALT=2;MLEAC=1;MLEAF=0.500;MQ0=0;MQ=60.24;MQM=60.1923;MQMR=60;MQRankSum=-0.211;NS=3;NUMALT=1;ODDS=84.8409;OLD_VARIANT=chr7:12351642:TAT/TAAT;PAIRED=1;PAIREDR=0.982301;PAO=4;PQA=82.5;PQR=82.5;PRO=4;QA=1500;QD=17.70;QR=6776;RO=226;RPL=26;RPP=3.0103;RPPR=3.97113;RPR=26;RUN=1;ReadPosRankSum=-0.626;SAF=24;SAP=3.67845;SAR=28;SF=0,1;SOR=0.860;SRF=102;SRP=7.66071;SRR=124;SVLEN=1;SVTYPE=INS;TYPE=ins;set=HG00513;technology.ILLUMINA=1</t>
  </si>
  <si>
    <t>0/1:99:.:.:1388,0,924:31,44:.:.:.:75:.:15,16,19,25</t>
  </si>
  <si>
    <t>0/1:.:.:.:.:30,41:.:.:.:.:.:.</t>
  </si>
  <si>
    <t>0/1:.:1006:44:.:.:-90.3293,0,-65.6857:1280:33:78:78,44</t>
  </si>
  <si>
    <t>AB=0.467532;ABP=3.71532;AC=9;AF=0.500;AN=36;AO=36;BaseQRankSum=0.788;CIGAR=1M3D4M;ClippingRankSum=0.916;DB;DP=719;DPB=252.75;DPRA=0.875;END=25226953;EPP=3.25157;EPPR=4.45795;ExcessHet=3.0103;FS=2.930;GTI=0;HOMLEN=3;HOMSEQ=TAA;LEN=3;MEANALT=1;MLEAC=1;MLEAF=0.500;MQ0=0;MQ=60.24;MQM=60.5556;MQMR=59.7778;MQRankSum=-0.014;NS=3;NUMALT=1;ODDS=89.541;OLD_VARIANT=chr7:25226950:TTAATAAC/TTAAC;PAIRED=1;PAIREDR=0.99537;PAO=9;PQA=238.5;PQR=551.5;PRO=20;QA=1042;QD=16.20;QR=6521;RO=216;RPL=18;RPP=3.0103;RPPR=6.26751;RPR=18;RUN=1;ReadPosRankSum=1.006;SAF=15;SAP=5.18177;SAR=21;SF=0,1;SOR=0.432;SRF=109;SRP=3.05051;SRR=107;SVLEN=-3;SVTYPE=DEL;TYPE=del;set=HG00732;technology.ILLUMINA=1</t>
  </si>
  <si>
    <t>0/1:1409,0,2183:48,37:.:.:99:.:24,24,19,18:.:85</t>
  </si>
  <si>
    <t>0/1:.:47,37:.:.:.:.:.:.:.</t>
  </si>
  <si>
    <t>0/1:.:.:37:1457:.:84,37:.:47:84:978:-60.8774,0,-105.999</t>
  </si>
  <si>
    <t>NPVF</t>
  </si>
  <si>
    <t>0/1:.:.:.:28,34,20,19:101:.:99:.:1508,0,2708:62,39</t>
  </si>
  <si>
    <t>0/1:.:.:.:.:.:.:.:.:.:66,37</t>
  </si>
  <si>
    <t>0/1:1002:-62.4926,0,-144.668:101,36:.:101:65:.:1969:.:.:36</t>
  </si>
  <si>
    <t>END=56021099;SVTYPE=insertion;SVLEN=2;SAMPLES=NA19240;SEQ=TA</t>
  </si>
  <si>
    <t>PSPH</t>
  </si>
  <si>
    <t>TCT</t>
  </si>
  <si>
    <t>END=56021128;SVTYPE=insertion;SVLEN=2;SAMPLES=NA19240;SEQ=CT</t>
  </si>
  <si>
    <t>0/1:91,46:91:44:1341:-93.1079,0,-94.114:46:1352</t>
  </si>
  <si>
    <t>0/1:2177,0,1285:35,54:99:89:21,14,28,26</t>
  </si>
  <si>
    <t>TTTA</t>
  </si>
  <si>
    <t>AC=4;AF=0.500;AN=22;DB;DP=142;END=65954366;ExcessHet=3.0103;HOMLEN=26;HOMSEQ=TTATTATTATTATTATTATTATTATT;MLEAC=1;MLEAF=0.500;MQ0=0;MQ=60.00;SF=0;SVLEN=3;SVTYPE=INS;set=NA19240-NA19238</t>
  </si>
  <si>
    <t>0/1:13,10,14,11:48:23,25:1033,0,881:99</t>
  </si>
  <si>
    <t>0/1:.:.:47,25:.:.</t>
  </si>
  <si>
    <t>VKORC1L1</t>
  </si>
  <si>
    <t>0/1:99:54,29:828,0,1757:83:23,31,9,20</t>
  </si>
  <si>
    <t>0/1:.:54,27:.:.</t>
  </si>
  <si>
    <t>AB=0.505495;ABP=3.03416;AC=15;AF=0.500;AN=46;AO=46;BaseQRankSum=-0.273;CIGAR=1M3I4M;ClippingRankSum=0.289;DB;DP=1284;DPB=318.6;DPRA=0.947917;END=92022864;EPP=6.03148;EPPR=10.7158;ExcessHet=3.0103;FS=0.776;GTI=0;HOMLEN=3;HOMSEQ=AAC;LEN=3;MEANALT=1;MLEAC=1;MLEAF=0.500;MQ0=0;MQ=60.12;MQM=60;MQMR=60;MQRankSum=1.697;NS=3;NUMALT=1;ODDS=91.4544;OLD_VARIANT=chr7:92022864:AAACT/AAACAACT;PAIRED=1;PAIREDR=0.991561;PAO=7;PQA=194.5;PQR=194.5;PRO=7;QA=1171;QD=20.60;QR=7136;RO=237;RPL=29;RPP=9.80795;RPPR=10.7158;RPR=17;RUN=1;ReadPosRankSum=-0.781;SAF=22;SAP=3.19912;SAR=24;SF=0,1;SOR=0.653;SRF=122;SRP=3.45925;SRR=115;SVLEN=3;SVTYPE=INS;TYPE=ins;set=HG00512;technology.ILLUMINA=1</t>
  </si>
  <si>
    <t>0/1:.:91:.:25,14,22,30:.:.:.:39,52:2080,0,1612:.:99</t>
  </si>
  <si>
    <t>0/1:.:.:.:.:.:.:.:44,44</t>
  </si>
  <si>
    <t>0/1:40:86:86,43:.:-76.408,0,-79.6722:1179:43:.:.:1215</t>
  </si>
  <si>
    <t>AKAP9</t>
  </si>
  <si>
    <t>AB=0.516667;ABP=3.29983;AC=6;AF=0.500;AN=28;AO=62;CIGAR=1M3I4M;DB;DP=305;DPB=225;DPRA=1.03448;END=94423072;EPP=6.51267;EPPR=10.7656;ExcessHet=3.0103;GTI=0;HOMLEN=3;HOMSEQ=TGG;LEN=3;MEANALT=2.5;MLEAC=1;MLEAF=0.500;MQ0=0;MQ=60.00;MQM=60;MQMR=60;NS=3;NUMALT=1;ODDS=54.8239;OLD_VARIANT=chr7:94423072:CTGGC/CTGGTGGC;PAIRED=0.983871;PAIREDR=0.982143;PAO=8;PQA=186;PQR=186;PRO=8;QA=1560;QR=3413;RO=112;RPL=35;RPP=5.25182;RPPR=3.32051;RPR=27;RUN=1;SAF=25;SAP=8.05372;SAR=37;SF=0,1;SRF=42;SRP=18.2106;SRR=70;SVLEN=3;SVTYPE=INS;TYPE=ins;set=NA19240-NA19239;technology.ILLUMINA=1</t>
  </si>
  <si>
    <t>GT:QR:GQ:AO:PL:AD:GL:QA:DP:RO:DPR:SB</t>
  </si>
  <si>
    <t>0/1:.:99:.:1367,0,865:20,34:.:.:54:.:.:6,14,17,17</t>
  </si>
  <si>
    <t>0/1:.:.:.:.:21,29:.:.:.:.:.:.</t>
  </si>
  <si>
    <t>0/1:632:.:30:.:.:-50.549,0,-38.3617:768:51:20:51,30</t>
  </si>
  <si>
    <t>COL1A2</t>
  </si>
  <si>
    <t>AB=0.441558;ABP=5.29458;AC=7;AF=0.750;AN=26;AO=95;BaseQRankSum=0.773;CIGAR=1M1D1M;ClippingRankSum=-0.306;DB;DP=334;DPB=166.667;DPRA=1.18966;END=99836455;EPP=3.03316;EPPR=7.94546;ExcessHet=3.0103;GTI=0;HOMLEN=0;LEN=1;MEANALT=1.5;MQ0=0;MQM=60.3158;MQMR=60;MQRankSum=1.673;NS=3;NUMALT=1;ODDS=49.0167;OLD_VARIANT=chr7:99836454:TAT/TT;PAIRED=1;PAIREDR=1;PAO=2;PQA=40.5;PQR=94.5;PRO=4;QA=2759;QR=2900;RO=99;RPL=40;RPP=8.15326;RPPR=4.08507;RPR=55;RUN=1;ReadPosRankSum=-0.650;SAF=42;SAP=5.77607;SAR=53;SF=0,1;SRF=47;SRP=3.55865;SRR=52;SVLEN=-1;SVTYPE=DEL;TYPE=del;set=NA19240-NA19238;technology.ILLUMINA=1</t>
  </si>
  <si>
    <t>GT:GQ:QR:AO:AD:PL:GL:QA:RO:DP:DPR:SB</t>
  </si>
  <si>
    <t>0/1:99:.:.:41,32:1057,0,1426:.:.:.:73:.:23,18,14,18</t>
  </si>
  <si>
    <t>0/1:.:.:.:40,25:.:.:.:.:.:.:.</t>
  </si>
  <si>
    <t>0/1:.:1292:34:.:.:-62.0685,0,-93.8536:966:42:77:77,34</t>
  </si>
  <si>
    <t>CYP3A43</t>
  </si>
  <si>
    <t>GTCCC</t>
  </si>
  <si>
    <t>AB=0.439024;ABP=5.65844;AC=6;AF=0.500;AN=26;AO=36;CIGAR=1M4D1M;DB;DP=200;DPB=103.333;DPRA=0.953488;END=100114220;EPP=11.6962;EPPR=3.03711;ExcessHet=3.0103;GTI=0;HOMLEN=2;HOMSEQ=TC;LEN=4;MEANALT=4;MLEAC=1;MLEAF=0.500;MQ0=0;MQ=60.00;MQM=60;MQMR=60;NS=3;NUMALT=1;ODDS=41.9546;OLD_VARIANT=chr7:100114216:GTCCCT/GT;PAIRED=1;PAIREDR=0.987654;PAO=1;PQA=30;PQR=128;PRO=6;QA=852;QR=2237;RO=81;RPL=16;RPP=3.9754;RPPR=10.7579;RPR=20;RUN=1;SAF=22;SAP=6.8707;SAR=14;SF=0,1;SRF=49;SRP=10.7579;SRR=32;SVLEN=-4;SVTYPE=DEL;TYPE=del;set=NA19240-NA19239;technology.ILLUMINA=1</t>
  </si>
  <si>
    <t>0/1:.:99:.:537,0,671:17,14:.:.:31:.:.:9,8,8,6</t>
  </si>
  <si>
    <t>0/1:.:.:.:.:5,14:.:.:.:.:.:.</t>
  </si>
  <si>
    <t>0/1:509:.:14:.:.:-20.142,0,-35.3734:340:35:19:35,14</t>
  </si>
  <si>
    <t>TAF6</t>
  </si>
  <si>
    <t>AB=0.5;ABP=3.0103;AC=7;AF=0.750;AN=26;AO=57;BaseQRankSum=0.414;CIGAR=1M1D7M;ClippingRankSum=-1.308;DB;DP=202;DPB=127.111;DPRA=0.816327;END=100114246;EPP=3.35316;EPPR=3.0103;ExcessHet=3.0103;GTI=0;HOMLEN=4;HOMSEQ=CCCC;LEN=1;MEANALT=3.5;MQ0=0;MQ=60.00;MQM=60;MQMR=60;MQRankSum=1.341;NS=3;NUMALT=1;ODDS=31.0835;OLD_VARIANT=chr7:100114245:GCCCCCGGT/GCCCCGGT;PAIRED=1;PAIREDR=1;PAO=6;PQA=108;PQR=102;PRO=5;QA=1467;QR=1613;RO=62;RPL=31;RPP=3.9627;RPPR=4.27115;RPR=26;RUN=1;ReadPosRankSum=0.149;SAF=33;SAP=6.09608;SAR=24;SF=0,1;SRF=37;SRP=8.05372;SRR=25;SVLEN=-1;SVTYPE=DEL;TYPE=del;set=NA19240-NA19238;technology.ILLUMINA=1</t>
  </si>
  <si>
    <t>0/1:.:16,19:515,0,416:99:.:35:.:9,7,9,10</t>
  </si>
  <si>
    <t>0/1:.:5,19:.:.:.:.</t>
  </si>
  <si>
    <t>0/1:19:.:.:.:503:38:18:.:38,19:-33.9655,0,-32.4421:520</t>
  </si>
  <si>
    <t>AC=6;AF=0.500;AN=8;BaseQRankSum=0.706;ClippingRankSum=-0.481;DP=178;ExcessHet=3.0103;FS=0.000;MLEAC=1;MLEAF=0.500;MQ0=0;MQ=60.00;MQRankSum=0.321;QD=16.16;ReadPosRankSum=-0.193;SF=0;SOR=0.743;set=HG00732</t>
  </si>
  <si>
    <t>1/1:99:0,59:2655,178,0:59:0,0,37,22</t>
  </si>
  <si>
    <t>0/1:22,26,36,35:119:48,71:2957,0,1877:99</t>
  </si>
  <si>
    <t>0/1:33,26,28,29:116:2357,0,2266:59,57:99</t>
  </si>
  <si>
    <t>ATC</t>
  </si>
  <si>
    <t>AC=3;AF=0.500;AN=6;DB;DP=306;ExcessHet=3.0103;MLEAC=1;MLEAF=0.500;MQ0=0;MQ=60.00;SF=0;set=filterInNA19240-NA19238-NA19239</t>
  </si>
  <si>
    <t>0/1:88,12:58,0,3786:58:40,48,6,6:100</t>
  </si>
  <si>
    <t>AC=3;AF=0.500;AN=6;DB;DP=307;ExcessHet=3.0103;MLEAC=1;MLEAF=0.500;MQ0=0;MQ=60.00;SF=0;set=Inte.ection</t>
  </si>
  <si>
    <t>0/1:98:90,12:98,0,3615:41,49,6,6:102</t>
  </si>
  <si>
    <t>END=142864296;SVTYPE=insertion;SVLEN=3;SAMPLES=NA19240;SEQ=CCT</t>
  </si>
  <si>
    <t>0/1:41,26,14,2:83:595,0,4466:67,16:99</t>
  </si>
  <si>
    <t>.:.:.:.:70,14:.</t>
  </si>
  <si>
    <t>0/1:.:.:15,9,4,5:.:33:.:.:99:24,9:306,0,981</t>
  </si>
  <si>
    <t>0/1:.:.:.:.:.:.:.:.:25,10</t>
  </si>
  <si>
    <t>0/1:161:-1.42322,0,-54.6128:.:35,9:35:26:724:.:.:.:9</t>
  </si>
  <si>
    <t>1/1:0,0,17,20:.:37:.:.:.:0,37:1378,111,0:.:99</t>
  </si>
  <si>
    <t>1/1:.:.:.:.:.:.:1,33</t>
  </si>
  <si>
    <t>1/1:.:40,40:40:0:1076:-97.0922,-13.8474,0:.:.:40:.:0</t>
  </si>
  <si>
    <t>1/1:0,42:1586,129,0:.:99:.:.:0,0,26,16:.:42</t>
  </si>
  <si>
    <t>1/1:2,33:.:.:.:.:.:.:.:.</t>
  </si>
  <si>
    <t>1/1:.:.:40:.:0:42,40:.:0:42:993:-89.3932,-13.8474,0</t>
  </si>
  <si>
    <t>AB=0.484848;ABP=3.1419;AC=10;AF=0.667;AN=28;AO=65;CIGAR=1M1D3M;DB;DP=189;DPB=89.4;DPRA=0;END=149819750;EPP=3.04371;EPPR=3.28173;ExcessHet=3.0103;GTI=0;HOMLEN=1;HOMSEQ=C;LEN=1;MEANALT=1.66667;MQ0=0;MQM=60;MQMR=60;NS=3;NUMALT=1;ODDS=31.9792;OLD_VARIANT=chr7:149819749:TCCTG/TCTG;PAIRED=0.984615;PAIREDR=1;PAO=3.5;PQA=80;PQR=94;PRO=3.5;QA=1631;QR=890;RO=32;RPL=28;RPP=5.71629;RPPR=3.0103;RPR=37;RUN=1;SAF=27;SAP=7.05258;SAR=38;SF=0,1;SRF=23;SRP=16.3106;SRR=9;SVLEN=-1;SVTYPE=DEL;TYPE=del;set=Inte.ection;technology.ILLUMINA=1</t>
  </si>
  <si>
    <t>0/1:99:.:15,20:615,0,450:.:.:.:10,5,9,11:.:35</t>
  </si>
  <si>
    <t>0/1:.:.:14,15:.:.:.:.:.</t>
  </si>
  <si>
    <t>0/1:.:493:.:.:20:505:-34.0955,0,-34.3182:.:37,20:37:17</t>
  </si>
  <si>
    <t>GCCGCCAGGGGCC</t>
  </si>
  <si>
    <t>AB=0.674419;ABP=14.3727;AC=12;AF=0.833;AN=28;AO=50;BaseQRankSum=-0.134;CIGAR=1M12D1M;ClippingRankSum=2.003;DB;DP=129;DPB=28.4286;DPRA=0;END=150372318;EPP=3.0103;EPPR=3.87889;ExcessHet=3.0103;GTI=0;HOMLEN=7;HOMSEQ=CCGCCAG;LEN=12;MEANALT=2.33333;MQ0=0;MQM=61;MQMR=60;MQRankSum=-0.467;NS=3;NUMALT=1;ODDS=1.35745;OLD_VARIANT=chr7:150372306:GCCGCCAGGGGCCC/GC;PAIRED=0.98;PAIREDR=1;PAO=1.5;PQA=9;PQR=309;PRO=15.5;QA=734;QR=249;RO=10;RPL=29;RPP=5.78978;RPPR=3.87889;RPR=21;RUN=1;ReadPosRankSum=-0.253;SAF=22;SAP=4.57376;SAR=28;SF=0,1;SRF=6;SRP=3.87889;SRR=4;SVLEN=-12;SVTYPE=DEL;TYPE=del;set=Inte.ection;technology.ILLUMINA=1</t>
  </si>
  <si>
    <t>1/1:.:.:19:.:.:0,0,7,12:.:58:.:820,58,0:0,19</t>
  </si>
  <si>
    <t>1/1:.:.:.:.:.:.:.:.:.:.:1,21</t>
  </si>
  <si>
    <t>1/1:-21.4509,-0.24224,0:315:21:0:21,21:.:0:.:21</t>
  </si>
  <si>
    <t>REPIN1</t>
  </si>
  <si>
    <t>ATGAGACCGTGG</t>
  </si>
  <si>
    <t>AC=4;AF=0.500;AN=8;DP=109;ExcessHet=3.0103;MLEAC=1;MLEAF=0.500;MQ0=0;MQ=60.00;SF=0;set=HG00732-HG00731</t>
  </si>
  <si>
    <t>0/1:22:13,7,0,2:99:262,0,6209:20,2</t>
  </si>
  <si>
    <t>ASIC3</t>
  </si>
  <si>
    <t>1/1:99:.:0,33:1530,102,0:.:.:.:0,0,15,18:.:33</t>
  </si>
  <si>
    <t>1/1:.:0:.:.:8:153:-13.9604,-12.0412,0:.:8,8:8:0</t>
  </si>
  <si>
    <t>1/1:0,0,15,19:34:99:0,34:1620,108,0</t>
  </si>
  <si>
    <t>1/1:0,0,15,20:35:1665,111,0:0,35:99</t>
  </si>
  <si>
    <t>1/1:0,0,15,20:35:0,35:1620,108,0:99</t>
  </si>
  <si>
    <t>0/1:96,39:1041,0,3188:99:135:33,63,9,30</t>
  </si>
  <si>
    <t>0/1:101,32</t>
  </si>
  <si>
    <t>AC=4;AF=0.500;AN=20;DP=59;END=154052986;ExcessHet=3.0103;HOMLEN=21;HOMSEQ=GCGGCGGCGGCGGCGGCGGCG;MLEAC=1;MLEAF=0.500;MQ0=0;SF=0;SVLEN=6;SVTYPE=INS;set=NA19240-NA19238</t>
  </si>
  <si>
    <t>0/1:99:287,0,634:16,8:24:5,11,3,5</t>
  </si>
  <si>
    <t>0/1:.:.:17,7</t>
  </si>
  <si>
    <t>DPP6</t>
  </si>
  <si>
    <t>AGCGGCGGCG</t>
  </si>
  <si>
    <t>AC=2;AN=6;END=157009949;HOMLEN=29;HOMSEQ=GCGGCGGCGGCGGCGGCGGCGGCGGCGGC;SF=0;SVLEN=9;SVTYPE=INS</t>
  </si>
  <si>
    <t>0/1:24,9</t>
  </si>
  <si>
    <t>0/1:238,0,186:3,6:99:9:2,1,3,3</t>
  </si>
  <si>
    <t>.:.:3,3:.:.:.</t>
  </si>
  <si>
    <t>0/1:375,0,312:9,12:99:6,3,7,5:21</t>
  </si>
  <si>
    <t>1/1:.:99:.:0,46:1509,138,0:.:.:.:46:0,0,23,23</t>
  </si>
  <si>
    <t>1/1:.:.:.:1,43:.:.:.:.:.:.</t>
  </si>
  <si>
    <t>1/1:0:.:48:.:.:-113.349,-16.5566,0:1225:0:50:.:50,48</t>
  </si>
  <si>
    <t>ACACCAGCCCAGGGACTCCTGCCCCAGCTGCTGAAGAGACAATGAC</t>
  </si>
  <si>
    <t>END=23116847;SVTYPE=insertion;SVLEN=45;SAMPLES=NA19240;SEQ=CACCAGCCCAGGGACTCCTGCCCCAGCTGCTGAAGAGACAATGAC</t>
  </si>
  <si>
    <t>TNFRSF10C</t>
  </si>
  <si>
    <t>AB=0.446809;ABP=6.47542;AC=6;AF=0.500;AN=28;AO=63;CIGAR=1M3I19M;DB;DP=389;DPB=274.6;DPRA=0.792135;END=33496717;EPP=8.83536;EPPR=12.0715;ExcessHet=3.0103;GTI=0;HOMLEN=20;HOMSEQ=GATGATGATGATGATGATGA;LEN=3;MEANALT=2.5;MLEAC=1;MLEAF=0.500;MQ0=0;MQ=60.00;MQM=60;MQMR=60;NS=3;NUMALT=1;ODDS=85.321;OLD_VARIANT=chr8:33496717:AGATGATGATGATGATGATG/AGATGATGATGATGATGATGATG;PAIRED=0.984127;PAIREDR=1;PAO=34;PQA=945;PQR=945;PRO=34;QA=1719;QR=4916;RO=162;RPL=32;RPP=3.04477;RPPR=3.06392;RPR=31;RUN=1;SAF=27;SAP=5.80219;SAR=36;SF=0,1;SRF=80;SRP=3.06392;SRR=82;SVLEN=3;SVTYPE=INS;TYPE=ins;set=NA19240-NA19239;technology.ILLUMINA=1</t>
  </si>
  <si>
    <t>0/1:.:.:71:.:17,22,13,19:.:99:.:.:1252,0,1569:39,32</t>
  </si>
  <si>
    <t>0/1:.:.:.:.:.:.:.:.:.:.:47,27</t>
  </si>
  <si>
    <t>0/1:-39.2797,0,-82.4016:783:70:41:.:70,27:.:1262:27</t>
  </si>
  <si>
    <t>MAK16</t>
  </si>
  <si>
    <t>AC=7;AF=0.500;AN=10;BaseQRankSum=-0.717;ClippingRankSum=1.031;DB;DP=85;ExcessHet=3.0103;FS=0.000;MLEAC=1;MLEAF=0.500;MQ0=0;MQ=60.00;MQRankSum=-1.186;QD=9.52;ReadPosRankSum=2.219;SF=0;SOR=0.527;set=HG00512</t>
  </si>
  <si>
    <t>1/1:1,18:467,45,0:45:1,0,4,14:19</t>
  </si>
  <si>
    <t>ZFHX4</t>
  </si>
  <si>
    <t>AGCCCCTGC</t>
  </si>
  <si>
    <t>AC=3;AF=0.750;AN=4;BaseQRankSum=1.445;ClippingRankSum=-1.000;DB;DP=105;ExcessHet=3.0103;MQ0=0;MQ=60.00;MQRankSum=-0.939;ReadPosRankSum=1.279;SF=0;set=NA19240-NA19239</t>
  </si>
  <si>
    <t>0/1:99:763,0,1098:28,21:10,18,9,12:49</t>
  </si>
  <si>
    <t>AACCCGTGCAG</t>
  </si>
  <si>
    <t>AC=3;AF=0.750;AN=4;BaseQRankSum=1.529;ClippingRankSum=0.373;DB;DP=107;ExcessHet=3.0103;MQ0=0;MQ=60.00;MQRankSum=1.100;ReadPosRankSum=-0.379;SF=0;set=NA19240-NA19239</t>
  </si>
  <si>
    <t>0/1:99:754,0,1167:31,21:11,20,9,12:52</t>
  </si>
  <si>
    <t>AB=0.37234;ABP=16.3163;AC=13;AF=0.833;AN=28;AO=192;BaseQRankSum=-0.693;CIGAR=1M3D1M;ClippingRankSum=-1.142;DB;DP=520;DPB=146.6;DPRA=0;END=116771756;EPP=3.41745;EPPR=6.75422;ExcessHet=3.0103;GTI=0;HOMLEN=2;HOMSEQ=CT;LEN=3;MEANALT=1.66667;MQ0=0;MQM=60.3646;MQMR=60;MQRankSum=0.617;NS=3;NUMALT=1;ODDS=23.2039;OLD_VARIANT=chr8:116771753:GCTTC/GC;PAIRED=0.989583;PAIREDR=1;PAO=2;PQA=40.5;PQR=461.5;PRO=17;QA=4900;QR=1646;RO=58;RPL=101;RPP=4.14128;RPPR=3.0103;RPR=91;RUN=1;ReadPosRankSum=0.727;SAF=76;SAP=21.1059;SAR=116;SF=0,1;SRF=29;SRP=3.0103;SRR=29;SVLEN=-3;SVTYPE=DEL;TYPE=del;set=Inte.ection;technology.ILLUMINA=1</t>
  </si>
  <si>
    <t>1/1:.:0,80:3547,244,0:99:.:.:80:.:0,0,36,44</t>
  </si>
  <si>
    <t>1/1:.:1,53:.:.:.:.:.:.:.</t>
  </si>
  <si>
    <t>1/1:71:.:.:.:0:0:71:71,71:.:-143.565,-7.83344,0:1770</t>
  </si>
  <si>
    <t>UTP23</t>
  </si>
  <si>
    <t>AC=4;AF=0.500;AN=22;DB;DP=52;END=120811814;ExcessHet=3.0103;HOMLEN=20;HOMSEQ=GCCGCCGCCGCCGCCGCCGC;MLEAC=1;MLEAF=0.500;MQ0=0;SF=0;SVLEN=3;SVTYPE=INS;set=NA19240-NA19239</t>
  </si>
  <si>
    <t>0/1:3,10,3,5:21:99:13,8:303,0,508</t>
  </si>
  <si>
    <t>0/1:.:.:.:14,9</t>
  </si>
  <si>
    <t>SNTB1</t>
  </si>
  <si>
    <t>CCATCTTCTT</t>
  </si>
  <si>
    <t>AC=4;AF=0.500;AN=22;DB;DP=147;END=123369904;ExcessHet=3.0103;HOMLEN=7;HOMSEQ=CATCTTC;MLEAC=1;MLEAF=0.500;MQ0=0;MQ=60.00;SF=0;SVLEN=-9;SVTYPE=DEL;set=NA19240-NA19239</t>
  </si>
  <si>
    <t>0/1:99:41,28:992,0,3041:21,20,10,18:69</t>
  </si>
  <si>
    <t>0/1:.:50,20:.:.</t>
  </si>
  <si>
    <t>ATAD2</t>
  </si>
  <si>
    <t>0/1:.:16:.:6,4,2,4:.:.:.:10,6:221,0,402:.:99</t>
  </si>
  <si>
    <t>0/1:.:.:.:.:.:.:.:12,6:.:.:.</t>
  </si>
  <si>
    <t>AB=0.424779;ABP=8.56389;AC=6;AF=0.500;AN=28;AO=48;CIGAR=1M3D7M;DB;DP=280;DPB=171.909;DPRA=0.957627;END=144886864;EPP=4.6389;EPPR=3.48236;ExcessHet=3.0103;GTI=0;HOMLEN=4;HOMSEQ=TTGT;LEN=3;MEANALT=4.5;MLEAC=1;MLEAF=0.500;MQ0=0;MQ=60.00;MQM=60;MQMR=60;NS=3;NUMALT=1;ODDS=36.2574;OLD_VARIANT=chr8:144886861:CTTGTTGTGTA/CTTGTGTA;PAIRED=1;PAIREDR=1;PAO=7;PQA=154;PQR=484;PRO=19;QA=1110;QR=3246;RO=115;RPL=25;RPP=3.19126;RPPR=8.4673;RPR=23;RUN=1;SAF=10;SAP=38.4777;SAR=38;SF=0,1;SRF=46;SRP=12.9991;SRR=69;SVLEN=-3;SVTYPE=DEL;TYPE=del;set=NA19240-NA19239;technology.ILLUMINA=1</t>
  </si>
  <si>
    <t>0/1:.:99:.:573,0,1518:33,16:.:.:.:49:.:13,20,3,13</t>
  </si>
  <si>
    <t>0/1:.:.:.:.:33,17:.:.:.:.:.:.</t>
  </si>
  <si>
    <t>0/1:873:.:17:.:.:-17.9074,0,-70.2372:399:31:54:54,17</t>
  </si>
  <si>
    <t>ZNF250</t>
  </si>
  <si>
    <t>AB=0.447368;ABP=4.83891;AC=6;AF=0.500;AN=28;AO=34;CIGAR=1M3D4M;DB;DP=185;DPB=105.25;DPRA=1.05556;END=33264404;EPP=4.03217;EPPR=3.04177;ExcessHet=3.0103;GTI=0;HOMLEN=3;HOMSEQ=CTC;LEN=3;MEANALT=3;MLEAC=1;MLEAF=0.500;MQ0=0;MQ=60.00;MQM=60;MQMR=60;NS=3;NUMALT=1;ODDS=29.5903;OLD_VARIANT=chr9:33264401:ACTCCTCG/ACTCG;PAIRED=0.970588;PAIREDR=0.971014;PAO=3.5;PQA=78.5;PQR=170.5;PRO=8.5;QA=724;QR=1873;RO=69;RPL=17;RPP=3.0103;RPPR=6.81824;RPR=17;RUN=1;SAF=22;SAP=9.39698;SAR=12;SF=0,1;SRF=38;SRP=4.55236;SRR=31;SVLEN=-3;SVTYPE=DEL;TYPE=del;set=NA19240-NA19239;technology.ILLUMINA=1</t>
  </si>
  <si>
    <t>0/1:99:.:.:16,13:498,0,763:.:.:.:29:.:12,4,10,3</t>
  </si>
  <si>
    <t>0/1:.:.:.:13,11:.:.:.:.:.:.:.</t>
  </si>
  <si>
    <t>0/1:.:425:13:.:.:-13.6603,0,-30.6345:265:16:31:31,13</t>
  </si>
  <si>
    <t>BAG1</t>
  </si>
  <si>
    <t>0/1:.:27:9,0,2,16:.:.:.:.:9,18:705,0,189:.:99</t>
  </si>
  <si>
    <t>.:.:.:.:.:.:.:.:3,24:.</t>
  </si>
  <si>
    <t>1/1:0:24:.:24,18:-32.5489,-21.6742,0:361:18:.:.:0</t>
  </si>
  <si>
    <t>0/1:12:2,4,0,6:6,6:234,0,320:99</t>
  </si>
  <si>
    <t>AC=2;AF=0.500;AN=4;DB;DP=50;ExcessHet=3.0103;MLEAC=1;MLEAF=0.500;MQ0=0;SF=0;set=NA19240-NA19239</t>
  </si>
  <si>
    <t>0/1:23:6,9,1,7:15,8:254,0,537:99</t>
  </si>
  <si>
    <t>0/1:2,6,4,12:24:99:423,0,176:8,16</t>
  </si>
  <si>
    <t>0/1:.:.:.:.:8,16</t>
  </si>
  <si>
    <t>AC=5;AF=0.750;AN=22;BaseQRankSum=-0.169;ClippingRankSum=0.575;DB;DP=199;END=77384631;ExcessHet=3.0103;HOMLEN=33;HOMSEQ=TGATGATGATGATGATGATGATGATGATGATGA;MQ0=0;MQ=60.00;MQRankSum=1.127;ReadPosRankSum=0.834;SF=0;SVLEN=3;SVTYPE=INS;set=NA19240-NA19239</t>
  </si>
  <si>
    <t>0/1:19,18,16,19:72:99:1300,0,1376:37,35</t>
  </si>
  <si>
    <t>0/1:.:.:.:.:64,32</t>
  </si>
  <si>
    <t>VPS13A</t>
  </si>
  <si>
    <t>1/1:0,0,32,46:.:78:.:.:.:0,78:3453,235,0:.:.:99</t>
  </si>
  <si>
    <t>1/1:.:.:.:.:.:.:2,75:.:.:.:.</t>
  </si>
  <si>
    <t>1/1:.:77,76:77:0:2155:-197.823,-31.3071,0:.:.:76:0</t>
  </si>
  <si>
    <t>1/1:.:.:78:.:0,0,34,43:.:.:99:.:0,78:3594,243,0</t>
  </si>
  <si>
    <t>1/1:.:.:.:.:.:.:.:.:.:1,72:.</t>
  </si>
  <si>
    <t>1/1:-172.918,-25.8886,0:1894:75:0:.:75,73:0:.:73</t>
  </si>
  <si>
    <t>AB=0.482759;ABP=3.38469;AC=6;AF=0.500;AN=28;AO=70;CIGAR=1M1D4M;DB;DP=360;DPB=218.667;DPRA=0.917722;END=88651987;EPP=7.47733;EPPR=5.92543;ExcessHet=3.0103;GTI=0;HOMLEN=2;HOMSEQ=GG;LEN=1;MEANALT=4;MLEAC=1;MLEAF=0.500;MQ0=0;MQ=60.00;MQM=60;MQMR=60;NS=3;NUMALT=1;ODDS=77.9969;OLD_VARIANT=chr9:88651986:TGGGTC/TGGTC;PAIRED=1;PAIREDR=1;PAO=4;PQA=95;PQR=225;PRO=9;QA=1789;QR=4333;RO=146;RPL=30;RPP=6.1124;RPPR=3.24827;RPR=40;RUN=1;SAF=33;SAP=3.50664;SAR=37;SF=0,1;SRF=65;SRP=6.81781;SRR=81;SVLEN=-1;SVTYPE=DEL;TYPE=del;set=NA19240-NA19239;technology.ILLUMINA=1</t>
  </si>
  <si>
    <t>0/1:.:14,21,16,25:76:.:.:.:1231,0,1016:35,41:.:.:99</t>
  </si>
  <si>
    <t>0/1:.:.:.:.:.:.:.:36,36</t>
  </si>
  <si>
    <t>0/1:83,42:.:83:36:1074:-72.0909,0,-71.4898:.:.:42:1067</t>
  </si>
  <si>
    <t>CCAT</t>
  </si>
  <si>
    <t>END=92474745;SVTYPE=insertion;SVLEN=3;SAMPLES=NA19240;SEQ=CAT</t>
  </si>
  <si>
    <t>GATGTCACTTCTGGAAAAGAGCTGAGTGACAGCT</t>
  </si>
  <si>
    <t>END=93263612;SVTYPE=deletion;SVLEN=-33;SAMPLES=NA19240;SEQ=ATGTCACTTCTGGAAAAGAGCTGAGTGACAGCT</t>
  </si>
  <si>
    <t>WNK2</t>
  </si>
  <si>
    <t>AC=3;AF=0.500;AN=6;BaseQRankSum=1.504;ClippingRankSum=0.887;DB;DP=59;ExcessHet=3.0103;FS=0.000;MLEAC=1;MLEAF=0.500;MQ0=0;MQ=32.16;MQRankSum=-2.045;QD=12.99;ReadPosRankSum=-2.436;SF=0;SOR=0.446;set=HG00513</t>
  </si>
  <si>
    <t>0/1:21:9,5,4,3:99:252,0,512:14,7</t>
  </si>
  <si>
    <t>AC=3;AF=0.500;AN=6;BaseQRankSum=-0.420;ClippingRankSum=-0.742;DB;DP=64;ExcessHet=3.0103;FS=1.643;MLEAC=1;MLEAF=0.500;MQ0=0;MQ=31.54;MQRankSum=-0.613;QD=11.03;ReadPosRankSum=-0.921;SF=0;SOR=0.399;set=HG00513</t>
  </si>
  <si>
    <t>0/1:8,6,4,3:21:99:14,7:246,0,614</t>
  </si>
  <si>
    <t>AC=1;AF=0.500;AN=2;BaseQRankSum=-0.135;ClippingRankSum=0.000;DB;DP=17;ExcessHet=3.0103;FS=6.990;MLEAC=1;MLEAF=0.500;MQ0=0;MQ=29.82;MQRankSum=-0.269;QD=2.30;ReadPosRankSum=-1.749;SF=0;SOR=2.800;set=NA19240</t>
  </si>
  <si>
    <t>0/1:74,0,611:13,3:74:16:8,5,0,3</t>
  </si>
  <si>
    <t>NUTM2G</t>
  </si>
  <si>
    <t>0/1:82:22,19,20,21:41,41:1386,0,1397:99</t>
  </si>
  <si>
    <t>0/1:.:.:41,33:.</t>
  </si>
  <si>
    <t>0/1:16,12,18,19:65:1470,0,1501:28,37:99</t>
  </si>
  <si>
    <t>0/1:.:.:.:26,33</t>
  </si>
  <si>
    <t>0/1:99:27,21:801,0,1100:15,12,14,7:48</t>
  </si>
  <si>
    <t>0/1:.:28,16:.:.:.</t>
  </si>
  <si>
    <t>GGAAGCT</t>
  </si>
  <si>
    <t>AB=0.414815;ABP=11.5193;AC=9;AF=0.500;AN=30;AO=56;CIGAR=1M6I13M;DB;DP=274;DPB=174.786;DPRA=0;END=110138061;EPP=5.49198;EPPR=4.9405;ExcessHet=3.0103;GTI=0;HOMLEN=13;HOMSEQ=GAAGCTGAAGCTG;LEN=6;MEANALT=3.33333;MLEAC=1;MLEAF=0.500;MQ0=0;MQ=60.00;MQM=60;MQMR=60;NS=3;NUMALT=1;ODDS=40.6249;OLD_VARIANT=chr9:110138061:GGAAGCTGAAGCTG/GGAAGCTGAAGCTGAAGCTG;PAIRED=1;PAIREDR=0.986111;PAO=12;PQA=325.5;PQR=325.5;PRO=12;QA=1434;QR=2155;RO=72;RPL=24;RPP=5.49198;RPPR=3.13094;RPR=32;RUN=1;SAF=32;SAP=5.49198;SAR=24;SF=0,1;SRF=33;SRP=4.09604;SRR=39;SVLEN=6;SVTYPE=INS;TYPE=ins;set=Inte.ection;technology.ILLUMINA=1</t>
  </si>
  <si>
    <t>0/1:.:9,12,12,9:42:.:.:.:21,21:944,0,1437:.:.:99</t>
  </si>
  <si>
    <t>0/1:.:.:.:.:.:.:28,18:.:.:.:.</t>
  </si>
  <si>
    <t>0/1:41,16:.:41:24:432:-21.0087,0,-48.854:.:.:16:741</t>
  </si>
  <si>
    <t>AGCAGCAACAGCG</t>
  </si>
  <si>
    <t>AC=4;AF=0.500;AN=22;DP=121;END=112175177;ExcessHet=3.0103;HOMLEN=18;HOMSEQ=GCAGCAACAGCGGCAGCA;MLEAC=1;MLEAF=0.500;MQ0=0;MQ=60.00;SF=0;SVLEN=12;SVTYPE=INS;set=NA19240-NA19238</t>
  </si>
  <si>
    <t>0/1:598,0,4292:36,14:99:50:14,22,3,11</t>
  </si>
  <si>
    <t>0/1:.:48,15:.:.:.</t>
  </si>
  <si>
    <t>SUSD1</t>
  </si>
  <si>
    <t>CTGCACTGCTGG</t>
  </si>
  <si>
    <t>END=116377595;SVTYPE=deletion;SVLEN=-11;SAMPLES=NA19240;SEQ=TGCACTGCTGG</t>
  </si>
  <si>
    <t>GTGGCCT</t>
  </si>
  <si>
    <t>AB=0.4;ABP=4.74748;AC=15;AF=0.833;AN=30;AO=49;BaseQRankSum=0.739;CIGAR=1M6I7M;ClippingRankSum=0.458;DB;DP=133;DPB=111;DPRA=0;END=122093051;EPP=10.4997;EPPR=3.17734;ExcessHet=3.0103;FS=0.000;GTI=0;HOMLEN=6;HOMSEQ=TGGCCT;LEN=6;MEANALT=1.66667;MQ0=0;MQM=60.6122;MQMR=60;MQRankSum=0.599;NS=3;NUMALT=1;ODDS=21.0681;OLD_VARIANT=chr9:122093051:GTGGCCTC/GTGGCCTTGGCCTC;PAIRED=1;PAIREDR=1;PAO=9.5;PQA=218;PQR=149;PRO=6.5;QA=1058;QR=347;RO=13;RPL=31;RPP=10.4997;RPPR=3.17734;RPR=18;RUN=1;ReadPosRankSum=-0.951;SAF=12;SAP=30.7077;SAR=37;SF=0,1;SRF=6;SRP=3.17734;SRR=7;SVLEN=6;SVTYPE=INS;TYPE=ins;set=Inte.ection;technology.ILLUMINA=1</t>
  </si>
  <si>
    <t>1/1:.:51:.:0,16:765,51,0:.:.:16:.:0,0,4,12</t>
  </si>
  <si>
    <t>1/1:.:.:.:1,17:.:.:.:.</t>
  </si>
  <si>
    <t>1/1:6:.:19:.:.:-35.6991,-7.22678,0:401:20:1:.:20,19</t>
  </si>
  <si>
    <t>TTLL11</t>
  </si>
  <si>
    <t>0/1:.:50:.:18,9,17,6:.:.:.:513,0,701:27,23:.:99</t>
  </si>
  <si>
    <t>0/1:.:.:.:.:.:.:.:.:24,22</t>
  </si>
  <si>
    <t>0/1:26:54:54,24:.:-39.8612,0,-49.1572:633:24:.:.:769</t>
  </si>
  <si>
    <t>ACCTCTTCCCGGGC</t>
  </si>
  <si>
    <t>END=127727002;SVTYPE=deletion;SVLEN=-13;SAMPLES=NA19240;SEQ=CCTCTTCCCGGGC</t>
  </si>
  <si>
    <t>TTC16</t>
  </si>
  <si>
    <t>0/1:99:17,12:292,0,454:29:9,8,9,3</t>
  </si>
  <si>
    <t>0/1:.:19,13:.:.:.</t>
  </si>
  <si>
    <t>AC=4;AF=0.500;AN=22;DB;DP=72;END=137107413;ExcessHet=3.0103;FS=0.000;HOMLEN=5;HOMSEQ=CCCCC;MLEAC=1;MLEAF=0.500;MQ0=0;MQ=60.00;SF=0;SVLEN=1;SVTYPE=INS;set=NA19240-NA19239</t>
  </si>
  <si>
    <t>0/1:6,10,5,7:28:99:512,0,928:16,12</t>
  </si>
  <si>
    <t>0/1:.:.:.:.:16,10</t>
  </si>
  <si>
    <t>AC=4;AF=0.500;AN=22;DB;DP=84;END=137192575;ExcessHet=3.0103;HOMLEN=25;HOMSEQ=TCCTCCTCCTCCTCCTCCTCCTCCT;MLEAC=1;MLEAF=0.500;MQ0=0;MQ=60.00;SF=0;SVLEN=-3;SVTYPE=DEL;set=NA19240-NA19239</t>
  </si>
  <si>
    <t>0/1:8,9,6,9:32:99:565,0,667:17,15</t>
  </si>
  <si>
    <t>0/1:.:.:.:.:21,15</t>
  </si>
  <si>
    <t>TPRN</t>
  </si>
  <si>
    <t>AB=0.530864;ABP=3.68051;AC=6;AF=0.500;AN=28;AO=43;CIGAR=1M1D3M;DB;DP=180;DPB=103.8;DPRA=1.44643;END=137479114;EPP=3.46479;EPPR=5.89373;ExcessHet=3.0103;GTI=0;HOMLEN=1;HOMSEQ=C;LEN=1;MEANALT=3;MLEAC=1;MLEAF=0.500;MQ0=0;MQ=60.00;MQM=60;MQMR=60;NS=3;NUMALT=1;ODDS=22.2095;OLD_VARIANT=chr9:137479113:GCCGG/GCGG;PAIRED=1;PAIREDR=0.967213;PAO=3;PQA=76;PQR=66;PRO=3;QA=817;QR=1548;RO=61;RPL=24;RPP=4.27278;RPPR=7.31765;RPR=19;RUN=1;SAF=34;SAP=34.5724;SAR=9;SF=0,1;SRF=34;SRP=4.7546;SRR=27;SVLEN=-1;SVTYPE=DEL;TYPE=del;set=NA19240-NA19239;technology.ILLUMINA=1</t>
  </si>
  <si>
    <t>0/1:669,0,381:13,21:.:99:.:.:10,3,16,5:.:34</t>
  </si>
  <si>
    <t>0/1:.:15,20:.:.:.:.:.:.:.</t>
  </si>
  <si>
    <t>0/1:.:.:22:.:363:40,22:.:14:40:409:-27.5896,0,-21.0637</t>
  </si>
  <si>
    <t>PNPLA7</t>
  </si>
  <si>
    <t>CACAGAAAGGTCGGTGAG</t>
  </si>
  <si>
    <t>AC=4;AF=0.500;AN=22;DB;DP=83;END=1294453;ExcessHet=3.0103;HOMLEN=18;HOMSEQ=ACAGAAAGGTCGGTGAGA;MLEAC=1;MLEAF=0.500;MQ0=0;MQ=60.00;SF=0;SVLEN=17;SVTYPE=INS;set=NA19240-NA19239</t>
  </si>
  <si>
    <t>0/1:32:11,2,7,12:99:13,19:841,0,1945</t>
  </si>
  <si>
    <t>0/1:.:.:.:18,13:.</t>
  </si>
  <si>
    <t>CSF2RA</t>
  </si>
  <si>
    <t>ACTGT</t>
  </si>
  <si>
    <t>AC=1;AF=0.500;AN=2;BaseQRankSum=0.358;ClippingRankSum=0.358;DB;DP=6;ExcessHet=3.0103;FS=0.000;MLEAC=1;MLEAF=0.500;MQ0=0;MQ=36.52;MQRankSum=1.231;QD=7.55;ReadPosRankSum=-1.231;SF=0;SOR=0.446;set=NA19240</t>
  </si>
  <si>
    <t>0/1:75:75,0,196:3,2:0,3,0,2:5</t>
  </si>
  <si>
    <t>GTCAGTGGTTCTTCCACCTCGCTCTCCTGAC</t>
  </si>
  <si>
    <t>END=8170108;SVTYPE=deletion;SVLEN=-30;SAMPLES=NA19240;SEQ=TTCCACCTCGCTCTCCTGACTCAGTGGTTC</t>
  </si>
  <si>
    <t>VCX2</t>
  </si>
  <si>
    <t>END=24364268;SVTYPE=deletion;SVLEN=-12;SAMPLES=NA19240;SEQ=ctgctgctgctg</t>
  </si>
  <si>
    <t>1/1:.:.:62:.:0,0,29,33:.:99:.:.:2721,186,0:0,62</t>
  </si>
  <si>
    <t>.:.:.:.:.:.:.:.:.:.:.:0,51</t>
  </si>
  <si>
    <t>1/1:-133.646,-18.6639,0:1457:60:0:.:60,57:.:0:57</t>
  </si>
  <si>
    <t>AC=7;AF=0.833;AN=22;BaseQRankSum=0.770;ClippingRankSum=0.160;DB;DP=101;END=49219765;ExcessHet=3.0103;HOMLEN=21;HOMSEQ=TCCTCCTCCTCCTCCTCCTCC;MQ0=0;MQ=60.00;MQRankSum=0.481;ReadPosRankSum=-1.733;SF=0;SVLEN=3;SVTYPE=INS;set=Inte.ection</t>
  </si>
  <si>
    <t>1/1:0,35:1594,108,0:99:0,0,21,14:35</t>
  </si>
  <si>
    <t>0/1:11,31:.:.:.</t>
  </si>
  <si>
    <t>CACNA1F</t>
  </si>
  <si>
    <t>0/1:1,0,11,1:13:1,12:469,0,6:6</t>
  </si>
  <si>
    <t>.:.:.:3,8</t>
  </si>
  <si>
    <t>GGGCGAT</t>
  </si>
  <si>
    <t>AB=0.611111;ABP=4.9405;AC=7;AF=0.750;AN=22;AO=23;BaseQRankSum=0.680;CIGAR=1M6D19M;ClippingRankSum=0.113;DP=85;DPB=52.2308;DPRA=0.888889;END=50470070;EPP=10.6577;EPPR=3.10471;ExcessHet=3.0103;GTI=0;HOMLEN=23;HOMSEQ=GGCGATGGCGATGGCGATGGCGA;LEN=6;MEANALT=3;MQ0=0;MQ=60.00;MQM=60;MQMR=60;MQRankSum=-0.566;NS=3;NUMALT=1;ODDS=6.52207;OLD_VARIANT=chrX:50470064:GGGCGATGGCGATGGCGATGGCGATG/GGGCGATGGCGATGGCGATG;PAIRED=1;PAIREDR=1;PAO=8;PQA=213.5;PQR=263.5;PRO=10;QA=423;QR=644;RO=23;RPL=14;RPP=5.3706;RPPR=3.86001;RPR=9;RUN=1;ReadPosRankSum=-0.680;SAF=8;SAP=7.63648;SAR=15;SF=0,1;SRF=9;SRP=5.3706;SRR=14;SVLEN=-6;SVTYPE=DEL;TYPE=del;set=NA19240-NA19239;technology.ILLUMINA=1</t>
  </si>
  <si>
    <t>0/1:.:16:0,5,4,7:.:.:.:.:5,11:447,0,328:.:99</t>
  </si>
  <si>
    <t>0/1:.:.:.:.:.:.:.:8,12:.</t>
  </si>
  <si>
    <t>0/1:5:18:.:18,11:-8.67056,0,-3.6928:196:11:.:.:140</t>
  </si>
  <si>
    <t>DGKK</t>
  </si>
  <si>
    <t>0/1:.:99:813,0,831:18,18:.:.:.:9,9,8,10:.:.:36</t>
  </si>
  <si>
    <t>0/1:.:.:.:22,10</t>
  </si>
  <si>
    <t>0/1:631:.:.:.:13:293:-8.9732,0,-39.4583:.:36,13:21:36</t>
  </si>
  <si>
    <t>AB=0.491525;ABP=3.0471;AC=12;AF=0.500;AN=36;AO=29;BaseQRankSum=-0.875;CIGAR=1M3I8M;ClippingRankSum=1.425;DB;DP=465;DPB=163.111;DPRA=1.40476;END=50916210;EPP=6.67934;EPPR=3.0103;ExcessHet=3.0103;FS=0.983;GTI=0;HOMLEN=6;HOMSEQ=TCTTCT;LEN=3;MEANALT=1;MLEAC=1;MLEAF=0.500;MQ0=0;MQ=60.16;MQM=60;MQMR=60;MQRankSum=0.056;NS=3;NUMALT=1;ODDS=28.9041;OLD_VARIANT=chrX:50916210:CTCTTCTCC/CTCTTCTTCTCC;PAIRED=1;PAIREDR=1;PAO=10;PQA=244.5;PQR=241.5;PRO=10;QA=765;QD=19.41;QR=3302;RO=112;RPL=16;RPP=3.68421;RPPR=3.32051;RPR=13;RUN=1;ReadPosRankSum=-1.143;SAF=13;SAP=3.68421;SAR=16;SF=0,1;SOR=0.927;SRF=58;SRP=3.32051;SRR=54;SVLEN=3;SVTYPE=INS;TYPE=ins;set=HG00513;technology.ILLUMINA=1</t>
  </si>
  <si>
    <t>0/1:.:.:.:57:.:15,24,9,9:.:99:.:39,18:652,0,1671</t>
  </si>
  <si>
    <t>0/1:.:.:.:.:.:.:.:.:.:41,17</t>
  </si>
  <si>
    <t>0/1:-20.1917,0,-80.9868:432:37:56:56,18:.:1102:.:18</t>
  </si>
  <si>
    <t>BMP15</t>
  </si>
  <si>
    <t>TGCAGCAGCAGCAGCAGCA</t>
  </si>
  <si>
    <t>END=67545334;SVTYPE=deletion;SVLEN=-18;SAMPLES=NA19240;SEQ=gcagcagcagcagcagca</t>
  </si>
  <si>
    <t>END=67546517;SVTYPE=insertion;SVLEN=3;SAMPLES=NA19240;SEQ=CGG</t>
  </si>
  <si>
    <t>AC=6;AF=0.500;AN=24;DB;DP=129;END=102463310;ExcessHet=3.0103;HOMLEN=0;MLEAC=1;MLEAF=0.500;MQ0=0;SF=0;SVLEN=-1;SVTYPE=DEL;set=Inte.ection</t>
  </si>
  <si>
    <t>0/1:776,0,955:28,23:99:51:13,15,9,14</t>
  </si>
  <si>
    <t>0/1:.:28,22:.:.</t>
  </si>
  <si>
    <t>TCP11X2</t>
  </si>
  <si>
    <t>TGCAGAGGCGCCATGGGCGGCCGGGTG</t>
  </si>
  <si>
    <t>END=104250343;SVTYPE=insertion;SVLEN=26;SAMPLES=NA19240;SEQ=GCAGAGGCGCCATGGGCGGCCGGGTG</t>
  </si>
  <si>
    <t>ESX1</t>
  </si>
  <si>
    <t>TCGCCATGGGCGGCCAGGGTGGCACAGG</t>
  </si>
  <si>
    <t>END=104250536;SVTYPE=insertion;SVLEN=27;SAMPLES=NA19240;SEQ=CGCCATGGGCGGCCAGGGTGGCACAGG</t>
  </si>
  <si>
    <t>AB=0.414894;ABP=8.9241;AC=9;AF=0.750;AN=28;AO=81;BaseQRankSum=0.691;CIGAR=1M3D4M;ClippingRankSum=3.172;DB;DP=372;DPB=203.875;DPRA=0.790698;END=119936367;EPP=14.8328;EPPR=4.00297;ExcessHet=3.0103;GTI=0;HOMLEN=3;HOMSEQ=GAT;LEN=3;MEANALT=1.5;MQ0=0;MQM=60.1235;MQMR=60;MQRankSum=0.875;NS=3;NUMALT=1;ODDS=21.8412;OLD_VARIANT=chrX:119936364:CGATGATT/CGATT;PAIRED=0.987654;PAIREDR=1;PAO=11;PQA=265.5;PQR=430.5;PRO=17;QA=1680;QR=4077;RO=140;RPL=34;RPP=7.5409;RPPR=4.56135;RPR=47;RUN=1;ReadPosRankSum=0.209;SAF=40;SAP=3.03711;SAR=41;SF=0,1;SRF=71;SRP=3.07234;SRR=69;SVLEN=-3;SVTYPE=DEL;TYPE=del;set=NA19240-NA19239;technology.ILLUMINA=1</t>
  </si>
  <si>
    <t>0/1:24,30,23,19:.:96:.:.:.:1588,0,2127:54,42:.:99</t>
  </si>
  <si>
    <t>0/1:.:.:.:.:.:.:.:54,36:.:.</t>
  </si>
  <si>
    <t>0/1:.:94,39:94:54:821:-39.9305,0,-115.776:.:.:39:.:1608</t>
  </si>
  <si>
    <t>NKAP</t>
  </si>
  <si>
    <t>0/1:.:.:80:.:.:19,24,18,19:.:99:.:1404,0,1979:43,37</t>
  </si>
  <si>
    <t>0/1:.:.:.:.:.:.:.:.:.:.:42,35</t>
  </si>
  <si>
    <t>0/1:-65.87,0,-95.3224:1015:79:41:79,36:.:1286:.:36</t>
  </si>
  <si>
    <t>1/1:93:.:.:1368,93,0:0,31:.:.:.:31:.:0,0,14,17</t>
  </si>
  <si>
    <t>.:.:.:.:.:0,30:.:.:.:.:.:.</t>
  </si>
  <si>
    <t>0/1:.:0:27:.:.:-35.8818,0,-5.89151:517:0:27:27,27</t>
  </si>
  <si>
    <t>AC=6;AF=0.750;AN=22;BaseQRankSum=-1.221;ClippingRankSum=-1.030;DP=94;END=152652812;ExcessHet=3.0103;FS=0.000;HOMLEN=4;HOMSEQ=TATT;MQ0=0;MQ=60.00;MQRankSum=-0.950;ReadPosRankSum=0.311;SF=0;SVLEN=-3;SVTYPE=DEL;set=NA19240-NA19239</t>
  </si>
  <si>
    <t>0/1:57:14,14,14,15:99:1130,0,1112:28,29</t>
  </si>
  <si>
    <t>0/1:.:.:.:.:26,30</t>
  </si>
  <si>
    <t>GABRQ</t>
  </si>
  <si>
    <t>AC=4;AF=0.500;AN=22;DB;DP=80;END=156001478;ExcessHet=3.0103;HOMLEN=1;HOMSEQ=T;MLEAC=1;MLEAF=0.500;MQ0=0;MQ=60.00;SF=0;SVLEN=-1;SVTYPE=DEL;set=NA19240-NA19239</t>
  </si>
  <si>
    <t>0/1:42:13,9,9,11:99:621,0,689:22,20</t>
  </si>
  <si>
    <t>0/1:.:.:.:.:23,19</t>
  </si>
  <si>
    <t>IL9R</t>
  </si>
  <si>
    <t>Concordant</t>
  </si>
  <si>
    <t>Not-conc.</t>
  </si>
  <si>
    <t>Fraction conc.</t>
  </si>
  <si>
    <t>&gt;5000</t>
  </si>
  <si>
    <t>Supplementary Data 1. Sequencing statistics.</t>
  </si>
  <si>
    <t>Supplementary Data 2. Phasing summary.</t>
  </si>
  <si>
    <t>Supplementary Data 3. Phase partitioned PacBio reads.</t>
  </si>
  <si>
    <t>Supplementary Data 4. Summary of assemblies from Phased-SV and MsPAC.</t>
  </si>
  <si>
    <t>Supplementary Data 5. N50 contig lengths of haplotype-phased assemblies.</t>
  </si>
  <si>
    <t>Supplementary Data 7. Indel counts by size.</t>
  </si>
  <si>
    <t>Supplementary Data 8. Ilumina SV detection algorithms.</t>
  </si>
  <si>
    <t>Supplementary Data 9. Simple inversions.</t>
  </si>
  <si>
    <t>Supplementary Data 10. Inverted duplications.</t>
  </si>
  <si>
    <t>Supplementary Data 11. Large insert clone validated misassemblies in the human reference (inversions).</t>
  </si>
  <si>
    <t>Supplementary Data 12. Critical regions overlapping with an inversion.</t>
  </si>
  <si>
    <t>Supplementary Data 13. Summary statistics for FL-L1 elements with 2 intact ORFs.</t>
  </si>
  <si>
    <t>Supplementary Data 2.  Phasing summary.</t>
  </si>
  <si>
    <t>Supplementary Data 3.  Phase partitioned PacBio reads.</t>
  </si>
  <si>
    <t>Supplementary Data 4.  Summary of assemblies from Phased-SV and MsPAC</t>
  </si>
  <si>
    <t>Supplementary Data 5.  N50 contig lengths of haplotype-phased assemblies.</t>
  </si>
  <si>
    <t>Supplementary Data 6.  Refinement of meiotic breakpoints using Strand Seq and PacBio reads.</t>
  </si>
  <si>
    <t>Supplementary Data 7. Indel counts by size and sample, for the Illumina and PacBio based callers</t>
  </si>
  <si>
    <t>Supplementary Data 8. Illumina SV detection algorithms.</t>
  </si>
  <si>
    <t>Supplementary Data 9.  Simple inversions.</t>
  </si>
  <si>
    <t>Supplementary Data 10.  Inverted duplications.</t>
  </si>
  <si>
    <t>Supplementary Data 11.  Large insert clone validated misassemblies in the human reference (inversions).</t>
  </si>
  <si>
    <t>Supplementary Data 13.  Summary statistics for FL-L1 elements with 2 intact ORFs.</t>
  </si>
  <si>
    <t>Supplementary Data 6. Refinement of meiotic breakpoints using Strand Seq and PacBio reads.</t>
  </si>
  <si>
    <t>unresolved</t>
  </si>
  <si>
    <t>Supplementary Data 14.  Properties of unified callset intersection with exons and UTRs.</t>
  </si>
  <si>
    <t>Supplementary Data 15.  Categorization of gene affecting SV.</t>
  </si>
  <si>
    <t>Supplementary Data 16.  Unified indel calls that overlap with genes.</t>
  </si>
  <si>
    <t>Supplementary Data 17 Genes within inversions.</t>
  </si>
  <si>
    <t>Supplementary Data 18. Illumina concordance by size.</t>
  </si>
  <si>
    <t>Supplementary Data 19  Summary of assemblies from Phased-SV and MsPAC</t>
  </si>
  <si>
    <t>Supplementary Data 20 The basepair quality value  in PHRED scale of each assembly, measured by mapping BAC sequences to each assembly, and selecting the haplotype the BAC optimally aligns to.</t>
  </si>
  <si>
    <t>Supplementary Data 21. Filtering of SVs based on read support.</t>
  </si>
  <si>
    <t>Supplementary Data 22  Overlap between PacBio assembly based callers and BioNanoGenomics calls</t>
  </si>
  <si>
    <t>Supplementary Data 23, simple reciprocal overlap merge of MsPAC and PhasedSV calls</t>
  </si>
  <si>
    <t>Supplementary Data 24 Correlation between MS-PAC and Phased-SV SV calls when grouped by 100 kbp bins across the euchromatic genome.</t>
  </si>
  <si>
    <t>Supplementary Data 25 PhasedSV, MsPAC merging summary</t>
  </si>
  <si>
    <t>Supplementary Data 26. Number of tandem repeat cluster loci per haplotype.</t>
  </si>
  <si>
    <t>Supplementary Data 27  Summary of SV classes from PB-INT callsets.</t>
  </si>
  <si>
    <t>Supplementary Data 28 Name and corresponding publications of Illumina discovery methods adopted in the integration pipeline</t>
  </si>
  <si>
    <t>Supplementary Data 29  Number of SVs reported by individual Illumina algorithms</t>
  </si>
  <si>
    <t>Supplementary Data 30  Number of SVs resulted from the Illumina integration pipeline</t>
  </si>
  <si>
    <t>Supplementary Data 31. 1,090 (6.8%) of HySA SV calls missed by Pacbio consensus set</t>
  </si>
  <si>
    <t>Supplementary Data 32  gain in sensitivity for PB-SV only calls was largely in SVs less than 2kbp</t>
  </si>
  <si>
    <t>Supplementary Data 33. Concordance for individual Illumina SV detection algorithms.</t>
  </si>
  <si>
    <t>Supplementary Data 34  Haplotype support of inversions</t>
  </si>
  <si>
    <t>Supplementary Data 35  Summary of genotype results for the Strand-seq inversion discovery set.</t>
  </si>
  <si>
    <t>Supplementary Data 36 Possibly misoriented sequences in the reference.</t>
  </si>
  <si>
    <t>Supplementary Data 37 Total number of Strand-seq reads phased by PacBio used in the composite files.</t>
  </si>
  <si>
    <t>Supplementary Data 38  Number of inversions supported by the intersection test per individual.</t>
  </si>
  <si>
    <t>Supplementary Data 392  Strand-seq genotype set, performed on unfiltered inversions in the discovery sets</t>
  </si>
  <si>
    <t>Supplementary Data 40  Strand-seq genotype set, performed on inversions supported by the interception test</t>
  </si>
  <si>
    <t>Supplementary Data 41 list of simple inversions</t>
  </si>
  <si>
    <t>Supplementary Data 42 list of genes intersect with simple inversions</t>
  </si>
  <si>
    <t>Supplementary Data 43 list of complex inversions</t>
  </si>
  <si>
    <t>Supplementary Data 44 list of genes intersect with complex inversions</t>
  </si>
  <si>
    <t>Supplementary Data 45  PCR-free high-coverage alignment summary</t>
  </si>
  <si>
    <t>Supplementary Data 46  liWGS alignment summary statistics</t>
  </si>
  <si>
    <t>Supplementary Data 47  PacBio Sequencing Depth</t>
  </si>
  <si>
    <t xml:space="preserve">Supplementary Data 481  Sequence and alignment summary of TrueSeq Synthetic Long Reads(TSLR) sequences      </t>
  </si>
  <si>
    <t>Supplementary Data 49 Technology Summary</t>
  </si>
  <si>
    <t>Supplementary Data 50 Refinement of meiotic breakpoints using Strand Seq and PacBio reads.</t>
  </si>
  <si>
    <t>Supplementary Data 51. The total clusters and clusters within tandem repeats, as well as the number of clusters of SVs within tandem repeats when randomly shuffling cluster locations.</t>
  </si>
  <si>
    <t>Supplementary Data 52. A comparison of the number of calls made by different alignment methods, BLASR and NGM-LR in tandem rpeeat regions.</t>
  </si>
  <si>
    <t>Supplementary Data 53.  Number of SVs from assembly based approaches by genomic region and sequence type.</t>
  </si>
  <si>
    <t xml:space="preserve">Supplementary Data 54  Number and type of SV called by WhamG or Lumpy. </t>
  </si>
  <si>
    <t xml:space="preserve">Supplementary Data 55.  Diversity panel used for dCGH. </t>
  </si>
  <si>
    <t>Supplementary Data 56  Evaluation of potential Mendelian violations with calls in at least one child</t>
  </si>
  <si>
    <t>Supplementary Data 57.  liWGS inheritance patterns.</t>
  </si>
  <si>
    <t>Supplementary Data 58  Summary of SV discovered by liWGS in HGSVC trios</t>
  </si>
  <si>
    <t>Supplementary Data 59. Resolved segmental duplication bases in Phased-SV assemblies.</t>
  </si>
  <si>
    <t>Supplementary Data 60 Copy number polymorphisms in duplications resolved by PacBio assemblies.</t>
  </si>
  <si>
    <t>Supplementary Data 61 Exons with SVs detected in PB-SV and not IL-SV.</t>
  </si>
  <si>
    <t>Supplementary Data 62 Number of deletion SVs overlapping conserved elements and transcription factor binding sites (TFBS).</t>
  </si>
  <si>
    <t>Supplementary Data 63 Large insert clone validated misassemblies in the human reference (inversions)</t>
  </si>
  <si>
    <t>Supplementary Data 64  High-coverage PCR free population samples used for genotyping sequence-resolved variants.</t>
  </si>
  <si>
    <t>Supplementary Data 65 Number of variants genotyped for each sample.</t>
  </si>
  <si>
    <t>Supplementary Data 66  Genotyper summary of call proportions by sample and type for non-tandem-repeat variants. Correctly genotyped proportions are bold. Variant calls are in columns, and genotypes are rows.</t>
  </si>
  <si>
    <t>Supplementary Data 67  Mendelian inheritance for the three trios outside tandem repeat loci.</t>
  </si>
  <si>
    <t>Supplementary Data 68 Disrupted genic content by SVs of different types</t>
  </si>
  <si>
    <t>Supplementary Data 69 Numbers of IL-indels in various functional types</t>
  </si>
  <si>
    <t>Supplementary Data 70  List of imprinted SNP-ASE genes</t>
  </si>
  <si>
    <t>Supplementary Data 71  Summary of SV ASE results</t>
  </si>
  <si>
    <t>Supplementary Data 14. Properties of unified callset intersection with exons and UTRs.</t>
  </si>
  <si>
    <t>Supplementary Data 15. Categorization of gene affecting SV.</t>
  </si>
  <si>
    <t>Supplementary Data 16. Indels in genes.</t>
  </si>
  <si>
    <t>Supplementary Data 17. Genes within inversions.</t>
  </si>
  <si>
    <t>Supplementary Data 19. Summary of assemblies from Phased-SV and MsPAC.</t>
  </si>
  <si>
    <t xml:space="preserve">Supplementary Data 20. The basepair quality value. </t>
  </si>
  <si>
    <t xml:space="preserve">Supplementary Data 22. Overlap between PacBio assembly based callers and BioNanoGenomics calls. </t>
  </si>
  <si>
    <t>Supplementary Data 23. simple reciprocal overlap merge of MsPAC and PhasedSV calls.</t>
  </si>
  <si>
    <t>Supplementary Data 24. Correlation between MS-PAC and Phased-SV SV calls when grouped by 100 kbp bins across the euchromatic genome.</t>
  </si>
  <si>
    <t>Supplementary Data 25. PhasedSV, MsPAC merging summary.</t>
  </si>
  <si>
    <t>Supplementary Data 27. Summary of SV classes from PB-INT callsets.</t>
  </si>
  <si>
    <t xml:space="preserve">Supplementary Data 28. Name and corresponding publications of Illumina discovery methods adopted in the integration pipeline. </t>
  </si>
  <si>
    <t>Supplementary Data 29. Number of SVs reported by individual Illumina algorithms.</t>
  </si>
  <si>
    <t>Supplementary Data 30. Number of SVs resulted from the Illumina integration pipeline.</t>
  </si>
  <si>
    <t>Supplementary Data 31. 1,090 (6.8%) of HySA SV calls missed by Pacbio consensus set.</t>
  </si>
  <si>
    <t>Supplementary Data 32. gain in sensitivity for PB-SV only calls was largely in SVs less than 2kbp.</t>
  </si>
  <si>
    <t>Supplementary Data 34. Haplotype support of inversions.</t>
  </si>
  <si>
    <t>Supplementary Data 35. Summary of genotype results for the Strand-seq inversion discovery set.</t>
  </si>
  <si>
    <t>Supplementary Data 36. Possibly misoriented sequences in the reference.</t>
  </si>
  <si>
    <t>Supplementary Data 37. Total number of Strand-seq reads phased by PacBio used in the composite files.</t>
  </si>
  <si>
    <t xml:space="preserve">Supplementary Data 38. Number of inversions supported by the intersection test per individual. </t>
  </si>
  <si>
    <t xml:space="preserve">Supplementary Data 39. Strand-seq genotype set, performed on unfiltered inversions in the discovery sets.  </t>
  </si>
  <si>
    <t>Supplementary Data 40. Strand-seq genotype set, performed on inversions supported by the interception test.</t>
  </si>
  <si>
    <t>Supplementary Data 41. list of simple inversions.</t>
  </si>
  <si>
    <t>Supplementary Data 42. list of genes intersect with simple inversions.</t>
  </si>
  <si>
    <t>Supplementary Data 43. list of complex inversions.</t>
  </si>
  <si>
    <t>Supplementary Data 44. list of genes intersect with complex inversions.</t>
  </si>
  <si>
    <t>Supplementary Data 45. PCR-free high-coverage alignment summary.</t>
  </si>
  <si>
    <t>Supplementary Data 46. liWGS alignment summary statistics.</t>
  </si>
  <si>
    <t>Supplementary Data 47. PacBio Sequencing Depth.</t>
  </si>
  <si>
    <t xml:space="preserve">Supplementary Data 48. Sequence and alignment summary of TrueSeq Synthetic Long Reads(TSLR) sequences. </t>
  </si>
  <si>
    <t>Supplementary Data 49. Technology Summary.</t>
  </si>
  <si>
    <t>Supplementary Data 50. Refinement of meiotic breakpoints using Strand Seq and PacBio reads.</t>
  </si>
  <si>
    <t>Supplementary Data 53. Number of SVs from assembly based approaches by genomic region and sequence type.</t>
  </si>
  <si>
    <t>Supplementary Data 54. Number and type of SV called by WhamG or Lumpy.</t>
  </si>
  <si>
    <t>Supplementary Data 55. Diversity panel used for dCGH.</t>
  </si>
  <si>
    <t xml:space="preserve">Supplementary Data 56. Evaluation of potential Mendelian violations with calls in at least one child. </t>
  </si>
  <si>
    <t>Supplementary Data 57. liWGS inheritance patterns.</t>
  </si>
  <si>
    <t>Supplementary Data 58. Summary of SV discovered by liWGS in HGSVC trios.</t>
  </si>
  <si>
    <t xml:space="preserve">Supplementary Data 60. Copy number polymorphisms in duplications resolved by PacBio assemblies. </t>
  </si>
  <si>
    <t>Supplementary Data 61. Exons with SVs detected in PB-SV and not IL-SV.</t>
  </si>
  <si>
    <t>Supplementary Data 62. Number of deletion SVs overlapping conserved elements and transcription factor binding sites (TFBS).</t>
  </si>
  <si>
    <t>Supplementary Data 63. Large insert clone validated misassemblies in the human reference (inversions).</t>
  </si>
  <si>
    <t>Supplementary Data 64. High-coverage PCR free population samples used for genotyping sequence-resolved variants.</t>
  </si>
  <si>
    <t>Supplementary Data 65. Number of variants genotyped for each sample.</t>
  </si>
  <si>
    <t xml:space="preserve">Supplementary Data 66. Genotyper summary of call proportions by sample and type for non-tandem-repeat variants. </t>
  </si>
  <si>
    <t>Supplementary Data 67. Mendelian inheritance for the three trios outside tandem repeat loci.</t>
  </si>
  <si>
    <t>Supplementary Data 68. Disrupted genic content by SVs of different types.</t>
  </si>
  <si>
    <t>Supplementary Data 69. Numbers of IL-indels in various functional types.</t>
  </si>
  <si>
    <t>Supplementary Data 70. List of imprinted SNP-ASE genes.</t>
  </si>
  <si>
    <t>Supplementary Data 71. Summary of SV ASE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</si>
</sst>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8">
    <font>
      <sz val="12"/>
      <color rgb="FF000000"/>
      <name val="Calibri"/>
    </font>
    <font>
      <sz val="11"/>
      <color rgb="FF000000"/>
      <name val="Arial"/>
      <family val="2"/>
    </font>
    <font>
      <b/>
      <sz val="11"/>
      <color rgb="FF000000"/>
      <name val="Arial"/>
      <family val="2"/>
    </font>
    <font>
      <sz val="11"/>
      <color rgb="FF000000"/>
      <name val="Calibri"/>
      <family val="2"/>
    </font>
    <font>
      <sz val="11"/>
      <name val="Arial"/>
      <family val="2"/>
    </font>
    <font>
      <b/>
      <sz val="11"/>
      <name val="Arial"/>
      <family val="2"/>
    </font>
    <font>
      <sz val="12"/>
      <name val="Calibri"/>
      <family val="2"/>
    </font>
    <font>
      <sz val="10"/>
      <name val="Arial"/>
      <family val="2"/>
    </font>
    <font>
      <sz val="10"/>
      <color rgb="FF000000"/>
      <name val="Arial"/>
      <family val="2"/>
    </font>
    <font>
      <b/>
      <sz val="10"/>
      <color rgb="FF000000"/>
      <name val="Arial"/>
      <family val="2"/>
    </font>
    <font>
      <sz val="10"/>
      <name val="Calibri"/>
      <family val="2"/>
    </font>
    <font>
      <b/>
      <sz val="10"/>
      <name val="Arial"/>
      <family val="2"/>
    </font>
    <font>
      <b/>
      <sz val="12"/>
      <name val="Calibri"/>
      <family val="2"/>
    </font>
    <font>
      <sz val="10"/>
      <color rgb="FF000000"/>
      <name val="Calibri"/>
      <family val="2"/>
    </font>
    <font>
      <u/>
      <sz val="11"/>
      <color rgb="FF0563C1"/>
      <name val="Calibri"/>
      <family val="2"/>
    </font>
    <font>
      <sz val="11"/>
      <name val="Calibri"/>
      <family val="2"/>
    </font>
    <font>
      <sz val="8"/>
      <color rgb="FF000000"/>
      <name val="Arial"/>
      <family val="2"/>
    </font>
    <font>
      <b/>
      <sz val="11"/>
      <color rgb="FF000000"/>
      <name val="&quot;Arial&quot;"/>
    </font>
    <font>
      <b/>
      <sz val="10"/>
      <color rgb="FF000000"/>
      <name val="&quot;Arial&quot;"/>
    </font>
    <font>
      <sz val="11"/>
      <name val="Calibri"/>
      <family val="2"/>
    </font>
    <font>
      <b/>
      <sz val="11"/>
      <name val="Calibri"/>
      <family val="2"/>
    </font>
    <font>
      <b/>
      <sz val="11"/>
      <color rgb="FF000000"/>
      <name val="Calibri"/>
      <family val="2"/>
    </font>
    <font>
      <u/>
      <sz val="11"/>
      <color rgb="FF000000"/>
      <name val="Arial"/>
      <family val="2"/>
    </font>
    <font>
      <i/>
      <sz val="11"/>
      <color rgb="FF000000"/>
      <name val="Arial"/>
      <family val="2"/>
    </font>
    <font>
      <sz val="12"/>
      <color rgb="FF000000"/>
      <name val="Calibri"/>
      <family val="2"/>
    </font>
    <font>
      <u/>
      <sz val="12"/>
      <color rgb="FF0563C1"/>
      <name val="Calibri"/>
      <family val="2"/>
    </font>
    <font>
      <sz val="12"/>
      <color rgb="FF0563C1"/>
      <name val="Calibri"/>
      <family val="2"/>
    </font>
    <font>
      <u/>
      <sz val="12"/>
      <color theme="11"/>
      <name val="Calibri"/>
      <family val="2"/>
    </font>
  </fonts>
  <fills count="3">
    <fill>
      <patternFill patternType="none"/>
    </fill>
    <fill>
      <patternFill patternType="gray125"/>
    </fill>
    <fill>
      <patternFill patternType="solid">
        <fgColor rgb="FFFFFFFF"/>
        <bgColor rgb="FFFFFFFF"/>
      </patternFill>
    </fill>
  </fills>
  <borders count="27">
    <border>
      <left/>
      <right/>
      <top/>
      <bottom/>
      <diagonal/>
    </border>
    <border>
      <left/>
      <right/>
      <top/>
      <bottom style="thin">
        <color rgb="FF000000"/>
      </bottom>
      <diagonal/>
    </border>
    <border>
      <left/>
      <right/>
      <top style="thin">
        <color rgb="FF000000"/>
      </top>
      <bottom/>
      <diagonal/>
    </border>
    <border>
      <left/>
      <right style="thin">
        <color rgb="FF000000"/>
      </right>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000000"/>
      </bottom>
      <diagonal/>
    </border>
    <border>
      <left style="thin">
        <color rgb="FFFFFFFF"/>
      </left>
      <right/>
      <top style="thin">
        <color rgb="FFFFFFFF"/>
      </top>
      <bottom style="thin">
        <color rgb="FF000000"/>
      </bottom>
      <diagonal/>
    </border>
    <border>
      <left/>
      <right style="thin">
        <color rgb="FFFFFFFF"/>
      </right>
      <top style="thin">
        <color rgb="FFFFFFFF"/>
      </top>
      <bottom style="thin">
        <color rgb="FF000000"/>
      </bottom>
      <diagonal/>
    </border>
    <border>
      <left style="thin">
        <color rgb="FFFFFFFF"/>
      </left>
      <right style="thin">
        <color rgb="FFFFFFFF"/>
      </right>
      <top/>
      <bottom style="thin">
        <color rgb="FFFFFFFF"/>
      </bottom>
      <diagonal/>
    </border>
    <border>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medium">
        <color rgb="FF000000"/>
      </bottom>
      <diagonal/>
    </border>
    <border>
      <left/>
      <right/>
      <top style="thin">
        <color rgb="FF000000"/>
      </top>
      <bottom style="thin">
        <color rgb="FF434343"/>
      </bottom>
      <diagonal/>
    </border>
    <border>
      <left/>
      <right/>
      <top style="medium">
        <color rgb="FF000000"/>
      </top>
      <bottom/>
      <diagonal/>
    </border>
    <border>
      <left/>
      <right/>
      <top style="thin">
        <color rgb="FFFFFFFF"/>
      </top>
      <bottom style="thin">
        <color rgb="FF000000"/>
      </bottom>
      <diagonal/>
    </border>
    <border>
      <left style="thin">
        <color rgb="FFFFFFFF"/>
      </left>
      <right style="thin">
        <color rgb="FFFFFFFF"/>
      </right>
      <top style="thin">
        <color rgb="FFFFFFFF"/>
      </top>
      <bottom style="thin">
        <color rgb="FF999999"/>
      </bottom>
      <diagonal/>
    </border>
  </borders>
  <cellStyleXfs count="3">
    <xf numFmtId="0" fontId="0" fillId="0" borderId="0"/>
    <xf numFmtId="0" fontId="24" fillId="0" borderId="18"/>
    <xf numFmtId="0" fontId="27" fillId="0" borderId="0" applyNumberFormat="0" applyFill="0" applyBorder="0" applyAlignment="0" applyProtection="0"/>
  </cellStyleXfs>
  <cellXfs count="274">
    <xf numFmtId="0" fontId="0" fillId="0" borderId="0" xfId="0" applyFont="1" applyAlignment="1"/>
    <xf numFmtId="0" fontId="1" fillId="0" borderId="0" xfId="0" applyFont="1"/>
    <xf numFmtId="0" fontId="2" fillId="0" borderId="0" xfId="0" applyFont="1" applyAlignment="1">
      <alignment horizontal="left"/>
    </xf>
    <xf numFmtId="0" fontId="1" fillId="0" borderId="0" xfId="0" applyFont="1" applyAlignment="1">
      <alignment horizontal="left"/>
    </xf>
    <xf numFmtId="0" fontId="3" fillId="0" borderId="0" xfId="0" applyFont="1" applyAlignment="1">
      <alignment horizontal="left"/>
    </xf>
    <xf numFmtId="3" fontId="1" fillId="0" borderId="0" xfId="0" applyNumberFormat="1" applyFont="1" applyAlignment="1">
      <alignment horizontal="left"/>
    </xf>
    <xf numFmtId="0" fontId="1" fillId="0" borderId="0" xfId="0" applyFont="1" applyAlignment="1"/>
    <xf numFmtId="10" fontId="1" fillId="0" borderId="0" xfId="0" applyNumberFormat="1" applyFont="1" applyAlignment="1">
      <alignment horizontal="left"/>
    </xf>
    <xf numFmtId="0" fontId="1" fillId="0" borderId="0" xfId="0" applyFont="1" applyAlignment="1">
      <alignment horizontal="left" vertical="center" wrapText="1"/>
    </xf>
    <xf numFmtId="0" fontId="1" fillId="0" borderId="0" xfId="0" applyFont="1" applyAlignment="1">
      <alignment horizontal="left" vertical="center" wrapText="1"/>
    </xf>
    <xf numFmtId="0" fontId="0" fillId="0" borderId="0" xfId="0" applyFont="1"/>
    <xf numFmtId="0" fontId="4" fillId="0" borderId="0" xfId="0" applyFont="1" applyAlignment="1"/>
    <xf numFmtId="0" fontId="2" fillId="0" borderId="0" xfId="0" applyFont="1"/>
    <xf numFmtId="3" fontId="1" fillId="0" borderId="0" xfId="0" applyNumberFormat="1" applyFont="1" applyAlignment="1">
      <alignment horizontal="left" vertical="center" wrapText="1"/>
    </xf>
    <xf numFmtId="0" fontId="5" fillId="0" borderId="0" xfId="0" applyFont="1" applyAlignment="1"/>
    <xf numFmtId="0" fontId="4" fillId="0" borderId="0" xfId="0" applyFont="1"/>
    <xf numFmtId="0" fontId="4" fillId="0" borderId="1" xfId="0" applyFont="1" applyBorder="1" applyAlignment="1"/>
    <xf numFmtId="0" fontId="6" fillId="0" borderId="0" xfId="0" applyFont="1" applyAlignment="1"/>
    <xf numFmtId="0" fontId="7" fillId="0" borderId="0" xfId="0" applyFont="1" applyAlignment="1"/>
    <xf numFmtId="0" fontId="7" fillId="0" borderId="0" xfId="0" applyFont="1"/>
    <xf numFmtId="0" fontId="8" fillId="0" borderId="1" xfId="0" applyFont="1" applyBorder="1" applyAlignment="1"/>
    <xf numFmtId="0" fontId="8" fillId="0" borderId="1" xfId="0" applyFont="1" applyBorder="1" applyAlignment="1">
      <alignment horizontal="right"/>
    </xf>
    <xf numFmtId="0" fontId="8" fillId="0" borderId="2" xfId="0" applyFont="1" applyBorder="1" applyAlignment="1"/>
    <xf numFmtId="0" fontId="8" fillId="0" borderId="2" xfId="0" applyFont="1" applyBorder="1" applyAlignment="1">
      <alignment horizontal="right"/>
    </xf>
    <xf numFmtId="0" fontId="8" fillId="0" borderId="0" xfId="0" applyFont="1" applyAlignment="1"/>
    <xf numFmtId="0" fontId="8" fillId="0" borderId="0" xfId="0" applyFont="1" applyAlignment="1">
      <alignment horizontal="right"/>
    </xf>
    <xf numFmtId="0" fontId="9" fillId="0" borderId="0" xfId="0" applyFont="1" applyAlignment="1"/>
    <xf numFmtId="0" fontId="10" fillId="0" borderId="0" xfId="0" applyFont="1"/>
    <xf numFmtId="0" fontId="11" fillId="0" borderId="0" xfId="0" applyFont="1" applyAlignment="1"/>
    <xf numFmtId="0" fontId="11" fillId="0" borderId="0" xfId="0" applyFont="1" applyAlignment="1"/>
    <xf numFmtId="0" fontId="9" fillId="0" borderId="1" xfId="0" applyFont="1" applyBorder="1" applyAlignment="1"/>
    <xf numFmtId="0" fontId="11" fillId="0" borderId="1" xfId="0" applyFont="1" applyBorder="1" applyAlignment="1"/>
    <xf numFmtId="3" fontId="8" fillId="0" borderId="2" xfId="0" applyNumberFormat="1" applyFont="1" applyBorder="1" applyAlignment="1">
      <alignment horizontal="right"/>
    </xf>
    <xf numFmtId="3" fontId="8" fillId="0" borderId="0" xfId="0" applyNumberFormat="1" applyFont="1" applyAlignment="1">
      <alignment horizontal="right"/>
    </xf>
    <xf numFmtId="0" fontId="9" fillId="0" borderId="2" xfId="0" applyFont="1" applyBorder="1" applyAlignment="1"/>
    <xf numFmtId="0" fontId="11" fillId="0" borderId="2" xfId="0" applyFont="1" applyBorder="1" applyAlignment="1"/>
    <xf numFmtId="0" fontId="11" fillId="0" borderId="1" xfId="0" applyFont="1" applyBorder="1" applyAlignment="1">
      <alignment vertical="top"/>
    </xf>
    <xf numFmtId="0" fontId="8" fillId="0" borderId="1" xfId="0" applyFont="1" applyBorder="1" applyAlignment="1">
      <alignment horizontal="center"/>
    </xf>
    <xf numFmtId="0" fontId="8" fillId="0" borderId="0" xfId="0" applyFont="1"/>
    <xf numFmtId="0" fontId="1" fillId="0" borderId="0" xfId="0" applyFont="1" applyAlignment="1">
      <alignment horizontal="left"/>
    </xf>
    <xf numFmtId="3" fontId="8" fillId="0" borderId="0" xfId="0" applyNumberFormat="1" applyFont="1"/>
    <xf numFmtId="3" fontId="1" fillId="0" borderId="0" xfId="0" applyNumberFormat="1" applyFont="1"/>
    <xf numFmtId="0" fontId="12" fillId="0" borderId="1" xfId="0" applyFont="1" applyBorder="1" applyAlignment="1">
      <alignment vertical="top"/>
    </xf>
    <xf numFmtId="0" fontId="1" fillId="0" borderId="1" xfId="0" applyFont="1" applyBorder="1" applyAlignment="1"/>
    <xf numFmtId="0" fontId="1" fillId="0" borderId="2" xfId="0" applyFont="1" applyBorder="1" applyAlignment="1"/>
    <xf numFmtId="0" fontId="1" fillId="0" borderId="0" xfId="0" applyFont="1" applyAlignment="1"/>
    <xf numFmtId="0" fontId="2" fillId="0" borderId="0" xfId="0" applyFont="1" applyAlignment="1"/>
    <xf numFmtId="3" fontId="8" fillId="0" borderId="1" xfId="0" applyNumberFormat="1" applyFont="1" applyBorder="1" applyAlignment="1">
      <alignment horizontal="right"/>
    </xf>
    <xf numFmtId="0" fontId="4" fillId="0" borderId="7" xfId="0" applyFont="1" applyBorder="1" applyAlignment="1"/>
    <xf numFmtId="0" fontId="4" fillId="0" borderId="8" xfId="0" applyFont="1" applyBorder="1" applyAlignment="1"/>
    <xf numFmtId="0" fontId="4" fillId="0" borderId="8" xfId="0" applyFont="1" applyBorder="1" applyAlignment="1">
      <alignment horizontal="center"/>
    </xf>
    <xf numFmtId="0" fontId="4" fillId="0" borderId="8" xfId="0" applyFont="1" applyBorder="1" applyAlignment="1">
      <alignment horizontal="center"/>
    </xf>
    <xf numFmtId="0" fontId="4" fillId="0" borderId="11" xfId="0" applyFont="1" applyBorder="1" applyAlignment="1"/>
    <xf numFmtId="0" fontId="3" fillId="0" borderId="0" xfId="0" applyFont="1"/>
    <xf numFmtId="0" fontId="9" fillId="0" borderId="0" xfId="0" applyFont="1"/>
    <xf numFmtId="0" fontId="8" fillId="0" borderId="0" xfId="0" applyFont="1" applyAlignment="1">
      <alignment horizontal="left" vertical="center" wrapText="1"/>
    </xf>
    <xf numFmtId="0" fontId="8" fillId="0" borderId="0" xfId="0" applyFont="1" applyAlignment="1">
      <alignment horizontal="left" vertical="center" wrapText="1"/>
    </xf>
    <xf numFmtId="0" fontId="6" fillId="0" borderId="12" xfId="0" applyFont="1" applyBorder="1"/>
    <xf numFmtId="0" fontId="0" fillId="0" borderId="0" xfId="0" applyFont="1" applyAlignment="1">
      <alignment horizontal="left"/>
    </xf>
    <xf numFmtId="0" fontId="2" fillId="0" borderId="0" xfId="0" applyFont="1" applyAlignment="1">
      <alignment horizontal="left"/>
    </xf>
    <xf numFmtId="0" fontId="2" fillId="0" borderId="0" xfId="0" applyFont="1" applyAlignment="1"/>
    <xf numFmtId="0" fontId="9" fillId="0" borderId="0" xfId="0" applyFont="1" applyAlignment="1"/>
    <xf numFmtId="0" fontId="1" fillId="0" borderId="0" xfId="0" applyFont="1" applyAlignment="1"/>
    <xf numFmtId="0" fontId="14" fillId="0" borderId="0" xfId="0" applyFont="1" applyAlignment="1">
      <alignment horizontal="left" vertical="center" wrapText="1"/>
    </xf>
    <xf numFmtId="0" fontId="0" fillId="0" borderId="0" xfId="0" applyFont="1" applyAlignment="1"/>
    <xf numFmtId="0" fontId="0" fillId="0" borderId="0" xfId="0" applyFont="1" applyAlignment="1">
      <alignment horizontal="right"/>
    </xf>
    <xf numFmtId="0" fontId="8" fillId="0" borderId="0" xfId="0" applyFont="1" applyAlignment="1"/>
    <xf numFmtId="0" fontId="1" fillId="0" borderId="0" xfId="0" applyFont="1" applyAlignment="1">
      <alignment horizontal="left"/>
    </xf>
    <xf numFmtId="0" fontId="1" fillId="0" borderId="0" xfId="0" applyFont="1" applyAlignment="1">
      <alignment horizontal="left" wrapText="1"/>
    </xf>
    <xf numFmtId="0" fontId="0" fillId="0" borderId="0" xfId="0" applyFont="1" applyAlignment="1"/>
    <xf numFmtId="0" fontId="8" fillId="0" borderId="0" xfId="0" applyFont="1" applyAlignment="1">
      <alignment vertical="center" wrapText="1"/>
    </xf>
    <xf numFmtId="0" fontId="7" fillId="0" borderId="0" xfId="0" applyFont="1" applyAlignment="1">
      <alignment horizontal="left"/>
    </xf>
    <xf numFmtId="0" fontId="15" fillId="0" borderId="0" xfId="0" applyFont="1"/>
    <xf numFmtId="0" fontId="10" fillId="0" borderId="0" xfId="0" applyFont="1" applyAlignment="1"/>
    <xf numFmtId="0" fontId="8" fillId="0" borderId="0" xfId="0" applyFont="1" applyAlignment="1">
      <alignment horizontal="left" vertical="top" wrapText="1"/>
    </xf>
    <xf numFmtId="0" fontId="8" fillId="0" borderId="0" xfId="0" applyFont="1" applyAlignment="1">
      <alignment wrapText="1"/>
    </xf>
    <xf numFmtId="0" fontId="8" fillId="0" borderId="0" xfId="0" applyFont="1" applyAlignment="1">
      <alignment vertical="top" wrapText="1"/>
    </xf>
    <xf numFmtId="0" fontId="1" fillId="0" borderId="0" xfId="0" applyFont="1"/>
    <xf numFmtId="0" fontId="4" fillId="0" borderId="0" xfId="0" applyFont="1"/>
    <xf numFmtId="0" fontId="9" fillId="0" borderId="0" xfId="0" applyFont="1" applyAlignment="1">
      <alignment horizontal="left"/>
    </xf>
    <xf numFmtId="0" fontId="8" fillId="0" borderId="0" xfId="0" applyFont="1" applyAlignment="1">
      <alignment horizontal="left"/>
    </xf>
    <xf numFmtId="0" fontId="8" fillId="0" borderId="0" xfId="0" applyFont="1" applyAlignment="1">
      <alignment horizontal="left"/>
    </xf>
    <xf numFmtId="0" fontId="13" fillId="0" borderId="0" xfId="0" applyFont="1"/>
    <xf numFmtId="0" fontId="9" fillId="0" borderId="0" xfId="0" applyFont="1" applyAlignment="1">
      <alignment horizontal="center"/>
    </xf>
    <xf numFmtId="0" fontId="9" fillId="0" borderId="13" xfId="0" applyFont="1" applyBorder="1" applyAlignment="1">
      <alignment horizontal="center"/>
    </xf>
    <xf numFmtId="0" fontId="8" fillId="0" borderId="0" xfId="0" applyFont="1" applyAlignment="1">
      <alignment horizontal="center"/>
    </xf>
    <xf numFmtId="3" fontId="8" fillId="0" borderId="0" xfId="0" applyNumberFormat="1" applyFont="1" applyAlignment="1">
      <alignment horizontal="center"/>
    </xf>
    <xf numFmtId="3" fontId="8" fillId="0" borderId="13" xfId="0" applyNumberFormat="1" applyFont="1" applyBorder="1" applyAlignment="1">
      <alignment horizontal="center"/>
    </xf>
    <xf numFmtId="0" fontId="8" fillId="0" borderId="13" xfId="0" applyFont="1" applyBorder="1" applyAlignment="1">
      <alignment horizontal="center"/>
    </xf>
    <xf numFmtId="0" fontId="8" fillId="0" borderId="1" xfId="0" applyFont="1" applyBorder="1" applyAlignment="1">
      <alignment horizontal="center"/>
    </xf>
    <xf numFmtId="0" fontId="8" fillId="0" borderId="14" xfId="0" applyFont="1" applyBorder="1" applyAlignment="1">
      <alignment horizontal="center"/>
    </xf>
    <xf numFmtId="3" fontId="8" fillId="0" borderId="1" xfId="0" applyNumberFormat="1" applyFont="1" applyBorder="1" applyAlignment="1">
      <alignment horizontal="center"/>
    </xf>
    <xf numFmtId="0" fontId="8" fillId="0" borderId="15" xfId="0" applyFont="1" applyBorder="1" applyAlignment="1">
      <alignment horizontal="center"/>
    </xf>
    <xf numFmtId="0" fontId="8" fillId="0" borderId="0" xfId="0" applyFont="1" applyAlignment="1">
      <alignment horizontal="left" vertical="center"/>
    </xf>
    <xf numFmtId="0" fontId="16" fillId="0" borderId="0" xfId="0" applyFont="1" applyAlignment="1">
      <alignment horizontal="left" vertical="center" wrapText="1"/>
    </xf>
    <xf numFmtId="0" fontId="9" fillId="0" borderId="0" xfId="0" applyFont="1" applyAlignment="1">
      <alignment vertical="center" wrapText="1"/>
    </xf>
    <xf numFmtId="0" fontId="8" fillId="0" borderId="1" xfId="0" applyFont="1" applyBorder="1" applyAlignment="1">
      <alignment horizontal="left"/>
    </xf>
    <xf numFmtId="0" fontId="9" fillId="0" borderId="14" xfId="0" applyFont="1" applyBorder="1" applyAlignment="1">
      <alignment horizontal="left"/>
    </xf>
    <xf numFmtId="0" fontId="9" fillId="0" borderId="16" xfId="0" applyFont="1" applyBorder="1" applyAlignment="1">
      <alignment horizontal="left"/>
    </xf>
    <xf numFmtId="0" fontId="8" fillId="0" borderId="13" xfId="0" applyFont="1" applyBorder="1" applyAlignment="1">
      <alignment horizontal="left"/>
    </xf>
    <xf numFmtId="0" fontId="8" fillId="0" borderId="17" xfId="0" applyFont="1" applyBorder="1" applyAlignment="1">
      <alignment horizontal="left"/>
    </xf>
    <xf numFmtId="0" fontId="17" fillId="0" borderId="0" xfId="0" applyFont="1" applyAlignment="1"/>
    <xf numFmtId="0" fontId="18" fillId="0" borderId="0" xfId="0" applyFont="1" applyAlignment="1"/>
    <xf numFmtId="0" fontId="1" fillId="0" borderId="1" xfId="0" applyFont="1" applyBorder="1"/>
    <xf numFmtId="49" fontId="1" fillId="0" borderId="0" xfId="0" applyNumberFormat="1" applyFont="1" applyAlignment="1">
      <alignment horizontal="left" vertical="center" wrapText="1"/>
    </xf>
    <xf numFmtId="0" fontId="19" fillId="0" borderId="0" xfId="0" applyFont="1"/>
    <xf numFmtId="0" fontId="2" fillId="0" borderId="12" xfId="0" applyFont="1" applyBorder="1"/>
    <xf numFmtId="0" fontId="20" fillId="0" borderId="12" xfId="0" applyFont="1" applyBorder="1"/>
    <xf numFmtId="0" fontId="1" fillId="0" borderId="2" xfId="0" applyFont="1" applyBorder="1"/>
    <xf numFmtId="0" fontId="20" fillId="0" borderId="2" xfId="0" applyFont="1" applyBorder="1"/>
    <xf numFmtId="0" fontId="20" fillId="0" borderId="0" xfId="0" applyFont="1"/>
    <xf numFmtId="0" fontId="20" fillId="0" borderId="1" xfId="0" applyFont="1" applyBorder="1"/>
    <xf numFmtId="0" fontId="19" fillId="0" borderId="0" xfId="0" applyFont="1" applyAlignment="1">
      <alignment horizontal="left"/>
    </xf>
    <xf numFmtId="0" fontId="1" fillId="0" borderId="12" xfId="0" applyFont="1" applyBorder="1" applyAlignment="1">
      <alignment horizontal="left"/>
    </xf>
    <xf numFmtId="0" fontId="1" fillId="0" borderId="12" xfId="0" applyFont="1" applyBorder="1" applyAlignment="1">
      <alignment horizontal="left"/>
    </xf>
    <xf numFmtId="0" fontId="1" fillId="0" borderId="2" xfId="0" applyFont="1" applyBorder="1" applyAlignment="1">
      <alignment horizontal="left"/>
    </xf>
    <xf numFmtId="3" fontId="1" fillId="0" borderId="2" xfId="0" applyNumberFormat="1" applyFont="1" applyBorder="1" applyAlignment="1">
      <alignment horizontal="left"/>
    </xf>
    <xf numFmtId="9" fontId="1" fillId="0" borderId="2" xfId="0" applyNumberFormat="1" applyFont="1" applyBorder="1" applyAlignment="1">
      <alignment horizontal="left"/>
    </xf>
    <xf numFmtId="3" fontId="1" fillId="0" borderId="0" xfId="0" applyNumberFormat="1" applyFont="1" applyAlignment="1">
      <alignment horizontal="left"/>
    </xf>
    <xf numFmtId="9" fontId="1" fillId="0" borderId="0" xfId="0" applyNumberFormat="1" applyFont="1" applyAlignment="1">
      <alignment horizontal="left"/>
    </xf>
    <xf numFmtId="0" fontId="1" fillId="0" borderId="1" xfId="0" applyFont="1" applyBorder="1" applyAlignment="1">
      <alignment horizontal="left"/>
    </xf>
    <xf numFmtId="3" fontId="1" fillId="0" borderId="1" xfId="0" applyNumberFormat="1" applyFont="1" applyBorder="1" applyAlignment="1">
      <alignment horizontal="left"/>
    </xf>
    <xf numFmtId="9" fontId="1" fillId="0" borderId="1" xfId="0" applyNumberFormat="1" applyFont="1" applyBorder="1" applyAlignment="1">
      <alignment horizontal="left"/>
    </xf>
    <xf numFmtId="0" fontId="2" fillId="0" borderId="1" xfId="0" applyFont="1" applyBorder="1"/>
    <xf numFmtId="0" fontId="2" fillId="0" borderId="16" xfId="0" applyFont="1" applyBorder="1"/>
    <xf numFmtId="0" fontId="2" fillId="0" borderId="14" xfId="0" applyFont="1" applyBorder="1"/>
    <xf numFmtId="0" fontId="1" fillId="0" borderId="0" xfId="0" applyFont="1" applyAlignment="1">
      <alignment horizontal="right"/>
    </xf>
    <xf numFmtId="0" fontId="1" fillId="0" borderId="12" xfId="0" applyFont="1" applyBorder="1"/>
    <xf numFmtId="4" fontId="1" fillId="0" borderId="12" xfId="0" applyNumberFormat="1" applyFont="1" applyBorder="1" applyAlignment="1"/>
    <xf numFmtId="4" fontId="1" fillId="0" borderId="19" xfId="0" applyNumberFormat="1" applyFont="1" applyBorder="1" applyAlignment="1"/>
    <xf numFmtId="4" fontId="1" fillId="0" borderId="21" xfId="0" applyNumberFormat="1" applyFont="1" applyBorder="1" applyAlignment="1"/>
    <xf numFmtId="0" fontId="1" fillId="0" borderId="1" xfId="0" applyFont="1" applyBorder="1" applyAlignment="1">
      <alignment horizontal="right"/>
    </xf>
    <xf numFmtId="4" fontId="1" fillId="0" borderId="2" xfId="0" applyNumberFormat="1" applyFont="1" applyBorder="1" applyAlignment="1"/>
    <xf numFmtId="4" fontId="1" fillId="0" borderId="20" xfId="0" applyNumberFormat="1" applyFont="1" applyBorder="1" applyAlignment="1"/>
    <xf numFmtId="4" fontId="1" fillId="0" borderId="15" xfId="0" applyNumberFormat="1" applyFont="1" applyBorder="1" applyAlignment="1"/>
    <xf numFmtId="4" fontId="2" fillId="0" borderId="0" xfId="0" applyNumberFormat="1" applyFont="1" applyAlignment="1"/>
    <xf numFmtId="4" fontId="1" fillId="0" borderId="3" xfId="0" applyNumberFormat="1" applyFont="1" applyBorder="1" applyAlignment="1"/>
    <xf numFmtId="4" fontId="2" fillId="0" borderId="13" xfId="0" applyNumberFormat="1" applyFont="1" applyBorder="1" applyAlignment="1"/>
    <xf numFmtId="4" fontId="1" fillId="0" borderId="0" xfId="0" applyNumberFormat="1" applyFont="1" applyAlignment="1"/>
    <xf numFmtId="4" fontId="1" fillId="0" borderId="1" xfId="0" applyNumberFormat="1" applyFont="1" applyBorder="1" applyAlignment="1"/>
    <xf numFmtId="4" fontId="2" fillId="0" borderId="16" xfId="0" applyNumberFormat="1" applyFont="1" applyBorder="1" applyAlignment="1"/>
    <xf numFmtId="4" fontId="1" fillId="0" borderId="14" xfId="0" applyNumberFormat="1" applyFont="1" applyBorder="1" applyAlignment="1"/>
    <xf numFmtId="4" fontId="2" fillId="0" borderId="1" xfId="0" applyNumberFormat="1" applyFont="1" applyBorder="1" applyAlignment="1"/>
    <xf numFmtId="0" fontId="1" fillId="0" borderId="0" xfId="0" applyFont="1" applyAlignment="1">
      <alignment horizontal="center" vertical="center"/>
    </xf>
    <xf numFmtId="3" fontId="1" fillId="0" borderId="12" xfId="0" applyNumberFormat="1" applyFont="1" applyBorder="1" applyAlignment="1"/>
    <xf numFmtId="3" fontId="1" fillId="0" borderId="19" xfId="0" applyNumberFormat="1" applyFont="1" applyBorder="1" applyAlignment="1"/>
    <xf numFmtId="3" fontId="1" fillId="0" borderId="21" xfId="0" applyNumberFormat="1" applyFont="1" applyBorder="1" applyAlignment="1"/>
    <xf numFmtId="0" fontId="21" fillId="0" borderId="0" xfId="0" applyFont="1"/>
    <xf numFmtId="0" fontId="22" fillId="0" borderId="0" xfId="0" applyFont="1"/>
    <xf numFmtId="0" fontId="1" fillId="0" borderId="0" xfId="0" applyFont="1" applyAlignment="1">
      <alignment horizontal="center"/>
    </xf>
    <xf numFmtId="0" fontId="1"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0" fillId="0" borderId="0" xfId="0" applyFont="1" applyAlignment="1"/>
    <xf numFmtId="0" fontId="0" fillId="0" borderId="18" xfId="1" applyFont="1" applyAlignment="1"/>
    <xf numFmtId="0" fontId="8" fillId="0" borderId="18" xfId="1" applyFont="1" applyAlignment="1">
      <alignment horizontal="left"/>
    </xf>
    <xf numFmtId="0" fontId="8" fillId="0" borderId="18" xfId="1" applyFont="1" applyAlignment="1"/>
    <xf numFmtId="0" fontId="7" fillId="0" borderId="18" xfId="1" applyFont="1" applyAlignment="1"/>
    <xf numFmtId="0" fontId="8" fillId="0" borderId="18" xfId="1" applyFont="1" applyAlignment="1">
      <alignment horizontal="left" vertical="center"/>
    </xf>
    <xf numFmtId="0" fontId="7" fillId="0" borderId="18" xfId="1" applyFont="1"/>
    <xf numFmtId="0" fontId="8" fillId="0" borderId="18" xfId="1" applyFont="1"/>
    <xf numFmtId="0" fontId="9" fillId="0" borderId="18" xfId="1" applyFont="1" applyAlignment="1">
      <alignment horizontal="left" vertical="center"/>
    </xf>
    <xf numFmtId="0" fontId="9" fillId="0" borderId="18" xfId="1" applyFont="1" applyAlignment="1">
      <alignment horizontal="left"/>
    </xf>
    <xf numFmtId="0" fontId="0" fillId="0" borderId="18" xfId="1" applyFont="1" applyAlignment="1">
      <alignment horizontal="left"/>
    </xf>
    <xf numFmtId="0" fontId="8" fillId="0" borderId="1" xfId="1" applyFont="1" applyBorder="1" applyAlignment="1">
      <alignment horizontal="left"/>
    </xf>
    <xf numFmtId="0" fontId="7" fillId="0" borderId="1" xfId="1" applyFont="1" applyBorder="1" applyAlignment="1">
      <alignment horizontal="left"/>
    </xf>
    <xf numFmtId="0" fontId="7" fillId="0" borderId="18" xfId="1" applyFont="1" applyAlignment="1">
      <alignment horizontal="right" vertical="center"/>
    </xf>
    <xf numFmtId="1" fontId="7" fillId="0" borderId="18" xfId="1" applyNumberFormat="1" applyFont="1" applyAlignment="1">
      <alignment horizontal="right" vertical="center"/>
    </xf>
    <xf numFmtId="164" fontId="7" fillId="0" borderId="18" xfId="1" applyNumberFormat="1" applyFont="1" applyAlignment="1">
      <alignment horizontal="right" vertical="center"/>
    </xf>
    <xf numFmtId="11" fontId="8" fillId="0" borderId="18" xfId="1" applyNumberFormat="1" applyFont="1" applyAlignment="1">
      <alignment horizontal="left"/>
    </xf>
    <xf numFmtId="0" fontId="0" fillId="0" borderId="18" xfId="1" applyFont="1"/>
    <xf numFmtId="0" fontId="8" fillId="0" borderId="1" xfId="1" applyFont="1" applyBorder="1" applyAlignment="1">
      <alignment horizontal="right" vertical="center"/>
    </xf>
    <xf numFmtId="10" fontId="8" fillId="0" borderId="18" xfId="1" applyNumberFormat="1" applyFont="1" applyAlignment="1">
      <alignment horizontal="left" vertical="center"/>
    </xf>
    <xf numFmtId="0" fontId="8" fillId="0" borderId="1" xfId="1" applyFont="1" applyBorder="1" applyAlignment="1">
      <alignment horizontal="left" vertical="center"/>
    </xf>
    <xf numFmtId="0" fontId="0" fillId="0" borderId="18" xfId="1" applyFont="1" applyAlignment="1">
      <alignment horizontal="left" vertical="center"/>
    </xf>
    <xf numFmtId="10" fontId="8" fillId="0" borderId="18" xfId="1" applyNumberFormat="1" applyFont="1" applyAlignment="1">
      <alignment horizontal="left"/>
    </xf>
    <xf numFmtId="10" fontId="6" fillId="0" borderId="18" xfId="1" applyNumberFormat="1" applyFont="1"/>
    <xf numFmtId="10" fontId="8" fillId="0" borderId="1" xfId="1" applyNumberFormat="1" applyFont="1" applyBorder="1" applyAlignment="1">
      <alignment horizontal="left"/>
    </xf>
    <xf numFmtId="0" fontId="1" fillId="0" borderId="18" xfId="1" applyFont="1" applyAlignment="1">
      <alignment horizontal="left" vertical="center"/>
    </xf>
    <xf numFmtId="0" fontId="1" fillId="0" borderId="1" xfId="1" applyFont="1" applyBorder="1" applyAlignment="1">
      <alignment horizontal="left" vertical="center"/>
    </xf>
    <xf numFmtId="0" fontId="7" fillId="0" borderId="18" xfId="1" applyFont="1" applyAlignment="1">
      <alignment horizontal="left"/>
    </xf>
    <xf numFmtId="0" fontId="7" fillId="0" borderId="18" xfId="1" applyFont="1" applyAlignment="1">
      <alignment horizontal="right"/>
    </xf>
    <xf numFmtId="0" fontId="7" fillId="0" borderId="1" xfId="1" applyFont="1" applyBorder="1"/>
    <xf numFmtId="0" fontId="10" fillId="0" borderId="18" xfId="1" applyFont="1"/>
    <xf numFmtId="2" fontId="7" fillId="0" borderId="18" xfId="1" applyNumberFormat="1" applyFont="1" applyAlignment="1">
      <alignment horizontal="left"/>
    </xf>
    <xf numFmtId="2" fontId="7" fillId="0" borderId="1" xfId="1" applyNumberFormat="1" applyFont="1" applyBorder="1" applyAlignment="1">
      <alignment horizontal="left"/>
    </xf>
    <xf numFmtId="0" fontId="10" fillId="0" borderId="18" xfId="1" applyFont="1" applyAlignment="1">
      <alignment horizontal="left"/>
    </xf>
    <xf numFmtId="2" fontId="10" fillId="0" borderId="18" xfId="1" applyNumberFormat="1" applyFont="1" applyAlignment="1">
      <alignment horizontal="left"/>
    </xf>
    <xf numFmtId="0" fontId="25" fillId="0" borderId="18" xfId="1" applyFont="1" applyAlignment="1">
      <alignment horizontal="left" vertical="center"/>
    </xf>
    <xf numFmtId="0" fontId="8" fillId="0" borderId="18" xfId="1" applyFont="1" applyAlignment="1">
      <alignment horizontal="right" vertical="center"/>
    </xf>
    <xf numFmtId="0" fontId="25" fillId="0" borderId="1" xfId="1" applyFont="1" applyBorder="1" applyAlignment="1">
      <alignment horizontal="left" vertical="center"/>
    </xf>
    <xf numFmtId="0" fontId="26" fillId="0" borderId="18" xfId="1" applyFont="1" applyAlignment="1">
      <alignment horizontal="left" vertical="center"/>
    </xf>
    <xf numFmtId="0" fontId="11" fillId="0" borderId="18" xfId="1" applyFont="1" applyAlignment="1">
      <alignment horizontal="left"/>
    </xf>
    <xf numFmtId="0" fontId="8" fillId="0" borderId="1" xfId="1" applyFont="1" applyBorder="1" applyAlignment="1"/>
    <xf numFmtId="0" fontId="8" fillId="0" borderId="18" xfId="1" applyFont="1" applyAlignment="1">
      <alignment horizontal="right"/>
    </xf>
    <xf numFmtId="0" fontId="8" fillId="0" borderId="1" xfId="1" applyFont="1" applyBorder="1" applyAlignment="1">
      <alignment horizontal="right"/>
    </xf>
    <xf numFmtId="0" fontId="8" fillId="0" borderId="1" xfId="1" applyFont="1" applyBorder="1" applyAlignment="1">
      <alignment horizontal="left" vertical="center" wrapText="1"/>
    </xf>
    <xf numFmtId="0" fontId="8" fillId="0" borderId="18" xfId="1" applyFont="1" applyAlignment="1">
      <alignment horizontal="left" vertical="center" wrapText="1"/>
    </xf>
    <xf numFmtId="3" fontId="8" fillId="0" borderId="18" xfId="1" applyNumberFormat="1" applyFont="1" applyAlignment="1">
      <alignment horizontal="left" vertical="center" wrapText="1"/>
    </xf>
    <xf numFmtId="49" fontId="8" fillId="0" borderId="18" xfId="1" applyNumberFormat="1" applyFont="1" applyAlignment="1">
      <alignment horizontal="center"/>
    </xf>
    <xf numFmtId="3" fontId="8" fillId="0" borderId="1" xfId="1" applyNumberFormat="1" applyFont="1" applyBorder="1" applyAlignment="1">
      <alignment horizontal="left" vertical="center" wrapText="1"/>
    </xf>
    <xf numFmtId="49" fontId="8" fillId="0" borderId="1" xfId="1" applyNumberFormat="1" applyFont="1" applyBorder="1" applyAlignment="1">
      <alignment horizontal="center"/>
    </xf>
    <xf numFmtId="16" fontId="8" fillId="0" borderId="18" xfId="1" applyNumberFormat="1" applyFont="1" applyAlignment="1">
      <alignment horizontal="left" vertical="center" wrapText="1"/>
    </xf>
    <xf numFmtId="0" fontId="3" fillId="0" borderId="18" xfId="1" applyFont="1"/>
    <xf numFmtId="0" fontId="7" fillId="0" borderId="1" xfId="1" applyFont="1" applyBorder="1" applyAlignment="1"/>
    <xf numFmtId="0" fontId="11" fillId="0" borderId="18" xfId="1" applyFont="1"/>
    <xf numFmtId="0" fontId="11" fillId="0" borderId="18" xfId="1" applyFont="1" applyAlignment="1"/>
    <xf numFmtId="0" fontId="8" fillId="0" borderId="22" xfId="1" applyFont="1" applyBorder="1" applyAlignment="1">
      <alignment horizontal="right"/>
    </xf>
    <xf numFmtId="0" fontId="8" fillId="2" borderId="18" xfId="1" applyFont="1" applyFill="1" applyBorder="1"/>
    <xf numFmtId="0" fontId="7" fillId="0" borderId="23" xfId="1" applyFont="1" applyBorder="1"/>
    <xf numFmtId="2" fontId="7" fillId="0" borderId="23" xfId="1" applyNumberFormat="1" applyFont="1" applyBorder="1"/>
    <xf numFmtId="0" fontId="7" fillId="0" borderId="12" xfId="1" applyFont="1" applyBorder="1"/>
    <xf numFmtId="2" fontId="7" fillId="0" borderId="12" xfId="1" applyNumberFormat="1" applyFont="1" applyBorder="1"/>
    <xf numFmtId="0" fontId="7" fillId="0" borderId="22" xfId="1" applyFont="1" applyBorder="1"/>
    <xf numFmtId="0" fontId="7" fillId="0" borderId="24" xfId="1" applyFont="1" applyBorder="1"/>
    <xf numFmtId="0" fontId="7" fillId="0" borderId="18" xfId="1" applyFont="1" applyAlignment="1">
      <alignment horizontal="center"/>
    </xf>
    <xf numFmtId="0" fontId="7" fillId="0" borderId="1" xfId="1" applyFont="1" applyBorder="1" applyAlignment="1">
      <alignment horizontal="right"/>
    </xf>
    <xf numFmtId="0" fontId="7" fillId="0" borderId="12" xfId="1" applyFont="1" applyBorder="1" applyAlignment="1">
      <alignment horizontal="right"/>
    </xf>
    <xf numFmtId="0" fontId="7" fillId="0" borderId="7" xfId="1" applyFont="1" applyBorder="1"/>
    <xf numFmtId="0" fontId="7" fillId="0" borderId="9" xfId="1" applyFont="1" applyBorder="1" applyAlignment="1"/>
    <xf numFmtId="0" fontId="7" fillId="0" borderId="25" xfId="1" applyFont="1" applyBorder="1" applyAlignment="1"/>
    <xf numFmtId="0" fontId="7" fillId="0" borderId="11" xfId="1" applyFont="1" applyBorder="1" applyAlignment="1"/>
    <xf numFmtId="0" fontId="7" fillId="0" borderId="7" xfId="1" applyFont="1" applyBorder="1" applyAlignment="1"/>
    <xf numFmtId="0" fontId="7" fillId="0" borderId="26" xfId="1" applyFont="1" applyBorder="1" applyAlignment="1"/>
    <xf numFmtId="0" fontId="7" fillId="0" borderId="11" xfId="1" applyFont="1" applyBorder="1"/>
    <xf numFmtId="0" fontId="7" fillId="0" borderId="8" xfId="1" applyFont="1" applyBorder="1" applyAlignment="1"/>
    <xf numFmtId="0" fontId="8" fillId="0" borderId="18" xfId="1" applyFont="1" applyAlignment="1">
      <alignment horizontal="center"/>
    </xf>
    <xf numFmtId="0" fontId="0" fillId="0" borderId="18" xfId="1" applyFont="1" applyAlignment="1"/>
    <xf numFmtId="0" fontId="8" fillId="0" borderId="18" xfId="1" applyFont="1" applyAlignment="1">
      <alignment horizontal="center" vertical="center"/>
    </xf>
    <xf numFmtId="0" fontId="8" fillId="0" borderId="1" xfId="1" applyFont="1" applyBorder="1" applyAlignment="1">
      <alignment horizontal="center"/>
    </xf>
    <xf numFmtId="0" fontId="6" fillId="0" borderId="1" xfId="1" applyFont="1" applyBorder="1"/>
    <xf numFmtId="0" fontId="8" fillId="0" borderId="12" xfId="1" applyFont="1" applyBorder="1" applyAlignment="1">
      <alignment horizontal="center"/>
    </xf>
    <xf numFmtId="0" fontId="6" fillId="0" borderId="12" xfId="1" applyFont="1" applyBorder="1"/>
    <xf numFmtId="0" fontId="9" fillId="0" borderId="1" xfId="1" applyFont="1" applyBorder="1" applyAlignment="1">
      <alignment horizontal="center" vertical="center"/>
    </xf>
    <xf numFmtId="0" fontId="11" fillId="0" borderId="12" xfId="1" applyFont="1" applyBorder="1" applyAlignment="1">
      <alignment horizontal="center"/>
    </xf>
    <xf numFmtId="0" fontId="11" fillId="0" borderId="1" xfId="1" applyFont="1" applyBorder="1" applyAlignment="1">
      <alignment horizontal="center"/>
    </xf>
    <xf numFmtId="0" fontId="8" fillId="0" borderId="18" xfId="1" applyFont="1" applyAlignment="1">
      <alignment horizontal="left" vertical="center"/>
    </xf>
    <xf numFmtId="0" fontId="9" fillId="0" borderId="18" xfId="1" applyFont="1" applyAlignment="1">
      <alignment horizontal="left" vertical="center" wrapText="1"/>
    </xf>
    <xf numFmtId="0" fontId="8" fillId="0" borderId="1" xfId="1" applyFont="1" applyBorder="1" applyAlignment="1">
      <alignment horizontal="left" vertical="center" wrapText="1"/>
    </xf>
    <xf numFmtId="0" fontId="11" fillId="0" borderId="22" xfId="1" applyFont="1" applyBorder="1" applyAlignment="1">
      <alignment horizontal="center"/>
    </xf>
    <xf numFmtId="0" fontId="6" fillId="0" borderId="22" xfId="1" applyFont="1" applyBorder="1"/>
    <xf numFmtId="0" fontId="7" fillId="0" borderId="24" xfId="1" applyFont="1" applyBorder="1" applyAlignment="1">
      <alignment horizontal="center"/>
    </xf>
    <xf numFmtId="0" fontId="6" fillId="0" borderId="24" xfId="1" applyFont="1" applyBorder="1"/>
    <xf numFmtId="0" fontId="7" fillId="0" borderId="4" xfId="1" applyFont="1" applyBorder="1" applyAlignment="1"/>
    <xf numFmtId="0" fontId="6" fillId="0" borderId="5" xfId="1" applyFont="1" applyBorder="1"/>
    <xf numFmtId="0" fontId="6" fillId="0" borderId="6" xfId="1" applyFont="1" applyBorder="1"/>
    <xf numFmtId="0" fontId="2" fillId="0" borderId="0" xfId="0" applyFont="1" applyAlignment="1">
      <alignment horizontal="left" vertical="center" wrapText="1"/>
    </xf>
    <xf numFmtId="0" fontId="0" fillId="0" borderId="0" xfId="0" applyFont="1" applyAlignment="1"/>
    <xf numFmtId="0" fontId="1" fillId="0" borderId="0" xfId="0" applyFont="1" applyAlignment="1">
      <alignment horizontal="left" vertical="center" wrapText="1"/>
    </xf>
    <xf numFmtId="0" fontId="8" fillId="0" borderId="0" xfId="0" applyFont="1" applyAlignment="1">
      <alignment horizontal="center"/>
    </xf>
    <xf numFmtId="0" fontId="6" fillId="0" borderId="3" xfId="0" applyFont="1" applyBorder="1"/>
    <xf numFmtId="0" fontId="8" fillId="0" borderId="0" xfId="0" applyFont="1" applyAlignment="1">
      <alignment wrapText="1"/>
    </xf>
    <xf numFmtId="0" fontId="9" fillId="0" borderId="0" xfId="0" applyFont="1" applyAlignment="1">
      <alignment horizontal="left" vertical="center" wrapText="1"/>
    </xf>
    <xf numFmtId="0" fontId="9" fillId="0" borderId="0" xfId="0" applyFont="1" applyAlignment="1">
      <alignment vertical="center" wrapText="1"/>
    </xf>
    <xf numFmtId="0" fontId="8" fillId="0" borderId="0" xfId="0" applyFont="1" applyAlignment="1">
      <alignment vertical="center" wrapText="1"/>
    </xf>
    <xf numFmtId="0" fontId="8" fillId="0" borderId="0" xfId="0" applyFont="1" applyAlignment="1">
      <alignment horizontal="left"/>
    </xf>
    <xf numFmtId="0" fontId="1" fillId="0" borderId="0" xfId="0" applyFont="1" applyAlignment="1">
      <alignment wrapText="1"/>
    </xf>
    <xf numFmtId="0" fontId="4" fillId="0" borderId="4" xfId="0" applyFont="1" applyBorder="1" applyAlignment="1">
      <alignment horizontal="center"/>
    </xf>
    <xf numFmtId="0" fontId="6" fillId="0" borderId="5" xfId="0" applyFont="1" applyBorder="1"/>
    <xf numFmtId="0" fontId="6" fillId="0" borderId="6" xfId="0" applyFont="1" applyBorder="1"/>
    <xf numFmtId="0" fontId="4" fillId="0" borderId="9" xfId="0" applyFont="1" applyBorder="1" applyAlignment="1">
      <alignment horizontal="center"/>
    </xf>
    <xf numFmtId="0" fontId="6" fillId="0" borderId="10" xfId="0" applyFont="1" applyBorder="1"/>
    <xf numFmtId="3" fontId="1" fillId="0" borderId="0" xfId="0" applyNumberFormat="1" applyFont="1" applyAlignment="1">
      <alignment horizontal="left" vertical="center" wrapText="1"/>
    </xf>
    <xf numFmtId="49" fontId="1" fillId="0" borderId="0" xfId="0" applyNumberFormat="1" applyFont="1" applyAlignment="1">
      <alignment horizontal="left" vertical="center" wrapText="1"/>
    </xf>
    <xf numFmtId="0" fontId="2" fillId="0" borderId="12" xfId="0" applyFont="1" applyBorder="1"/>
    <xf numFmtId="0" fontId="6" fillId="0" borderId="12" xfId="0" applyFont="1" applyBorder="1"/>
    <xf numFmtId="0" fontId="2" fillId="0" borderId="2" xfId="0" applyFont="1" applyBorder="1"/>
    <xf numFmtId="0" fontId="6" fillId="0" borderId="20" xfId="0" applyFont="1" applyBorder="1"/>
    <xf numFmtId="0" fontId="2" fillId="0" borderId="15" xfId="0" applyFont="1" applyBorder="1"/>
    <xf numFmtId="0" fontId="2" fillId="0" borderId="12" xfId="0" applyFont="1" applyBorder="1" applyAlignment="1"/>
    <xf numFmtId="0" fontId="6" fillId="0" borderId="19" xfId="0" applyFont="1" applyBorder="1"/>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center" vertical="center" wrapText="1"/>
    </xf>
  </cellXfs>
  <cellStyles count="3">
    <cellStyle name="Followed Hyperlink" xfId="2" builtinId="9" hidden="1"/>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1.xml.rels><?xml version="1.0" encoding="UTF-8" standalone="yes"?>
<Relationships xmlns="http://schemas.openxmlformats.org/package/2006/relationships"><Relationship Id="rId8" Type="http://schemas.openxmlformats.org/officeDocument/2006/relationships/hyperlink" Target="http://www.geneimprint.com/site/genes-by-species" TargetMode="External"/><Relationship Id="rId13" Type="http://schemas.openxmlformats.org/officeDocument/2006/relationships/hyperlink" Target="http://www.geneimprint.com/site/genes-by-species" TargetMode="External"/><Relationship Id="rId18" Type="http://schemas.openxmlformats.org/officeDocument/2006/relationships/hyperlink" Target="http://www.geneimprint.com/site/genes-by-species" TargetMode="External"/><Relationship Id="rId3" Type="http://schemas.openxmlformats.org/officeDocument/2006/relationships/hyperlink" Target="http://www.geneimprint.com/site/genes-by-species" TargetMode="External"/><Relationship Id="rId21" Type="http://schemas.openxmlformats.org/officeDocument/2006/relationships/hyperlink" Target="http://www.geneimprint.com/site/genes-by-species" TargetMode="External"/><Relationship Id="rId7" Type="http://schemas.openxmlformats.org/officeDocument/2006/relationships/hyperlink" Target="http://www.geneimprint.com/site/genes-by-species" TargetMode="External"/><Relationship Id="rId12" Type="http://schemas.openxmlformats.org/officeDocument/2006/relationships/hyperlink" Target="http://www.geneimprint.com/site/genes-by-species" TargetMode="External"/><Relationship Id="rId17" Type="http://schemas.openxmlformats.org/officeDocument/2006/relationships/hyperlink" Target="http://www.geneimprint.com/site/genes-by-species" TargetMode="External"/><Relationship Id="rId2" Type="http://schemas.openxmlformats.org/officeDocument/2006/relationships/hyperlink" Target="http://www.geneimprint.com/site/genes-by-species" TargetMode="External"/><Relationship Id="rId16" Type="http://schemas.openxmlformats.org/officeDocument/2006/relationships/hyperlink" Target="http://www.geneimprint.com/site/genes-by-species" TargetMode="External"/><Relationship Id="rId20" Type="http://schemas.openxmlformats.org/officeDocument/2006/relationships/hyperlink" Target="http://www.geneimprint.com/site/genes-by-species" TargetMode="External"/><Relationship Id="rId1" Type="http://schemas.openxmlformats.org/officeDocument/2006/relationships/hyperlink" Target="http://www.geneimprint.com/site/genes-by-species" TargetMode="External"/><Relationship Id="rId6" Type="http://schemas.openxmlformats.org/officeDocument/2006/relationships/hyperlink" Target="http://www.geneimprint.com/site/genes-by-species" TargetMode="External"/><Relationship Id="rId11" Type="http://schemas.openxmlformats.org/officeDocument/2006/relationships/hyperlink" Target="http://www.geneimprint.com/site/genes-by-species" TargetMode="External"/><Relationship Id="rId24" Type="http://schemas.openxmlformats.org/officeDocument/2006/relationships/hyperlink" Target="http://www.geneimprint.com/site/genes-by-species" TargetMode="External"/><Relationship Id="rId5" Type="http://schemas.openxmlformats.org/officeDocument/2006/relationships/hyperlink" Target="http://www.geneimprint.com/site/genes-by-species" TargetMode="External"/><Relationship Id="rId15" Type="http://schemas.openxmlformats.org/officeDocument/2006/relationships/hyperlink" Target="http://www.geneimprint.com/site/genes-by-species" TargetMode="External"/><Relationship Id="rId23" Type="http://schemas.openxmlformats.org/officeDocument/2006/relationships/hyperlink" Target="http://www.geneimprint.com/site/genes-by-species" TargetMode="External"/><Relationship Id="rId10" Type="http://schemas.openxmlformats.org/officeDocument/2006/relationships/hyperlink" Target="http://www.geneimprint.com/site/genes-by-species" TargetMode="External"/><Relationship Id="rId19" Type="http://schemas.openxmlformats.org/officeDocument/2006/relationships/hyperlink" Target="http://www.geneimprint.com/site/genes-by-species" TargetMode="External"/><Relationship Id="rId4" Type="http://schemas.openxmlformats.org/officeDocument/2006/relationships/hyperlink" Target="http://www.geneimprint.com/site/genes-by-species" TargetMode="External"/><Relationship Id="rId9" Type="http://schemas.openxmlformats.org/officeDocument/2006/relationships/hyperlink" Target="http://www.geneimprint.com/site/genes-by-species" TargetMode="External"/><Relationship Id="rId14" Type="http://schemas.openxmlformats.org/officeDocument/2006/relationships/hyperlink" Target="http://www.geneimprint.com/site/genes-by-species" TargetMode="External"/><Relationship Id="rId22" Type="http://schemas.openxmlformats.org/officeDocument/2006/relationships/hyperlink" Target="http://www.geneimprint.com/site/genes-by-spec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
  <sheetViews>
    <sheetView tabSelected="1" workbookViewId="0"/>
  </sheetViews>
  <sheetFormatPr defaultColWidth="8.875" defaultRowHeight="15.75"/>
  <cols>
    <col min="1" max="1" width="82.125" customWidth="1"/>
  </cols>
  <sheetData>
    <row r="1" spans="1:1">
      <c r="A1" s="62" t="s">
        <v>0</v>
      </c>
    </row>
    <row r="2" spans="1:1">
      <c r="A2" s="62" t="s">
        <v>7607</v>
      </c>
    </row>
    <row r="3" spans="1:1">
      <c r="A3" s="62" t="s">
        <v>7608</v>
      </c>
    </row>
    <row r="4" spans="1:1">
      <c r="A4" s="62" t="s">
        <v>7609</v>
      </c>
    </row>
    <row r="5" spans="1:1">
      <c r="A5" s="62" t="s">
        <v>7610</v>
      </c>
    </row>
    <row r="6" spans="1:1">
      <c r="A6" s="62" t="s">
        <v>7611</v>
      </c>
    </row>
    <row r="7" spans="1:1">
      <c r="A7" s="62" t="s">
        <v>7630</v>
      </c>
    </row>
    <row r="8" spans="1:1">
      <c r="A8" s="62" t="s">
        <v>7612</v>
      </c>
    </row>
    <row r="9" spans="1:1">
      <c r="A9" s="62" t="s">
        <v>7613</v>
      </c>
    </row>
    <row r="10" spans="1:1">
      <c r="A10" s="62" t="s">
        <v>7614</v>
      </c>
    </row>
    <row r="11" spans="1:1">
      <c r="A11" s="62" t="s">
        <v>7615</v>
      </c>
    </row>
    <row r="12" spans="1:1">
      <c r="A12" s="62" t="s">
        <v>7616</v>
      </c>
    </row>
    <row r="13" spans="1:1">
      <c r="A13" s="62" t="s">
        <v>7617</v>
      </c>
    </row>
    <row r="14" spans="1:1">
      <c r="A14" s="62" t="s">
        <v>7618</v>
      </c>
    </row>
    <row r="15" spans="1:1">
      <c r="A15" s="62" t="s">
        <v>7690</v>
      </c>
    </row>
    <row r="16" spans="1:1">
      <c r="A16" s="62" t="s">
        <v>7691</v>
      </c>
    </row>
    <row r="17" spans="1:1">
      <c r="A17" s="62" t="s">
        <v>7692</v>
      </c>
    </row>
    <row r="18" spans="1:1">
      <c r="A18" s="62" t="s">
        <v>7693</v>
      </c>
    </row>
    <row r="19" spans="1:1">
      <c r="A19" s="62" t="s">
        <v>7636</v>
      </c>
    </row>
    <row r="20" spans="1:1">
      <c r="A20" s="62" t="s">
        <v>7694</v>
      </c>
    </row>
    <row r="21" spans="1:1">
      <c r="A21" s="62" t="s">
        <v>7695</v>
      </c>
    </row>
    <row r="22" spans="1:1">
      <c r="A22" s="62" t="s">
        <v>7639</v>
      </c>
    </row>
    <row r="23" spans="1:1">
      <c r="A23" s="62" t="s">
        <v>7696</v>
      </c>
    </row>
    <row r="24" spans="1:1">
      <c r="A24" s="62" t="s">
        <v>7697</v>
      </c>
    </row>
    <row r="25" spans="1:1">
      <c r="A25" s="62" t="s">
        <v>7698</v>
      </c>
    </row>
    <row r="26" spans="1:1">
      <c r="A26" s="62" t="s">
        <v>7699</v>
      </c>
    </row>
    <row r="27" spans="1:1">
      <c r="A27" s="62" t="s">
        <v>7644</v>
      </c>
    </row>
    <row r="28" spans="1:1">
      <c r="A28" s="62" t="s">
        <v>7700</v>
      </c>
    </row>
    <row r="29" spans="1:1">
      <c r="A29" s="62" t="s">
        <v>7701</v>
      </c>
    </row>
    <row r="30" spans="1:1">
      <c r="A30" s="62" t="s">
        <v>7702</v>
      </c>
    </row>
    <row r="31" spans="1:1">
      <c r="A31" s="62" t="s">
        <v>7703</v>
      </c>
    </row>
    <row r="32" spans="1:1">
      <c r="A32" s="62" t="s">
        <v>7704</v>
      </c>
    </row>
    <row r="33" spans="1:1">
      <c r="A33" s="62" t="s">
        <v>7705</v>
      </c>
    </row>
    <row r="34" spans="1:1">
      <c r="A34" s="62" t="s">
        <v>7651</v>
      </c>
    </row>
    <row r="35" spans="1:1">
      <c r="A35" s="62" t="s">
        <v>7706</v>
      </c>
    </row>
    <row r="36" spans="1:1">
      <c r="A36" s="62" t="s">
        <v>7707</v>
      </c>
    </row>
    <row r="37" spans="1:1">
      <c r="A37" s="62" t="s">
        <v>7708</v>
      </c>
    </row>
    <row r="38" spans="1:1">
      <c r="A38" s="62" t="s">
        <v>7709</v>
      </c>
    </row>
    <row r="39" spans="1:1">
      <c r="A39" s="62" t="s">
        <v>7710</v>
      </c>
    </row>
    <row r="40" spans="1:1">
      <c r="A40" s="62" t="s">
        <v>7711</v>
      </c>
    </row>
    <row r="41" spans="1:1">
      <c r="A41" s="62" t="s">
        <v>7712</v>
      </c>
    </row>
    <row r="42" spans="1:1">
      <c r="A42" s="62" t="s">
        <v>7713</v>
      </c>
    </row>
    <row r="43" spans="1:1">
      <c r="A43" s="62" t="s">
        <v>7714</v>
      </c>
    </row>
    <row r="44" spans="1:1">
      <c r="A44" s="62" t="s">
        <v>7715</v>
      </c>
    </row>
    <row r="45" spans="1:1">
      <c r="A45" s="62" t="s">
        <v>7716</v>
      </c>
    </row>
    <row r="46" spans="1:1">
      <c r="A46" s="62" t="s">
        <v>7717</v>
      </c>
    </row>
    <row r="47" spans="1:1">
      <c r="A47" s="62" t="s">
        <v>7718</v>
      </c>
    </row>
    <row r="48" spans="1:1">
      <c r="A48" s="62" t="s">
        <v>7719</v>
      </c>
    </row>
    <row r="49" spans="1:1">
      <c r="A49" s="62" t="s">
        <v>7720</v>
      </c>
    </row>
    <row r="50" spans="1:1">
      <c r="A50" s="62" t="s">
        <v>7721</v>
      </c>
    </row>
    <row r="51" spans="1:1">
      <c r="A51" s="62" t="s">
        <v>7722</v>
      </c>
    </row>
    <row r="52" spans="1:1">
      <c r="A52" s="62" t="s">
        <v>7669</v>
      </c>
    </row>
    <row r="53" spans="1:1">
      <c r="A53" s="62" t="s">
        <v>7670</v>
      </c>
    </row>
    <row r="54" spans="1:1">
      <c r="A54" s="62" t="s">
        <v>7723</v>
      </c>
    </row>
    <row r="55" spans="1:1">
      <c r="A55" s="62" t="s">
        <v>7724</v>
      </c>
    </row>
    <row r="56" spans="1:1">
      <c r="A56" s="62" t="s">
        <v>7725</v>
      </c>
    </row>
    <row r="57" spans="1:1">
      <c r="A57" s="62" t="s">
        <v>7726</v>
      </c>
    </row>
    <row r="58" spans="1:1">
      <c r="A58" s="62" t="s">
        <v>7727</v>
      </c>
    </row>
    <row r="59" spans="1:1">
      <c r="A59" s="62" t="s">
        <v>7728</v>
      </c>
    </row>
    <row r="60" spans="1:1">
      <c r="A60" s="62" t="s">
        <v>7677</v>
      </c>
    </row>
    <row r="61" spans="1:1">
      <c r="A61" s="62" t="s">
        <v>7729</v>
      </c>
    </row>
    <row r="62" spans="1:1">
      <c r="A62" s="62" t="s">
        <v>7730</v>
      </c>
    </row>
    <row r="63" spans="1:1">
      <c r="A63" s="62" t="s">
        <v>7731</v>
      </c>
    </row>
    <row r="64" spans="1:1">
      <c r="A64" s="62" t="s">
        <v>7732</v>
      </c>
    </row>
    <row r="65" spans="1:1">
      <c r="A65" s="62" t="s">
        <v>7733</v>
      </c>
    </row>
    <row r="66" spans="1:1">
      <c r="A66" s="62" t="s">
        <v>7734</v>
      </c>
    </row>
    <row r="67" spans="1:1">
      <c r="A67" s="62" t="s">
        <v>7735</v>
      </c>
    </row>
    <row r="68" spans="1:1">
      <c r="A68" s="62" t="s">
        <v>7736</v>
      </c>
    </row>
    <row r="69" spans="1:1">
      <c r="A69" s="62" t="s">
        <v>7737</v>
      </c>
    </row>
    <row r="70" spans="1:1">
      <c r="A70" s="62" t="s">
        <v>7738</v>
      </c>
    </row>
    <row r="71" spans="1:1">
      <c r="A71" s="62" t="s">
        <v>7739</v>
      </c>
    </row>
    <row r="72" spans="1:1">
      <c r="A72" s="62" t="s">
        <v>7740</v>
      </c>
    </row>
  </sheetData>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16"/>
  <sheetViews>
    <sheetView workbookViewId="0"/>
  </sheetViews>
  <sheetFormatPr defaultColWidth="11.125" defaultRowHeight="15" customHeight="1"/>
  <cols>
    <col min="1" max="1" width="64.375" style="154" customWidth="1"/>
    <col min="2" max="3" width="11.125" style="154" customWidth="1"/>
    <col min="4" max="4" width="6.5" style="154" customWidth="1"/>
    <col min="5" max="26" width="11.125" style="154" customWidth="1"/>
    <col min="27" max="16384" width="11.125" style="154"/>
  </cols>
  <sheetData>
    <row r="1" spans="1:18" ht="15" customHeight="1">
      <c r="A1" s="192" t="s">
        <v>7626</v>
      </c>
      <c r="B1" s="180"/>
      <c r="C1" s="180"/>
      <c r="D1" s="180"/>
      <c r="E1" s="159"/>
      <c r="F1" s="159"/>
      <c r="G1" s="159"/>
      <c r="H1" s="159"/>
      <c r="I1" s="159"/>
      <c r="J1" s="159"/>
      <c r="K1" s="159"/>
      <c r="L1" s="159"/>
      <c r="M1" s="159"/>
      <c r="N1" s="159"/>
    </row>
    <row r="2" spans="1:18" ht="15" customHeight="1">
      <c r="A2" s="193" t="s">
        <v>538</v>
      </c>
      <c r="B2" s="193" t="s">
        <v>426</v>
      </c>
      <c r="C2" s="193" t="s">
        <v>427</v>
      </c>
      <c r="D2" s="193" t="s">
        <v>428</v>
      </c>
      <c r="E2" s="193" t="s">
        <v>539</v>
      </c>
      <c r="F2" s="193" t="s">
        <v>540</v>
      </c>
      <c r="G2" s="193" t="s">
        <v>541</v>
      </c>
      <c r="H2" s="193" t="s">
        <v>542</v>
      </c>
      <c r="I2" s="193" t="s">
        <v>543</v>
      </c>
      <c r="J2" s="193" t="s">
        <v>14</v>
      </c>
      <c r="K2" s="193" t="s">
        <v>19</v>
      </c>
      <c r="L2" s="193" t="s">
        <v>21</v>
      </c>
      <c r="M2" s="193" t="s">
        <v>23</v>
      </c>
      <c r="N2" s="193" t="s">
        <v>25</v>
      </c>
      <c r="O2" s="193" t="s">
        <v>26</v>
      </c>
      <c r="P2" s="193" t="s">
        <v>41</v>
      </c>
      <c r="Q2" s="193" t="s">
        <v>40</v>
      </c>
      <c r="R2" s="193" t="s">
        <v>42</v>
      </c>
    </row>
    <row r="3" spans="1:18" ht="15" customHeight="1">
      <c r="A3" s="156" t="s">
        <v>438</v>
      </c>
      <c r="B3" s="194">
        <v>12836750</v>
      </c>
      <c r="C3" s="194">
        <v>12878429</v>
      </c>
      <c r="D3" s="194">
        <v>41680</v>
      </c>
      <c r="E3" s="156" t="s">
        <v>544</v>
      </c>
      <c r="F3" s="194">
        <v>12836750</v>
      </c>
      <c r="G3" s="194">
        <v>12878429</v>
      </c>
      <c r="H3" s="156" t="s">
        <v>545</v>
      </c>
      <c r="I3" s="156" t="s">
        <v>546</v>
      </c>
      <c r="J3" s="156" t="s">
        <v>1688</v>
      </c>
      <c r="K3" s="156" t="s">
        <v>439</v>
      </c>
      <c r="L3" s="156" t="s">
        <v>1688</v>
      </c>
      <c r="M3" s="156" t="s">
        <v>1688</v>
      </c>
      <c r="N3" s="156" t="s">
        <v>1688</v>
      </c>
      <c r="O3" s="156" t="s">
        <v>1688</v>
      </c>
      <c r="P3" s="156" t="s">
        <v>1688</v>
      </c>
      <c r="Q3" s="156" t="s">
        <v>1688</v>
      </c>
      <c r="R3" s="156" t="s">
        <v>1688</v>
      </c>
    </row>
    <row r="4" spans="1:18" ht="15" customHeight="1">
      <c r="A4" s="156" t="s">
        <v>438</v>
      </c>
      <c r="B4" s="194">
        <v>13045881</v>
      </c>
      <c r="C4" s="194">
        <v>13068467</v>
      </c>
      <c r="D4" s="194">
        <v>22587</v>
      </c>
      <c r="E4" s="156" t="s">
        <v>544</v>
      </c>
      <c r="F4" s="194">
        <v>13045881</v>
      </c>
      <c r="G4" s="194">
        <v>13068467</v>
      </c>
      <c r="H4" s="156" t="s">
        <v>550</v>
      </c>
      <c r="I4" s="156" t="s">
        <v>551</v>
      </c>
      <c r="J4" s="156" t="s">
        <v>1688</v>
      </c>
      <c r="K4" s="156" t="s">
        <v>1688</v>
      </c>
      <c r="L4" s="156" t="s">
        <v>439</v>
      </c>
      <c r="M4" s="156" t="s">
        <v>1688</v>
      </c>
      <c r="N4" s="156" t="s">
        <v>1688</v>
      </c>
      <c r="O4" s="156" t="s">
        <v>439</v>
      </c>
      <c r="P4" s="156" t="s">
        <v>1688</v>
      </c>
      <c r="Q4" s="156" t="s">
        <v>439</v>
      </c>
      <c r="R4" s="156" t="s">
        <v>1688</v>
      </c>
    </row>
    <row r="5" spans="1:18" ht="15" customHeight="1">
      <c r="A5" s="156" t="s">
        <v>438</v>
      </c>
      <c r="B5" s="194">
        <v>13104310</v>
      </c>
      <c r="C5" s="194">
        <v>13122300</v>
      </c>
      <c r="D5" s="194">
        <v>17991</v>
      </c>
      <c r="E5" s="156" t="s">
        <v>544</v>
      </c>
      <c r="F5" s="194">
        <v>13104310</v>
      </c>
      <c r="G5" s="194">
        <v>13122300</v>
      </c>
      <c r="H5" s="156" t="s">
        <v>545</v>
      </c>
      <c r="I5" s="156" t="s">
        <v>546</v>
      </c>
      <c r="J5" s="156" t="s">
        <v>1688</v>
      </c>
      <c r="K5" s="156" t="s">
        <v>440</v>
      </c>
      <c r="L5" s="156" t="s">
        <v>439</v>
      </c>
      <c r="M5" s="156" t="s">
        <v>439</v>
      </c>
      <c r="N5" s="156" t="s">
        <v>440</v>
      </c>
      <c r="O5" s="156" t="s">
        <v>439</v>
      </c>
      <c r="P5" s="156" t="s">
        <v>440</v>
      </c>
      <c r="Q5" s="156" t="s">
        <v>1688</v>
      </c>
      <c r="R5" s="156" t="s">
        <v>439</v>
      </c>
    </row>
    <row r="6" spans="1:18" ht="15" customHeight="1">
      <c r="A6" s="156" t="s">
        <v>438</v>
      </c>
      <c r="B6" s="194">
        <v>16336670</v>
      </c>
      <c r="C6" s="194">
        <v>16338771</v>
      </c>
      <c r="D6" s="194">
        <v>2102</v>
      </c>
      <c r="E6" s="156" t="s">
        <v>544</v>
      </c>
      <c r="F6" s="194">
        <v>16336814</v>
      </c>
      <c r="G6" s="194">
        <v>16338757</v>
      </c>
      <c r="H6" s="156" t="s">
        <v>554</v>
      </c>
      <c r="I6" s="156" t="s">
        <v>551</v>
      </c>
      <c r="J6" s="156" t="s">
        <v>439</v>
      </c>
      <c r="K6" s="156" t="s">
        <v>1688</v>
      </c>
      <c r="L6" s="156" t="s">
        <v>1688</v>
      </c>
      <c r="M6" s="156" t="s">
        <v>1688</v>
      </c>
      <c r="N6" s="156" t="s">
        <v>1688</v>
      </c>
      <c r="O6" s="156" t="s">
        <v>1688</v>
      </c>
      <c r="P6" s="156" t="s">
        <v>1688</v>
      </c>
      <c r="Q6" s="156" t="s">
        <v>1688</v>
      </c>
      <c r="R6" s="156" t="s">
        <v>1688</v>
      </c>
    </row>
    <row r="7" spans="1:18" ht="15" customHeight="1">
      <c r="A7" s="156" t="s">
        <v>438</v>
      </c>
      <c r="B7" s="194">
        <v>43592391</v>
      </c>
      <c r="C7" s="194">
        <v>43595367</v>
      </c>
      <c r="D7" s="194">
        <v>2977</v>
      </c>
      <c r="E7" s="156" t="s">
        <v>544</v>
      </c>
      <c r="F7" s="194">
        <v>43592391</v>
      </c>
      <c r="G7" s="194">
        <v>43594266</v>
      </c>
      <c r="H7" s="156" t="s">
        <v>557</v>
      </c>
      <c r="I7" s="156" t="s">
        <v>558</v>
      </c>
      <c r="J7" s="156" t="s">
        <v>440</v>
      </c>
      <c r="K7" s="156" t="s">
        <v>440</v>
      </c>
      <c r="L7" s="156" t="s">
        <v>440</v>
      </c>
      <c r="M7" s="156" t="s">
        <v>440</v>
      </c>
      <c r="N7" s="156" t="s">
        <v>440</v>
      </c>
      <c r="O7" s="156" t="s">
        <v>440</v>
      </c>
      <c r="P7" s="156" t="s">
        <v>440</v>
      </c>
      <c r="Q7" s="156" t="s">
        <v>1688</v>
      </c>
      <c r="R7" s="156" t="s">
        <v>439</v>
      </c>
    </row>
    <row r="8" spans="1:18" ht="15" customHeight="1">
      <c r="A8" s="156" t="s">
        <v>438</v>
      </c>
      <c r="B8" s="194">
        <v>80327754</v>
      </c>
      <c r="C8" s="194">
        <v>80330649</v>
      </c>
      <c r="D8" s="194">
        <v>2896</v>
      </c>
      <c r="E8" s="156" t="s">
        <v>544</v>
      </c>
      <c r="F8" s="194">
        <v>80327754</v>
      </c>
      <c r="G8" s="194">
        <v>80330649</v>
      </c>
      <c r="H8" s="156" t="s">
        <v>557</v>
      </c>
      <c r="I8" s="156" t="s">
        <v>558</v>
      </c>
      <c r="J8" s="156" t="s">
        <v>439</v>
      </c>
      <c r="K8" s="156" t="s">
        <v>1688</v>
      </c>
      <c r="L8" s="156" t="s">
        <v>1688</v>
      </c>
      <c r="M8" s="156" t="s">
        <v>1688</v>
      </c>
      <c r="N8" s="156" t="s">
        <v>1688</v>
      </c>
      <c r="O8" s="156" t="s">
        <v>1688</v>
      </c>
      <c r="P8" s="156" t="s">
        <v>439</v>
      </c>
      <c r="Q8" s="156" t="s">
        <v>1688</v>
      </c>
      <c r="R8" s="156" t="s">
        <v>439</v>
      </c>
    </row>
    <row r="9" spans="1:18" ht="15" customHeight="1">
      <c r="A9" s="156" t="s">
        <v>438</v>
      </c>
      <c r="B9" s="194">
        <v>92795193</v>
      </c>
      <c r="C9" s="194">
        <v>92798124</v>
      </c>
      <c r="D9" s="194">
        <v>2932</v>
      </c>
      <c r="E9" s="156" t="s">
        <v>544</v>
      </c>
      <c r="F9" s="194">
        <v>92795193</v>
      </c>
      <c r="G9" s="194">
        <v>92798124</v>
      </c>
      <c r="H9" s="156" t="s">
        <v>557</v>
      </c>
      <c r="I9" s="156" t="s">
        <v>558</v>
      </c>
      <c r="J9" s="156" t="s">
        <v>1688</v>
      </c>
      <c r="K9" s="156" t="s">
        <v>1688</v>
      </c>
      <c r="L9" s="156" t="s">
        <v>1689</v>
      </c>
      <c r="M9" s="156" t="s">
        <v>1688</v>
      </c>
      <c r="N9" s="156" t="s">
        <v>1688</v>
      </c>
      <c r="O9" s="156" t="s">
        <v>1689</v>
      </c>
      <c r="P9" s="156" t="s">
        <v>1689</v>
      </c>
      <c r="Q9" s="156" t="s">
        <v>1689</v>
      </c>
      <c r="R9" s="156" t="s">
        <v>1689</v>
      </c>
    </row>
    <row r="10" spans="1:18" ht="15" customHeight="1">
      <c r="A10" s="156" t="s">
        <v>438</v>
      </c>
      <c r="B10" s="194">
        <v>108311832</v>
      </c>
      <c r="C10" s="194">
        <v>108413037</v>
      </c>
      <c r="D10" s="194">
        <v>101206</v>
      </c>
      <c r="E10" s="156" t="s">
        <v>544</v>
      </c>
      <c r="F10" s="194">
        <v>108311832</v>
      </c>
      <c r="G10" s="194">
        <v>108413037</v>
      </c>
      <c r="H10" s="156" t="s">
        <v>560</v>
      </c>
      <c r="I10" s="156" t="s">
        <v>558</v>
      </c>
      <c r="J10" s="156" t="s">
        <v>440</v>
      </c>
      <c r="K10" s="156" t="s">
        <v>440</v>
      </c>
      <c r="L10" s="156" t="s">
        <v>440</v>
      </c>
      <c r="M10" s="156" t="s">
        <v>439</v>
      </c>
      <c r="N10" s="156" t="s">
        <v>439</v>
      </c>
      <c r="O10" s="156" t="s">
        <v>439</v>
      </c>
      <c r="P10" s="156" t="s">
        <v>440</v>
      </c>
      <c r="Q10" s="156" t="s">
        <v>1688</v>
      </c>
      <c r="R10" s="156" t="s">
        <v>439</v>
      </c>
    </row>
    <row r="11" spans="1:18" ht="15" customHeight="1">
      <c r="A11" s="156" t="s">
        <v>438</v>
      </c>
      <c r="B11" s="194">
        <v>120223481</v>
      </c>
      <c r="C11" s="194">
        <v>120684157</v>
      </c>
      <c r="D11" s="194">
        <v>460677</v>
      </c>
      <c r="E11" s="156" t="s">
        <v>544</v>
      </c>
      <c r="F11" s="194">
        <v>120319721</v>
      </c>
      <c r="G11" s="194">
        <v>120586385</v>
      </c>
      <c r="H11" s="156" t="s">
        <v>561</v>
      </c>
      <c r="I11" s="156" t="s">
        <v>558</v>
      </c>
      <c r="J11" s="156" t="s">
        <v>440</v>
      </c>
      <c r="K11" s="156" t="s">
        <v>440</v>
      </c>
      <c r="L11" s="156" t="s">
        <v>440</v>
      </c>
      <c r="M11" s="156" t="s">
        <v>439</v>
      </c>
      <c r="N11" s="156" t="s">
        <v>440</v>
      </c>
      <c r="O11" s="156" t="s">
        <v>440</v>
      </c>
      <c r="P11" s="156" t="s">
        <v>440</v>
      </c>
      <c r="Q11" s="156" t="s">
        <v>440</v>
      </c>
      <c r="R11" s="156" t="s">
        <v>440</v>
      </c>
    </row>
    <row r="12" spans="1:18" ht="15" customHeight="1">
      <c r="A12" s="156" t="s">
        <v>438</v>
      </c>
      <c r="B12" s="194">
        <v>144077028</v>
      </c>
      <c r="C12" s="194">
        <v>144882807</v>
      </c>
      <c r="D12" s="194">
        <v>805780</v>
      </c>
      <c r="E12" s="156" t="s">
        <v>544</v>
      </c>
      <c r="F12" s="194">
        <v>144077028</v>
      </c>
      <c r="G12" s="194">
        <v>144882807</v>
      </c>
      <c r="H12" s="156" t="s">
        <v>562</v>
      </c>
      <c r="I12" s="156" t="s">
        <v>563</v>
      </c>
      <c r="J12" s="156" t="s">
        <v>1688</v>
      </c>
      <c r="K12" s="156" t="s">
        <v>440</v>
      </c>
      <c r="L12" s="156" t="s">
        <v>439</v>
      </c>
      <c r="M12" s="156" t="s">
        <v>440</v>
      </c>
      <c r="N12" s="156" t="s">
        <v>439</v>
      </c>
      <c r="O12" s="156" t="s">
        <v>440</v>
      </c>
      <c r="P12" s="156" t="s">
        <v>1688</v>
      </c>
      <c r="Q12" s="156" t="s">
        <v>440</v>
      </c>
      <c r="R12" s="156" t="s">
        <v>439</v>
      </c>
    </row>
    <row r="13" spans="1:18" ht="15" customHeight="1">
      <c r="A13" s="156" t="s">
        <v>438</v>
      </c>
      <c r="B13" s="194">
        <v>148891846</v>
      </c>
      <c r="C13" s="194">
        <v>149229929</v>
      </c>
      <c r="D13" s="194">
        <v>338084</v>
      </c>
      <c r="E13" s="156" t="s">
        <v>544</v>
      </c>
      <c r="F13" s="194">
        <v>148891846</v>
      </c>
      <c r="G13" s="194">
        <v>149229929</v>
      </c>
      <c r="H13" s="156" t="s">
        <v>561</v>
      </c>
      <c r="I13" s="156" t="s">
        <v>563</v>
      </c>
      <c r="J13" s="156" t="s">
        <v>440</v>
      </c>
      <c r="K13" s="156" t="s">
        <v>440</v>
      </c>
      <c r="L13" s="156" t="s">
        <v>440</v>
      </c>
      <c r="M13" s="156" t="s">
        <v>440</v>
      </c>
      <c r="N13" s="156" t="s">
        <v>439</v>
      </c>
      <c r="O13" s="156" t="s">
        <v>439</v>
      </c>
      <c r="P13" s="156" t="s">
        <v>439</v>
      </c>
      <c r="Q13" s="156" t="s">
        <v>440</v>
      </c>
      <c r="R13" s="156" t="s">
        <v>440</v>
      </c>
    </row>
    <row r="14" spans="1:18" ht="15" customHeight="1">
      <c r="A14" s="156" t="s">
        <v>438</v>
      </c>
      <c r="B14" s="194">
        <v>149820003</v>
      </c>
      <c r="C14" s="194">
        <v>149876338</v>
      </c>
      <c r="D14" s="194">
        <v>56336</v>
      </c>
      <c r="E14" s="156" t="s">
        <v>544</v>
      </c>
      <c r="F14" s="194">
        <v>149825866</v>
      </c>
      <c r="G14" s="194">
        <v>149864067</v>
      </c>
      <c r="H14" s="156" t="s">
        <v>550</v>
      </c>
      <c r="I14" s="156" t="s">
        <v>551</v>
      </c>
      <c r="J14" s="156" t="s">
        <v>439</v>
      </c>
      <c r="K14" s="156" t="s">
        <v>439</v>
      </c>
      <c r="L14" s="156" t="s">
        <v>439</v>
      </c>
      <c r="M14" s="156" t="s">
        <v>439</v>
      </c>
      <c r="N14" s="156" t="s">
        <v>439</v>
      </c>
      <c r="O14" s="156" t="s">
        <v>439</v>
      </c>
      <c r="P14" s="156" t="s">
        <v>440</v>
      </c>
      <c r="Q14" s="156" t="s">
        <v>439</v>
      </c>
      <c r="R14" s="156" t="s">
        <v>439</v>
      </c>
    </row>
    <row r="15" spans="1:18" ht="15" customHeight="1">
      <c r="A15" s="156" t="s">
        <v>438</v>
      </c>
      <c r="B15" s="194">
        <v>157916148</v>
      </c>
      <c r="C15" s="194">
        <v>157919336</v>
      </c>
      <c r="D15" s="194">
        <v>3189</v>
      </c>
      <c r="E15" s="156" t="s">
        <v>544</v>
      </c>
      <c r="F15" s="194">
        <v>157916148</v>
      </c>
      <c r="G15" s="194">
        <v>157919336</v>
      </c>
      <c r="H15" s="156" t="s">
        <v>564</v>
      </c>
      <c r="I15" s="156" t="s">
        <v>551</v>
      </c>
      <c r="J15" s="156" t="s">
        <v>1688</v>
      </c>
      <c r="K15" s="156" t="s">
        <v>1688</v>
      </c>
      <c r="L15" s="156" t="s">
        <v>1688</v>
      </c>
      <c r="M15" s="156" t="s">
        <v>1688</v>
      </c>
      <c r="N15" s="156" t="s">
        <v>1688</v>
      </c>
      <c r="O15" s="156" t="s">
        <v>1688</v>
      </c>
      <c r="P15" s="156" t="s">
        <v>439</v>
      </c>
      <c r="Q15" s="156" t="s">
        <v>1688</v>
      </c>
      <c r="R15" s="156" t="s">
        <v>1688</v>
      </c>
    </row>
    <row r="16" spans="1:18" ht="15" customHeight="1">
      <c r="A16" s="156" t="s">
        <v>438</v>
      </c>
      <c r="B16" s="194">
        <v>175231430</v>
      </c>
      <c r="C16" s="194">
        <v>175232801</v>
      </c>
      <c r="D16" s="194">
        <v>1372</v>
      </c>
      <c r="E16" s="156" t="s">
        <v>544</v>
      </c>
      <c r="F16" s="194">
        <v>175231430</v>
      </c>
      <c r="G16" s="194">
        <v>175232801</v>
      </c>
      <c r="H16" s="156" t="s">
        <v>554</v>
      </c>
      <c r="I16" s="156" t="s">
        <v>551</v>
      </c>
      <c r="J16" s="156" t="s">
        <v>1688</v>
      </c>
      <c r="K16" s="156" t="s">
        <v>1688</v>
      </c>
      <c r="L16" s="156" t="s">
        <v>1688</v>
      </c>
      <c r="M16" s="156" t="s">
        <v>1688</v>
      </c>
      <c r="N16" s="156" t="s">
        <v>439</v>
      </c>
      <c r="O16" s="156" t="s">
        <v>1688</v>
      </c>
      <c r="P16" s="156" t="s">
        <v>1688</v>
      </c>
      <c r="Q16" s="156" t="s">
        <v>1688</v>
      </c>
      <c r="R16" s="156" t="s">
        <v>1688</v>
      </c>
    </row>
    <row r="17" spans="1:18" ht="15" customHeight="1">
      <c r="A17" s="156" t="s">
        <v>438</v>
      </c>
      <c r="B17" s="194">
        <v>187497343</v>
      </c>
      <c r="C17" s="194">
        <v>187497605</v>
      </c>
      <c r="D17" s="194">
        <v>263</v>
      </c>
      <c r="E17" s="156" t="s">
        <v>544</v>
      </c>
      <c r="F17" s="194">
        <v>187497343</v>
      </c>
      <c r="G17" s="194">
        <v>187497605</v>
      </c>
      <c r="H17" s="156" t="s">
        <v>565</v>
      </c>
      <c r="I17" s="156" t="s">
        <v>558</v>
      </c>
      <c r="J17" s="156" t="s">
        <v>1688</v>
      </c>
      <c r="K17" s="156" t="s">
        <v>1688</v>
      </c>
      <c r="L17" s="156" t="s">
        <v>1689</v>
      </c>
      <c r="M17" s="156" t="s">
        <v>1688</v>
      </c>
      <c r="N17" s="156" t="s">
        <v>1688</v>
      </c>
      <c r="O17" s="156" t="s">
        <v>440</v>
      </c>
      <c r="P17" s="156" t="s">
        <v>1688</v>
      </c>
      <c r="Q17" s="156" t="s">
        <v>1688</v>
      </c>
      <c r="R17" s="156" t="s">
        <v>440</v>
      </c>
    </row>
    <row r="18" spans="1:18" ht="15" customHeight="1">
      <c r="A18" s="156" t="s">
        <v>438</v>
      </c>
      <c r="B18" s="194">
        <v>197786515</v>
      </c>
      <c r="C18" s="194">
        <v>197789904</v>
      </c>
      <c r="D18" s="194">
        <v>3390</v>
      </c>
      <c r="E18" s="156" t="s">
        <v>544</v>
      </c>
      <c r="F18" s="194">
        <v>197786515</v>
      </c>
      <c r="G18" s="194">
        <v>197788856</v>
      </c>
      <c r="H18" s="156" t="s">
        <v>557</v>
      </c>
      <c r="I18" s="156" t="s">
        <v>558</v>
      </c>
      <c r="J18" s="156" t="s">
        <v>1688</v>
      </c>
      <c r="K18" s="156" t="s">
        <v>1688</v>
      </c>
      <c r="L18" s="156" t="s">
        <v>1688</v>
      </c>
      <c r="M18" s="156" t="s">
        <v>439</v>
      </c>
      <c r="N18" s="156" t="s">
        <v>1688</v>
      </c>
      <c r="O18" s="156" t="s">
        <v>1688</v>
      </c>
      <c r="P18" s="156" t="s">
        <v>1688</v>
      </c>
      <c r="Q18" s="156" t="s">
        <v>1688</v>
      </c>
      <c r="R18" s="156" t="s">
        <v>1688</v>
      </c>
    </row>
    <row r="19" spans="1:18" ht="15" customHeight="1">
      <c r="A19" s="156" t="s">
        <v>438</v>
      </c>
      <c r="B19" s="194">
        <v>227492259</v>
      </c>
      <c r="C19" s="194">
        <v>227500523</v>
      </c>
      <c r="D19" s="194">
        <v>8265</v>
      </c>
      <c r="E19" s="156" t="s">
        <v>544</v>
      </c>
      <c r="F19" s="194">
        <v>227492259</v>
      </c>
      <c r="G19" s="194">
        <v>227500523</v>
      </c>
      <c r="H19" s="156" t="s">
        <v>550</v>
      </c>
      <c r="I19" s="156" t="s">
        <v>551</v>
      </c>
      <c r="J19" s="156" t="s">
        <v>439</v>
      </c>
      <c r="K19" s="156" t="s">
        <v>1688</v>
      </c>
      <c r="L19" s="156" t="s">
        <v>439</v>
      </c>
      <c r="M19" s="156" t="s">
        <v>1688</v>
      </c>
      <c r="N19" s="156" t="s">
        <v>1688</v>
      </c>
      <c r="O19" s="156" t="s">
        <v>1688</v>
      </c>
      <c r="P19" s="156" t="s">
        <v>439</v>
      </c>
      <c r="Q19" s="156" t="s">
        <v>1688</v>
      </c>
      <c r="R19" s="156" t="s">
        <v>1688</v>
      </c>
    </row>
    <row r="20" spans="1:18" ht="15" customHeight="1">
      <c r="A20" s="156" t="s">
        <v>438</v>
      </c>
      <c r="B20" s="194">
        <v>239952717</v>
      </c>
      <c r="C20" s="194">
        <v>239953380</v>
      </c>
      <c r="D20" s="194">
        <v>664</v>
      </c>
      <c r="E20" s="156" t="s">
        <v>544</v>
      </c>
      <c r="F20" s="194">
        <v>239952717</v>
      </c>
      <c r="G20" s="194">
        <v>239953380</v>
      </c>
      <c r="H20" s="156" t="s">
        <v>554</v>
      </c>
      <c r="I20" s="156" t="s">
        <v>551</v>
      </c>
      <c r="J20" s="156" t="s">
        <v>1688</v>
      </c>
      <c r="K20" s="156" t="s">
        <v>1688</v>
      </c>
      <c r="L20" s="156" t="s">
        <v>439</v>
      </c>
      <c r="M20" s="156" t="s">
        <v>1688</v>
      </c>
      <c r="N20" s="156" t="s">
        <v>1688</v>
      </c>
      <c r="O20" s="156" t="s">
        <v>1688</v>
      </c>
      <c r="P20" s="156" t="s">
        <v>439</v>
      </c>
      <c r="Q20" s="156" t="s">
        <v>1688</v>
      </c>
      <c r="R20" s="156" t="s">
        <v>1688</v>
      </c>
    </row>
    <row r="21" spans="1:18" ht="15" customHeight="1">
      <c r="A21" s="156" t="s">
        <v>438</v>
      </c>
      <c r="B21" s="194">
        <v>248519447</v>
      </c>
      <c r="C21" s="194">
        <v>248530939</v>
      </c>
      <c r="D21" s="194">
        <v>11493</v>
      </c>
      <c r="E21" s="156" t="s">
        <v>544</v>
      </c>
      <c r="F21" s="194">
        <v>248519447</v>
      </c>
      <c r="G21" s="194">
        <v>248530939</v>
      </c>
      <c r="H21" s="156" t="s">
        <v>566</v>
      </c>
      <c r="I21" s="156" t="s">
        <v>567</v>
      </c>
      <c r="J21" s="156" t="s">
        <v>439</v>
      </c>
      <c r="K21" s="156" t="s">
        <v>439</v>
      </c>
      <c r="L21" s="156" t="s">
        <v>439</v>
      </c>
      <c r="M21" s="156" t="s">
        <v>440</v>
      </c>
      <c r="N21" s="156" t="s">
        <v>440</v>
      </c>
      <c r="O21" s="156" t="s">
        <v>440</v>
      </c>
      <c r="P21" s="156" t="s">
        <v>1688</v>
      </c>
      <c r="Q21" s="156" t="s">
        <v>440</v>
      </c>
      <c r="R21" s="156" t="s">
        <v>439</v>
      </c>
    </row>
    <row r="22" spans="1:18" ht="15" customHeight="1">
      <c r="A22" s="156" t="s">
        <v>441</v>
      </c>
      <c r="B22" s="194">
        <v>16225238</v>
      </c>
      <c r="C22" s="194">
        <v>16226719</v>
      </c>
      <c r="D22" s="194">
        <v>1482</v>
      </c>
      <c r="E22" s="156" t="s">
        <v>544</v>
      </c>
      <c r="F22" s="194">
        <v>16225238</v>
      </c>
      <c r="G22" s="194">
        <v>16226719</v>
      </c>
      <c r="H22" s="156" t="s">
        <v>554</v>
      </c>
      <c r="I22" s="156" t="s">
        <v>551</v>
      </c>
      <c r="J22" s="156" t="s">
        <v>1688</v>
      </c>
      <c r="K22" s="156" t="s">
        <v>1688</v>
      </c>
      <c r="L22" s="156" t="s">
        <v>1688</v>
      </c>
      <c r="M22" s="156" t="s">
        <v>1688</v>
      </c>
      <c r="N22" s="156" t="s">
        <v>1688</v>
      </c>
      <c r="O22" s="156" t="s">
        <v>439</v>
      </c>
      <c r="P22" s="156" t="s">
        <v>1688</v>
      </c>
      <c r="Q22" s="156" t="s">
        <v>1688</v>
      </c>
      <c r="R22" s="156" t="s">
        <v>1688</v>
      </c>
    </row>
    <row r="23" spans="1:18" ht="15" customHeight="1">
      <c r="A23" s="156" t="s">
        <v>441</v>
      </c>
      <c r="B23" s="194">
        <v>50587051</v>
      </c>
      <c r="C23" s="194">
        <v>50589804</v>
      </c>
      <c r="D23" s="194">
        <v>2754</v>
      </c>
      <c r="E23" s="156" t="s">
        <v>544</v>
      </c>
      <c r="F23" s="194">
        <v>50587051</v>
      </c>
      <c r="G23" s="194">
        <v>50589804</v>
      </c>
      <c r="H23" s="156" t="s">
        <v>554</v>
      </c>
      <c r="I23" s="156" t="s">
        <v>551</v>
      </c>
      <c r="J23" s="156" t="s">
        <v>1688</v>
      </c>
      <c r="K23" s="156" t="s">
        <v>1688</v>
      </c>
      <c r="L23" s="156" t="s">
        <v>1688</v>
      </c>
      <c r="M23" s="156" t="s">
        <v>439</v>
      </c>
      <c r="N23" s="156" t="s">
        <v>439</v>
      </c>
      <c r="O23" s="156" t="s">
        <v>439</v>
      </c>
      <c r="P23" s="156" t="s">
        <v>1688</v>
      </c>
      <c r="Q23" s="156" t="s">
        <v>439</v>
      </c>
      <c r="R23" s="156" t="s">
        <v>1688</v>
      </c>
    </row>
    <row r="24" spans="1:18" ht="15" customHeight="1">
      <c r="A24" s="156" t="s">
        <v>441</v>
      </c>
      <c r="B24" s="194">
        <v>89032595</v>
      </c>
      <c r="C24" s="194">
        <v>89061774</v>
      </c>
      <c r="D24" s="194">
        <v>29180</v>
      </c>
      <c r="E24" s="156" t="s">
        <v>544</v>
      </c>
      <c r="F24" s="194">
        <v>89032595</v>
      </c>
      <c r="G24" s="194">
        <v>89061774</v>
      </c>
      <c r="H24" s="156" t="s">
        <v>562</v>
      </c>
      <c r="I24" s="156" t="s">
        <v>563</v>
      </c>
      <c r="J24" s="156" t="s">
        <v>439</v>
      </c>
      <c r="K24" s="156" t="s">
        <v>439</v>
      </c>
      <c r="L24" s="156" t="s">
        <v>439</v>
      </c>
      <c r="M24" s="156" t="s">
        <v>1688</v>
      </c>
      <c r="N24" s="156" t="s">
        <v>439</v>
      </c>
      <c r="O24" s="156" t="s">
        <v>1688</v>
      </c>
      <c r="P24" s="156" t="s">
        <v>439</v>
      </c>
      <c r="Q24" s="156" t="s">
        <v>439</v>
      </c>
      <c r="R24" s="156" t="s">
        <v>439</v>
      </c>
    </row>
    <row r="25" spans="1:18" ht="15" customHeight="1">
      <c r="A25" s="156" t="s">
        <v>441</v>
      </c>
      <c r="B25" s="194">
        <v>91820048</v>
      </c>
      <c r="C25" s="194">
        <v>92039398</v>
      </c>
      <c r="D25" s="194">
        <v>219351</v>
      </c>
      <c r="E25" s="156" t="s">
        <v>544</v>
      </c>
      <c r="F25" s="194">
        <v>91820048</v>
      </c>
      <c r="G25" s="194">
        <v>92039398</v>
      </c>
      <c r="H25" s="156" t="s">
        <v>561</v>
      </c>
      <c r="I25" s="156" t="s">
        <v>558</v>
      </c>
      <c r="J25" s="156" t="s">
        <v>1688</v>
      </c>
      <c r="K25" s="156" t="s">
        <v>439</v>
      </c>
      <c r="L25" s="156" t="s">
        <v>1688</v>
      </c>
      <c r="M25" s="156" t="s">
        <v>1688</v>
      </c>
      <c r="N25" s="156" t="s">
        <v>439</v>
      </c>
      <c r="O25" s="156" t="s">
        <v>1688</v>
      </c>
      <c r="P25" s="156" t="s">
        <v>440</v>
      </c>
      <c r="Q25" s="156" t="s">
        <v>439</v>
      </c>
      <c r="R25" s="156" t="s">
        <v>440</v>
      </c>
    </row>
    <row r="26" spans="1:18" ht="15" customHeight="1">
      <c r="A26" s="156" t="s">
        <v>441</v>
      </c>
      <c r="B26" s="194">
        <v>95481309</v>
      </c>
      <c r="C26" s="194">
        <v>95598040</v>
      </c>
      <c r="D26" s="194">
        <v>116732</v>
      </c>
      <c r="E26" s="156" t="s">
        <v>544</v>
      </c>
      <c r="F26" s="194">
        <v>95481309</v>
      </c>
      <c r="G26" s="194">
        <v>95598040</v>
      </c>
      <c r="H26" s="156" t="s">
        <v>545</v>
      </c>
      <c r="I26" s="156" t="s">
        <v>546</v>
      </c>
      <c r="J26" s="156" t="s">
        <v>439</v>
      </c>
      <c r="K26" s="156" t="s">
        <v>1688</v>
      </c>
      <c r="L26" s="156" t="s">
        <v>1688</v>
      </c>
      <c r="M26" s="156" t="s">
        <v>1688</v>
      </c>
      <c r="N26" s="156" t="s">
        <v>1688</v>
      </c>
      <c r="O26" s="156" t="s">
        <v>1688</v>
      </c>
      <c r="P26" s="156" t="s">
        <v>1688</v>
      </c>
      <c r="Q26" s="156" t="s">
        <v>1688</v>
      </c>
      <c r="R26" s="156" t="s">
        <v>1688</v>
      </c>
    </row>
    <row r="27" spans="1:18" ht="15" customHeight="1">
      <c r="A27" s="156" t="s">
        <v>441</v>
      </c>
      <c r="B27" s="194">
        <v>95773379</v>
      </c>
      <c r="C27" s="194">
        <v>96033749</v>
      </c>
      <c r="D27" s="194">
        <v>260371</v>
      </c>
      <c r="E27" s="156" t="s">
        <v>544</v>
      </c>
      <c r="F27" s="194">
        <v>95773379</v>
      </c>
      <c r="G27" s="194">
        <v>96033749</v>
      </c>
      <c r="H27" s="156" t="s">
        <v>545</v>
      </c>
      <c r="I27" s="156" t="s">
        <v>546</v>
      </c>
      <c r="J27" s="156" t="s">
        <v>1688</v>
      </c>
      <c r="K27" s="156" t="s">
        <v>1688</v>
      </c>
      <c r="L27" s="156" t="s">
        <v>1688</v>
      </c>
      <c r="M27" s="156" t="s">
        <v>439</v>
      </c>
      <c r="N27" s="156" t="s">
        <v>1688</v>
      </c>
      <c r="O27" s="156" t="s">
        <v>439</v>
      </c>
      <c r="P27" s="156" t="s">
        <v>439</v>
      </c>
      <c r="Q27" s="156" t="s">
        <v>1688</v>
      </c>
      <c r="R27" s="156" t="s">
        <v>439</v>
      </c>
    </row>
    <row r="28" spans="1:18" ht="15" customHeight="1">
      <c r="A28" s="156" t="s">
        <v>441</v>
      </c>
      <c r="B28" s="194">
        <v>97214646</v>
      </c>
      <c r="C28" s="194">
        <v>97497378</v>
      </c>
      <c r="D28" s="194">
        <v>282733</v>
      </c>
      <c r="E28" s="156" t="s">
        <v>544</v>
      </c>
      <c r="F28" s="194">
        <v>97214646</v>
      </c>
      <c r="G28" s="194">
        <v>97497378</v>
      </c>
      <c r="H28" s="156" t="s">
        <v>570</v>
      </c>
      <c r="I28" s="156" t="s">
        <v>571</v>
      </c>
      <c r="J28" s="156" t="s">
        <v>439</v>
      </c>
      <c r="K28" s="156" t="s">
        <v>1688</v>
      </c>
      <c r="L28" s="156" t="s">
        <v>1688</v>
      </c>
      <c r="M28" s="156" t="s">
        <v>1688</v>
      </c>
      <c r="N28" s="156" t="s">
        <v>439</v>
      </c>
      <c r="O28" s="156" t="s">
        <v>439</v>
      </c>
      <c r="P28" s="156" t="s">
        <v>440</v>
      </c>
      <c r="Q28" s="156" t="s">
        <v>1688</v>
      </c>
      <c r="R28" s="156" t="s">
        <v>439</v>
      </c>
    </row>
    <row r="29" spans="1:18" ht="15" customHeight="1">
      <c r="A29" s="156" t="s">
        <v>441</v>
      </c>
      <c r="B29" s="194">
        <v>109753975</v>
      </c>
      <c r="C29" s="194">
        <v>110654845</v>
      </c>
      <c r="D29" s="194">
        <v>900871</v>
      </c>
      <c r="E29" s="156" t="s">
        <v>544</v>
      </c>
      <c r="F29" s="194">
        <v>109980901</v>
      </c>
      <c r="G29" s="194">
        <v>110479316</v>
      </c>
      <c r="H29" s="156" t="s">
        <v>561</v>
      </c>
      <c r="I29" s="156" t="s">
        <v>563</v>
      </c>
      <c r="J29" s="156" t="s">
        <v>440</v>
      </c>
      <c r="K29" s="156" t="s">
        <v>440</v>
      </c>
      <c r="L29" s="156" t="s">
        <v>440</v>
      </c>
      <c r="M29" s="156" t="s">
        <v>440</v>
      </c>
      <c r="N29" s="156" t="s">
        <v>440</v>
      </c>
      <c r="O29" s="156" t="s">
        <v>440</v>
      </c>
      <c r="P29" s="156" t="s">
        <v>439</v>
      </c>
      <c r="Q29" s="156" t="s">
        <v>440</v>
      </c>
      <c r="R29" s="156" t="s">
        <v>439</v>
      </c>
    </row>
    <row r="30" spans="1:18" ht="15" customHeight="1">
      <c r="A30" s="156" t="s">
        <v>441</v>
      </c>
      <c r="B30" s="194">
        <v>124293287</v>
      </c>
      <c r="C30" s="194">
        <v>124296257</v>
      </c>
      <c r="D30" s="194">
        <v>2971</v>
      </c>
      <c r="E30" s="156" t="s">
        <v>544</v>
      </c>
      <c r="F30" s="194">
        <v>124293287</v>
      </c>
      <c r="G30" s="194">
        <v>124295662</v>
      </c>
      <c r="H30" s="156" t="s">
        <v>557</v>
      </c>
      <c r="I30" s="156" t="s">
        <v>558</v>
      </c>
      <c r="J30" s="156" t="s">
        <v>439</v>
      </c>
      <c r="K30" s="156" t="s">
        <v>439</v>
      </c>
      <c r="L30" s="156" t="s">
        <v>439</v>
      </c>
      <c r="M30" s="156" t="s">
        <v>439</v>
      </c>
      <c r="N30" s="156" t="s">
        <v>439</v>
      </c>
      <c r="O30" s="156" t="s">
        <v>439</v>
      </c>
      <c r="P30" s="156" t="s">
        <v>439</v>
      </c>
      <c r="Q30" s="156" t="s">
        <v>439</v>
      </c>
      <c r="R30" s="156" t="s">
        <v>439</v>
      </c>
    </row>
    <row r="31" spans="1:18" ht="15" customHeight="1">
      <c r="A31" s="156" t="s">
        <v>441</v>
      </c>
      <c r="B31" s="194">
        <v>128926439</v>
      </c>
      <c r="C31" s="194">
        <v>128929348</v>
      </c>
      <c r="D31" s="194">
        <v>2910</v>
      </c>
      <c r="E31" s="156" t="s">
        <v>544</v>
      </c>
      <c r="F31" s="194">
        <v>128926439</v>
      </c>
      <c r="G31" s="194">
        <v>128928541</v>
      </c>
      <c r="H31" s="156" t="s">
        <v>557</v>
      </c>
      <c r="I31" s="156" t="s">
        <v>558</v>
      </c>
      <c r="J31" s="156" t="s">
        <v>439</v>
      </c>
      <c r="K31" s="156" t="s">
        <v>1688</v>
      </c>
      <c r="L31" s="156" t="s">
        <v>1688</v>
      </c>
      <c r="M31" s="156" t="s">
        <v>1688</v>
      </c>
      <c r="N31" s="156" t="s">
        <v>1688</v>
      </c>
      <c r="O31" s="156" t="s">
        <v>1688</v>
      </c>
      <c r="P31" s="156" t="s">
        <v>1688</v>
      </c>
      <c r="Q31" s="156" t="s">
        <v>1688</v>
      </c>
      <c r="R31" s="156" t="s">
        <v>1688</v>
      </c>
    </row>
    <row r="32" spans="1:18" ht="15" customHeight="1">
      <c r="A32" s="156" t="s">
        <v>441</v>
      </c>
      <c r="B32" s="194">
        <v>130533892</v>
      </c>
      <c r="C32" s="194">
        <v>130650178</v>
      </c>
      <c r="D32" s="194">
        <v>116287</v>
      </c>
      <c r="E32" s="156" t="s">
        <v>544</v>
      </c>
      <c r="F32" s="194">
        <v>130533892</v>
      </c>
      <c r="G32" s="194">
        <v>130650178</v>
      </c>
      <c r="H32" s="156" t="s">
        <v>572</v>
      </c>
      <c r="I32" s="156" t="s">
        <v>573</v>
      </c>
      <c r="J32" s="156" t="s">
        <v>439</v>
      </c>
      <c r="K32" s="156" t="s">
        <v>439</v>
      </c>
      <c r="L32" s="156" t="s">
        <v>439</v>
      </c>
      <c r="M32" s="156" t="s">
        <v>439</v>
      </c>
      <c r="N32" s="156" t="s">
        <v>439</v>
      </c>
      <c r="O32" s="156" t="s">
        <v>439</v>
      </c>
      <c r="P32" s="156" t="s">
        <v>439</v>
      </c>
      <c r="Q32" s="156" t="s">
        <v>439</v>
      </c>
      <c r="R32" s="156" t="s">
        <v>439</v>
      </c>
    </row>
    <row r="33" spans="1:18" ht="15" customHeight="1">
      <c r="A33" s="156" t="s">
        <v>441</v>
      </c>
      <c r="B33" s="194">
        <v>138246675</v>
      </c>
      <c r="C33" s="194">
        <v>138251784</v>
      </c>
      <c r="D33" s="194">
        <v>5110</v>
      </c>
      <c r="E33" s="156" t="s">
        <v>544</v>
      </c>
      <c r="F33" s="194">
        <v>138247262</v>
      </c>
      <c r="G33" s="194">
        <v>138251292</v>
      </c>
      <c r="H33" s="156" t="s">
        <v>555</v>
      </c>
      <c r="I33" s="156" t="s">
        <v>556</v>
      </c>
      <c r="J33" s="156" t="s">
        <v>440</v>
      </c>
      <c r="K33" s="156" t="s">
        <v>439</v>
      </c>
      <c r="L33" s="156" t="s">
        <v>440</v>
      </c>
      <c r="M33" s="156" t="s">
        <v>440</v>
      </c>
      <c r="N33" s="156" t="s">
        <v>439</v>
      </c>
      <c r="O33" s="156" t="s">
        <v>439</v>
      </c>
      <c r="P33" s="156" t="s">
        <v>440</v>
      </c>
      <c r="Q33" s="156" t="s">
        <v>439</v>
      </c>
      <c r="R33" s="156" t="s">
        <v>440</v>
      </c>
    </row>
    <row r="34" spans="1:18" ht="15" customHeight="1">
      <c r="A34" s="156" t="s">
        <v>441</v>
      </c>
      <c r="B34" s="194">
        <v>143314030</v>
      </c>
      <c r="C34" s="194">
        <v>143316861</v>
      </c>
      <c r="D34" s="194">
        <v>2832</v>
      </c>
      <c r="E34" s="156" t="s">
        <v>544</v>
      </c>
      <c r="F34" s="194">
        <v>143314030</v>
      </c>
      <c r="G34" s="194">
        <v>143316598</v>
      </c>
      <c r="H34" s="156" t="s">
        <v>557</v>
      </c>
      <c r="I34" s="156" t="s">
        <v>558</v>
      </c>
      <c r="J34" s="156" t="s">
        <v>1688</v>
      </c>
      <c r="K34" s="156" t="s">
        <v>1688</v>
      </c>
      <c r="L34" s="156" t="s">
        <v>1688</v>
      </c>
      <c r="M34" s="156" t="s">
        <v>1688</v>
      </c>
      <c r="N34" s="156" t="s">
        <v>1688</v>
      </c>
      <c r="O34" s="156" t="s">
        <v>1688</v>
      </c>
      <c r="P34" s="156" t="s">
        <v>439</v>
      </c>
      <c r="Q34" s="156" t="s">
        <v>1688</v>
      </c>
      <c r="R34" s="156" t="s">
        <v>439</v>
      </c>
    </row>
    <row r="35" spans="1:18" ht="15" customHeight="1">
      <c r="A35" s="156" t="s">
        <v>441</v>
      </c>
      <c r="B35" s="194">
        <v>183700313</v>
      </c>
      <c r="C35" s="194">
        <v>183707387</v>
      </c>
      <c r="D35" s="194">
        <v>7075</v>
      </c>
      <c r="E35" s="156" t="s">
        <v>544</v>
      </c>
      <c r="F35" s="194">
        <v>183703965</v>
      </c>
      <c r="G35" s="194">
        <v>183707282</v>
      </c>
      <c r="H35" s="156" t="s">
        <v>574</v>
      </c>
      <c r="I35" s="156" t="s">
        <v>575</v>
      </c>
      <c r="J35" s="156" t="s">
        <v>439</v>
      </c>
      <c r="K35" s="156" t="s">
        <v>1688</v>
      </c>
      <c r="L35" s="156" t="s">
        <v>439</v>
      </c>
      <c r="M35" s="156" t="s">
        <v>1688</v>
      </c>
      <c r="N35" s="156" t="s">
        <v>1688</v>
      </c>
      <c r="O35" s="156" t="s">
        <v>1688</v>
      </c>
      <c r="P35" s="156" t="s">
        <v>1688</v>
      </c>
      <c r="Q35" s="156" t="s">
        <v>1688</v>
      </c>
      <c r="R35" s="156" t="s">
        <v>1688</v>
      </c>
    </row>
    <row r="36" spans="1:18" ht="15" customHeight="1">
      <c r="A36" s="156" t="s">
        <v>441</v>
      </c>
      <c r="B36" s="194">
        <v>221701999</v>
      </c>
      <c r="C36" s="194">
        <v>221705483</v>
      </c>
      <c r="D36" s="194">
        <v>3485</v>
      </c>
      <c r="E36" s="156" t="s">
        <v>544</v>
      </c>
      <c r="F36" s="194">
        <v>221701999</v>
      </c>
      <c r="G36" s="194">
        <v>221704407</v>
      </c>
      <c r="H36" s="156" t="s">
        <v>557</v>
      </c>
      <c r="I36" s="156" t="s">
        <v>558</v>
      </c>
      <c r="J36" s="156" t="s">
        <v>1688</v>
      </c>
      <c r="K36" s="156" t="s">
        <v>1688</v>
      </c>
      <c r="L36" s="156" t="s">
        <v>1688</v>
      </c>
      <c r="M36" s="156" t="s">
        <v>1688</v>
      </c>
      <c r="N36" s="156" t="s">
        <v>1688</v>
      </c>
      <c r="O36" s="156" t="s">
        <v>1688</v>
      </c>
      <c r="P36" s="156" t="s">
        <v>1688</v>
      </c>
      <c r="Q36" s="156" t="s">
        <v>439</v>
      </c>
      <c r="R36" s="156" t="s">
        <v>1688</v>
      </c>
    </row>
    <row r="37" spans="1:18" ht="15" customHeight="1">
      <c r="A37" s="156" t="s">
        <v>441</v>
      </c>
      <c r="B37" s="194">
        <v>240672311</v>
      </c>
      <c r="C37" s="194">
        <v>240702025</v>
      </c>
      <c r="D37" s="194">
        <v>29715</v>
      </c>
      <c r="E37" s="156" t="s">
        <v>544</v>
      </c>
      <c r="F37" s="194">
        <v>240672311</v>
      </c>
      <c r="G37" s="194">
        <v>240700084</v>
      </c>
      <c r="H37" s="156" t="s">
        <v>576</v>
      </c>
      <c r="I37" s="156" t="s">
        <v>558</v>
      </c>
      <c r="J37" s="156" t="s">
        <v>439</v>
      </c>
      <c r="K37" s="156" t="s">
        <v>1688</v>
      </c>
      <c r="L37" s="156" t="s">
        <v>1688</v>
      </c>
      <c r="M37" s="156" t="s">
        <v>1688</v>
      </c>
      <c r="N37" s="156" t="s">
        <v>439</v>
      </c>
      <c r="O37" s="156" t="s">
        <v>439</v>
      </c>
      <c r="P37" s="156" t="s">
        <v>440</v>
      </c>
      <c r="Q37" s="156" t="s">
        <v>440</v>
      </c>
      <c r="R37" s="156" t="s">
        <v>440</v>
      </c>
    </row>
    <row r="38" spans="1:18" ht="15" customHeight="1">
      <c r="A38" s="156" t="s">
        <v>442</v>
      </c>
      <c r="B38" s="194">
        <v>41319548</v>
      </c>
      <c r="C38" s="194">
        <v>41322987</v>
      </c>
      <c r="D38" s="194">
        <v>3440</v>
      </c>
      <c r="E38" s="156" t="s">
        <v>544</v>
      </c>
      <c r="F38" s="194">
        <v>41319548</v>
      </c>
      <c r="G38" s="194">
        <v>41322314</v>
      </c>
      <c r="H38" s="156" t="s">
        <v>577</v>
      </c>
      <c r="I38" s="156" t="s">
        <v>558</v>
      </c>
      <c r="J38" s="156" t="s">
        <v>1688</v>
      </c>
      <c r="K38" s="156" t="s">
        <v>1688</v>
      </c>
      <c r="L38" s="156" t="s">
        <v>1688</v>
      </c>
      <c r="M38" s="156" t="s">
        <v>439</v>
      </c>
      <c r="N38" s="156" t="s">
        <v>1688</v>
      </c>
      <c r="O38" s="156" t="s">
        <v>439</v>
      </c>
      <c r="P38" s="156" t="s">
        <v>1688</v>
      </c>
      <c r="Q38" s="156" t="s">
        <v>439</v>
      </c>
      <c r="R38" s="156" t="s">
        <v>439</v>
      </c>
    </row>
    <row r="39" spans="1:18" ht="15" customHeight="1">
      <c r="A39" s="156" t="s">
        <v>442</v>
      </c>
      <c r="B39" s="194">
        <v>43792730</v>
      </c>
      <c r="C39" s="194">
        <v>43795576</v>
      </c>
      <c r="D39" s="194">
        <v>2847</v>
      </c>
      <c r="E39" s="156" t="s">
        <v>544</v>
      </c>
      <c r="F39" s="194">
        <v>43793602</v>
      </c>
      <c r="G39" s="194">
        <v>43794494</v>
      </c>
      <c r="H39" s="156" t="s">
        <v>578</v>
      </c>
      <c r="I39" s="156" t="s">
        <v>551</v>
      </c>
      <c r="J39" s="156" t="s">
        <v>439</v>
      </c>
      <c r="K39" s="156" t="s">
        <v>1688</v>
      </c>
      <c r="L39" s="156" t="s">
        <v>1688</v>
      </c>
      <c r="M39" s="156" t="s">
        <v>1688</v>
      </c>
      <c r="N39" s="156" t="s">
        <v>1688</v>
      </c>
      <c r="O39" s="156" t="s">
        <v>1688</v>
      </c>
      <c r="P39" s="156" t="s">
        <v>1688</v>
      </c>
      <c r="Q39" s="156" t="s">
        <v>1688</v>
      </c>
      <c r="R39" s="156" t="s">
        <v>1688</v>
      </c>
    </row>
    <row r="40" spans="1:18" ht="15" customHeight="1">
      <c r="A40" s="156" t="s">
        <v>442</v>
      </c>
      <c r="B40" s="194">
        <v>44698573</v>
      </c>
      <c r="C40" s="194">
        <v>44701797</v>
      </c>
      <c r="D40" s="194">
        <v>3225</v>
      </c>
      <c r="E40" s="156" t="s">
        <v>544</v>
      </c>
      <c r="F40" s="194">
        <v>44699174</v>
      </c>
      <c r="G40" s="194">
        <v>44700805</v>
      </c>
      <c r="H40" s="156" t="s">
        <v>579</v>
      </c>
      <c r="I40" s="156" t="s">
        <v>558</v>
      </c>
      <c r="J40" s="156" t="s">
        <v>440</v>
      </c>
      <c r="K40" s="156" t="s">
        <v>440</v>
      </c>
      <c r="L40" s="156" t="s">
        <v>1689</v>
      </c>
      <c r="M40" s="156" t="s">
        <v>440</v>
      </c>
      <c r="N40" s="156" t="s">
        <v>440</v>
      </c>
      <c r="O40" s="156" t="s">
        <v>440</v>
      </c>
      <c r="P40" s="156" t="s">
        <v>440</v>
      </c>
      <c r="Q40" s="156" t="s">
        <v>440</v>
      </c>
      <c r="R40" s="156" t="s">
        <v>440</v>
      </c>
    </row>
    <row r="41" spans="1:18" ht="15" customHeight="1">
      <c r="A41" s="156" t="s">
        <v>442</v>
      </c>
      <c r="B41" s="194">
        <v>104587454</v>
      </c>
      <c r="C41" s="194">
        <v>104589764</v>
      </c>
      <c r="D41" s="194">
        <v>2311</v>
      </c>
      <c r="E41" s="156" t="s">
        <v>544</v>
      </c>
      <c r="F41" s="194">
        <v>104587454</v>
      </c>
      <c r="G41" s="194">
        <v>104589764</v>
      </c>
      <c r="H41" s="156" t="s">
        <v>557</v>
      </c>
      <c r="I41" s="156" t="s">
        <v>558</v>
      </c>
      <c r="J41" s="156" t="s">
        <v>439</v>
      </c>
      <c r="K41" s="156" t="s">
        <v>1688</v>
      </c>
      <c r="L41" s="156" t="s">
        <v>1688</v>
      </c>
      <c r="M41" s="156" t="s">
        <v>1688</v>
      </c>
      <c r="N41" s="156" t="s">
        <v>1688</v>
      </c>
      <c r="O41" s="156" t="s">
        <v>1688</v>
      </c>
      <c r="P41" s="156" t="s">
        <v>1688</v>
      </c>
      <c r="Q41" s="156" t="s">
        <v>1688</v>
      </c>
      <c r="R41" s="156" t="s">
        <v>1688</v>
      </c>
    </row>
    <row r="42" spans="1:18" ht="15" customHeight="1">
      <c r="A42" s="156" t="s">
        <v>442</v>
      </c>
      <c r="B42" s="194">
        <v>131968697</v>
      </c>
      <c r="C42" s="194">
        <v>131978538</v>
      </c>
      <c r="D42" s="194">
        <v>9842</v>
      </c>
      <c r="E42" s="156" t="s">
        <v>544</v>
      </c>
      <c r="F42" s="194">
        <v>131969241</v>
      </c>
      <c r="G42" s="194">
        <v>131978043</v>
      </c>
      <c r="H42" s="156" t="s">
        <v>580</v>
      </c>
      <c r="I42" s="156" t="s">
        <v>558</v>
      </c>
      <c r="J42" s="156" t="s">
        <v>439</v>
      </c>
      <c r="K42" s="156" t="s">
        <v>1688</v>
      </c>
      <c r="L42" s="156" t="s">
        <v>439</v>
      </c>
      <c r="M42" s="156" t="s">
        <v>1688</v>
      </c>
      <c r="N42" s="156" t="s">
        <v>1688</v>
      </c>
      <c r="O42" s="156" t="s">
        <v>1688</v>
      </c>
      <c r="P42" s="156" t="s">
        <v>1688</v>
      </c>
      <c r="Q42" s="156" t="s">
        <v>1688</v>
      </c>
      <c r="R42" s="156" t="s">
        <v>1688</v>
      </c>
    </row>
    <row r="43" spans="1:18" ht="15" customHeight="1">
      <c r="A43" s="156" t="s">
        <v>442</v>
      </c>
      <c r="B43" s="194">
        <v>191115781</v>
      </c>
      <c r="C43" s="194">
        <v>191116229</v>
      </c>
      <c r="D43" s="194">
        <v>449</v>
      </c>
      <c r="E43" s="156" t="s">
        <v>544</v>
      </c>
      <c r="F43" s="194">
        <v>191115781</v>
      </c>
      <c r="G43" s="194">
        <v>191116229</v>
      </c>
      <c r="H43" s="156" t="s">
        <v>554</v>
      </c>
      <c r="I43" s="156" t="s">
        <v>551</v>
      </c>
      <c r="J43" s="156" t="s">
        <v>1688</v>
      </c>
      <c r="K43" s="156" t="s">
        <v>1688</v>
      </c>
      <c r="L43" s="156" t="s">
        <v>1688</v>
      </c>
      <c r="M43" s="156" t="s">
        <v>1688</v>
      </c>
      <c r="N43" s="156" t="s">
        <v>1688</v>
      </c>
      <c r="O43" s="156" t="s">
        <v>1688</v>
      </c>
      <c r="P43" s="156" t="s">
        <v>439</v>
      </c>
      <c r="Q43" s="156" t="s">
        <v>1688</v>
      </c>
      <c r="R43" s="156" t="s">
        <v>439</v>
      </c>
    </row>
    <row r="44" spans="1:18" ht="15" customHeight="1">
      <c r="A44" s="156" t="s">
        <v>442</v>
      </c>
      <c r="B44" s="194">
        <v>195615104</v>
      </c>
      <c r="C44" s="194">
        <v>195996875</v>
      </c>
      <c r="D44" s="194">
        <v>381772</v>
      </c>
      <c r="E44" s="156" t="s">
        <v>544</v>
      </c>
      <c r="F44" s="194">
        <v>195615104</v>
      </c>
      <c r="G44" s="194">
        <v>195996875</v>
      </c>
      <c r="H44" s="156" t="s">
        <v>545</v>
      </c>
      <c r="I44" s="156" t="s">
        <v>546</v>
      </c>
      <c r="J44" s="156" t="s">
        <v>1688</v>
      </c>
      <c r="K44" s="156" t="s">
        <v>1688</v>
      </c>
      <c r="L44" s="156" t="s">
        <v>1688</v>
      </c>
      <c r="M44" s="156" t="s">
        <v>1688</v>
      </c>
      <c r="N44" s="156" t="s">
        <v>1688</v>
      </c>
      <c r="O44" s="156" t="s">
        <v>1688</v>
      </c>
      <c r="P44" s="156" t="s">
        <v>440</v>
      </c>
      <c r="Q44" s="156" t="s">
        <v>439</v>
      </c>
      <c r="R44" s="156" t="s">
        <v>439</v>
      </c>
    </row>
    <row r="45" spans="1:18" ht="15" customHeight="1">
      <c r="A45" s="156" t="s">
        <v>347</v>
      </c>
      <c r="B45" s="194">
        <v>40232818</v>
      </c>
      <c r="C45" s="194">
        <v>40236154</v>
      </c>
      <c r="D45" s="194">
        <v>3337</v>
      </c>
      <c r="E45" s="156" t="s">
        <v>544</v>
      </c>
      <c r="F45" s="194">
        <v>40233406</v>
      </c>
      <c r="G45" s="194">
        <v>40236154</v>
      </c>
      <c r="H45" s="156" t="s">
        <v>579</v>
      </c>
      <c r="I45" s="156" t="s">
        <v>558</v>
      </c>
      <c r="J45" s="156" t="s">
        <v>1688</v>
      </c>
      <c r="K45" s="156" t="s">
        <v>1688</v>
      </c>
      <c r="L45" s="156" t="s">
        <v>1688</v>
      </c>
      <c r="M45" s="156" t="s">
        <v>439</v>
      </c>
      <c r="N45" s="156" t="s">
        <v>1688</v>
      </c>
      <c r="O45" s="156" t="s">
        <v>439</v>
      </c>
      <c r="P45" s="156" t="s">
        <v>439</v>
      </c>
      <c r="Q45" s="156" t="s">
        <v>439</v>
      </c>
      <c r="R45" s="156" t="s">
        <v>1688</v>
      </c>
    </row>
    <row r="46" spans="1:18" ht="15" customHeight="1">
      <c r="A46" s="156" t="s">
        <v>347</v>
      </c>
      <c r="B46" s="194">
        <v>87925967</v>
      </c>
      <c r="C46" s="194">
        <v>87937206</v>
      </c>
      <c r="D46" s="194">
        <v>11240</v>
      </c>
      <c r="E46" s="156" t="s">
        <v>544</v>
      </c>
      <c r="F46" s="194">
        <v>87925967</v>
      </c>
      <c r="G46" s="194">
        <v>87937050</v>
      </c>
      <c r="H46" s="156" t="s">
        <v>581</v>
      </c>
      <c r="I46" s="156" t="s">
        <v>558</v>
      </c>
      <c r="J46" s="156" t="s">
        <v>440</v>
      </c>
      <c r="K46" s="156" t="s">
        <v>439</v>
      </c>
      <c r="L46" s="156" t="s">
        <v>440</v>
      </c>
      <c r="M46" s="156" t="s">
        <v>440</v>
      </c>
      <c r="N46" s="156" t="s">
        <v>440</v>
      </c>
      <c r="O46" s="156" t="s">
        <v>440</v>
      </c>
      <c r="P46" s="156" t="s">
        <v>440</v>
      </c>
      <c r="Q46" s="156" t="s">
        <v>440</v>
      </c>
      <c r="R46" s="156" t="s">
        <v>440</v>
      </c>
    </row>
    <row r="47" spans="1:18" ht="15" customHeight="1">
      <c r="A47" s="156" t="s">
        <v>347</v>
      </c>
      <c r="B47" s="194">
        <v>106396004</v>
      </c>
      <c r="C47" s="194">
        <v>106399253</v>
      </c>
      <c r="D47" s="194">
        <v>3250</v>
      </c>
      <c r="E47" s="156" t="s">
        <v>544</v>
      </c>
      <c r="F47" s="194">
        <v>106396004</v>
      </c>
      <c r="G47" s="194">
        <v>106399253</v>
      </c>
      <c r="H47" s="156" t="s">
        <v>554</v>
      </c>
      <c r="I47" s="156" t="s">
        <v>551</v>
      </c>
      <c r="J47" s="156" t="s">
        <v>1688</v>
      </c>
      <c r="K47" s="156" t="s">
        <v>1688</v>
      </c>
      <c r="L47" s="156" t="s">
        <v>1688</v>
      </c>
      <c r="M47" s="156" t="s">
        <v>1688</v>
      </c>
      <c r="N47" s="156" t="s">
        <v>1688</v>
      </c>
      <c r="O47" s="156" t="s">
        <v>439</v>
      </c>
      <c r="P47" s="156" t="s">
        <v>1688</v>
      </c>
      <c r="Q47" s="156" t="s">
        <v>1688</v>
      </c>
      <c r="R47" s="156" t="s">
        <v>1688</v>
      </c>
    </row>
    <row r="48" spans="1:18" ht="15" customHeight="1">
      <c r="A48" s="156" t="s">
        <v>347</v>
      </c>
      <c r="B48" s="194">
        <v>133003137</v>
      </c>
      <c r="C48" s="194">
        <v>133009292</v>
      </c>
      <c r="D48" s="194">
        <v>6156</v>
      </c>
      <c r="E48" s="156" t="s">
        <v>544</v>
      </c>
      <c r="F48" s="194">
        <v>133003137</v>
      </c>
      <c r="G48" s="194">
        <v>133008095</v>
      </c>
      <c r="H48" s="156" t="s">
        <v>557</v>
      </c>
      <c r="I48" s="156" t="s">
        <v>558</v>
      </c>
      <c r="J48" s="156" t="s">
        <v>1688</v>
      </c>
      <c r="K48" s="156" t="s">
        <v>1688</v>
      </c>
      <c r="L48" s="156" t="s">
        <v>1688</v>
      </c>
      <c r="M48" s="156" t="s">
        <v>1688</v>
      </c>
      <c r="N48" s="156" t="s">
        <v>1688</v>
      </c>
      <c r="O48" s="156" t="s">
        <v>1688</v>
      </c>
      <c r="P48" s="156" t="s">
        <v>439</v>
      </c>
      <c r="Q48" s="156" t="s">
        <v>1688</v>
      </c>
      <c r="R48" s="156" t="s">
        <v>1688</v>
      </c>
    </row>
    <row r="49" spans="1:18" ht="15" customHeight="1">
      <c r="A49" s="156" t="s">
        <v>347</v>
      </c>
      <c r="B49" s="194">
        <v>145693712</v>
      </c>
      <c r="C49" s="194">
        <v>145694599</v>
      </c>
      <c r="D49" s="194">
        <v>888</v>
      </c>
      <c r="E49" s="156" t="s">
        <v>544</v>
      </c>
      <c r="F49" s="194">
        <v>145693822</v>
      </c>
      <c r="G49" s="194">
        <v>145694599</v>
      </c>
      <c r="H49" s="156" t="s">
        <v>582</v>
      </c>
      <c r="I49" s="156" t="s">
        <v>558</v>
      </c>
      <c r="J49" s="156" t="s">
        <v>1688</v>
      </c>
      <c r="K49" s="156" t="s">
        <v>1688</v>
      </c>
      <c r="L49" s="156" t="s">
        <v>1689</v>
      </c>
      <c r="M49" s="156" t="s">
        <v>1688</v>
      </c>
      <c r="N49" s="156" t="s">
        <v>1688</v>
      </c>
      <c r="O49" s="156" t="s">
        <v>440</v>
      </c>
      <c r="P49" s="156" t="s">
        <v>1688</v>
      </c>
      <c r="Q49" s="156" t="s">
        <v>1688</v>
      </c>
      <c r="R49" s="156" t="s">
        <v>1689</v>
      </c>
    </row>
    <row r="50" spans="1:18" ht="15" customHeight="1">
      <c r="A50" s="156" t="s">
        <v>347</v>
      </c>
      <c r="B50" s="194">
        <v>162656318</v>
      </c>
      <c r="C50" s="194">
        <v>162659248</v>
      </c>
      <c r="D50" s="194">
        <v>2931</v>
      </c>
      <c r="E50" s="156" t="s">
        <v>544</v>
      </c>
      <c r="F50" s="194">
        <v>162656318</v>
      </c>
      <c r="G50" s="194">
        <v>162659248</v>
      </c>
      <c r="H50" s="156" t="s">
        <v>577</v>
      </c>
      <c r="I50" s="156" t="s">
        <v>558</v>
      </c>
      <c r="J50" s="156" t="s">
        <v>439</v>
      </c>
      <c r="K50" s="156" t="s">
        <v>439</v>
      </c>
      <c r="L50" s="156" t="s">
        <v>439</v>
      </c>
      <c r="M50" s="156" t="s">
        <v>439</v>
      </c>
      <c r="N50" s="156" t="s">
        <v>439</v>
      </c>
      <c r="O50" s="156" t="s">
        <v>439</v>
      </c>
      <c r="P50" s="156" t="s">
        <v>1688</v>
      </c>
      <c r="Q50" s="156" t="s">
        <v>1688</v>
      </c>
      <c r="R50" s="156" t="s">
        <v>1688</v>
      </c>
    </row>
    <row r="51" spans="1:18" ht="15" customHeight="1">
      <c r="A51" s="156" t="s">
        <v>347</v>
      </c>
      <c r="B51" s="194">
        <v>167184943</v>
      </c>
      <c r="C51" s="194">
        <v>167197126</v>
      </c>
      <c r="D51" s="194">
        <v>12184</v>
      </c>
      <c r="E51" s="156" t="s">
        <v>544</v>
      </c>
      <c r="F51" s="194">
        <v>167184943</v>
      </c>
      <c r="G51" s="194">
        <v>167197126</v>
      </c>
      <c r="H51" s="156" t="s">
        <v>578</v>
      </c>
      <c r="I51" s="156" t="s">
        <v>558</v>
      </c>
      <c r="J51" s="156" t="s">
        <v>1688</v>
      </c>
      <c r="K51" s="156" t="s">
        <v>1688</v>
      </c>
      <c r="L51" s="156" t="s">
        <v>439</v>
      </c>
      <c r="M51" s="156" t="s">
        <v>1688</v>
      </c>
      <c r="N51" s="156" t="s">
        <v>439</v>
      </c>
      <c r="O51" s="156" t="s">
        <v>1688</v>
      </c>
      <c r="P51" s="156" t="s">
        <v>1688</v>
      </c>
      <c r="Q51" s="156" t="s">
        <v>1688</v>
      </c>
      <c r="R51" s="156" t="s">
        <v>1688</v>
      </c>
    </row>
    <row r="52" spans="1:18" ht="15" customHeight="1">
      <c r="A52" s="156" t="s">
        <v>347</v>
      </c>
      <c r="B52" s="194">
        <v>187948270</v>
      </c>
      <c r="C52" s="194">
        <v>187956677</v>
      </c>
      <c r="D52" s="194">
        <v>8408</v>
      </c>
      <c r="E52" s="156" t="s">
        <v>544</v>
      </c>
      <c r="F52" s="194">
        <v>187949347</v>
      </c>
      <c r="G52" s="194">
        <v>187955833</v>
      </c>
      <c r="H52" s="156" t="s">
        <v>555</v>
      </c>
      <c r="I52" s="156" t="s">
        <v>556</v>
      </c>
      <c r="J52" s="156" t="s">
        <v>440</v>
      </c>
      <c r="K52" s="156" t="s">
        <v>439</v>
      </c>
      <c r="L52" s="156" t="s">
        <v>439</v>
      </c>
      <c r="M52" s="156" t="s">
        <v>1688</v>
      </c>
      <c r="N52" s="156" t="s">
        <v>439</v>
      </c>
      <c r="O52" s="156" t="s">
        <v>1688</v>
      </c>
      <c r="P52" s="156" t="s">
        <v>1688</v>
      </c>
      <c r="Q52" s="156" t="s">
        <v>1688</v>
      </c>
      <c r="R52" s="156" t="s">
        <v>1688</v>
      </c>
    </row>
    <row r="53" spans="1:18" ht="15" customHeight="1">
      <c r="A53" s="156" t="s">
        <v>443</v>
      </c>
      <c r="B53" s="194">
        <v>46435513</v>
      </c>
      <c r="C53" s="194">
        <v>46565431</v>
      </c>
      <c r="D53" s="194">
        <v>129919</v>
      </c>
      <c r="E53" s="156" t="s">
        <v>544</v>
      </c>
      <c r="F53" s="194">
        <v>46435513</v>
      </c>
      <c r="G53" s="194">
        <v>46565431</v>
      </c>
      <c r="H53" s="156" t="s">
        <v>562</v>
      </c>
      <c r="I53" s="156" t="s">
        <v>558</v>
      </c>
      <c r="J53" s="156" t="s">
        <v>439</v>
      </c>
      <c r="K53" s="156" t="s">
        <v>440</v>
      </c>
      <c r="L53" s="156" t="s">
        <v>440</v>
      </c>
      <c r="M53" s="156" t="s">
        <v>439</v>
      </c>
      <c r="N53" s="156" t="s">
        <v>440</v>
      </c>
      <c r="O53" s="156" t="s">
        <v>440</v>
      </c>
      <c r="P53" s="156" t="s">
        <v>439</v>
      </c>
      <c r="Q53" s="156" t="s">
        <v>439</v>
      </c>
      <c r="R53" s="156" t="s">
        <v>439</v>
      </c>
    </row>
    <row r="54" spans="1:18" ht="15" customHeight="1">
      <c r="A54" s="156" t="s">
        <v>443</v>
      </c>
      <c r="B54" s="194">
        <v>64465056</v>
      </c>
      <c r="C54" s="194">
        <v>64482966</v>
      </c>
      <c r="D54" s="194">
        <v>17911</v>
      </c>
      <c r="E54" s="156" t="s">
        <v>544</v>
      </c>
      <c r="F54" s="194">
        <v>64470811</v>
      </c>
      <c r="G54" s="194">
        <v>64477818</v>
      </c>
      <c r="H54" s="156" t="s">
        <v>583</v>
      </c>
      <c r="I54" s="156" t="s">
        <v>563</v>
      </c>
      <c r="J54" s="156" t="s">
        <v>440</v>
      </c>
      <c r="K54" s="156" t="s">
        <v>440</v>
      </c>
      <c r="L54" s="156" t="s">
        <v>440</v>
      </c>
      <c r="M54" s="156" t="s">
        <v>440</v>
      </c>
      <c r="N54" s="156" t="s">
        <v>439</v>
      </c>
      <c r="O54" s="156" t="s">
        <v>1688</v>
      </c>
      <c r="P54" s="156" t="s">
        <v>439</v>
      </c>
      <c r="Q54" s="156" t="s">
        <v>1688</v>
      </c>
      <c r="R54" s="156" t="s">
        <v>1688</v>
      </c>
    </row>
    <row r="55" spans="1:18" ht="15" customHeight="1">
      <c r="A55" s="156" t="s">
        <v>443</v>
      </c>
      <c r="B55" s="194">
        <v>116011018</v>
      </c>
      <c r="C55" s="194">
        <v>116015368</v>
      </c>
      <c r="D55" s="194">
        <v>4351</v>
      </c>
      <c r="E55" s="156" t="s">
        <v>544</v>
      </c>
      <c r="F55" s="194">
        <v>116011018</v>
      </c>
      <c r="G55" s="194">
        <v>116015368</v>
      </c>
      <c r="H55" s="156" t="s">
        <v>554</v>
      </c>
      <c r="I55" s="156" t="s">
        <v>551</v>
      </c>
      <c r="J55" s="156" t="s">
        <v>1688</v>
      </c>
      <c r="K55" s="156" t="s">
        <v>439</v>
      </c>
      <c r="L55" s="156" t="s">
        <v>1688</v>
      </c>
      <c r="M55" s="156" t="s">
        <v>1688</v>
      </c>
      <c r="N55" s="156" t="s">
        <v>1688</v>
      </c>
      <c r="O55" s="156" t="s">
        <v>1688</v>
      </c>
      <c r="P55" s="156" t="s">
        <v>1688</v>
      </c>
      <c r="Q55" s="156" t="s">
        <v>1688</v>
      </c>
      <c r="R55" s="156" t="s">
        <v>1688</v>
      </c>
    </row>
    <row r="56" spans="1:18" ht="15" customHeight="1">
      <c r="A56" s="156" t="s">
        <v>443</v>
      </c>
      <c r="B56" s="194">
        <v>148174675</v>
      </c>
      <c r="C56" s="194">
        <v>148175214</v>
      </c>
      <c r="D56" s="194">
        <v>540</v>
      </c>
      <c r="E56" s="156" t="s">
        <v>544</v>
      </c>
      <c r="F56" s="194">
        <v>148174677</v>
      </c>
      <c r="G56" s="194">
        <v>148175214</v>
      </c>
      <c r="H56" s="156" t="s">
        <v>582</v>
      </c>
      <c r="I56" s="156" t="s">
        <v>558</v>
      </c>
      <c r="J56" s="156" t="s">
        <v>1688</v>
      </c>
      <c r="K56" s="156" t="s">
        <v>1688</v>
      </c>
      <c r="L56" s="156" t="s">
        <v>1688</v>
      </c>
      <c r="M56" s="156" t="s">
        <v>1688</v>
      </c>
      <c r="N56" s="156" t="s">
        <v>1688</v>
      </c>
      <c r="O56" s="156" t="s">
        <v>440</v>
      </c>
      <c r="P56" s="156" t="s">
        <v>1688</v>
      </c>
      <c r="Q56" s="156" t="s">
        <v>1688</v>
      </c>
      <c r="R56" s="156" t="s">
        <v>1688</v>
      </c>
    </row>
    <row r="57" spans="1:18" ht="15" customHeight="1">
      <c r="A57" s="156" t="s">
        <v>443</v>
      </c>
      <c r="B57" s="194">
        <v>170170693</v>
      </c>
      <c r="C57" s="194">
        <v>170171747</v>
      </c>
      <c r="D57" s="194">
        <v>1055</v>
      </c>
      <c r="E57" s="156" t="s">
        <v>544</v>
      </c>
      <c r="F57" s="194">
        <v>170170693</v>
      </c>
      <c r="G57" s="194">
        <v>170171747</v>
      </c>
      <c r="H57" s="156" t="s">
        <v>554</v>
      </c>
      <c r="I57" s="156" t="s">
        <v>551</v>
      </c>
      <c r="J57" s="156" t="s">
        <v>1688</v>
      </c>
      <c r="K57" s="156" t="s">
        <v>1688</v>
      </c>
      <c r="L57" s="156" t="s">
        <v>439</v>
      </c>
      <c r="M57" s="156" t="s">
        <v>1688</v>
      </c>
      <c r="N57" s="156" t="s">
        <v>1688</v>
      </c>
      <c r="O57" s="156" t="s">
        <v>1688</v>
      </c>
      <c r="P57" s="156" t="s">
        <v>1688</v>
      </c>
      <c r="Q57" s="156" t="s">
        <v>1688</v>
      </c>
      <c r="R57" s="156" t="s">
        <v>1688</v>
      </c>
    </row>
    <row r="58" spans="1:18" ht="15" customHeight="1">
      <c r="A58" s="156" t="s">
        <v>443</v>
      </c>
      <c r="B58" s="194">
        <v>181098356</v>
      </c>
      <c r="C58" s="194">
        <v>181102201</v>
      </c>
      <c r="D58" s="194">
        <v>3846</v>
      </c>
      <c r="E58" s="156" t="s">
        <v>544</v>
      </c>
      <c r="F58" s="194">
        <v>181098356</v>
      </c>
      <c r="G58" s="194">
        <v>181102201</v>
      </c>
      <c r="H58" s="156" t="s">
        <v>564</v>
      </c>
      <c r="I58" s="156" t="s">
        <v>551</v>
      </c>
      <c r="J58" s="156" t="s">
        <v>1688</v>
      </c>
      <c r="K58" s="156" t="s">
        <v>440</v>
      </c>
      <c r="L58" s="156" t="s">
        <v>439</v>
      </c>
      <c r="M58" s="156" t="s">
        <v>440</v>
      </c>
      <c r="N58" s="156" t="s">
        <v>1688</v>
      </c>
      <c r="O58" s="156" t="s">
        <v>1688</v>
      </c>
      <c r="P58" s="156" t="s">
        <v>440</v>
      </c>
      <c r="Q58" s="156" t="s">
        <v>1688</v>
      </c>
      <c r="R58" s="156" t="s">
        <v>439</v>
      </c>
    </row>
    <row r="59" spans="1:18" ht="15" customHeight="1">
      <c r="A59" s="156" t="s">
        <v>444</v>
      </c>
      <c r="B59" s="194">
        <v>12430507</v>
      </c>
      <c r="C59" s="194">
        <v>12433398</v>
      </c>
      <c r="D59" s="194">
        <v>2892</v>
      </c>
      <c r="E59" s="156" t="s">
        <v>544</v>
      </c>
      <c r="F59" s="194">
        <v>12430507</v>
      </c>
      <c r="G59" s="194">
        <v>12433398</v>
      </c>
      <c r="H59" s="156" t="s">
        <v>577</v>
      </c>
      <c r="I59" s="156" t="s">
        <v>558</v>
      </c>
      <c r="J59" s="156" t="s">
        <v>439</v>
      </c>
      <c r="K59" s="156" t="s">
        <v>439</v>
      </c>
      <c r="L59" s="156" t="s">
        <v>1688</v>
      </c>
      <c r="M59" s="156" t="s">
        <v>1688</v>
      </c>
      <c r="N59" s="156" t="s">
        <v>439</v>
      </c>
      <c r="O59" s="156" t="s">
        <v>1688</v>
      </c>
      <c r="P59" s="156" t="s">
        <v>439</v>
      </c>
      <c r="Q59" s="156" t="s">
        <v>1688</v>
      </c>
      <c r="R59" s="156" t="s">
        <v>439</v>
      </c>
    </row>
    <row r="60" spans="1:18" ht="15" customHeight="1">
      <c r="A60" s="156" t="s">
        <v>444</v>
      </c>
      <c r="B60" s="194">
        <v>26722648</v>
      </c>
      <c r="C60" s="194">
        <v>26781180</v>
      </c>
      <c r="D60" s="194">
        <v>58533</v>
      </c>
      <c r="E60" s="156" t="s">
        <v>544</v>
      </c>
      <c r="F60" s="194">
        <v>26738682</v>
      </c>
      <c r="G60" s="194">
        <v>26763103</v>
      </c>
      <c r="H60" s="156" t="s">
        <v>583</v>
      </c>
      <c r="I60" s="156" t="s">
        <v>567</v>
      </c>
      <c r="J60" s="156" t="s">
        <v>439</v>
      </c>
      <c r="K60" s="156" t="s">
        <v>440</v>
      </c>
      <c r="L60" s="156" t="s">
        <v>440</v>
      </c>
      <c r="M60" s="156" t="s">
        <v>1688</v>
      </c>
      <c r="N60" s="156" t="s">
        <v>439</v>
      </c>
      <c r="O60" s="156" t="s">
        <v>439</v>
      </c>
      <c r="P60" s="156" t="s">
        <v>439</v>
      </c>
      <c r="Q60" s="156" t="s">
        <v>1688</v>
      </c>
      <c r="R60" s="156" t="s">
        <v>439</v>
      </c>
    </row>
    <row r="61" spans="1:18" ht="15" customHeight="1">
      <c r="A61" s="156" t="s">
        <v>444</v>
      </c>
      <c r="B61" s="194">
        <v>76106270</v>
      </c>
      <c r="C61" s="194">
        <v>76159073</v>
      </c>
      <c r="D61" s="194">
        <v>52804</v>
      </c>
      <c r="E61" s="156" t="s">
        <v>544</v>
      </c>
      <c r="F61" s="194">
        <v>76109065</v>
      </c>
      <c r="G61" s="194">
        <v>76158338</v>
      </c>
      <c r="H61" s="156" t="s">
        <v>585</v>
      </c>
      <c r="I61" s="156" t="s">
        <v>558</v>
      </c>
      <c r="J61" s="156" t="s">
        <v>1688</v>
      </c>
      <c r="K61" s="156" t="s">
        <v>439</v>
      </c>
      <c r="L61" s="156" t="s">
        <v>1688</v>
      </c>
      <c r="M61" s="156" t="s">
        <v>1688</v>
      </c>
      <c r="N61" s="156" t="s">
        <v>1688</v>
      </c>
      <c r="O61" s="156" t="s">
        <v>1688</v>
      </c>
      <c r="P61" s="156" t="s">
        <v>1688</v>
      </c>
      <c r="Q61" s="156" t="s">
        <v>1688</v>
      </c>
      <c r="R61" s="156" t="s">
        <v>1688</v>
      </c>
    </row>
    <row r="62" spans="1:18" ht="15" customHeight="1">
      <c r="A62" s="156" t="s">
        <v>444</v>
      </c>
      <c r="B62" s="194">
        <v>89212355</v>
      </c>
      <c r="C62" s="194">
        <v>89215355</v>
      </c>
      <c r="D62" s="194">
        <v>3001</v>
      </c>
      <c r="E62" s="156" t="s">
        <v>544</v>
      </c>
      <c r="F62" s="194">
        <v>89213915</v>
      </c>
      <c r="G62" s="194">
        <v>89214239</v>
      </c>
      <c r="H62" s="156" t="s">
        <v>579</v>
      </c>
      <c r="I62" s="156" t="s">
        <v>575</v>
      </c>
      <c r="J62" s="156" t="s">
        <v>1688</v>
      </c>
      <c r="K62" s="156" t="s">
        <v>1688</v>
      </c>
      <c r="L62" s="156" t="s">
        <v>1688</v>
      </c>
      <c r="M62" s="156" t="s">
        <v>1688</v>
      </c>
      <c r="N62" s="156" t="s">
        <v>439</v>
      </c>
      <c r="O62" s="156" t="s">
        <v>439</v>
      </c>
      <c r="P62" s="156" t="s">
        <v>1688</v>
      </c>
      <c r="Q62" s="156" t="s">
        <v>1688</v>
      </c>
      <c r="R62" s="156" t="s">
        <v>1688</v>
      </c>
    </row>
    <row r="63" spans="1:18" ht="15" customHeight="1">
      <c r="A63" s="156" t="s">
        <v>444</v>
      </c>
      <c r="B63" s="194">
        <v>94029849</v>
      </c>
      <c r="C63" s="194">
        <v>94031734</v>
      </c>
      <c r="D63" s="194">
        <v>1886</v>
      </c>
      <c r="E63" s="156" t="s">
        <v>544</v>
      </c>
      <c r="F63" s="194">
        <v>94029849</v>
      </c>
      <c r="G63" s="194">
        <v>94031734</v>
      </c>
      <c r="H63" s="156" t="s">
        <v>557</v>
      </c>
      <c r="I63" s="156" t="s">
        <v>558</v>
      </c>
      <c r="J63" s="156" t="s">
        <v>440</v>
      </c>
      <c r="K63" s="156" t="s">
        <v>440</v>
      </c>
      <c r="L63" s="156" t="s">
        <v>440</v>
      </c>
      <c r="M63" s="156" t="s">
        <v>439</v>
      </c>
      <c r="N63" s="156" t="s">
        <v>440</v>
      </c>
      <c r="O63" s="156" t="s">
        <v>440</v>
      </c>
      <c r="P63" s="156" t="s">
        <v>439</v>
      </c>
      <c r="Q63" s="156" t="s">
        <v>439</v>
      </c>
      <c r="R63" s="156" t="s">
        <v>1689</v>
      </c>
    </row>
    <row r="64" spans="1:18" ht="15" customHeight="1">
      <c r="A64" s="156" t="s">
        <v>444</v>
      </c>
      <c r="B64" s="194">
        <v>106720191</v>
      </c>
      <c r="C64" s="194">
        <v>106723973</v>
      </c>
      <c r="D64" s="194">
        <v>3783</v>
      </c>
      <c r="E64" s="156" t="s">
        <v>544</v>
      </c>
      <c r="F64" s="194">
        <v>106720191</v>
      </c>
      <c r="G64" s="194">
        <v>106723973</v>
      </c>
      <c r="H64" s="156" t="s">
        <v>586</v>
      </c>
      <c r="I64" s="156" t="s">
        <v>556</v>
      </c>
      <c r="J64" s="156" t="s">
        <v>439</v>
      </c>
      <c r="K64" s="156" t="s">
        <v>439</v>
      </c>
      <c r="L64" s="156" t="s">
        <v>439</v>
      </c>
      <c r="M64" s="156" t="s">
        <v>439</v>
      </c>
      <c r="N64" s="156" t="s">
        <v>439</v>
      </c>
      <c r="O64" s="156" t="s">
        <v>439</v>
      </c>
      <c r="P64" s="156" t="s">
        <v>439</v>
      </c>
      <c r="Q64" s="156" t="s">
        <v>439</v>
      </c>
      <c r="R64" s="156" t="s">
        <v>439</v>
      </c>
    </row>
    <row r="65" spans="1:18" ht="15" customHeight="1">
      <c r="A65" s="156" t="s">
        <v>444</v>
      </c>
      <c r="B65" s="194">
        <v>128959877</v>
      </c>
      <c r="C65" s="194">
        <v>128963502</v>
      </c>
      <c r="D65" s="194">
        <v>3626</v>
      </c>
      <c r="E65" s="156" t="s">
        <v>544</v>
      </c>
      <c r="F65" s="194">
        <v>128959877</v>
      </c>
      <c r="G65" s="194">
        <v>128962183</v>
      </c>
      <c r="H65" s="156" t="s">
        <v>577</v>
      </c>
      <c r="I65" s="156" t="s">
        <v>558</v>
      </c>
      <c r="J65" s="156" t="s">
        <v>1688</v>
      </c>
      <c r="K65" s="156" t="s">
        <v>1688</v>
      </c>
      <c r="L65" s="156" t="s">
        <v>1688</v>
      </c>
      <c r="M65" s="156" t="s">
        <v>1688</v>
      </c>
      <c r="N65" s="156" t="s">
        <v>1688</v>
      </c>
      <c r="O65" s="156" t="s">
        <v>1688</v>
      </c>
      <c r="P65" s="156" t="s">
        <v>440</v>
      </c>
      <c r="Q65" s="156" t="s">
        <v>1688</v>
      </c>
      <c r="R65" s="156" t="s">
        <v>439</v>
      </c>
    </row>
    <row r="66" spans="1:18" ht="15" customHeight="1">
      <c r="A66" s="156" t="s">
        <v>444</v>
      </c>
      <c r="B66" s="194">
        <v>130525181</v>
      </c>
      <c r="C66" s="194">
        <v>130535874</v>
      </c>
      <c r="D66" s="194">
        <v>10694</v>
      </c>
      <c r="E66" s="156" t="s">
        <v>544</v>
      </c>
      <c r="F66" s="194">
        <v>130527040</v>
      </c>
      <c r="G66" s="194">
        <v>130531147</v>
      </c>
      <c r="H66" s="156" t="s">
        <v>587</v>
      </c>
      <c r="I66" s="156" t="s">
        <v>556</v>
      </c>
      <c r="J66" s="156" t="s">
        <v>1688</v>
      </c>
      <c r="K66" s="156" t="s">
        <v>1688</v>
      </c>
      <c r="L66" s="156" t="s">
        <v>1688</v>
      </c>
      <c r="M66" s="156" t="s">
        <v>1688</v>
      </c>
      <c r="N66" s="156" t="s">
        <v>1688</v>
      </c>
      <c r="O66" s="156" t="s">
        <v>1688</v>
      </c>
      <c r="P66" s="156" t="s">
        <v>439</v>
      </c>
      <c r="Q66" s="156" t="s">
        <v>439</v>
      </c>
      <c r="R66" s="156" t="s">
        <v>440</v>
      </c>
    </row>
    <row r="67" spans="1:18" ht="15" customHeight="1">
      <c r="A67" s="156" t="s">
        <v>444</v>
      </c>
      <c r="B67" s="194">
        <v>167194362</v>
      </c>
      <c r="C67" s="194">
        <v>167358477</v>
      </c>
      <c r="D67" s="194">
        <v>164116</v>
      </c>
      <c r="E67" s="156" t="s">
        <v>544</v>
      </c>
      <c r="F67" s="194">
        <v>167223171</v>
      </c>
      <c r="G67" s="194">
        <v>167284150</v>
      </c>
      <c r="H67" s="156" t="s">
        <v>554</v>
      </c>
      <c r="I67" s="156" t="s">
        <v>551</v>
      </c>
      <c r="J67" s="156" t="s">
        <v>1688</v>
      </c>
      <c r="K67" s="156" t="s">
        <v>1688</v>
      </c>
      <c r="L67" s="156" t="s">
        <v>1688</v>
      </c>
      <c r="M67" s="156" t="s">
        <v>1688</v>
      </c>
      <c r="N67" s="156" t="s">
        <v>1688</v>
      </c>
      <c r="O67" s="156" t="s">
        <v>1688</v>
      </c>
      <c r="P67" s="156" t="s">
        <v>1688</v>
      </c>
      <c r="Q67" s="156" t="s">
        <v>439</v>
      </c>
      <c r="R67" s="156" t="s">
        <v>439</v>
      </c>
    </row>
    <row r="68" spans="1:18" ht="15" customHeight="1">
      <c r="A68" s="156" t="s">
        <v>444</v>
      </c>
      <c r="B68" s="194">
        <v>168390177</v>
      </c>
      <c r="C68" s="194">
        <v>168393080</v>
      </c>
      <c r="D68" s="194">
        <v>2904</v>
      </c>
      <c r="E68" s="156" t="s">
        <v>544</v>
      </c>
      <c r="F68" s="194">
        <v>168390177</v>
      </c>
      <c r="G68" s="194">
        <v>168392202</v>
      </c>
      <c r="H68" s="156" t="s">
        <v>557</v>
      </c>
      <c r="I68" s="156" t="s">
        <v>558</v>
      </c>
      <c r="J68" s="156" t="s">
        <v>1688</v>
      </c>
      <c r="K68" s="156" t="s">
        <v>1688</v>
      </c>
      <c r="L68" s="156" t="s">
        <v>1688</v>
      </c>
      <c r="M68" s="156" t="s">
        <v>1688</v>
      </c>
      <c r="N68" s="156" t="s">
        <v>1688</v>
      </c>
      <c r="O68" s="156" t="s">
        <v>1688</v>
      </c>
      <c r="P68" s="156" t="s">
        <v>1688</v>
      </c>
      <c r="Q68" s="156" t="s">
        <v>439</v>
      </c>
      <c r="R68" s="156" t="s">
        <v>1688</v>
      </c>
    </row>
    <row r="69" spans="1:18" ht="15" customHeight="1">
      <c r="A69" s="156" t="s">
        <v>444</v>
      </c>
      <c r="B69" s="194">
        <v>168692356</v>
      </c>
      <c r="C69" s="194">
        <v>168695795</v>
      </c>
      <c r="D69" s="194">
        <v>3440</v>
      </c>
      <c r="E69" s="156" t="s">
        <v>544</v>
      </c>
      <c r="F69" s="194">
        <v>168692356</v>
      </c>
      <c r="G69" s="194">
        <v>168695795</v>
      </c>
      <c r="H69" s="156" t="s">
        <v>564</v>
      </c>
      <c r="I69" s="156" t="s">
        <v>551</v>
      </c>
      <c r="J69" s="156" t="s">
        <v>1688</v>
      </c>
      <c r="K69" s="156" t="s">
        <v>439</v>
      </c>
      <c r="L69" s="156" t="s">
        <v>1688</v>
      </c>
      <c r="M69" s="156" t="s">
        <v>1688</v>
      </c>
      <c r="N69" s="156" t="s">
        <v>1688</v>
      </c>
      <c r="O69" s="156" t="s">
        <v>1688</v>
      </c>
      <c r="P69" s="156" t="s">
        <v>1688</v>
      </c>
      <c r="Q69" s="156" t="s">
        <v>1688</v>
      </c>
      <c r="R69" s="156" t="s">
        <v>1688</v>
      </c>
    </row>
    <row r="70" spans="1:18" ht="15" customHeight="1">
      <c r="A70" s="156" t="s">
        <v>445</v>
      </c>
      <c r="B70" s="194">
        <v>5906707</v>
      </c>
      <c r="C70" s="194">
        <v>5978872</v>
      </c>
      <c r="D70" s="194">
        <v>72166</v>
      </c>
      <c r="E70" s="156" t="s">
        <v>544</v>
      </c>
      <c r="F70" s="194">
        <v>5906707</v>
      </c>
      <c r="G70" s="194">
        <v>5978872</v>
      </c>
      <c r="H70" s="156" t="s">
        <v>545</v>
      </c>
      <c r="I70" s="156" t="s">
        <v>546</v>
      </c>
      <c r="J70" s="156" t="s">
        <v>439</v>
      </c>
      <c r="K70" s="156" t="s">
        <v>439</v>
      </c>
      <c r="L70" s="156" t="s">
        <v>439</v>
      </c>
      <c r="M70" s="156" t="s">
        <v>1688</v>
      </c>
      <c r="N70" s="156" t="s">
        <v>439</v>
      </c>
      <c r="O70" s="156" t="s">
        <v>1688</v>
      </c>
      <c r="P70" s="156" t="s">
        <v>439</v>
      </c>
      <c r="Q70" s="156" t="s">
        <v>439</v>
      </c>
      <c r="R70" s="156" t="s">
        <v>439</v>
      </c>
    </row>
    <row r="71" spans="1:18" ht="15" customHeight="1">
      <c r="A71" s="156" t="s">
        <v>445</v>
      </c>
      <c r="B71" s="194">
        <v>5978874</v>
      </c>
      <c r="C71" s="194">
        <v>6747083</v>
      </c>
      <c r="D71" s="194">
        <v>768210</v>
      </c>
      <c r="E71" s="156" t="s">
        <v>544</v>
      </c>
      <c r="F71" s="194">
        <v>5978874</v>
      </c>
      <c r="G71" s="194">
        <v>6747083</v>
      </c>
      <c r="H71" s="156" t="s">
        <v>545</v>
      </c>
      <c r="I71" s="156" t="s">
        <v>546</v>
      </c>
      <c r="J71" s="156" t="s">
        <v>1688</v>
      </c>
      <c r="K71" s="156" t="s">
        <v>1688</v>
      </c>
      <c r="L71" s="156" t="s">
        <v>1688</v>
      </c>
      <c r="M71" s="156" t="s">
        <v>439</v>
      </c>
      <c r="N71" s="156" t="s">
        <v>1688</v>
      </c>
      <c r="O71" s="156" t="s">
        <v>1688</v>
      </c>
      <c r="P71" s="156" t="s">
        <v>1688</v>
      </c>
      <c r="Q71" s="156" t="s">
        <v>439</v>
      </c>
      <c r="R71" s="156" t="s">
        <v>1688</v>
      </c>
    </row>
    <row r="72" spans="1:18" ht="15" customHeight="1">
      <c r="A72" s="156" t="s">
        <v>445</v>
      </c>
      <c r="B72" s="194">
        <v>40833456</v>
      </c>
      <c r="C72" s="194">
        <v>40842024</v>
      </c>
      <c r="D72" s="194">
        <v>8569</v>
      </c>
      <c r="E72" s="156" t="s">
        <v>544</v>
      </c>
      <c r="F72" s="194">
        <v>40838612</v>
      </c>
      <c r="G72" s="194">
        <v>40840870</v>
      </c>
      <c r="H72" s="156" t="s">
        <v>589</v>
      </c>
      <c r="I72" s="156" t="s">
        <v>575</v>
      </c>
      <c r="J72" s="156" t="s">
        <v>1688</v>
      </c>
      <c r="K72" s="156" t="s">
        <v>1688</v>
      </c>
      <c r="L72" s="156" t="s">
        <v>1688</v>
      </c>
      <c r="M72" s="156" t="s">
        <v>1688</v>
      </c>
      <c r="N72" s="156" t="s">
        <v>439</v>
      </c>
      <c r="O72" s="156" t="s">
        <v>1688</v>
      </c>
      <c r="P72" s="156" t="s">
        <v>1688</v>
      </c>
      <c r="Q72" s="156" t="s">
        <v>1688</v>
      </c>
      <c r="R72" s="156" t="s">
        <v>1688</v>
      </c>
    </row>
    <row r="73" spans="1:18" ht="15" customHeight="1">
      <c r="A73" s="156" t="s">
        <v>445</v>
      </c>
      <c r="B73" s="194">
        <v>47613072</v>
      </c>
      <c r="C73" s="194">
        <v>47616567</v>
      </c>
      <c r="D73" s="194">
        <v>3496</v>
      </c>
      <c r="E73" s="156" t="s">
        <v>544</v>
      </c>
      <c r="F73" s="194">
        <v>47614243</v>
      </c>
      <c r="G73" s="194">
        <v>47615360</v>
      </c>
      <c r="H73" s="156" t="s">
        <v>579</v>
      </c>
      <c r="I73" s="156" t="s">
        <v>575</v>
      </c>
      <c r="J73" s="156" t="s">
        <v>439</v>
      </c>
      <c r="K73" s="156" t="s">
        <v>439</v>
      </c>
      <c r="L73" s="156" t="s">
        <v>440</v>
      </c>
      <c r="M73" s="156" t="s">
        <v>1688</v>
      </c>
      <c r="N73" s="156" t="s">
        <v>439</v>
      </c>
      <c r="O73" s="156" t="s">
        <v>1688</v>
      </c>
      <c r="P73" s="156" t="s">
        <v>1688</v>
      </c>
      <c r="Q73" s="156" t="s">
        <v>1688</v>
      </c>
      <c r="R73" s="156" t="s">
        <v>1688</v>
      </c>
    </row>
    <row r="74" spans="1:18" ht="15" customHeight="1">
      <c r="A74" s="156" t="s">
        <v>445</v>
      </c>
      <c r="B74" s="194">
        <v>54231737</v>
      </c>
      <c r="C74" s="194">
        <v>54316407</v>
      </c>
      <c r="D74" s="194">
        <v>84671</v>
      </c>
      <c r="E74" s="156" t="s">
        <v>544</v>
      </c>
      <c r="F74" s="194">
        <v>54231737</v>
      </c>
      <c r="G74" s="194">
        <v>54316407</v>
      </c>
      <c r="H74" s="156" t="s">
        <v>560</v>
      </c>
      <c r="I74" s="156" t="s">
        <v>558</v>
      </c>
      <c r="J74" s="156" t="s">
        <v>1688</v>
      </c>
      <c r="K74" s="156" t="s">
        <v>440</v>
      </c>
      <c r="L74" s="156" t="s">
        <v>439</v>
      </c>
      <c r="M74" s="156" t="s">
        <v>439</v>
      </c>
      <c r="N74" s="156" t="s">
        <v>440</v>
      </c>
      <c r="O74" s="156" t="s">
        <v>440</v>
      </c>
      <c r="P74" s="156" t="s">
        <v>439</v>
      </c>
      <c r="Q74" s="156" t="s">
        <v>439</v>
      </c>
      <c r="R74" s="156" t="s">
        <v>1688</v>
      </c>
    </row>
    <row r="75" spans="1:18" ht="15" customHeight="1">
      <c r="A75" s="156" t="s">
        <v>445</v>
      </c>
      <c r="B75" s="194">
        <v>56937311</v>
      </c>
      <c r="C75" s="194">
        <v>57086047</v>
      </c>
      <c r="D75" s="194">
        <v>148737</v>
      </c>
      <c r="E75" s="156" t="s">
        <v>544</v>
      </c>
      <c r="F75" s="194">
        <v>56937311</v>
      </c>
      <c r="G75" s="194">
        <v>57086047</v>
      </c>
      <c r="H75" s="156" t="s">
        <v>545</v>
      </c>
      <c r="I75" s="156" t="s">
        <v>546</v>
      </c>
      <c r="J75" s="156" t="s">
        <v>439</v>
      </c>
      <c r="K75" s="156" t="s">
        <v>439</v>
      </c>
      <c r="L75" s="156" t="s">
        <v>439</v>
      </c>
      <c r="M75" s="156" t="s">
        <v>439</v>
      </c>
      <c r="N75" s="156" t="s">
        <v>439</v>
      </c>
      <c r="O75" s="156" t="s">
        <v>439</v>
      </c>
      <c r="P75" s="156" t="s">
        <v>439</v>
      </c>
      <c r="Q75" s="156" t="s">
        <v>1688</v>
      </c>
      <c r="R75" s="156" t="s">
        <v>439</v>
      </c>
    </row>
    <row r="76" spans="1:18" ht="15" customHeight="1">
      <c r="A76" s="156" t="s">
        <v>445</v>
      </c>
      <c r="B76" s="194">
        <v>57777902</v>
      </c>
      <c r="C76" s="194">
        <v>58068779</v>
      </c>
      <c r="D76" s="194">
        <v>290878</v>
      </c>
      <c r="E76" s="156" t="s">
        <v>544</v>
      </c>
      <c r="F76" s="194">
        <v>57777902</v>
      </c>
      <c r="G76" s="194">
        <v>58068779</v>
      </c>
      <c r="H76" s="156" t="s">
        <v>562</v>
      </c>
      <c r="I76" s="156" t="s">
        <v>558</v>
      </c>
      <c r="J76" s="156" t="s">
        <v>1688</v>
      </c>
      <c r="K76" s="156" t="s">
        <v>1688</v>
      </c>
      <c r="L76" s="156" t="s">
        <v>1688</v>
      </c>
      <c r="M76" s="156" t="s">
        <v>1688</v>
      </c>
      <c r="N76" s="156" t="s">
        <v>1688</v>
      </c>
      <c r="O76" s="156" t="s">
        <v>1688</v>
      </c>
      <c r="P76" s="156" t="s">
        <v>1688</v>
      </c>
      <c r="Q76" s="156" t="s">
        <v>439</v>
      </c>
      <c r="R76" s="156" t="s">
        <v>439</v>
      </c>
    </row>
    <row r="77" spans="1:18" ht="15" customHeight="1">
      <c r="A77" s="156" t="s">
        <v>445</v>
      </c>
      <c r="B77" s="194">
        <v>61579455</v>
      </c>
      <c r="C77" s="194">
        <v>61816965</v>
      </c>
      <c r="D77" s="194">
        <v>237511</v>
      </c>
      <c r="E77" s="156" t="s">
        <v>544</v>
      </c>
      <c r="F77" s="194">
        <v>61579455</v>
      </c>
      <c r="G77" s="194">
        <v>61816965</v>
      </c>
      <c r="H77" s="156" t="s">
        <v>545</v>
      </c>
      <c r="I77" s="156" t="s">
        <v>546</v>
      </c>
      <c r="J77" s="156" t="s">
        <v>1688</v>
      </c>
      <c r="K77" s="156" t="s">
        <v>1688</v>
      </c>
      <c r="L77" s="156" t="s">
        <v>1688</v>
      </c>
      <c r="M77" s="156" t="s">
        <v>439</v>
      </c>
      <c r="N77" s="156" t="s">
        <v>1688</v>
      </c>
      <c r="O77" s="156" t="s">
        <v>1688</v>
      </c>
      <c r="P77" s="156" t="s">
        <v>1688</v>
      </c>
      <c r="Q77" s="156" t="s">
        <v>439</v>
      </c>
      <c r="R77" s="156" t="s">
        <v>1688</v>
      </c>
    </row>
    <row r="78" spans="1:18" ht="15" customHeight="1">
      <c r="A78" s="156" t="s">
        <v>445</v>
      </c>
      <c r="B78" s="194">
        <v>62156625</v>
      </c>
      <c r="C78" s="194">
        <v>62233976</v>
      </c>
      <c r="D78" s="194">
        <v>77352</v>
      </c>
      <c r="E78" s="156" t="s">
        <v>544</v>
      </c>
      <c r="F78" s="194">
        <v>62156625</v>
      </c>
      <c r="G78" s="194">
        <v>62233976</v>
      </c>
      <c r="H78" s="156" t="s">
        <v>545</v>
      </c>
      <c r="I78" s="156" t="s">
        <v>546</v>
      </c>
      <c r="J78" s="156" t="s">
        <v>440</v>
      </c>
      <c r="K78" s="156" t="s">
        <v>440</v>
      </c>
      <c r="L78" s="156" t="s">
        <v>440</v>
      </c>
      <c r="M78" s="156" t="s">
        <v>440</v>
      </c>
      <c r="N78" s="156" t="s">
        <v>440</v>
      </c>
      <c r="O78" s="156" t="s">
        <v>440</v>
      </c>
      <c r="P78" s="156" t="s">
        <v>440</v>
      </c>
      <c r="Q78" s="156" t="s">
        <v>1688</v>
      </c>
      <c r="R78" s="156" t="s">
        <v>440</v>
      </c>
    </row>
    <row r="79" spans="1:18" ht="15" customHeight="1">
      <c r="A79" s="156" t="s">
        <v>445</v>
      </c>
      <c r="B79" s="194">
        <v>62291688</v>
      </c>
      <c r="C79" s="194">
        <v>62373989</v>
      </c>
      <c r="D79" s="194">
        <v>82302</v>
      </c>
      <c r="E79" s="156" t="s">
        <v>544</v>
      </c>
      <c r="F79" s="194">
        <v>62291688</v>
      </c>
      <c r="G79" s="194">
        <v>62373989</v>
      </c>
      <c r="H79" s="156" t="s">
        <v>545</v>
      </c>
      <c r="I79" s="156" t="s">
        <v>546</v>
      </c>
      <c r="J79" s="156" t="s">
        <v>439</v>
      </c>
      <c r="K79" s="156" t="s">
        <v>440</v>
      </c>
      <c r="L79" s="156" t="s">
        <v>440</v>
      </c>
      <c r="M79" s="156" t="s">
        <v>1688</v>
      </c>
      <c r="N79" s="156" t="s">
        <v>1688</v>
      </c>
      <c r="O79" s="156" t="s">
        <v>1688</v>
      </c>
      <c r="P79" s="156" t="s">
        <v>440</v>
      </c>
      <c r="Q79" s="156" t="s">
        <v>439</v>
      </c>
      <c r="R79" s="156" t="s">
        <v>439</v>
      </c>
    </row>
    <row r="80" spans="1:18" ht="15" customHeight="1">
      <c r="A80" s="156" t="s">
        <v>445</v>
      </c>
      <c r="B80" s="194">
        <v>63367442</v>
      </c>
      <c r="C80" s="194">
        <v>63382454</v>
      </c>
      <c r="D80" s="194">
        <v>15013</v>
      </c>
      <c r="E80" s="156" t="s">
        <v>544</v>
      </c>
      <c r="F80" s="194">
        <v>63367442</v>
      </c>
      <c r="G80" s="194">
        <v>63382454</v>
      </c>
      <c r="H80" s="156" t="s">
        <v>545</v>
      </c>
      <c r="I80" s="156" t="s">
        <v>546</v>
      </c>
      <c r="J80" s="156" t="s">
        <v>440</v>
      </c>
      <c r="K80" s="156" t="s">
        <v>439</v>
      </c>
      <c r="L80" s="156" t="s">
        <v>440</v>
      </c>
      <c r="M80" s="156" t="s">
        <v>439</v>
      </c>
      <c r="N80" s="156" t="s">
        <v>1688</v>
      </c>
      <c r="O80" s="156" t="s">
        <v>1688</v>
      </c>
      <c r="P80" s="156" t="s">
        <v>1688</v>
      </c>
      <c r="Q80" s="156" t="s">
        <v>439</v>
      </c>
      <c r="R80" s="156" t="s">
        <v>1688</v>
      </c>
    </row>
    <row r="81" spans="1:18" ht="15" customHeight="1">
      <c r="A81" s="156" t="s">
        <v>445</v>
      </c>
      <c r="B81" s="194">
        <v>63487699</v>
      </c>
      <c r="C81" s="194">
        <v>63651382</v>
      </c>
      <c r="D81" s="194">
        <v>163684</v>
      </c>
      <c r="E81" s="156" t="s">
        <v>544</v>
      </c>
      <c r="F81" s="194">
        <v>63487699</v>
      </c>
      <c r="G81" s="194">
        <v>63651382</v>
      </c>
      <c r="H81" s="156" t="s">
        <v>545</v>
      </c>
      <c r="I81" s="156" t="s">
        <v>546</v>
      </c>
      <c r="J81" s="156" t="s">
        <v>439</v>
      </c>
      <c r="K81" s="156" t="s">
        <v>439</v>
      </c>
      <c r="L81" s="156" t="s">
        <v>439</v>
      </c>
      <c r="M81" s="156" t="s">
        <v>439</v>
      </c>
      <c r="N81" s="156" t="s">
        <v>439</v>
      </c>
      <c r="O81" s="156" t="s">
        <v>439</v>
      </c>
      <c r="P81" s="156" t="s">
        <v>439</v>
      </c>
      <c r="Q81" s="156" t="s">
        <v>439</v>
      </c>
      <c r="R81" s="156" t="s">
        <v>439</v>
      </c>
    </row>
    <row r="82" spans="1:18" ht="15" customHeight="1">
      <c r="A82" s="156" t="s">
        <v>445</v>
      </c>
      <c r="B82" s="194">
        <v>65120279</v>
      </c>
      <c r="C82" s="194">
        <v>65503542</v>
      </c>
      <c r="D82" s="194">
        <v>383264</v>
      </c>
      <c r="E82" s="156" t="s">
        <v>544</v>
      </c>
      <c r="F82" s="194">
        <v>65120279</v>
      </c>
      <c r="G82" s="194">
        <v>65503542</v>
      </c>
      <c r="H82" s="156" t="s">
        <v>561</v>
      </c>
      <c r="I82" s="156" t="s">
        <v>558</v>
      </c>
      <c r="J82" s="156" t="s">
        <v>440</v>
      </c>
      <c r="K82" s="156" t="s">
        <v>440</v>
      </c>
      <c r="L82" s="156" t="s">
        <v>440</v>
      </c>
      <c r="M82" s="156" t="s">
        <v>1688</v>
      </c>
      <c r="N82" s="156" t="s">
        <v>439</v>
      </c>
      <c r="O82" s="156" t="s">
        <v>1688</v>
      </c>
      <c r="P82" s="156" t="s">
        <v>1688</v>
      </c>
      <c r="Q82" s="156" t="s">
        <v>1688</v>
      </c>
      <c r="R82" s="156" t="s">
        <v>1688</v>
      </c>
    </row>
    <row r="83" spans="1:18" ht="15" customHeight="1">
      <c r="A83" s="156" t="s">
        <v>445</v>
      </c>
      <c r="B83" s="194">
        <v>65514658</v>
      </c>
      <c r="C83" s="194">
        <v>65525344</v>
      </c>
      <c r="D83" s="194">
        <v>10687</v>
      </c>
      <c r="E83" s="156" t="s">
        <v>544</v>
      </c>
      <c r="F83" s="194">
        <v>65514658</v>
      </c>
      <c r="G83" s="194">
        <v>65525344</v>
      </c>
      <c r="H83" s="156" t="s">
        <v>561</v>
      </c>
      <c r="I83" s="156" t="s">
        <v>556</v>
      </c>
      <c r="J83" s="156" t="s">
        <v>1688</v>
      </c>
      <c r="K83" s="156" t="s">
        <v>439</v>
      </c>
      <c r="L83" s="156" t="s">
        <v>1688</v>
      </c>
      <c r="M83" s="156" t="s">
        <v>1688</v>
      </c>
      <c r="N83" s="156" t="s">
        <v>1688</v>
      </c>
      <c r="O83" s="156" t="s">
        <v>1688</v>
      </c>
      <c r="P83" s="156" t="s">
        <v>1688</v>
      </c>
      <c r="Q83" s="156" t="s">
        <v>440</v>
      </c>
      <c r="R83" s="156" t="s">
        <v>439</v>
      </c>
    </row>
    <row r="84" spans="1:18" ht="15" customHeight="1">
      <c r="A84" s="156" t="s">
        <v>445</v>
      </c>
      <c r="B84" s="194">
        <v>70954996</v>
      </c>
      <c r="C84" s="194">
        <v>70974536</v>
      </c>
      <c r="D84" s="194">
        <v>19541</v>
      </c>
      <c r="E84" s="156" t="s">
        <v>544</v>
      </c>
      <c r="F84" s="194">
        <v>70961198</v>
      </c>
      <c r="G84" s="194">
        <v>70973894</v>
      </c>
      <c r="H84" s="156" t="s">
        <v>591</v>
      </c>
      <c r="I84" s="156" t="s">
        <v>558</v>
      </c>
      <c r="J84" s="156" t="s">
        <v>440</v>
      </c>
      <c r="K84" s="156" t="s">
        <v>440</v>
      </c>
      <c r="L84" s="156" t="s">
        <v>440</v>
      </c>
      <c r="M84" s="156" t="s">
        <v>440</v>
      </c>
      <c r="N84" s="156" t="s">
        <v>440</v>
      </c>
      <c r="O84" s="156" t="s">
        <v>1688</v>
      </c>
      <c r="P84" s="156" t="s">
        <v>439</v>
      </c>
      <c r="Q84" s="156" t="s">
        <v>1688</v>
      </c>
      <c r="R84" s="156" t="s">
        <v>1688</v>
      </c>
    </row>
    <row r="85" spans="1:18" ht="15" customHeight="1">
      <c r="A85" s="156" t="s">
        <v>445</v>
      </c>
      <c r="B85" s="194">
        <v>72949859</v>
      </c>
      <c r="C85" s="194">
        <v>75422553</v>
      </c>
      <c r="D85" s="194">
        <v>2472695</v>
      </c>
      <c r="E85" s="156" t="s">
        <v>544</v>
      </c>
      <c r="F85" s="194">
        <v>72976532</v>
      </c>
      <c r="G85" s="194">
        <v>75415215</v>
      </c>
      <c r="H85" s="156" t="s">
        <v>561</v>
      </c>
      <c r="I85" s="156" t="s">
        <v>558</v>
      </c>
      <c r="J85" s="156" t="s">
        <v>1688</v>
      </c>
      <c r="K85" s="156" t="s">
        <v>1688</v>
      </c>
      <c r="L85" s="156" t="s">
        <v>1688</v>
      </c>
      <c r="M85" s="156" t="s">
        <v>1688</v>
      </c>
      <c r="N85" s="156" t="s">
        <v>439</v>
      </c>
      <c r="O85" s="156" t="s">
        <v>1688</v>
      </c>
      <c r="P85" s="156" t="s">
        <v>1688</v>
      </c>
      <c r="Q85" s="156" t="s">
        <v>439</v>
      </c>
      <c r="R85" s="156" t="s">
        <v>1688</v>
      </c>
    </row>
    <row r="86" spans="1:18" ht="15" customHeight="1">
      <c r="A86" s="156" t="s">
        <v>445</v>
      </c>
      <c r="B86" s="194">
        <v>97436188</v>
      </c>
      <c r="C86" s="194">
        <v>97461596</v>
      </c>
      <c r="D86" s="194">
        <v>25409</v>
      </c>
      <c r="E86" s="156" t="s">
        <v>544</v>
      </c>
      <c r="F86" s="194">
        <v>97437020</v>
      </c>
      <c r="G86" s="194">
        <v>97460380</v>
      </c>
      <c r="H86" s="156" t="s">
        <v>592</v>
      </c>
      <c r="I86" s="156" t="s">
        <v>558</v>
      </c>
      <c r="J86" s="156" t="s">
        <v>1688</v>
      </c>
      <c r="K86" s="156" t="s">
        <v>1688</v>
      </c>
      <c r="L86" s="156" t="s">
        <v>1688</v>
      </c>
      <c r="M86" s="156" t="s">
        <v>439</v>
      </c>
      <c r="N86" s="156" t="s">
        <v>1688</v>
      </c>
      <c r="O86" s="156" t="s">
        <v>439</v>
      </c>
      <c r="P86" s="156" t="s">
        <v>1688</v>
      </c>
      <c r="Q86" s="156" t="s">
        <v>1688</v>
      </c>
      <c r="R86" s="156" t="s">
        <v>1688</v>
      </c>
    </row>
    <row r="87" spans="1:18" ht="15" customHeight="1">
      <c r="A87" s="156" t="s">
        <v>445</v>
      </c>
      <c r="B87" s="194">
        <v>107418031</v>
      </c>
      <c r="C87" s="194">
        <v>107423297</v>
      </c>
      <c r="D87" s="194">
        <v>5267</v>
      </c>
      <c r="E87" s="156" t="s">
        <v>544</v>
      </c>
      <c r="F87" s="194">
        <v>107418031</v>
      </c>
      <c r="G87" s="194">
        <v>107423297</v>
      </c>
      <c r="H87" s="156" t="s">
        <v>555</v>
      </c>
      <c r="I87" s="156" t="s">
        <v>558</v>
      </c>
      <c r="J87" s="156" t="s">
        <v>1688</v>
      </c>
      <c r="K87" s="156" t="s">
        <v>1688</v>
      </c>
      <c r="L87" s="156" t="s">
        <v>440</v>
      </c>
      <c r="M87" s="156" t="s">
        <v>1688</v>
      </c>
      <c r="N87" s="156" t="s">
        <v>1688</v>
      </c>
      <c r="O87" s="156" t="s">
        <v>440</v>
      </c>
      <c r="P87" s="156" t="s">
        <v>1688</v>
      </c>
      <c r="Q87" s="156" t="s">
        <v>1688</v>
      </c>
      <c r="R87" s="156" t="s">
        <v>440</v>
      </c>
    </row>
    <row r="88" spans="1:18" ht="15" customHeight="1">
      <c r="A88" s="156" t="s">
        <v>445</v>
      </c>
      <c r="B88" s="194">
        <v>129178544</v>
      </c>
      <c r="C88" s="194">
        <v>129181125</v>
      </c>
      <c r="D88" s="194">
        <v>2582</v>
      </c>
      <c r="E88" s="156" t="s">
        <v>544</v>
      </c>
      <c r="F88" s="194">
        <v>129178544</v>
      </c>
      <c r="G88" s="194">
        <v>129181125</v>
      </c>
      <c r="H88" s="156" t="s">
        <v>554</v>
      </c>
      <c r="I88" s="156" t="s">
        <v>551</v>
      </c>
      <c r="J88" s="156" t="s">
        <v>1688</v>
      </c>
      <c r="K88" s="156" t="s">
        <v>1688</v>
      </c>
      <c r="L88" s="156" t="s">
        <v>1688</v>
      </c>
      <c r="M88" s="156" t="s">
        <v>1688</v>
      </c>
      <c r="N88" s="156" t="s">
        <v>439</v>
      </c>
      <c r="O88" s="156" t="s">
        <v>1688</v>
      </c>
      <c r="P88" s="156" t="s">
        <v>1688</v>
      </c>
      <c r="Q88" s="156" t="s">
        <v>1688</v>
      </c>
      <c r="R88" s="156" t="s">
        <v>1688</v>
      </c>
    </row>
    <row r="89" spans="1:18" ht="15" customHeight="1">
      <c r="A89" s="156" t="s">
        <v>445</v>
      </c>
      <c r="B89" s="194">
        <v>143711190</v>
      </c>
      <c r="C89" s="194">
        <v>143772948</v>
      </c>
      <c r="D89" s="194">
        <v>61759</v>
      </c>
      <c r="E89" s="156" t="s">
        <v>544</v>
      </c>
      <c r="F89" s="194">
        <v>143711190</v>
      </c>
      <c r="G89" s="194">
        <v>143772948</v>
      </c>
      <c r="H89" s="156" t="s">
        <v>545</v>
      </c>
      <c r="I89" s="156" t="s">
        <v>546</v>
      </c>
      <c r="J89" s="156" t="s">
        <v>439</v>
      </c>
      <c r="K89" s="156" t="s">
        <v>1688</v>
      </c>
      <c r="L89" s="156" t="s">
        <v>439</v>
      </c>
      <c r="M89" s="156" t="s">
        <v>1688</v>
      </c>
      <c r="N89" s="156" t="s">
        <v>439</v>
      </c>
      <c r="O89" s="156" t="s">
        <v>1688</v>
      </c>
      <c r="P89" s="156" t="s">
        <v>1688</v>
      </c>
      <c r="Q89" s="156" t="s">
        <v>1688</v>
      </c>
      <c r="R89" s="156" t="s">
        <v>1688</v>
      </c>
    </row>
    <row r="90" spans="1:18" ht="15" customHeight="1">
      <c r="A90" s="156" t="s">
        <v>445</v>
      </c>
      <c r="B90" s="194">
        <v>150000281</v>
      </c>
      <c r="C90" s="194">
        <v>150005158</v>
      </c>
      <c r="D90" s="194">
        <v>4878</v>
      </c>
      <c r="E90" s="156" t="s">
        <v>544</v>
      </c>
      <c r="F90" s="194">
        <v>150000281</v>
      </c>
      <c r="G90" s="194">
        <v>150005158</v>
      </c>
      <c r="H90" s="156" t="s">
        <v>545</v>
      </c>
      <c r="I90" s="156" t="s">
        <v>546</v>
      </c>
      <c r="J90" s="156" t="s">
        <v>439</v>
      </c>
      <c r="K90" s="156" t="s">
        <v>439</v>
      </c>
      <c r="L90" s="156" t="s">
        <v>439</v>
      </c>
      <c r="M90" s="156" t="s">
        <v>439</v>
      </c>
      <c r="N90" s="156" t="s">
        <v>439</v>
      </c>
      <c r="O90" s="156" t="s">
        <v>439</v>
      </c>
      <c r="P90" s="156" t="s">
        <v>439</v>
      </c>
      <c r="Q90" s="156" t="s">
        <v>439</v>
      </c>
      <c r="R90" s="156" t="s">
        <v>439</v>
      </c>
    </row>
    <row r="91" spans="1:18" ht="15" customHeight="1">
      <c r="A91" s="156" t="s">
        <v>445</v>
      </c>
      <c r="B91" s="194">
        <v>151312948</v>
      </c>
      <c r="C91" s="194">
        <v>151315017</v>
      </c>
      <c r="D91" s="194">
        <v>2070</v>
      </c>
      <c r="E91" s="156" t="s">
        <v>544</v>
      </c>
      <c r="F91" s="194">
        <v>151312948</v>
      </c>
      <c r="G91" s="194">
        <v>151315017</v>
      </c>
      <c r="H91" s="156" t="s">
        <v>554</v>
      </c>
      <c r="I91" s="156" t="s">
        <v>551</v>
      </c>
      <c r="J91" s="156" t="s">
        <v>1688</v>
      </c>
      <c r="K91" s="156" t="s">
        <v>1688</v>
      </c>
      <c r="L91" s="156" t="s">
        <v>1688</v>
      </c>
      <c r="M91" s="156" t="s">
        <v>1688</v>
      </c>
      <c r="N91" s="156" t="s">
        <v>1688</v>
      </c>
      <c r="O91" s="156" t="s">
        <v>1688</v>
      </c>
      <c r="P91" s="156" t="s">
        <v>1688</v>
      </c>
      <c r="Q91" s="156" t="s">
        <v>439</v>
      </c>
      <c r="R91" s="156" t="s">
        <v>1688</v>
      </c>
    </row>
    <row r="92" spans="1:18" ht="15" customHeight="1">
      <c r="A92" s="156" t="s">
        <v>446</v>
      </c>
      <c r="B92" s="194">
        <v>2250154</v>
      </c>
      <c r="C92" s="194">
        <v>2479751</v>
      </c>
      <c r="D92" s="194">
        <v>229598</v>
      </c>
      <c r="E92" s="156" t="s">
        <v>544</v>
      </c>
      <c r="F92" s="194">
        <v>2250154</v>
      </c>
      <c r="G92" s="194">
        <v>2479751</v>
      </c>
      <c r="H92" s="156" t="s">
        <v>593</v>
      </c>
      <c r="I92" s="156" t="s">
        <v>573</v>
      </c>
      <c r="J92" s="156" t="s">
        <v>439</v>
      </c>
      <c r="K92" s="156" t="s">
        <v>439</v>
      </c>
      <c r="L92" s="156" t="s">
        <v>439</v>
      </c>
      <c r="M92" s="156" t="s">
        <v>1688</v>
      </c>
      <c r="N92" s="156" t="s">
        <v>439</v>
      </c>
      <c r="O92" s="156" t="s">
        <v>439</v>
      </c>
      <c r="P92" s="156" t="s">
        <v>439</v>
      </c>
      <c r="Q92" s="156" t="s">
        <v>439</v>
      </c>
      <c r="R92" s="156" t="s">
        <v>439</v>
      </c>
    </row>
    <row r="93" spans="1:18" ht="15" customHeight="1">
      <c r="A93" s="156" t="s">
        <v>446</v>
      </c>
      <c r="B93" s="194">
        <v>6296725</v>
      </c>
      <c r="C93" s="194">
        <v>6300914</v>
      </c>
      <c r="D93" s="194">
        <v>4190</v>
      </c>
      <c r="E93" s="156" t="s">
        <v>544</v>
      </c>
      <c r="F93" s="194">
        <v>6296725</v>
      </c>
      <c r="G93" s="194">
        <v>6300914</v>
      </c>
      <c r="H93" s="156" t="s">
        <v>555</v>
      </c>
      <c r="I93" s="156" t="s">
        <v>558</v>
      </c>
      <c r="J93" s="156" t="s">
        <v>1688</v>
      </c>
      <c r="K93" s="156" t="s">
        <v>1688</v>
      </c>
      <c r="L93" s="156" t="s">
        <v>439</v>
      </c>
      <c r="M93" s="156" t="s">
        <v>1688</v>
      </c>
      <c r="N93" s="156" t="s">
        <v>1688</v>
      </c>
      <c r="O93" s="156" t="s">
        <v>440</v>
      </c>
      <c r="P93" s="156" t="s">
        <v>1688</v>
      </c>
      <c r="Q93" s="156" t="s">
        <v>1688</v>
      </c>
      <c r="R93" s="156" t="s">
        <v>440</v>
      </c>
    </row>
    <row r="94" spans="1:18" ht="15" customHeight="1">
      <c r="A94" s="156" t="s">
        <v>446</v>
      </c>
      <c r="B94" s="194">
        <v>7765525</v>
      </c>
      <c r="C94" s="194">
        <v>7912385</v>
      </c>
      <c r="D94" s="194">
        <v>146861</v>
      </c>
      <c r="E94" s="156" t="s">
        <v>544</v>
      </c>
      <c r="F94" s="194">
        <v>7765525</v>
      </c>
      <c r="G94" s="194">
        <v>7912385</v>
      </c>
      <c r="H94" s="156" t="s">
        <v>545</v>
      </c>
      <c r="I94" s="156" t="s">
        <v>546</v>
      </c>
      <c r="J94" s="156" t="s">
        <v>439</v>
      </c>
      <c r="K94" s="156" t="s">
        <v>439</v>
      </c>
      <c r="L94" s="156" t="s">
        <v>439</v>
      </c>
      <c r="M94" s="156" t="s">
        <v>439</v>
      </c>
      <c r="N94" s="156" t="s">
        <v>439</v>
      </c>
      <c r="O94" s="156" t="s">
        <v>439</v>
      </c>
      <c r="P94" s="156" t="s">
        <v>1688</v>
      </c>
      <c r="Q94" s="156" t="s">
        <v>1688</v>
      </c>
      <c r="R94" s="156" t="s">
        <v>1688</v>
      </c>
    </row>
    <row r="95" spans="1:18" ht="15" customHeight="1">
      <c r="A95" s="156" t="s">
        <v>446</v>
      </c>
      <c r="B95" s="194">
        <v>8196161</v>
      </c>
      <c r="C95" s="194">
        <v>8230466</v>
      </c>
      <c r="D95" s="194">
        <v>34306</v>
      </c>
      <c r="E95" s="156" t="s">
        <v>544</v>
      </c>
      <c r="F95" s="194">
        <v>8196161</v>
      </c>
      <c r="G95" s="194">
        <v>8230466</v>
      </c>
      <c r="H95" s="156" t="s">
        <v>545</v>
      </c>
      <c r="I95" s="156" t="s">
        <v>546</v>
      </c>
      <c r="J95" s="156" t="s">
        <v>440</v>
      </c>
      <c r="K95" s="156" t="s">
        <v>193</v>
      </c>
      <c r="L95" s="156" t="s">
        <v>193</v>
      </c>
      <c r="M95" s="156" t="s">
        <v>440</v>
      </c>
      <c r="N95" s="156" t="s">
        <v>440</v>
      </c>
      <c r="O95" s="156" t="s">
        <v>440</v>
      </c>
      <c r="P95" s="156" t="s">
        <v>439</v>
      </c>
      <c r="Q95" s="156" t="s">
        <v>439</v>
      </c>
      <c r="R95" s="156" t="s">
        <v>439</v>
      </c>
    </row>
    <row r="96" spans="1:18" ht="15" customHeight="1">
      <c r="A96" s="156" t="s">
        <v>446</v>
      </c>
      <c r="B96" s="194">
        <v>8230468</v>
      </c>
      <c r="C96" s="194">
        <v>12095842</v>
      </c>
      <c r="D96" s="194">
        <v>3865375</v>
      </c>
      <c r="E96" s="156" t="s">
        <v>544</v>
      </c>
      <c r="F96" s="194">
        <v>8230468</v>
      </c>
      <c r="G96" s="194">
        <v>12095842</v>
      </c>
      <c r="H96" s="156" t="s">
        <v>545</v>
      </c>
      <c r="I96" s="156" t="s">
        <v>546</v>
      </c>
      <c r="J96" s="156" t="s">
        <v>1688</v>
      </c>
      <c r="K96" s="156" t="s">
        <v>439</v>
      </c>
      <c r="L96" s="156" t="s">
        <v>1688</v>
      </c>
      <c r="M96" s="156" t="s">
        <v>440</v>
      </c>
      <c r="N96" s="156" t="s">
        <v>439</v>
      </c>
      <c r="O96" s="156" t="s">
        <v>439</v>
      </c>
      <c r="P96" s="156" t="s">
        <v>440</v>
      </c>
      <c r="Q96" s="156" t="s">
        <v>440</v>
      </c>
      <c r="R96" s="156" t="s">
        <v>440</v>
      </c>
    </row>
    <row r="97" spans="1:18" ht="15" customHeight="1">
      <c r="A97" s="156" t="s">
        <v>446</v>
      </c>
      <c r="B97" s="194">
        <v>12158093</v>
      </c>
      <c r="C97" s="194">
        <v>12226511</v>
      </c>
      <c r="D97" s="194">
        <v>68419</v>
      </c>
      <c r="E97" s="156" t="s">
        <v>544</v>
      </c>
      <c r="F97" s="194">
        <v>12158093</v>
      </c>
      <c r="G97" s="194">
        <v>12226511</v>
      </c>
      <c r="H97" s="156" t="s">
        <v>545</v>
      </c>
      <c r="I97" s="156" t="s">
        <v>546</v>
      </c>
      <c r="J97" s="156" t="s">
        <v>1688</v>
      </c>
      <c r="K97" s="156" t="s">
        <v>439</v>
      </c>
      <c r="L97" s="156" t="s">
        <v>1688</v>
      </c>
      <c r="M97" s="156" t="s">
        <v>439</v>
      </c>
      <c r="N97" s="156" t="s">
        <v>439</v>
      </c>
      <c r="O97" s="156" t="s">
        <v>439</v>
      </c>
      <c r="P97" s="156" t="s">
        <v>439</v>
      </c>
      <c r="Q97" s="156" t="s">
        <v>1688</v>
      </c>
      <c r="R97" s="156" t="s">
        <v>439</v>
      </c>
    </row>
    <row r="98" spans="1:18" ht="15" customHeight="1">
      <c r="A98" s="156" t="s">
        <v>446</v>
      </c>
      <c r="B98" s="194">
        <v>12284715</v>
      </c>
      <c r="C98" s="194">
        <v>12327290</v>
      </c>
      <c r="D98" s="194">
        <v>42576</v>
      </c>
      <c r="E98" s="156" t="s">
        <v>544</v>
      </c>
      <c r="F98" s="194">
        <v>12284715</v>
      </c>
      <c r="G98" s="194">
        <v>12327290</v>
      </c>
      <c r="H98" s="156" t="s">
        <v>545</v>
      </c>
      <c r="I98" s="156" t="s">
        <v>546</v>
      </c>
      <c r="J98" s="156" t="s">
        <v>1688</v>
      </c>
      <c r="K98" s="156" t="s">
        <v>439</v>
      </c>
      <c r="L98" s="156" t="s">
        <v>1688</v>
      </c>
      <c r="M98" s="156" t="s">
        <v>440</v>
      </c>
      <c r="N98" s="156" t="s">
        <v>439</v>
      </c>
      <c r="O98" s="156" t="s">
        <v>439</v>
      </c>
      <c r="P98" s="156" t="s">
        <v>440</v>
      </c>
      <c r="Q98" s="156" t="s">
        <v>440</v>
      </c>
      <c r="R98" s="156" t="s">
        <v>440</v>
      </c>
    </row>
    <row r="99" spans="1:18" ht="15" customHeight="1">
      <c r="A99" s="156" t="s">
        <v>446</v>
      </c>
      <c r="B99" s="194">
        <v>12327903</v>
      </c>
      <c r="C99" s="194">
        <v>12393421</v>
      </c>
      <c r="D99" s="194">
        <v>65519</v>
      </c>
      <c r="E99" s="156" t="s">
        <v>544</v>
      </c>
      <c r="F99" s="194">
        <v>12327903</v>
      </c>
      <c r="G99" s="194">
        <v>12393421</v>
      </c>
      <c r="H99" s="156" t="s">
        <v>545</v>
      </c>
      <c r="I99" s="156" t="s">
        <v>546</v>
      </c>
      <c r="J99" s="156" t="s">
        <v>1688</v>
      </c>
      <c r="K99" s="156" t="s">
        <v>439</v>
      </c>
      <c r="L99" s="156" t="s">
        <v>1688</v>
      </c>
      <c r="M99" s="156" t="s">
        <v>440</v>
      </c>
      <c r="N99" s="156" t="s">
        <v>1688</v>
      </c>
      <c r="O99" s="156" t="s">
        <v>439</v>
      </c>
      <c r="P99" s="156" t="s">
        <v>439</v>
      </c>
      <c r="Q99" s="156" t="s">
        <v>440</v>
      </c>
      <c r="R99" s="156" t="s">
        <v>440</v>
      </c>
    </row>
    <row r="100" spans="1:18" ht="15" customHeight="1">
      <c r="A100" s="156" t="s">
        <v>446</v>
      </c>
      <c r="B100" s="194">
        <v>102423261</v>
      </c>
      <c r="C100" s="194">
        <v>102423781</v>
      </c>
      <c r="D100" s="194">
        <v>521</v>
      </c>
      <c r="E100" s="156" t="s">
        <v>544</v>
      </c>
      <c r="F100" s="194">
        <v>102423261</v>
      </c>
      <c r="G100" s="194">
        <v>102423781</v>
      </c>
      <c r="H100" s="156" t="s">
        <v>582</v>
      </c>
      <c r="I100" s="156" t="s">
        <v>558</v>
      </c>
      <c r="J100" s="156" t="s">
        <v>1688</v>
      </c>
      <c r="K100" s="156" t="s">
        <v>1688</v>
      </c>
      <c r="L100" s="156" t="s">
        <v>1688</v>
      </c>
      <c r="M100" s="156" t="s">
        <v>1688</v>
      </c>
      <c r="N100" s="156" t="s">
        <v>1688</v>
      </c>
      <c r="O100" s="156" t="s">
        <v>1688</v>
      </c>
      <c r="P100" s="156" t="s">
        <v>1688</v>
      </c>
      <c r="Q100" s="156" t="s">
        <v>1688</v>
      </c>
      <c r="R100" s="156" t="s">
        <v>439</v>
      </c>
    </row>
    <row r="101" spans="1:18" ht="15" customHeight="1">
      <c r="A101" s="156" t="s">
        <v>446</v>
      </c>
      <c r="B101" s="194">
        <v>137117242</v>
      </c>
      <c r="C101" s="194">
        <v>137120366</v>
      </c>
      <c r="D101" s="194">
        <v>3125</v>
      </c>
      <c r="E101" s="156" t="s">
        <v>544</v>
      </c>
      <c r="F101" s="194">
        <v>137117242</v>
      </c>
      <c r="G101" s="194">
        <v>137119322</v>
      </c>
      <c r="H101" s="156" t="s">
        <v>557</v>
      </c>
      <c r="I101" s="156" t="s">
        <v>558</v>
      </c>
      <c r="J101" s="156" t="s">
        <v>439</v>
      </c>
      <c r="K101" s="156" t="s">
        <v>1688</v>
      </c>
      <c r="L101" s="156" t="s">
        <v>439</v>
      </c>
      <c r="M101" s="156" t="s">
        <v>1688</v>
      </c>
      <c r="N101" s="156" t="s">
        <v>1688</v>
      </c>
      <c r="O101" s="156" t="s">
        <v>1688</v>
      </c>
      <c r="P101" s="156" t="s">
        <v>1688</v>
      </c>
      <c r="Q101" s="156" t="s">
        <v>1688</v>
      </c>
      <c r="R101" s="156" t="s">
        <v>1688</v>
      </c>
    </row>
    <row r="102" spans="1:18" ht="15" customHeight="1">
      <c r="A102" s="156" t="s">
        <v>447</v>
      </c>
      <c r="B102" s="194">
        <v>30951219</v>
      </c>
      <c r="C102" s="194">
        <v>30957634</v>
      </c>
      <c r="D102" s="194">
        <v>6416</v>
      </c>
      <c r="E102" s="156" t="s">
        <v>544</v>
      </c>
      <c r="F102" s="194">
        <v>30951811</v>
      </c>
      <c r="G102" s="194">
        <v>30956681</v>
      </c>
      <c r="H102" s="156" t="s">
        <v>555</v>
      </c>
      <c r="I102" s="156" t="s">
        <v>556</v>
      </c>
      <c r="J102" s="156" t="s">
        <v>1688</v>
      </c>
      <c r="K102" s="156" t="s">
        <v>1688</v>
      </c>
      <c r="L102" s="156" t="s">
        <v>1688</v>
      </c>
      <c r="M102" s="156" t="s">
        <v>1688</v>
      </c>
      <c r="N102" s="156" t="s">
        <v>439</v>
      </c>
      <c r="O102" s="156" t="s">
        <v>439</v>
      </c>
      <c r="P102" s="156" t="s">
        <v>1688</v>
      </c>
      <c r="Q102" s="156" t="s">
        <v>1688</v>
      </c>
      <c r="R102" s="156" t="s">
        <v>1688</v>
      </c>
    </row>
    <row r="103" spans="1:18" ht="15" customHeight="1">
      <c r="A103" s="156" t="s">
        <v>447</v>
      </c>
      <c r="B103" s="194">
        <v>39473588</v>
      </c>
      <c r="C103" s="194">
        <v>39822325</v>
      </c>
      <c r="D103" s="194">
        <v>348738</v>
      </c>
      <c r="E103" s="156" t="s">
        <v>544</v>
      </c>
      <c r="F103" s="194">
        <v>39473588</v>
      </c>
      <c r="G103" s="194">
        <v>39822325</v>
      </c>
      <c r="H103" s="156" t="s">
        <v>545</v>
      </c>
      <c r="I103" s="156" t="s">
        <v>546</v>
      </c>
      <c r="J103" s="156" t="s">
        <v>1688</v>
      </c>
      <c r="K103" s="156" t="s">
        <v>439</v>
      </c>
      <c r="L103" s="156" t="s">
        <v>439</v>
      </c>
      <c r="M103" s="156" t="s">
        <v>439</v>
      </c>
      <c r="N103" s="156" t="s">
        <v>439</v>
      </c>
      <c r="O103" s="156" t="s">
        <v>439</v>
      </c>
      <c r="P103" s="156" t="s">
        <v>439</v>
      </c>
      <c r="Q103" s="156" t="s">
        <v>439</v>
      </c>
      <c r="R103" s="156" t="s">
        <v>439</v>
      </c>
    </row>
    <row r="104" spans="1:18" ht="15" customHeight="1">
      <c r="A104" s="156" t="s">
        <v>447</v>
      </c>
      <c r="B104" s="194">
        <v>39822327</v>
      </c>
      <c r="C104" s="194">
        <v>40678269</v>
      </c>
      <c r="D104" s="194">
        <v>855943</v>
      </c>
      <c r="E104" s="156" t="s">
        <v>544</v>
      </c>
      <c r="F104" s="194">
        <v>39822327</v>
      </c>
      <c r="G104" s="194">
        <v>40678269</v>
      </c>
      <c r="H104" s="156" t="s">
        <v>545</v>
      </c>
      <c r="I104" s="156" t="s">
        <v>546</v>
      </c>
      <c r="J104" s="156" t="s">
        <v>439</v>
      </c>
      <c r="K104" s="156" t="s">
        <v>439</v>
      </c>
      <c r="L104" s="156" t="s">
        <v>439</v>
      </c>
      <c r="M104" s="156" t="s">
        <v>439</v>
      </c>
      <c r="N104" s="156" t="s">
        <v>439</v>
      </c>
      <c r="O104" s="156" t="s">
        <v>439</v>
      </c>
      <c r="P104" s="156" t="s">
        <v>439</v>
      </c>
      <c r="Q104" s="156" t="s">
        <v>439</v>
      </c>
      <c r="R104" s="156" t="s">
        <v>439</v>
      </c>
    </row>
    <row r="105" spans="1:18" ht="15" customHeight="1">
      <c r="A105" s="156" t="s">
        <v>447</v>
      </c>
      <c r="B105" s="194">
        <v>40691369</v>
      </c>
      <c r="C105" s="194">
        <v>40868523</v>
      </c>
      <c r="D105" s="194">
        <v>177155</v>
      </c>
      <c r="E105" s="156" t="s">
        <v>544</v>
      </c>
      <c r="F105" s="194">
        <v>40691369</v>
      </c>
      <c r="G105" s="194">
        <v>40868523</v>
      </c>
      <c r="H105" s="156" t="s">
        <v>545</v>
      </c>
      <c r="I105" s="156" t="s">
        <v>546</v>
      </c>
      <c r="J105" s="156" t="s">
        <v>439</v>
      </c>
      <c r="K105" s="156" t="s">
        <v>440</v>
      </c>
      <c r="L105" s="156" t="s">
        <v>439</v>
      </c>
      <c r="M105" s="156" t="s">
        <v>440</v>
      </c>
      <c r="N105" s="156" t="s">
        <v>440</v>
      </c>
      <c r="O105" s="156" t="s">
        <v>440</v>
      </c>
      <c r="P105" s="156" t="s">
        <v>440</v>
      </c>
      <c r="Q105" s="156" t="s">
        <v>440</v>
      </c>
      <c r="R105" s="156" t="s">
        <v>440</v>
      </c>
    </row>
    <row r="106" spans="1:18" ht="15" customHeight="1">
      <c r="A106" s="156" t="s">
        <v>447</v>
      </c>
      <c r="B106" s="194">
        <v>41768334</v>
      </c>
      <c r="C106" s="194">
        <v>42093866</v>
      </c>
      <c r="D106" s="194">
        <v>325533</v>
      </c>
      <c r="E106" s="156" t="s">
        <v>544</v>
      </c>
      <c r="F106" s="194">
        <v>41768334</v>
      </c>
      <c r="G106" s="194">
        <v>42093866</v>
      </c>
      <c r="H106" s="156" t="s">
        <v>545</v>
      </c>
      <c r="I106" s="156" t="s">
        <v>546</v>
      </c>
      <c r="J106" s="156" t="s">
        <v>439</v>
      </c>
      <c r="K106" s="156" t="s">
        <v>439</v>
      </c>
      <c r="L106" s="156" t="s">
        <v>439</v>
      </c>
      <c r="M106" s="156" t="s">
        <v>440</v>
      </c>
      <c r="N106" s="156" t="s">
        <v>440</v>
      </c>
      <c r="O106" s="156" t="s">
        <v>440</v>
      </c>
      <c r="P106" s="156" t="s">
        <v>440</v>
      </c>
      <c r="Q106" s="156" t="s">
        <v>439</v>
      </c>
      <c r="R106" s="156" t="s">
        <v>439</v>
      </c>
    </row>
    <row r="107" spans="1:18" ht="15" customHeight="1">
      <c r="A107" s="156" t="s">
        <v>447</v>
      </c>
      <c r="B107" s="194">
        <v>42273791</v>
      </c>
      <c r="C107" s="194">
        <v>42294357</v>
      </c>
      <c r="D107" s="194">
        <v>20567</v>
      </c>
      <c r="E107" s="156" t="s">
        <v>544</v>
      </c>
      <c r="F107" s="194">
        <v>42273791</v>
      </c>
      <c r="G107" s="194">
        <v>42294357</v>
      </c>
      <c r="H107" s="156" t="s">
        <v>545</v>
      </c>
      <c r="I107" s="156" t="s">
        <v>546</v>
      </c>
      <c r="J107" s="156" t="s">
        <v>439</v>
      </c>
      <c r="K107" s="156" t="s">
        <v>1688</v>
      </c>
      <c r="L107" s="156" t="s">
        <v>1688</v>
      </c>
      <c r="M107" s="156" t="s">
        <v>1688</v>
      </c>
      <c r="N107" s="156" t="s">
        <v>439</v>
      </c>
      <c r="O107" s="156" t="s">
        <v>1688</v>
      </c>
      <c r="P107" s="156" t="s">
        <v>439</v>
      </c>
      <c r="Q107" s="156" t="s">
        <v>1688</v>
      </c>
      <c r="R107" s="156" t="s">
        <v>1688</v>
      </c>
    </row>
    <row r="108" spans="1:18" ht="15" customHeight="1">
      <c r="A108" s="156" t="s">
        <v>447</v>
      </c>
      <c r="B108" s="194">
        <v>42612724</v>
      </c>
      <c r="C108" s="194">
        <v>42672932</v>
      </c>
      <c r="D108" s="194">
        <v>60209</v>
      </c>
      <c r="E108" s="156" t="s">
        <v>544</v>
      </c>
      <c r="F108" s="194">
        <v>42612724</v>
      </c>
      <c r="G108" s="194">
        <v>42672932</v>
      </c>
      <c r="H108" s="156" t="s">
        <v>576</v>
      </c>
      <c r="I108" s="156" t="s">
        <v>575</v>
      </c>
      <c r="J108" s="156" t="s">
        <v>440</v>
      </c>
      <c r="K108" s="156" t="s">
        <v>440</v>
      </c>
      <c r="L108" s="156" t="s">
        <v>440</v>
      </c>
      <c r="M108" s="156" t="s">
        <v>439</v>
      </c>
      <c r="N108" s="156" t="s">
        <v>1688</v>
      </c>
      <c r="O108" s="156" t="s">
        <v>439</v>
      </c>
      <c r="P108" s="156" t="s">
        <v>439</v>
      </c>
      <c r="Q108" s="156" t="s">
        <v>439</v>
      </c>
      <c r="R108" s="156" t="s">
        <v>440</v>
      </c>
    </row>
    <row r="109" spans="1:18" ht="15" customHeight="1">
      <c r="A109" s="156" t="s">
        <v>447</v>
      </c>
      <c r="B109" s="194">
        <v>61128340</v>
      </c>
      <c r="C109" s="194">
        <v>61231967</v>
      </c>
      <c r="D109" s="194">
        <v>103628</v>
      </c>
      <c r="E109" s="156" t="s">
        <v>544</v>
      </c>
      <c r="F109" s="194">
        <v>61128340</v>
      </c>
      <c r="G109" s="194">
        <v>61231967</v>
      </c>
      <c r="H109" s="156" t="s">
        <v>545</v>
      </c>
      <c r="I109" s="156" t="s">
        <v>546</v>
      </c>
      <c r="J109" s="156" t="s">
        <v>439</v>
      </c>
      <c r="K109" s="156" t="s">
        <v>440</v>
      </c>
      <c r="L109" s="156" t="s">
        <v>439</v>
      </c>
      <c r="M109" s="156" t="s">
        <v>439</v>
      </c>
      <c r="N109" s="156" t="s">
        <v>439</v>
      </c>
      <c r="O109" s="156" t="s">
        <v>439</v>
      </c>
      <c r="P109" s="156" t="s">
        <v>439</v>
      </c>
      <c r="Q109" s="156" t="s">
        <v>440</v>
      </c>
      <c r="R109" s="156" t="s">
        <v>439</v>
      </c>
    </row>
    <row r="110" spans="1:18" ht="15" customHeight="1">
      <c r="A110" s="156" t="s">
        <v>447</v>
      </c>
      <c r="B110" s="194">
        <v>61785368</v>
      </c>
      <c r="C110" s="194">
        <v>62149739</v>
      </c>
      <c r="D110" s="194">
        <v>364372</v>
      </c>
      <c r="E110" s="156" t="s">
        <v>544</v>
      </c>
      <c r="F110" s="194">
        <v>61785368</v>
      </c>
      <c r="G110" s="194">
        <v>62149739</v>
      </c>
      <c r="H110" s="156" t="s">
        <v>545</v>
      </c>
      <c r="I110" s="156" t="s">
        <v>546</v>
      </c>
      <c r="J110" s="156" t="s">
        <v>439</v>
      </c>
      <c r="K110" s="156" t="s">
        <v>440</v>
      </c>
      <c r="L110" s="156" t="s">
        <v>439</v>
      </c>
      <c r="M110" s="156" t="s">
        <v>439</v>
      </c>
      <c r="N110" s="156" t="s">
        <v>439</v>
      </c>
      <c r="O110" s="156" t="s">
        <v>439</v>
      </c>
      <c r="P110" s="156" t="s">
        <v>439</v>
      </c>
      <c r="Q110" s="156" t="s">
        <v>440</v>
      </c>
      <c r="R110" s="156" t="s">
        <v>439</v>
      </c>
    </row>
    <row r="111" spans="1:18" ht="15" customHeight="1">
      <c r="A111" s="156" t="s">
        <v>447</v>
      </c>
      <c r="B111" s="194">
        <v>62420001</v>
      </c>
      <c r="C111" s="194">
        <v>62487139</v>
      </c>
      <c r="D111" s="194">
        <v>67139</v>
      </c>
      <c r="E111" s="156" t="s">
        <v>544</v>
      </c>
      <c r="F111" s="194">
        <v>62420001</v>
      </c>
      <c r="G111" s="194">
        <v>62487139</v>
      </c>
      <c r="H111" s="156" t="s">
        <v>550</v>
      </c>
      <c r="I111" s="156" t="s">
        <v>551</v>
      </c>
      <c r="J111" s="156" t="s">
        <v>439</v>
      </c>
      <c r="K111" s="156" t="s">
        <v>439</v>
      </c>
      <c r="L111" s="156" t="s">
        <v>439</v>
      </c>
      <c r="M111" s="156" t="s">
        <v>439</v>
      </c>
      <c r="N111" s="156" t="s">
        <v>439</v>
      </c>
      <c r="O111" s="156" t="s">
        <v>439</v>
      </c>
      <c r="P111" s="156" t="s">
        <v>439</v>
      </c>
      <c r="Q111" s="156" t="s">
        <v>439</v>
      </c>
      <c r="R111" s="156" t="s">
        <v>440</v>
      </c>
    </row>
    <row r="112" spans="1:18" ht="15" customHeight="1">
      <c r="A112" s="156" t="s">
        <v>447</v>
      </c>
      <c r="B112" s="194">
        <v>63252862</v>
      </c>
      <c r="C112" s="194">
        <v>63392265</v>
      </c>
      <c r="D112" s="194">
        <v>139404</v>
      </c>
      <c r="E112" s="156" t="s">
        <v>544</v>
      </c>
      <c r="F112" s="194">
        <v>63252862</v>
      </c>
      <c r="G112" s="194">
        <v>63392265</v>
      </c>
      <c r="H112" s="156" t="s">
        <v>545</v>
      </c>
      <c r="I112" s="156" t="s">
        <v>546</v>
      </c>
      <c r="J112" s="156" t="s">
        <v>439</v>
      </c>
      <c r="K112" s="156" t="s">
        <v>439</v>
      </c>
      <c r="L112" s="156" t="s">
        <v>439</v>
      </c>
      <c r="M112" s="156" t="s">
        <v>439</v>
      </c>
      <c r="N112" s="156" t="s">
        <v>439</v>
      </c>
      <c r="O112" s="156" t="s">
        <v>439</v>
      </c>
      <c r="P112" s="156" t="s">
        <v>439</v>
      </c>
      <c r="Q112" s="156" t="s">
        <v>439</v>
      </c>
      <c r="R112" s="156" t="s">
        <v>439</v>
      </c>
    </row>
    <row r="113" spans="1:18" ht="15" customHeight="1">
      <c r="A113" s="156" t="s">
        <v>447</v>
      </c>
      <c r="B113" s="194">
        <v>64724183</v>
      </c>
      <c r="C113" s="194">
        <v>65025124</v>
      </c>
      <c r="D113" s="194">
        <v>300942</v>
      </c>
      <c r="E113" s="156" t="s">
        <v>544</v>
      </c>
      <c r="F113" s="194">
        <v>64724183</v>
      </c>
      <c r="G113" s="194">
        <v>65025124</v>
      </c>
      <c r="H113" s="156" t="s">
        <v>545</v>
      </c>
      <c r="I113" s="156" t="s">
        <v>546</v>
      </c>
      <c r="J113" s="156" t="s">
        <v>439</v>
      </c>
      <c r="K113" s="156" t="s">
        <v>439</v>
      </c>
      <c r="L113" s="156" t="s">
        <v>439</v>
      </c>
      <c r="M113" s="156" t="s">
        <v>1688</v>
      </c>
      <c r="N113" s="156" t="s">
        <v>1688</v>
      </c>
      <c r="O113" s="156" t="s">
        <v>1688</v>
      </c>
      <c r="P113" s="156" t="s">
        <v>439</v>
      </c>
      <c r="Q113" s="156" t="s">
        <v>439</v>
      </c>
      <c r="R113" s="156" t="s">
        <v>440</v>
      </c>
    </row>
    <row r="114" spans="1:18" ht="15" customHeight="1">
      <c r="A114" s="156" t="s">
        <v>447</v>
      </c>
      <c r="B114" s="194">
        <v>65645191</v>
      </c>
      <c r="C114" s="194">
        <v>66183068</v>
      </c>
      <c r="D114" s="194">
        <v>537878</v>
      </c>
      <c r="E114" s="156" t="s">
        <v>544</v>
      </c>
      <c r="F114" s="194">
        <v>65645191</v>
      </c>
      <c r="G114" s="194">
        <v>66183068</v>
      </c>
      <c r="H114" s="156" t="s">
        <v>545</v>
      </c>
      <c r="I114" s="156" t="s">
        <v>546</v>
      </c>
      <c r="J114" s="156" t="s">
        <v>439</v>
      </c>
      <c r="K114" s="156" t="s">
        <v>439</v>
      </c>
      <c r="L114" s="156" t="s">
        <v>439</v>
      </c>
      <c r="M114" s="156" t="s">
        <v>439</v>
      </c>
      <c r="N114" s="156" t="s">
        <v>439</v>
      </c>
      <c r="O114" s="156" t="s">
        <v>439</v>
      </c>
      <c r="P114" s="156" t="s">
        <v>439</v>
      </c>
      <c r="Q114" s="156" t="s">
        <v>439</v>
      </c>
      <c r="R114" s="156" t="s">
        <v>439</v>
      </c>
    </row>
    <row r="115" spans="1:18" ht="15" customHeight="1">
      <c r="A115" s="156" t="s">
        <v>447</v>
      </c>
      <c r="B115" s="194">
        <v>66591387</v>
      </c>
      <c r="C115" s="194">
        <v>67320553</v>
      </c>
      <c r="D115" s="194">
        <v>729167</v>
      </c>
      <c r="E115" s="156" t="s">
        <v>544</v>
      </c>
      <c r="F115" s="194">
        <v>66591387</v>
      </c>
      <c r="G115" s="194">
        <v>67320553</v>
      </c>
      <c r="H115" s="156" t="s">
        <v>545</v>
      </c>
      <c r="I115" s="156" t="s">
        <v>546</v>
      </c>
      <c r="J115" s="156" t="s">
        <v>439</v>
      </c>
      <c r="K115" s="156" t="s">
        <v>1688</v>
      </c>
      <c r="L115" s="156" t="s">
        <v>439</v>
      </c>
      <c r="M115" s="156" t="s">
        <v>1688</v>
      </c>
      <c r="N115" s="156" t="s">
        <v>1688</v>
      </c>
      <c r="O115" s="156" t="s">
        <v>1688</v>
      </c>
      <c r="P115" s="156" t="s">
        <v>1688</v>
      </c>
      <c r="Q115" s="156" t="s">
        <v>1688</v>
      </c>
      <c r="R115" s="156" t="s">
        <v>1688</v>
      </c>
    </row>
    <row r="116" spans="1:18" ht="15" customHeight="1">
      <c r="A116" s="156" t="s">
        <v>447</v>
      </c>
      <c r="B116" s="194">
        <v>87918874</v>
      </c>
      <c r="C116" s="194">
        <v>88139672</v>
      </c>
      <c r="D116" s="194">
        <v>220799</v>
      </c>
      <c r="E116" s="156" t="s">
        <v>544</v>
      </c>
      <c r="F116" s="194">
        <v>87918874</v>
      </c>
      <c r="G116" s="194">
        <v>88139672</v>
      </c>
      <c r="H116" s="156" t="s">
        <v>545</v>
      </c>
      <c r="I116" s="156" t="s">
        <v>546</v>
      </c>
      <c r="J116" s="156" t="s">
        <v>1688</v>
      </c>
      <c r="K116" s="156" t="s">
        <v>439</v>
      </c>
      <c r="L116" s="156" t="s">
        <v>1688</v>
      </c>
      <c r="M116" s="156" t="s">
        <v>1688</v>
      </c>
      <c r="N116" s="156" t="s">
        <v>1688</v>
      </c>
      <c r="O116" s="156" t="s">
        <v>1688</v>
      </c>
      <c r="P116" s="156" t="s">
        <v>1688</v>
      </c>
      <c r="Q116" s="156" t="s">
        <v>1688</v>
      </c>
      <c r="R116" s="156" t="s">
        <v>1688</v>
      </c>
    </row>
    <row r="117" spans="1:18" ht="15" customHeight="1">
      <c r="A117" s="156" t="s">
        <v>447</v>
      </c>
      <c r="B117" s="194">
        <v>102565089</v>
      </c>
      <c r="C117" s="194">
        <v>102570284</v>
      </c>
      <c r="D117" s="194">
        <v>5196</v>
      </c>
      <c r="E117" s="156" t="s">
        <v>544</v>
      </c>
      <c r="F117" s="194">
        <v>102565838</v>
      </c>
      <c r="G117" s="194">
        <v>102570255</v>
      </c>
      <c r="H117" s="156" t="s">
        <v>578</v>
      </c>
      <c r="I117" s="156" t="s">
        <v>558</v>
      </c>
      <c r="J117" s="156" t="s">
        <v>1688</v>
      </c>
      <c r="K117" s="156" t="s">
        <v>1688</v>
      </c>
      <c r="L117" s="156" t="s">
        <v>1688</v>
      </c>
      <c r="M117" s="156" t="s">
        <v>1688</v>
      </c>
      <c r="N117" s="156" t="s">
        <v>1688</v>
      </c>
      <c r="O117" s="156" t="s">
        <v>1688</v>
      </c>
      <c r="P117" s="156" t="s">
        <v>1688</v>
      </c>
      <c r="Q117" s="156" t="s">
        <v>439</v>
      </c>
      <c r="R117" s="156" t="s">
        <v>1688</v>
      </c>
    </row>
    <row r="118" spans="1:18" ht="15" customHeight="1">
      <c r="A118" s="156" t="s">
        <v>447</v>
      </c>
      <c r="B118" s="194">
        <v>105053366</v>
      </c>
      <c r="C118" s="194">
        <v>105056276</v>
      </c>
      <c r="D118" s="194">
        <v>2911</v>
      </c>
      <c r="E118" s="156" t="s">
        <v>544</v>
      </c>
      <c r="F118" s="194">
        <v>105053366</v>
      </c>
      <c r="G118" s="194">
        <v>105056276</v>
      </c>
      <c r="H118" s="156" t="s">
        <v>557</v>
      </c>
      <c r="I118" s="156" t="s">
        <v>558</v>
      </c>
      <c r="J118" s="156" t="s">
        <v>439</v>
      </c>
      <c r="K118" s="156" t="s">
        <v>439</v>
      </c>
      <c r="L118" s="156" t="s">
        <v>439</v>
      </c>
      <c r="M118" s="156" t="s">
        <v>439</v>
      </c>
      <c r="N118" s="156" t="s">
        <v>439</v>
      </c>
      <c r="O118" s="156" t="s">
        <v>439</v>
      </c>
      <c r="P118" s="156" t="s">
        <v>439</v>
      </c>
      <c r="Q118" s="156" t="s">
        <v>439</v>
      </c>
      <c r="R118" s="156" t="s">
        <v>439</v>
      </c>
    </row>
    <row r="119" spans="1:18" ht="15" customHeight="1">
      <c r="A119" s="156" t="s">
        <v>447</v>
      </c>
      <c r="B119" s="194">
        <v>113104588</v>
      </c>
      <c r="C119" s="194">
        <v>113119860</v>
      </c>
      <c r="D119" s="194">
        <v>15273</v>
      </c>
      <c r="E119" s="156" t="s">
        <v>544</v>
      </c>
      <c r="F119" s="194">
        <v>113104588</v>
      </c>
      <c r="G119" s="194">
        <v>113119860</v>
      </c>
      <c r="H119" s="156" t="s">
        <v>550</v>
      </c>
      <c r="I119" s="156" t="s">
        <v>551</v>
      </c>
      <c r="J119" s="156" t="s">
        <v>439</v>
      </c>
      <c r="K119" s="156" t="s">
        <v>439</v>
      </c>
      <c r="L119" s="156" t="s">
        <v>439</v>
      </c>
      <c r="M119" s="156" t="s">
        <v>439</v>
      </c>
      <c r="N119" s="156" t="s">
        <v>439</v>
      </c>
      <c r="O119" s="156" t="s">
        <v>1688</v>
      </c>
      <c r="P119" s="156" t="s">
        <v>440</v>
      </c>
      <c r="Q119" s="156" t="s">
        <v>440</v>
      </c>
      <c r="R119" s="156" t="s">
        <v>440</v>
      </c>
    </row>
    <row r="120" spans="1:18" ht="15" customHeight="1">
      <c r="A120" s="156" t="s">
        <v>447</v>
      </c>
      <c r="B120" s="194">
        <v>123976373</v>
      </c>
      <c r="C120" s="194">
        <v>123993780</v>
      </c>
      <c r="D120" s="194">
        <v>17408</v>
      </c>
      <c r="E120" s="156" t="s">
        <v>544</v>
      </c>
      <c r="F120" s="194">
        <v>123977744</v>
      </c>
      <c r="G120" s="194">
        <v>123993326</v>
      </c>
      <c r="H120" s="156" t="s">
        <v>597</v>
      </c>
      <c r="I120" s="156" t="s">
        <v>558</v>
      </c>
      <c r="J120" s="156" t="s">
        <v>1688</v>
      </c>
      <c r="K120" s="156" t="s">
        <v>439</v>
      </c>
      <c r="L120" s="156" t="s">
        <v>439</v>
      </c>
      <c r="M120" s="156" t="s">
        <v>439</v>
      </c>
      <c r="N120" s="156" t="s">
        <v>439</v>
      </c>
      <c r="O120" s="156" t="s">
        <v>439</v>
      </c>
      <c r="P120" s="156" t="s">
        <v>439</v>
      </c>
      <c r="Q120" s="156" t="s">
        <v>1688</v>
      </c>
      <c r="R120" s="156" t="s">
        <v>439</v>
      </c>
    </row>
    <row r="121" spans="1:18" ht="15" customHeight="1">
      <c r="A121" s="156" t="s">
        <v>448</v>
      </c>
      <c r="B121" s="194">
        <v>4951216</v>
      </c>
      <c r="C121" s="194">
        <v>5015194</v>
      </c>
      <c r="D121" s="194">
        <v>63979</v>
      </c>
      <c r="E121" s="156" t="s">
        <v>544</v>
      </c>
      <c r="F121" s="194">
        <v>4963342</v>
      </c>
      <c r="G121" s="194">
        <v>5003451</v>
      </c>
      <c r="H121" s="156" t="s">
        <v>576</v>
      </c>
      <c r="I121" s="156" t="s">
        <v>598</v>
      </c>
      <c r="J121" s="156" t="s">
        <v>1688</v>
      </c>
      <c r="K121" s="156" t="s">
        <v>1688</v>
      </c>
      <c r="L121" s="156" t="s">
        <v>1688</v>
      </c>
      <c r="M121" s="156" t="s">
        <v>1688</v>
      </c>
      <c r="N121" s="156" t="s">
        <v>439</v>
      </c>
      <c r="O121" s="156" t="s">
        <v>439</v>
      </c>
      <c r="P121" s="156" t="s">
        <v>1688</v>
      </c>
      <c r="Q121" s="156" t="s">
        <v>1688</v>
      </c>
      <c r="R121" s="156" t="s">
        <v>1688</v>
      </c>
    </row>
    <row r="122" spans="1:18" ht="15" customHeight="1">
      <c r="A122" s="156" t="s">
        <v>448</v>
      </c>
      <c r="B122" s="194">
        <v>13062995</v>
      </c>
      <c r="C122" s="194">
        <v>13063282</v>
      </c>
      <c r="D122" s="194">
        <v>288</v>
      </c>
      <c r="E122" s="156" t="s">
        <v>544</v>
      </c>
      <c r="F122" s="194">
        <v>13063000</v>
      </c>
      <c r="G122" s="194">
        <v>13063272</v>
      </c>
      <c r="H122" s="156" t="s">
        <v>565</v>
      </c>
      <c r="I122" s="156" t="s">
        <v>558</v>
      </c>
      <c r="J122" s="156" t="s">
        <v>1688</v>
      </c>
      <c r="K122" s="156" t="s">
        <v>1688</v>
      </c>
      <c r="L122" s="156" t="s">
        <v>439</v>
      </c>
      <c r="M122" s="156" t="s">
        <v>1688</v>
      </c>
      <c r="N122" s="156" t="s">
        <v>1688</v>
      </c>
      <c r="O122" s="156" t="s">
        <v>439</v>
      </c>
      <c r="P122" s="156" t="s">
        <v>1688</v>
      </c>
      <c r="Q122" s="156" t="s">
        <v>1688</v>
      </c>
      <c r="R122" s="156" t="s">
        <v>440</v>
      </c>
    </row>
    <row r="123" spans="1:18" ht="15" customHeight="1">
      <c r="A123" s="156" t="s">
        <v>448</v>
      </c>
      <c r="B123" s="194">
        <v>37103754</v>
      </c>
      <c r="C123" s="194">
        <v>37113528</v>
      </c>
      <c r="D123" s="194">
        <v>9775</v>
      </c>
      <c r="E123" s="156" t="s">
        <v>544</v>
      </c>
      <c r="F123" s="194">
        <v>37103754</v>
      </c>
      <c r="G123" s="194">
        <v>37113528</v>
      </c>
      <c r="H123" s="156" t="s">
        <v>597</v>
      </c>
      <c r="I123" s="156" t="s">
        <v>558</v>
      </c>
      <c r="J123" s="156" t="s">
        <v>439</v>
      </c>
      <c r="K123" s="156" t="s">
        <v>1688</v>
      </c>
      <c r="L123" s="156" t="s">
        <v>1688</v>
      </c>
      <c r="M123" s="156" t="s">
        <v>439</v>
      </c>
      <c r="N123" s="156" t="s">
        <v>439</v>
      </c>
      <c r="O123" s="156" t="s">
        <v>439</v>
      </c>
      <c r="P123" s="156" t="s">
        <v>439</v>
      </c>
      <c r="Q123" s="156" t="s">
        <v>439</v>
      </c>
      <c r="R123" s="156" t="s">
        <v>440</v>
      </c>
    </row>
    <row r="124" spans="1:18" ht="15" customHeight="1">
      <c r="A124" s="156" t="s">
        <v>448</v>
      </c>
      <c r="B124" s="194">
        <v>46372318</v>
      </c>
      <c r="C124" s="194">
        <v>47419392</v>
      </c>
      <c r="D124" s="194">
        <v>1047075</v>
      </c>
      <c r="E124" s="156" t="s">
        <v>544</v>
      </c>
      <c r="F124" s="194">
        <v>46372318</v>
      </c>
      <c r="G124" s="194">
        <v>47419392</v>
      </c>
      <c r="H124" s="156" t="s">
        <v>560</v>
      </c>
      <c r="I124" s="156" t="s">
        <v>558</v>
      </c>
      <c r="J124" s="156" t="s">
        <v>1688</v>
      </c>
      <c r="K124" s="156" t="s">
        <v>1688</v>
      </c>
      <c r="L124" s="156" t="s">
        <v>1688</v>
      </c>
      <c r="M124" s="156" t="s">
        <v>1688</v>
      </c>
      <c r="N124" s="156" t="s">
        <v>1688</v>
      </c>
      <c r="O124" s="156" t="s">
        <v>1688</v>
      </c>
      <c r="P124" s="156" t="s">
        <v>439</v>
      </c>
      <c r="Q124" s="156" t="s">
        <v>1688</v>
      </c>
      <c r="R124" s="156" t="s">
        <v>439</v>
      </c>
    </row>
    <row r="125" spans="1:18" ht="15" customHeight="1">
      <c r="A125" s="156" t="s">
        <v>448</v>
      </c>
      <c r="B125" s="194">
        <v>47467226</v>
      </c>
      <c r="C125" s="194">
        <v>47780369</v>
      </c>
      <c r="D125" s="194">
        <v>313144</v>
      </c>
      <c r="E125" s="156" t="s">
        <v>544</v>
      </c>
      <c r="F125" s="194">
        <v>47467226</v>
      </c>
      <c r="G125" s="194">
        <v>47780369</v>
      </c>
      <c r="H125" s="156" t="s">
        <v>561</v>
      </c>
      <c r="I125" s="156" t="s">
        <v>598</v>
      </c>
      <c r="J125" s="156" t="s">
        <v>1688</v>
      </c>
      <c r="K125" s="156" t="s">
        <v>1688</v>
      </c>
      <c r="L125" s="156" t="s">
        <v>1688</v>
      </c>
      <c r="M125" s="156" t="s">
        <v>439</v>
      </c>
      <c r="N125" s="156" t="s">
        <v>1688</v>
      </c>
      <c r="O125" s="156" t="s">
        <v>439</v>
      </c>
      <c r="P125" s="156" t="s">
        <v>1688</v>
      </c>
      <c r="Q125" s="156" t="s">
        <v>1688</v>
      </c>
      <c r="R125" s="156" t="s">
        <v>1688</v>
      </c>
    </row>
    <row r="126" spans="1:18" ht="15" customHeight="1">
      <c r="A126" s="156" t="s">
        <v>448</v>
      </c>
      <c r="B126" s="194">
        <v>50751431</v>
      </c>
      <c r="C126" s="194">
        <v>50776265</v>
      </c>
      <c r="D126" s="194">
        <v>24835</v>
      </c>
      <c r="E126" s="156" t="s">
        <v>544</v>
      </c>
      <c r="F126" s="194">
        <v>50751431</v>
      </c>
      <c r="G126" s="194">
        <v>50776265</v>
      </c>
      <c r="H126" s="156" t="s">
        <v>545</v>
      </c>
      <c r="I126" s="156" t="s">
        <v>546</v>
      </c>
      <c r="J126" s="156" t="s">
        <v>439</v>
      </c>
      <c r="K126" s="156" t="s">
        <v>1688</v>
      </c>
      <c r="L126" s="156" t="s">
        <v>1688</v>
      </c>
      <c r="M126" s="156" t="s">
        <v>1688</v>
      </c>
      <c r="N126" s="156" t="s">
        <v>439</v>
      </c>
      <c r="O126" s="156" t="s">
        <v>1688</v>
      </c>
      <c r="P126" s="156" t="s">
        <v>1688</v>
      </c>
      <c r="Q126" s="156" t="s">
        <v>1688</v>
      </c>
      <c r="R126" s="156" t="s">
        <v>1688</v>
      </c>
    </row>
    <row r="127" spans="1:18" ht="15" customHeight="1">
      <c r="A127" s="156" t="s">
        <v>448</v>
      </c>
      <c r="B127" s="194">
        <v>55004681</v>
      </c>
      <c r="C127" s="194">
        <v>55014759</v>
      </c>
      <c r="D127" s="194">
        <v>10079</v>
      </c>
      <c r="E127" s="156" t="s">
        <v>544</v>
      </c>
      <c r="F127" s="194">
        <v>55007429</v>
      </c>
      <c r="G127" s="194">
        <v>55013388</v>
      </c>
      <c r="H127" s="156" t="s">
        <v>587</v>
      </c>
      <c r="I127" s="156" t="s">
        <v>558</v>
      </c>
      <c r="J127" s="156" t="s">
        <v>439</v>
      </c>
      <c r="K127" s="156" t="s">
        <v>439</v>
      </c>
      <c r="L127" s="156" t="s">
        <v>440</v>
      </c>
      <c r="M127" s="156" t="s">
        <v>1688</v>
      </c>
      <c r="N127" s="156" t="s">
        <v>1688</v>
      </c>
      <c r="O127" s="156" t="s">
        <v>1688</v>
      </c>
      <c r="P127" s="156" t="s">
        <v>1688</v>
      </c>
      <c r="Q127" s="156" t="s">
        <v>1688</v>
      </c>
      <c r="R127" s="156" t="s">
        <v>1688</v>
      </c>
    </row>
    <row r="128" spans="1:18" ht="15" customHeight="1">
      <c r="A128" s="156" t="s">
        <v>448</v>
      </c>
      <c r="B128" s="194">
        <v>57497898</v>
      </c>
      <c r="C128" s="194">
        <v>57498223</v>
      </c>
      <c r="D128" s="194">
        <v>326</v>
      </c>
      <c r="E128" s="156" t="s">
        <v>544</v>
      </c>
      <c r="F128" s="194">
        <v>57497898</v>
      </c>
      <c r="G128" s="194">
        <v>57498195</v>
      </c>
      <c r="H128" s="156" t="s">
        <v>565</v>
      </c>
      <c r="I128" s="156" t="s">
        <v>558</v>
      </c>
      <c r="J128" s="156" t="s">
        <v>1688</v>
      </c>
      <c r="K128" s="156" t="s">
        <v>1688</v>
      </c>
      <c r="L128" s="156" t="s">
        <v>440</v>
      </c>
      <c r="M128" s="156" t="s">
        <v>1688</v>
      </c>
      <c r="N128" s="156" t="s">
        <v>1688</v>
      </c>
      <c r="O128" s="156" t="s">
        <v>440</v>
      </c>
      <c r="P128" s="156" t="s">
        <v>1688</v>
      </c>
      <c r="Q128" s="156" t="s">
        <v>1688</v>
      </c>
      <c r="R128" s="156" t="s">
        <v>440</v>
      </c>
    </row>
    <row r="129" spans="1:18" ht="15" customHeight="1">
      <c r="A129" s="156" t="s">
        <v>448</v>
      </c>
      <c r="B129" s="194">
        <v>65463858</v>
      </c>
      <c r="C129" s="194">
        <v>65475868</v>
      </c>
      <c r="D129" s="194">
        <v>12011</v>
      </c>
      <c r="E129" s="156" t="s">
        <v>544</v>
      </c>
      <c r="F129" s="194">
        <v>65465126</v>
      </c>
      <c r="G129" s="194">
        <v>65473910</v>
      </c>
      <c r="H129" s="156" t="s">
        <v>599</v>
      </c>
      <c r="I129" s="156" t="s">
        <v>558</v>
      </c>
      <c r="J129" s="156" t="s">
        <v>1688</v>
      </c>
      <c r="K129" s="156" t="s">
        <v>1688</v>
      </c>
      <c r="L129" s="156" t="s">
        <v>1688</v>
      </c>
      <c r="M129" s="156" t="s">
        <v>1688</v>
      </c>
      <c r="N129" s="156" t="s">
        <v>1688</v>
      </c>
      <c r="O129" s="156" t="s">
        <v>1688</v>
      </c>
      <c r="P129" s="156" t="s">
        <v>1688</v>
      </c>
      <c r="Q129" s="156" t="s">
        <v>439</v>
      </c>
      <c r="R129" s="156" t="s">
        <v>1688</v>
      </c>
    </row>
    <row r="130" spans="1:18" ht="15" customHeight="1">
      <c r="A130" s="156" t="s">
        <v>448</v>
      </c>
      <c r="B130" s="194">
        <v>87238107</v>
      </c>
      <c r="C130" s="194">
        <v>87298830</v>
      </c>
      <c r="D130" s="194">
        <v>60724</v>
      </c>
      <c r="E130" s="156" t="s">
        <v>544</v>
      </c>
      <c r="F130" s="194">
        <v>87238107</v>
      </c>
      <c r="G130" s="194">
        <v>87298830</v>
      </c>
      <c r="H130" s="156" t="s">
        <v>545</v>
      </c>
      <c r="I130" s="156" t="s">
        <v>546</v>
      </c>
      <c r="J130" s="156" t="s">
        <v>1688</v>
      </c>
      <c r="K130" s="156" t="s">
        <v>439</v>
      </c>
      <c r="L130" s="156" t="s">
        <v>439</v>
      </c>
      <c r="M130" s="156" t="s">
        <v>1688</v>
      </c>
      <c r="N130" s="156" t="s">
        <v>1688</v>
      </c>
      <c r="O130" s="156" t="s">
        <v>1688</v>
      </c>
      <c r="P130" s="156" t="s">
        <v>439</v>
      </c>
      <c r="Q130" s="156" t="s">
        <v>439</v>
      </c>
      <c r="R130" s="156" t="s">
        <v>439</v>
      </c>
    </row>
    <row r="131" spans="1:18" ht="15" customHeight="1">
      <c r="A131" s="156" t="s">
        <v>448</v>
      </c>
      <c r="B131" s="194">
        <v>98733702</v>
      </c>
      <c r="C131" s="194">
        <v>98735970</v>
      </c>
      <c r="D131" s="194">
        <v>2269</v>
      </c>
      <c r="E131" s="156" t="s">
        <v>544</v>
      </c>
      <c r="F131" s="194">
        <v>98733702</v>
      </c>
      <c r="G131" s="194">
        <v>98735970</v>
      </c>
      <c r="H131" s="156" t="s">
        <v>564</v>
      </c>
      <c r="I131" s="156" t="s">
        <v>551</v>
      </c>
      <c r="J131" s="156" t="s">
        <v>439</v>
      </c>
      <c r="K131" s="156" t="s">
        <v>1688</v>
      </c>
      <c r="L131" s="156" t="s">
        <v>1688</v>
      </c>
      <c r="M131" s="156" t="s">
        <v>1688</v>
      </c>
      <c r="N131" s="156" t="s">
        <v>1688</v>
      </c>
      <c r="O131" s="156" t="s">
        <v>1688</v>
      </c>
      <c r="P131" s="156" t="s">
        <v>1688</v>
      </c>
      <c r="Q131" s="156" t="s">
        <v>1688</v>
      </c>
      <c r="R131" s="156" t="s">
        <v>1688</v>
      </c>
    </row>
    <row r="132" spans="1:18" ht="15" customHeight="1">
      <c r="A132" s="156" t="s">
        <v>449</v>
      </c>
      <c r="B132" s="194">
        <v>4274130</v>
      </c>
      <c r="C132" s="194">
        <v>4292550</v>
      </c>
      <c r="D132" s="194">
        <v>18421</v>
      </c>
      <c r="E132" s="156" t="s">
        <v>544</v>
      </c>
      <c r="F132" s="194">
        <v>4274130</v>
      </c>
      <c r="G132" s="194">
        <v>4292550</v>
      </c>
      <c r="H132" s="156" t="s">
        <v>576</v>
      </c>
      <c r="I132" s="156" t="s">
        <v>600</v>
      </c>
      <c r="J132" s="156" t="s">
        <v>440</v>
      </c>
      <c r="K132" s="156" t="s">
        <v>440</v>
      </c>
      <c r="L132" s="156" t="s">
        <v>440</v>
      </c>
      <c r="M132" s="156" t="s">
        <v>440</v>
      </c>
      <c r="N132" s="156" t="s">
        <v>440</v>
      </c>
      <c r="O132" s="156" t="s">
        <v>440</v>
      </c>
      <c r="P132" s="156" t="s">
        <v>439</v>
      </c>
      <c r="Q132" s="156" t="s">
        <v>439</v>
      </c>
      <c r="R132" s="156" t="s">
        <v>440</v>
      </c>
    </row>
    <row r="133" spans="1:18" ht="15" customHeight="1">
      <c r="A133" s="156" t="s">
        <v>449</v>
      </c>
      <c r="B133" s="194">
        <v>36309611</v>
      </c>
      <c r="C133" s="194">
        <v>36309951</v>
      </c>
      <c r="D133" s="194">
        <v>341</v>
      </c>
      <c r="E133" s="156" t="s">
        <v>544</v>
      </c>
      <c r="F133" s="194">
        <v>36309611</v>
      </c>
      <c r="G133" s="194">
        <v>36309951</v>
      </c>
      <c r="H133" s="156" t="s">
        <v>554</v>
      </c>
      <c r="I133" s="156" t="s">
        <v>551</v>
      </c>
      <c r="J133" s="156" t="s">
        <v>439</v>
      </c>
      <c r="K133" s="156" t="s">
        <v>439</v>
      </c>
      <c r="L133" s="156" t="s">
        <v>1688</v>
      </c>
      <c r="M133" s="156" t="s">
        <v>439</v>
      </c>
      <c r="N133" s="156" t="s">
        <v>439</v>
      </c>
      <c r="O133" s="156" t="s">
        <v>439</v>
      </c>
      <c r="P133" s="156" t="s">
        <v>439</v>
      </c>
      <c r="Q133" s="156" t="s">
        <v>439</v>
      </c>
      <c r="R133" s="156" t="s">
        <v>439</v>
      </c>
    </row>
    <row r="134" spans="1:18" ht="15" customHeight="1">
      <c r="A134" s="156" t="s">
        <v>449</v>
      </c>
      <c r="B134" s="194">
        <v>48880467</v>
      </c>
      <c r="C134" s="194">
        <v>48899971</v>
      </c>
      <c r="D134" s="194">
        <v>19505</v>
      </c>
      <c r="E134" s="156" t="s">
        <v>544</v>
      </c>
      <c r="F134" s="194">
        <v>48880467</v>
      </c>
      <c r="G134" s="194">
        <v>48899971</v>
      </c>
      <c r="H134" s="156" t="s">
        <v>550</v>
      </c>
      <c r="I134" s="156" t="s">
        <v>551</v>
      </c>
      <c r="J134" s="156" t="s">
        <v>1688</v>
      </c>
      <c r="K134" s="156" t="s">
        <v>439</v>
      </c>
      <c r="L134" s="156" t="s">
        <v>439</v>
      </c>
      <c r="M134" s="156" t="s">
        <v>1688</v>
      </c>
      <c r="N134" s="156" t="s">
        <v>439</v>
      </c>
      <c r="O134" s="156" t="s">
        <v>1688</v>
      </c>
      <c r="P134" s="156" t="s">
        <v>439</v>
      </c>
      <c r="Q134" s="156" t="s">
        <v>440</v>
      </c>
      <c r="R134" s="156" t="s">
        <v>439</v>
      </c>
    </row>
    <row r="135" spans="1:18" ht="15" customHeight="1">
      <c r="A135" s="156" t="s">
        <v>449</v>
      </c>
      <c r="B135" s="194">
        <v>50132556</v>
      </c>
      <c r="C135" s="194">
        <v>50347138</v>
      </c>
      <c r="D135" s="194">
        <v>214583</v>
      </c>
      <c r="E135" s="156" t="s">
        <v>544</v>
      </c>
      <c r="F135" s="194">
        <v>50132879</v>
      </c>
      <c r="G135" s="194">
        <v>50347138</v>
      </c>
      <c r="H135" s="156" t="s">
        <v>561</v>
      </c>
      <c r="I135" s="156" t="s">
        <v>558</v>
      </c>
      <c r="J135" s="156" t="s">
        <v>440</v>
      </c>
      <c r="K135" s="156" t="s">
        <v>440</v>
      </c>
      <c r="L135" s="156" t="s">
        <v>440</v>
      </c>
      <c r="M135" s="156" t="s">
        <v>439</v>
      </c>
      <c r="N135" s="156" t="s">
        <v>439</v>
      </c>
      <c r="O135" s="156" t="s">
        <v>440</v>
      </c>
      <c r="P135" s="156" t="s">
        <v>1688</v>
      </c>
      <c r="Q135" s="156" t="s">
        <v>439</v>
      </c>
      <c r="R135" s="156" t="s">
        <v>1688</v>
      </c>
    </row>
    <row r="136" spans="1:18" ht="15" customHeight="1">
      <c r="A136" s="156" t="s">
        <v>449</v>
      </c>
      <c r="B136" s="194">
        <v>62094890</v>
      </c>
      <c r="C136" s="194">
        <v>62101552</v>
      </c>
      <c r="D136" s="194">
        <v>6663</v>
      </c>
      <c r="E136" s="156" t="s">
        <v>544</v>
      </c>
      <c r="F136" s="194">
        <v>62094890</v>
      </c>
      <c r="G136" s="194">
        <v>62101552</v>
      </c>
      <c r="H136" s="156" t="s">
        <v>564</v>
      </c>
      <c r="I136" s="156" t="s">
        <v>551</v>
      </c>
      <c r="J136" s="156" t="s">
        <v>439</v>
      </c>
      <c r="K136" s="156" t="s">
        <v>440</v>
      </c>
      <c r="L136" s="156" t="s">
        <v>440</v>
      </c>
      <c r="M136" s="156" t="s">
        <v>440</v>
      </c>
      <c r="N136" s="156" t="s">
        <v>439</v>
      </c>
      <c r="O136" s="156" t="s">
        <v>439</v>
      </c>
      <c r="P136" s="156" t="s">
        <v>439</v>
      </c>
      <c r="Q136" s="156" t="s">
        <v>440</v>
      </c>
      <c r="R136" s="156" t="s">
        <v>439</v>
      </c>
    </row>
    <row r="137" spans="1:18" ht="15" customHeight="1">
      <c r="A137" s="156" t="s">
        <v>449</v>
      </c>
      <c r="B137" s="194">
        <v>66250101</v>
      </c>
      <c r="C137" s="194">
        <v>66253619</v>
      </c>
      <c r="D137" s="194">
        <v>3519</v>
      </c>
      <c r="E137" s="156" t="s">
        <v>544</v>
      </c>
      <c r="F137" s="194">
        <v>66250101</v>
      </c>
      <c r="G137" s="194">
        <v>66253619</v>
      </c>
      <c r="H137" s="156" t="s">
        <v>557</v>
      </c>
      <c r="I137" s="156" t="s">
        <v>558</v>
      </c>
      <c r="J137" s="156" t="s">
        <v>1688</v>
      </c>
      <c r="K137" s="156" t="s">
        <v>1688</v>
      </c>
      <c r="L137" s="156" t="s">
        <v>1688</v>
      </c>
      <c r="M137" s="156" t="s">
        <v>1688</v>
      </c>
      <c r="N137" s="156" t="s">
        <v>439</v>
      </c>
      <c r="O137" s="156" t="s">
        <v>1688</v>
      </c>
      <c r="P137" s="156" t="s">
        <v>1688</v>
      </c>
      <c r="Q137" s="156" t="s">
        <v>1688</v>
      </c>
      <c r="R137" s="156" t="s">
        <v>1688</v>
      </c>
    </row>
    <row r="138" spans="1:18" ht="15" customHeight="1">
      <c r="A138" s="156" t="s">
        <v>449</v>
      </c>
      <c r="B138" s="194">
        <v>89744798</v>
      </c>
      <c r="C138" s="194">
        <v>90095507</v>
      </c>
      <c r="D138" s="194">
        <v>350710</v>
      </c>
      <c r="E138" s="156" t="s">
        <v>544</v>
      </c>
      <c r="F138" s="194">
        <v>89791414</v>
      </c>
      <c r="G138" s="194">
        <v>90024201</v>
      </c>
      <c r="H138" s="156" t="s">
        <v>601</v>
      </c>
      <c r="I138" s="156" t="s">
        <v>556</v>
      </c>
      <c r="J138" s="156" t="s">
        <v>1688</v>
      </c>
      <c r="K138" s="156" t="s">
        <v>439</v>
      </c>
      <c r="L138" s="156" t="s">
        <v>1688</v>
      </c>
      <c r="M138" s="156" t="s">
        <v>1688</v>
      </c>
      <c r="N138" s="156" t="s">
        <v>1688</v>
      </c>
      <c r="O138" s="156" t="s">
        <v>1688</v>
      </c>
      <c r="P138" s="156" t="s">
        <v>439</v>
      </c>
      <c r="Q138" s="156" t="s">
        <v>439</v>
      </c>
      <c r="R138" s="156" t="s">
        <v>439</v>
      </c>
    </row>
    <row r="139" spans="1:18" ht="15" customHeight="1">
      <c r="A139" s="156" t="s">
        <v>450</v>
      </c>
      <c r="B139" s="194">
        <v>12391025</v>
      </c>
      <c r="C139" s="194">
        <v>12394627</v>
      </c>
      <c r="D139" s="194">
        <v>3603</v>
      </c>
      <c r="E139" s="156" t="s">
        <v>544</v>
      </c>
      <c r="F139" s="194">
        <v>12391851</v>
      </c>
      <c r="G139" s="194">
        <v>12394020</v>
      </c>
      <c r="H139" s="156" t="s">
        <v>577</v>
      </c>
      <c r="I139" s="156" t="s">
        <v>558</v>
      </c>
      <c r="J139" s="156" t="s">
        <v>439</v>
      </c>
      <c r="K139" s="156" t="s">
        <v>440</v>
      </c>
      <c r="L139" s="156" t="s">
        <v>440</v>
      </c>
      <c r="M139" s="156" t="s">
        <v>439</v>
      </c>
      <c r="N139" s="156" t="s">
        <v>440</v>
      </c>
      <c r="O139" s="156" t="s">
        <v>440</v>
      </c>
      <c r="P139" s="156" t="s">
        <v>439</v>
      </c>
      <c r="Q139" s="156" t="s">
        <v>1689</v>
      </c>
      <c r="R139" s="156" t="s">
        <v>440</v>
      </c>
    </row>
    <row r="140" spans="1:18" ht="15" customHeight="1">
      <c r="A140" s="156" t="s">
        <v>450</v>
      </c>
      <c r="B140" s="194">
        <v>13389468</v>
      </c>
      <c r="C140" s="194">
        <v>13398643</v>
      </c>
      <c r="D140" s="194">
        <v>9176</v>
      </c>
      <c r="E140" s="156" t="s">
        <v>544</v>
      </c>
      <c r="F140" s="194">
        <v>13389468</v>
      </c>
      <c r="G140" s="194">
        <v>13398643</v>
      </c>
      <c r="H140" s="156" t="s">
        <v>550</v>
      </c>
      <c r="I140" s="156" t="s">
        <v>551</v>
      </c>
      <c r="J140" s="156" t="s">
        <v>439</v>
      </c>
      <c r="K140" s="156" t="s">
        <v>439</v>
      </c>
      <c r="L140" s="156" t="s">
        <v>439</v>
      </c>
      <c r="M140" s="156" t="s">
        <v>439</v>
      </c>
      <c r="N140" s="156" t="s">
        <v>439</v>
      </c>
      <c r="O140" s="156" t="s">
        <v>439</v>
      </c>
      <c r="P140" s="156" t="s">
        <v>1688</v>
      </c>
      <c r="Q140" s="156" t="s">
        <v>439</v>
      </c>
      <c r="R140" s="156" t="s">
        <v>439</v>
      </c>
    </row>
    <row r="141" spans="1:18" ht="15" customHeight="1">
      <c r="A141" s="156" t="s">
        <v>450</v>
      </c>
      <c r="B141" s="194">
        <v>39466254</v>
      </c>
      <c r="C141" s="194">
        <v>39466531</v>
      </c>
      <c r="D141" s="194">
        <v>278</v>
      </c>
      <c r="E141" s="156" t="s">
        <v>544</v>
      </c>
      <c r="F141" s="194">
        <v>39466290</v>
      </c>
      <c r="G141" s="194">
        <v>39466514</v>
      </c>
      <c r="H141" s="156" t="s">
        <v>565</v>
      </c>
      <c r="I141" s="156" t="s">
        <v>558</v>
      </c>
      <c r="J141" s="156" t="s">
        <v>1688</v>
      </c>
      <c r="K141" s="156" t="s">
        <v>1688</v>
      </c>
      <c r="L141" s="156" t="s">
        <v>1688</v>
      </c>
      <c r="M141" s="156" t="s">
        <v>1688</v>
      </c>
      <c r="N141" s="156" t="s">
        <v>1688</v>
      </c>
      <c r="O141" s="156" t="s">
        <v>439</v>
      </c>
      <c r="P141" s="156" t="s">
        <v>1688</v>
      </c>
      <c r="Q141" s="156" t="s">
        <v>1688</v>
      </c>
      <c r="R141" s="156" t="s">
        <v>1688</v>
      </c>
    </row>
    <row r="142" spans="1:18" ht="15" customHeight="1">
      <c r="A142" s="156" t="s">
        <v>450</v>
      </c>
      <c r="B142" s="194">
        <v>46896485</v>
      </c>
      <c r="C142" s="194">
        <v>46916160</v>
      </c>
      <c r="D142" s="194">
        <v>19676</v>
      </c>
      <c r="E142" s="156" t="s">
        <v>544</v>
      </c>
      <c r="F142" s="194">
        <v>46896525</v>
      </c>
      <c r="G142" s="194">
        <v>46916007</v>
      </c>
      <c r="H142" s="156" t="s">
        <v>602</v>
      </c>
      <c r="I142" s="156" t="s">
        <v>558</v>
      </c>
      <c r="J142" s="156" t="s">
        <v>1688</v>
      </c>
      <c r="K142" s="156" t="s">
        <v>1688</v>
      </c>
      <c r="L142" s="156" t="s">
        <v>1688</v>
      </c>
      <c r="M142" s="156" t="s">
        <v>1688</v>
      </c>
      <c r="N142" s="156" t="s">
        <v>439</v>
      </c>
      <c r="O142" s="156" t="s">
        <v>1688</v>
      </c>
      <c r="P142" s="156" t="s">
        <v>1688</v>
      </c>
      <c r="Q142" s="156" t="s">
        <v>1688</v>
      </c>
      <c r="R142" s="156" t="s">
        <v>1688</v>
      </c>
    </row>
    <row r="143" spans="1:18" ht="15" customHeight="1">
      <c r="A143" s="156" t="s">
        <v>450</v>
      </c>
      <c r="B143" s="194">
        <v>49788783</v>
      </c>
      <c r="C143" s="194">
        <v>49789348</v>
      </c>
      <c r="D143" s="194">
        <v>566</v>
      </c>
      <c r="E143" s="156" t="s">
        <v>544</v>
      </c>
      <c r="F143" s="194">
        <v>49788829</v>
      </c>
      <c r="G143" s="194">
        <v>49789146</v>
      </c>
      <c r="H143" s="156" t="s">
        <v>565</v>
      </c>
      <c r="I143" s="156" t="s">
        <v>558</v>
      </c>
      <c r="J143" s="156" t="s">
        <v>1688</v>
      </c>
      <c r="K143" s="156" t="s">
        <v>1688</v>
      </c>
      <c r="L143" s="156" t="s">
        <v>1688</v>
      </c>
      <c r="M143" s="156" t="s">
        <v>1688</v>
      </c>
      <c r="N143" s="156" t="s">
        <v>1688</v>
      </c>
      <c r="O143" s="156" t="s">
        <v>439</v>
      </c>
      <c r="P143" s="156" t="s">
        <v>1688</v>
      </c>
      <c r="Q143" s="156" t="s">
        <v>1688</v>
      </c>
      <c r="R143" s="156" t="s">
        <v>1688</v>
      </c>
    </row>
    <row r="144" spans="1:18" ht="15" customHeight="1">
      <c r="A144" s="156" t="s">
        <v>450</v>
      </c>
      <c r="B144" s="194">
        <v>65423608</v>
      </c>
      <c r="C144" s="194">
        <v>65426407</v>
      </c>
      <c r="D144" s="194">
        <v>2800</v>
      </c>
      <c r="E144" s="156" t="s">
        <v>544</v>
      </c>
      <c r="F144" s="194">
        <v>65423608</v>
      </c>
      <c r="G144" s="194">
        <v>65426407</v>
      </c>
      <c r="H144" s="156" t="s">
        <v>564</v>
      </c>
      <c r="I144" s="156" t="s">
        <v>551</v>
      </c>
      <c r="J144" s="156" t="s">
        <v>1688</v>
      </c>
      <c r="K144" s="156" t="s">
        <v>1688</v>
      </c>
      <c r="L144" s="156" t="s">
        <v>1688</v>
      </c>
      <c r="M144" s="156" t="s">
        <v>1688</v>
      </c>
      <c r="N144" s="156" t="s">
        <v>1688</v>
      </c>
      <c r="O144" s="156" t="s">
        <v>439</v>
      </c>
      <c r="P144" s="156" t="s">
        <v>1688</v>
      </c>
      <c r="Q144" s="156" t="s">
        <v>1688</v>
      </c>
      <c r="R144" s="156" t="s">
        <v>1688</v>
      </c>
    </row>
    <row r="145" spans="1:18" ht="15" customHeight="1">
      <c r="A145" s="156" t="s">
        <v>450</v>
      </c>
      <c r="B145" s="194">
        <v>71139014</v>
      </c>
      <c r="C145" s="194">
        <v>71139972</v>
      </c>
      <c r="D145" s="194">
        <v>959</v>
      </c>
      <c r="E145" s="156" t="s">
        <v>544</v>
      </c>
      <c r="F145" s="194">
        <v>71139014</v>
      </c>
      <c r="G145" s="194">
        <v>71139972</v>
      </c>
      <c r="H145" s="156" t="s">
        <v>578</v>
      </c>
      <c r="I145" s="156" t="s">
        <v>551</v>
      </c>
      <c r="J145" s="156" t="s">
        <v>1688</v>
      </c>
      <c r="K145" s="156" t="s">
        <v>1688</v>
      </c>
      <c r="L145" s="156" t="s">
        <v>1688</v>
      </c>
      <c r="M145" s="156" t="s">
        <v>439</v>
      </c>
      <c r="N145" s="156" t="s">
        <v>1688</v>
      </c>
      <c r="O145" s="156" t="s">
        <v>1688</v>
      </c>
      <c r="P145" s="156" t="s">
        <v>1688</v>
      </c>
      <c r="Q145" s="156" t="s">
        <v>1688</v>
      </c>
      <c r="R145" s="156" t="s">
        <v>1688</v>
      </c>
    </row>
    <row r="146" spans="1:18" ht="15" customHeight="1">
      <c r="A146" s="156" t="s">
        <v>450</v>
      </c>
      <c r="B146" s="194">
        <v>71314623</v>
      </c>
      <c r="C146" s="194">
        <v>71317616</v>
      </c>
      <c r="D146" s="194">
        <v>2994</v>
      </c>
      <c r="E146" s="156" t="s">
        <v>544</v>
      </c>
      <c r="F146" s="194">
        <v>71314623</v>
      </c>
      <c r="G146" s="194">
        <v>71317616</v>
      </c>
      <c r="H146" s="156" t="s">
        <v>564</v>
      </c>
      <c r="I146" s="156" t="s">
        <v>551</v>
      </c>
      <c r="J146" s="156" t="s">
        <v>1688</v>
      </c>
      <c r="K146" s="156" t="s">
        <v>1688</v>
      </c>
      <c r="L146" s="156" t="s">
        <v>1688</v>
      </c>
      <c r="M146" s="156" t="s">
        <v>1688</v>
      </c>
      <c r="N146" s="156" t="s">
        <v>1688</v>
      </c>
      <c r="O146" s="156" t="s">
        <v>439</v>
      </c>
      <c r="P146" s="156" t="s">
        <v>1688</v>
      </c>
      <c r="Q146" s="156" t="s">
        <v>1688</v>
      </c>
      <c r="R146" s="156" t="s">
        <v>1688</v>
      </c>
    </row>
    <row r="147" spans="1:18" ht="15" customHeight="1">
      <c r="A147" s="156" t="s">
        <v>450</v>
      </c>
      <c r="B147" s="194">
        <v>71541193</v>
      </c>
      <c r="C147" s="194">
        <v>71552738</v>
      </c>
      <c r="D147" s="194">
        <v>11546</v>
      </c>
      <c r="E147" s="156" t="s">
        <v>544</v>
      </c>
      <c r="F147" s="194">
        <v>71546054</v>
      </c>
      <c r="G147" s="194">
        <v>71547817</v>
      </c>
      <c r="H147" s="156" t="s">
        <v>603</v>
      </c>
      <c r="I147" s="156" t="s">
        <v>575</v>
      </c>
      <c r="J147" s="156" t="s">
        <v>1688</v>
      </c>
      <c r="K147" s="156" t="s">
        <v>1688</v>
      </c>
      <c r="L147" s="156" t="s">
        <v>1688</v>
      </c>
      <c r="M147" s="156" t="s">
        <v>1688</v>
      </c>
      <c r="N147" s="156" t="s">
        <v>1688</v>
      </c>
      <c r="O147" s="156" t="s">
        <v>1688</v>
      </c>
      <c r="P147" s="156" t="s">
        <v>440</v>
      </c>
      <c r="Q147" s="156" t="s">
        <v>1688</v>
      </c>
      <c r="R147" s="156" t="s">
        <v>439</v>
      </c>
    </row>
    <row r="148" spans="1:18" ht="15" customHeight="1">
      <c r="A148" s="156" t="s">
        <v>450</v>
      </c>
      <c r="B148" s="194">
        <v>127905269</v>
      </c>
      <c r="C148" s="194">
        <v>127908444</v>
      </c>
      <c r="D148" s="194">
        <v>3176</v>
      </c>
      <c r="E148" s="156" t="s">
        <v>544</v>
      </c>
      <c r="F148" s="194">
        <v>127905269</v>
      </c>
      <c r="G148" s="194">
        <v>127908444</v>
      </c>
      <c r="H148" s="156" t="s">
        <v>557</v>
      </c>
      <c r="I148" s="156" t="s">
        <v>558</v>
      </c>
      <c r="J148" s="156" t="s">
        <v>439</v>
      </c>
      <c r="K148" s="156" t="s">
        <v>439</v>
      </c>
      <c r="L148" s="156" t="s">
        <v>439</v>
      </c>
      <c r="M148" s="156" t="s">
        <v>439</v>
      </c>
      <c r="N148" s="156" t="s">
        <v>439</v>
      </c>
      <c r="O148" s="156" t="s">
        <v>1688</v>
      </c>
      <c r="P148" s="156" t="s">
        <v>1688</v>
      </c>
      <c r="Q148" s="156" t="s">
        <v>1688</v>
      </c>
      <c r="R148" s="156" t="s">
        <v>1688</v>
      </c>
    </row>
    <row r="149" spans="1:18" ht="15" customHeight="1">
      <c r="A149" s="156" t="s">
        <v>450</v>
      </c>
      <c r="B149" s="194">
        <v>131652899</v>
      </c>
      <c r="C149" s="194">
        <v>131663807</v>
      </c>
      <c r="D149" s="194">
        <v>10909</v>
      </c>
      <c r="E149" s="156" t="s">
        <v>544</v>
      </c>
      <c r="F149" s="194">
        <v>131652899</v>
      </c>
      <c r="G149" s="194">
        <v>131663807</v>
      </c>
      <c r="H149" s="156" t="s">
        <v>545</v>
      </c>
      <c r="I149" s="156" t="s">
        <v>546</v>
      </c>
      <c r="J149" s="156" t="s">
        <v>439</v>
      </c>
      <c r="K149" s="156" t="s">
        <v>439</v>
      </c>
      <c r="L149" s="156" t="s">
        <v>439</v>
      </c>
      <c r="M149" s="156" t="s">
        <v>439</v>
      </c>
      <c r="N149" s="156" t="s">
        <v>439</v>
      </c>
      <c r="O149" s="156" t="s">
        <v>439</v>
      </c>
      <c r="P149" s="156" t="s">
        <v>439</v>
      </c>
      <c r="Q149" s="156" t="s">
        <v>439</v>
      </c>
      <c r="R149" s="156" t="s">
        <v>439</v>
      </c>
    </row>
    <row r="150" spans="1:18" ht="15" customHeight="1">
      <c r="A150" s="156" t="s">
        <v>451</v>
      </c>
      <c r="B150" s="194">
        <v>18215202</v>
      </c>
      <c r="C150" s="194">
        <v>18357590</v>
      </c>
      <c r="D150" s="194">
        <v>142389</v>
      </c>
      <c r="E150" s="156" t="s">
        <v>544</v>
      </c>
      <c r="F150" s="194">
        <v>18215202</v>
      </c>
      <c r="G150" s="194">
        <v>18357590</v>
      </c>
      <c r="H150" s="156" t="s">
        <v>545</v>
      </c>
      <c r="I150" s="156" t="s">
        <v>546</v>
      </c>
      <c r="J150" s="156" t="s">
        <v>440</v>
      </c>
      <c r="K150" s="156" t="s">
        <v>439</v>
      </c>
      <c r="L150" s="156" t="s">
        <v>439</v>
      </c>
      <c r="M150" s="156" t="s">
        <v>440</v>
      </c>
      <c r="N150" s="156" t="s">
        <v>440</v>
      </c>
      <c r="O150" s="156" t="s">
        <v>440</v>
      </c>
      <c r="P150" s="156" t="s">
        <v>440</v>
      </c>
      <c r="Q150" s="156" t="s">
        <v>440</v>
      </c>
      <c r="R150" s="156" t="s">
        <v>440</v>
      </c>
    </row>
    <row r="151" spans="1:18" ht="15" customHeight="1">
      <c r="A151" s="156" t="s">
        <v>451</v>
      </c>
      <c r="B151" s="194">
        <v>37314464</v>
      </c>
      <c r="C151" s="194">
        <v>37318514</v>
      </c>
      <c r="D151" s="194">
        <v>4051</v>
      </c>
      <c r="E151" s="156" t="s">
        <v>544</v>
      </c>
      <c r="F151" s="194">
        <v>37314911</v>
      </c>
      <c r="G151" s="194">
        <v>37318147</v>
      </c>
      <c r="H151" s="156" t="s">
        <v>597</v>
      </c>
      <c r="I151" s="156" t="s">
        <v>556</v>
      </c>
      <c r="J151" s="156" t="s">
        <v>1688</v>
      </c>
      <c r="K151" s="156" t="s">
        <v>1688</v>
      </c>
      <c r="L151" s="156" t="s">
        <v>1688</v>
      </c>
      <c r="M151" s="156" t="s">
        <v>1688</v>
      </c>
      <c r="N151" s="156" t="s">
        <v>1688</v>
      </c>
      <c r="O151" s="156" t="s">
        <v>1688</v>
      </c>
      <c r="P151" s="156" t="s">
        <v>1688</v>
      </c>
      <c r="Q151" s="156" t="s">
        <v>439</v>
      </c>
      <c r="R151" s="156" t="s">
        <v>439</v>
      </c>
    </row>
    <row r="152" spans="1:18" ht="15" customHeight="1">
      <c r="A152" s="156" t="s">
        <v>451</v>
      </c>
      <c r="B152" s="194">
        <v>52215009</v>
      </c>
      <c r="C152" s="194">
        <v>52595850</v>
      </c>
      <c r="D152" s="194">
        <v>380842</v>
      </c>
      <c r="E152" s="156" t="s">
        <v>544</v>
      </c>
      <c r="F152" s="194">
        <v>52261419</v>
      </c>
      <c r="G152" s="194">
        <v>52289912</v>
      </c>
      <c r="H152" s="156" t="s">
        <v>561</v>
      </c>
      <c r="I152" s="156" t="s">
        <v>598</v>
      </c>
      <c r="J152" s="156" t="s">
        <v>1688</v>
      </c>
      <c r="K152" s="156" t="s">
        <v>1688</v>
      </c>
      <c r="L152" s="156" t="s">
        <v>1688</v>
      </c>
      <c r="M152" s="156" t="s">
        <v>1688</v>
      </c>
      <c r="N152" s="156" t="s">
        <v>1688</v>
      </c>
      <c r="O152" s="156" t="s">
        <v>1688</v>
      </c>
      <c r="P152" s="156" t="s">
        <v>1688</v>
      </c>
      <c r="Q152" s="156" t="s">
        <v>439</v>
      </c>
      <c r="R152" s="156" t="s">
        <v>1688</v>
      </c>
    </row>
    <row r="153" spans="1:18" ht="15" customHeight="1">
      <c r="A153" s="156" t="s">
        <v>451</v>
      </c>
      <c r="B153" s="194">
        <v>63716793</v>
      </c>
      <c r="C153" s="194">
        <v>63769525</v>
      </c>
      <c r="D153" s="194">
        <v>52733</v>
      </c>
      <c r="E153" s="156" t="s">
        <v>544</v>
      </c>
      <c r="F153" s="194">
        <v>63727367</v>
      </c>
      <c r="G153" s="194">
        <v>63760841</v>
      </c>
      <c r="H153" s="156" t="s">
        <v>576</v>
      </c>
      <c r="I153" s="156" t="s">
        <v>598</v>
      </c>
      <c r="J153" s="156" t="s">
        <v>1688</v>
      </c>
      <c r="K153" s="156" t="s">
        <v>1688</v>
      </c>
      <c r="L153" s="156" t="s">
        <v>1688</v>
      </c>
      <c r="M153" s="156" t="s">
        <v>1688</v>
      </c>
      <c r="N153" s="156" t="s">
        <v>440</v>
      </c>
      <c r="O153" s="156" t="s">
        <v>439</v>
      </c>
      <c r="P153" s="156" t="s">
        <v>439</v>
      </c>
      <c r="Q153" s="156" t="s">
        <v>439</v>
      </c>
      <c r="R153" s="156" t="s">
        <v>1688</v>
      </c>
    </row>
    <row r="154" spans="1:18" ht="15" customHeight="1">
      <c r="A154" s="156" t="s">
        <v>451</v>
      </c>
      <c r="B154" s="194">
        <v>85728870</v>
      </c>
      <c r="C154" s="194">
        <v>85731234</v>
      </c>
      <c r="D154" s="194">
        <v>2365</v>
      </c>
      <c r="E154" s="156" t="s">
        <v>544</v>
      </c>
      <c r="F154" s="194">
        <v>85728870</v>
      </c>
      <c r="G154" s="194">
        <v>85731234</v>
      </c>
      <c r="H154" s="156" t="s">
        <v>557</v>
      </c>
      <c r="I154" s="156" t="s">
        <v>558</v>
      </c>
      <c r="J154" s="156" t="s">
        <v>439</v>
      </c>
      <c r="K154" s="156" t="s">
        <v>439</v>
      </c>
      <c r="L154" s="156" t="s">
        <v>439</v>
      </c>
      <c r="M154" s="156" t="s">
        <v>439</v>
      </c>
      <c r="N154" s="156" t="s">
        <v>439</v>
      </c>
      <c r="O154" s="156" t="s">
        <v>439</v>
      </c>
      <c r="P154" s="156" t="s">
        <v>439</v>
      </c>
      <c r="Q154" s="156" t="s">
        <v>439</v>
      </c>
      <c r="R154" s="156" t="s">
        <v>439</v>
      </c>
    </row>
    <row r="155" spans="1:18" ht="15" customHeight="1">
      <c r="A155" s="156" t="s">
        <v>452</v>
      </c>
      <c r="B155" s="194">
        <v>18601518</v>
      </c>
      <c r="C155" s="194">
        <v>18652308</v>
      </c>
      <c r="D155" s="194">
        <v>50791</v>
      </c>
      <c r="E155" s="156" t="s">
        <v>544</v>
      </c>
      <c r="F155" s="194">
        <v>18601518</v>
      </c>
      <c r="G155" s="194">
        <v>18652308</v>
      </c>
      <c r="H155" s="156" t="s">
        <v>545</v>
      </c>
      <c r="I155" s="156" t="s">
        <v>546</v>
      </c>
      <c r="J155" s="156" t="s">
        <v>439</v>
      </c>
      <c r="K155" s="156" t="s">
        <v>1688</v>
      </c>
      <c r="L155" s="156" t="s">
        <v>439</v>
      </c>
      <c r="M155" s="156" t="s">
        <v>439</v>
      </c>
      <c r="N155" s="156" t="s">
        <v>1688</v>
      </c>
      <c r="O155" s="156" t="s">
        <v>439</v>
      </c>
      <c r="P155" s="156" t="s">
        <v>439</v>
      </c>
      <c r="Q155" s="156" t="s">
        <v>439</v>
      </c>
      <c r="R155" s="156" t="s">
        <v>439</v>
      </c>
    </row>
    <row r="156" spans="1:18" ht="15" customHeight="1">
      <c r="A156" s="156" t="s">
        <v>452</v>
      </c>
      <c r="B156" s="194">
        <v>18652959</v>
      </c>
      <c r="C156" s="194">
        <v>18712327</v>
      </c>
      <c r="D156" s="194">
        <v>59369</v>
      </c>
      <c r="E156" s="156" t="s">
        <v>544</v>
      </c>
      <c r="F156" s="194">
        <v>18652959</v>
      </c>
      <c r="G156" s="194">
        <v>18712327</v>
      </c>
      <c r="H156" s="156" t="s">
        <v>545</v>
      </c>
      <c r="I156" s="156" t="s">
        <v>546</v>
      </c>
      <c r="J156" s="156" t="s">
        <v>439</v>
      </c>
      <c r="K156" s="156" t="s">
        <v>1688</v>
      </c>
      <c r="L156" s="156" t="s">
        <v>439</v>
      </c>
      <c r="M156" s="156" t="s">
        <v>440</v>
      </c>
      <c r="N156" s="156" t="s">
        <v>439</v>
      </c>
      <c r="O156" s="156" t="s">
        <v>439</v>
      </c>
      <c r="P156" s="156" t="s">
        <v>439</v>
      </c>
      <c r="Q156" s="156" t="s">
        <v>439</v>
      </c>
      <c r="R156" s="156" t="s">
        <v>439</v>
      </c>
    </row>
    <row r="157" spans="1:18" ht="15" customHeight="1">
      <c r="A157" s="156" t="s">
        <v>452</v>
      </c>
      <c r="B157" s="194">
        <v>34545248</v>
      </c>
      <c r="C157" s="194">
        <v>34562456</v>
      </c>
      <c r="D157" s="194">
        <v>17209</v>
      </c>
      <c r="E157" s="156" t="s">
        <v>544</v>
      </c>
      <c r="F157" s="194">
        <v>34547916</v>
      </c>
      <c r="G157" s="194">
        <v>34555189</v>
      </c>
      <c r="H157" s="156" t="s">
        <v>576</v>
      </c>
      <c r="I157" s="156" t="s">
        <v>563</v>
      </c>
      <c r="J157" s="156" t="s">
        <v>1688</v>
      </c>
      <c r="K157" s="156" t="s">
        <v>1688</v>
      </c>
      <c r="L157" s="156" t="s">
        <v>1688</v>
      </c>
      <c r="M157" s="156" t="s">
        <v>440</v>
      </c>
      <c r="N157" s="156" t="s">
        <v>440</v>
      </c>
      <c r="O157" s="156" t="s">
        <v>440</v>
      </c>
      <c r="P157" s="156" t="s">
        <v>1688</v>
      </c>
      <c r="Q157" s="156" t="s">
        <v>439</v>
      </c>
      <c r="R157" s="156" t="s">
        <v>1688</v>
      </c>
    </row>
    <row r="158" spans="1:18" ht="15" customHeight="1">
      <c r="A158" s="156" t="s">
        <v>452</v>
      </c>
      <c r="B158" s="194">
        <v>40905661</v>
      </c>
      <c r="C158" s="194">
        <v>40908696</v>
      </c>
      <c r="D158" s="194">
        <v>3036</v>
      </c>
      <c r="E158" s="156" t="s">
        <v>544</v>
      </c>
      <c r="F158" s="194">
        <v>40905661</v>
      </c>
      <c r="G158" s="194">
        <v>40908696</v>
      </c>
      <c r="H158" s="156" t="s">
        <v>557</v>
      </c>
      <c r="I158" s="156" t="s">
        <v>558</v>
      </c>
      <c r="J158" s="156" t="s">
        <v>1688</v>
      </c>
      <c r="K158" s="156" t="s">
        <v>439</v>
      </c>
      <c r="L158" s="156" t="s">
        <v>439</v>
      </c>
      <c r="M158" s="156" t="s">
        <v>439</v>
      </c>
      <c r="N158" s="156" t="s">
        <v>439</v>
      </c>
      <c r="O158" s="156" t="s">
        <v>439</v>
      </c>
      <c r="P158" s="156" t="s">
        <v>439</v>
      </c>
      <c r="Q158" s="156" t="s">
        <v>1688</v>
      </c>
      <c r="R158" s="156" t="s">
        <v>1688</v>
      </c>
    </row>
    <row r="159" spans="1:18" ht="15" customHeight="1">
      <c r="A159" s="156" t="s">
        <v>452</v>
      </c>
      <c r="B159" s="194">
        <v>47853926</v>
      </c>
      <c r="C159" s="194">
        <v>47856952</v>
      </c>
      <c r="D159" s="194">
        <v>3027</v>
      </c>
      <c r="E159" s="156" t="s">
        <v>544</v>
      </c>
      <c r="F159" s="194">
        <v>47853926</v>
      </c>
      <c r="G159" s="194">
        <v>47856952</v>
      </c>
      <c r="H159" s="156" t="s">
        <v>557</v>
      </c>
      <c r="I159" s="156" t="s">
        <v>558</v>
      </c>
      <c r="J159" s="156" t="s">
        <v>439</v>
      </c>
      <c r="K159" s="156" t="s">
        <v>1688</v>
      </c>
      <c r="L159" s="156" t="s">
        <v>1688</v>
      </c>
      <c r="M159" s="156" t="s">
        <v>1688</v>
      </c>
      <c r="N159" s="156" t="s">
        <v>439</v>
      </c>
      <c r="O159" s="156" t="s">
        <v>439</v>
      </c>
      <c r="P159" s="156" t="s">
        <v>1688</v>
      </c>
      <c r="Q159" s="156" t="s">
        <v>1688</v>
      </c>
      <c r="R159" s="156" t="s">
        <v>1688</v>
      </c>
    </row>
    <row r="160" spans="1:18" ht="15" customHeight="1">
      <c r="A160" s="156" t="s">
        <v>452</v>
      </c>
      <c r="B160" s="194">
        <v>60604530</v>
      </c>
      <c r="C160" s="194">
        <v>60613253</v>
      </c>
      <c r="D160" s="194">
        <v>8724</v>
      </c>
      <c r="E160" s="156" t="s">
        <v>544</v>
      </c>
      <c r="F160" s="194">
        <v>60605282</v>
      </c>
      <c r="G160" s="194">
        <v>60612178</v>
      </c>
      <c r="H160" s="156" t="s">
        <v>597</v>
      </c>
      <c r="I160" s="156" t="s">
        <v>558</v>
      </c>
      <c r="J160" s="156" t="s">
        <v>1688</v>
      </c>
      <c r="K160" s="156" t="s">
        <v>1688</v>
      </c>
      <c r="L160" s="156" t="s">
        <v>1688</v>
      </c>
      <c r="M160" s="156" t="s">
        <v>1688</v>
      </c>
      <c r="N160" s="156" t="s">
        <v>1688</v>
      </c>
      <c r="O160" s="156" t="s">
        <v>1688</v>
      </c>
      <c r="P160" s="156" t="s">
        <v>439</v>
      </c>
      <c r="Q160" s="156" t="s">
        <v>439</v>
      </c>
      <c r="R160" s="156" t="s">
        <v>440</v>
      </c>
    </row>
    <row r="161" spans="1:18" ht="15" customHeight="1">
      <c r="A161" s="156" t="s">
        <v>452</v>
      </c>
      <c r="B161" s="194">
        <v>65374516</v>
      </c>
      <c r="C161" s="194">
        <v>65377987</v>
      </c>
      <c r="D161" s="194">
        <v>3472</v>
      </c>
      <c r="E161" s="156" t="s">
        <v>544</v>
      </c>
      <c r="F161" s="194">
        <v>65374516</v>
      </c>
      <c r="G161" s="194">
        <v>65377987</v>
      </c>
      <c r="H161" s="156" t="s">
        <v>577</v>
      </c>
      <c r="I161" s="156" t="s">
        <v>558</v>
      </c>
      <c r="J161" s="156" t="s">
        <v>1688</v>
      </c>
      <c r="K161" s="156" t="s">
        <v>440</v>
      </c>
      <c r="L161" s="156" t="s">
        <v>439</v>
      </c>
      <c r="M161" s="156" t="s">
        <v>439</v>
      </c>
      <c r="N161" s="156" t="s">
        <v>439</v>
      </c>
      <c r="O161" s="156" t="s">
        <v>439</v>
      </c>
      <c r="P161" s="156" t="s">
        <v>1688</v>
      </c>
      <c r="Q161" s="156" t="s">
        <v>439</v>
      </c>
      <c r="R161" s="156" t="s">
        <v>439</v>
      </c>
    </row>
    <row r="162" spans="1:18" ht="15" customHeight="1">
      <c r="A162" s="156" t="s">
        <v>452</v>
      </c>
      <c r="B162" s="194">
        <v>93459758</v>
      </c>
      <c r="C162" s="194">
        <v>93460230</v>
      </c>
      <c r="D162" s="194">
        <v>473</v>
      </c>
      <c r="E162" s="156" t="s">
        <v>544</v>
      </c>
      <c r="F162" s="194">
        <v>93459856</v>
      </c>
      <c r="G162" s="194">
        <v>93460160</v>
      </c>
      <c r="H162" s="156" t="s">
        <v>565</v>
      </c>
      <c r="I162" s="156" t="s">
        <v>558</v>
      </c>
      <c r="J162" s="156" t="s">
        <v>1688</v>
      </c>
      <c r="K162" s="156" t="s">
        <v>1688</v>
      </c>
      <c r="L162" s="156" t="s">
        <v>440</v>
      </c>
      <c r="M162" s="156" t="s">
        <v>1688</v>
      </c>
      <c r="N162" s="156" t="s">
        <v>1688</v>
      </c>
      <c r="O162" s="156" t="s">
        <v>440</v>
      </c>
      <c r="P162" s="156" t="s">
        <v>1688</v>
      </c>
      <c r="Q162" s="156" t="s">
        <v>1688</v>
      </c>
      <c r="R162" s="156" t="s">
        <v>440</v>
      </c>
    </row>
    <row r="163" spans="1:18" ht="15" customHeight="1">
      <c r="A163" s="156" t="s">
        <v>453</v>
      </c>
      <c r="B163" s="194">
        <v>20984202</v>
      </c>
      <c r="C163" s="194">
        <v>21021610</v>
      </c>
      <c r="D163" s="194">
        <v>37409</v>
      </c>
      <c r="E163" s="156" t="s">
        <v>544</v>
      </c>
      <c r="F163" s="194">
        <v>20984202</v>
      </c>
      <c r="G163" s="194">
        <v>21021610</v>
      </c>
      <c r="H163" s="156" t="s">
        <v>545</v>
      </c>
      <c r="I163" s="156" t="s">
        <v>546</v>
      </c>
      <c r="J163" s="156" t="s">
        <v>440</v>
      </c>
      <c r="K163" s="156" t="s">
        <v>440</v>
      </c>
      <c r="L163" s="156" t="s">
        <v>440</v>
      </c>
      <c r="M163" s="156" t="s">
        <v>439</v>
      </c>
      <c r="N163" s="156" t="s">
        <v>439</v>
      </c>
      <c r="O163" s="156" t="s">
        <v>439</v>
      </c>
      <c r="P163" s="156" t="s">
        <v>440</v>
      </c>
      <c r="Q163" s="156" t="s">
        <v>439</v>
      </c>
      <c r="R163" s="156" t="s">
        <v>440</v>
      </c>
    </row>
    <row r="164" spans="1:18" ht="15" customHeight="1">
      <c r="A164" s="156" t="s">
        <v>453</v>
      </c>
      <c r="B164" s="194">
        <v>21032464</v>
      </c>
      <c r="C164" s="194">
        <v>21073547</v>
      </c>
      <c r="D164" s="194">
        <v>41084</v>
      </c>
      <c r="E164" s="156" t="s">
        <v>544</v>
      </c>
      <c r="F164" s="194">
        <v>21032464</v>
      </c>
      <c r="G164" s="194">
        <v>21073547</v>
      </c>
      <c r="H164" s="156" t="s">
        <v>545</v>
      </c>
      <c r="I164" s="156" t="s">
        <v>546</v>
      </c>
      <c r="J164" s="156" t="s">
        <v>440</v>
      </c>
      <c r="K164" s="156" t="s">
        <v>439</v>
      </c>
      <c r="L164" s="156" t="s">
        <v>439</v>
      </c>
      <c r="M164" s="156" t="s">
        <v>439</v>
      </c>
      <c r="N164" s="156" t="s">
        <v>440</v>
      </c>
      <c r="O164" s="156" t="s">
        <v>439</v>
      </c>
      <c r="P164" s="156" t="s">
        <v>439</v>
      </c>
      <c r="Q164" s="156" t="s">
        <v>439</v>
      </c>
      <c r="R164" s="156" t="s">
        <v>439</v>
      </c>
    </row>
    <row r="165" spans="1:18" ht="15" customHeight="1">
      <c r="A165" s="156" t="s">
        <v>453</v>
      </c>
      <c r="B165" s="194">
        <v>21836222</v>
      </c>
      <c r="C165" s="194">
        <v>22618492</v>
      </c>
      <c r="D165" s="194">
        <v>782271</v>
      </c>
      <c r="E165" s="156" t="s">
        <v>544</v>
      </c>
      <c r="F165" s="194">
        <v>21836222</v>
      </c>
      <c r="G165" s="194">
        <v>22618492</v>
      </c>
      <c r="H165" s="156" t="s">
        <v>545</v>
      </c>
      <c r="I165" s="156" t="s">
        <v>546</v>
      </c>
      <c r="J165" s="156" t="s">
        <v>439</v>
      </c>
      <c r="K165" s="156" t="s">
        <v>439</v>
      </c>
      <c r="L165" s="156" t="s">
        <v>1688</v>
      </c>
      <c r="M165" s="156" t="s">
        <v>439</v>
      </c>
      <c r="N165" s="156" t="s">
        <v>439</v>
      </c>
      <c r="O165" s="156" t="s">
        <v>439</v>
      </c>
      <c r="P165" s="156" t="s">
        <v>439</v>
      </c>
      <c r="Q165" s="156" t="s">
        <v>439</v>
      </c>
      <c r="R165" s="156" t="s">
        <v>439</v>
      </c>
    </row>
    <row r="166" spans="1:18" ht="15" customHeight="1">
      <c r="A166" s="156" t="s">
        <v>453</v>
      </c>
      <c r="B166" s="194">
        <v>23252404</v>
      </c>
      <c r="C166" s="194">
        <v>23312907</v>
      </c>
      <c r="D166" s="194">
        <v>60504</v>
      </c>
      <c r="E166" s="156" t="s">
        <v>544</v>
      </c>
      <c r="F166" s="194">
        <v>23252404</v>
      </c>
      <c r="G166" s="194">
        <v>23312907</v>
      </c>
      <c r="H166" s="156" t="s">
        <v>572</v>
      </c>
      <c r="I166" s="156" t="s">
        <v>573</v>
      </c>
      <c r="J166" s="156" t="s">
        <v>439</v>
      </c>
      <c r="K166" s="156" t="s">
        <v>439</v>
      </c>
      <c r="L166" s="156" t="s">
        <v>439</v>
      </c>
      <c r="M166" s="156" t="s">
        <v>440</v>
      </c>
      <c r="N166" s="156" t="s">
        <v>439</v>
      </c>
      <c r="O166" s="156" t="s">
        <v>440</v>
      </c>
      <c r="P166" s="156" t="s">
        <v>440</v>
      </c>
      <c r="Q166" s="156" t="s">
        <v>440</v>
      </c>
      <c r="R166" s="156" t="s">
        <v>440</v>
      </c>
    </row>
    <row r="167" spans="1:18" ht="15" customHeight="1">
      <c r="A167" s="156" t="s">
        <v>453</v>
      </c>
      <c r="B167" s="194">
        <v>32153541</v>
      </c>
      <c r="C167" s="194">
        <v>32314518</v>
      </c>
      <c r="D167" s="194">
        <v>160978</v>
      </c>
      <c r="E167" s="156" t="s">
        <v>544</v>
      </c>
      <c r="F167" s="194">
        <v>32153541</v>
      </c>
      <c r="G167" s="194">
        <v>32314518</v>
      </c>
      <c r="H167" s="156" t="s">
        <v>545</v>
      </c>
      <c r="I167" s="156" t="s">
        <v>546</v>
      </c>
      <c r="J167" s="156" t="s">
        <v>1688</v>
      </c>
      <c r="K167" s="156" t="s">
        <v>1688</v>
      </c>
      <c r="L167" s="156" t="s">
        <v>1688</v>
      </c>
      <c r="M167" s="156" t="s">
        <v>1688</v>
      </c>
      <c r="N167" s="156" t="s">
        <v>1688</v>
      </c>
      <c r="O167" s="156" t="s">
        <v>1688</v>
      </c>
      <c r="P167" s="156" t="s">
        <v>439</v>
      </c>
      <c r="Q167" s="156" t="s">
        <v>1688</v>
      </c>
      <c r="R167" s="156" t="s">
        <v>439</v>
      </c>
    </row>
    <row r="168" spans="1:18" ht="15" customHeight="1">
      <c r="A168" s="156" t="s">
        <v>453</v>
      </c>
      <c r="B168" s="194">
        <v>75273163</v>
      </c>
      <c r="C168" s="194">
        <v>75278891</v>
      </c>
      <c r="D168" s="194">
        <v>5729</v>
      </c>
      <c r="E168" s="156" t="s">
        <v>544</v>
      </c>
      <c r="F168" s="194">
        <v>75273163</v>
      </c>
      <c r="G168" s="194">
        <v>75278891</v>
      </c>
      <c r="H168" s="156" t="s">
        <v>545</v>
      </c>
      <c r="I168" s="156" t="s">
        <v>546</v>
      </c>
      <c r="J168" s="156" t="s">
        <v>439</v>
      </c>
      <c r="K168" s="156" t="s">
        <v>439</v>
      </c>
      <c r="L168" s="156" t="s">
        <v>439</v>
      </c>
      <c r="M168" s="156" t="s">
        <v>439</v>
      </c>
      <c r="N168" s="156" t="s">
        <v>439</v>
      </c>
      <c r="O168" s="156" t="s">
        <v>439</v>
      </c>
      <c r="P168" s="156" t="s">
        <v>439</v>
      </c>
      <c r="Q168" s="156" t="s">
        <v>439</v>
      </c>
      <c r="R168" s="156" t="s">
        <v>440</v>
      </c>
    </row>
    <row r="169" spans="1:18" ht="15" customHeight="1">
      <c r="A169" s="156" t="s">
        <v>453</v>
      </c>
      <c r="B169" s="194">
        <v>82337122</v>
      </c>
      <c r="C169" s="194">
        <v>82527079</v>
      </c>
      <c r="D169" s="194">
        <v>189958</v>
      </c>
      <c r="E169" s="156" t="s">
        <v>544</v>
      </c>
      <c r="F169" s="194">
        <v>82337122</v>
      </c>
      <c r="G169" s="194">
        <v>82527079</v>
      </c>
      <c r="H169" s="156" t="s">
        <v>545</v>
      </c>
      <c r="I169" s="156" t="s">
        <v>546</v>
      </c>
      <c r="J169" s="156" t="s">
        <v>1688</v>
      </c>
      <c r="K169" s="156" t="s">
        <v>439</v>
      </c>
      <c r="L169" s="156" t="s">
        <v>439</v>
      </c>
      <c r="M169" s="156" t="s">
        <v>1688</v>
      </c>
      <c r="N169" s="156" t="s">
        <v>1688</v>
      </c>
      <c r="O169" s="156" t="s">
        <v>1688</v>
      </c>
      <c r="P169" s="156" t="s">
        <v>1688</v>
      </c>
      <c r="Q169" s="156" t="s">
        <v>1688</v>
      </c>
      <c r="R169" s="156" t="s">
        <v>1688</v>
      </c>
    </row>
    <row r="170" spans="1:18" ht="15" customHeight="1">
      <c r="A170" s="156" t="s">
        <v>453</v>
      </c>
      <c r="B170" s="194">
        <v>84267648</v>
      </c>
      <c r="C170" s="194">
        <v>84513678</v>
      </c>
      <c r="D170" s="194">
        <v>246031</v>
      </c>
      <c r="E170" s="156" t="s">
        <v>544</v>
      </c>
      <c r="F170" s="194">
        <v>84267648</v>
      </c>
      <c r="G170" s="194">
        <v>84513678</v>
      </c>
      <c r="H170" s="156" t="s">
        <v>545</v>
      </c>
      <c r="I170" s="156" t="s">
        <v>546</v>
      </c>
      <c r="J170" s="156" t="s">
        <v>439</v>
      </c>
      <c r="K170" s="156" t="s">
        <v>439</v>
      </c>
      <c r="L170" s="156" t="s">
        <v>439</v>
      </c>
      <c r="M170" s="156" t="s">
        <v>440</v>
      </c>
      <c r="N170" s="156" t="s">
        <v>440</v>
      </c>
      <c r="O170" s="156" t="s">
        <v>440</v>
      </c>
      <c r="P170" s="156" t="s">
        <v>439</v>
      </c>
      <c r="Q170" s="156" t="s">
        <v>439</v>
      </c>
      <c r="R170" s="156" t="s">
        <v>440</v>
      </c>
    </row>
    <row r="171" spans="1:18" ht="15" customHeight="1">
      <c r="A171" s="156" t="s">
        <v>454</v>
      </c>
      <c r="B171" s="194">
        <v>1228343</v>
      </c>
      <c r="C171" s="194">
        <v>1258965</v>
      </c>
      <c r="D171" s="194">
        <v>30623</v>
      </c>
      <c r="E171" s="156" t="s">
        <v>544</v>
      </c>
      <c r="F171" s="194">
        <v>1236513</v>
      </c>
      <c r="G171" s="194">
        <v>1254727</v>
      </c>
      <c r="H171" s="156" t="s">
        <v>576</v>
      </c>
      <c r="I171" s="156" t="s">
        <v>598</v>
      </c>
      <c r="J171" s="156" t="s">
        <v>440</v>
      </c>
      <c r="K171" s="156" t="s">
        <v>440</v>
      </c>
      <c r="L171" s="156" t="s">
        <v>440</v>
      </c>
      <c r="M171" s="156" t="s">
        <v>440</v>
      </c>
      <c r="N171" s="156" t="s">
        <v>439</v>
      </c>
      <c r="O171" s="156" t="s">
        <v>439</v>
      </c>
      <c r="P171" s="156" t="s">
        <v>440</v>
      </c>
      <c r="Q171" s="156" t="s">
        <v>440</v>
      </c>
      <c r="R171" s="156" t="s">
        <v>440</v>
      </c>
    </row>
    <row r="172" spans="1:18" ht="15" customHeight="1">
      <c r="A172" s="156" t="s">
        <v>454</v>
      </c>
      <c r="B172" s="194">
        <v>14769189</v>
      </c>
      <c r="C172" s="194">
        <v>15377775</v>
      </c>
      <c r="D172" s="194">
        <v>608587</v>
      </c>
      <c r="E172" s="156" t="s">
        <v>544</v>
      </c>
      <c r="F172" s="194">
        <v>14769189</v>
      </c>
      <c r="G172" s="194">
        <v>15377775</v>
      </c>
      <c r="H172" s="156" t="s">
        <v>545</v>
      </c>
      <c r="I172" s="156" t="s">
        <v>546</v>
      </c>
      <c r="J172" s="156" t="s">
        <v>439</v>
      </c>
      <c r="K172" s="156" t="s">
        <v>440</v>
      </c>
      <c r="L172" s="156" t="s">
        <v>439</v>
      </c>
      <c r="M172" s="156" t="s">
        <v>440</v>
      </c>
      <c r="N172" s="156" t="s">
        <v>439</v>
      </c>
      <c r="O172" s="156" t="s">
        <v>439</v>
      </c>
      <c r="P172" s="156" t="s">
        <v>440</v>
      </c>
      <c r="Q172" s="156" t="s">
        <v>439</v>
      </c>
      <c r="R172" s="156" t="s">
        <v>439</v>
      </c>
    </row>
    <row r="173" spans="1:18" ht="15" customHeight="1">
      <c r="A173" s="156" t="s">
        <v>454</v>
      </c>
      <c r="B173" s="194">
        <v>16210630</v>
      </c>
      <c r="C173" s="194">
        <v>18436487</v>
      </c>
      <c r="D173" s="194">
        <v>2225858</v>
      </c>
      <c r="E173" s="156" t="s">
        <v>544</v>
      </c>
      <c r="F173" s="194">
        <v>18189389</v>
      </c>
      <c r="G173" s="194">
        <v>18436487</v>
      </c>
      <c r="H173" s="156" t="s">
        <v>545</v>
      </c>
      <c r="I173" s="156" t="s">
        <v>546</v>
      </c>
      <c r="J173" s="156" t="s">
        <v>439</v>
      </c>
      <c r="K173" s="156" t="s">
        <v>439</v>
      </c>
      <c r="L173" s="156" t="s">
        <v>1688</v>
      </c>
      <c r="M173" s="156" t="s">
        <v>1688</v>
      </c>
      <c r="N173" s="156" t="s">
        <v>1688</v>
      </c>
      <c r="O173" s="156" t="s">
        <v>1688</v>
      </c>
      <c r="P173" s="156" t="s">
        <v>1688</v>
      </c>
      <c r="Q173" s="156" t="s">
        <v>1688</v>
      </c>
      <c r="R173" s="156" t="s">
        <v>1688</v>
      </c>
    </row>
    <row r="174" spans="1:18" ht="15" customHeight="1">
      <c r="A174" s="156" t="s">
        <v>454</v>
      </c>
      <c r="B174" s="194">
        <v>18723622</v>
      </c>
      <c r="C174" s="194">
        <v>18753202</v>
      </c>
      <c r="D174" s="194">
        <v>29581</v>
      </c>
      <c r="E174" s="156" t="s">
        <v>544</v>
      </c>
      <c r="F174" s="194">
        <v>18723622</v>
      </c>
      <c r="G174" s="194">
        <v>18753202</v>
      </c>
      <c r="H174" s="156" t="s">
        <v>545</v>
      </c>
      <c r="I174" s="156" t="s">
        <v>546</v>
      </c>
      <c r="J174" s="156" t="s">
        <v>1688</v>
      </c>
      <c r="K174" s="156" t="s">
        <v>439</v>
      </c>
      <c r="L174" s="156" t="s">
        <v>439</v>
      </c>
      <c r="M174" s="156" t="s">
        <v>1688</v>
      </c>
      <c r="N174" s="156" t="s">
        <v>1688</v>
      </c>
      <c r="O174" s="156" t="s">
        <v>1688</v>
      </c>
      <c r="P174" s="156" t="s">
        <v>1688</v>
      </c>
      <c r="Q174" s="156" t="s">
        <v>1688</v>
      </c>
      <c r="R174" s="156" t="s">
        <v>1688</v>
      </c>
    </row>
    <row r="175" spans="1:18" ht="15" customHeight="1">
      <c r="A175" s="156" t="s">
        <v>454</v>
      </c>
      <c r="B175" s="194">
        <v>21567330</v>
      </c>
      <c r="C175" s="194">
        <v>22701560</v>
      </c>
      <c r="D175" s="194">
        <v>1134231</v>
      </c>
      <c r="E175" s="156" t="s">
        <v>544</v>
      </c>
      <c r="F175" s="194">
        <v>21567330</v>
      </c>
      <c r="G175" s="194">
        <v>22699430</v>
      </c>
      <c r="H175" s="156" t="s">
        <v>605</v>
      </c>
      <c r="I175" s="156" t="s">
        <v>606</v>
      </c>
      <c r="J175" s="156" t="s">
        <v>440</v>
      </c>
      <c r="K175" s="156" t="s">
        <v>440</v>
      </c>
      <c r="L175" s="156" t="s">
        <v>440</v>
      </c>
      <c r="M175" s="156" t="s">
        <v>440</v>
      </c>
      <c r="N175" s="156" t="s">
        <v>439</v>
      </c>
      <c r="O175" s="156" t="s">
        <v>440</v>
      </c>
      <c r="P175" s="156" t="s">
        <v>440</v>
      </c>
      <c r="Q175" s="156" t="s">
        <v>440</v>
      </c>
      <c r="R175" s="156" t="s">
        <v>440</v>
      </c>
    </row>
    <row r="176" spans="1:18" ht="15" customHeight="1">
      <c r="A176" s="156" t="s">
        <v>454</v>
      </c>
      <c r="B176" s="194">
        <v>28457770</v>
      </c>
      <c r="C176" s="194">
        <v>28740547</v>
      </c>
      <c r="D176" s="194">
        <v>282778</v>
      </c>
      <c r="E176" s="156" t="s">
        <v>544</v>
      </c>
      <c r="F176" s="194">
        <v>28457770</v>
      </c>
      <c r="G176" s="194">
        <v>28740547</v>
      </c>
      <c r="H176" s="156" t="s">
        <v>561</v>
      </c>
      <c r="I176" s="156" t="s">
        <v>558</v>
      </c>
      <c r="J176" s="156" t="s">
        <v>439</v>
      </c>
      <c r="K176" s="156" t="s">
        <v>439</v>
      </c>
      <c r="L176" s="156" t="s">
        <v>440</v>
      </c>
      <c r="M176" s="156" t="s">
        <v>1688</v>
      </c>
      <c r="N176" s="156" t="s">
        <v>1688</v>
      </c>
      <c r="O176" s="156" t="s">
        <v>1688</v>
      </c>
      <c r="P176" s="156" t="s">
        <v>1688</v>
      </c>
      <c r="Q176" s="156" t="s">
        <v>1688</v>
      </c>
      <c r="R176" s="156" t="s">
        <v>1688</v>
      </c>
    </row>
    <row r="177" spans="1:18" ht="15" customHeight="1">
      <c r="A177" s="156" t="s">
        <v>454</v>
      </c>
      <c r="B177" s="194">
        <v>32790679</v>
      </c>
      <c r="C177" s="194">
        <v>33540870</v>
      </c>
      <c r="D177" s="194">
        <v>750192</v>
      </c>
      <c r="E177" s="156" t="s">
        <v>544</v>
      </c>
      <c r="F177" s="194">
        <v>32790679</v>
      </c>
      <c r="G177" s="194">
        <v>33540870</v>
      </c>
      <c r="H177" s="156" t="s">
        <v>545</v>
      </c>
      <c r="I177" s="156" t="s">
        <v>546</v>
      </c>
      <c r="J177" s="156" t="s">
        <v>1688</v>
      </c>
      <c r="K177" s="156" t="s">
        <v>439</v>
      </c>
      <c r="L177" s="156" t="s">
        <v>439</v>
      </c>
      <c r="M177" s="156" t="s">
        <v>439</v>
      </c>
      <c r="N177" s="156" t="s">
        <v>440</v>
      </c>
      <c r="O177" s="156" t="s">
        <v>439</v>
      </c>
      <c r="P177" s="156" t="s">
        <v>1688</v>
      </c>
      <c r="Q177" s="156" t="s">
        <v>1688</v>
      </c>
      <c r="R177" s="156" t="s">
        <v>1688</v>
      </c>
    </row>
    <row r="178" spans="1:18" ht="15" customHeight="1">
      <c r="A178" s="156" t="s">
        <v>454</v>
      </c>
      <c r="B178" s="194">
        <v>48616897</v>
      </c>
      <c r="C178" s="194">
        <v>48617754</v>
      </c>
      <c r="D178" s="194">
        <v>858</v>
      </c>
      <c r="E178" s="156" t="s">
        <v>544</v>
      </c>
      <c r="F178" s="194">
        <v>48616898</v>
      </c>
      <c r="G178" s="194">
        <v>48617568</v>
      </c>
      <c r="H178" s="156" t="s">
        <v>565</v>
      </c>
      <c r="I178" s="156" t="s">
        <v>558</v>
      </c>
      <c r="J178" s="156" t="s">
        <v>1688</v>
      </c>
      <c r="K178" s="156" t="s">
        <v>1688</v>
      </c>
      <c r="L178" s="156" t="s">
        <v>439</v>
      </c>
      <c r="M178" s="156" t="s">
        <v>1688</v>
      </c>
      <c r="N178" s="156" t="s">
        <v>1688</v>
      </c>
      <c r="O178" s="156" t="s">
        <v>1688</v>
      </c>
      <c r="P178" s="156" t="s">
        <v>1688</v>
      </c>
      <c r="Q178" s="156" t="s">
        <v>1688</v>
      </c>
      <c r="R178" s="156" t="s">
        <v>1688</v>
      </c>
    </row>
    <row r="179" spans="1:18" ht="15" customHeight="1">
      <c r="A179" s="156" t="s">
        <v>454</v>
      </c>
      <c r="B179" s="194">
        <v>55766401</v>
      </c>
      <c r="C179" s="194">
        <v>55837260</v>
      </c>
      <c r="D179" s="194">
        <v>70860</v>
      </c>
      <c r="E179" s="156" t="s">
        <v>544</v>
      </c>
      <c r="F179" s="194">
        <v>55815554</v>
      </c>
      <c r="G179" s="194">
        <v>55835064</v>
      </c>
      <c r="H179" s="156" t="s">
        <v>576</v>
      </c>
      <c r="I179" s="156" t="s">
        <v>563</v>
      </c>
      <c r="J179" s="156" t="s">
        <v>439</v>
      </c>
      <c r="K179" s="156" t="s">
        <v>439</v>
      </c>
      <c r="L179" s="156" t="s">
        <v>439</v>
      </c>
      <c r="M179" s="156" t="s">
        <v>1688</v>
      </c>
      <c r="N179" s="156" t="s">
        <v>439</v>
      </c>
      <c r="O179" s="156" t="s">
        <v>1688</v>
      </c>
      <c r="P179" s="156" t="s">
        <v>1688</v>
      </c>
      <c r="Q179" s="156" t="s">
        <v>1688</v>
      </c>
      <c r="R179" s="156" t="s">
        <v>1688</v>
      </c>
    </row>
    <row r="180" spans="1:18" ht="15" customHeight="1">
      <c r="A180" s="156" t="s">
        <v>454</v>
      </c>
      <c r="B180" s="194">
        <v>69727516</v>
      </c>
      <c r="C180" s="194">
        <v>69728993</v>
      </c>
      <c r="D180" s="194">
        <v>1478</v>
      </c>
      <c r="E180" s="156" t="s">
        <v>544</v>
      </c>
      <c r="F180" s="194">
        <v>69727904</v>
      </c>
      <c r="G180" s="194">
        <v>69728986</v>
      </c>
      <c r="H180" s="156" t="s">
        <v>554</v>
      </c>
      <c r="I180" s="156" t="s">
        <v>551</v>
      </c>
      <c r="J180" s="156" t="s">
        <v>1688</v>
      </c>
      <c r="K180" s="156" t="s">
        <v>1688</v>
      </c>
      <c r="L180" s="156" t="s">
        <v>1688</v>
      </c>
      <c r="M180" s="156" t="s">
        <v>439</v>
      </c>
      <c r="N180" s="156" t="s">
        <v>439</v>
      </c>
      <c r="O180" s="156" t="s">
        <v>1688</v>
      </c>
      <c r="P180" s="156" t="s">
        <v>1688</v>
      </c>
      <c r="Q180" s="156" t="s">
        <v>1688</v>
      </c>
      <c r="R180" s="156" t="s">
        <v>1688</v>
      </c>
    </row>
    <row r="181" spans="1:18" ht="15" customHeight="1">
      <c r="A181" s="156" t="s">
        <v>454</v>
      </c>
      <c r="B181" s="194">
        <v>74408184</v>
      </c>
      <c r="C181" s="194">
        <v>74419503</v>
      </c>
      <c r="D181" s="194">
        <v>11320</v>
      </c>
      <c r="E181" s="156" t="s">
        <v>544</v>
      </c>
      <c r="F181" s="194">
        <v>74408184</v>
      </c>
      <c r="G181" s="194">
        <v>74419503</v>
      </c>
      <c r="H181" s="156" t="s">
        <v>545</v>
      </c>
      <c r="I181" s="156" t="s">
        <v>546</v>
      </c>
      <c r="J181" s="156" t="s">
        <v>439</v>
      </c>
      <c r="K181" s="156" t="s">
        <v>439</v>
      </c>
      <c r="L181" s="156" t="s">
        <v>439</v>
      </c>
      <c r="M181" s="156" t="s">
        <v>1688</v>
      </c>
      <c r="N181" s="156" t="s">
        <v>439</v>
      </c>
      <c r="O181" s="156" t="s">
        <v>439</v>
      </c>
      <c r="P181" s="156" t="s">
        <v>439</v>
      </c>
      <c r="Q181" s="156" t="s">
        <v>439</v>
      </c>
      <c r="R181" s="156" t="s">
        <v>439</v>
      </c>
    </row>
    <row r="182" spans="1:18" ht="15" customHeight="1">
      <c r="A182" s="156" t="s">
        <v>454</v>
      </c>
      <c r="B182" s="194">
        <v>85154003</v>
      </c>
      <c r="C182" s="194">
        <v>85157243</v>
      </c>
      <c r="D182" s="194">
        <v>3241</v>
      </c>
      <c r="E182" s="156" t="s">
        <v>544</v>
      </c>
      <c r="F182" s="194">
        <v>85155108</v>
      </c>
      <c r="G182" s="194">
        <v>85156194</v>
      </c>
      <c r="H182" s="156" t="s">
        <v>579</v>
      </c>
      <c r="I182" s="156" t="s">
        <v>575</v>
      </c>
      <c r="J182" s="156" t="s">
        <v>1688</v>
      </c>
      <c r="K182" s="156" t="s">
        <v>439</v>
      </c>
      <c r="L182" s="156" t="s">
        <v>439</v>
      </c>
      <c r="M182" s="156" t="s">
        <v>1688</v>
      </c>
      <c r="N182" s="156" t="s">
        <v>439</v>
      </c>
      <c r="O182" s="156" t="s">
        <v>1688</v>
      </c>
      <c r="P182" s="156" t="s">
        <v>1688</v>
      </c>
      <c r="Q182" s="156" t="s">
        <v>439</v>
      </c>
      <c r="R182" s="156" t="s">
        <v>439</v>
      </c>
    </row>
    <row r="183" spans="1:18" ht="15" customHeight="1">
      <c r="A183" s="156" t="s">
        <v>455</v>
      </c>
      <c r="B183" s="194">
        <v>5981170</v>
      </c>
      <c r="C183" s="194">
        <v>5984654</v>
      </c>
      <c r="D183" s="194">
        <v>3485</v>
      </c>
      <c r="E183" s="156" t="s">
        <v>544</v>
      </c>
      <c r="F183" s="194">
        <v>5981170</v>
      </c>
      <c r="G183" s="194">
        <v>5984654</v>
      </c>
      <c r="H183" s="156" t="s">
        <v>577</v>
      </c>
      <c r="I183" s="156" t="s">
        <v>558</v>
      </c>
      <c r="J183" s="156" t="s">
        <v>439</v>
      </c>
      <c r="K183" s="156" t="s">
        <v>439</v>
      </c>
      <c r="L183" s="156" t="s">
        <v>439</v>
      </c>
      <c r="M183" s="156" t="s">
        <v>439</v>
      </c>
      <c r="N183" s="156" t="s">
        <v>439</v>
      </c>
      <c r="O183" s="156" t="s">
        <v>439</v>
      </c>
      <c r="P183" s="156" t="s">
        <v>439</v>
      </c>
      <c r="Q183" s="156" t="s">
        <v>439</v>
      </c>
      <c r="R183" s="156" t="s">
        <v>439</v>
      </c>
    </row>
    <row r="184" spans="1:18" ht="15" customHeight="1">
      <c r="A184" s="156" t="s">
        <v>455</v>
      </c>
      <c r="B184" s="194">
        <v>14756063</v>
      </c>
      <c r="C184" s="194">
        <v>14759055</v>
      </c>
      <c r="D184" s="194">
        <v>2993</v>
      </c>
      <c r="E184" s="156" t="s">
        <v>544</v>
      </c>
      <c r="F184" s="194">
        <v>14756063</v>
      </c>
      <c r="G184" s="194">
        <v>14759055</v>
      </c>
      <c r="H184" s="156" t="s">
        <v>554</v>
      </c>
      <c r="I184" s="156" t="s">
        <v>551</v>
      </c>
      <c r="J184" s="156" t="s">
        <v>1688</v>
      </c>
      <c r="K184" s="156" t="s">
        <v>1688</v>
      </c>
      <c r="L184" s="156" t="s">
        <v>439</v>
      </c>
      <c r="M184" s="156" t="s">
        <v>1688</v>
      </c>
      <c r="N184" s="156" t="s">
        <v>1688</v>
      </c>
      <c r="O184" s="156" t="s">
        <v>1688</v>
      </c>
      <c r="P184" s="156" t="s">
        <v>1688</v>
      </c>
      <c r="Q184" s="156" t="s">
        <v>1688</v>
      </c>
      <c r="R184" s="156" t="s">
        <v>1688</v>
      </c>
    </row>
    <row r="185" spans="1:18" ht="15" customHeight="1">
      <c r="A185" s="156" t="s">
        <v>455</v>
      </c>
      <c r="B185" s="194">
        <v>18423506</v>
      </c>
      <c r="C185" s="194">
        <v>18512829</v>
      </c>
      <c r="D185" s="194">
        <v>89324</v>
      </c>
      <c r="E185" s="156" t="s">
        <v>544</v>
      </c>
      <c r="F185" s="194">
        <v>18423506</v>
      </c>
      <c r="G185" s="194">
        <v>18512829</v>
      </c>
      <c r="H185" s="156" t="s">
        <v>545</v>
      </c>
      <c r="I185" s="156" t="s">
        <v>546</v>
      </c>
      <c r="J185" s="156" t="s">
        <v>1688</v>
      </c>
      <c r="K185" s="156" t="s">
        <v>439</v>
      </c>
      <c r="L185" s="156" t="s">
        <v>1688</v>
      </c>
      <c r="M185" s="156" t="s">
        <v>440</v>
      </c>
      <c r="N185" s="156" t="s">
        <v>1688</v>
      </c>
      <c r="O185" s="156" t="s">
        <v>439</v>
      </c>
      <c r="P185" s="156" t="s">
        <v>439</v>
      </c>
      <c r="Q185" s="156" t="s">
        <v>439</v>
      </c>
      <c r="R185" s="156" t="s">
        <v>439</v>
      </c>
    </row>
    <row r="186" spans="1:18" ht="15" customHeight="1">
      <c r="A186" s="156" t="s">
        <v>455</v>
      </c>
      <c r="B186" s="194">
        <v>18607041</v>
      </c>
      <c r="C186" s="194">
        <v>18827456</v>
      </c>
      <c r="D186" s="194">
        <v>220416</v>
      </c>
      <c r="E186" s="156" t="s">
        <v>544</v>
      </c>
      <c r="F186" s="194">
        <v>18607041</v>
      </c>
      <c r="G186" s="194">
        <v>18827456</v>
      </c>
      <c r="H186" s="156" t="s">
        <v>545</v>
      </c>
      <c r="I186" s="156" t="s">
        <v>546</v>
      </c>
      <c r="J186" s="156" t="s">
        <v>1688</v>
      </c>
      <c r="K186" s="156" t="s">
        <v>1688</v>
      </c>
      <c r="L186" s="156" t="s">
        <v>1688</v>
      </c>
      <c r="M186" s="156" t="s">
        <v>1688</v>
      </c>
      <c r="N186" s="156" t="s">
        <v>1688</v>
      </c>
      <c r="O186" s="156" t="s">
        <v>1688</v>
      </c>
      <c r="P186" s="156" t="s">
        <v>439</v>
      </c>
      <c r="Q186" s="156" t="s">
        <v>1688</v>
      </c>
      <c r="R186" s="156" t="s">
        <v>439</v>
      </c>
    </row>
    <row r="187" spans="1:18" ht="15" customHeight="1">
      <c r="A187" s="156" t="s">
        <v>455</v>
      </c>
      <c r="B187" s="194">
        <v>21400640</v>
      </c>
      <c r="C187" s="194">
        <v>21450526</v>
      </c>
      <c r="D187" s="194">
        <v>49887</v>
      </c>
      <c r="E187" s="156" t="s">
        <v>544</v>
      </c>
      <c r="F187" s="194">
        <v>21400640</v>
      </c>
      <c r="G187" s="194">
        <v>21450526</v>
      </c>
      <c r="H187" s="156" t="s">
        <v>545</v>
      </c>
      <c r="I187" s="156" t="s">
        <v>546</v>
      </c>
      <c r="J187" s="156" t="s">
        <v>439</v>
      </c>
      <c r="K187" s="156" t="s">
        <v>439</v>
      </c>
      <c r="L187" s="156" t="s">
        <v>439</v>
      </c>
      <c r="M187" s="156" t="s">
        <v>439</v>
      </c>
      <c r="N187" s="156" t="s">
        <v>439</v>
      </c>
      <c r="O187" s="156" t="s">
        <v>439</v>
      </c>
      <c r="P187" s="156" t="s">
        <v>439</v>
      </c>
      <c r="Q187" s="156" t="s">
        <v>439</v>
      </c>
      <c r="R187" s="156" t="s">
        <v>439</v>
      </c>
    </row>
    <row r="188" spans="1:18" ht="15" customHeight="1">
      <c r="A188" s="156" t="s">
        <v>455</v>
      </c>
      <c r="B188" s="194">
        <v>21687297</v>
      </c>
      <c r="C188" s="194">
        <v>21824188</v>
      </c>
      <c r="D188" s="194">
        <v>136892</v>
      </c>
      <c r="E188" s="156" t="s">
        <v>544</v>
      </c>
      <c r="F188" s="194">
        <v>21687297</v>
      </c>
      <c r="G188" s="194">
        <v>21824188</v>
      </c>
      <c r="H188" s="156" t="s">
        <v>593</v>
      </c>
      <c r="I188" s="156" t="s">
        <v>573</v>
      </c>
      <c r="J188" s="156" t="s">
        <v>439</v>
      </c>
      <c r="K188" s="156" t="s">
        <v>439</v>
      </c>
      <c r="L188" s="156" t="s">
        <v>439</v>
      </c>
      <c r="M188" s="156" t="s">
        <v>439</v>
      </c>
      <c r="N188" s="156" t="s">
        <v>439</v>
      </c>
      <c r="O188" s="156" t="s">
        <v>439</v>
      </c>
      <c r="P188" s="156" t="s">
        <v>439</v>
      </c>
      <c r="Q188" s="156" t="s">
        <v>439</v>
      </c>
      <c r="R188" s="156" t="s">
        <v>439</v>
      </c>
    </row>
    <row r="189" spans="1:18" ht="15" customHeight="1">
      <c r="A189" s="156" t="s">
        <v>455</v>
      </c>
      <c r="B189" s="194">
        <v>30616145</v>
      </c>
      <c r="C189" s="194">
        <v>30631343</v>
      </c>
      <c r="D189" s="194">
        <v>15199</v>
      </c>
      <c r="E189" s="156" t="s">
        <v>544</v>
      </c>
      <c r="F189" s="194">
        <v>30621716</v>
      </c>
      <c r="G189" s="194">
        <v>30625809</v>
      </c>
      <c r="H189" s="156" t="s">
        <v>576</v>
      </c>
      <c r="I189" s="156" t="s">
        <v>563</v>
      </c>
      <c r="J189" s="156" t="s">
        <v>439</v>
      </c>
      <c r="K189" s="156" t="s">
        <v>1688</v>
      </c>
      <c r="L189" s="156" t="s">
        <v>439</v>
      </c>
      <c r="M189" s="156" t="s">
        <v>439</v>
      </c>
      <c r="N189" s="156" t="s">
        <v>440</v>
      </c>
      <c r="O189" s="156" t="s">
        <v>439</v>
      </c>
      <c r="P189" s="156" t="s">
        <v>440</v>
      </c>
      <c r="Q189" s="156" t="s">
        <v>439</v>
      </c>
      <c r="R189" s="156" t="s">
        <v>440</v>
      </c>
    </row>
    <row r="190" spans="1:18" ht="15" customHeight="1">
      <c r="A190" s="156" t="s">
        <v>455</v>
      </c>
      <c r="B190" s="194">
        <v>34854675</v>
      </c>
      <c r="C190" s="194">
        <v>34855873</v>
      </c>
      <c r="D190" s="194">
        <v>1199</v>
      </c>
      <c r="E190" s="156" t="s">
        <v>544</v>
      </c>
      <c r="F190" s="194">
        <v>34854675</v>
      </c>
      <c r="G190" s="194">
        <v>34855873</v>
      </c>
      <c r="H190" s="156" t="s">
        <v>554</v>
      </c>
      <c r="I190" s="156" t="s">
        <v>551</v>
      </c>
      <c r="J190" s="156" t="s">
        <v>1688</v>
      </c>
      <c r="K190" s="156" t="s">
        <v>1688</v>
      </c>
      <c r="L190" s="156" t="s">
        <v>1688</v>
      </c>
      <c r="M190" s="156" t="s">
        <v>1688</v>
      </c>
      <c r="N190" s="156" t="s">
        <v>1688</v>
      </c>
      <c r="O190" s="156" t="s">
        <v>439</v>
      </c>
      <c r="P190" s="156" t="s">
        <v>1688</v>
      </c>
      <c r="Q190" s="156" t="s">
        <v>1688</v>
      </c>
      <c r="R190" s="156" t="s">
        <v>1688</v>
      </c>
    </row>
    <row r="191" spans="1:18" ht="15" customHeight="1">
      <c r="A191" s="156" t="s">
        <v>455</v>
      </c>
      <c r="B191" s="194">
        <v>60024806</v>
      </c>
      <c r="C191" s="194">
        <v>60126538</v>
      </c>
      <c r="D191" s="194">
        <v>101733</v>
      </c>
      <c r="E191" s="156" t="s">
        <v>544</v>
      </c>
      <c r="F191" s="194">
        <v>60024806</v>
      </c>
      <c r="G191" s="194">
        <v>60126538</v>
      </c>
      <c r="H191" s="156" t="s">
        <v>545</v>
      </c>
      <c r="I191" s="156" t="s">
        <v>546</v>
      </c>
      <c r="J191" s="156" t="s">
        <v>1688</v>
      </c>
      <c r="K191" s="156" t="s">
        <v>1688</v>
      </c>
      <c r="L191" s="156" t="s">
        <v>1688</v>
      </c>
      <c r="M191" s="156" t="s">
        <v>1688</v>
      </c>
      <c r="N191" s="156" t="s">
        <v>1688</v>
      </c>
      <c r="O191" s="156" t="s">
        <v>1688</v>
      </c>
      <c r="P191" s="156" t="s">
        <v>439</v>
      </c>
      <c r="Q191" s="156" t="s">
        <v>1688</v>
      </c>
      <c r="R191" s="156" t="s">
        <v>1688</v>
      </c>
    </row>
    <row r="192" spans="1:18" ht="15" customHeight="1">
      <c r="A192" s="156" t="s">
        <v>456</v>
      </c>
      <c r="B192" s="194">
        <v>12141461</v>
      </c>
      <c r="C192" s="194">
        <v>12150226</v>
      </c>
      <c r="D192" s="194">
        <v>8766</v>
      </c>
      <c r="E192" s="156" t="s">
        <v>544</v>
      </c>
      <c r="F192" s="194">
        <v>12143284</v>
      </c>
      <c r="G192" s="194">
        <v>12150155</v>
      </c>
      <c r="H192" s="156" t="s">
        <v>597</v>
      </c>
      <c r="I192" s="156" t="s">
        <v>556</v>
      </c>
      <c r="J192" s="156" t="s">
        <v>439</v>
      </c>
      <c r="K192" s="156" t="s">
        <v>440</v>
      </c>
      <c r="L192" s="156" t="s">
        <v>440</v>
      </c>
      <c r="M192" s="156" t="s">
        <v>440</v>
      </c>
      <c r="N192" s="156" t="s">
        <v>439</v>
      </c>
      <c r="O192" s="156" t="s">
        <v>439</v>
      </c>
      <c r="P192" s="156" t="s">
        <v>440</v>
      </c>
      <c r="Q192" s="156" t="s">
        <v>1688</v>
      </c>
      <c r="R192" s="156" t="s">
        <v>439</v>
      </c>
    </row>
    <row r="193" spans="1:18" ht="15" customHeight="1">
      <c r="A193" s="156" t="s">
        <v>456</v>
      </c>
      <c r="B193" s="194">
        <v>13918346</v>
      </c>
      <c r="C193" s="194">
        <v>13919778</v>
      </c>
      <c r="D193" s="194">
        <v>1433</v>
      </c>
      <c r="E193" s="156" t="s">
        <v>544</v>
      </c>
      <c r="F193" s="194">
        <v>13918346</v>
      </c>
      <c r="G193" s="194">
        <v>13919778</v>
      </c>
      <c r="H193" s="156" t="s">
        <v>554</v>
      </c>
      <c r="I193" s="156" t="s">
        <v>551</v>
      </c>
      <c r="J193" s="156" t="s">
        <v>1688</v>
      </c>
      <c r="K193" s="156" t="s">
        <v>1688</v>
      </c>
      <c r="L193" s="156" t="s">
        <v>1688</v>
      </c>
      <c r="M193" s="156" t="s">
        <v>1688</v>
      </c>
      <c r="N193" s="156" t="s">
        <v>439</v>
      </c>
      <c r="O193" s="156" t="s">
        <v>1688</v>
      </c>
      <c r="P193" s="156" t="s">
        <v>1688</v>
      </c>
      <c r="Q193" s="156" t="s">
        <v>1688</v>
      </c>
      <c r="R193" s="156" t="s">
        <v>1688</v>
      </c>
    </row>
    <row r="194" spans="1:18" ht="15" customHeight="1">
      <c r="A194" s="156" t="s">
        <v>457</v>
      </c>
      <c r="B194" s="194">
        <v>16056196</v>
      </c>
      <c r="C194" s="194">
        <v>16058829</v>
      </c>
      <c r="D194" s="194">
        <v>2634</v>
      </c>
      <c r="E194" s="156" t="s">
        <v>544</v>
      </c>
      <c r="F194" s="194">
        <v>16056196</v>
      </c>
      <c r="G194" s="194">
        <v>16058829</v>
      </c>
      <c r="H194" s="156" t="s">
        <v>557</v>
      </c>
      <c r="I194" s="156" t="s">
        <v>558</v>
      </c>
      <c r="J194" s="156" t="s">
        <v>1688</v>
      </c>
      <c r="K194" s="156" t="s">
        <v>1688</v>
      </c>
      <c r="L194" s="156" t="s">
        <v>1688</v>
      </c>
      <c r="M194" s="156" t="s">
        <v>1689</v>
      </c>
      <c r="N194" s="156" t="s">
        <v>1689</v>
      </c>
      <c r="O194" s="156" t="s">
        <v>439</v>
      </c>
      <c r="P194" s="156" t="s">
        <v>439</v>
      </c>
      <c r="Q194" s="156" t="s">
        <v>1688</v>
      </c>
      <c r="R194" s="156" t="s">
        <v>1688</v>
      </c>
    </row>
    <row r="195" spans="1:18" ht="15" customHeight="1">
      <c r="A195" s="156" t="s">
        <v>457</v>
      </c>
      <c r="B195" s="194">
        <v>50604046</v>
      </c>
      <c r="C195" s="194">
        <v>50609088</v>
      </c>
      <c r="D195" s="194">
        <v>5043</v>
      </c>
      <c r="E195" s="156" t="s">
        <v>544</v>
      </c>
      <c r="F195" s="194">
        <v>50604046</v>
      </c>
      <c r="G195" s="194">
        <v>50609088</v>
      </c>
      <c r="H195" s="156" t="s">
        <v>545</v>
      </c>
      <c r="I195" s="156" t="s">
        <v>546</v>
      </c>
      <c r="J195" s="156" t="s">
        <v>1688</v>
      </c>
      <c r="K195" s="156" t="s">
        <v>1688</v>
      </c>
      <c r="L195" s="156" t="s">
        <v>1688</v>
      </c>
      <c r="M195" s="156" t="s">
        <v>1688</v>
      </c>
      <c r="N195" s="156" t="s">
        <v>439</v>
      </c>
      <c r="O195" s="156" t="s">
        <v>439</v>
      </c>
      <c r="P195" s="156" t="s">
        <v>439</v>
      </c>
      <c r="Q195" s="156" t="s">
        <v>1688</v>
      </c>
      <c r="R195" s="156" t="s">
        <v>1688</v>
      </c>
    </row>
    <row r="196" spans="1:18" ht="15" customHeight="1">
      <c r="A196" s="156" t="s">
        <v>458</v>
      </c>
      <c r="B196" s="194">
        <v>10806629</v>
      </c>
      <c r="C196" s="194">
        <v>10809752</v>
      </c>
      <c r="D196" s="194">
        <v>3124</v>
      </c>
      <c r="E196" s="156" t="s">
        <v>544</v>
      </c>
      <c r="F196" s="194">
        <v>10807400</v>
      </c>
      <c r="G196" s="194">
        <v>10808751</v>
      </c>
      <c r="H196" s="156" t="s">
        <v>607</v>
      </c>
      <c r="I196" s="156" t="s">
        <v>575</v>
      </c>
      <c r="J196" s="156" t="s">
        <v>439</v>
      </c>
      <c r="K196" s="156" t="s">
        <v>1688</v>
      </c>
      <c r="L196" s="156" t="s">
        <v>1688</v>
      </c>
      <c r="M196" s="156" t="s">
        <v>1688</v>
      </c>
      <c r="N196" s="156" t="s">
        <v>1688</v>
      </c>
      <c r="O196" s="156" t="s">
        <v>1688</v>
      </c>
      <c r="P196" s="156" t="s">
        <v>439</v>
      </c>
      <c r="Q196" s="156" t="s">
        <v>1688</v>
      </c>
      <c r="R196" s="156" t="s">
        <v>439</v>
      </c>
    </row>
    <row r="197" spans="1:18" ht="15" customHeight="1">
      <c r="A197" s="156" t="s">
        <v>458</v>
      </c>
      <c r="B197" s="194">
        <v>26061210</v>
      </c>
      <c r="C197" s="194">
        <v>26091730</v>
      </c>
      <c r="D197" s="194">
        <v>30521</v>
      </c>
      <c r="E197" s="156" t="s">
        <v>544</v>
      </c>
      <c r="F197" s="194">
        <v>26061210</v>
      </c>
      <c r="G197" s="194">
        <v>26091730</v>
      </c>
      <c r="H197" s="156" t="s">
        <v>545</v>
      </c>
      <c r="I197" s="156" t="s">
        <v>546</v>
      </c>
      <c r="J197" s="156" t="s">
        <v>1688</v>
      </c>
      <c r="K197" s="156" t="s">
        <v>439</v>
      </c>
      <c r="L197" s="156" t="s">
        <v>439</v>
      </c>
      <c r="M197" s="156" t="s">
        <v>1688</v>
      </c>
      <c r="N197" s="156" t="s">
        <v>439</v>
      </c>
      <c r="O197" s="156" t="s">
        <v>439</v>
      </c>
      <c r="P197" s="156" t="s">
        <v>1688</v>
      </c>
      <c r="Q197" s="156" t="s">
        <v>1688</v>
      </c>
      <c r="R197" s="156" t="s">
        <v>1688</v>
      </c>
    </row>
    <row r="198" spans="1:18" ht="15" customHeight="1">
      <c r="A198" s="156" t="s">
        <v>459</v>
      </c>
      <c r="B198" s="194">
        <v>26000477</v>
      </c>
      <c r="C198" s="194">
        <v>26003856</v>
      </c>
      <c r="D198" s="194">
        <v>3380</v>
      </c>
      <c r="E198" s="156" t="s">
        <v>544</v>
      </c>
      <c r="F198" s="194">
        <v>26000477</v>
      </c>
      <c r="G198" s="194">
        <v>26003856</v>
      </c>
      <c r="H198" s="156" t="s">
        <v>608</v>
      </c>
      <c r="I198" s="156" t="s">
        <v>556</v>
      </c>
      <c r="J198" s="156" t="s">
        <v>439</v>
      </c>
      <c r="K198" s="156" t="s">
        <v>439</v>
      </c>
      <c r="L198" s="156" t="s">
        <v>1689</v>
      </c>
      <c r="M198" s="156" t="s">
        <v>1689</v>
      </c>
      <c r="N198" s="156" t="s">
        <v>439</v>
      </c>
      <c r="O198" s="156" t="s">
        <v>439</v>
      </c>
      <c r="P198" s="156" t="s">
        <v>439</v>
      </c>
      <c r="Q198" s="156" t="s">
        <v>1688</v>
      </c>
      <c r="R198" s="156" t="s">
        <v>439</v>
      </c>
    </row>
    <row r="199" spans="1:18" ht="15" customHeight="1">
      <c r="A199" s="156" t="s">
        <v>459</v>
      </c>
      <c r="B199" s="194">
        <v>26647154</v>
      </c>
      <c r="C199" s="194">
        <v>26650648</v>
      </c>
      <c r="D199" s="194">
        <v>3495</v>
      </c>
      <c r="E199" s="156" t="s">
        <v>544</v>
      </c>
      <c r="F199" s="194">
        <v>26647154</v>
      </c>
      <c r="G199" s="194">
        <v>26650648</v>
      </c>
      <c r="H199" s="156" t="s">
        <v>577</v>
      </c>
      <c r="I199" s="156" t="s">
        <v>558</v>
      </c>
      <c r="J199" s="156" t="s">
        <v>439</v>
      </c>
      <c r="K199" s="156" t="s">
        <v>439</v>
      </c>
      <c r="L199" s="156" t="s">
        <v>1688</v>
      </c>
      <c r="M199" s="156" t="s">
        <v>1688</v>
      </c>
      <c r="N199" s="156" t="s">
        <v>1688</v>
      </c>
      <c r="O199" s="156" t="s">
        <v>1688</v>
      </c>
      <c r="P199" s="156" t="s">
        <v>439</v>
      </c>
      <c r="Q199" s="156" t="s">
        <v>439</v>
      </c>
      <c r="R199" s="156" t="s">
        <v>439</v>
      </c>
    </row>
    <row r="200" spans="1:18" ht="15" customHeight="1">
      <c r="A200" s="156" t="s">
        <v>460</v>
      </c>
      <c r="B200" s="194">
        <v>21442965</v>
      </c>
      <c r="C200" s="194">
        <v>21496091</v>
      </c>
      <c r="D200" s="194">
        <v>53127</v>
      </c>
      <c r="E200" s="156" t="s">
        <v>544</v>
      </c>
      <c r="F200" s="194">
        <v>21442965</v>
      </c>
      <c r="G200" s="194">
        <v>21496091</v>
      </c>
      <c r="H200" s="156" t="s">
        <v>545</v>
      </c>
      <c r="I200" s="156" t="s">
        <v>546</v>
      </c>
      <c r="J200" s="156" t="s">
        <v>439</v>
      </c>
      <c r="K200" s="156" t="s">
        <v>440</v>
      </c>
      <c r="L200" s="156" t="s">
        <v>440</v>
      </c>
      <c r="M200" s="156" t="s">
        <v>440</v>
      </c>
      <c r="N200" s="156" t="s">
        <v>440</v>
      </c>
      <c r="O200" s="156" t="s">
        <v>440</v>
      </c>
      <c r="P200" s="156" t="s">
        <v>440</v>
      </c>
      <c r="Q200" s="156" t="s">
        <v>1688</v>
      </c>
      <c r="R200" s="156" t="s">
        <v>439</v>
      </c>
    </row>
    <row r="201" spans="1:18" ht="15" customHeight="1">
      <c r="A201" s="156" t="s">
        <v>460</v>
      </c>
      <c r="B201" s="194">
        <v>23949470</v>
      </c>
      <c r="C201" s="194">
        <v>23963321</v>
      </c>
      <c r="D201" s="194">
        <v>13852</v>
      </c>
      <c r="E201" s="156" t="s">
        <v>544</v>
      </c>
      <c r="F201" s="194">
        <v>23949470</v>
      </c>
      <c r="G201" s="194">
        <v>23963321</v>
      </c>
      <c r="H201" s="156" t="s">
        <v>583</v>
      </c>
      <c r="I201" s="156" t="s">
        <v>571</v>
      </c>
      <c r="J201" s="156" t="s">
        <v>193</v>
      </c>
      <c r="K201" s="156" t="s">
        <v>439</v>
      </c>
      <c r="L201" s="156" t="s">
        <v>440</v>
      </c>
      <c r="M201" s="156" t="s">
        <v>1688</v>
      </c>
      <c r="N201" s="156" t="s">
        <v>439</v>
      </c>
      <c r="O201" s="156" t="s">
        <v>439</v>
      </c>
      <c r="P201" s="156" t="s">
        <v>440</v>
      </c>
      <c r="Q201" s="156" t="s">
        <v>439</v>
      </c>
      <c r="R201" s="156" t="s">
        <v>439</v>
      </c>
    </row>
    <row r="202" spans="1:18" ht="15" customHeight="1">
      <c r="A202" s="156" t="s">
        <v>495</v>
      </c>
      <c r="B202" s="194">
        <v>5811083</v>
      </c>
      <c r="C202" s="194">
        <v>5812751</v>
      </c>
      <c r="D202" s="194">
        <v>1669</v>
      </c>
      <c r="E202" s="156" t="s">
        <v>544</v>
      </c>
      <c r="F202" s="194">
        <v>5811083</v>
      </c>
      <c r="G202" s="194">
        <v>5812751</v>
      </c>
      <c r="H202" s="156" t="s">
        <v>554</v>
      </c>
      <c r="I202" s="156" t="s">
        <v>551</v>
      </c>
      <c r="J202" s="156" t="s">
        <v>1688</v>
      </c>
      <c r="K202" s="156" t="s">
        <v>1688</v>
      </c>
      <c r="L202" s="156" t="s">
        <v>1688</v>
      </c>
      <c r="M202" s="156" t="s">
        <v>1688</v>
      </c>
      <c r="N202" s="156" t="s">
        <v>439</v>
      </c>
      <c r="O202" s="156" t="s">
        <v>1688</v>
      </c>
      <c r="P202" s="156" t="s">
        <v>1688</v>
      </c>
      <c r="Q202" s="156" t="s">
        <v>1688</v>
      </c>
      <c r="R202" s="156" t="s">
        <v>1688</v>
      </c>
    </row>
    <row r="203" spans="1:18" ht="15" customHeight="1">
      <c r="A203" s="156" t="s">
        <v>495</v>
      </c>
      <c r="B203" s="194">
        <v>6218929</v>
      </c>
      <c r="C203" s="194">
        <v>6220353</v>
      </c>
      <c r="D203" s="194">
        <v>1425</v>
      </c>
      <c r="E203" s="156" t="s">
        <v>544</v>
      </c>
      <c r="F203" s="194">
        <v>6218929</v>
      </c>
      <c r="G203" s="194">
        <v>6220353</v>
      </c>
      <c r="H203" s="156" t="s">
        <v>579</v>
      </c>
      <c r="I203" s="156" t="s">
        <v>575</v>
      </c>
      <c r="J203" s="156" t="s">
        <v>1688</v>
      </c>
      <c r="K203" s="156" t="s">
        <v>1688</v>
      </c>
      <c r="L203" s="156" t="s">
        <v>1688</v>
      </c>
      <c r="M203" s="156" t="s">
        <v>1688</v>
      </c>
      <c r="N203" s="156" t="s">
        <v>1688</v>
      </c>
      <c r="O203" s="156" t="s">
        <v>439</v>
      </c>
      <c r="P203" s="156" t="s">
        <v>440</v>
      </c>
      <c r="Q203" s="156" t="s">
        <v>440</v>
      </c>
      <c r="R203" s="156" t="s">
        <v>440</v>
      </c>
    </row>
    <row r="204" spans="1:18" ht="15" customHeight="1">
      <c r="A204" s="156" t="s">
        <v>495</v>
      </c>
      <c r="B204" s="194">
        <v>48396037</v>
      </c>
      <c r="C204" s="194">
        <v>48399308</v>
      </c>
      <c r="D204" s="194">
        <v>3272</v>
      </c>
      <c r="E204" s="156" t="s">
        <v>544</v>
      </c>
      <c r="F204" s="194">
        <v>48396037</v>
      </c>
      <c r="G204" s="194">
        <v>48399308</v>
      </c>
      <c r="H204" s="156" t="s">
        <v>545</v>
      </c>
      <c r="I204" s="156" t="s">
        <v>546</v>
      </c>
      <c r="J204" s="156" t="s">
        <v>1688</v>
      </c>
      <c r="K204" s="156" t="s">
        <v>1688</v>
      </c>
      <c r="L204" s="156" t="s">
        <v>1688</v>
      </c>
      <c r="M204" s="156" t="s">
        <v>1688</v>
      </c>
      <c r="N204" s="156" t="s">
        <v>1688</v>
      </c>
      <c r="O204" s="156" t="s">
        <v>1688</v>
      </c>
      <c r="P204" s="156" t="s">
        <v>440</v>
      </c>
      <c r="Q204" s="156" t="s">
        <v>1688</v>
      </c>
      <c r="R204" s="156" t="s">
        <v>439</v>
      </c>
    </row>
    <row r="205" spans="1:18" ht="15" customHeight="1">
      <c r="A205" s="156" t="s">
        <v>495</v>
      </c>
      <c r="B205" s="194">
        <v>51669469</v>
      </c>
      <c r="C205" s="194">
        <v>51713883</v>
      </c>
      <c r="D205" s="194">
        <v>44415</v>
      </c>
      <c r="E205" s="156" t="s">
        <v>544</v>
      </c>
      <c r="F205" s="194">
        <v>51685762</v>
      </c>
      <c r="G205" s="194">
        <v>51700475</v>
      </c>
      <c r="H205" s="156" t="s">
        <v>609</v>
      </c>
      <c r="I205" s="156" t="s">
        <v>563</v>
      </c>
      <c r="J205" s="156" t="s">
        <v>440</v>
      </c>
      <c r="K205" s="156" t="s">
        <v>440</v>
      </c>
      <c r="L205" s="156" t="s">
        <v>440</v>
      </c>
      <c r="M205" s="156" t="s">
        <v>1688</v>
      </c>
      <c r="N205" s="156" t="s">
        <v>439</v>
      </c>
      <c r="O205" s="156" t="s">
        <v>439</v>
      </c>
      <c r="P205" s="156" t="s">
        <v>440</v>
      </c>
      <c r="Q205" s="156" t="s">
        <v>440</v>
      </c>
      <c r="R205" s="156" t="s">
        <v>440</v>
      </c>
    </row>
    <row r="206" spans="1:18" ht="15" customHeight="1">
      <c r="A206" s="156" t="s">
        <v>495</v>
      </c>
      <c r="B206" s="194">
        <v>52070847</v>
      </c>
      <c r="C206" s="194">
        <v>52192188</v>
      </c>
      <c r="D206" s="194">
        <v>121342</v>
      </c>
      <c r="E206" s="156" t="s">
        <v>544</v>
      </c>
      <c r="F206" s="194">
        <v>52070847</v>
      </c>
      <c r="G206" s="194">
        <v>52192188</v>
      </c>
      <c r="H206" s="156" t="s">
        <v>610</v>
      </c>
      <c r="I206" s="156" t="s">
        <v>563</v>
      </c>
      <c r="J206" s="156" t="s">
        <v>440</v>
      </c>
      <c r="K206" s="156" t="s">
        <v>439</v>
      </c>
      <c r="L206" s="156" t="s">
        <v>439</v>
      </c>
      <c r="M206" s="156" t="s">
        <v>1688</v>
      </c>
      <c r="N206" s="156" t="s">
        <v>439</v>
      </c>
      <c r="O206" s="156" t="s">
        <v>439</v>
      </c>
      <c r="P206" s="156" t="s">
        <v>1688</v>
      </c>
      <c r="Q206" s="156" t="s">
        <v>439</v>
      </c>
      <c r="R206" s="156" t="s">
        <v>439</v>
      </c>
    </row>
    <row r="207" spans="1:18" ht="15" customHeight="1">
      <c r="A207" s="156" t="s">
        <v>495</v>
      </c>
      <c r="B207" s="194">
        <v>52489201</v>
      </c>
      <c r="C207" s="194">
        <v>52533696</v>
      </c>
      <c r="D207" s="194">
        <v>44496</v>
      </c>
      <c r="E207" s="156" t="s">
        <v>544</v>
      </c>
      <c r="F207" s="194">
        <v>52498927</v>
      </c>
      <c r="G207" s="194">
        <v>52512444</v>
      </c>
      <c r="H207" s="156" t="s">
        <v>576</v>
      </c>
      <c r="I207" s="156" t="s">
        <v>563</v>
      </c>
      <c r="J207" s="156" t="s">
        <v>440</v>
      </c>
      <c r="K207" s="156" t="s">
        <v>440</v>
      </c>
      <c r="L207" s="156" t="s">
        <v>440</v>
      </c>
      <c r="M207" s="156" t="s">
        <v>440</v>
      </c>
      <c r="N207" s="156" t="s">
        <v>440</v>
      </c>
      <c r="O207" s="156" t="s">
        <v>440</v>
      </c>
      <c r="P207" s="156" t="s">
        <v>1688</v>
      </c>
      <c r="Q207" s="156" t="s">
        <v>439</v>
      </c>
      <c r="R207" s="156" t="s">
        <v>1688</v>
      </c>
    </row>
    <row r="208" spans="1:18" ht="15" customHeight="1">
      <c r="A208" s="156" t="s">
        <v>495</v>
      </c>
      <c r="B208" s="194">
        <v>52907445</v>
      </c>
      <c r="C208" s="194">
        <v>52977241</v>
      </c>
      <c r="D208" s="194">
        <v>69797</v>
      </c>
      <c r="E208" s="156" t="s">
        <v>544</v>
      </c>
      <c r="F208" s="194">
        <v>52920148</v>
      </c>
      <c r="G208" s="194">
        <v>52935790</v>
      </c>
      <c r="H208" s="156" t="s">
        <v>611</v>
      </c>
      <c r="I208" s="156" t="s">
        <v>612</v>
      </c>
      <c r="J208" s="156" t="s">
        <v>440</v>
      </c>
      <c r="K208" s="156" t="s">
        <v>439</v>
      </c>
      <c r="L208" s="156" t="s">
        <v>440</v>
      </c>
      <c r="M208" s="156" t="s">
        <v>440</v>
      </c>
      <c r="N208" s="156" t="s">
        <v>440</v>
      </c>
      <c r="O208" s="156" t="s">
        <v>440</v>
      </c>
      <c r="P208" s="156" t="s">
        <v>440</v>
      </c>
      <c r="Q208" s="156" t="s">
        <v>440</v>
      </c>
      <c r="R208" s="156" t="s">
        <v>440</v>
      </c>
    </row>
    <row r="209" spans="1:18" ht="15" customHeight="1">
      <c r="A209" s="156" t="s">
        <v>495</v>
      </c>
      <c r="B209" s="194">
        <v>55464229</v>
      </c>
      <c r="C209" s="194">
        <v>55511347</v>
      </c>
      <c r="D209" s="194">
        <v>47119</v>
      </c>
      <c r="E209" s="156" t="s">
        <v>544</v>
      </c>
      <c r="F209" s="194">
        <v>55480280</v>
      </c>
      <c r="G209" s="194">
        <v>55494262</v>
      </c>
      <c r="H209" s="156" t="s">
        <v>576</v>
      </c>
      <c r="I209" s="156" t="s">
        <v>563</v>
      </c>
      <c r="J209" s="156" t="s">
        <v>440</v>
      </c>
      <c r="K209" s="156" t="s">
        <v>1688</v>
      </c>
      <c r="L209" s="156" t="s">
        <v>439</v>
      </c>
      <c r="M209" s="156" t="s">
        <v>440</v>
      </c>
      <c r="N209" s="156" t="s">
        <v>439</v>
      </c>
      <c r="O209" s="156" t="s">
        <v>439</v>
      </c>
      <c r="P209" s="156" t="s">
        <v>1688</v>
      </c>
      <c r="Q209" s="156" t="s">
        <v>439</v>
      </c>
      <c r="R209" s="156" t="s">
        <v>1688</v>
      </c>
    </row>
    <row r="210" spans="1:18" ht="15" customHeight="1">
      <c r="A210" s="156" t="s">
        <v>495</v>
      </c>
      <c r="B210" s="194">
        <v>63182029</v>
      </c>
      <c r="C210" s="194">
        <v>63198950</v>
      </c>
      <c r="D210" s="194">
        <v>16922</v>
      </c>
      <c r="E210" s="156" t="s">
        <v>544</v>
      </c>
      <c r="F210" s="194">
        <v>63182029</v>
      </c>
      <c r="G210" s="194">
        <v>63198950</v>
      </c>
      <c r="H210" s="156" t="s">
        <v>545</v>
      </c>
      <c r="I210" s="156" t="s">
        <v>546</v>
      </c>
      <c r="J210" s="156" t="s">
        <v>1688</v>
      </c>
      <c r="K210" s="156" t="s">
        <v>439</v>
      </c>
      <c r="L210" s="156" t="s">
        <v>1688</v>
      </c>
      <c r="M210" s="156" t="s">
        <v>1688</v>
      </c>
      <c r="N210" s="156" t="s">
        <v>1688</v>
      </c>
      <c r="O210" s="156" t="s">
        <v>1688</v>
      </c>
      <c r="P210" s="156" t="s">
        <v>440</v>
      </c>
      <c r="Q210" s="156" t="s">
        <v>439</v>
      </c>
      <c r="R210" s="156" t="s">
        <v>439</v>
      </c>
    </row>
    <row r="211" spans="1:18" ht="15" customHeight="1">
      <c r="A211" s="156" t="s">
        <v>495</v>
      </c>
      <c r="B211" s="194">
        <v>72855897</v>
      </c>
      <c r="C211" s="194">
        <v>72874910</v>
      </c>
      <c r="D211" s="194">
        <v>19014</v>
      </c>
      <c r="E211" s="156" t="s">
        <v>544</v>
      </c>
      <c r="F211" s="194">
        <v>72855897</v>
      </c>
      <c r="G211" s="194">
        <v>72874910</v>
      </c>
      <c r="H211" s="156" t="s">
        <v>550</v>
      </c>
      <c r="I211" s="156" t="s">
        <v>551</v>
      </c>
      <c r="J211" s="156" t="s">
        <v>1688</v>
      </c>
      <c r="K211" s="156" t="s">
        <v>1688</v>
      </c>
      <c r="L211" s="156" t="s">
        <v>1688</v>
      </c>
      <c r="M211" s="156" t="s">
        <v>1688</v>
      </c>
      <c r="N211" s="156" t="s">
        <v>1688</v>
      </c>
      <c r="O211" s="156" t="s">
        <v>1688</v>
      </c>
      <c r="P211" s="156" t="s">
        <v>440</v>
      </c>
      <c r="Q211" s="156" t="s">
        <v>1688</v>
      </c>
      <c r="R211" s="156" t="s">
        <v>439</v>
      </c>
    </row>
    <row r="212" spans="1:18" ht="15" customHeight="1">
      <c r="A212" s="156" t="s">
        <v>495</v>
      </c>
      <c r="B212" s="194">
        <v>73004367</v>
      </c>
      <c r="C212" s="194">
        <v>73079523</v>
      </c>
      <c r="D212" s="194">
        <v>75157</v>
      </c>
      <c r="E212" s="156" t="s">
        <v>544</v>
      </c>
      <c r="F212" s="194">
        <v>73004367</v>
      </c>
      <c r="G212" s="194">
        <v>73079523</v>
      </c>
      <c r="H212" s="156" t="s">
        <v>545</v>
      </c>
      <c r="I212" s="156" t="s">
        <v>546</v>
      </c>
      <c r="J212" s="156" t="s">
        <v>1688</v>
      </c>
      <c r="K212" s="156" t="s">
        <v>1688</v>
      </c>
      <c r="L212" s="156" t="s">
        <v>1688</v>
      </c>
      <c r="M212" s="156" t="s">
        <v>440</v>
      </c>
      <c r="N212" s="156" t="s">
        <v>1688</v>
      </c>
      <c r="O212" s="156" t="s">
        <v>439</v>
      </c>
      <c r="P212" s="156" t="s">
        <v>1688</v>
      </c>
      <c r="Q212" s="156" t="s">
        <v>440</v>
      </c>
      <c r="R212" s="156" t="s">
        <v>439</v>
      </c>
    </row>
    <row r="213" spans="1:18" ht="15" customHeight="1">
      <c r="A213" s="156" t="s">
        <v>495</v>
      </c>
      <c r="B213" s="194">
        <v>76141674</v>
      </c>
      <c r="C213" s="194">
        <v>76153292</v>
      </c>
      <c r="D213" s="194">
        <v>11619</v>
      </c>
      <c r="E213" s="156" t="s">
        <v>544</v>
      </c>
      <c r="F213" s="194">
        <v>76141674</v>
      </c>
      <c r="G213" s="194">
        <v>76153292</v>
      </c>
      <c r="H213" s="156" t="s">
        <v>613</v>
      </c>
      <c r="I213" s="156" t="s">
        <v>575</v>
      </c>
      <c r="J213" s="156" t="s">
        <v>1688</v>
      </c>
      <c r="K213" s="156" t="s">
        <v>1688</v>
      </c>
      <c r="L213" s="156" t="s">
        <v>1688</v>
      </c>
      <c r="M213" s="156" t="s">
        <v>440</v>
      </c>
      <c r="N213" s="156" t="s">
        <v>440</v>
      </c>
      <c r="O213" s="156" t="s">
        <v>440</v>
      </c>
      <c r="P213" s="156" t="s">
        <v>1688</v>
      </c>
      <c r="Q213" s="156" t="s">
        <v>439</v>
      </c>
      <c r="R213" s="156" t="s">
        <v>1688</v>
      </c>
    </row>
    <row r="214" spans="1:18" ht="15" customHeight="1">
      <c r="A214" s="156" t="s">
        <v>495</v>
      </c>
      <c r="B214" s="194">
        <v>101597522</v>
      </c>
      <c r="C214" s="194">
        <v>101616276</v>
      </c>
      <c r="D214" s="194">
        <v>18755</v>
      </c>
      <c r="E214" s="156" t="s">
        <v>544</v>
      </c>
      <c r="F214" s="194">
        <v>101599700</v>
      </c>
      <c r="G214" s="194">
        <v>101611389</v>
      </c>
      <c r="H214" s="156" t="s">
        <v>586</v>
      </c>
      <c r="I214" s="156" t="s">
        <v>567</v>
      </c>
      <c r="J214" s="156" t="s">
        <v>440</v>
      </c>
      <c r="K214" s="156" t="s">
        <v>440</v>
      </c>
      <c r="L214" s="156" t="s">
        <v>440</v>
      </c>
      <c r="M214" s="156" t="s">
        <v>440</v>
      </c>
      <c r="N214" s="156" t="s">
        <v>440</v>
      </c>
      <c r="O214" s="156" t="s">
        <v>440</v>
      </c>
      <c r="P214" s="156" t="s">
        <v>1688</v>
      </c>
      <c r="Q214" s="156" t="s">
        <v>439</v>
      </c>
      <c r="R214" s="156" t="s">
        <v>439</v>
      </c>
    </row>
    <row r="215" spans="1:18" ht="15" customHeight="1">
      <c r="A215" s="156" t="s">
        <v>495</v>
      </c>
      <c r="B215" s="194">
        <v>102259696</v>
      </c>
      <c r="C215" s="194">
        <v>102405716</v>
      </c>
      <c r="D215" s="194">
        <v>146021</v>
      </c>
      <c r="E215" s="156" t="s">
        <v>544</v>
      </c>
      <c r="F215" s="194">
        <v>102259696</v>
      </c>
      <c r="G215" s="194">
        <v>102405716</v>
      </c>
      <c r="H215" s="156" t="s">
        <v>614</v>
      </c>
      <c r="I215" s="156" t="s">
        <v>551</v>
      </c>
      <c r="J215" s="156" t="s">
        <v>440</v>
      </c>
      <c r="K215" s="156" t="s">
        <v>439</v>
      </c>
      <c r="L215" s="156" t="s">
        <v>439</v>
      </c>
      <c r="M215" s="156" t="s">
        <v>1688</v>
      </c>
      <c r="N215" s="156" t="s">
        <v>440</v>
      </c>
      <c r="O215" s="156" t="s">
        <v>439</v>
      </c>
      <c r="P215" s="156" t="s">
        <v>440</v>
      </c>
      <c r="Q215" s="156" t="s">
        <v>1688</v>
      </c>
      <c r="R215" s="156" t="s">
        <v>439</v>
      </c>
    </row>
    <row r="216" spans="1:18" ht="15" customHeight="1">
      <c r="A216" s="156" t="s">
        <v>495</v>
      </c>
      <c r="B216" s="194">
        <v>103977469</v>
      </c>
      <c r="C216" s="194">
        <v>104062961</v>
      </c>
      <c r="D216" s="194">
        <v>85493</v>
      </c>
      <c r="E216" s="156" t="s">
        <v>544</v>
      </c>
      <c r="F216" s="194">
        <v>103977469</v>
      </c>
      <c r="G216" s="194">
        <v>104062961</v>
      </c>
      <c r="H216" s="156" t="s">
        <v>605</v>
      </c>
      <c r="I216" s="156" t="s">
        <v>615</v>
      </c>
      <c r="J216" s="156" t="s">
        <v>440</v>
      </c>
      <c r="K216" s="156" t="s">
        <v>439</v>
      </c>
      <c r="L216" s="156" t="s">
        <v>440</v>
      </c>
      <c r="M216" s="156" t="s">
        <v>440</v>
      </c>
      <c r="N216" s="156" t="s">
        <v>439</v>
      </c>
      <c r="O216" s="156" t="s">
        <v>439</v>
      </c>
      <c r="P216" s="156" t="s">
        <v>1688</v>
      </c>
      <c r="Q216" s="156" t="s">
        <v>439</v>
      </c>
      <c r="R216" s="156" t="s">
        <v>439</v>
      </c>
    </row>
    <row r="217" spans="1:18" ht="15" customHeight="1">
      <c r="A217" s="156" t="s">
        <v>495</v>
      </c>
      <c r="B217" s="194">
        <v>106266661</v>
      </c>
      <c r="C217" s="194">
        <v>106299614</v>
      </c>
      <c r="D217" s="194">
        <v>32954</v>
      </c>
      <c r="E217" s="156" t="s">
        <v>544</v>
      </c>
      <c r="F217" s="194">
        <v>106269331</v>
      </c>
      <c r="G217" s="194">
        <v>106298502</v>
      </c>
      <c r="H217" s="156" t="s">
        <v>576</v>
      </c>
      <c r="I217" s="156" t="s">
        <v>563</v>
      </c>
      <c r="J217" s="156" t="s">
        <v>440</v>
      </c>
      <c r="K217" s="156" t="s">
        <v>439</v>
      </c>
      <c r="L217" s="156" t="s">
        <v>440</v>
      </c>
      <c r="M217" s="156" t="s">
        <v>1688</v>
      </c>
      <c r="N217" s="156" t="s">
        <v>440</v>
      </c>
      <c r="O217" s="156" t="s">
        <v>439</v>
      </c>
      <c r="P217" s="156" t="s">
        <v>440</v>
      </c>
      <c r="Q217" s="156" t="s">
        <v>440</v>
      </c>
      <c r="R217" s="156" t="s">
        <v>440</v>
      </c>
    </row>
    <row r="218" spans="1:18" ht="15" customHeight="1">
      <c r="A218" s="156" t="s">
        <v>495</v>
      </c>
      <c r="B218" s="194">
        <v>120075637</v>
      </c>
      <c r="C218" s="194">
        <v>120172547</v>
      </c>
      <c r="D218" s="194">
        <v>96911</v>
      </c>
      <c r="E218" s="156" t="s">
        <v>544</v>
      </c>
      <c r="F218" s="194">
        <v>120075637</v>
      </c>
      <c r="G218" s="194">
        <v>120172547</v>
      </c>
      <c r="H218" s="156" t="s">
        <v>560</v>
      </c>
      <c r="I218" s="156" t="s">
        <v>573</v>
      </c>
      <c r="J218" s="156" t="s">
        <v>1688</v>
      </c>
      <c r="K218" s="156" t="s">
        <v>1688</v>
      </c>
      <c r="L218" s="156" t="s">
        <v>1688</v>
      </c>
      <c r="M218" s="156" t="s">
        <v>1688</v>
      </c>
      <c r="N218" s="156" t="s">
        <v>1688</v>
      </c>
      <c r="O218" s="156" t="s">
        <v>1688</v>
      </c>
      <c r="P218" s="156" t="s">
        <v>1688</v>
      </c>
      <c r="Q218" s="156" t="s">
        <v>439</v>
      </c>
      <c r="R218" s="156" t="s">
        <v>439</v>
      </c>
    </row>
    <row r="219" spans="1:18" ht="15" customHeight="1">
      <c r="A219" s="156" t="s">
        <v>495</v>
      </c>
      <c r="B219" s="194">
        <v>135147415</v>
      </c>
      <c r="C219" s="194">
        <v>135225242</v>
      </c>
      <c r="D219" s="194">
        <v>77828</v>
      </c>
      <c r="E219" s="156" t="s">
        <v>544</v>
      </c>
      <c r="F219" s="194">
        <v>135147415</v>
      </c>
      <c r="G219" s="194">
        <v>135225242</v>
      </c>
      <c r="H219" s="156" t="s">
        <v>545</v>
      </c>
      <c r="I219" s="156" t="s">
        <v>546</v>
      </c>
      <c r="J219" s="156" t="s">
        <v>1688</v>
      </c>
      <c r="K219" s="156" t="s">
        <v>1688</v>
      </c>
      <c r="L219" s="156" t="s">
        <v>1688</v>
      </c>
      <c r="M219" s="156" t="s">
        <v>440</v>
      </c>
      <c r="N219" s="156" t="s">
        <v>1688</v>
      </c>
      <c r="O219" s="156" t="s">
        <v>439</v>
      </c>
      <c r="P219" s="156" t="s">
        <v>440</v>
      </c>
      <c r="Q219" s="156" t="s">
        <v>440</v>
      </c>
      <c r="R219" s="156" t="s">
        <v>440</v>
      </c>
    </row>
    <row r="220" spans="1:18" ht="15" customHeight="1">
      <c r="A220" s="156" t="s">
        <v>495</v>
      </c>
      <c r="B220" s="194">
        <v>135623456</v>
      </c>
      <c r="C220" s="194">
        <v>135670276</v>
      </c>
      <c r="D220" s="194">
        <v>46821</v>
      </c>
      <c r="E220" s="156" t="s">
        <v>544</v>
      </c>
      <c r="F220" s="194">
        <v>135623456</v>
      </c>
      <c r="G220" s="194">
        <v>135670276</v>
      </c>
      <c r="H220" s="156" t="s">
        <v>545</v>
      </c>
      <c r="I220" s="156" t="s">
        <v>546</v>
      </c>
      <c r="J220" s="156" t="s">
        <v>1688</v>
      </c>
      <c r="K220" s="156" t="s">
        <v>1688</v>
      </c>
      <c r="L220" s="156" t="s">
        <v>1688</v>
      </c>
      <c r="M220" s="156" t="s">
        <v>1688</v>
      </c>
      <c r="N220" s="156" t="s">
        <v>1688</v>
      </c>
      <c r="O220" s="156" t="s">
        <v>1688</v>
      </c>
      <c r="P220" s="156" t="s">
        <v>1688</v>
      </c>
      <c r="Q220" s="156" t="s">
        <v>439</v>
      </c>
      <c r="R220" s="156" t="s">
        <v>1688</v>
      </c>
    </row>
    <row r="221" spans="1:18" ht="15" customHeight="1">
      <c r="A221" s="156" t="s">
        <v>495</v>
      </c>
      <c r="B221" s="194">
        <v>135713409</v>
      </c>
      <c r="C221" s="194">
        <v>135798324</v>
      </c>
      <c r="D221" s="194">
        <v>84916</v>
      </c>
      <c r="E221" s="156" t="s">
        <v>544</v>
      </c>
      <c r="F221" s="194">
        <v>135713409</v>
      </c>
      <c r="G221" s="194">
        <v>135798324</v>
      </c>
      <c r="H221" s="156" t="s">
        <v>616</v>
      </c>
      <c r="I221" s="156" t="s">
        <v>567</v>
      </c>
      <c r="J221" s="156" t="s">
        <v>1688</v>
      </c>
      <c r="K221" s="156" t="s">
        <v>1688</v>
      </c>
      <c r="L221" s="156" t="s">
        <v>1688</v>
      </c>
      <c r="M221" s="156" t="s">
        <v>1688</v>
      </c>
      <c r="N221" s="156" t="s">
        <v>440</v>
      </c>
      <c r="O221" s="156" t="s">
        <v>439</v>
      </c>
      <c r="P221" s="156" t="s">
        <v>1688</v>
      </c>
      <c r="Q221" s="156" t="s">
        <v>1688</v>
      </c>
      <c r="R221" s="156" t="s">
        <v>1688</v>
      </c>
    </row>
    <row r="222" spans="1:18" ht="15" customHeight="1">
      <c r="A222" s="156" t="s">
        <v>495</v>
      </c>
      <c r="B222" s="194">
        <v>149591230</v>
      </c>
      <c r="C222" s="194">
        <v>149663655</v>
      </c>
      <c r="D222" s="194">
        <v>72426</v>
      </c>
      <c r="E222" s="156" t="s">
        <v>544</v>
      </c>
      <c r="F222" s="194">
        <v>149615316</v>
      </c>
      <c r="G222" s="194">
        <v>149663655</v>
      </c>
      <c r="H222" s="156" t="s">
        <v>560</v>
      </c>
      <c r="I222" s="156" t="s">
        <v>573</v>
      </c>
      <c r="J222" s="156" t="s">
        <v>440</v>
      </c>
      <c r="K222" s="156" t="s">
        <v>1688</v>
      </c>
      <c r="L222" s="156" t="s">
        <v>439</v>
      </c>
      <c r="M222" s="156" t="s">
        <v>1688</v>
      </c>
      <c r="N222" s="156" t="s">
        <v>1688</v>
      </c>
      <c r="O222" s="156" t="s">
        <v>1688</v>
      </c>
      <c r="P222" s="156" t="s">
        <v>1688</v>
      </c>
      <c r="Q222" s="156" t="s">
        <v>439</v>
      </c>
      <c r="R222" s="156" t="s">
        <v>1688</v>
      </c>
    </row>
    <row r="223" spans="1:18" ht="15" customHeight="1">
      <c r="A223" s="156" t="s">
        <v>495</v>
      </c>
      <c r="B223" s="194">
        <v>149671972</v>
      </c>
      <c r="C223" s="194">
        <v>149735388</v>
      </c>
      <c r="D223" s="194">
        <v>63417</v>
      </c>
      <c r="E223" s="156" t="s">
        <v>544</v>
      </c>
      <c r="F223" s="194">
        <v>149671972</v>
      </c>
      <c r="G223" s="194">
        <v>149735388</v>
      </c>
      <c r="H223" s="156" t="s">
        <v>561</v>
      </c>
      <c r="I223" s="156" t="s">
        <v>563</v>
      </c>
      <c r="J223" s="156" t="s">
        <v>1688</v>
      </c>
      <c r="K223" s="156" t="s">
        <v>440</v>
      </c>
      <c r="L223" s="156" t="s">
        <v>439</v>
      </c>
      <c r="M223" s="156" t="s">
        <v>440</v>
      </c>
      <c r="N223" s="156" t="s">
        <v>440</v>
      </c>
      <c r="O223" s="156" t="s">
        <v>440</v>
      </c>
      <c r="P223" s="156" t="s">
        <v>1688</v>
      </c>
      <c r="Q223" s="156" t="s">
        <v>440</v>
      </c>
      <c r="R223" s="156" t="s">
        <v>439</v>
      </c>
    </row>
    <row r="224" spans="1:18" ht="15" customHeight="1">
      <c r="A224" s="156" t="s">
        <v>495</v>
      </c>
      <c r="B224" s="194">
        <v>149742318</v>
      </c>
      <c r="C224" s="194">
        <v>149776625</v>
      </c>
      <c r="D224" s="194">
        <v>34308</v>
      </c>
      <c r="E224" s="156" t="s">
        <v>544</v>
      </c>
      <c r="F224" s="194">
        <v>149742318</v>
      </c>
      <c r="G224" s="194">
        <v>149776625</v>
      </c>
      <c r="H224" s="156" t="s">
        <v>561</v>
      </c>
      <c r="I224" s="156" t="s">
        <v>563</v>
      </c>
      <c r="J224" s="156" t="s">
        <v>440</v>
      </c>
      <c r="K224" s="156" t="s">
        <v>1688</v>
      </c>
      <c r="L224" s="156" t="s">
        <v>439</v>
      </c>
      <c r="M224" s="156" t="s">
        <v>1688</v>
      </c>
      <c r="N224" s="156" t="s">
        <v>1688</v>
      </c>
      <c r="O224" s="156" t="s">
        <v>1688</v>
      </c>
      <c r="P224" s="156" t="s">
        <v>1688</v>
      </c>
      <c r="Q224" s="156" t="s">
        <v>439</v>
      </c>
      <c r="R224" s="156" t="s">
        <v>1688</v>
      </c>
    </row>
    <row r="225" spans="1:18" ht="15" customHeight="1">
      <c r="A225" s="156" t="s">
        <v>495</v>
      </c>
      <c r="B225" s="194">
        <v>152705955</v>
      </c>
      <c r="C225" s="194">
        <v>152752524</v>
      </c>
      <c r="D225" s="194">
        <v>46570</v>
      </c>
      <c r="E225" s="156" t="s">
        <v>544</v>
      </c>
      <c r="F225" s="194">
        <v>152720403</v>
      </c>
      <c r="G225" s="194">
        <v>152749366</v>
      </c>
      <c r="H225" s="156" t="s">
        <v>576</v>
      </c>
      <c r="I225" s="156" t="s">
        <v>563</v>
      </c>
      <c r="J225" s="156" t="s">
        <v>1688</v>
      </c>
      <c r="K225" s="156" t="s">
        <v>439</v>
      </c>
      <c r="L225" s="156" t="s">
        <v>439</v>
      </c>
      <c r="M225" s="156" t="s">
        <v>1688</v>
      </c>
      <c r="N225" s="156" t="s">
        <v>439</v>
      </c>
      <c r="O225" s="156" t="s">
        <v>439</v>
      </c>
      <c r="P225" s="156" t="s">
        <v>1688</v>
      </c>
      <c r="Q225" s="156" t="s">
        <v>439</v>
      </c>
      <c r="R225" s="156" t="s">
        <v>1688</v>
      </c>
    </row>
    <row r="226" spans="1:18" ht="15" customHeight="1">
      <c r="A226" s="156" t="s">
        <v>495</v>
      </c>
      <c r="B226" s="194">
        <v>153066014</v>
      </c>
      <c r="C226" s="194">
        <v>153084051</v>
      </c>
      <c r="D226" s="194">
        <v>18038</v>
      </c>
      <c r="E226" s="156" t="s">
        <v>544</v>
      </c>
      <c r="F226" s="194">
        <v>153066014</v>
      </c>
      <c r="G226" s="194">
        <v>153084051</v>
      </c>
      <c r="H226" s="156" t="s">
        <v>550</v>
      </c>
      <c r="I226" s="156" t="s">
        <v>551</v>
      </c>
      <c r="J226" s="156" t="s">
        <v>1688</v>
      </c>
      <c r="K226" s="156" t="s">
        <v>1688</v>
      </c>
      <c r="L226" s="156" t="s">
        <v>439</v>
      </c>
      <c r="M226" s="156" t="s">
        <v>1688</v>
      </c>
      <c r="N226" s="156" t="s">
        <v>1688</v>
      </c>
      <c r="O226" s="156" t="s">
        <v>439</v>
      </c>
      <c r="P226" s="156" t="s">
        <v>1688</v>
      </c>
      <c r="Q226" s="156" t="s">
        <v>1688</v>
      </c>
      <c r="R226" s="156" t="s">
        <v>439</v>
      </c>
    </row>
    <row r="227" spans="1:18" ht="15" customHeight="1">
      <c r="A227" s="156" t="s">
        <v>495</v>
      </c>
      <c r="B227" s="194">
        <v>153121931</v>
      </c>
      <c r="C227" s="194">
        <v>153292732</v>
      </c>
      <c r="D227" s="194">
        <v>170802</v>
      </c>
      <c r="E227" s="156" t="s">
        <v>544</v>
      </c>
      <c r="F227" s="194">
        <v>153149250</v>
      </c>
      <c r="G227" s="194">
        <v>153250542</v>
      </c>
      <c r="H227" s="156" t="s">
        <v>561</v>
      </c>
      <c r="I227" s="156" t="s">
        <v>563</v>
      </c>
      <c r="J227" s="156" t="s">
        <v>1688</v>
      </c>
      <c r="K227" s="156" t="s">
        <v>1688</v>
      </c>
      <c r="L227" s="156" t="s">
        <v>1688</v>
      </c>
      <c r="M227" s="156" t="s">
        <v>440</v>
      </c>
      <c r="N227" s="156" t="s">
        <v>440</v>
      </c>
      <c r="O227" s="156" t="s">
        <v>440</v>
      </c>
      <c r="P227" s="156" t="s">
        <v>440</v>
      </c>
      <c r="Q227" s="156" t="s">
        <v>439</v>
      </c>
      <c r="R227" s="156" t="s">
        <v>440</v>
      </c>
    </row>
    <row r="228" spans="1:18" ht="15" customHeight="1">
      <c r="A228" s="156" t="s">
        <v>495</v>
      </c>
      <c r="B228" s="194">
        <v>154346996</v>
      </c>
      <c r="C228" s="194">
        <v>154385012</v>
      </c>
      <c r="D228" s="194">
        <v>38017</v>
      </c>
      <c r="E228" s="156" t="s">
        <v>544</v>
      </c>
      <c r="F228" s="194">
        <v>154346996</v>
      </c>
      <c r="G228" s="194">
        <v>154385012</v>
      </c>
      <c r="H228" s="156" t="s">
        <v>545</v>
      </c>
      <c r="I228" s="156" t="s">
        <v>546</v>
      </c>
      <c r="J228" s="156" t="s">
        <v>1688</v>
      </c>
      <c r="K228" s="156" t="s">
        <v>439</v>
      </c>
      <c r="L228" s="156" t="s">
        <v>439</v>
      </c>
      <c r="M228" s="156" t="s">
        <v>1688</v>
      </c>
      <c r="N228" s="156" t="s">
        <v>1688</v>
      </c>
      <c r="O228" s="156" t="s">
        <v>1688</v>
      </c>
      <c r="P228" s="156" t="s">
        <v>440</v>
      </c>
      <c r="Q228" s="156" t="s">
        <v>440</v>
      </c>
      <c r="R228" s="156" t="s">
        <v>440</v>
      </c>
    </row>
    <row r="229" spans="1:18" ht="15" customHeight="1">
      <c r="A229" s="193" t="s">
        <v>495</v>
      </c>
      <c r="B229" s="195">
        <v>154581225</v>
      </c>
      <c r="C229" s="195">
        <v>154633196</v>
      </c>
      <c r="D229" s="195">
        <v>51972</v>
      </c>
      <c r="E229" s="193" t="s">
        <v>544</v>
      </c>
      <c r="F229" s="195">
        <v>154591724</v>
      </c>
      <c r="G229" s="195">
        <v>154613549</v>
      </c>
      <c r="H229" s="193" t="s">
        <v>576</v>
      </c>
      <c r="I229" s="193" t="s">
        <v>563</v>
      </c>
      <c r="J229" s="193" t="s">
        <v>440</v>
      </c>
      <c r="K229" s="193" t="s">
        <v>1688</v>
      </c>
      <c r="L229" s="193" t="s">
        <v>439</v>
      </c>
      <c r="M229" s="193" t="s">
        <v>1688</v>
      </c>
      <c r="N229" s="193" t="s">
        <v>1688</v>
      </c>
      <c r="O229" s="193" t="s">
        <v>1688</v>
      </c>
      <c r="P229" s="193" t="s">
        <v>440</v>
      </c>
      <c r="Q229" s="193" t="s">
        <v>440</v>
      </c>
      <c r="R229" s="193" t="s">
        <v>440</v>
      </c>
    </row>
    <row r="230" spans="1:18" ht="15" customHeight="1">
      <c r="A230" s="180"/>
      <c r="B230" s="180"/>
      <c r="C230" s="180"/>
      <c r="D230" s="180"/>
      <c r="E230" s="159"/>
      <c r="F230" s="159"/>
      <c r="G230" s="159"/>
      <c r="H230" s="159"/>
      <c r="I230" s="159"/>
      <c r="J230" s="159"/>
      <c r="K230" s="159"/>
      <c r="L230" s="159"/>
      <c r="M230" s="159"/>
      <c r="N230" s="159"/>
    </row>
    <row r="231" spans="1:18" ht="15" customHeight="1">
      <c r="A231" s="180"/>
      <c r="B231" s="180"/>
      <c r="C231" s="180"/>
      <c r="D231" s="180"/>
      <c r="E231" s="159"/>
      <c r="F231" s="159"/>
      <c r="G231" s="159"/>
      <c r="H231" s="159"/>
      <c r="I231" s="159"/>
      <c r="J231" s="159"/>
      <c r="K231" s="159"/>
      <c r="L231" s="159"/>
      <c r="M231" s="159"/>
      <c r="N231" s="159"/>
    </row>
    <row r="232" spans="1:18" ht="15" customHeight="1">
      <c r="A232" s="180"/>
      <c r="B232" s="180"/>
      <c r="C232" s="180"/>
      <c r="D232" s="180"/>
      <c r="E232" s="159"/>
      <c r="F232" s="159"/>
      <c r="G232" s="159"/>
      <c r="H232" s="159"/>
      <c r="I232" s="159"/>
      <c r="J232" s="159"/>
      <c r="K232" s="159"/>
      <c r="L232" s="159"/>
      <c r="M232" s="159"/>
      <c r="N232" s="159"/>
    </row>
    <row r="233" spans="1:18" ht="15" customHeight="1">
      <c r="A233" s="180"/>
      <c r="B233" s="180"/>
      <c r="C233" s="180"/>
      <c r="D233" s="180"/>
      <c r="E233" s="159"/>
      <c r="F233" s="159"/>
      <c r="G233" s="159"/>
      <c r="H233" s="159"/>
      <c r="I233" s="159"/>
      <c r="J233" s="159"/>
      <c r="K233" s="159"/>
      <c r="L233" s="159"/>
      <c r="M233" s="159"/>
      <c r="N233" s="159"/>
    </row>
    <row r="234" spans="1:18" ht="15" customHeight="1">
      <c r="A234" s="180"/>
      <c r="B234" s="180"/>
      <c r="C234" s="180"/>
      <c r="D234" s="180"/>
      <c r="E234" s="159"/>
      <c r="F234" s="159"/>
      <c r="G234" s="159"/>
      <c r="H234" s="159"/>
      <c r="I234" s="159"/>
      <c r="J234" s="159"/>
      <c r="K234" s="159"/>
      <c r="L234" s="159"/>
      <c r="M234" s="159"/>
      <c r="N234" s="159"/>
    </row>
    <row r="235" spans="1:18" ht="15" customHeight="1">
      <c r="A235" s="180"/>
      <c r="B235" s="180"/>
      <c r="C235" s="180"/>
      <c r="D235" s="180"/>
      <c r="E235" s="159"/>
      <c r="F235" s="159"/>
      <c r="G235" s="159"/>
      <c r="H235" s="159"/>
      <c r="I235" s="159"/>
      <c r="J235" s="159"/>
      <c r="K235" s="159"/>
      <c r="L235" s="159"/>
      <c r="M235" s="159"/>
      <c r="N235" s="159"/>
    </row>
    <row r="236" spans="1:18" ht="15" customHeight="1">
      <c r="A236" s="180"/>
      <c r="B236" s="180"/>
      <c r="C236" s="180"/>
      <c r="D236" s="180"/>
      <c r="E236" s="159"/>
      <c r="F236" s="159"/>
      <c r="G236" s="159"/>
      <c r="H236" s="159"/>
      <c r="I236" s="159"/>
      <c r="J236" s="159"/>
      <c r="K236" s="159"/>
      <c r="L236" s="159"/>
      <c r="M236" s="159"/>
      <c r="N236" s="159"/>
    </row>
    <row r="237" spans="1:18" ht="15" customHeight="1">
      <c r="A237" s="180"/>
      <c r="B237" s="180"/>
      <c r="C237" s="180"/>
      <c r="D237" s="180"/>
      <c r="E237" s="159"/>
      <c r="F237" s="159"/>
      <c r="G237" s="159"/>
      <c r="H237" s="159"/>
      <c r="I237" s="159"/>
      <c r="J237" s="159"/>
      <c r="K237" s="159"/>
      <c r="L237" s="159"/>
      <c r="M237" s="159"/>
      <c r="N237" s="159"/>
    </row>
    <row r="238" spans="1:18" ht="15" customHeight="1">
      <c r="A238" s="180"/>
      <c r="B238" s="180"/>
      <c r="C238" s="180"/>
      <c r="D238" s="180"/>
      <c r="E238" s="159"/>
      <c r="F238" s="159"/>
      <c r="G238" s="159"/>
      <c r="H238" s="159"/>
      <c r="I238" s="159"/>
      <c r="J238" s="159"/>
      <c r="K238" s="159"/>
      <c r="L238" s="159"/>
      <c r="M238" s="159"/>
      <c r="N238" s="159"/>
    </row>
    <row r="239" spans="1:18" ht="15" customHeight="1">
      <c r="A239" s="180"/>
      <c r="B239" s="180"/>
      <c r="C239" s="180"/>
      <c r="D239" s="180"/>
      <c r="E239" s="159"/>
      <c r="F239" s="159"/>
      <c r="G239" s="159"/>
      <c r="H239" s="159"/>
      <c r="I239" s="159"/>
      <c r="J239" s="159"/>
      <c r="K239" s="159"/>
      <c r="L239" s="159"/>
      <c r="M239" s="159"/>
      <c r="N239" s="159"/>
    </row>
    <row r="240" spans="1:18" ht="15" customHeight="1">
      <c r="A240" s="180"/>
      <c r="B240" s="180"/>
      <c r="C240" s="180"/>
      <c r="D240" s="180"/>
      <c r="E240" s="159"/>
      <c r="F240" s="159"/>
      <c r="G240" s="159"/>
      <c r="H240" s="159"/>
      <c r="I240" s="159"/>
      <c r="J240" s="159"/>
      <c r="K240" s="159"/>
      <c r="L240" s="159"/>
      <c r="M240" s="159"/>
      <c r="N240" s="159"/>
    </row>
    <row r="241" spans="1:14" ht="15" customHeight="1">
      <c r="A241" s="180"/>
      <c r="B241" s="180"/>
      <c r="C241" s="180"/>
      <c r="D241" s="180"/>
      <c r="E241" s="159"/>
      <c r="F241" s="159"/>
      <c r="G241" s="159"/>
      <c r="H241" s="159"/>
      <c r="I241" s="159"/>
      <c r="J241" s="159"/>
      <c r="K241" s="159"/>
      <c r="L241" s="159"/>
      <c r="M241" s="159"/>
      <c r="N241" s="159"/>
    </row>
    <row r="242" spans="1:14" ht="15" customHeight="1">
      <c r="A242" s="180"/>
      <c r="B242" s="180"/>
      <c r="C242" s="180"/>
      <c r="D242" s="180"/>
      <c r="E242" s="159"/>
      <c r="F242" s="159"/>
      <c r="G242" s="159"/>
      <c r="H242" s="159"/>
      <c r="I242" s="159"/>
      <c r="J242" s="159"/>
      <c r="K242" s="159"/>
      <c r="L242" s="159"/>
      <c r="M242" s="159"/>
      <c r="N242" s="159"/>
    </row>
    <row r="243" spans="1:14" ht="15" customHeight="1">
      <c r="A243" s="180"/>
      <c r="B243" s="180"/>
      <c r="C243" s="180"/>
      <c r="D243" s="180"/>
      <c r="E243" s="159"/>
      <c r="F243" s="159"/>
      <c r="G243" s="159"/>
      <c r="H243" s="159"/>
      <c r="I243" s="159"/>
      <c r="J243" s="159"/>
      <c r="K243" s="159"/>
      <c r="L243" s="159"/>
      <c r="M243" s="159"/>
      <c r="N243" s="159"/>
    </row>
    <row r="244" spans="1:14" ht="15" customHeight="1">
      <c r="A244" s="180"/>
      <c r="B244" s="180"/>
      <c r="C244" s="180"/>
      <c r="D244" s="180"/>
      <c r="E244" s="159"/>
      <c r="F244" s="159"/>
      <c r="G244" s="159"/>
      <c r="H244" s="159"/>
      <c r="I244" s="159"/>
      <c r="J244" s="159"/>
      <c r="K244" s="159"/>
      <c r="L244" s="159"/>
      <c r="M244" s="159"/>
      <c r="N244" s="159"/>
    </row>
    <row r="245" spans="1:14" ht="15" customHeight="1">
      <c r="A245" s="180"/>
      <c r="B245" s="180"/>
      <c r="C245" s="180"/>
      <c r="D245" s="180"/>
      <c r="E245" s="159"/>
      <c r="F245" s="159"/>
      <c r="G245" s="159"/>
      <c r="H245" s="159"/>
      <c r="I245" s="159"/>
      <c r="J245" s="159"/>
      <c r="K245" s="159"/>
      <c r="L245" s="159"/>
      <c r="M245" s="159"/>
      <c r="N245" s="159"/>
    </row>
    <row r="246" spans="1:14" ht="15" customHeight="1">
      <c r="A246" s="180"/>
      <c r="B246" s="180"/>
      <c r="C246" s="180"/>
      <c r="D246" s="180"/>
      <c r="E246" s="159"/>
      <c r="F246" s="159"/>
      <c r="G246" s="159"/>
      <c r="H246" s="159"/>
      <c r="I246" s="159"/>
      <c r="J246" s="159"/>
      <c r="K246" s="159"/>
      <c r="L246" s="159"/>
      <c r="M246" s="159"/>
      <c r="N246" s="159"/>
    </row>
    <row r="247" spans="1:14" ht="15" customHeight="1">
      <c r="A247" s="180"/>
      <c r="B247" s="180"/>
      <c r="C247" s="180"/>
      <c r="D247" s="180"/>
      <c r="E247" s="159"/>
      <c r="F247" s="159"/>
      <c r="G247" s="159"/>
      <c r="H247" s="159"/>
      <c r="I247" s="159"/>
      <c r="J247" s="159"/>
      <c r="K247" s="159"/>
      <c r="L247" s="159"/>
      <c r="M247" s="159"/>
      <c r="N247" s="159"/>
    </row>
    <row r="248" spans="1:14" ht="15" customHeight="1">
      <c r="A248" s="180"/>
      <c r="B248" s="180"/>
      <c r="C248" s="180"/>
      <c r="D248" s="180"/>
      <c r="E248" s="159"/>
      <c r="F248" s="159"/>
      <c r="G248" s="159"/>
      <c r="H248" s="159"/>
      <c r="I248" s="159"/>
      <c r="J248" s="159"/>
      <c r="K248" s="159"/>
      <c r="L248" s="159"/>
      <c r="M248" s="159"/>
      <c r="N248" s="159"/>
    </row>
    <row r="249" spans="1:14" ht="15" customHeight="1">
      <c r="A249" s="180"/>
      <c r="B249" s="180"/>
      <c r="C249" s="180"/>
      <c r="D249" s="180"/>
      <c r="E249" s="159"/>
      <c r="F249" s="159"/>
      <c r="G249" s="159"/>
      <c r="H249" s="159"/>
      <c r="I249" s="159"/>
      <c r="J249" s="159"/>
      <c r="K249" s="159"/>
      <c r="L249" s="159"/>
      <c r="M249" s="159"/>
      <c r="N249" s="159"/>
    </row>
    <row r="250" spans="1:14" ht="15" customHeight="1">
      <c r="A250" s="180"/>
      <c r="B250" s="180"/>
      <c r="C250" s="180"/>
      <c r="D250" s="180"/>
      <c r="E250" s="159"/>
      <c r="F250" s="159"/>
      <c r="G250" s="159"/>
      <c r="H250" s="159"/>
      <c r="I250" s="159"/>
      <c r="J250" s="159"/>
      <c r="K250" s="159"/>
      <c r="L250" s="159"/>
      <c r="M250" s="159"/>
      <c r="N250" s="159"/>
    </row>
    <row r="251" spans="1:14" ht="15" customHeight="1">
      <c r="A251" s="180"/>
      <c r="B251" s="180"/>
      <c r="C251" s="180"/>
      <c r="D251" s="180"/>
      <c r="E251" s="159"/>
      <c r="F251" s="159"/>
      <c r="G251" s="159"/>
      <c r="H251" s="159"/>
      <c r="I251" s="159"/>
      <c r="J251" s="159"/>
      <c r="K251" s="159"/>
      <c r="L251" s="159"/>
      <c r="M251" s="159"/>
      <c r="N251" s="159"/>
    </row>
    <row r="252" spans="1:14" ht="15" customHeight="1">
      <c r="A252" s="180"/>
      <c r="B252" s="180"/>
      <c r="C252" s="180"/>
      <c r="D252" s="180"/>
      <c r="E252" s="159"/>
      <c r="F252" s="159"/>
      <c r="G252" s="159"/>
      <c r="H252" s="159"/>
      <c r="I252" s="159"/>
      <c r="J252" s="159"/>
      <c r="K252" s="159"/>
      <c r="L252" s="159"/>
      <c r="M252" s="159"/>
      <c r="N252" s="159"/>
    </row>
    <row r="253" spans="1:14" ht="15" customHeight="1">
      <c r="A253" s="180"/>
      <c r="B253" s="180"/>
      <c r="C253" s="180"/>
      <c r="D253" s="180"/>
      <c r="E253" s="159"/>
      <c r="F253" s="159"/>
      <c r="G253" s="159"/>
      <c r="H253" s="159"/>
      <c r="I253" s="159"/>
      <c r="J253" s="159"/>
      <c r="K253" s="159"/>
      <c r="L253" s="159"/>
      <c r="M253" s="159"/>
      <c r="N253" s="159"/>
    </row>
    <row r="254" spans="1:14" ht="15" customHeight="1">
      <c r="A254" s="180"/>
      <c r="B254" s="180"/>
      <c r="C254" s="180"/>
      <c r="D254" s="180"/>
      <c r="E254" s="159"/>
      <c r="F254" s="159"/>
      <c r="G254" s="159"/>
      <c r="H254" s="159"/>
      <c r="I254" s="159"/>
      <c r="J254" s="159"/>
      <c r="K254" s="159"/>
      <c r="L254" s="159"/>
      <c r="M254" s="159"/>
      <c r="N254" s="159"/>
    </row>
    <row r="255" spans="1:14" ht="15" customHeight="1">
      <c r="A255" s="180"/>
      <c r="B255" s="180"/>
      <c r="C255" s="180"/>
      <c r="D255" s="180"/>
      <c r="E255" s="159"/>
      <c r="F255" s="159"/>
      <c r="G255" s="159"/>
      <c r="H255" s="159"/>
      <c r="I255" s="159"/>
      <c r="J255" s="159"/>
      <c r="K255" s="159"/>
      <c r="L255" s="159"/>
      <c r="M255" s="159"/>
      <c r="N255" s="159"/>
    </row>
    <row r="256" spans="1:14" ht="15" customHeight="1">
      <c r="A256" s="180"/>
      <c r="B256" s="180"/>
      <c r="C256" s="180"/>
      <c r="D256" s="180"/>
      <c r="E256" s="159"/>
      <c r="F256" s="159"/>
      <c r="G256" s="159"/>
      <c r="H256" s="159"/>
      <c r="I256" s="159"/>
      <c r="J256" s="159"/>
      <c r="K256" s="159"/>
      <c r="L256" s="159"/>
      <c r="M256" s="159"/>
      <c r="N256" s="159"/>
    </row>
    <row r="257" spans="1:14" ht="15" customHeight="1">
      <c r="A257" s="180"/>
      <c r="B257" s="180"/>
      <c r="C257" s="180"/>
      <c r="D257" s="180"/>
      <c r="E257" s="159"/>
      <c r="F257" s="159"/>
      <c r="G257" s="159"/>
      <c r="H257" s="159"/>
      <c r="I257" s="159"/>
      <c r="J257" s="159"/>
      <c r="K257" s="159"/>
      <c r="L257" s="159"/>
      <c r="M257" s="159"/>
      <c r="N257" s="159"/>
    </row>
    <row r="258" spans="1:14" ht="15" customHeight="1">
      <c r="A258" s="180"/>
      <c r="B258" s="180"/>
      <c r="C258" s="180"/>
      <c r="D258" s="180"/>
      <c r="E258" s="159"/>
      <c r="F258" s="159"/>
      <c r="G258" s="159"/>
      <c r="H258" s="159"/>
      <c r="I258" s="159"/>
      <c r="J258" s="159"/>
      <c r="K258" s="159"/>
      <c r="L258" s="159"/>
      <c r="M258" s="159"/>
      <c r="N258" s="159"/>
    </row>
    <row r="259" spans="1:14" ht="15" customHeight="1">
      <c r="A259" s="180"/>
      <c r="B259" s="180"/>
      <c r="C259" s="180"/>
      <c r="D259" s="180"/>
      <c r="E259" s="159"/>
      <c r="F259" s="159"/>
      <c r="G259" s="159"/>
      <c r="H259" s="159"/>
      <c r="I259" s="159"/>
      <c r="J259" s="159"/>
      <c r="K259" s="159"/>
      <c r="L259" s="159"/>
      <c r="M259" s="159"/>
      <c r="N259" s="159"/>
    </row>
    <row r="260" spans="1:14" ht="15" customHeight="1">
      <c r="A260" s="180"/>
      <c r="B260" s="180"/>
      <c r="C260" s="180"/>
      <c r="D260" s="180"/>
      <c r="E260" s="159"/>
      <c r="F260" s="159"/>
      <c r="G260" s="159"/>
      <c r="H260" s="159"/>
      <c r="I260" s="159"/>
      <c r="J260" s="159"/>
      <c r="K260" s="159"/>
      <c r="L260" s="159"/>
      <c r="M260" s="159"/>
      <c r="N260" s="159"/>
    </row>
    <row r="261" spans="1:14" ht="15" customHeight="1">
      <c r="A261" s="180"/>
      <c r="B261" s="180"/>
      <c r="C261" s="180"/>
      <c r="D261" s="180"/>
      <c r="E261" s="159"/>
      <c r="F261" s="159"/>
      <c r="G261" s="159"/>
      <c r="H261" s="159"/>
      <c r="I261" s="159"/>
      <c r="J261" s="159"/>
      <c r="K261" s="159"/>
      <c r="L261" s="159"/>
      <c r="M261" s="159"/>
      <c r="N261" s="159"/>
    </row>
    <row r="262" spans="1:14" ht="15" customHeight="1">
      <c r="A262" s="180"/>
      <c r="B262" s="180"/>
      <c r="C262" s="180"/>
      <c r="D262" s="180"/>
      <c r="E262" s="159"/>
      <c r="F262" s="159"/>
      <c r="G262" s="159"/>
      <c r="H262" s="159"/>
      <c r="I262" s="159"/>
      <c r="J262" s="159"/>
      <c r="K262" s="159"/>
      <c r="L262" s="159"/>
      <c r="M262" s="159"/>
      <c r="N262" s="159"/>
    </row>
    <row r="263" spans="1:14" ht="15" customHeight="1">
      <c r="A263" s="180"/>
      <c r="B263" s="180"/>
      <c r="C263" s="180"/>
      <c r="D263" s="180"/>
      <c r="E263" s="159"/>
      <c r="F263" s="159"/>
      <c r="G263" s="159"/>
      <c r="H263" s="159"/>
      <c r="I263" s="159"/>
      <c r="J263" s="159"/>
      <c r="K263" s="159"/>
      <c r="L263" s="159"/>
      <c r="M263" s="159"/>
      <c r="N263" s="159"/>
    </row>
    <row r="264" spans="1:14" ht="15" customHeight="1">
      <c r="A264" s="180"/>
      <c r="B264" s="180"/>
      <c r="C264" s="180"/>
      <c r="D264" s="180"/>
      <c r="E264" s="159"/>
      <c r="F264" s="159"/>
      <c r="G264" s="159"/>
      <c r="H264" s="159"/>
      <c r="I264" s="159"/>
      <c r="J264" s="159"/>
      <c r="K264" s="159"/>
      <c r="L264" s="159"/>
      <c r="M264" s="159"/>
      <c r="N264" s="159"/>
    </row>
    <row r="265" spans="1:14" ht="15" customHeight="1">
      <c r="A265" s="180"/>
      <c r="B265" s="180"/>
      <c r="C265" s="180"/>
      <c r="D265" s="180"/>
      <c r="E265" s="159"/>
      <c r="F265" s="159"/>
      <c r="G265" s="159"/>
      <c r="H265" s="159"/>
      <c r="I265" s="159"/>
      <c r="J265" s="159"/>
      <c r="K265" s="159"/>
      <c r="L265" s="159"/>
      <c r="M265" s="159"/>
      <c r="N265" s="159"/>
    </row>
    <row r="266" spans="1:14" ht="15" customHeight="1">
      <c r="A266" s="180"/>
      <c r="B266" s="180"/>
      <c r="C266" s="180"/>
      <c r="D266" s="180"/>
      <c r="E266" s="159"/>
      <c r="F266" s="159"/>
      <c r="G266" s="159"/>
      <c r="H266" s="159"/>
      <c r="I266" s="159"/>
      <c r="J266" s="159"/>
      <c r="K266" s="159"/>
      <c r="L266" s="159"/>
      <c r="M266" s="159"/>
      <c r="N266" s="159"/>
    </row>
    <row r="267" spans="1:14" ht="15" customHeight="1">
      <c r="A267" s="180"/>
      <c r="B267" s="180"/>
      <c r="C267" s="180"/>
      <c r="D267" s="180"/>
      <c r="E267" s="159"/>
      <c r="F267" s="159"/>
      <c r="G267" s="159"/>
      <c r="H267" s="159"/>
      <c r="I267" s="159"/>
      <c r="J267" s="159"/>
      <c r="K267" s="159"/>
      <c r="L267" s="159"/>
      <c r="M267" s="159"/>
      <c r="N267" s="159"/>
    </row>
    <row r="268" spans="1:14" ht="15" customHeight="1">
      <c r="A268" s="180"/>
      <c r="B268" s="180"/>
      <c r="C268" s="180"/>
      <c r="D268" s="180"/>
      <c r="E268" s="159"/>
      <c r="F268" s="159"/>
      <c r="G268" s="159"/>
      <c r="H268" s="159"/>
      <c r="I268" s="159"/>
      <c r="J268" s="159"/>
      <c r="K268" s="159"/>
      <c r="L268" s="159"/>
      <c r="M268" s="159"/>
      <c r="N268" s="159"/>
    </row>
    <row r="269" spans="1:14" ht="15" customHeight="1">
      <c r="A269" s="180"/>
      <c r="B269" s="180"/>
      <c r="C269" s="180"/>
      <c r="D269" s="180"/>
      <c r="E269" s="159"/>
      <c r="F269" s="159"/>
      <c r="G269" s="159"/>
      <c r="H269" s="159"/>
      <c r="I269" s="159"/>
      <c r="J269" s="159"/>
      <c r="K269" s="159"/>
      <c r="L269" s="159"/>
      <c r="M269" s="159"/>
      <c r="N269" s="159"/>
    </row>
    <row r="270" spans="1:14" ht="15" customHeight="1">
      <c r="A270" s="180"/>
      <c r="B270" s="180"/>
      <c r="C270" s="180"/>
      <c r="D270" s="180"/>
      <c r="E270" s="159"/>
      <c r="F270" s="159"/>
      <c r="G270" s="159"/>
      <c r="H270" s="159"/>
      <c r="I270" s="159"/>
      <c r="J270" s="159"/>
      <c r="K270" s="159"/>
      <c r="L270" s="159"/>
      <c r="M270" s="159"/>
      <c r="N270" s="159"/>
    </row>
    <row r="271" spans="1:14" ht="15" customHeight="1">
      <c r="A271" s="180"/>
      <c r="B271" s="180"/>
      <c r="C271" s="180"/>
      <c r="D271" s="180"/>
      <c r="E271" s="159"/>
      <c r="F271" s="159"/>
      <c r="G271" s="159"/>
      <c r="H271" s="159"/>
      <c r="I271" s="159"/>
      <c r="J271" s="159"/>
      <c r="K271" s="159"/>
      <c r="L271" s="159"/>
      <c r="M271" s="159"/>
      <c r="N271" s="159"/>
    </row>
    <row r="272" spans="1:14" ht="15" customHeight="1">
      <c r="A272" s="180"/>
      <c r="B272" s="180"/>
      <c r="C272" s="180"/>
      <c r="D272" s="180"/>
      <c r="E272" s="159"/>
      <c r="F272" s="159"/>
      <c r="G272" s="159"/>
      <c r="H272" s="159"/>
      <c r="I272" s="159"/>
      <c r="J272" s="159"/>
      <c r="K272" s="159"/>
      <c r="L272" s="159"/>
      <c r="M272" s="159"/>
      <c r="N272" s="159"/>
    </row>
    <row r="273" spans="1:14" ht="15" customHeight="1">
      <c r="A273" s="180"/>
      <c r="B273" s="180"/>
      <c r="C273" s="180"/>
      <c r="D273" s="180"/>
      <c r="E273" s="159"/>
      <c r="F273" s="159"/>
      <c r="G273" s="159"/>
      <c r="H273" s="159"/>
      <c r="I273" s="159"/>
      <c r="J273" s="159"/>
      <c r="K273" s="159"/>
      <c r="L273" s="159"/>
      <c r="M273" s="159"/>
      <c r="N273" s="159"/>
    </row>
    <row r="274" spans="1:14" ht="15" customHeight="1">
      <c r="A274" s="180"/>
      <c r="B274" s="180"/>
      <c r="C274" s="180"/>
      <c r="D274" s="180"/>
      <c r="E274" s="159"/>
      <c r="F274" s="159"/>
      <c r="G274" s="159"/>
      <c r="H274" s="159"/>
      <c r="I274" s="159"/>
      <c r="J274" s="159"/>
      <c r="K274" s="159"/>
      <c r="L274" s="159"/>
      <c r="M274" s="159"/>
      <c r="N274" s="159"/>
    </row>
    <row r="275" spans="1:14" ht="15" customHeight="1">
      <c r="A275" s="180"/>
      <c r="B275" s="180"/>
      <c r="C275" s="180"/>
      <c r="D275" s="180"/>
      <c r="E275" s="159"/>
      <c r="F275" s="159"/>
      <c r="G275" s="159"/>
      <c r="H275" s="159"/>
      <c r="I275" s="159"/>
      <c r="J275" s="159"/>
      <c r="K275" s="159"/>
      <c r="L275" s="159"/>
      <c r="M275" s="159"/>
      <c r="N275" s="159"/>
    </row>
    <row r="276" spans="1:14" ht="15" customHeight="1">
      <c r="A276" s="180"/>
      <c r="B276" s="180"/>
      <c r="C276" s="180"/>
      <c r="D276" s="180"/>
      <c r="E276" s="159"/>
      <c r="F276" s="159"/>
      <c r="G276" s="159"/>
      <c r="H276" s="159"/>
      <c r="I276" s="159"/>
      <c r="J276" s="159"/>
      <c r="K276" s="159"/>
      <c r="L276" s="159"/>
      <c r="M276" s="159"/>
      <c r="N276" s="159"/>
    </row>
    <row r="277" spans="1:14" ht="15" customHeight="1">
      <c r="A277" s="180"/>
      <c r="B277" s="180"/>
      <c r="C277" s="180"/>
      <c r="D277" s="180"/>
      <c r="E277" s="159"/>
      <c r="F277" s="159"/>
      <c r="G277" s="159"/>
      <c r="H277" s="159"/>
      <c r="I277" s="159"/>
      <c r="J277" s="159"/>
      <c r="K277" s="159"/>
      <c r="L277" s="159"/>
      <c r="M277" s="159"/>
      <c r="N277" s="159"/>
    </row>
    <row r="278" spans="1:14" ht="15" customHeight="1">
      <c r="A278" s="180"/>
      <c r="B278" s="180"/>
      <c r="C278" s="180"/>
      <c r="D278" s="180"/>
      <c r="E278" s="159"/>
      <c r="F278" s="159"/>
      <c r="G278" s="159"/>
      <c r="H278" s="159"/>
      <c r="I278" s="159"/>
      <c r="J278" s="159"/>
      <c r="K278" s="159"/>
      <c r="L278" s="159"/>
      <c r="M278" s="159"/>
      <c r="N278" s="159"/>
    </row>
    <row r="279" spans="1:14" ht="15" customHeight="1">
      <c r="A279" s="180"/>
      <c r="B279" s="180"/>
      <c r="C279" s="180"/>
      <c r="D279" s="180"/>
      <c r="E279" s="159"/>
      <c r="F279" s="159"/>
      <c r="G279" s="159"/>
      <c r="H279" s="159"/>
      <c r="I279" s="159"/>
      <c r="J279" s="159"/>
      <c r="K279" s="159"/>
      <c r="L279" s="159"/>
      <c r="M279" s="159"/>
      <c r="N279" s="159"/>
    </row>
    <row r="280" spans="1:14" ht="15" customHeight="1">
      <c r="A280" s="180"/>
      <c r="B280" s="180"/>
      <c r="C280" s="180"/>
      <c r="D280" s="180"/>
      <c r="E280" s="159"/>
      <c r="F280" s="159"/>
      <c r="G280" s="159"/>
      <c r="H280" s="159"/>
      <c r="I280" s="159"/>
      <c r="J280" s="159"/>
      <c r="K280" s="159"/>
      <c r="L280" s="159"/>
      <c r="M280" s="159"/>
      <c r="N280" s="159"/>
    </row>
    <row r="281" spans="1:14" ht="15" customHeight="1">
      <c r="A281" s="180"/>
      <c r="B281" s="180"/>
      <c r="C281" s="180"/>
      <c r="D281" s="180"/>
      <c r="E281" s="159"/>
      <c r="F281" s="159"/>
      <c r="G281" s="159"/>
      <c r="H281" s="159"/>
      <c r="I281" s="159"/>
      <c r="J281" s="159"/>
      <c r="K281" s="159"/>
      <c r="L281" s="159"/>
      <c r="M281" s="159"/>
      <c r="N281" s="159"/>
    </row>
    <row r="282" spans="1:14" ht="15" customHeight="1">
      <c r="A282" s="180"/>
      <c r="B282" s="180"/>
      <c r="C282" s="180"/>
      <c r="D282" s="180"/>
      <c r="E282" s="159"/>
      <c r="F282" s="159"/>
      <c r="G282" s="159"/>
      <c r="H282" s="159"/>
      <c r="I282" s="159"/>
      <c r="J282" s="159"/>
      <c r="K282" s="159"/>
      <c r="L282" s="159"/>
      <c r="M282" s="159"/>
      <c r="N282" s="159"/>
    </row>
    <row r="283" spans="1:14" ht="15" customHeight="1">
      <c r="A283" s="180"/>
      <c r="B283" s="180"/>
      <c r="C283" s="180"/>
      <c r="D283" s="180"/>
      <c r="E283" s="159"/>
      <c r="F283" s="159"/>
      <c r="G283" s="159"/>
      <c r="H283" s="159"/>
      <c r="I283" s="159"/>
      <c r="J283" s="159"/>
      <c r="K283" s="159"/>
      <c r="L283" s="159"/>
      <c r="M283" s="159"/>
      <c r="N283" s="159"/>
    </row>
    <row r="284" spans="1:14" ht="15" customHeight="1">
      <c r="A284" s="180"/>
      <c r="B284" s="180"/>
      <c r="C284" s="180"/>
      <c r="D284" s="180"/>
      <c r="E284" s="159"/>
      <c r="F284" s="159"/>
      <c r="G284" s="159"/>
      <c r="H284" s="159"/>
      <c r="I284" s="159"/>
      <c r="J284" s="159"/>
      <c r="K284" s="159"/>
      <c r="L284" s="159"/>
      <c r="M284" s="159"/>
      <c r="N284" s="159"/>
    </row>
    <row r="285" spans="1:14" ht="15" customHeight="1">
      <c r="A285" s="180"/>
      <c r="B285" s="180"/>
      <c r="C285" s="180"/>
      <c r="D285" s="180"/>
      <c r="E285" s="159"/>
      <c r="F285" s="159"/>
      <c r="G285" s="159"/>
      <c r="H285" s="159"/>
      <c r="I285" s="159"/>
      <c r="J285" s="159"/>
      <c r="K285" s="159"/>
      <c r="L285" s="159"/>
      <c r="M285" s="159"/>
      <c r="N285" s="159"/>
    </row>
    <row r="286" spans="1:14" ht="15" customHeight="1">
      <c r="A286" s="180"/>
      <c r="B286" s="180"/>
      <c r="C286" s="180"/>
      <c r="D286" s="180"/>
      <c r="E286" s="159"/>
      <c r="F286" s="159"/>
      <c r="G286" s="159"/>
      <c r="H286" s="159"/>
      <c r="I286" s="159"/>
      <c r="J286" s="159"/>
      <c r="K286" s="159"/>
      <c r="L286" s="159"/>
      <c r="M286" s="159"/>
      <c r="N286" s="159"/>
    </row>
    <row r="287" spans="1:14" ht="15" customHeight="1">
      <c r="A287" s="180"/>
      <c r="B287" s="180"/>
      <c r="C287" s="180"/>
      <c r="D287" s="180"/>
      <c r="E287" s="159"/>
      <c r="F287" s="159"/>
      <c r="G287" s="159"/>
      <c r="H287" s="159"/>
      <c r="I287" s="159"/>
      <c r="J287" s="159"/>
      <c r="K287" s="159"/>
      <c r="L287" s="159"/>
      <c r="M287" s="159"/>
      <c r="N287" s="159"/>
    </row>
    <row r="288" spans="1:14" ht="15" customHeight="1">
      <c r="A288" s="180"/>
      <c r="B288" s="180"/>
      <c r="C288" s="180"/>
      <c r="D288" s="180"/>
      <c r="E288" s="159"/>
      <c r="F288" s="159"/>
      <c r="G288" s="159"/>
      <c r="H288" s="159"/>
      <c r="I288" s="159"/>
      <c r="J288" s="159"/>
      <c r="K288" s="159"/>
      <c r="L288" s="159"/>
      <c r="M288" s="159"/>
      <c r="N288" s="159"/>
    </row>
    <row r="289" spans="1:14" ht="15" customHeight="1">
      <c r="A289" s="180"/>
      <c r="B289" s="180"/>
      <c r="C289" s="180"/>
      <c r="D289" s="180"/>
      <c r="E289" s="159"/>
      <c r="F289" s="159"/>
      <c r="G289" s="159"/>
      <c r="H289" s="159"/>
      <c r="I289" s="159"/>
      <c r="J289" s="159"/>
      <c r="K289" s="159"/>
      <c r="L289" s="159"/>
      <c r="M289" s="159"/>
      <c r="N289" s="159"/>
    </row>
    <row r="290" spans="1:14" ht="15" customHeight="1">
      <c r="A290" s="180"/>
      <c r="B290" s="180"/>
      <c r="C290" s="180"/>
      <c r="D290" s="180"/>
      <c r="E290" s="159"/>
      <c r="F290" s="159"/>
      <c r="G290" s="159"/>
      <c r="H290" s="159"/>
      <c r="I290" s="159"/>
      <c r="J290" s="159"/>
      <c r="K290" s="159"/>
      <c r="L290" s="159"/>
      <c r="M290" s="159"/>
      <c r="N290" s="159"/>
    </row>
    <row r="291" spans="1:14" ht="15" customHeight="1">
      <c r="A291" s="180"/>
      <c r="B291" s="180"/>
      <c r="C291" s="180"/>
      <c r="D291" s="180"/>
      <c r="E291" s="159"/>
      <c r="F291" s="159"/>
      <c r="G291" s="159"/>
      <c r="H291" s="159"/>
      <c r="I291" s="159"/>
      <c r="J291" s="159"/>
      <c r="K291" s="159"/>
      <c r="L291" s="159"/>
      <c r="M291" s="159"/>
      <c r="N291" s="159"/>
    </row>
    <row r="292" spans="1:14" ht="15" customHeight="1">
      <c r="A292" s="180"/>
      <c r="B292" s="180"/>
      <c r="C292" s="180"/>
      <c r="D292" s="180"/>
      <c r="E292" s="159"/>
      <c r="F292" s="159"/>
      <c r="G292" s="159"/>
      <c r="H292" s="159"/>
      <c r="I292" s="159"/>
      <c r="J292" s="159"/>
      <c r="K292" s="159"/>
      <c r="L292" s="159"/>
      <c r="M292" s="159"/>
      <c r="N292" s="159"/>
    </row>
    <row r="293" spans="1:14" ht="15" customHeight="1">
      <c r="A293" s="180"/>
      <c r="B293" s="180"/>
      <c r="C293" s="180"/>
      <c r="D293" s="180"/>
      <c r="E293" s="159"/>
      <c r="F293" s="159"/>
      <c r="G293" s="159"/>
      <c r="H293" s="159"/>
      <c r="I293" s="159"/>
      <c r="J293" s="159"/>
      <c r="K293" s="159"/>
      <c r="L293" s="159"/>
      <c r="M293" s="159"/>
      <c r="N293" s="159"/>
    </row>
    <row r="294" spans="1:14" ht="15" customHeight="1">
      <c r="A294" s="180"/>
      <c r="B294" s="180"/>
      <c r="C294" s="180"/>
      <c r="D294" s="180"/>
      <c r="E294" s="159"/>
      <c r="F294" s="159"/>
      <c r="G294" s="159"/>
      <c r="H294" s="159"/>
      <c r="I294" s="159"/>
      <c r="J294" s="159"/>
      <c r="K294" s="159"/>
      <c r="L294" s="159"/>
      <c r="M294" s="159"/>
      <c r="N294" s="159"/>
    </row>
    <row r="295" spans="1:14" ht="15" customHeight="1">
      <c r="A295" s="180"/>
      <c r="B295" s="180"/>
      <c r="C295" s="180"/>
      <c r="D295" s="180"/>
      <c r="E295" s="159"/>
      <c r="F295" s="159"/>
      <c r="G295" s="159"/>
      <c r="H295" s="159"/>
      <c r="I295" s="159"/>
      <c r="J295" s="159"/>
      <c r="K295" s="159"/>
      <c r="L295" s="159"/>
      <c r="M295" s="159"/>
      <c r="N295" s="159"/>
    </row>
    <row r="296" spans="1:14" ht="15" customHeight="1">
      <c r="A296" s="180"/>
      <c r="B296" s="180"/>
      <c r="C296" s="180"/>
      <c r="D296" s="180"/>
      <c r="E296" s="159"/>
      <c r="F296" s="159"/>
      <c r="G296" s="159"/>
      <c r="H296" s="159"/>
      <c r="I296" s="159"/>
      <c r="J296" s="159"/>
      <c r="K296" s="159"/>
      <c r="L296" s="159"/>
      <c r="M296" s="159"/>
      <c r="N296" s="159"/>
    </row>
    <row r="297" spans="1:14" ht="15" customHeight="1">
      <c r="A297" s="180"/>
      <c r="B297" s="180"/>
      <c r="C297" s="180"/>
      <c r="D297" s="180"/>
      <c r="E297" s="159"/>
      <c r="F297" s="159"/>
      <c r="G297" s="159"/>
      <c r="H297" s="159"/>
      <c r="I297" s="159"/>
      <c r="J297" s="159"/>
      <c r="K297" s="159"/>
      <c r="L297" s="159"/>
      <c r="M297" s="159"/>
      <c r="N297" s="159"/>
    </row>
    <row r="298" spans="1:14" ht="15" customHeight="1">
      <c r="A298" s="180"/>
      <c r="B298" s="180"/>
      <c r="C298" s="180"/>
      <c r="D298" s="180"/>
      <c r="E298" s="159"/>
      <c r="F298" s="159"/>
      <c r="G298" s="159"/>
      <c r="H298" s="159"/>
      <c r="I298" s="159"/>
      <c r="J298" s="159"/>
      <c r="K298" s="159"/>
      <c r="L298" s="159"/>
      <c r="M298" s="159"/>
      <c r="N298" s="159"/>
    </row>
    <row r="299" spans="1:14" ht="15" customHeight="1">
      <c r="A299" s="180"/>
      <c r="B299" s="180"/>
      <c r="C299" s="180"/>
      <c r="D299" s="180"/>
      <c r="E299" s="159"/>
      <c r="F299" s="159"/>
      <c r="G299" s="159"/>
      <c r="H299" s="159"/>
      <c r="I299" s="159"/>
      <c r="J299" s="159"/>
      <c r="K299" s="159"/>
      <c r="L299" s="159"/>
      <c r="M299" s="159"/>
      <c r="N299" s="159"/>
    </row>
    <row r="300" spans="1:14" ht="15" customHeight="1">
      <c r="A300" s="180"/>
      <c r="B300" s="180"/>
      <c r="C300" s="180"/>
      <c r="D300" s="180"/>
      <c r="E300" s="159"/>
      <c r="F300" s="159"/>
      <c r="G300" s="159"/>
      <c r="H300" s="159"/>
      <c r="I300" s="159"/>
      <c r="J300" s="159"/>
      <c r="K300" s="159"/>
      <c r="L300" s="159"/>
      <c r="M300" s="159"/>
      <c r="N300" s="159"/>
    </row>
    <row r="301" spans="1:14" ht="15" customHeight="1">
      <c r="A301" s="180"/>
      <c r="B301" s="180"/>
      <c r="C301" s="180"/>
      <c r="D301" s="180"/>
      <c r="E301" s="159"/>
      <c r="F301" s="159"/>
      <c r="G301" s="159"/>
      <c r="H301" s="159"/>
      <c r="I301" s="159"/>
      <c r="J301" s="159"/>
      <c r="K301" s="159"/>
      <c r="L301" s="159"/>
      <c r="M301" s="159"/>
      <c r="N301" s="159"/>
    </row>
    <row r="302" spans="1:14" ht="15" customHeight="1">
      <c r="A302" s="180"/>
      <c r="B302" s="180"/>
      <c r="C302" s="180"/>
      <c r="D302" s="180"/>
      <c r="E302" s="159"/>
      <c r="F302" s="159"/>
      <c r="G302" s="159"/>
      <c r="H302" s="159"/>
      <c r="I302" s="159"/>
      <c r="J302" s="159"/>
      <c r="K302" s="159"/>
      <c r="L302" s="159"/>
      <c r="M302" s="159"/>
      <c r="N302" s="159"/>
    </row>
    <row r="303" spans="1:14" ht="15" customHeight="1">
      <c r="A303" s="180"/>
      <c r="B303" s="180"/>
      <c r="C303" s="180"/>
      <c r="D303" s="180"/>
      <c r="E303" s="159"/>
      <c r="F303" s="159"/>
      <c r="G303" s="159"/>
      <c r="H303" s="159"/>
      <c r="I303" s="159"/>
      <c r="J303" s="159"/>
      <c r="K303" s="159"/>
      <c r="L303" s="159"/>
      <c r="M303" s="159"/>
      <c r="N303" s="159"/>
    </row>
    <row r="304" spans="1:14" ht="15" customHeight="1">
      <c r="A304" s="180"/>
      <c r="B304" s="180"/>
      <c r="C304" s="180"/>
      <c r="D304" s="180"/>
      <c r="E304" s="159"/>
      <c r="F304" s="159"/>
      <c r="G304" s="159"/>
      <c r="H304" s="159"/>
      <c r="I304" s="159"/>
      <c r="J304" s="159"/>
      <c r="K304" s="159"/>
      <c r="L304" s="159"/>
      <c r="M304" s="159"/>
      <c r="N304" s="159"/>
    </row>
    <row r="305" spans="1:14" ht="15" customHeight="1">
      <c r="A305" s="180"/>
      <c r="B305" s="180"/>
      <c r="C305" s="180"/>
      <c r="D305" s="180"/>
      <c r="E305" s="159"/>
      <c r="F305" s="159"/>
      <c r="G305" s="159"/>
      <c r="H305" s="159"/>
      <c r="I305" s="159"/>
      <c r="J305" s="159"/>
      <c r="K305" s="159"/>
      <c r="L305" s="159"/>
      <c r="M305" s="159"/>
      <c r="N305" s="159"/>
    </row>
    <row r="306" spans="1:14" ht="15" customHeight="1">
      <c r="A306" s="180"/>
      <c r="B306" s="180"/>
      <c r="C306" s="180"/>
      <c r="D306" s="180"/>
      <c r="E306" s="159"/>
      <c r="F306" s="159"/>
      <c r="G306" s="159"/>
      <c r="H306" s="159"/>
      <c r="I306" s="159"/>
      <c r="J306" s="159"/>
      <c r="K306" s="159"/>
      <c r="L306" s="159"/>
      <c r="M306" s="159"/>
      <c r="N306" s="159"/>
    </row>
    <row r="307" spans="1:14" ht="15" customHeight="1">
      <c r="A307" s="180"/>
      <c r="B307" s="180"/>
      <c r="C307" s="180"/>
      <c r="D307" s="180"/>
      <c r="E307" s="159"/>
      <c r="F307" s="159"/>
      <c r="G307" s="159"/>
      <c r="H307" s="159"/>
      <c r="I307" s="159"/>
      <c r="J307" s="159"/>
      <c r="K307" s="159"/>
      <c r="L307" s="159"/>
      <c r="M307" s="159"/>
      <c r="N307" s="159"/>
    </row>
    <row r="308" spans="1:14" ht="15" customHeight="1">
      <c r="A308" s="180"/>
      <c r="B308" s="180"/>
      <c r="C308" s="180"/>
      <c r="D308" s="180"/>
      <c r="E308" s="159"/>
      <c r="F308" s="159"/>
      <c r="G308" s="159"/>
      <c r="H308" s="159"/>
      <c r="I308" s="159"/>
      <c r="J308" s="159"/>
      <c r="K308" s="159"/>
      <c r="L308" s="159"/>
      <c r="M308" s="159"/>
      <c r="N308" s="159"/>
    </row>
    <row r="309" spans="1:14" ht="15" customHeight="1">
      <c r="A309" s="180"/>
      <c r="B309" s="180"/>
      <c r="C309" s="180"/>
      <c r="D309" s="180"/>
      <c r="E309" s="159"/>
      <c r="F309" s="159"/>
      <c r="G309" s="159"/>
      <c r="H309" s="159"/>
      <c r="I309" s="159"/>
      <c r="J309" s="159"/>
      <c r="K309" s="159"/>
      <c r="L309" s="159"/>
      <c r="M309" s="159"/>
      <c r="N309" s="159"/>
    </row>
    <row r="310" spans="1:14" ht="15" customHeight="1">
      <c r="A310" s="180"/>
      <c r="B310" s="180"/>
      <c r="C310" s="180"/>
      <c r="D310" s="180"/>
      <c r="E310" s="159"/>
      <c r="F310" s="159"/>
      <c r="G310" s="159"/>
      <c r="H310" s="159"/>
      <c r="I310" s="159"/>
      <c r="J310" s="159"/>
      <c r="K310" s="159"/>
      <c r="L310" s="159"/>
      <c r="M310" s="159"/>
      <c r="N310" s="159"/>
    </row>
    <row r="311" spans="1:14" ht="15" customHeight="1">
      <c r="A311" s="180"/>
      <c r="B311" s="180"/>
      <c r="C311" s="180"/>
      <c r="D311" s="180"/>
      <c r="E311" s="159"/>
      <c r="F311" s="159"/>
      <c r="G311" s="159"/>
      <c r="H311" s="159"/>
      <c r="I311" s="159"/>
      <c r="J311" s="159"/>
      <c r="K311" s="159"/>
      <c r="L311" s="159"/>
      <c r="M311" s="159"/>
      <c r="N311" s="159"/>
    </row>
    <row r="312" spans="1:14" ht="15" customHeight="1">
      <c r="A312" s="180"/>
      <c r="B312" s="180"/>
      <c r="C312" s="180"/>
      <c r="D312" s="180"/>
      <c r="E312" s="159"/>
      <c r="F312" s="159"/>
      <c r="G312" s="159"/>
      <c r="H312" s="159"/>
      <c r="I312" s="159"/>
      <c r="J312" s="159"/>
      <c r="K312" s="159"/>
      <c r="L312" s="159"/>
      <c r="M312" s="159"/>
      <c r="N312" s="159"/>
    </row>
    <row r="313" spans="1:14" ht="15" customHeight="1">
      <c r="A313" s="180"/>
      <c r="B313" s="180"/>
      <c r="C313" s="180"/>
      <c r="D313" s="180"/>
      <c r="E313" s="159"/>
      <c r="F313" s="159"/>
      <c r="G313" s="159"/>
      <c r="H313" s="159"/>
      <c r="I313" s="159"/>
      <c r="J313" s="159"/>
      <c r="K313" s="159"/>
      <c r="L313" s="159"/>
      <c r="M313" s="159"/>
      <c r="N313" s="159"/>
    </row>
    <row r="314" spans="1:14" ht="15" customHeight="1">
      <c r="A314" s="180"/>
      <c r="B314" s="180"/>
      <c r="C314" s="180"/>
      <c r="D314" s="180"/>
      <c r="E314" s="159"/>
      <c r="F314" s="159"/>
      <c r="G314" s="159"/>
      <c r="H314" s="159"/>
      <c r="I314" s="159"/>
      <c r="J314" s="159"/>
      <c r="K314" s="159"/>
      <c r="L314" s="159"/>
      <c r="M314" s="159"/>
      <c r="N314" s="159"/>
    </row>
    <row r="315" spans="1:14" ht="15" customHeight="1">
      <c r="A315" s="180"/>
      <c r="B315" s="180"/>
      <c r="C315" s="180"/>
      <c r="D315" s="180"/>
      <c r="E315" s="159"/>
      <c r="F315" s="159"/>
      <c r="G315" s="159"/>
      <c r="H315" s="159"/>
      <c r="I315" s="159"/>
      <c r="J315" s="159"/>
      <c r="K315" s="159"/>
      <c r="L315" s="159"/>
      <c r="M315" s="159"/>
      <c r="N315" s="159"/>
    </row>
    <row r="316" spans="1:14" ht="15" customHeight="1">
      <c r="A316" s="180"/>
      <c r="B316" s="180"/>
      <c r="C316" s="180"/>
      <c r="D316" s="180"/>
      <c r="E316" s="159"/>
      <c r="F316" s="159"/>
      <c r="G316" s="159"/>
      <c r="H316" s="159"/>
      <c r="I316" s="159"/>
      <c r="J316" s="159"/>
      <c r="K316" s="159"/>
      <c r="L316" s="159"/>
      <c r="M316" s="159"/>
      <c r="N316" s="159"/>
    </row>
    <row r="317" spans="1:14" ht="15" customHeight="1">
      <c r="A317" s="180"/>
      <c r="B317" s="180"/>
      <c r="C317" s="180"/>
      <c r="D317" s="180"/>
      <c r="E317" s="159"/>
      <c r="F317" s="159"/>
      <c r="G317" s="159"/>
      <c r="H317" s="159"/>
      <c r="I317" s="159"/>
      <c r="J317" s="159"/>
      <c r="K317" s="159"/>
      <c r="L317" s="159"/>
      <c r="M317" s="159"/>
      <c r="N317" s="159"/>
    </row>
    <row r="318" spans="1:14" ht="15" customHeight="1">
      <c r="A318" s="180"/>
      <c r="B318" s="180"/>
      <c r="C318" s="180"/>
      <c r="D318" s="180"/>
      <c r="E318" s="159"/>
      <c r="F318" s="159"/>
      <c r="G318" s="159"/>
      <c r="H318" s="159"/>
      <c r="I318" s="159"/>
      <c r="J318" s="159"/>
      <c r="K318" s="159"/>
      <c r="L318" s="159"/>
      <c r="M318" s="159"/>
      <c r="N318" s="159"/>
    </row>
    <row r="319" spans="1:14" ht="15" customHeight="1">
      <c r="A319" s="180"/>
      <c r="B319" s="180"/>
      <c r="C319" s="180"/>
      <c r="D319" s="180"/>
      <c r="E319" s="159"/>
      <c r="F319" s="159"/>
      <c r="G319" s="159"/>
      <c r="H319" s="159"/>
      <c r="I319" s="159"/>
      <c r="J319" s="159"/>
      <c r="K319" s="159"/>
      <c r="L319" s="159"/>
      <c r="M319" s="159"/>
      <c r="N319" s="159"/>
    </row>
    <row r="320" spans="1:14" ht="15" customHeight="1">
      <c r="A320" s="180"/>
      <c r="B320" s="180"/>
      <c r="C320" s="180"/>
      <c r="D320" s="180"/>
      <c r="E320" s="159"/>
      <c r="F320" s="159"/>
      <c r="G320" s="159"/>
      <c r="H320" s="159"/>
      <c r="I320" s="159"/>
      <c r="J320" s="159"/>
      <c r="K320" s="159"/>
      <c r="L320" s="159"/>
      <c r="M320" s="159"/>
      <c r="N320" s="159"/>
    </row>
    <row r="321" spans="1:14" ht="15" customHeight="1">
      <c r="A321" s="180"/>
      <c r="B321" s="180"/>
      <c r="C321" s="180"/>
      <c r="D321" s="180"/>
      <c r="E321" s="159"/>
      <c r="F321" s="159"/>
      <c r="G321" s="159"/>
      <c r="H321" s="159"/>
      <c r="I321" s="159"/>
      <c r="J321" s="159"/>
      <c r="K321" s="159"/>
      <c r="L321" s="159"/>
      <c r="M321" s="159"/>
      <c r="N321" s="159"/>
    </row>
    <row r="322" spans="1:14" ht="15" customHeight="1">
      <c r="A322" s="180"/>
      <c r="B322" s="180"/>
      <c r="C322" s="180"/>
      <c r="D322" s="180"/>
      <c r="E322" s="159"/>
      <c r="F322" s="159"/>
      <c r="G322" s="159"/>
      <c r="H322" s="159"/>
      <c r="I322" s="159"/>
      <c r="J322" s="159"/>
      <c r="K322" s="159"/>
      <c r="L322" s="159"/>
      <c r="M322" s="159"/>
      <c r="N322" s="159"/>
    </row>
    <row r="323" spans="1:14" ht="15" customHeight="1">
      <c r="A323" s="180"/>
      <c r="B323" s="180"/>
      <c r="C323" s="180"/>
      <c r="D323" s="180"/>
      <c r="E323" s="159"/>
      <c r="F323" s="159"/>
      <c r="G323" s="159"/>
      <c r="H323" s="159"/>
      <c r="I323" s="159"/>
      <c r="J323" s="159"/>
      <c r="K323" s="159"/>
      <c r="L323" s="159"/>
      <c r="M323" s="159"/>
      <c r="N323" s="159"/>
    </row>
    <row r="324" spans="1:14" ht="15" customHeight="1">
      <c r="A324" s="180"/>
      <c r="B324" s="180"/>
      <c r="C324" s="180"/>
      <c r="D324" s="180"/>
      <c r="E324" s="159"/>
      <c r="F324" s="159"/>
      <c r="G324" s="159"/>
      <c r="H324" s="159"/>
      <c r="I324" s="159"/>
      <c r="J324" s="159"/>
      <c r="K324" s="159"/>
      <c r="L324" s="159"/>
      <c r="M324" s="159"/>
      <c r="N324" s="159"/>
    </row>
    <row r="325" spans="1:14" ht="15" customHeight="1">
      <c r="A325" s="180"/>
      <c r="B325" s="180"/>
      <c r="C325" s="180"/>
      <c r="D325" s="180"/>
      <c r="E325" s="159"/>
      <c r="F325" s="159"/>
      <c r="G325" s="159"/>
      <c r="H325" s="159"/>
      <c r="I325" s="159"/>
      <c r="J325" s="159"/>
      <c r="K325" s="159"/>
      <c r="L325" s="159"/>
      <c r="M325" s="159"/>
      <c r="N325" s="159"/>
    </row>
    <row r="326" spans="1:14" ht="15" customHeight="1">
      <c r="A326" s="180"/>
      <c r="B326" s="180"/>
      <c r="C326" s="180"/>
      <c r="D326" s="180"/>
      <c r="E326" s="159"/>
      <c r="F326" s="159"/>
      <c r="G326" s="159"/>
      <c r="H326" s="159"/>
      <c r="I326" s="159"/>
      <c r="J326" s="159"/>
      <c r="K326" s="159"/>
      <c r="L326" s="159"/>
      <c r="M326" s="159"/>
      <c r="N326" s="159"/>
    </row>
    <row r="327" spans="1:14" ht="15" customHeight="1">
      <c r="A327" s="180"/>
      <c r="B327" s="180"/>
      <c r="C327" s="180"/>
      <c r="D327" s="180"/>
      <c r="E327" s="159"/>
      <c r="F327" s="159"/>
      <c r="G327" s="159"/>
      <c r="H327" s="159"/>
      <c r="I327" s="159"/>
      <c r="J327" s="159"/>
      <c r="K327" s="159"/>
      <c r="L327" s="159"/>
      <c r="M327" s="159"/>
      <c r="N327" s="159"/>
    </row>
    <row r="328" spans="1:14" ht="15" customHeight="1">
      <c r="A328" s="180"/>
      <c r="B328" s="180"/>
      <c r="C328" s="180"/>
      <c r="D328" s="180"/>
      <c r="E328" s="159"/>
      <c r="F328" s="159"/>
      <c r="G328" s="159"/>
      <c r="H328" s="159"/>
      <c r="I328" s="159"/>
      <c r="J328" s="159"/>
      <c r="K328" s="159"/>
      <c r="L328" s="159"/>
      <c r="M328" s="159"/>
      <c r="N328" s="159"/>
    </row>
    <row r="329" spans="1:14" ht="15" customHeight="1">
      <c r="A329" s="180"/>
      <c r="B329" s="180"/>
      <c r="C329" s="180"/>
      <c r="D329" s="180"/>
      <c r="E329" s="159"/>
      <c r="F329" s="159"/>
      <c r="G329" s="159"/>
      <c r="H329" s="159"/>
      <c r="I329" s="159"/>
      <c r="J329" s="159"/>
      <c r="K329" s="159"/>
      <c r="L329" s="159"/>
      <c r="M329" s="159"/>
      <c r="N329" s="159"/>
    </row>
    <row r="330" spans="1:14" ht="15" customHeight="1">
      <c r="A330" s="180"/>
      <c r="B330" s="180"/>
      <c r="C330" s="180"/>
      <c r="D330" s="180"/>
      <c r="E330" s="159"/>
      <c r="F330" s="159"/>
      <c r="G330" s="159"/>
      <c r="H330" s="159"/>
      <c r="I330" s="159"/>
      <c r="J330" s="159"/>
      <c r="K330" s="159"/>
      <c r="L330" s="159"/>
      <c r="M330" s="159"/>
      <c r="N330" s="159"/>
    </row>
    <row r="331" spans="1:14" ht="15" customHeight="1">
      <c r="A331" s="180"/>
      <c r="B331" s="180"/>
      <c r="C331" s="180"/>
      <c r="D331" s="180"/>
      <c r="E331" s="159"/>
      <c r="F331" s="159"/>
      <c r="G331" s="159"/>
      <c r="H331" s="159"/>
      <c r="I331" s="159"/>
      <c r="J331" s="159"/>
      <c r="K331" s="159"/>
      <c r="L331" s="159"/>
      <c r="M331" s="159"/>
      <c r="N331" s="159"/>
    </row>
    <row r="332" spans="1:14" ht="15" customHeight="1">
      <c r="A332" s="180"/>
      <c r="B332" s="180"/>
      <c r="C332" s="180"/>
      <c r="D332" s="180"/>
      <c r="E332" s="159"/>
      <c r="F332" s="159"/>
      <c r="G332" s="159"/>
      <c r="H332" s="159"/>
      <c r="I332" s="159"/>
      <c r="J332" s="159"/>
      <c r="K332" s="159"/>
      <c r="L332" s="159"/>
      <c r="M332" s="159"/>
      <c r="N332" s="159"/>
    </row>
    <row r="333" spans="1:14" ht="15" customHeight="1">
      <c r="A333" s="180"/>
      <c r="B333" s="180"/>
      <c r="C333" s="180"/>
      <c r="D333" s="180"/>
      <c r="E333" s="159"/>
      <c r="F333" s="159"/>
      <c r="G333" s="159"/>
      <c r="H333" s="159"/>
      <c r="I333" s="159"/>
      <c r="J333" s="159"/>
      <c r="K333" s="159"/>
      <c r="L333" s="159"/>
      <c r="M333" s="159"/>
      <c r="N333" s="159"/>
    </row>
    <row r="334" spans="1:14" ht="15" customHeight="1">
      <c r="A334" s="180"/>
      <c r="B334" s="180"/>
      <c r="C334" s="180"/>
      <c r="D334" s="180"/>
      <c r="E334" s="159"/>
      <c r="F334" s="159"/>
      <c r="G334" s="159"/>
      <c r="H334" s="159"/>
      <c r="I334" s="159"/>
      <c r="J334" s="159"/>
      <c r="K334" s="159"/>
      <c r="L334" s="159"/>
      <c r="M334" s="159"/>
      <c r="N334" s="159"/>
    </row>
    <row r="335" spans="1:14" ht="15" customHeight="1">
      <c r="A335" s="180"/>
      <c r="B335" s="180"/>
      <c r="C335" s="180"/>
      <c r="D335" s="180"/>
      <c r="E335" s="159"/>
      <c r="F335" s="159"/>
      <c r="G335" s="159"/>
      <c r="H335" s="159"/>
      <c r="I335" s="159"/>
      <c r="J335" s="159"/>
      <c r="K335" s="159"/>
      <c r="L335" s="159"/>
      <c r="M335" s="159"/>
      <c r="N335" s="159"/>
    </row>
    <row r="336" spans="1:14" ht="15" customHeight="1">
      <c r="A336" s="180"/>
      <c r="B336" s="180"/>
      <c r="C336" s="180"/>
      <c r="D336" s="180"/>
      <c r="E336" s="159"/>
      <c r="F336" s="159"/>
      <c r="G336" s="159"/>
      <c r="H336" s="159"/>
      <c r="I336" s="159"/>
      <c r="J336" s="159"/>
      <c r="K336" s="159"/>
      <c r="L336" s="159"/>
      <c r="M336" s="159"/>
      <c r="N336" s="159"/>
    </row>
    <row r="337" spans="1:14" ht="15" customHeight="1">
      <c r="A337" s="180"/>
      <c r="B337" s="180"/>
      <c r="C337" s="180"/>
      <c r="D337" s="180"/>
      <c r="E337" s="159"/>
      <c r="F337" s="159"/>
      <c r="G337" s="159"/>
      <c r="H337" s="159"/>
      <c r="I337" s="159"/>
      <c r="J337" s="159"/>
      <c r="K337" s="159"/>
      <c r="L337" s="159"/>
      <c r="M337" s="159"/>
      <c r="N337" s="159"/>
    </row>
    <row r="338" spans="1:14" ht="15" customHeight="1">
      <c r="A338" s="180"/>
      <c r="B338" s="180"/>
      <c r="C338" s="180"/>
      <c r="D338" s="180"/>
      <c r="E338" s="159"/>
      <c r="F338" s="159"/>
      <c r="G338" s="159"/>
      <c r="H338" s="159"/>
      <c r="I338" s="159"/>
      <c r="J338" s="159"/>
      <c r="K338" s="159"/>
      <c r="L338" s="159"/>
      <c r="M338" s="159"/>
      <c r="N338" s="159"/>
    </row>
    <row r="339" spans="1:14" ht="15" customHeight="1">
      <c r="A339" s="180"/>
      <c r="B339" s="180"/>
      <c r="C339" s="180"/>
      <c r="D339" s="180"/>
      <c r="E339" s="159"/>
      <c r="F339" s="159"/>
      <c r="G339" s="159"/>
      <c r="H339" s="159"/>
      <c r="I339" s="159"/>
      <c r="J339" s="159"/>
      <c r="K339" s="159"/>
      <c r="L339" s="159"/>
      <c r="M339" s="159"/>
      <c r="N339" s="159"/>
    </row>
    <row r="340" spans="1:14" ht="15" customHeight="1">
      <c r="A340" s="180"/>
      <c r="B340" s="180"/>
      <c r="C340" s="180"/>
      <c r="D340" s="180"/>
      <c r="E340" s="159"/>
      <c r="F340" s="159"/>
      <c r="G340" s="159"/>
      <c r="H340" s="159"/>
      <c r="I340" s="159"/>
      <c r="J340" s="159"/>
      <c r="K340" s="159"/>
      <c r="L340" s="159"/>
      <c r="M340" s="159"/>
      <c r="N340" s="159"/>
    </row>
    <row r="341" spans="1:14" ht="15" customHeight="1">
      <c r="A341" s="180"/>
      <c r="B341" s="180"/>
      <c r="C341" s="180"/>
      <c r="D341" s="180"/>
      <c r="E341" s="159"/>
      <c r="F341" s="159"/>
      <c r="G341" s="159"/>
      <c r="H341" s="159"/>
      <c r="I341" s="159"/>
      <c r="J341" s="159"/>
      <c r="K341" s="159"/>
      <c r="L341" s="159"/>
      <c r="M341" s="159"/>
      <c r="N341" s="159"/>
    </row>
    <row r="342" spans="1:14" ht="15" customHeight="1">
      <c r="A342" s="180"/>
      <c r="B342" s="180"/>
      <c r="C342" s="180"/>
      <c r="D342" s="180"/>
      <c r="E342" s="159"/>
      <c r="F342" s="159"/>
      <c r="G342" s="159"/>
      <c r="H342" s="159"/>
      <c r="I342" s="159"/>
      <c r="J342" s="159"/>
      <c r="K342" s="159"/>
      <c r="L342" s="159"/>
      <c r="M342" s="159"/>
      <c r="N342" s="159"/>
    </row>
    <row r="343" spans="1:14" ht="15" customHeight="1">
      <c r="A343" s="180"/>
      <c r="B343" s="180"/>
      <c r="C343" s="180"/>
      <c r="D343" s="180"/>
      <c r="E343" s="159"/>
      <c r="F343" s="159"/>
      <c r="G343" s="159"/>
      <c r="H343" s="159"/>
      <c r="I343" s="159"/>
      <c r="J343" s="159"/>
      <c r="K343" s="159"/>
      <c r="L343" s="159"/>
      <c r="M343" s="159"/>
      <c r="N343" s="159"/>
    </row>
    <row r="344" spans="1:14" ht="15" customHeight="1">
      <c r="A344" s="180"/>
      <c r="B344" s="180"/>
      <c r="C344" s="180"/>
      <c r="D344" s="180"/>
      <c r="E344" s="159"/>
      <c r="F344" s="159"/>
      <c r="G344" s="159"/>
      <c r="H344" s="159"/>
      <c r="I344" s="159"/>
      <c r="J344" s="159"/>
      <c r="K344" s="159"/>
      <c r="L344" s="159"/>
      <c r="M344" s="159"/>
      <c r="N344" s="159"/>
    </row>
    <row r="345" spans="1:14" ht="15" customHeight="1">
      <c r="A345" s="180"/>
      <c r="B345" s="180"/>
      <c r="C345" s="180"/>
      <c r="D345" s="180"/>
      <c r="E345" s="159"/>
      <c r="F345" s="159"/>
      <c r="G345" s="159"/>
      <c r="H345" s="159"/>
      <c r="I345" s="159"/>
      <c r="J345" s="159"/>
      <c r="K345" s="159"/>
      <c r="L345" s="159"/>
      <c r="M345" s="159"/>
      <c r="N345" s="159"/>
    </row>
    <row r="346" spans="1:14" ht="15" customHeight="1">
      <c r="A346" s="180"/>
      <c r="B346" s="180"/>
      <c r="C346" s="180"/>
      <c r="D346" s="180"/>
      <c r="E346" s="159"/>
      <c r="F346" s="159"/>
      <c r="G346" s="159"/>
      <c r="H346" s="159"/>
      <c r="I346" s="159"/>
      <c r="J346" s="159"/>
      <c r="K346" s="159"/>
      <c r="L346" s="159"/>
      <c r="M346" s="159"/>
      <c r="N346" s="159"/>
    </row>
    <row r="347" spans="1:14" ht="15" customHeight="1">
      <c r="A347" s="180"/>
      <c r="B347" s="180"/>
      <c r="C347" s="180"/>
      <c r="D347" s="180"/>
      <c r="E347" s="159"/>
      <c r="F347" s="159"/>
      <c r="G347" s="159"/>
      <c r="H347" s="159"/>
      <c r="I347" s="159"/>
      <c r="J347" s="159"/>
      <c r="K347" s="159"/>
      <c r="L347" s="159"/>
      <c r="M347" s="159"/>
      <c r="N347" s="159"/>
    </row>
    <row r="348" spans="1:14" ht="15" customHeight="1">
      <c r="A348" s="180"/>
      <c r="B348" s="180"/>
      <c r="C348" s="180"/>
      <c r="D348" s="180"/>
      <c r="E348" s="159"/>
      <c r="F348" s="159"/>
      <c r="G348" s="159"/>
      <c r="H348" s="159"/>
      <c r="I348" s="159"/>
      <c r="J348" s="159"/>
      <c r="K348" s="159"/>
      <c r="L348" s="159"/>
      <c r="M348" s="159"/>
      <c r="N348" s="159"/>
    </row>
    <row r="349" spans="1:14" ht="15" customHeight="1">
      <c r="A349" s="180"/>
      <c r="B349" s="180"/>
      <c r="C349" s="180"/>
      <c r="D349" s="180"/>
      <c r="E349" s="159"/>
      <c r="F349" s="159"/>
      <c r="G349" s="159"/>
      <c r="H349" s="159"/>
      <c r="I349" s="159"/>
      <c r="J349" s="159"/>
      <c r="K349" s="159"/>
      <c r="L349" s="159"/>
      <c r="M349" s="159"/>
      <c r="N349" s="159"/>
    </row>
    <row r="350" spans="1:14" ht="15" customHeight="1">
      <c r="A350" s="180"/>
      <c r="B350" s="180"/>
      <c r="C350" s="180"/>
      <c r="D350" s="180"/>
      <c r="E350" s="159"/>
      <c r="F350" s="159"/>
      <c r="G350" s="159"/>
      <c r="H350" s="159"/>
      <c r="I350" s="159"/>
      <c r="J350" s="159"/>
      <c r="K350" s="159"/>
      <c r="L350" s="159"/>
      <c r="M350" s="159"/>
      <c r="N350" s="159"/>
    </row>
    <row r="351" spans="1:14" ht="15" customHeight="1">
      <c r="A351" s="180"/>
      <c r="B351" s="180"/>
      <c r="C351" s="180"/>
      <c r="D351" s="180"/>
      <c r="E351" s="159"/>
      <c r="F351" s="159"/>
      <c r="G351" s="159"/>
      <c r="H351" s="159"/>
      <c r="I351" s="159"/>
      <c r="J351" s="159"/>
      <c r="K351" s="159"/>
      <c r="L351" s="159"/>
      <c r="M351" s="159"/>
      <c r="N351" s="159"/>
    </row>
    <row r="352" spans="1:14" ht="15" customHeight="1">
      <c r="A352" s="180"/>
      <c r="B352" s="180"/>
      <c r="C352" s="180"/>
      <c r="D352" s="180"/>
      <c r="E352" s="159"/>
      <c r="F352" s="159"/>
      <c r="G352" s="159"/>
      <c r="H352" s="159"/>
      <c r="I352" s="159"/>
      <c r="J352" s="159"/>
      <c r="K352" s="159"/>
      <c r="L352" s="159"/>
      <c r="M352" s="159"/>
      <c r="N352" s="159"/>
    </row>
    <row r="353" spans="1:14" ht="15" customHeight="1">
      <c r="A353" s="180"/>
      <c r="B353" s="180"/>
      <c r="C353" s="180"/>
      <c r="D353" s="180"/>
      <c r="E353" s="159"/>
      <c r="F353" s="159"/>
      <c r="G353" s="159"/>
      <c r="H353" s="159"/>
      <c r="I353" s="159"/>
      <c r="J353" s="159"/>
      <c r="K353" s="159"/>
      <c r="L353" s="159"/>
      <c r="M353" s="159"/>
      <c r="N353" s="159"/>
    </row>
    <row r="354" spans="1:14" ht="15" customHeight="1">
      <c r="A354" s="180"/>
      <c r="B354" s="180"/>
      <c r="C354" s="180"/>
      <c r="D354" s="180"/>
      <c r="E354" s="159"/>
      <c r="F354" s="159"/>
      <c r="G354" s="159"/>
      <c r="H354" s="159"/>
      <c r="I354" s="159"/>
      <c r="J354" s="159"/>
      <c r="K354" s="159"/>
      <c r="L354" s="159"/>
      <c r="M354" s="159"/>
      <c r="N354" s="159"/>
    </row>
    <row r="355" spans="1:14" ht="15" customHeight="1">
      <c r="A355" s="180"/>
      <c r="B355" s="180"/>
      <c r="C355" s="180"/>
      <c r="D355" s="180"/>
      <c r="E355" s="159"/>
      <c r="F355" s="159"/>
      <c r="G355" s="159"/>
      <c r="H355" s="159"/>
      <c r="I355" s="159"/>
      <c r="J355" s="159"/>
      <c r="K355" s="159"/>
      <c r="L355" s="159"/>
      <c r="M355" s="159"/>
      <c r="N355" s="159"/>
    </row>
    <row r="356" spans="1:14" ht="15" customHeight="1">
      <c r="A356" s="180"/>
      <c r="B356" s="180"/>
      <c r="C356" s="180"/>
      <c r="D356" s="180"/>
      <c r="E356" s="159"/>
      <c r="F356" s="159"/>
      <c r="G356" s="159"/>
      <c r="H356" s="159"/>
      <c r="I356" s="159"/>
      <c r="J356" s="159"/>
      <c r="K356" s="159"/>
      <c r="L356" s="159"/>
      <c r="M356" s="159"/>
      <c r="N356" s="159"/>
    </row>
    <row r="357" spans="1:14" ht="15" customHeight="1">
      <c r="A357" s="180"/>
      <c r="B357" s="180"/>
      <c r="C357" s="180"/>
      <c r="D357" s="180"/>
      <c r="E357" s="159"/>
      <c r="F357" s="159"/>
      <c r="G357" s="159"/>
      <c r="H357" s="159"/>
      <c r="I357" s="159"/>
      <c r="J357" s="159"/>
      <c r="K357" s="159"/>
      <c r="L357" s="159"/>
      <c r="M357" s="159"/>
      <c r="N357" s="159"/>
    </row>
    <row r="358" spans="1:14" ht="15" customHeight="1">
      <c r="A358" s="180"/>
      <c r="B358" s="180"/>
      <c r="C358" s="180"/>
      <c r="D358" s="180"/>
      <c r="E358" s="159"/>
      <c r="F358" s="159"/>
      <c r="G358" s="159"/>
      <c r="H358" s="159"/>
      <c r="I358" s="159"/>
      <c r="J358" s="159"/>
      <c r="K358" s="159"/>
      <c r="L358" s="159"/>
      <c r="M358" s="159"/>
      <c r="N358" s="159"/>
    </row>
    <row r="359" spans="1:14" ht="15" customHeight="1">
      <c r="A359" s="180"/>
      <c r="B359" s="180"/>
      <c r="C359" s="180"/>
      <c r="D359" s="180"/>
      <c r="E359" s="159"/>
      <c r="F359" s="159"/>
      <c r="G359" s="159"/>
      <c r="H359" s="159"/>
      <c r="I359" s="159"/>
      <c r="J359" s="159"/>
      <c r="K359" s="159"/>
      <c r="L359" s="159"/>
      <c r="M359" s="159"/>
      <c r="N359" s="159"/>
    </row>
    <row r="360" spans="1:14" ht="15" customHeight="1">
      <c r="A360" s="180"/>
      <c r="B360" s="180"/>
      <c r="C360" s="180"/>
      <c r="D360" s="180"/>
      <c r="E360" s="159"/>
      <c r="F360" s="159"/>
      <c r="G360" s="159"/>
      <c r="H360" s="159"/>
      <c r="I360" s="159"/>
      <c r="J360" s="159"/>
      <c r="K360" s="159"/>
      <c r="L360" s="159"/>
      <c r="M360" s="159"/>
      <c r="N360" s="159"/>
    </row>
    <row r="361" spans="1:14" ht="15" customHeight="1">
      <c r="A361" s="180"/>
      <c r="B361" s="180"/>
      <c r="C361" s="180"/>
      <c r="D361" s="180"/>
      <c r="E361" s="159"/>
      <c r="F361" s="159"/>
      <c r="G361" s="159"/>
      <c r="H361" s="159"/>
      <c r="I361" s="159"/>
      <c r="J361" s="159"/>
      <c r="K361" s="159"/>
      <c r="L361" s="159"/>
      <c r="M361" s="159"/>
      <c r="N361" s="159"/>
    </row>
    <row r="362" spans="1:14" ht="15" customHeight="1">
      <c r="A362" s="180"/>
      <c r="B362" s="180"/>
      <c r="C362" s="180"/>
      <c r="D362" s="180"/>
      <c r="E362" s="159"/>
      <c r="F362" s="159"/>
      <c r="G362" s="159"/>
      <c r="H362" s="159"/>
      <c r="I362" s="159"/>
      <c r="J362" s="159"/>
      <c r="K362" s="159"/>
      <c r="L362" s="159"/>
      <c r="M362" s="159"/>
      <c r="N362" s="159"/>
    </row>
    <row r="363" spans="1:14" ht="15" customHeight="1">
      <c r="A363" s="180"/>
      <c r="B363" s="180"/>
      <c r="C363" s="180"/>
      <c r="D363" s="180"/>
      <c r="E363" s="159"/>
      <c r="F363" s="159"/>
      <c r="G363" s="159"/>
      <c r="H363" s="159"/>
      <c r="I363" s="159"/>
      <c r="J363" s="159"/>
      <c r="K363" s="159"/>
      <c r="L363" s="159"/>
      <c r="M363" s="159"/>
      <c r="N363" s="159"/>
    </row>
    <row r="364" spans="1:14" ht="15" customHeight="1">
      <c r="A364" s="180"/>
      <c r="B364" s="180"/>
      <c r="C364" s="180"/>
      <c r="D364" s="180"/>
      <c r="E364" s="159"/>
      <c r="F364" s="159"/>
      <c r="G364" s="159"/>
      <c r="H364" s="159"/>
      <c r="I364" s="159"/>
      <c r="J364" s="159"/>
      <c r="K364" s="159"/>
      <c r="L364" s="159"/>
      <c r="M364" s="159"/>
      <c r="N364" s="159"/>
    </row>
    <row r="365" spans="1:14" ht="15" customHeight="1">
      <c r="A365" s="180"/>
      <c r="B365" s="180"/>
      <c r="C365" s="180"/>
      <c r="D365" s="180"/>
      <c r="E365" s="159"/>
      <c r="F365" s="159"/>
      <c r="G365" s="159"/>
      <c r="H365" s="159"/>
      <c r="I365" s="159"/>
      <c r="J365" s="159"/>
      <c r="K365" s="159"/>
      <c r="L365" s="159"/>
      <c r="M365" s="159"/>
      <c r="N365" s="159"/>
    </row>
    <row r="366" spans="1:14" ht="15" customHeight="1">
      <c r="A366" s="180"/>
      <c r="B366" s="180"/>
      <c r="C366" s="180"/>
      <c r="D366" s="180"/>
      <c r="E366" s="159"/>
      <c r="F366" s="159"/>
      <c r="G366" s="159"/>
      <c r="H366" s="159"/>
      <c r="I366" s="159"/>
      <c r="J366" s="159"/>
      <c r="K366" s="159"/>
      <c r="L366" s="159"/>
      <c r="M366" s="159"/>
      <c r="N366" s="159"/>
    </row>
    <row r="367" spans="1:14" ht="15" customHeight="1">
      <c r="A367" s="180"/>
      <c r="B367" s="180"/>
      <c r="C367" s="180"/>
      <c r="D367" s="180"/>
      <c r="E367" s="159"/>
      <c r="F367" s="159"/>
      <c r="G367" s="159"/>
      <c r="H367" s="159"/>
      <c r="I367" s="159"/>
      <c r="J367" s="159"/>
      <c r="K367" s="159"/>
      <c r="L367" s="159"/>
      <c r="M367" s="159"/>
      <c r="N367" s="159"/>
    </row>
    <row r="368" spans="1:14" ht="15" customHeight="1">
      <c r="A368" s="180"/>
      <c r="B368" s="180"/>
      <c r="C368" s="180"/>
      <c r="D368" s="180"/>
      <c r="E368" s="159"/>
      <c r="F368" s="159"/>
      <c r="G368" s="159"/>
      <c r="H368" s="159"/>
      <c r="I368" s="159"/>
      <c r="J368" s="159"/>
      <c r="K368" s="159"/>
      <c r="L368" s="159"/>
      <c r="M368" s="159"/>
      <c r="N368" s="159"/>
    </row>
    <row r="369" spans="1:14" ht="15" customHeight="1">
      <c r="A369" s="180"/>
      <c r="B369" s="180"/>
      <c r="C369" s="180"/>
      <c r="D369" s="180"/>
      <c r="E369" s="159"/>
      <c r="F369" s="159"/>
      <c r="G369" s="159"/>
      <c r="H369" s="159"/>
      <c r="I369" s="159"/>
      <c r="J369" s="159"/>
      <c r="K369" s="159"/>
      <c r="L369" s="159"/>
      <c r="M369" s="159"/>
      <c r="N369" s="159"/>
    </row>
    <row r="370" spans="1:14" ht="15" customHeight="1">
      <c r="A370" s="180"/>
      <c r="B370" s="180"/>
      <c r="C370" s="180"/>
      <c r="D370" s="180"/>
      <c r="E370" s="159"/>
      <c r="F370" s="159"/>
      <c r="G370" s="159"/>
      <c r="H370" s="159"/>
      <c r="I370" s="159"/>
      <c r="J370" s="159"/>
      <c r="K370" s="159"/>
      <c r="L370" s="159"/>
      <c r="M370" s="159"/>
      <c r="N370" s="159"/>
    </row>
    <row r="371" spans="1:14" ht="15" customHeight="1">
      <c r="A371" s="180"/>
      <c r="B371" s="180"/>
      <c r="C371" s="180"/>
      <c r="D371" s="180"/>
      <c r="E371" s="159"/>
      <c r="F371" s="159"/>
      <c r="G371" s="159"/>
      <c r="H371" s="159"/>
      <c r="I371" s="159"/>
      <c r="J371" s="159"/>
      <c r="K371" s="159"/>
      <c r="L371" s="159"/>
      <c r="M371" s="159"/>
      <c r="N371" s="159"/>
    </row>
    <row r="372" spans="1:14" ht="15" customHeight="1">
      <c r="A372" s="180"/>
      <c r="B372" s="180"/>
      <c r="C372" s="180"/>
      <c r="D372" s="180"/>
      <c r="E372" s="159"/>
      <c r="F372" s="159"/>
      <c r="G372" s="159"/>
      <c r="H372" s="159"/>
      <c r="I372" s="159"/>
      <c r="J372" s="159"/>
      <c r="K372" s="159"/>
      <c r="L372" s="159"/>
      <c r="M372" s="159"/>
      <c r="N372" s="159"/>
    </row>
    <row r="373" spans="1:14" ht="15" customHeight="1">
      <c r="A373" s="180"/>
      <c r="B373" s="180"/>
      <c r="C373" s="180"/>
      <c r="D373" s="180"/>
      <c r="E373" s="159"/>
      <c r="F373" s="159"/>
      <c r="G373" s="159"/>
      <c r="H373" s="159"/>
      <c r="I373" s="159"/>
      <c r="J373" s="159"/>
      <c r="K373" s="159"/>
      <c r="L373" s="159"/>
      <c r="M373" s="159"/>
      <c r="N373" s="159"/>
    </row>
    <row r="374" spans="1:14" ht="15" customHeight="1">
      <c r="A374" s="180"/>
      <c r="B374" s="180"/>
      <c r="C374" s="180"/>
      <c r="D374" s="180"/>
      <c r="E374" s="159"/>
      <c r="F374" s="159"/>
      <c r="G374" s="159"/>
      <c r="H374" s="159"/>
      <c r="I374" s="159"/>
      <c r="J374" s="159"/>
      <c r="K374" s="159"/>
      <c r="L374" s="159"/>
      <c r="M374" s="159"/>
      <c r="N374" s="159"/>
    </row>
    <row r="375" spans="1:14" ht="15" customHeight="1">
      <c r="A375" s="180"/>
      <c r="B375" s="180"/>
      <c r="C375" s="180"/>
      <c r="D375" s="180"/>
      <c r="E375" s="159"/>
      <c r="F375" s="159"/>
      <c r="G375" s="159"/>
      <c r="H375" s="159"/>
      <c r="I375" s="159"/>
      <c r="J375" s="159"/>
      <c r="K375" s="159"/>
      <c r="L375" s="159"/>
      <c r="M375" s="159"/>
      <c r="N375" s="159"/>
    </row>
    <row r="376" spans="1:14" ht="15" customHeight="1">
      <c r="A376" s="180"/>
      <c r="B376" s="180"/>
      <c r="C376" s="180"/>
      <c r="D376" s="180"/>
      <c r="E376" s="159"/>
      <c r="F376" s="159"/>
      <c r="G376" s="159"/>
      <c r="H376" s="159"/>
      <c r="I376" s="159"/>
      <c r="J376" s="159"/>
      <c r="K376" s="159"/>
      <c r="L376" s="159"/>
      <c r="M376" s="159"/>
      <c r="N376" s="159"/>
    </row>
    <row r="377" spans="1:14" ht="15" customHeight="1">
      <c r="A377" s="180"/>
      <c r="B377" s="180"/>
      <c r="C377" s="180"/>
      <c r="D377" s="180"/>
      <c r="E377" s="159"/>
      <c r="F377" s="159"/>
      <c r="G377" s="159"/>
      <c r="H377" s="159"/>
      <c r="I377" s="159"/>
      <c r="J377" s="159"/>
      <c r="K377" s="159"/>
      <c r="L377" s="159"/>
      <c r="M377" s="159"/>
      <c r="N377" s="159"/>
    </row>
    <row r="378" spans="1:14" ht="15" customHeight="1">
      <c r="A378" s="180"/>
      <c r="B378" s="180"/>
      <c r="C378" s="180"/>
      <c r="D378" s="180"/>
      <c r="E378" s="159"/>
      <c r="F378" s="159"/>
      <c r="G378" s="159"/>
      <c r="H378" s="159"/>
      <c r="I378" s="159"/>
      <c r="J378" s="159"/>
      <c r="K378" s="159"/>
      <c r="L378" s="159"/>
      <c r="M378" s="159"/>
      <c r="N378" s="159"/>
    </row>
    <row r="379" spans="1:14" ht="15" customHeight="1">
      <c r="A379" s="180"/>
      <c r="B379" s="180"/>
      <c r="C379" s="180"/>
      <c r="D379" s="180"/>
      <c r="E379" s="159"/>
      <c r="F379" s="159"/>
      <c r="G379" s="159"/>
      <c r="H379" s="159"/>
      <c r="I379" s="159"/>
      <c r="J379" s="159"/>
      <c r="K379" s="159"/>
      <c r="L379" s="159"/>
      <c r="M379" s="159"/>
      <c r="N379" s="159"/>
    </row>
    <row r="380" spans="1:14" ht="15" customHeight="1">
      <c r="A380" s="180"/>
      <c r="B380" s="180"/>
      <c r="C380" s="180"/>
      <c r="D380" s="180"/>
      <c r="E380" s="159"/>
      <c r="F380" s="159"/>
      <c r="G380" s="159"/>
      <c r="H380" s="159"/>
      <c r="I380" s="159"/>
      <c r="J380" s="159"/>
      <c r="K380" s="159"/>
      <c r="L380" s="159"/>
      <c r="M380" s="159"/>
      <c r="N380" s="159"/>
    </row>
    <row r="381" spans="1:14" ht="15" customHeight="1">
      <c r="A381" s="180"/>
      <c r="B381" s="180"/>
      <c r="C381" s="180"/>
      <c r="D381" s="180"/>
      <c r="E381" s="159"/>
      <c r="F381" s="159"/>
      <c r="G381" s="159"/>
      <c r="H381" s="159"/>
      <c r="I381" s="159"/>
      <c r="J381" s="159"/>
      <c r="K381" s="159"/>
      <c r="L381" s="159"/>
      <c r="M381" s="159"/>
      <c r="N381" s="159"/>
    </row>
    <row r="382" spans="1:14" ht="15" customHeight="1">
      <c r="A382" s="180"/>
      <c r="B382" s="180"/>
      <c r="C382" s="180"/>
      <c r="D382" s="180"/>
      <c r="E382" s="159"/>
      <c r="F382" s="159"/>
      <c r="G382" s="159"/>
      <c r="H382" s="159"/>
      <c r="I382" s="159"/>
      <c r="J382" s="159"/>
      <c r="K382" s="159"/>
      <c r="L382" s="159"/>
      <c r="M382" s="159"/>
      <c r="N382" s="159"/>
    </row>
    <row r="383" spans="1:14" ht="15" customHeight="1">
      <c r="A383" s="180"/>
      <c r="B383" s="180"/>
      <c r="C383" s="180"/>
      <c r="D383" s="180"/>
      <c r="E383" s="159"/>
      <c r="F383" s="159"/>
      <c r="G383" s="159"/>
      <c r="H383" s="159"/>
      <c r="I383" s="159"/>
      <c r="J383" s="159"/>
      <c r="K383" s="159"/>
      <c r="L383" s="159"/>
      <c r="M383" s="159"/>
      <c r="N383" s="159"/>
    </row>
    <row r="384" spans="1:14" ht="15" customHeight="1">
      <c r="A384" s="180"/>
      <c r="B384" s="180"/>
      <c r="C384" s="180"/>
      <c r="D384" s="180"/>
      <c r="E384" s="159"/>
      <c r="F384" s="159"/>
      <c r="G384" s="159"/>
      <c r="H384" s="159"/>
      <c r="I384" s="159"/>
      <c r="J384" s="159"/>
      <c r="K384" s="159"/>
      <c r="L384" s="159"/>
      <c r="M384" s="159"/>
      <c r="N384" s="159"/>
    </row>
    <row r="385" spans="1:14" ht="15" customHeight="1">
      <c r="A385" s="180"/>
      <c r="B385" s="180"/>
      <c r="C385" s="180"/>
      <c r="D385" s="180"/>
      <c r="E385" s="159"/>
      <c r="F385" s="159"/>
      <c r="G385" s="159"/>
      <c r="H385" s="159"/>
      <c r="I385" s="159"/>
      <c r="J385" s="159"/>
      <c r="K385" s="159"/>
      <c r="L385" s="159"/>
      <c r="M385" s="159"/>
      <c r="N385" s="159"/>
    </row>
    <row r="386" spans="1:14" ht="15" customHeight="1">
      <c r="A386" s="180"/>
      <c r="B386" s="180"/>
      <c r="C386" s="180"/>
      <c r="D386" s="180"/>
      <c r="E386" s="159"/>
      <c r="F386" s="159"/>
      <c r="G386" s="159"/>
      <c r="H386" s="159"/>
      <c r="I386" s="159"/>
      <c r="J386" s="159"/>
      <c r="K386" s="159"/>
      <c r="L386" s="159"/>
      <c r="M386" s="159"/>
      <c r="N386" s="159"/>
    </row>
    <row r="387" spans="1:14" ht="15" customHeight="1">
      <c r="A387" s="180"/>
      <c r="B387" s="180"/>
      <c r="C387" s="180"/>
      <c r="D387" s="180"/>
      <c r="E387" s="159"/>
      <c r="F387" s="159"/>
      <c r="G387" s="159"/>
      <c r="H387" s="159"/>
      <c r="I387" s="159"/>
      <c r="J387" s="159"/>
      <c r="K387" s="159"/>
      <c r="L387" s="159"/>
      <c r="M387" s="159"/>
      <c r="N387" s="159"/>
    </row>
    <row r="388" spans="1:14" ht="15" customHeight="1">
      <c r="A388" s="180"/>
      <c r="B388" s="180"/>
      <c r="C388" s="180"/>
      <c r="D388" s="180"/>
      <c r="E388" s="159"/>
      <c r="F388" s="159"/>
      <c r="G388" s="159"/>
      <c r="H388" s="159"/>
      <c r="I388" s="159"/>
      <c r="J388" s="159"/>
      <c r="K388" s="159"/>
      <c r="L388" s="159"/>
      <c r="M388" s="159"/>
      <c r="N388" s="159"/>
    </row>
    <row r="389" spans="1:14" ht="15" customHeight="1">
      <c r="A389" s="180"/>
      <c r="B389" s="180"/>
      <c r="C389" s="180"/>
      <c r="D389" s="180"/>
      <c r="E389" s="159"/>
      <c r="F389" s="159"/>
      <c r="G389" s="159"/>
      <c r="H389" s="159"/>
      <c r="I389" s="159"/>
      <c r="J389" s="159"/>
      <c r="K389" s="159"/>
      <c r="L389" s="159"/>
      <c r="M389" s="159"/>
      <c r="N389" s="159"/>
    </row>
    <row r="390" spans="1:14" ht="15" customHeight="1">
      <c r="A390" s="180"/>
      <c r="B390" s="180"/>
      <c r="C390" s="180"/>
      <c r="D390" s="180"/>
      <c r="E390" s="159"/>
      <c r="F390" s="159"/>
      <c r="G390" s="159"/>
      <c r="H390" s="159"/>
      <c r="I390" s="159"/>
      <c r="J390" s="159"/>
      <c r="K390" s="159"/>
      <c r="L390" s="159"/>
      <c r="M390" s="159"/>
      <c r="N390" s="159"/>
    </row>
    <row r="391" spans="1:14" ht="15" customHeight="1">
      <c r="A391" s="180"/>
      <c r="B391" s="180"/>
      <c r="C391" s="180"/>
      <c r="D391" s="180"/>
      <c r="E391" s="159"/>
      <c r="F391" s="159"/>
      <c r="G391" s="159"/>
      <c r="H391" s="159"/>
      <c r="I391" s="159"/>
      <c r="J391" s="159"/>
      <c r="K391" s="159"/>
      <c r="L391" s="159"/>
      <c r="M391" s="159"/>
      <c r="N391" s="159"/>
    </row>
    <row r="392" spans="1:14" ht="15" customHeight="1">
      <c r="A392" s="180"/>
      <c r="B392" s="180"/>
      <c r="C392" s="180"/>
      <c r="D392" s="180"/>
      <c r="E392" s="159"/>
      <c r="F392" s="159"/>
      <c r="G392" s="159"/>
      <c r="H392" s="159"/>
      <c r="I392" s="159"/>
      <c r="J392" s="159"/>
      <c r="K392" s="159"/>
      <c r="L392" s="159"/>
      <c r="M392" s="159"/>
      <c r="N392" s="159"/>
    </row>
    <row r="393" spans="1:14" ht="15" customHeight="1">
      <c r="A393" s="180"/>
      <c r="B393" s="180"/>
      <c r="C393" s="180"/>
      <c r="D393" s="180"/>
      <c r="E393" s="159"/>
      <c r="F393" s="159"/>
      <c r="G393" s="159"/>
      <c r="H393" s="159"/>
      <c r="I393" s="159"/>
      <c r="J393" s="159"/>
      <c r="K393" s="159"/>
      <c r="L393" s="159"/>
      <c r="M393" s="159"/>
      <c r="N393" s="159"/>
    </row>
    <row r="394" spans="1:14" ht="15" customHeight="1">
      <c r="A394" s="180"/>
      <c r="B394" s="180"/>
      <c r="C394" s="180"/>
      <c r="D394" s="180"/>
      <c r="E394" s="159"/>
      <c r="F394" s="159"/>
      <c r="G394" s="159"/>
      <c r="H394" s="159"/>
      <c r="I394" s="159"/>
      <c r="J394" s="159"/>
      <c r="K394" s="159"/>
      <c r="L394" s="159"/>
      <c r="M394" s="159"/>
      <c r="N394" s="159"/>
    </row>
    <row r="395" spans="1:14" ht="15" customHeight="1">
      <c r="A395" s="180"/>
      <c r="B395" s="180"/>
      <c r="C395" s="180"/>
      <c r="D395" s="180"/>
      <c r="E395" s="159"/>
      <c r="F395" s="159"/>
      <c r="G395" s="159"/>
      <c r="H395" s="159"/>
      <c r="I395" s="159"/>
      <c r="J395" s="159"/>
      <c r="K395" s="159"/>
      <c r="L395" s="159"/>
      <c r="M395" s="159"/>
      <c r="N395" s="159"/>
    </row>
    <row r="396" spans="1:14" ht="15" customHeight="1">
      <c r="A396" s="180"/>
      <c r="B396" s="180"/>
      <c r="C396" s="180"/>
      <c r="D396" s="180"/>
      <c r="E396" s="159"/>
      <c r="F396" s="159"/>
      <c r="G396" s="159"/>
      <c r="H396" s="159"/>
      <c r="I396" s="159"/>
      <c r="J396" s="159"/>
      <c r="K396" s="159"/>
      <c r="L396" s="159"/>
      <c r="M396" s="159"/>
      <c r="N396" s="159"/>
    </row>
    <row r="397" spans="1:14" ht="15" customHeight="1">
      <c r="A397" s="180"/>
      <c r="B397" s="180"/>
      <c r="C397" s="180"/>
      <c r="D397" s="180"/>
      <c r="E397" s="159"/>
      <c r="F397" s="159"/>
      <c r="G397" s="159"/>
      <c r="H397" s="159"/>
      <c r="I397" s="159"/>
      <c r="J397" s="159"/>
      <c r="K397" s="159"/>
      <c r="L397" s="159"/>
      <c r="M397" s="159"/>
      <c r="N397" s="159"/>
    </row>
    <row r="398" spans="1:14" ht="15" customHeight="1">
      <c r="A398" s="180"/>
      <c r="B398" s="180"/>
      <c r="C398" s="180"/>
      <c r="D398" s="180"/>
      <c r="E398" s="159"/>
      <c r="F398" s="159"/>
      <c r="G398" s="159"/>
      <c r="H398" s="159"/>
      <c r="I398" s="159"/>
      <c r="J398" s="159"/>
      <c r="K398" s="159"/>
      <c r="L398" s="159"/>
      <c r="M398" s="159"/>
      <c r="N398" s="159"/>
    </row>
    <row r="399" spans="1:14" ht="15" customHeight="1">
      <c r="A399" s="180"/>
      <c r="B399" s="180"/>
      <c r="C399" s="180"/>
      <c r="D399" s="180"/>
      <c r="E399" s="159"/>
      <c r="F399" s="159"/>
      <c r="G399" s="159"/>
      <c r="H399" s="159"/>
      <c r="I399" s="159"/>
      <c r="J399" s="159"/>
      <c r="K399" s="159"/>
      <c r="L399" s="159"/>
      <c r="M399" s="159"/>
      <c r="N399" s="159"/>
    </row>
    <row r="400" spans="1:14" ht="15" customHeight="1">
      <c r="A400" s="180"/>
      <c r="B400" s="180"/>
      <c r="C400" s="180"/>
      <c r="D400" s="180"/>
      <c r="E400" s="159"/>
      <c r="F400" s="159"/>
      <c r="G400" s="159"/>
      <c r="H400" s="159"/>
      <c r="I400" s="159"/>
      <c r="J400" s="159"/>
      <c r="K400" s="159"/>
      <c r="L400" s="159"/>
      <c r="M400" s="159"/>
      <c r="N400" s="159"/>
    </row>
    <row r="401" spans="1:14" ht="15" customHeight="1">
      <c r="A401" s="180"/>
      <c r="B401" s="180"/>
      <c r="C401" s="180"/>
      <c r="D401" s="180"/>
      <c r="E401" s="159"/>
      <c r="F401" s="159"/>
      <c r="G401" s="159"/>
      <c r="H401" s="159"/>
      <c r="I401" s="159"/>
      <c r="J401" s="159"/>
      <c r="K401" s="159"/>
      <c r="L401" s="159"/>
      <c r="M401" s="159"/>
      <c r="N401" s="159"/>
    </row>
    <row r="402" spans="1:14" ht="15" customHeight="1">
      <c r="A402" s="180"/>
      <c r="B402" s="180"/>
      <c r="C402" s="180"/>
      <c r="D402" s="180"/>
      <c r="E402" s="159"/>
      <c r="F402" s="159"/>
      <c r="G402" s="159"/>
      <c r="H402" s="159"/>
      <c r="I402" s="159"/>
      <c r="J402" s="159"/>
      <c r="K402" s="159"/>
      <c r="L402" s="159"/>
      <c r="M402" s="159"/>
      <c r="N402" s="159"/>
    </row>
    <row r="403" spans="1:14" ht="15" customHeight="1">
      <c r="A403" s="180"/>
      <c r="B403" s="180"/>
      <c r="C403" s="180"/>
      <c r="D403" s="180"/>
      <c r="E403" s="159"/>
      <c r="F403" s="159"/>
      <c r="G403" s="159"/>
      <c r="H403" s="159"/>
      <c r="I403" s="159"/>
      <c r="J403" s="159"/>
      <c r="K403" s="159"/>
      <c r="L403" s="159"/>
      <c r="M403" s="159"/>
      <c r="N403" s="159"/>
    </row>
    <row r="404" spans="1:14" ht="15" customHeight="1">
      <c r="A404" s="180"/>
      <c r="B404" s="180"/>
      <c r="C404" s="180"/>
      <c r="D404" s="180"/>
      <c r="E404" s="159"/>
      <c r="F404" s="159"/>
      <c r="G404" s="159"/>
      <c r="H404" s="159"/>
      <c r="I404" s="159"/>
      <c r="J404" s="159"/>
      <c r="K404" s="159"/>
      <c r="L404" s="159"/>
      <c r="M404" s="159"/>
      <c r="N404" s="159"/>
    </row>
    <row r="405" spans="1:14" ht="15" customHeight="1">
      <c r="A405" s="180"/>
      <c r="B405" s="180"/>
      <c r="C405" s="180"/>
      <c r="D405" s="180"/>
      <c r="E405" s="159"/>
      <c r="F405" s="159"/>
      <c r="G405" s="159"/>
      <c r="H405" s="159"/>
      <c r="I405" s="159"/>
      <c r="J405" s="159"/>
      <c r="K405" s="159"/>
      <c r="L405" s="159"/>
      <c r="M405" s="159"/>
      <c r="N405" s="159"/>
    </row>
    <row r="406" spans="1:14" ht="15" customHeight="1">
      <c r="A406" s="180"/>
      <c r="B406" s="180"/>
      <c r="C406" s="180"/>
      <c r="D406" s="180"/>
      <c r="E406" s="159"/>
      <c r="F406" s="159"/>
      <c r="G406" s="159"/>
      <c r="H406" s="159"/>
      <c r="I406" s="159"/>
      <c r="J406" s="159"/>
      <c r="K406" s="159"/>
      <c r="L406" s="159"/>
      <c r="M406" s="159"/>
      <c r="N406" s="159"/>
    </row>
    <row r="407" spans="1:14" ht="15" customHeight="1">
      <c r="A407" s="180"/>
      <c r="B407" s="180"/>
      <c r="C407" s="180"/>
      <c r="D407" s="180"/>
      <c r="E407" s="159"/>
      <c r="F407" s="159"/>
      <c r="G407" s="159"/>
      <c r="H407" s="159"/>
      <c r="I407" s="159"/>
      <c r="J407" s="159"/>
      <c r="K407" s="159"/>
      <c r="L407" s="159"/>
      <c r="M407" s="159"/>
      <c r="N407" s="159"/>
    </row>
    <row r="408" spans="1:14" ht="15" customHeight="1">
      <c r="A408" s="180"/>
      <c r="B408" s="180"/>
      <c r="C408" s="180"/>
      <c r="D408" s="180"/>
      <c r="E408" s="159"/>
      <c r="F408" s="159"/>
      <c r="G408" s="159"/>
      <c r="H408" s="159"/>
      <c r="I408" s="159"/>
      <c r="J408" s="159"/>
      <c r="K408" s="159"/>
      <c r="L408" s="159"/>
      <c r="M408" s="159"/>
      <c r="N408" s="159"/>
    </row>
    <row r="409" spans="1:14" ht="15" customHeight="1">
      <c r="A409" s="180"/>
      <c r="B409" s="180"/>
      <c r="C409" s="180"/>
      <c r="D409" s="180"/>
      <c r="E409" s="159"/>
      <c r="F409" s="159"/>
      <c r="G409" s="159"/>
      <c r="H409" s="159"/>
      <c r="I409" s="159"/>
      <c r="J409" s="159"/>
      <c r="K409" s="159"/>
      <c r="L409" s="159"/>
      <c r="M409" s="159"/>
      <c r="N409" s="159"/>
    </row>
    <row r="410" spans="1:14" ht="15" customHeight="1">
      <c r="A410" s="180"/>
      <c r="B410" s="180"/>
      <c r="C410" s="180"/>
      <c r="D410" s="180"/>
      <c r="E410" s="159"/>
      <c r="F410" s="159"/>
      <c r="G410" s="159"/>
      <c r="H410" s="159"/>
      <c r="I410" s="159"/>
      <c r="J410" s="159"/>
      <c r="K410" s="159"/>
      <c r="L410" s="159"/>
      <c r="M410" s="159"/>
      <c r="N410" s="159"/>
    </row>
    <row r="411" spans="1:14" ht="15" customHeight="1">
      <c r="A411" s="180"/>
      <c r="B411" s="180"/>
      <c r="C411" s="180"/>
      <c r="D411" s="180"/>
      <c r="E411" s="159"/>
      <c r="F411" s="159"/>
      <c r="G411" s="159"/>
      <c r="H411" s="159"/>
      <c r="I411" s="159"/>
      <c r="J411" s="159"/>
      <c r="K411" s="159"/>
      <c r="L411" s="159"/>
      <c r="M411" s="159"/>
      <c r="N411" s="159"/>
    </row>
    <row r="412" spans="1:14" ht="15" customHeight="1">
      <c r="A412" s="180"/>
      <c r="B412" s="180"/>
      <c r="C412" s="180"/>
      <c r="D412" s="180"/>
      <c r="E412" s="159"/>
      <c r="F412" s="159"/>
      <c r="G412" s="159"/>
      <c r="H412" s="159"/>
      <c r="I412" s="159"/>
      <c r="J412" s="159"/>
      <c r="K412" s="159"/>
      <c r="L412" s="159"/>
      <c r="M412" s="159"/>
      <c r="N412" s="159"/>
    </row>
    <row r="413" spans="1:14" ht="15" customHeight="1">
      <c r="A413" s="180"/>
      <c r="B413" s="180"/>
      <c r="C413" s="180"/>
      <c r="D413" s="180"/>
      <c r="E413" s="159"/>
      <c r="F413" s="159"/>
      <c r="G413" s="159"/>
      <c r="H413" s="159"/>
      <c r="I413" s="159"/>
      <c r="J413" s="159"/>
      <c r="K413" s="159"/>
      <c r="L413" s="159"/>
      <c r="M413" s="159"/>
      <c r="N413" s="159"/>
    </row>
    <row r="414" spans="1:14" ht="15" customHeight="1">
      <c r="A414" s="180"/>
      <c r="B414" s="180"/>
      <c r="C414" s="180"/>
      <c r="D414" s="180"/>
      <c r="E414" s="159"/>
      <c r="F414" s="159"/>
      <c r="G414" s="159"/>
      <c r="H414" s="159"/>
      <c r="I414" s="159"/>
      <c r="J414" s="159"/>
      <c r="K414" s="159"/>
      <c r="L414" s="159"/>
      <c r="M414" s="159"/>
      <c r="N414" s="159"/>
    </row>
    <row r="415" spans="1:14" ht="15" customHeight="1">
      <c r="A415" s="180"/>
      <c r="B415" s="180"/>
      <c r="C415" s="180"/>
      <c r="D415" s="180"/>
      <c r="E415" s="159"/>
      <c r="F415" s="159"/>
      <c r="G415" s="159"/>
      <c r="H415" s="159"/>
      <c r="I415" s="159"/>
      <c r="J415" s="159"/>
      <c r="K415" s="159"/>
      <c r="L415" s="159"/>
      <c r="M415" s="159"/>
      <c r="N415" s="159"/>
    </row>
    <row r="416" spans="1:14" ht="15" customHeight="1">
      <c r="A416" s="180"/>
      <c r="B416" s="180"/>
      <c r="C416" s="180"/>
      <c r="D416" s="180"/>
      <c r="E416" s="159"/>
      <c r="F416" s="159"/>
      <c r="G416" s="159"/>
      <c r="H416" s="159"/>
      <c r="I416" s="159"/>
      <c r="J416" s="159"/>
      <c r="K416" s="159"/>
      <c r="L416" s="159"/>
      <c r="M416" s="159"/>
      <c r="N416" s="159"/>
    </row>
    <row r="417" spans="1:14" ht="15" customHeight="1">
      <c r="A417" s="180"/>
      <c r="B417" s="180"/>
      <c r="C417" s="180"/>
      <c r="D417" s="180"/>
      <c r="E417" s="159"/>
      <c r="F417" s="159"/>
      <c r="G417" s="159"/>
      <c r="H417" s="159"/>
      <c r="I417" s="159"/>
      <c r="J417" s="159"/>
      <c r="K417" s="159"/>
      <c r="L417" s="159"/>
      <c r="M417" s="159"/>
      <c r="N417" s="159"/>
    </row>
    <row r="418" spans="1:14" ht="15" customHeight="1">
      <c r="A418" s="180"/>
      <c r="B418" s="180"/>
      <c r="C418" s="180"/>
      <c r="D418" s="180"/>
      <c r="E418" s="159"/>
      <c r="F418" s="159"/>
      <c r="G418" s="159"/>
      <c r="H418" s="159"/>
      <c r="I418" s="159"/>
      <c r="J418" s="159"/>
      <c r="K418" s="159"/>
      <c r="L418" s="159"/>
      <c r="M418" s="159"/>
      <c r="N418" s="159"/>
    </row>
    <row r="419" spans="1:14" ht="15" customHeight="1">
      <c r="A419" s="180"/>
      <c r="B419" s="180"/>
      <c r="C419" s="180"/>
      <c r="D419" s="180"/>
      <c r="E419" s="159"/>
      <c r="F419" s="159"/>
      <c r="G419" s="159"/>
      <c r="H419" s="159"/>
      <c r="I419" s="159"/>
      <c r="J419" s="159"/>
      <c r="K419" s="159"/>
      <c r="L419" s="159"/>
      <c r="M419" s="159"/>
      <c r="N419" s="159"/>
    </row>
    <row r="420" spans="1:14" ht="15" customHeight="1">
      <c r="A420" s="180"/>
      <c r="B420" s="180"/>
      <c r="C420" s="180"/>
      <c r="D420" s="180"/>
      <c r="E420" s="159"/>
      <c r="F420" s="159"/>
      <c r="G420" s="159"/>
      <c r="H420" s="159"/>
      <c r="I420" s="159"/>
      <c r="J420" s="159"/>
      <c r="K420" s="159"/>
      <c r="L420" s="159"/>
      <c r="M420" s="159"/>
      <c r="N420" s="159"/>
    </row>
    <row r="421" spans="1:14" ht="15" customHeight="1">
      <c r="A421" s="180"/>
      <c r="B421" s="180"/>
      <c r="C421" s="180"/>
      <c r="D421" s="180"/>
      <c r="E421" s="159"/>
      <c r="F421" s="159"/>
      <c r="G421" s="159"/>
      <c r="H421" s="159"/>
      <c r="I421" s="159"/>
      <c r="J421" s="159"/>
      <c r="K421" s="159"/>
      <c r="L421" s="159"/>
      <c r="M421" s="159"/>
      <c r="N421" s="159"/>
    </row>
    <row r="422" spans="1:14" ht="15" customHeight="1">
      <c r="A422" s="180"/>
      <c r="B422" s="180"/>
      <c r="C422" s="180"/>
      <c r="D422" s="180"/>
      <c r="E422" s="159"/>
      <c r="F422" s="159"/>
      <c r="G422" s="159"/>
      <c r="H422" s="159"/>
      <c r="I422" s="159"/>
      <c r="J422" s="159"/>
      <c r="K422" s="159"/>
      <c r="L422" s="159"/>
      <c r="M422" s="159"/>
      <c r="N422" s="159"/>
    </row>
    <row r="423" spans="1:14" ht="15" customHeight="1">
      <c r="A423" s="180"/>
      <c r="B423" s="180"/>
      <c r="C423" s="180"/>
      <c r="D423" s="180"/>
      <c r="E423" s="159"/>
      <c r="F423" s="159"/>
      <c r="G423" s="159"/>
      <c r="H423" s="159"/>
      <c r="I423" s="159"/>
      <c r="J423" s="159"/>
      <c r="K423" s="159"/>
      <c r="L423" s="159"/>
      <c r="M423" s="159"/>
      <c r="N423" s="159"/>
    </row>
    <row r="424" spans="1:14" ht="15" customHeight="1">
      <c r="A424" s="180"/>
      <c r="B424" s="180"/>
      <c r="C424" s="180"/>
      <c r="D424" s="180"/>
      <c r="E424" s="159"/>
      <c r="F424" s="159"/>
      <c r="G424" s="159"/>
      <c r="H424" s="159"/>
      <c r="I424" s="159"/>
      <c r="J424" s="159"/>
      <c r="K424" s="159"/>
      <c r="L424" s="159"/>
      <c r="M424" s="159"/>
      <c r="N424" s="159"/>
    </row>
    <row r="425" spans="1:14" ht="15" customHeight="1">
      <c r="A425" s="180"/>
      <c r="B425" s="180"/>
      <c r="C425" s="180"/>
      <c r="D425" s="180"/>
      <c r="E425" s="159"/>
      <c r="F425" s="159"/>
      <c r="G425" s="159"/>
      <c r="H425" s="159"/>
      <c r="I425" s="159"/>
      <c r="J425" s="159"/>
      <c r="K425" s="159"/>
      <c r="L425" s="159"/>
      <c r="M425" s="159"/>
      <c r="N425" s="159"/>
    </row>
    <row r="426" spans="1:14" ht="15" customHeight="1">
      <c r="A426" s="180"/>
      <c r="B426" s="180"/>
      <c r="C426" s="180"/>
      <c r="D426" s="180"/>
      <c r="E426" s="159"/>
      <c r="F426" s="159"/>
      <c r="G426" s="159"/>
      <c r="H426" s="159"/>
      <c r="I426" s="159"/>
      <c r="J426" s="159"/>
      <c r="K426" s="159"/>
      <c r="L426" s="159"/>
      <c r="M426" s="159"/>
      <c r="N426" s="159"/>
    </row>
    <row r="427" spans="1:14" ht="15" customHeight="1">
      <c r="A427" s="180"/>
      <c r="B427" s="180"/>
      <c r="C427" s="180"/>
      <c r="D427" s="180"/>
      <c r="E427" s="159"/>
      <c r="F427" s="159"/>
      <c r="G427" s="159"/>
      <c r="H427" s="159"/>
      <c r="I427" s="159"/>
      <c r="J427" s="159"/>
      <c r="K427" s="159"/>
      <c r="L427" s="159"/>
      <c r="M427" s="159"/>
      <c r="N427" s="159"/>
    </row>
    <row r="428" spans="1:14" ht="15" customHeight="1">
      <c r="A428" s="180"/>
      <c r="B428" s="180"/>
      <c r="C428" s="180"/>
      <c r="D428" s="180"/>
      <c r="E428" s="159"/>
      <c r="F428" s="159"/>
      <c r="G428" s="159"/>
      <c r="H428" s="159"/>
      <c r="I428" s="159"/>
      <c r="J428" s="159"/>
      <c r="K428" s="159"/>
      <c r="L428" s="159"/>
      <c r="M428" s="159"/>
      <c r="N428" s="159"/>
    </row>
    <row r="429" spans="1:14" ht="15" customHeight="1">
      <c r="A429" s="180"/>
      <c r="B429" s="180"/>
      <c r="C429" s="180"/>
      <c r="D429" s="180"/>
      <c r="E429" s="159"/>
      <c r="F429" s="159"/>
      <c r="G429" s="159"/>
      <c r="H429" s="159"/>
      <c r="I429" s="159"/>
      <c r="J429" s="159"/>
      <c r="K429" s="159"/>
      <c r="L429" s="159"/>
      <c r="M429" s="159"/>
      <c r="N429" s="159"/>
    </row>
    <row r="430" spans="1:14" ht="15" customHeight="1">
      <c r="A430" s="180"/>
      <c r="B430" s="180"/>
      <c r="C430" s="180"/>
      <c r="D430" s="180"/>
      <c r="E430" s="159"/>
      <c r="F430" s="159"/>
      <c r="G430" s="159"/>
      <c r="H430" s="159"/>
      <c r="I430" s="159"/>
      <c r="J430" s="159"/>
      <c r="K430" s="159"/>
      <c r="L430" s="159"/>
      <c r="M430" s="159"/>
      <c r="N430" s="159"/>
    </row>
    <row r="431" spans="1:14" ht="15" customHeight="1">
      <c r="A431" s="180"/>
      <c r="B431" s="180"/>
      <c r="C431" s="180"/>
      <c r="D431" s="180"/>
      <c r="E431" s="159"/>
      <c r="F431" s="159"/>
      <c r="G431" s="159"/>
      <c r="H431" s="159"/>
      <c r="I431" s="159"/>
      <c r="J431" s="159"/>
      <c r="K431" s="159"/>
      <c r="L431" s="159"/>
      <c r="M431" s="159"/>
      <c r="N431" s="159"/>
    </row>
    <row r="432" spans="1:14" ht="15" customHeight="1">
      <c r="A432" s="180"/>
      <c r="B432" s="180"/>
      <c r="C432" s="180"/>
      <c r="D432" s="180"/>
      <c r="E432" s="159"/>
      <c r="F432" s="159"/>
      <c r="G432" s="159"/>
      <c r="H432" s="159"/>
      <c r="I432" s="159"/>
      <c r="J432" s="159"/>
      <c r="K432" s="159"/>
      <c r="L432" s="159"/>
      <c r="M432" s="159"/>
      <c r="N432" s="159"/>
    </row>
    <row r="433" spans="1:14" ht="15" customHeight="1">
      <c r="A433" s="180"/>
      <c r="B433" s="180"/>
      <c r="C433" s="180"/>
      <c r="D433" s="180"/>
      <c r="E433" s="159"/>
      <c r="F433" s="159"/>
      <c r="G433" s="159"/>
      <c r="H433" s="159"/>
      <c r="I433" s="159"/>
      <c r="J433" s="159"/>
      <c r="K433" s="159"/>
      <c r="L433" s="159"/>
      <c r="M433" s="159"/>
      <c r="N433" s="159"/>
    </row>
    <row r="434" spans="1:14" ht="15" customHeight="1">
      <c r="A434" s="180"/>
      <c r="B434" s="180"/>
      <c r="C434" s="180"/>
      <c r="D434" s="180"/>
      <c r="E434" s="159"/>
      <c r="F434" s="159"/>
      <c r="G434" s="159"/>
      <c r="H434" s="159"/>
      <c r="I434" s="159"/>
      <c r="J434" s="159"/>
      <c r="K434" s="159"/>
      <c r="L434" s="159"/>
      <c r="M434" s="159"/>
      <c r="N434" s="159"/>
    </row>
    <row r="435" spans="1:14" ht="15" customHeight="1">
      <c r="A435" s="180"/>
      <c r="B435" s="180"/>
      <c r="C435" s="180"/>
      <c r="D435" s="180"/>
      <c r="E435" s="159"/>
      <c r="F435" s="159"/>
      <c r="G435" s="159"/>
      <c r="H435" s="159"/>
      <c r="I435" s="159"/>
      <c r="J435" s="159"/>
      <c r="K435" s="159"/>
      <c r="L435" s="159"/>
      <c r="M435" s="159"/>
      <c r="N435" s="159"/>
    </row>
    <row r="436" spans="1:14" ht="15" customHeight="1">
      <c r="A436" s="180"/>
      <c r="B436" s="180"/>
      <c r="C436" s="180"/>
      <c r="D436" s="180"/>
      <c r="E436" s="159"/>
      <c r="F436" s="159"/>
      <c r="G436" s="159"/>
      <c r="H436" s="159"/>
      <c r="I436" s="159"/>
      <c r="J436" s="159"/>
      <c r="K436" s="159"/>
      <c r="L436" s="159"/>
      <c r="M436" s="159"/>
      <c r="N436" s="159"/>
    </row>
    <row r="437" spans="1:14" ht="15" customHeight="1">
      <c r="A437" s="180"/>
      <c r="B437" s="180"/>
      <c r="C437" s="180"/>
      <c r="D437" s="180"/>
      <c r="E437" s="159"/>
      <c r="F437" s="159"/>
      <c r="G437" s="159"/>
      <c r="H437" s="159"/>
      <c r="I437" s="159"/>
      <c r="J437" s="159"/>
      <c r="K437" s="159"/>
      <c r="L437" s="159"/>
      <c r="M437" s="159"/>
      <c r="N437" s="159"/>
    </row>
    <row r="438" spans="1:14" ht="15" customHeight="1">
      <c r="A438" s="180"/>
      <c r="B438" s="180"/>
      <c r="C438" s="180"/>
      <c r="D438" s="180"/>
      <c r="E438" s="159"/>
      <c r="F438" s="159"/>
      <c r="G438" s="159"/>
      <c r="H438" s="159"/>
      <c r="I438" s="159"/>
      <c r="J438" s="159"/>
      <c r="K438" s="159"/>
      <c r="L438" s="159"/>
      <c r="M438" s="159"/>
      <c r="N438" s="159"/>
    </row>
    <row r="439" spans="1:14" ht="15" customHeight="1">
      <c r="A439" s="180"/>
      <c r="B439" s="180"/>
      <c r="C439" s="180"/>
      <c r="D439" s="180"/>
      <c r="E439" s="159"/>
      <c r="F439" s="159"/>
      <c r="G439" s="159"/>
      <c r="H439" s="159"/>
      <c r="I439" s="159"/>
      <c r="J439" s="159"/>
      <c r="K439" s="159"/>
      <c r="L439" s="159"/>
      <c r="M439" s="159"/>
      <c r="N439" s="159"/>
    </row>
    <row r="440" spans="1:14" ht="15" customHeight="1">
      <c r="A440" s="180"/>
      <c r="B440" s="180"/>
      <c r="C440" s="180"/>
      <c r="D440" s="180"/>
      <c r="E440" s="159"/>
      <c r="F440" s="159"/>
      <c r="G440" s="159"/>
      <c r="H440" s="159"/>
      <c r="I440" s="159"/>
      <c r="J440" s="159"/>
      <c r="K440" s="159"/>
      <c r="L440" s="159"/>
      <c r="M440" s="159"/>
      <c r="N440" s="159"/>
    </row>
    <row r="441" spans="1:14" ht="15" customHeight="1">
      <c r="A441" s="180"/>
      <c r="B441" s="180"/>
      <c r="C441" s="180"/>
      <c r="D441" s="180"/>
      <c r="E441" s="159"/>
      <c r="F441" s="159"/>
      <c r="G441" s="159"/>
      <c r="H441" s="159"/>
      <c r="I441" s="159"/>
      <c r="J441" s="159"/>
      <c r="K441" s="159"/>
      <c r="L441" s="159"/>
      <c r="M441" s="159"/>
      <c r="N441" s="159"/>
    </row>
    <row r="442" spans="1:14" ht="15" customHeight="1">
      <c r="A442" s="180"/>
      <c r="B442" s="180"/>
      <c r="C442" s="180"/>
      <c r="D442" s="180"/>
      <c r="E442" s="159"/>
      <c r="F442" s="159"/>
      <c r="G442" s="159"/>
      <c r="H442" s="159"/>
      <c r="I442" s="159"/>
      <c r="J442" s="159"/>
      <c r="K442" s="159"/>
      <c r="L442" s="159"/>
      <c r="M442" s="159"/>
      <c r="N442" s="159"/>
    </row>
    <row r="443" spans="1:14" ht="15" customHeight="1">
      <c r="A443" s="180"/>
      <c r="B443" s="180"/>
      <c r="C443" s="180"/>
      <c r="D443" s="180"/>
      <c r="E443" s="159"/>
      <c r="F443" s="159"/>
      <c r="G443" s="159"/>
      <c r="H443" s="159"/>
      <c r="I443" s="159"/>
      <c r="J443" s="159"/>
      <c r="K443" s="159"/>
      <c r="L443" s="159"/>
      <c r="M443" s="159"/>
      <c r="N443" s="159"/>
    </row>
    <row r="444" spans="1:14" ht="15" customHeight="1">
      <c r="A444" s="180"/>
      <c r="B444" s="180"/>
      <c r="C444" s="180"/>
      <c r="D444" s="180"/>
      <c r="E444" s="159"/>
      <c r="F444" s="159"/>
      <c r="G444" s="159"/>
      <c r="H444" s="159"/>
      <c r="I444" s="159"/>
      <c r="J444" s="159"/>
      <c r="K444" s="159"/>
      <c r="L444" s="159"/>
      <c r="M444" s="159"/>
      <c r="N444" s="159"/>
    </row>
    <row r="445" spans="1:14" ht="15" customHeight="1">
      <c r="A445" s="180"/>
      <c r="B445" s="180"/>
      <c r="C445" s="180"/>
      <c r="D445" s="180"/>
      <c r="E445" s="159"/>
      <c r="F445" s="159"/>
      <c r="G445" s="159"/>
      <c r="H445" s="159"/>
      <c r="I445" s="159"/>
      <c r="J445" s="159"/>
      <c r="K445" s="159"/>
      <c r="L445" s="159"/>
      <c r="M445" s="159"/>
      <c r="N445" s="159"/>
    </row>
    <row r="446" spans="1:14" ht="15" customHeight="1">
      <c r="A446" s="180"/>
      <c r="B446" s="180"/>
      <c r="C446" s="180"/>
      <c r="D446" s="180"/>
      <c r="E446" s="159"/>
      <c r="F446" s="159"/>
      <c r="G446" s="159"/>
      <c r="H446" s="159"/>
      <c r="I446" s="159"/>
      <c r="J446" s="159"/>
      <c r="K446" s="159"/>
      <c r="L446" s="159"/>
      <c r="M446" s="159"/>
      <c r="N446" s="159"/>
    </row>
    <row r="447" spans="1:14" ht="15" customHeight="1">
      <c r="A447" s="180"/>
      <c r="B447" s="180"/>
      <c r="C447" s="180"/>
      <c r="D447" s="180"/>
      <c r="E447" s="159"/>
      <c r="F447" s="159"/>
      <c r="G447" s="159"/>
      <c r="H447" s="159"/>
      <c r="I447" s="159"/>
      <c r="J447" s="159"/>
      <c r="K447" s="159"/>
      <c r="L447" s="159"/>
      <c r="M447" s="159"/>
      <c r="N447" s="159"/>
    </row>
    <row r="448" spans="1:14" ht="15" customHeight="1">
      <c r="A448" s="180"/>
      <c r="B448" s="180"/>
      <c r="C448" s="180"/>
      <c r="D448" s="180"/>
      <c r="E448" s="159"/>
      <c r="F448" s="159"/>
      <c r="G448" s="159"/>
      <c r="H448" s="159"/>
      <c r="I448" s="159"/>
      <c r="J448" s="159"/>
      <c r="K448" s="159"/>
      <c r="L448" s="159"/>
      <c r="M448" s="159"/>
      <c r="N448" s="159"/>
    </row>
    <row r="449" spans="1:14" ht="15" customHeight="1">
      <c r="A449" s="180"/>
      <c r="B449" s="180"/>
      <c r="C449" s="180"/>
      <c r="D449" s="180"/>
      <c r="E449" s="159"/>
      <c r="F449" s="159"/>
      <c r="G449" s="159"/>
      <c r="H449" s="159"/>
      <c r="I449" s="159"/>
      <c r="J449" s="159"/>
      <c r="K449" s="159"/>
      <c r="L449" s="159"/>
      <c r="M449" s="159"/>
      <c r="N449" s="159"/>
    </row>
    <row r="450" spans="1:14" ht="15" customHeight="1">
      <c r="A450" s="180"/>
      <c r="B450" s="180"/>
      <c r="C450" s="180"/>
      <c r="D450" s="180"/>
      <c r="E450" s="159"/>
      <c r="F450" s="159"/>
      <c r="G450" s="159"/>
      <c r="H450" s="159"/>
      <c r="I450" s="159"/>
      <c r="J450" s="159"/>
      <c r="K450" s="159"/>
      <c r="L450" s="159"/>
      <c r="M450" s="159"/>
      <c r="N450" s="159"/>
    </row>
    <row r="451" spans="1:14" ht="15" customHeight="1">
      <c r="A451" s="180"/>
      <c r="B451" s="180"/>
      <c r="C451" s="180"/>
      <c r="D451" s="180"/>
      <c r="E451" s="159"/>
      <c r="F451" s="159"/>
      <c r="G451" s="159"/>
      <c r="H451" s="159"/>
      <c r="I451" s="159"/>
      <c r="J451" s="159"/>
      <c r="K451" s="159"/>
      <c r="L451" s="159"/>
      <c r="M451" s="159"/>
      <c r="N451" s="159"/>
    </row>
    <row r="452" spans="1:14" ht="15" customHeight="1">
      <c r="A452" s="180"/>
      <c r="B452" s="180"/>
      <c r="C452" s="180"/>
      <c r="D452" s="180"/>
      <c r="E452" s="159"/>
      <c r="F452" s="159"/>
      <c r="G452" s="159"/>
      <c r="H452" s="159"/>
      <c r="I452" s="159"/>
      <c r="J452" s="159"/>
      <c r="K452" s="159"/>
      <c r="L452" s="159"/>
      <c r="M452" s="159"/>
      <c r="N452" s="159"/>
    </row>
    <row r="453" spans="1:14" ht="15" customHeight="1">
      <c r="A453" s="180"/>
      <c r="B453" s="180"/>
      <c r="C453" s="180"/>
      <c r="D453" s="180"/>
      <c r="E453" s="159"/>
      <c r="F453" s="159"/>
      <c r="G453" s="159"/>
      <c r="H453" s="159"/>
      <c r="I453" s="159"/>
      <c r="J453" s="159"/>
      <c r="K453" s="159"/>
      <c r="L453" s="159"/>
      <c r="M453" s="159"/>
      <c r="N453" s="159"/>
    </row>
    <row r="454" spans="1:14" ht="15" customHeight="1">
      <c r="A454" s="180"/>
      <c r="B454" s="180"/>
      <c r="C454" s="180"/>
      <c r="D454" s="180"/>
      <c r="E454" s="159"/>
      <c r="F454" s="159"/>
      <c r="G454" s="159"/>
      <c r="H454" s="159"/>
      <c r="I454" s="159"/>
      <c r="J454" s="159"/>
      <c r="K454" s="159"/>
      <c r="L454" s="159"/>
      <c r="M454" s="159"/>
      <c r="N454" s="159"/>
    </row>
    <row r="455" spans="1:14" ht="15" customHeight="1">
      <c r="A455" s="180"/>
      <c r="B455" s="180"/>
      <c r="C455" s="180"/>
      <c r="D455" s="180"/>
      <c r="E455" s="159"/>
      <c r="F455" s="159"/>
      <c r="G455" s="159"/>
      <c r="H455" s="159"/>
      <c r="I455" s="159"/>
      <c r="J455" s="159"/>
      <c r="K455" s="159"/>
      <c r="L455" s="159"/>
      <c r="M455" s="159"/>
      <c r="N455" s="159"/>
    </row>
    <row r="456" spans="1:14" ht="15" customHeight="1">
      <c r="A456" s="180"/>
      <c r="B456" s="180"/>
      <c r="C456" s="180"/>
      <c r="D456" s="180"/>
      <c r="E456" s="159"/>
      <c r="F456" s="159"/>
      <c r="G456" s="159"/>
      <c r="H456" s="159"/>
      <c r="I456" s="159"/>
      <c r="J456" s="159"/>
      <c r="K456" s="159"/>
      <c r="L456" s="159"/>
      <c r="M456" s="159"/>
      <c r="N456" s="159"/>
    </row>
    <row r="457" spans="1:14" ht="15" customHeight="1">
      <c r="A457" s="180"/>
      <c r="B457" s="180"/>
      <c r="C457" s="180"/>
      <c r="D457" s="180"/>
      <c r="E457" s="159"/>
      <c r="F457" s="159"/>
      <c r="G457" s="159"/>
      <c r="H457" s="159"/>
      <c r="I457" s="159"/>
      <c r="J457" s="159"/>
      <c r="K457" s="159"/>
      <c r="L457" s="159"/>
      <c r="M457" s="159"/>
      <c r="N457" s="159"/>
    </row>
    <row r="458" spans="1:14" ht="15" customHeight="1">
      <c r="A458" s="180"/>
      <c r="B458" s="180"/>
      <c r="C458" s="180"/>
      <c r="D458" s="180"/>
      <c r="E458" s="159"/>
      <c r="F458" s="159"/>
      <c r="G458" s="159"/>
      <c r="H458" s="159"/>
      <c r="I458" s="159"/>
      <c r="J458" s="159"/>
      <c r="K458" s="159"/>
      <c r="L458" s="159"/>
      <c r="M458" s="159"/>
      <c r="N458" s="159"/>
    </row>
    <row r="459" spans="1:14" ht="15" customHeight="1">
      <c r="A459" s="180"/>
      <c r="B459" s="180"/>
      <c r="C459" s="180"/>
      <c r="D459" s="180"/>
      <c r="E459" s="159"/>
      <c r="F459" s="159"/>
      <c r="G459" s="159"/>
      <c r="H459" s="159"/>
      <c r="I459" s="159"/>
      <c r="J459" s="159"/>
      <c r="K459" s="159"/>
      <c r="L459" s="159"/>
      <c r="M459" s="159"/>
      <c r="N459" s="159"/>
    </row>
    <row r="460" spans="1:14" ht="15" customHeight="1">
      <c r="A460" s="180"/>
      <c r="B460" s="180"/>
      <c r="C460" s="180"/>
      <c r="D460" s="180"/>
      <c r="E460" s="159"/>
      <c r="F460" s="159"/>
      <c r="G460" s="159"/>
      <c r="H460" s="159"/>
      <c r="I460" s="159"/>
      <c r="J460" s="159"/>
      <c r="K460" s="159"/>
      <c r="L460" s="159"/>
      <c r="M460" s="159"/>
      <c r="N460" s="159"/>
    </row>
    <row r="461" spans="1:14" ht="15" customHeight="1">
      <c r="A461" s="180"/>
      <c r="B461" s="180"/>
      <c r="C461" s="180"/>
      <c r="D461" s="180"/>
      <c r="E461" s="159"/>
      <c r="F461" s="159"/>
      <c r="G461" s="159"/>
      <c r="H461" s="159"/>
      <c r="I461" s="159"/>
      <c r="J461" s="159"/>
      <c r="K461" s="159"/>
      <c r="L461" s="159"/>
      <c r="M461" s="159"/>
      <c r="N461" s="159"/>
    </row>
    <row r="462" spans="1:14" ht="15" customHeight="1">
      <c r="A462" s="180"/>
      <c r="B462" s="180"/>
      <c r="C462" s="180"/>
      <c r="D462" s="180"/>
      <c r="E462" s="159"/>
      <c r="F462" s="159"/>
      <c r="G462" s="159"/>
      <c r="H462" s="159"/>
      <c r="I462" s="159"/>
      <c r="J462" s="159"/>
      <c r="K462" s="159"/>
      <c r="L462" s="159"/>
      <c r="M462" s="159"/>
      <c r="N462" s="159"/>
    </row>
    <row r="463" spans="1:14" ht="15" customHeight="1">
      <c r="A463" s="180"/>
      <c r="B463" s="180"/>
      <c r="C463" s="180"/>
      <c r="D463" s="180"/>
      <c r="E463" s="159"/>
      <c r="F463" s="159"/>
      <c r="G463" s="159"/>
      <c r="H463" s="159"/>
      <c r="I463" s="159"/>
      <c r="J463" s="159"/>
      <c r="K463" s="159"/>
      <c r="L463" s="159"/>
      <c r="M463" s="159"/>
      <c r="N463" s="159"/>
    </row>
    <row r="464" spans="1:14" ht="15" customHeight="1">
      <c r="A464" s="180"/>
      <c r="B464" s="180"/>
      <c r="C464" s="180"/>
      <c r="D464" s="180"/>
      <c r="E464" s="159"/>
      <c r="F464" s="159"/>
      <c r="G464" s="159"/>
      <c r="H464" s="159"/>
      <c r="I464" s="159"/>
      <c r="J464" s="159"/>
      <c r="K464" s="159"/>
      <c r="L464" s="159"/>
      <c r="M464" s="159"/>
      <c r="N464" s="159"/>
    </row>
    <row r="465" spans="1:14" ht="15" customHeight="1">
      <c r="A465" s="180"/>
      <c r="B465" s="180"/>
      <c r="C465" s="180"/>
      <c r="D465" s="180"/>
      <c r="E465" s="159"/>
      <c r="F465" s="159"/>
      <c r="G465" s="159"/>
      <c r="H465" s="159"/>
      <c r="I465" s="159"/>
      <c r="J465" s="159"/>
      <c r="K465" s="159"/>
      <c r="L465" s="159"/>
      <c r="M465" s="159"/>
      <c r="N465" s="159"/>
    </row>
    <row r="466" spans="1:14" ht="15" customHeight="1">
      <c r="A466" s="180"/>
      <c r="B466" s="180"/>
      <c r="C466" s="180"/>
      <c r="D466" s="180"/>
      <c r="E466" s="159"/>
      <c r="F466" s="159"/>
      <c r="G466" s="159"/>
      <c r="H466" s="159"/>
      <c r="I466" s="159"/>
      <c r="J466" s="159"/>
      <c r="K466" s="159"/>
      <c r="L466" s="159"/>
      <c r="M466" s="159"/>
      <c r="N466" s="159"/>
    </row>
    <row r="467" spans="1:14" ht="15" customHeight="1">
      <c r="A467" s="180"/>
      <c r="B467" s="180"/>
      <c r="C467" s="180"/>
      <c r="D467" s="180"/>
      <c r="E467" s="159"/>
      <c r="F467" s="159"/>
      <c r="G467" s="159"/>
      <c r="H467" s="159"/>
      <c r="I467" s="159"/>
      <c r="J467" s="159"/>
      <c r="K467" s="159"/>
      <c r="L467" s="159"/>
      <c r="M467" s="159"/>
      <c r="N467" s="159"/>
    </row>
    <row r="468" spans="1:14" ht="15" customHeight="1">
      <c r="A468" s="180"/>
      <c r="B468" s="180"/>
      <c r="C468" s="180"/>
      <c r="D468" s="180"/>
      <c r="E468" s="159"/>
      <c r="F468" s="159"/>
      <c r="G468" s="159"/>
      <c r="H468" s="159"/>
      <c r="I468" s="159"/>
      <c r="J468" s="159"/>
      <c r="K468" s="159"/>
      <c r="L468" s="159"/>
      <c r="M468" s="159"/>
      <c r="N468" s="159"/>
    </row>
    <row r="469" spans="1:14" ht="15" customHeight="1">
      <c r="A469" s="180"/>
      <c r="B469" s="180"/>
      <c r="C469" s="180"/>
      <c r="D469" s="180"/>
      <c r="E469" s="159"/>
      <c r="F469" s="159"/>
      <c r="G469" s="159"/>
      <c r="H469" s="159"/>
      <c r="I469" s="159"/>
      <c r="J469" s="159"/>
      <c r="K469" s="159"/>
      <c r="L469" s="159"/>
      <c r="M469" s="159"/>
      <c r="N469" s="159"/>
    </row>
    <row r="470" spans="1:14" ht="15" customHeight="1">
      <c r="A470" s="180"/>
      <c r="B470" s="180"/>
      <c r="C470" s="180"/>
      <c r="D470" s="180"/>
      <c r="E470" s="159"/>
      <c r="F470" s="159"/>
      <c r="G470" s="159"/>
      <c r="H470" s="159"/>
      <c r="I470" s="159"/>
      <c r="J470" s="159"/>
      <c r="K470" s="159"/>
      <c r="L470" s="159"/>
      <c r="M470" s="159"/>
      <c r="N470" s="159"/>
    </row>
    <row r="471" spans="1:14" ht="15" customHeight="1">
      <c r="A471" s="180"/>
      <c r="B471" s="180"/>
      <c r="C471" s="180"/>
      <c r="D471" s="180"/>
      <c r="E471" s="159"/>
      <c r="F471" s="159"/>
      <c r="G471" s="159"/>
      <c r="H471" s="159"/>
      <c r="I471" s="159"/>
      <c r="J471" s="159"/>
      <c r="K471" s="159"/>
      <c r="L471" s="159"/>
      <c r="M471" s="159"/>
      <c r="N471" s="159"/>
    </row>
    <row r="472" spans="1:14" ht="15" customHeight="1">
      <c r="A472" s="180"/>
      <c r="B472" s="180"/>
      <c r="C472" s="180"/>
      <c r="D472" s="180"/>
      <c r="E472" s="159"/>
      <c r="F472" s="159"/>
      <c r="G472" s="159"/>
      <c r="H472" s="159"/>
      <c r="I472" s="159"/>
      <c r="J472" s="159"/>
      <c r="K472" s="159"/>
      <c r="L472" s="159"/>
      <c r="M472" s="159"/>
      <c r="N472" s="159"/>
    </row>
    <row r="473" spans="1:14" ht="15" customHeight="1">
      <c r="A473" s="180"/>
      <c r="B473" s="180"/>
      <c r="C473" s="180"/>
      <c r="D473" s="180"/>
      <c r="E473" s="159"/>
      <c r="F473" s="159"/>
      <c r="G473" s="159"/>
      <c r="H473" s="159"/>
      <c r="I473" s="159"/>
      <c r="J473" s="159"/>
      <c r="K473" s="159"/>
      <c r="L473" s="159"/>
      <c r="M473" s="159"/>
      <c r="N473" s="159"/>
    </row>
    <row r="474" spans="1:14" ht="15" customHeight="1">
      <c r="A474" s="180"/>
      <c r="B474" s="180"/>
      <c r="C474" s="180"/>
      <c r="D474" s="180"/>
      <c r="E474" s="159"/>
      <c r="F474" s="159"/>
      <c r="G474" s="159"/>
      <c r="H474" s="159"/>
      <c r="I474" s="159"/>
      <c r="J474" s="159"/>
      <c r="K474" s="159"/>
      <c r="L474" s="159"/>
      <c r="M474" s="159"/>
      <c r="N474" s="159"/>
    </row>
    <row r="475" spans="1:14" ht="15" customHeight="1">
      <c r="A475" s="180"/>
      <c r="B475" s="180"/>
      <c r="C475" s="180"/>
      <c r="D475" s="180"/>
      <c r="E475" s="159"/>
      <c r="F475" s="159"/>
      <c r="G475" s="159"/>
      <c r="H475" s="159"/>
      <c r="I475" s="159"/>
      <c r="J475" s="159"/>
      <c r="K475" s="159"/>
      <c r="L475" s="159"/>
      <c r="M475" s="159"/>
      <c r="N475" s="159"/>
    </row>
    <row r="476" spans="1:14" ht="15" customHeight="1">
      <c r="A476" s="180"/>
      <c r="B476" s="180"/>
      <c r="C476" s="180"/>
      <c r="D476" s="180"/>
      <c r="E476" s="159"/>
      <c r="F476" s="159"/>
      <c r="G476" s="159"/>
      <c r="H476" s="159"/>
      <c r="I476" s="159"/>
      <c r="J476" s="159"/>
      <c r="K476" s="159"/>
      <c r="L476" s="159"/>
      <c r="M476" s="159"/>
      <c r="N476" s="159"/>
    </row>
    <row r="477" spans="1:14" ht="15" customHeight="1">
      <c r="A477" s="180"/>
      <c r="B477" s="180"/>
      <c r="C477" s="180"/>
      <c r="D477" s="180"/>
      <c r="E477" s="159"/>
      <c r="F477" s="159"/>
      <c r="G477" s="159"/>
      <c r="H477" s="159"/>
      <c r="I477" s="159"/>
      <c r="J477" s="159"/>
      <c r="K477" s="159"/>
      <c r="L477" s="159"/>
      <c r="M477" s="159"/>
      <c r="N477" s="159"/>
    </row>
    <row r="478" spans="1:14" ht="15" customHeight="1">
      <c r="A478" s="180"/>
      <c r="B478" s="180"/>
      <c r="C478" s="180"/>
      <c r="D478" s="180"/>
      <c r="E478" s="159"/>
      <c r="F478" s="159"/>
      <c r="G478" s="159"/>
      <c r="H478" s="159"/>
      <c r="I478" s="159"/>
      <c r="J478" s="159"/>
      <c r="K478" s="159"/>
      <c r="L478" s="159"/>
      <c r="M478" s="159"/>
      <c r="N478" s="159"/>
    </row>
    <row r="479" spans="1:14" ht="15" customHeight="1">
      <c r="A479" s="180"/>
      <c r="B479" s="180"/>
      <c r="C479" s="180"/>
      <c r="D479" s="180"/>
      <c r="E479" s="159"/>
      <c r="F479" s="159"/>
      <c r="G479" s="159"/>
      <c r="H479" s="159"/>
      <c r="I479" s="159"/>
      <c r="J479" s="159"/>
      <c r="K479" s="159"/>
      <c r="L479" s="159"/>
      <c r="M479" s="159"/>
      <c r="N479" s="159"/>
    </row>
    <row r="480" spans="1:14" ht="15" customHeight="1">
      <c r="A480" s="180"/>
      <c r="B480" s="180"/>
      <c r="C480" s="180"/>
      <c r="D480" s="180"/>
      <c r="E480" s="159"/>
      <c r="F480" s="159"/>
      <c r="G480" s="159"/>
      <c r="H480" s="159"/>
      <c r="I480" s="159"/>
      <c r="J480" s="159"/>
      <c r="K480" s="159"/>
      <c r="L480" s="159"/>
      <c r="M480" s="159"/>
      <c r="N480" s="159"/>
    </row>
    <row r="481" spans="1:14" ht="15" customHeight="1">
      <c r="A481" s="180"/>
      <c r="B481" s="180"/>
      <c r="C481" s="180"/>
      <c r="D481" s="180"/>
      <c r="E481" s="159"/>
      <c r="F481" s="159"/>
      <c r="G481" s="159"/>
      <c r="H481" s="159"/>
      <c r="I481" s="159"/>
      <c r="J481" s="159"/>
      <c r="K481" s="159"/>
      <c r="L481" s="159"/>
      <c r="M481" s="159"/>
      <c r="N481" s="159"/>
    </row>
    <row r="482" spans="1:14" ht="15" customHeight="1">
      <c r="A482" s="180"/>
      <c r="B482" s="180"/>
      <c r="C482" s="180"/>
      <c r="D482" s="180"/>
      <c r="E482" s="159"/>
      <c r="F482" s="159"/>
      <c r="G482" s="159"/>
      <c r="H482" s="159"/>
      <c r="I482" s="159"/>
      <c r="J482" s="159"/>
      <c r="K482" s="159"/>
      <c r="L482" s="159"/>
      <c r="M482" s="159"/>
      <c r="N482" s="159"/>
    </row>
    <row r="483" spans="1:14" ht="15" customHeight="1">
      <c r="A483" s="180"/>
      <c r="B483" s="180"/>
      <c r="C483" s="180"/>
      <c r="D483" s="180"/>
      <c r="E483" s="159"/>
      <c r="F483" s="159"/>
      <c r="G483" s="159"/>
      <c r="H483" s="159"/>
      <c r="I483" s="159"/>
      <c r="J483" s="159"/>
      <c r="K483" s="159"/>
      <c r="L483" s="159"/>
      <c r="M483" s="159"/>
      <c r="N483" s="159"/>
    </row>
    <row r="484" spans="1:14" ht="15" customHeight="1">
      <c r="A484" s="180"/>
      <c r="B484" s="180"/>
      <c r="C484" s="180"/>
      <c r="D484" s="180"/>
      <c r="E484" s="159"/>
      <c r="F484" s="159"/>
      <c r="G484" s="159"/>
      <c r="H484" s="159"/>
      <c r="I484" s="159"/>
      <c r="J484" s="159"/>
      <c r="K484" s="159"/>
      <c r="L484" s="159"/>
      <c r="M484" s="159"/>
      <c r="N484" s="159"/>
    </row>
    <row r="485" spans="1:14" ht="15" customHeight="1">
      <c r="A485" s="180"/>
      <c r="B485" s="180"/>
      <c r="C485" s="180"/>
      <c r="D485" s="180"/>
      <c r="E485" s="159"/>
      <c r="F485" s="159"/>
      <c r="G485" s="159"/>
      <c r="H485" s="159"/>
      <c r="I485" s="159"/>
      <c r="J485" s="159"/>
      <c r="K485" s="159"/>
      <c r="L485" s="159"/>
      <c r="M485" s="159"/>
      <c r="N485" s="159"/>
    </row>
    <row r="486" spans="1:14" ht="15" customHeight="1">
      <c r="A486" s="180"/>
      <c r="B486" s="180"/>
      <c r="C486" s="180"/>
      <c r="D486" s="180"/>
      <c r="E486" s="159"/>
      <c r="F486" s="159"/>
      <c r="G486" s="159"/>
      <c r="H486" s="159"/>
      <c r="I486" s="159"/>
      <c r="J486" s="159"/>
      <c r="K486" s="159"/>
      <c r="L486" s="159"/>
      <c r="M486" s="159"/>
      <c r="N486" s="159"/>
    </row>
    <row r="487" spans="1:14" ht="15" customHeight="1">
      <c r="A487" s="180"/>
      <c r="B487" s="180"/>
      <c r="C487" s="180"/>
      <c r="D487" s="180"/>
      <c r="E487" s="159"/>
      <c r="F487" s="159"/>
      <c r="G487" s="159"/>
      <c r="H487" s="159"/>
      <c r="I487" s="159"/>
      <c r="J487" s="159"/>
      <c r="K487" s="159"/>
      <c r="L487" s="159"/>
      <c r="M487" s="159"/>
      <c r="N487" s="159"/>
    </row>
    <row r="488" spans="1:14" ht="15" customHeight="1">
      <c r="A488" s="180"/>
      <c r="B488" s="180"/>
      <c r="C488" s="180"/>
      <c r="D488" s="180"/>
      <c r="E488" s="159"/>
      <c r="F488" s="159"/>
      <c r="G488" s="159"/>
      <c r="H488" s="159"/>
      <c r="I488" s="159"/>
      <c r="J488" s="159"/>
      <c r="K488" s="159"/>
      <c r="L488" s="159"/>
      <c r="M488" s="159"/>
      <c r="N488" s="159"/>
    </row>
    <row r="489" spans="1:14" ht="15" customHeight="1">
      <c r="A489" s="180"/>
      <c r="B489" s="180"/>
      <c r="C489" s="180"/>
      <c r="D489" s="180"/>
      <c r="E489" s="159"/>
      <c r="F489" s="159"/>
      <c r="G489" s="159"/>
      <c r="H489" s="159"/>
      <c r="I489" s="159"/>
      <c r="J489" s="159"/>
      <c r="K489" s="159"/>
      <c r="L489" s="159"/>
      <c r="M489" s="159"/>
      <c r="N489" s="159"/>
    </row>
    <row r="490" spans="1:14" ht="15" customHeight="1">
      <c r="A490" s="180"/>
      <c r="B490" s="180"/>
      <c r="C490" s="180"/>
      <c r="D490" s="180"/>
      <c r="E490" s="159"/>
      <c r="F490" s="159"/>
      <c r="G490" s="159"/>
      <c r="H490" s="159"/>
      <c r="I490" s="159"/>
      <c r="J490" s="159"/>
      <c r="K490" s="159"/>
      <c r="L490" s="159"/>
      <c r="M490" s="159"/>
      <c r="N490" s="159"/>
    </row>
    <row r="491" spans="1:14" ht="15" customHeight="1">
      <c r="A491" s="180"/>
      <c r="B491" s="180"/>
      <c r="C491" s="180"/>
      <c r="D491" s="180"/>
      <c r="E491" s="159"/>
      <c r="F491" s="159"/>
      <c r="G491" s="159"/>
      <c r="H491" s="159"/>
      <c r="I491" s="159"/>
      <c r="J491" s="159"/>
      <c r="K491" s="159"/>
      <c r="L491" s="159"/>
      <c r="M491" s="159"/>
      <c r="N491" s="159"/>
    </row>
    <row r="492" spans="1:14" ht="15" customHeight="1">
      <c r="A492" s="180"/>
      <c r="B492" s="180"/>
      <c r="C492" s="180"/>
      <c r="D492" s="180"/>
      <c r="E492" s="159"/>
      <c r="F492" s="159"/>
      <c r="G492" s="159"/>
      <c r="H492" s="159"/>
      <c r="I492" s="159"/>
      <c r="J492" s="159"/>
      <c r="K492" s="159"/>
      <c r="L492" s="159"/>
      <c r="M492" s="159"/>
      <c r="N492" s="159"/>
    </row>
    <row r="493" spans="1:14" ht="15" customHeight="1">
      <c r="A493" s="180"/>
      <c r="B493" s="180"/>
      <c r="C493" s="180"/>
      <c r="D493" s="180"/>
      <c r="E493" s="159"/>
      <c r="F493" s="159"/>
      <c r="G493" s="159"/>
      <c r="H493" s="159"/>
      <c r="I493" s="159"/>
      <c r="J493" s="159"/>
      <c r="K493" s="159"/>
      <c r="L493" s="159"/>
      <c r="M493" s="159"/>
      <c r="N493" s="159"/>
    </row>
    <row r="494" spans="1:14" ht="15" customHeight="1">
      <c r="A494" s="180"/>
      <c r="B494" s="180"/>
      <c r="C494" s="180"/>
      <c r="D494" s="180"/>
      <c r="E494" s="159"/>
      <c r="F494" s="159"/>
      <c r="G494" s="159"/>
      <c r="H494" s="159"/>
      <c r="I494" s="159"/>
      <c r="J494" s="159"/>
      <c r="K494" s="159"/>
      <c r="L494" s="159"/>
      <c r="M494" s="159"/>
      <c r="N494" s="159"/>
    </row>
    <row r="495" spans="1:14" ht="15" customHeight="1">
      <c r="A495" s="180"/>
      <c r="B495" s="180"/>
      <c r="C495" s="180"/>
      <c r="D495" s="180"/>
      <c r="E495" s="159"/>
      <c r="F495" s="159"/>
      <c r="G495" s="159"/>
      <c r="H495" s="159"/>
      <c r="I495" s="159"/>
      <c r="J495" s="159"/>
      <c r="K495" s="159"/>
      <c r="L495" s="159"/>
      <c r="M495" s="159"/>
      <c r="N495" s="159"/>
    </row>
    <row r="496" spans="1:14" ht="15" customHeight="1">
      <c r="A496" s="180"/>
      <c r="B496" s="180"/>
      <c r="C496" s="180"/>
      <c r="D496" s="180"/>
      <c r="E496" s="159"/>
      <c r="F496" s="159"/>
      <c r="G496" s="159"/>
      <c r="H496" s="159"/>
      <c r="I496" s="159"/>
      <c r="J496" s="159"/>
      <c r="K496" s="159"/>
      <c r="L496" s="159"/>
      <c r="M496" s="159"/>
      <c r="N496" s="159"/>
    </row>
    <row r="497" spans="1:14" ht="15" customHeight="1">
      <c r="A497" s="180"/>
      <c r="B497" s="180"/>
      <c r="C497" s="180"/>
      <c r="D497" s="180"/>
      <c r="E497" s="159"/>
      <c r="F497" s="159"/>
      <c r="G497" s="159"/>
      <c r="H497" s="159"/>
      <c r="I497" s="159"/>
      <c r="J497" s="159"/>
      <c r="K497" s="159"/>
      <c r="L497" s="159"/>
      <c r="M497" s="159"/>
      <c r="N497" s="159"/>
    </row>
    <row r="498" spans="1:14" ht="15" customHeight="1">
      <c r="A498" s="180"/>
      <c r="B498" s="180"/>
      <c r="C498" s="180"/>
      <c r="D498" s="180"/>
      <c r="E498" s="159"/>
      <c r="F498" s="159"/>
      <c r="G498" s="159"/>
      <c r="H498" s="159"/>
      <c r="I498" s="159"/>
      <c r="J498" s="159"/>
      <c r="K498" s="159"/>
      <c r="L498" s="159"/>
      <c r="M498" s="159"/>
      <c r="N498" s="159"/>
    </row>
    <row r="499" spans="1:14" ht="15" customHeight="1">
      <c r="A499" s="180"/>
      <c r="B499" s="180"/>
      <c r="C499" s="180"/>
      <c r="D499" s="180"/>
      <c r="E499" s="159"/>
      <c r="F499" s="159"/>
      <c r="G499" s="159"/>
      <c r="H499" s="159"/>
      <c r="I499" s="159"/>
      <c r="J499" s="159"/>
      <c r="K499" s="159"/>
      <c r="L499" s="159"/>
      <c r="M499" s="159"/>
      <c r="N499" s="159"/>
    </row>
    <row r="500" spans="1:14" ht="15" customHeight="1">
      <c r="A500" s="180"/>
      <c r="B500" s="180"/>
      <c r="C500" s="180"/>
      <c r="D500" s="180"/>
      <c r="E500" s="159"/>
      <c r="F500" s="159"/>
      <c r="G500" s="159"/>
      <c r="H500" s="159"/>
      <c r="I500" s="159"/>
      <c r="J500" s="159"/>
      <c r="K500" s="159"/>
      <c r="L500" s="159"/>
      <c r="M500" s="159"/>
      <c r="N500" s="159"/>
    </row>
    <row r="501" spans="1:14" ht="15" customHeight="1">
      <c r="A501" s="180"/>
      <c r="B501" s="180"/>
      <c r="C501" s="180"/>
      <c r="D501" s="180"/>
      <c r="E501" s="159"/>
      <c r="F501" s="159"/>
      <c r="G501" s="159"/>
      <c r="H501" s="159"/>
      <c r="I501" s="159"/>
      <c r="J501" s="159"/>
      <c r="K501" s="159"/>
      <c r="L501" s="159"/>
      <c r="M501" s="159"/>
      <c r="N501" s="159"/>
    </row>
    <row r="502" spans="1:14" ht="15" customHeight="1">
      <c r="A502" s="180"/>
      <c r="B502" s="180"/>
      <c r="C502" s="180"/>
      <c r="D502" s="180"/>
      <c r="E502" s="159"/>
      <c r="F502" s="159"/>
      <c r="G502" s="159"/>
      <c r="H502" s="159"/>
      <c r="I502" s="159"/>
      <c r="J502" s="159"/>
      <c r="K502" s="159"/>
      <c r="L502" s="159"/>
      <c r="M502" s="159"/>
      <c r="N502" s="159"/>
    </row>
    <row r="503" spans="1:14" ht="15" customHeight="1">
      <c r="A503" s="180"/>
      <c r="B503" s="180"/>
      <c r="C503" s="180"/>
      <c r="D503" s="180"/>
      <c r="E503" s="159"/>
      <c r="F503" s="159"/>
      <c r="G503" s="159"/>
      <c r="H503" s="159"/>
      <c r="I503" s="159"/>
      <c r="J503" s="159"/>
      <c r="K503" s="159"/>
      <c r="L503" s="159"/>
      <c r="M503" s="159"/>
      <c r="N503" s="159"/>
    </row>
    <row r="504" spans="1:14" ht="15" customHeight="1">
      <c r="A504" s="180"/>
      <c r="B504" s="180"/>
      <c r="C504" s="180"/>
      <c r="D504" s="180"/>
      <c r="E504" s="159"/>
      <c r="F504" s="159"/>
      <c r="G504" s="159"/>
      <c r="H504" s="159"/>
      <c r="I504" s="159"/>
      <c r="J504" s="159"/>
      <c r="K504" s="159"/>
      <c r="L504" s="159"/>
      <c r="M504" s="159"/>
      <c r="N504" s="159"/>
    </row>
    <row r="505" spans="1:14" ht="15" customHeight="1">
      <c r="A505" s="180"/>
      <c r="B505" s="180"/>
      <c r="C505" s="180"/>
      <c r="D505" s="180"/>
      <c r="E505" s="159"/>
      <c r="F505" s="159"/>
      <c r="G505" s="159"/>
      <c r="H505" s="159"/>
      <c r="I505" s="159"/>
      <c r="J505" s="159"/>
      <c r="K505" s="159"/>
      <c r="L505" s="159"/>
      <c r="M505" s="159"/>
      <c r="N505" s="159"/>
    </row>
    <row r="506" spans="1:14" ht="15" customHeight="1">
      <c r="A506" s="180"/>
      <c r="B506" s="180"/>
      <c r="C506" s="180"/>
      <c r="D506" s="180"/>
      <c r="E506" s="159"/>
      <c r="F506" s="159"/>
      <c r="G506" s="159"/>
      <c r="H506" s="159"/>
      <c r="I506" s="159"/>
      <c r="J506" s="159"/>
      <c r="K506" s="159"/>
      <c r="L506" s="159"/>
      <c r="M506" s="159"/>
      <c r="N506" s="159"/>
    </row>
    <row r="507" spans="1:14" ht="15" customHeight="1">
      <c r="A507" s="180"/>
      <c r="B507" s="180"/>
      <c r="C507" s="180"/>
      <c r="D507" s="180"/>
      <c r="E507" s="159"/>
      <c r="F507" s="159"/>
      <c r="G507" s="159"/>
      <c r="H507" s="159"/>
      <c r="I507" s="159"/>
      <c r="J507" s="159"/>
      <c r="K507" s="159"/>
      <c r="L507" s="159"/>
      <c r="M507" s="159"/>
      <c r="N507" s="159"/>
    </row>
    <row r="508" spans="1:14" ht="15" customHeight="1">
      <c r="A508" s="180"/>
      <c r="B508" s="180"/>
      <c r="C508" s="180"/>
      <c r="D508" s="180"/>
      <c r="E508" s="159"/>
      <c r="F508" s="159"/>
      <c r="G508" s="159"/>
      <c r="H508" s="159"/>
      <c r="I508" s="159"/>
      <c r="J508" s="159"/>
      <c r="K508" s="159"/>
      <c r="L508" s="159"/>
      <c r="M508" s="159"/>
      <c r="N508" s="159"/>
    </row>
    <row r="509" spans="1:14" ht="15" customHeight="1">
      <c r="A509" s="180"/>
      <c r="B509" s="180"/>
      <c r="C509" s="180"/>
      <c r="D509" s="180"/>
      <c r="E509" s="159"/>
      <c r="F509" s="159"/>
      <c r="G509" s="159"/>
      <c r="H509" s="159"/>
      <c r="I509" s="159"/>
      <c r="J509" s="159"/>
      <c r="K509" s="159"/>
      <c r="L509" s="159"/>
      <c r="M509" s="159"/>
      <c r="N509" s="159"/>
    </row>
    <row r="510" spans="1:14" ht="15" customHeight="1">
      <c r="A510" s="180"/>
      <c r="B510" s="180"/>
      <c r="C510" s="180"/>
      <c r="D510" s="180"/>
      <c r="E510" s="159"/>
      <c r="F510" s="159"/>
      <c r="G510" s="159"/>
      <c r="H510" s="159"/>
      <c r="I510" s="159"/>
      <c r="J510" s="159"/>
      <c r="K510" s="159"/>
      <c r="L510" s="159"/>
      <c r="M510" s="159"/>
      <c r="N510" s="159"/>
    </row>
    <row r="511" spans="1:14" ht="15" customHeight="1">
      <c r="A511" s="180"/>
      <c r="B511" s="180"/>
      <c r="C511" s="180"/>
      <c r="D511" s="180"/>
      <c r="E511" s="159"/>
      <c r="F511" s="159"/>
      <c r="G511" s="159"/>
      <c r="H511" s="159"/>
      <c r="I511" s="159"/>
      <c r="J511" s="159"/>
      <c r="K511" s="159"/>
      <c r="L511" s="159"/>
      <c r="M511" s="159"/>
      <c r="N511" s="159"/>
    </row>
    <row r="512" spans="1:14" ht="15" customHeight="1">
      <c r="A512" s="180"/>
      <c r="B512" s="180"/>
      <c r="C512" s="180"/>
      <c r="D512" s="180"/>
      <c r="E512" s="159"/>
      <c r="F512" s="159"/>
      <c r="G512" s="159"/>
      <c r="H512" s="159"/>
      <c r="I512" s="159"/>
      <c r="J512" s="159"/>
      <c r="K512" s="159"/>
      <c r="L512" s="159"/>
      <c r="M512" s="159"/>
      <c r="N512" s="159"/>
    </row>
    <row r="513" spans="1:14" ht="15" customHeight="1">
      <c r="A513" s="180"/>
      <c r="B513" s="180"/>
      <c r="C513" s="180"/>
      <c r="D513" s="180"/>
      <c r="E513" s="159"/>
      <c r="F513" s="159"/>
      <c r="G513" s="159"/>
      <c r="H513" s="159"/>
      <c r="I513" s="159"/>
      <c r="J513" s="159"/>
      <c r="K513" s="159"/>
      <c r="L513" s="159"/>
      <c r="M513" s="159"/>
      <c r="N513" s="159"/>
    </row>
    <row r="514" spans="1:14" ht="15" customHeight="1">
      <c r="A514" s="180"/>
      <c r="B514" s="180"/>
      <c r="C514" s="180"/>
      <c r="D514" s="180"/>
      <c r="E514" s="159"/>
      <c r="F514" s="159"/>
      <c r="G514" s="159"/>
      <c r="H514" s="159"/>
      <c r="I514" s="159"/>
      <c r="J514" s="159"/>
      <c r="K514" s="159"/>
      <c r="L514" s="159"/>
      <c r="M514" s="159"/>
      <c r="N514" s="159"/>
    </row>
    <row r="515" spans="1:14" ht="15" customHeight="1">
      <c r="A515" s="180"/>
      <c r="B515" s="180"/>
      <c r="C515" s="180"/>
      <c r="D515" s="180"/>
      <c r="E515" s="159"/>
      <c r="F515" s="159"/>
      <c r="G515" s="159"/>
      <c r="H515" s="159"/>
      <c r="I515" s="159"/>
      <c r="J515" s="159"/>
      <c r="K515" s="159"/>
      <c r="L515" s="159"/>
      <c r="M515" s="159"/>
      <c r="N515" s="159"/>
    </row>
    <row r="516" spans="1:14" ht="15" customHeight="1">
      <c r="A516" s="180"/>
      <c r="B516" s="180"/>
      <c r="C516" s="180"/>
      <c r="D516" s="180"/>
      <c r="E516" s="159"/>
      <c r="F516" s="159"/>
      <c r="G516" s="159"/>
      <c r="H516" s="159"/>
      <c r="I516" s="159"/>
      <c r="J516" s="159"/>
      <c r="K516" s="159"/>
      <c r="L516" s="159"/>
      <c r="M516" s="159"/>
      <c r="N516" s="159"/>
    </row>
    <row r="517" spans="1:14" ht="15" customHeight="1">
      <c r="A517" s="180"/>
      <c r="B517" s="180"/>
      <c r="C517" s="180"/>
      <c r="D517" s="180"/>
      <c r="E517" s="159"/>
      <c r="F517" s="159"/>
      <c r="G517" s="159"/>
      <c r="H517" s="159"/>
      <c r="I517" s="159"/>
      <c r="J517" s="159"/>
      <c r="K517" s="159"/>
      <c r="L517" s="159"/>
      <c r="M517" s="159"/>
      <c r="N517" s="159"/>
    </row>
    <row r="518" spans="1:14" ht="15" customHeight="1">
      <c r="A518" s="180"/>
      <c r="B518" s="180"/>
      <c r="C518" s="180"/>
      <c r="D518" s="180"/>
      <c r="E518" s="159"/>
      <c r="F518" s="159"/>
      <c r="G518" s="159"/>
      <c r="H518" s="159"/>
      <c r="I518" s="159"/>
      <c r="J518" s="159"/>
      <c r="K518" s="159"/>
      <c r="L518" s="159"/>
      <c r="M518" s="159"/>
      <c r="N518" s="159"/>
    </row>
    <row r="519" spans="1:14" ht="15" customHeight="1">
      <c r="A519" s="180"/>
      <c r="B519" s="180"/>
      <c r="C519" s="180"/>
      <c r="D519" s="180"/>
      <c r="E519" s="159"/>
      <c r="F519" s="159"/>
      <c r="G519" s="159"/>
      <c r="H519" s="159"/>
      <c r="I519" s="159"/>
      <c r="J519" s="159"/>
      <c r="K519" s="159"/>
      <c r="L519" s="159"/>
      <c r="M519" s="159"/>
      <c r="N519" s="159"/>
    </row>
    <row r="520" spans="1:14" ht="15" customHeight="1">
      <c r="A520" s="180"/>
      <c r="B520" s="180"/>
      <c r="C520" s="180"/>
      <c r="D520" s="180"/>
      <c r="E520" s="159"/>
      <c r="F520" s="159"/>
      <c r="G520" s="159"/>
      <c r="H520" s="159"/>
      <c r="I520" s="159"/>
      <c r="J520" s="159"/>
      <c r="K520" s="159"/>
      <c r="L520" s="159"/>
      <c r="M520" s="159"/>
      <c r="N520" s="159"/>
    </row>
    <row r="521" spans="1:14" ht="15" customHeight="1">
      <c r="A521" s="180"/>
      <c r="B521" s="180"/>
      <c r="C521" s="180"/>
      <c r="D521" s="180"/>
      <c r="E521" s="159"/>
      <c r="F521" s="159"/>
      <c r="G521" s="159"/>
      <c r="H521" s="159"/>
      <c r="I521" s="159"/>
      <c r="J521" s="159"/>
      <c r="K521" s="159"/>
      <c r="L521" s="159"/>
      <c r="M521" s="159"/>
      <c r="N521" s="159"/>
    </row>
    <row r="522" spans="1:14" ht="15" customHeight="1">
      <c r="A522" s="180"/>
      <c r="B522" s="180"/>
      <c r="C522" s="180"/>
      <c r="D522" s="180"/>
      <c r="E522" s="159"/>
      <c r="F522" s="159"/>
      <c r="G522" s="159"/>
      <c r="H522" s="159"/>
      <c r="I522" s="159"/>
      <c r="J522" s="159"/>
      <c r="K522" s="159"/>
      <c r="L522" s="159"/>
      <c r="M522" s="159"/>
      <c r="N522" s="159"/>
    </row>
    <row r="523" spans="1:14" ht="15" customHeight="1">
      <c r="A523" s="180"/>
      <c r="B523" s="180"/>
      <c r="C523" s="180"/>
      <c r="D523" s="180"/>
      <c r="E523" s="159"/>
      <c r="F523" s="159"/>
      <c r="G523" s="159"/>
      <c r="H523" s="159"/>
      <c r="I523" s="159"/>
      <c r="J523" s="159"/>
      <c r="K523" s="159"/>
      <c r="L523" s="159"/>
      <c r="M523" s="159"/>
      <c r="N523" s="159"/>
    </row>
    <row r="524" spans="1:14" ht="15" customHeight="1">
      <c r="A524" s="180"/>
      <c r="B524" s="180"/>
      <c r="C524" s="180"/>
      <c r="D524" s="180"/>
      <c r="E524" s="159"/>
      <c r="F524" s="159"/>
      <c r="G524" s="159"/>
      <c r="H524" s="159"/>
      <c r="I524" s="159"/>
      <c r="J524" s="159"/>
      <c r="K524" s="159"/>
      <c r="L524" s="159"/>
      <c r="M524" s="159"/>
      <c r="N524" s="159"/>
    </row>
    <row r="525" spans="1:14" ht="15" customHeight="1">
      <c r="A525" s="180"/>
      <c r="B525" s="180"/>
      <c r="C525" s="180"/>
      <c r="D525" s="180"/>
      <c r="E525" s="159"/>
      <c r="F525" s="159"/>
      <c r="G525" s="159"/>
      <c r="H525" s="159"/>
      <c r="I525" s="159"/>
      <c r="J525" s="159"/>
      <c r="K525" s="159"/>
      <c r="L525" s="159"/>
      <c r="M525" s="159"/>
      <c r="N525" s="159"/>
    </row>
    <row r="526" spans="1:14" ht="15" customHeight="1">
      <c r="A526" s="180"/>
      <c r="B526" s="180"/>
      <c r="C526" s="180"/>
      <c r="D526" s="180"/>
      <c r="E526" s="159"/>
      <c r="F526" s="159"/>
      <c r="G526" s="159"/>
      <c r="H526" s="159"/>
      <c r="I526" s="159"/>
      <c r="J526" s="159"/>
      <c r="K526" s="159"/>
      <c r="L526" s="159"/>
      <c r="M526" s="159"/>
      <c r="N526" s="159"/>
    </row>
    <row r="527" spans="1:14" ht="15" customHeight="1">
      <c r="A527" s="180"/>
      <c r="B527" s="180"/>
      <c r="C527" s="180"/>
      <c r="D527" s="180"/>
      <c r="E527" s="159"/>
      <c r="F527" s="159"/>
      <c r="G527" s="159"/>
      <c r="H527" s="159"/>
      <c r="I527" s="159"/>
      <c r="J527" s="159"/>
      <c r="K527" s="159"/>
      <c r="L527" s="159"/>
      <c r="M527" s="159"/>
      <c r="N527" s="159"/>
    </row>
    <row r="528" spans="1:14" ht="15" customHeight="1">
      <c r="A528" s="180"/>
      <c r="B528" s="180"/>
      <c r="C528" s="180"/>
      <c r="D528" s="180"/>
      <c r="E528" s="159"/>
      <c r="F528" s="159"/>
      <c r="G528" s="159"/>
      <c r="H528" s="159"/>
      <c r="I528" s="159"/>
      <c r="J528" s="159"/>
      <c r="K528" s="159"/>
      <c r="L528" s="159"/>
      <c r="M528" s="159"/>
      <c r="N528" s="159"/>
    </row>
    <row r="529" spans="1:14" ht="15" customHeight="1">
      <c r="A529" s="180"/>
      <c r="B529" s="180"/>
      <c r="C529" s="180"/>
      <c r="D529" s="180"/>
      <c r="E529" s="159"/>
      <c r="F529" s="159"/>
      <c r="G529" s="159"/>
      <c r="H529" s="159"/>
      <c r="I529" s="159"/>
      <c r="J529" s="159"/>
      <c r="K529" s="159"/>
      <c r="L529" s="159"/>
      <c r="M529" s="159"/>
      <c r="N529" s="159"/>
    </row>
    <row r="530" spans="1:14" ht="15" customHeight="1">
      <c r="A530" s="180"/>
      <c r="B530" s="180"/>
      <c r="C530" s="180"/>
      <c r="D530" s="180"/>
      <c r="E530" s="159"/>
      <c r="F530" s="159"/>
      <c r="G530" s="159"/>
      <c r="H530" s="159"/>
      <c r="I530" s="159"/>
      <c r="J530" s="159"/>
      <c r="K530" s="159"/>
      <c r="L530" s="159"/>
      <c r="M530" s="159"/>
      <c r="N530" s="159"/>
    </row>
    <row r="531" spans="1:14" ht="15" customHeight="1">
      <c r="A531" s="180"/>
      <c r="B531" s="180"/>
      <c r="C531" s="180"/>
      <c r="D531" s="180"/>
      <c r="E531" s="159"/>
      <c r="F531" s="159"/>
      <c r="G531" s="159"/>
      <c r="H531" s="159"/>
      <c r="I531" s="159"/>
      <c r="J531" s="159"/>
      <c r="K531" s="159"/>
      <c r="L531" s="159"/>
      <c r="M531" s="159"/>
      <c r="N531" s="159"/>
    </row>
    <row r="532" spans="1:14" ht="15" customHeight="1">
      <c r="A532" s="180"/>
      <c r="B532" s="180"/>
      <c r="C532" s="180"/>
      <c r="D532" s="180"/>
      <c r="E532" s="159"/>
      <c r="F532" s="159"/>
      <c r="G532" s="159"/>
      <c r="H532" s="159"/>
      <c r="I532" s="159"/>
      <c r="J532" s="159"/>
      <c r="K532" s="159"/>
      <c r="L532" s="159"/>
      <c r="M532" s="159"/>
      <c r="N532" s="159"/>
    </row>
    <row r="533" spans="1:14" ht="15" customHeight="1">
      <c r="A533" s="180"/>
      <c r="B533" s="180"/>
      <c r="C533" s="180"/>
      <c r="D533" s="180"/>
      <c r="E533" s="159"/>
      <c r="F533" s="159"/>
      <c r="G533" s="159"/>
      <c r="H533" s="159"/>
      <c r="I533" s="159"/>
      <c r="J533" s="159"/>
      <c r="K533" s="159"/>
      <c r="L533" s="159"/>
      <c r="M533" s="159"/>
      <c r="N533" s="159"/>
    </row>
    <row r="534" spans="1:14" ht="15" customHeight="1">
      <c r="A534" s="180"/>
      <c r="B534" s="180"/>
      <c r="C534" s="180"/>
      <c r="D534" s="180"/>
      <c r="E534" s="159"/>
      <c r="F534" s="159"/>
      <c r="G534" s="159"/>
      <c r="H534" s="159"/>
      <c r="I534" s="159"/>
      <c r="J534" s="159"/>
      <c r="K534" s="159"/>
      <c r="L534" s="159"/>
      <c r="M534" s="159"/>
      <c r="N534" s="159"/>
    </row>
    <row r="535" spans="1:14" ht="15" customHeight="1">
      <c r="A535" s="180"/>
      <c r="B535" s="180"/>
      <c r="C535" s="180"/>
      <c r="D535" s="180"/>
      <c r="E535" s="159"/>
      <c r="F535" s="159"/>
      <c r="G535" s="159"/>
      <c r="H535" s="159"/>
      <c r="I535" s="159"/>
      <c r="J535" s="159"/>
      <c r="K535" s="159"/>
      <c r="L535" s="159"/>
      <c r="M535" s="159"/>
      <c r="N535" s="159"/>
    </row>
    <row r="536" spans="1:14" ht="15" customHeight="1">
      <c r="A536" s="180"/>
      <c r="B536" s="180"/>
      <c r="C536" s="180"/>
      <c r="D536" s="180"/>
      <c r="E536" s="159"/>
      <c r="F536" s="159"/>
      <c r="G536" s="159"/>
      <c r="H536" s="159"/>
      <c r="I536" s="159"/>
      <c r="J536" s="159"/>
      <c r="K536" s="159"/>
      <c r="L536" s="159"/>
      <c r="M536" s="159"/>
      <c r="N536" s="159"/>
    </row>
    <row r="537" spans="1:14" ht="15" customHeight="1">
      <c r="A537" s="180"/>
      <c r="B537" s="180"/>
      <c r="C537" s="180"/>
      <c r="D537" s="180"/>
      <c r="E537" s="159"/>
      <c r="F537" s="159"/>
      <c r="G537" s="159"/>
      <c r="H537" s="159"/>
      <c r="I537" s="159"/>
      <c r="J537" s="159"/>
      <c r="K537" s="159"/>
      <c r="L537" s="159"/>
      <c r="M537" s="159"/>
      <c r="N537" s="159"/>
    </row>
    <row r="538" spans="1:14" ht="15" customHeight="1">
      <c r="A538" s="180"/>
      <c r="B538" s="180"/>
      <c r="C538" s="180"/>
      <c r="D538" s="180"/>
      <c r="E538" s="159"/>
      <c r="F538" s="159"/>
      <c r="G538" s="159"/>
      <c r="H538" s="159"/>
      <c r="I538" s="159"/>
      <c r="J538" s="159"/>
      <c r="K538" s="159"/>
      <c r="L538" s="159"/>
      <c r="M538" s="159"/>
      <c r="N538" s="159"/>
    </row>
    <row r="539" spans="1:14" ht="15" customHeight="1">
      <c r="A539" s="180"/>
      <c r="B539" s="180"/>
      <c r="C539" s="180"/>
      <c r="D539" s="180"/>
      <c r="E539" s="159"/>
      <c r="F539" s="159"/>
      <c r="G539" s="159"/>
      <c r="H539" s="159"/>
      <c r="I539" s="159"/>
      <c r="J539" s="159"/>
      <c r="K539" s="159"/>
      <c r="L539" s="159"/>
      <c r="M539" s="159"/>
      <c r="N539" s="159"/>
    </row>
    <row r="540" spans="1:14" ht="15" customHeight="1">
      <c r="A540" s="180"/>
      <c r="B540" s="180"/>
      <c r="C540" s="180"/>
      <c r="D540" s="180"/>
      <c r="E540" s="159"/>
      <c r="F540" s="159"/>
      <c r="G540" s="159"/>
      <c r="H540" s="159"/>
      <c r="I540" s="159"/>
      <c r="J540" s="159"/>
      <c r="K540" s="159"/>
      <c r="L540" s="159"/>
      <c r="M540" s="159"/>
      <c r="N540" s="159"/>
    </row>
    <row r="541" spans="1:14" ht="15" customHeight="1">
      <c r="A541" s="180"/>
      <c r="B541" s="180"/>
      <c r="C541" s="180"/>
      <c r="D541" s="180"/>
      <c r="E541" s="159"/>
      <c r="F541" s="159"/>
      <c r="G541" s="159"/>
      <c r="H541" s="159"/>
      <c r="I541" s="159"/>
      <c r="J541" s="159"/>
      <c r="K541" s="159"/>
      <c r="L541" s="159"/>
      <c r="M541" s="159"/>
      <c r="N541" s="159"/>
    </row>
    <row r="542" spans="1:14" ht="15" customHeight="1">
      <c r="A542" s="180"/>
      <c r="B542" s="180"/>
      <c r="C542" s="180"/>
      <c r="D542" s="180"/>
      <c r="E542" s="159"/>
      <c r="F542" s="159"/>
      <c r="G542" s="159"/>
      <c r="H542" s="159"/>
      <c r="I542" s="159"/>
      <c r="J542" s="159"/>
      <c r="K542" s="159"/>
      <c r="L542" s="159"/>
      <c r="M542" s="159"/>
      <c r="N542" s="159"/>
    </row>
    <row r="543" spans="1:14" ht="15" customHeight="1">
      <c r="A543" s="180"/>
      <c r="B543" s="180"/>
      <c r="C543" s="180"/>
      <c r="D543" s="180"/>
      <c r="E543" s="159"/>
      <c r="F543" s="159"/>
      <c r="G543" s="159"/>
      <c r="H543" s="159"/>
      <c r="I543" s="159"/>
      <c r="J543" s="159"/>
      <c r="K543" s="159"/>
      <c r="L543" s="159"/>
      <c r="M543" s="159"/>
      <c r="N543" s="159"/>
    </row>
    <row r="544" spans="1:14" ht="15" customHeight="1">
      <c r="A544" s="180"/>
      <c r="B544" s="180"/>
      <c r="C544" s="180"/>
      <c r="D544" s="180"/>
      <c r="E544" s="159"/>
      <c r="F544" s="159"/>
      <c r="G544" s="159"/>
      <c r="H544" s="159"/>
      <c r="I544" s="159"/>
      <c r="J544" s="159"/>
      <c r="K544" s="159"/>
      <c r="L544" s="159"/>
      <c r="M544" s="159"/>
      <c r="N544" s="159"/>
    </row>
    <row r="545" spans="1:14" ht="15" customHeight="1">
      <c r="A545" s="180"/>
      <c r="B545" s="180"/>
      <c r="C545" s="180"/>
      <c r="D545" s="180"/>
      <c r="E545" s="159"/>
      <c r="F545" s="159"/>
      <c r="G545" s="159"/>
      <c r="H545" s="159"/>
      <c r="I545" s="159"/>
      <c r="J545" s="159"/>
      <c r="K545" s="159"/>
      <c r="L545" s="159"/>
      <c r="M545" s="159"/>
      <c r="N545" s="159"/>
    </row>
    <row r="546" spans="1:14" ht="15" customHeight="1">
      <c r="A546" s="180"/>
      <c r="B546" s="180"/>
      <c r="C546" s="180"/>
      <c r="D546" s="180"/>
      <c r="E546" s="159"/>
      <c r="F546" s="159"/>
      <c r="G546" s="159"/>
      <c r="H546" s="159"/>
      <c r="I546" s="159"/>
      <c r="J546" s="159"/>
      <c r="K546" s="159"/>
      <c r="L546" s="159"/>
      <c r="M546" s="159"/>
      <c r="N546" s="159"/>
    </row>
    <row r="547" spans="1:14" ht="15" customHeight="1">
      <c r="A547" s="180"/>
      <c r="B547" s="180"/>
      <c r="C547" s="180"/>
      <c r="D547" s="180"/>
      <c r="E547" s="159"/>
      <c r="F547" s="159"/>
      <c r="G547" s="159"/>
      <c r="H547" s="159"/>
      <c r="I547" s="159"/>
      <c r="J547" s="159"/>
      <c r="K547" s="159"/>
      <c r="L547" s="159"/>
      <c r="M547" s="159"/>
      <c r="N547" s="159"/>
    </row>
    <row r="548" spans="1:14" ht="15" customHeight="1">
      <c r="A548" s="180"/>
      <c r="B548" s="180"/>
      <c r="C548" s="180"/>
      <c r="D548" s="180"/>
      <c r="E548" s="159"/>
      <c r="F548" s="159"/>
      <c r="G548" s="159"/>
      <c r="H548" s="159"/>
      <c r="I548" s="159"/>
      <c r="J548" s="159"/>
      <c r="K548" s="159"/>
      <c r="L548" s="159"/>
      <c r="M548" s="159"/>
      <c r="N548" s="159"/>
    </row>
    <row r="549" spans="1:14" ht="15" customHeight="1">
      <c r="A549" s="180"/>
      <c r="B549" s="180"/>
      <c r="C549" s="180"/>
      <c r="D549" s="180"/>
      <c r="E549" s="159"/>
      <c r="F549" s="159"/>
      <c r="G549" s="159"/>
      <c r="H549" s="159"/>
      <c r="I549" s="159"/>
      <c r="J549" s="159"/>
      <c r="K549" s="159"/>
      <c r="L549" s="159"/>
      <c r="M549" s="159"/>
      <c r="N549" s="159"/>
    </row>
    <row r="550" spans="1:14" ht="15" customHeight="1">
      <c r="A550" s="180"/>
      <c r="B550" s="180"/>
      <c r="C550" s="180"/>
      <c r="D550" s="180"/>
      <c r="E550" s="159"/>
      <c r="F550" s="159"/>
      <c r="G550" s="159"/>
      <c r="H550" s="159"/>
      <c r="I550" s="159"/>
      <c r="J550" s="159"/>
      <c r="K550" s="159"/>
      <c r="L550" s="159"/>
      <c r="M550" s="159"/>
      <c r="N550" s="159"/>
    </row>
    <row r="551" spans="1:14" ht="15" customHeight="1">
      <c r="A551" s="180"/>
      <c r="B551" s="180"/>
      <c r="C551" s="180"/>
      <c r="D551" s="180"/>
      <c r="E551" s="159"/>
      <c r="F551" s="159"/>
      <c r="G551" s="159"/>
      <c r="H551" s="159"/>
      <c r="I551" s="159"/>
      <c r="J551" s="159"/>
      <c r="K551" s="159"/>
      <c r="L551" s="159"/>
      <c r="M551" s="159"/>
      <c r="N551" s="159"/>
    </row>
    <row r="552" spans="1:14" ht="15" customHeight="1">
      <c r="A552" s="180"/>
      <c r="B552" s="180"/>
      <c r="C552" s="180"/>
      <c r="D552" s="180"/>
      <c r="E552" s="159"/>
      <c r="F552" s="159"/>
      <c r="G552" s="159"/>
      <c r="H552" s="159"/>
      <c r="I552" s="159"/>
      <c r="J552" s="159"/>
      <c r="K552" s="159"/>
      <c r="L552" s="159"/>
      <c r="M552" s="159"/>
      <c r="N552" s="159"/>
    </row>
    <row r="553" spans="1:14" ht="15" customHeight="1">
      <c r="A553" s="180"/>
      <c r="B553" s="180"/>
      <c r="C553" s="180"/>
      <c r="D553" s="180"/>
      <c r="E553" s="159"/>
      <c r="F553" s="159"/>
      <c r="G553" s="159"/>
      <c r="H553" s="159"/>
      <c r="I553" s="159"/>
      <c r="J553" s="159"/>
      <c r="K553" s="159"/>
      <c r="L553" s="159"/>
      <c r="M553" s="159"/>
      <c r="N553" s="159"/>
    </row>
    <row r="554" spans="1:14" ht="15" customHeight="1">
      <c r="A554" s="180"/>
      <c r="B554" s="180"/>
      <c r="C554" s="180"/>
      <c r="D554" s="180"/>
      <c r="E554" s="159"/>
      <c r="F554" s="159"/>
      <c r="G554" s="159"/>
      <c r="H554" s="159"/>
      <c r="I554" s="159"/>
      <c r="J554" s="159"/>
      <c r="K554" s="159"/>
      <c r="L554" s="159"/>
      <c r="M554" s="159"/>
      <c r="N554" s="159"/>
    </row>
    <row r="555" spans="1:14" ht="15" customHeight="1">
      <c r="A555" s="180"/>
      <c r="B555" s="180"/>
      <c r="C555" s="180"/>
      <c r="D555" s="180"/>
      <c r="E555" s="159"/>
      <c r="F555" s="159"/>
      <c r="G555" s="159"/>
      <c r="H555" s="159"/>
      <c r="I555" s="159"/>
      <c r="J555" s="159"/>
      <c r="K555" s="159"/>
      <c r="L555" s="159"/>
      <c r="M555" s="159"/>
      <c r="N555" s="159"/>
    </row>
    <row r="556" spans="1:14" ht="15" customHeight="1">
      <c r="A556" s="180"/>
      <c r="B556" s="180"/>
      <c r="C556" s="180"/>
      <c r="D556" s="180"/>
      <c r="E556" s="159"/>
      <c r="F556" s="159"/>
      <c r="G556" s="159"/>
      <c r="H556" s="159"/>
      <c r="I556" s="159"/>
      <c r="J556" s="159"/>
      <c r="K556" s="159"/>
      <c r="L556" s="159"/>
      <c r="M556" s="159"/>
      <c r="N556" s="159"/>
    </row>
    <row r="557" spans="1:14" ht="15" customHeight="1">
      <c r="A557" s="180"/>
      <c r="B557" s="180"/>
      <c r="C557" s="180"/>
      <c r="D557" s="180"/>
      <c r="E557" s="159"/>
      <c r="F557" s="159"/>
      <c r="G557" s="159"/>
      <c r="H557" s="159"/>
      <c r="I557" s="159"/>
      <c r="J557" s="159"/>
      <c r="K557" s="159"/>
      <c r="L557" s="159"/>
      <c r="M557" s="159"/>
      <c r="N557" s="159"/>
    </row>
    <row r="558" spans="1:14" ht="15" customHeight="1">
      <c r="A558" s="180"/>
      <c r="B558" s="180"/>
      <c r="C558" s="180"/>
      <c r="D558" s="180"/>
      <c r="E558" s="159"/>
      <c r="F558" s="159"/>
      <c r="G558" s="159"/>
      <c r="H558" s="159"/>
      <c r="I558" s="159"/>
      <c r="J558" s="159"/>
      <c r="K558" s="159"/>
      <c r="L558" s="159"/>
      <c r="M558" s="159"/>
      <c r="N558" s="159"/>
    </row>
    <row r="559" spans="1:14" ht="15" customHeight="1">
      <c r="A559" s="180"/>
      <c r="B559" s="180"/>
      <c r="C559" s="180"/>
      <c r="D559" s="180"/>
      <c r="E559" s="159"/>
      <c r="F559" s="159"/>
      <c r="G559" s="159"/>
      <c r="H559" s="159"/>
      <c r="I559" s="159"/>
      <c r="J559" s="159"/>
      <c r="K559" s="159"/>
      <c r="L559" s="159"/>
      <c r="M559" s="159"/>
      <c r="N559" s="159"/>
    </row>
    <row r="560" spans="1:14" ht="15" customHeight="1">
      <c r="A560" s="180"/>
      <c r="B560" s="180"/>
      <c r="C560" s="180"/>
      <c r="D560" s="180"/>
      <c r="E560" s="159"/>
      <c r="F560" s="159"/>
      <c r="G560" s="159"/>
      <c r="H560" s="159"/>
      <c r="I560" s="159"/>
      <c r="J560" s="159"/>
      <c r="K560" s="159"/>
      <c r="L560" s="159"/>
      <c r="M560" s="159"/>
      <c r="N560" s="159"/>
    </row>
    <row r="561" spans="1:14" ht="15" customHeight="1">
      <c r="A561" s="180"/>
      <c r="B561" s="180"/>
      <c r="C561" s="180"/>
      <c r="D561" s="180"/>
      <c r="E561" s="159"/>
      <c r="F561" s="159"/>
      <c r="G561" s="159"/>
      <c r="H561" s="159"/>
      <c r="I561" s="159"/>
      <c r="J561" s="159"/>
      <c r="K561" s="159"/>
      <c r="L561" s="159"/>
      <c r="M561" s="159"/>
      <c r="N561" s="159"/>
    </row>
    <row r="562" spans="1:14" ht="15" customHeight="1">
      <c r="A562" s="180"/>
      <c r="B562" s="180"/>
      <c r="C562" s="180"/>
      <c r="D562" s="180"/>
      <c r="E562" s="159"/>
      <c r="F562" s="159"/>
      <c r="G562" s="159"/>
      <c r="H562" s="159"/>
      <c r="I562" s="159"/>
      <c r="J562" s="159"/>
      <c r="K562" s="159"/>
      <c r="L562" s="159"/>
      <c r="M562" s="159"/>
      <c r="N562" s="159"/>
    </row>
    <row r="563" spans="1:14" ht="15" customHeight="1">
      <c r="A563" s="180"/>
      <c r="B563" s="180"/>
      <c r="C563" s="180"/>
      <c r="D563" s="180"/>
      <c r="E563" s="159"/>
      <c r="F563" s="159"/>
      <c r="G563" s="159"/>
      <c r="H563" s="159"/>
      <c r="I563" s="159"/>
      <c r="J563" s="159"/>
      <c r="K563" s="159"/>
      <c r="L563" s="159"/>
      <c r="M563" s="159"/>
      <c r="N563" s="159"/>
    </row>
    <row r="564" spans="1:14" ht="15" customHeight="1">
      <c r="A564" s="180"/>
      <c r="B564" s="180"/>
      <c r="C564" s="180"/>
      <c r="D564" s="180"/>
      <c r="E564" s="159"/>
      <c r="F564" s="159"/>
      <c r="G564" s="159"/>
      <c r="H564" s="159"/>
      <c r="I564" s="159"/>
      <c r="J564" s="159"/>
      <c r="K564" s="159"/>
      <c r="L564" s="159"/>
      <c r="M564" s="159"/>
      <c r="N564" s="159"/>
    </row>
    <row r="565" spans="1:14" ht="15" customHeight="1">
      <c r="A565" s="180"/>
      <c r="B565" s="180"/>
      <c r="C565" s="180"/>
      <c r="D565" s="180"/>
      <c r="E565" s="159"/>
      <c r="F565" s="159"/>
      <c r="G565" s="159"/>
      <c r="H565" s="159"/>
      <c r="I565" s="159"/>
      <c r="J565" s="159"/>
      <c r="K565" s="159"/>
      <c r="L565" s="159"/>
      <c r="M565" s="159"/>
      <c r="N565" s="159"/>
    </row>
    <row r="566" spans="1:14" ht="15" customHeight="1">
      <c r="A566" s="180"/>
      <c r="B566" s="180"/>
      <c r="C566" s="180"/>
      <c r="D566" s="180"/>
      <c r="E566" s="159"/>
      <c r="F566" s="159"/>
      <c r="G566" s="159"/>
      <c r="H566" s="159"/>
      <c r="I566" s="159"/>
      <c r="J566" s="159"/>
      <c r="K566" s="159"/>
      <c r="L566" s="159"/>
      <c r="M566" s="159"/>
      <c r="N566" s="159"/>
    </row>
    <row r="567" spans="1:14" ht="15" customHeight="1">
      <c r="A567" s="180"/>
      <c r="B567" s="180"/>
      <c r="C567" s="180"/>
      <c r="D567" s="180"/>
      <c r="E567" s="159"/>
      <c r="F567" s="159"/>
      <c r="G567" s="159"/>
      <c r="H567" s="159"/>
      <c r="I567" s="159"/>
      <c r="J567" s="159"/>
      <c r="K567" s="159"/>
      <c r="L567" s="159"/>
      <c r="M567" s="159"/>
      <c r="N567" s="159"/>
    </row>
    <row r="568" spans="1:14" ht="15" customHeight="1">
      <c r="A568" s="180"/>
      <c r="B568" s="180"/>
      <c r="C568" s="180"/>
      <c r="D568" s="180"/>
      <c r="E568" s="159"/>
      <c r="F568" s="159"/>
      <c r="G568" s="159"/>
      <c r="H568" s="159"/>
      <c r="I568" s="159"/>
      <c r="J568" s="159"/>
      <c r="K568" s="159"/>
      <c r="L568" s="159"/>
      <c r="M568" s="159"/>
      <c r="N568" s="159"/>
    </row>
    <row r="569" spans="1:14" ht="15" customHeight="1">
      <c r="A569" s="180"/>
      <c r="B569" s="180"/>
      <c r="C569" s="180"/>
      <c r="D569" s="180"/>
      <c r="E569" s="159"/>
      <c r="F569" s="159"/>
      <c r="G569" s="159"/>
      <c r="H569" s="159"/>
      <c r="I569" s="159"/>
      <c r="J569" s="159"/>
      <c r="K569" s="159"/>
      <c r="L569" s="159"/>
      <c r="M569" s="159"/>
      <c r="N569" s="159"/>
    </row>
    <row r="570" spans="1:14" ht="15" customHeight="1">
      <c r="A570" s="180"/>
      <c r="B570" s="180"/>
      <c r="C570" s="180"/>
      <c r="D570" s="180"/>
      <c r="E570" s="159"/>
      <c r="F570" s="159"/>
      <c r="G570" s="159"/>
      <c r="H570" s="159"/>
      <c r="I570" s="159"/>
      <c r="J570" s="159"/>
      <c r="K570" s="159"/>
      <c r="L570" s="159"/>
      <c r="M570" s="159"/>
      <c r="N570" s="159"/>
    </row>
    <row r="571" spans="1:14" ht="15" customHeight="1">
      <c r="A571" s="180"/>
      <c r="B571" s="180"/>
      <c r="C571" s="180"/>
      <c r="D571" s="180"/>
      <c r="E571" s="159"/>
      <c r="F571" s="159"/>
      <c r="G571" s="159"/>
      <c r="H571" s="159"/>
      <c r="I571" s="159"/>
      <c r="J571" s="159"/>
      <c r="K571" s="159"/>
      <c r="L571" s="159"/>
      <c r="M571" s="159"/>
      <c r="N571" s="159"/>
    </row>
    <row r="572" spans="1:14" ht="15" customHeight="1">
      <c r="A572" s="180"/>
      <c r="B572" s="180"/>
      <c r="C572" s="180"/>
      <c r="D572" s="180"/>
      <c r="E572" s="159"/>
      <c r="F572" s="159"/>
      <c r="G572" s="159"/>
      <c r="H572" s="159"/>
      <c r="I572" s="159"/>
      <c r="J572" s="159"/>
      <c r="K572" s="159"/>
      <c r="L572" s="159"/>
      <c r="M572" s="159"/>
      <c r="N572" s="159"/>
    </row>
    <row r="573" spans="1:14" ht="15" customHeight="1">
      <c r="A573" s="180"/>
      <c r="B573" s="180"/>
      <c r="C573" s="180"/>
      <c r="D573" s="180"/>
      <c r="E573" s="159"/>
      <c r="F573" s="159"/>
      <c r="G573" s="159"/>
      <c r="H573" s="159"/>
      <c r="I573" s="159"/>
      <c r="J573" s="159"/>
      <c r="K573" s="159"/>
      <c r="L573" s="159"/>
      <c r="M573" s="159"/>
      <c r="N573" s="159"/>
    </row>
    <row r="574" spans="1:14" ht="15" customHeight="1">
      <c r="A574" s="180"/>
      <c r="B574" s="180"/>
      <c r="C574" s="180"/>
      <c r="D574" s="180"/>
      <c r="E574" s="159"/>
      <c r="F574" s="159"/>
      <c r="G574" s="159"/>
      <c r="H574" s="159"/>
      <c r="I574" s="159"/>
      <c r="J574" s="159"/>
      <c r="K574" s="159"/>
      <c r="L574" s="159"/>
      <c r="M574" s="159"/>
      <c r="N574" s="159"/>
    </row>
    <row r="575" spans="1:14" ht="15" customHeight="1">
      <c r="A575" s="180"/>
      <c r="B575" s="180"/>
      <c r="C575" s="180"/>
      <c r="D575" s="180"/>
      <c r="E575" s="159"/>
      <c r="F575" s="159"/>
      <c r="G575" s="159"/>
      <c r="H575" s="159"/>
      <c r="I575" s="159"/>
      <c r="J575" s="159"/>
      <c r="K575" s="159"/>
      <c r="L575" s="159"/>
      <c r="M575" s="159"/>
      <c r="N575" s="159"/>
    </row>
    <row r="576" spans="1:14" ht="15" customHeight="1">
      <c r="A576" s="180"/>
      <c r="B576" s="180"/>
      <c r="C576" s="180"/>
      <c r="D576" s="180"/>
      <c r="E576" s="159"/>
      <c r="F576" s="159"/>
      <c r="G576" s="159"/>
      <c r="H576" s="159"/>
      <c r="I576" s="159"/>
      <c r="J576" s="159"/>
      <c r="K576" s="159"/>
      <c r="L576" s="159"/>
      <c r="M576" s="159"/>
      <c r="N576" s="159"/>
    </row>
    <row r="577" spans="1:14" ht="15" customHeight="1">
      <c r="A577" s="180"/>
      <c r="B577" s="180"/>
      <c r="C577" s="180"/>
      <c r="D577" s="180"/>
      <c r="E577" s="159"/>
      <c r="F577" s="159"/>
      <c r="G577" s="159"/>
      <c r="H577" s="159"/>
      <c r="I577" s="159"/>
      <c r="J577" s="159"/>
      <c r="K577" s="159"/>
      <c r="L577" s="159"/>
      <c r="M577" s="159"/>
      <c r="N577" s="159"/>
    </row>
    <row r="578" spans="1:14" ht="15" customHeight="1">
      <c r="A578" s="180"/>
      <c r="B578" s="180"/>
      <c r="C578" s="180"/>
      <c r="D578" s="180"/>
      <c r="E578" s="159"/>
      <c r="F578" s="159"/>
      <c r="G578" s="159"/>
      <c r="H578" s="159"/>
      <c r="I578" s="159"/>
      <c r="J578" s="159"/>
      <c r="K578" s="159"/>
      <c r="L578" s="159"/>
      <c r="M578" s="159"/>
      <c r="N578" s="159"/>
    </row>
    <row r="579" spans="1:14" ht="15" customHeight="1">
      <c r="A579" s="180"/>
      <c r="B579" s="180"/>
      <c r="C579" s="180"/>
      <c r="D579" s="180"/>
      <c r="E579" s="159"/>
      <c r="F579" s="159"/>
      <c r="G579" s="159"/>
      <c r="H579" s="159"/>
      <c r="I579" s="159"/>
      <c r="J579" s="159"/>
      <c r="K579" s="159"/>
      <c r="L579" s="159"/>
      <c r="M579" s="159"/>
      <c r="N579" s="159"/>
    </row>
    <row r="580" spans="1:14" ht="15" customHeight="1">
      <c r="A580" s="180"/>
      <c r="B580" s="180"/>
      <c r="C580" s="180"/>
      <c r="D580" s="180"/>
      <c r="E580" s="159"/>
      <c r="F580" s="159"/>
      <c r="G580" s="159"/>
      <c r="H580" s="159"/>
      <c r="I580" s="159"/>
      <c r="J580" s="159"/>
      <c r="K580" s="159"/>
      <c r="L580" s="159"/>
      <c r="M580" s="159"/>
      <c r="N580" s="159"/>
    </row>
    <row r="581" spans="1:14" ht="15" customHeight="1">
      <c r="A581" s="180"/>
      <c r="B581" s="180"/>
      <c r="C581" s="180"/>
      <c r="D581" s="180"/>
      <c r="E581" s="159"/>
      <c r="F581" s="159"/>
      <c r="G581" s="159"/>
      <c r="H581" s="159"/>
      <c r="I581" s="159"/>
      <c r="J581" s="159"/>
      <c r="K581" s="159"/>
      <c r="L581" s="159"/>
      <c r="M581" s="159"/>
      <c r="N581" s="159"/>
    </row>
    <row r="582" spans="1:14" ht="15" customHeight="1">
      <c r="A582" s="180"/>
      <c r="B582" s="180"/>
      <c r="C582" s="180"/>
      <c r="D582" s="180"/>
      <c r="E582" s="159"/>
      <c r="F582" s="159"/>
      <c r="G582" s="159"/>
      <c r="H582" s="159"/>
      <c r="I582" s="159"/>
      <c r="J582" s="159"/>
      <c r="K582" s="159"/>
      <c r="L582" s="159"/>
      <c r="M582" s="159"/>
      <c r="N582" s="159"/>
    </row>
    <row r="583" spans="1:14" ht="15" customHeight="1">
      <c r="A583" s="180"/>
      <c r="B583" s="180"/>
      <c r="C583" s="180"/>
      <c r="D583" s="180"/>
      <c r="E583" s="159"/>
      <c r="F583" s="159"/>
      <c r="G583" s="159"/>
      <c r="H583" s="159"/>
      <c r="I583" s="159"/>
      <c r="J583" s="159"/>
      <c r="K583" s="159"/>
      <c r="L583" s="159"/>
      <c r="M583" s="159"/>
      <c r="N583" s="159"/>
    </row>
    <row r="584" spans="1:14" ht="15" customHeight="1">
      <c r="A584" s="180"/>
      <c r="B584" s="180"/>
      <c r="C584" s="180"/>
      <c r="D584" s="180"/>
      <c r="E584" s="159"/>
      <c r="F584" s="159"/>
      <c r="G584" s="159"/>
      <c r="H584" s="159"/>
      <c r="I584" s="159"/>
      <c r="J584" s="159"/>
      <c r="K584" s="159"/>
      <c r="L584" s="159"/>
      <c r="M584" s="159"/>
      <c r="N584" s="159"/>
    </row>
    <row r="585" spans="1:14" ht="15" customHeight="1">
      <c r="A585" s="180"/>
      <c r="B585" s="180"/>
      <c r="C585" s="180"/>
      <c r="D585" s="180"/>
      <c r="E585" s="159"/>
      <c r="F585" s="159"/>
      <c r="G585" s="159"/>
      <c r="H585" s="159"/>
      <c r="I585" s="159"/>
      <c r="J585" s="159"/>
      <c r="K585" s="159"/>
      <c r="L585" s="159"/>
      <c r="M585" s="159"/>
      <c r="N585" s="159"/>
    </row>
    <row r="586" spans="1:14" ht="15" customHeight="1">
      <c r="A586" s="180"/>
      <c r="B586" s="180"/>
      <c r="C586" s="180"/>
      <c r="D586" s="180"/>
      <c r="E586" s="159"/>
      <c r="F586" s="159"/>
      <c r="G586" s="159"/>
      <c r="H586" s="159"/>
      <c r="I586" s="159"/>
      <c r="J586" s="159"/>
      <c r="K586" s="159"/>
      <c r="L586" s="159"/>
      <c r="M586" s="159"/>
      <c r="N586" s="159"/>
    </row>
    <row r="587" spans="1:14" ht="15" customHeight="1">
      <c r="A587" s="180"/>
      <c r="B587" s="180"/>
      <c r="C587" s="180"/>
      <c r="D587" s="180"/>
      <c r="E587" s="159"/>
      <c r="F587" s="159"/>
      <c r="G587" s="159"/>
      <c r="H587" s="159"/>
      <c r="I587" s="159"/>
      <c r="J587" s="159"/>
      <c r="K587" s="159"/>
      <c r="L587" s="159"/>
      <c r="M587" s="159"/>
      <c r="N587" s="159"/>
    </row>
    <row r="588" spans="1:14" ht="15" customHeight="1">
      <c r="A588" s="180"/>
      <c r="B588" s="180"/>
      <c r="C588" s="180"/>
      <c r="D588" s="180"/>
      <c r="E588" s="159"/>
      <c r="F588" s="159"/>
      <c r="G588" s="159"/>
      <c r="H588" s="159"/>
      <c r="I588" s="159"/>
      <c r="J588" s="159"/>
      <c r="K588" s="159"/>
      <c r="L588" s="159"/>
      <c r="M588" s="159"/>
      <c r="N588" s="159"/>
    </row>
    <row r="589" spans="1:14" ht="15" customHeight="1">
      <c r="A589" s="180"/>
      <c r="B589" s="180"/>
      <c r="C589" s="180"/>
      <c r="D589" s="180"/>
      <c r="E589" s="159"/>
      <c r="F589" s="159"/>
      <c r="G589" s="159"/>
      <c r="H589" s="159"/>
      <c r="I589" s="159"/>
      <c r="J589" s="159"/>
      <c r="K589" s="159"/>
      <c r="L589" s="159"/>
      <c r="M589" s="159"/>
      <c r="N589" s="159"/>
    </row>
    <row r="590" spans="1:14" ht="15" customHeight="1">
      <c r="A590" s="180"/>
      <c r="B590" s="180"/>
      <c r="C590" s="180"/>
      <c r="D590" s="180"/>
      <c r="E590" s="159"/>
      <c r="F590" s="159"/>
      <c r="G590" s="159"/>
      <c r="H590" s="159"/>
      <c r="I590" s="159"/>
      <c r="J590" s="159"/>
      <c r="K590" s="159"/>
      <c r="L590" s="159"/>
      <c r="M590" s="159"/>
      <c r="N590" s="159"/>
    </row>
    <row r="591" spans="1:14" ht="15" customHeight="1">
      <c r="A591" s="180"/>
      <c r="B591" s="180"/>
      <c r="C591" s="180"/>
      <c r="D591" s="180"/>
      <c r="E591" s="159"/>
      <c r="F591" s="159"/>
      <c r="G591" s="159"/>
      <c r="H591" s="159"/>
      <c r="I591" s="159"/>
      <c r="J591" s="159"/>
      <c r="K591" s="159"/>
      <c r="L591" s="159"/>
      <c r="M591" s="159"/>
      <c r="N591" s="159"/>
    </row>
    <row r="592" spans="1:14" ht="15" customHeight="1">
      <c r="A592" s="180"/>
      <c r="B592" s="180"/>
      <c r="C592" s="180"/>
      <c r="D592" s="180"/>
      <c r="E592" s="159"/>
      <c r="F592" s="159"/>
      <c r="G592" s="159"/>
      <c r="H592" s="159"/>
      <c r="I592" s="159"/>
      <c r="J592" s="159"/>
      <c r="K592" s="159"/>
      <c r="L592" s="159"/>
      <c r="M592" s="159"/>
      <c r="N592" s="159"/>
    </row>
    <row r="593" spans="1:14" ht="15" customHeight="1">
      <c r="A593" s="180"/>
      <c r="B593" s="180"/>
      <c r="C593" s="180"/>
      <c r="D593" s="180"/>
      <c r="E593" s="159"/>
      <c r="F593" s="159"/>
      <c r="G593" s="159"/>
      <c r="H593" s="159"/>
      <c r="I593" s="159"/>
      <c r="J593" s="159"/>
      <c r="K593" s="159"/>
      <c r="L593" s="159"/>
      <c r="M593" s="159"/>
      <c r="N593" s="159"/>
    </row>
    <row r="594" spans="1:14" ht="15" customHeight="1">
      <c r="A594" s="180"/>
      <c r="B594" s="180"/>
      <c r="C594" s="180"/>
      <c r="D594" s="180"/>
      <c r="E594" s="159"/>
      <c r="F594" s="159"/>
      <c r="G594" s="159"/>
      <c r="H594" s="159"/>
      <c r="I594" s="159"/>
      <c r="J594" s="159"/>
      <c r="K594" s="159"/>
      <c r="L594" s="159"/>
      <c r="M594" s="159"/>
      <c r="N594" s="159"/>
    </row>
    <row r="595" spans="1:14" ht="15" customHeight="1">
      <c r="A595" s="180"/>
      <c r="B595" s="180"/>
      <c r="C595" s="180"/>
      <c r="D595" s="180"/>
      <c r="E595" s="159"/>
      <c r="F595" s="159"/>
      <c r="G595" s="159"/>
      <c r="H595" s="159"/>
      <c r="I595" s="159"/>
      <c r="J595" s="159"/>
      <c r="K595" s="159"/>
      <c r="L595" s="159"/>
      <c r="M595" s="159"/>
      <c r="N595" s="159"/>
    </row>
    <row r="596" spans="1:14" ht="15" customHeight="1">
      <c r="A596" s="180"/>
      <c r="B596" s="180"/>
      <c r="C596" s="180"/>
      <c r="D596" s="180"/>
      <c r="E596" s="159"/>
      <c r="F596" s="159"/>
      <c r="G596" s="159"/>
      <c r="H596" s="159"/>
      <c r="I596" s="159"/>
      <c r="J596" s="159"/>
      <c r="K596" s="159"/>
      <c r="L596" s="159"/>
      <c r="M596" s="159"/>
      <c r="N596" s="159"/>
    </row>
    <row r="597" spans="1:14" ht="15" customHeight="1">
      <c r="A597" s="180"/>
      <c r="B597" s="180"/>
      <c r="C597" s="180"/>
      <c r="D597" s="180"/>
      <c r="E597" s="159"/>
      <c r="F597" s="159"/>
      <c r="G597" s="159"/>
      <c r="H597" s="159"/>
      <c r="I597" s="159"/>
      <c r="J597" s="159"/>
      <c r="K597" s="159"/>
      <c r="L597" s="159"/>
      <c r="M597" s="159"/>
      <c r="N597" s="159"/>
    </row>
    <row r="598" spans="1:14" ht="15" customHeight="1">
      <c r="A598" s="180"/>
      <c r="B598" s="180"/>
      <c r="C598" s="180"/>
      <c r="D598" s="180"/>
      <c r="E598" s="159"/>
      <c r="F598" s="159"/>
      <c r="G598" s="159"/>
      <c r="H598" s="159"/>
      <c r="I598" s="159"/>
      <c r="J598" s="159"/>
      <c r="K598" s="159"/>
      <c r="L598" s="159"/>
      <c r="M598" s="159"/>
      <c r="N598" s="159"/>
    </row>
    <row r="599" spans="1:14" ht="15" customHeight="1">
      <c r="A599" s="180"/>
      <c r="B599" s="180"/>
      <c r="C599" s="180"/>
      <c r="D599" s="180"/>
      <c r="E599" s="159"/>
      <c r="F599" s="159"/>
      <c r="G599" s="159"/>
      <c r="H599" s="159"/>
      <c r="I599" s="159"/>
      <c r="J599" s="159"/>
      <c r="K599" s="159"/>
      <c r="L599" s="159"/>
      <c r="M599" s="159"/>
      <c r="N599" s="159"/>
    </row>
    <row r="600" spans="1:14" ht="15" customHeight="1">
      <c r="A600" s="180"/>
      <c r="B600" s="180"/>
      <c r="C600" s="180"/>
      <c r="D600" s="180"/>
      <c r="E600" s="159"/>
      <c r="F600" s="159"/>
      <c r="G600" s="159"/>
      <c r="H600" s="159"/>
      <c r="I600" s="159"/>
      <c r="J600" s="159"/>
      <c r="K600" s="159"/>
      <c r="L600" s="159"/>
      <c r="M600" s="159"/>
      <c r="N600" s="159"/>
    </row>
    <row r="601" spans="1:14" ht="15" customHeight="1">
      <c r="A601" s="180"/>
      <c r="B601" s="180"/>
      <c r="C601" s="180"/>
      <c r="D601" s="180"/>
      <c r="E601" s="159"/>
      <c r="F601" s="159"/>
      <c r="G601" s="159"/>
      <c r="H601" s="159"/>
      <c r="I601" s="159"/>
      <c r="J601" s="159"/>
      <c r="K601" s="159"/>
      <c r="L601" s="159"/>
      <c r="M601" s="159"/>
      <c r="N601" s="159"/>
    </row>
    <row r="602" spans="1:14" ht="15" customHeight="1">
      <c r="A602" s="180"/>
      <c r="B602" s="180"/>
      <c r="C602" s="180"/>
      <c r="D602" s="180"/>
      <c r="E602" s="159"/>
      <c r="F602" s="159"/>
      <c r="G602" s="159"/>
      <c r="H602" s="159"/>
      <c r="I602" s="159"/>
      <c r="J602" s="159"/>
      <c r="K602" s="159"/>
      <c r="L602" s="159"/>
      <c r="M602" s="159"/>
      <c r="N602" s="159"/>
    </row>
    <row r="603" spans="1:14" ht="15" customHeight="1">
      <c r="A603" s="180"/>
      <c r="B603" s="180"/>
      <c r="C603" s="180"/>
      <c r="D603" s="180"/>
      <c r="E603" s="159"/>
      <c r="F603" s="159"/>
      <c r="G603" s="159"/>
      <c r="H603" s="159"/>
      <c r="I603" s="159"/>
      <c r="J603" s="159"/>
      <c r="K603" s="159"/>
      <c r="L603" s="159"/>
      <c r="M603" s="159"/>
      <c r="N603" s="159"/>
    </row>
    <row r="604" spans="1:14" ht="15" customHeight="1">
      <c r="A604" s="180"/>
      <c r="B604" s="180"/>
      <c r="C604" s="180"/>
      <c r="D604" s="180"/>
      <c r="E604" s="159"/>
      <c r="F604" s="159"/>
      <c r="G604" s="159"/>
      <c r="H604" s="159"/>
      <c r="I604" s="159"/>
      <c r="J604" s="159"/>
      <c r="K604" s="159"/>
      <c r="L604" s="159"/>
      <c r="M604" s="159"/>
      <c r="N604" s="159"/>
    </row>
    <row r="605" spans="1:14" ht="15" customHeight="1">
      <c r="A605" s="180"/>
      <c r="B605" s="180"/>
      <c r="C605" s="180"/>
      <c r="D605" s="180"/>
      <c r="E605" s="159"/>
      <c r="F605" s="159"/>
      <c r="G605" s="159"/>
      <c r="H605" s="159"/>
      <c r="I605" s="159"/>
      <c r="J605" s="159"/>
      <c r="K605" s="159"/>
      <c r="L605" s="159"/>
      <c r="M605" s="159"/>
      <c r="N605" s="159"/>
    </row>
    <row r="606" spans="1:14" ht="15" customHeight="1">
      <c r="A606" s="180"/>
      <c r="B606" s="180"/>
      <c r="C606" s="180"/>
      <c r="D606" s="180"/>
      <c r="E606" s="159"/>
      <c r="F606" s="159"/>
      <c r="G606" s="159"/>
      <c r="H606" s="159"/>
      <c r="I606" s="159"/>
      <c r="J606" s="159"/>
      <c r="K606" s="159"/>
      <c r="L606" s="159"/>
      <c r="M606" s="159"/>
      <c r="N606" s="159"/>
    </row>
    <row r="607" spans="1:14" ht="15" customHeight="1">
      <c r="A607" s="180"/>
      <c r="B607" s="180"/>
      <c r="C607" s="180"/>
      <c r="D607" s="180"/>
      <c r="E607" s="159"/>
      <c r="F607" s="159"/>
      <c r="G607" s="159"/>
      <c r="H607" s="159"/>
      <c r="I607" s="159"/>
      <c r="J607" s="159"/>
      <c r="K607" s="159"/>
      <c r="L607" s="159"/>
      <c r="M607" s="159"/>
      <c r="N607" s="159"/>
    </row>
    <row r="608" spans="1:14" ht="15" customHeight="1">
      <c r="A608" s="180"/>
      <c r="B608" s="180"/>
      <c r="C608" s="180"/>
      <c r="D608" s="180"/>
      <c r="E608" s="159"/>
      <c r="F608" s="159"/>
      <c r="G608" s="159"/>
      <c r="H608" s="159"/>
      <c r="I608" s="159"/>
      <c r="J608" s="159"/>
      <c r="K608" s="159"/>
      <c r="L608" s="159"/>
      <c r="M608" s="159"/>
      <c r="N608" s="159"/>
    </row>
    <row r="609" spans="1:14" ht="15" customHeight="1">
      <c r="A609" s="180"/>
      <c r="B609" s="180"/>
      <c r="C609" s="180"/>
      <c r="D609" s="180"/>
      <c r="E609" s="159"/>
      <c r="F609" s="159"/>
      <c r="G609" s="159"/>
      <c r="H609" s="159"/>
      <c r="I609" s="159"/>
      <c r="J609" s="159"/>
      <c r="K609" s="159"/>
      <c r="L609" s="159"/>
      <c r="M609" s="159"/>
      <c r="N609" s="159"/>
    </row>
    <row r="610" spans="1:14" ht="15" customHeight="1">
      <c r="A610" s="180"/>
      <c r="B610" s="180"/>
      <c r="C610" s="180"/>
      <c r="D610" s="180"/>
      <c r="E610" s="159"/>
      <c r="F610" s="159"/>
      <c r="G610" s="159"/>
      <c r="H610" s="159"/>
      <c r="I610" s="159"/>
      <c r="J610" s="159"/>
      <c r="K610" s="159"/>
      <c r="L610" s="159"/>
      <c r="M610" s="159"/>
      <c r="N610" s="159"/>
    </row>
    <row r="611" spans="1:14" ht="15" customHeight="1">
      <c r="A611" s="180"/>
      <c r="B611" s="180"/>
      <c r="C611" s="180"/>
      <c r="D611" s="180"/>
      <c r="E611" s="159"/>
      <c r="F611" s="159"/>
      <c r="G611" s="159"/>
      <c r="H611" s="159"/>
      <c r="I611" s="159"/>
      <c r="J611" s="159"/>
      <c r="K611" s="159"/>
      <c r="L611" s="159"/>
      <c r="M611" s="159"/>
      <c r="N611" s="159"/>
    </row>
    <row r="612" spans="1:14" ht="15" customHeight="1">
      <c r="A612" s="180"/>
      <c r="B612" s="180"/>
      <c r="C612" s="180"/>
      <c r="D612" s="180"/>
      <c r="E612" s="159"/>
      <c r="F612" s="159"/>
      <c r="G612" s="159"/>
      <c r="H612" s="159"/>
      <c r="I612" s="159"/>
      <c r="J612" s="159"/>
      <c r="K612" s="159"/>
      <c r="L612" s="159"/>
      <c r="M612" s="159"/>
      <c r="N612" s="159"/>
    </row>
    <row r="613" spans="1:14" ht="15" customHeight="1">
      <c r="A613" s="180"/>
      <c r="B613" s="180"/>
      <c r="C613" s="180"/>
      <c r="D613" s="180"/>
      <c r="E613" s="159"/>
      <c r="F613" s="159"/>
      <c r="G613" s="159"/>
      <c r="H613" s="159"/>
      <c r="I613" s="159"/>
      <c r="J613" s="159"/>
      <c r="K613" s="159"/>
      <c r="L613" s="159"/>
      <c r="M613" s="159"/>
      <c r="N613" s="159"/>
    </row>
    <row r="614" spans="1:14" ht="15" customHeight="1">
      <c r="A614" s="180"/>
      <c r="B614" s="180"/>
      <c r="C614" s="180"/>
      <c r="D614" s="180"/>
      <c r="E614" s="159"/>
      <c r="F614" s="159"/>
      <c r="G614" s="159"/>
      <c r="H614" s="159"/>
      <c r="I614" s="159"/>
      <c r="J614" s="159"/>
      <c r="K614" s="159"/>
      <c r="L614" s="159"/>
      <c r="M614" s="159"/>
      <c r="N614" s="159"/>
    </row>
    <row r="615" spans="1:14" ht="15" customHeight="1">
      <c r="A615" s="180"/>
      <c r="B615" s="180"/>
      <c r="C615" s="180"/>
      <c r="D615" s="180"/>
      <c r="E615" s="159"/>
      <c r="F615" s="159"/>
      <c r="G615" s="159"/>
      <c r="H615" s="159"/>
      <c r="I615" s="159"/>
      <c r="J615" s="159"/>
      <c r="K615" s="159"/>
      <c r="L615" s="159"/>
      <c r="M615" s="159"/>
      <c r="N615" s="159"/>
    </row>
    <row r="616" spans="1:14" ht="15" customHeight="1">
      <c r="A616" s="180"/>
      <c r="B616" s="180"/>
      <c r="C616" s="180"/>
      <c r="D616" s="180"/>
      <c r="E616" s="159"/>
      <c r="F616" s="159"/>
      <c r="G616" s="159"/>
      <c r="H616" s="159"/>
      <c r="I616" s="159"/>
      <c r="J616" s="159"/>
      <c r="K616" s="159"/>
      <c r="L616" s="159"/>
      <c r="M616" s="159"/>
      <c r="N616" s="159"/>
    </row>
    <row r="617" spans="1:14" ht="15" customHeight="1">
      <c r="A617" s="180"/>
      <c r="B617" s="180"/>
      <c r="C617" s="180"/>
      <c r="D617" s="180"/>
      <c r="E617" s="159"/>
      <c r="F617" s="159"/>
      <c r="G617" s="159"/>
      <c r="H617" s="159"/>
      <c r="I617" s="159"/>
      <c r="J617" s="159"/>
      <c r="K617" s="159"/>
      <c r="L617" s="159"/>
      <c r="M617" s="159"/>
      <c r="N617" s="159"/>
    </row>
    <row r="618" spans="1:14" ht="15" customHeight="1">
      <c r="A618" s="180"/>
      <c r="B618" s="180"/>
      <c r="C618" s="180"/>
      <c r="D618" s="180"/>
      <c r="E618" s="159"/>
      <c r="F618" s="159"/>
      <c r="G618" s="159"/>
      <c r="H618" s="159"/>
      <c r="I618" s="159"/>
      <c r="J618" s="159"/>
      <c r="K618" s="159"/>
      <c r="L618" s="159"/>
      <c r="M618" s="159"/>
      <c r="N618" s="159"/>
    </row>
    <row r="619" spans="1:14" ht="15" customHeight="1">
      <c r="A619" s="180"/>
      <c r="B619" s="180"/>
      <c r="C619" s="180"/>
      <c r="D619" s="180"/>
      <c r="E619" s="159"/>
      <c r="F619" s="159"/>
      <c r="G619" s="159"/>
      <c r="H619" s="159"/>
      <c r="I619" s="159"/>
      <c r="J619" s="159"/>
      <c r="K619" s="159"/>
      <c r="L619" s="159"/>
      <c r="M619" s="159"/>
      <c r="N619" s="159"/>
    </row>
    <row r="620" spans="1:14" ht="15" customHeight="1">
      <c r="A620" s="180"/>
      <c r="B620" s="180"/>
      <c r="C620" s="180"/>
      <c r="D620" s="180"/>
      <c r="E620" s="159"/>
      <c r="F620" s="159"/>
      <c r="G620" s="159"/>
      <c r="H620" s="159"/>
      <c r="I620" s="159"/>
      <c r="J620" s="159"/>
      <c r="K620" s="159"/>
      <c r="L620" s="159"/>
      <c r="M620" s="159"/>
      <c r="N620" s="159"/>
    </row>
    <row r="621" spans="1:14" ht="15" customHeight="1">
      <c r="A621" s="180"/>
      <c r="B621" s="180"/>
      <c r="C621" s="180"/>
      <c r="D621" s="180"/>
      <c r="E621" s="159"/>
      <c r="F621" s="159"/>
      <c r="G621" s="159"/>
      <c r="H621" s="159"/>
      <c r="I621" s="159"/>
      <c r="J621" s="159"/>
      <c r="K621" s="159"/>
      <c r="L621" s="159"/>
      <c r="M621" s="159"/>
      <c r="N621" s="159"/>
    </row>
    <row r="622" spans="1:14" ht="15" customHeight="1">
      <c r="A622" s="180"/>
      <c r="B622" s="180"/>
      <c r="C622" s="180"/>
      <c r="D622" s="180"/>
      <c r="E622" s="159"/>
      <c r="F622" s="159"/>
      <c r="G622" s="159"/>
      <c r="H622" s="159"/>
      <c r="I622" s="159"/>
      <c r="J622" s="159"/>
      <c r="K622" s="159"/>
      <c r="L622" s="159"/>
      <c r="M622" s="159"/>
      <c r="N622" s="159"/>
    </row>
    <row r="623" spans="1:14" ht="15" customHeight="1">
      <c r="A623" s="180"/>
      <c r="B623" s="180"/>
      <c r="C623" s="180"/>
      <c r="D623" s="180"/>
      <c r="E623" s="159"/>
      <c r="F623" s="159"/>
      <c r="G623" s="159"/>
      <c r="H623" s="159"/>
      <c r="I623" s="159"/>
      <c r="J623" s="159"/>
      <c r="K623" s="159"/>
      <c r="L623" s="159"/>
      <c r="M623" s="159"/>
      <c r="N623" s="159"/>
    </row>
    <row r="624" spans="1:14" ht="15" customHeight="1">
      <c r="A624" s="180"/>
      <c r="B624" s="180"/>
      <c r="C624" s="180"/>
      <c r="D624" s="180"/>
      <c r="E624" s="159"/>
      <c r="F624" s="159"/>
      <c r="G624" s="159"/>
      <c r="H624" s="159"/>
      <c r="I624" s="159"/>
      <c r="J624" s="159"/>
      <c r="K624" s="159"/>
      <c r="L624" s="159"/>
      <c r="M624" s="159"/>
      <c r="N624" s="159"/>
    </row>
    <row r="625" spans="1:14" ht="15" customHeight="1">
      <c r="A625" s="180"/>
      <c r="B625" s="180"/>
      <c r="C625" s="180"/>
      <c r="D625" s="180"/>
      <c r="E625" s="159"/>
      <c r="F625" s="159"/>
      <c r="G625" s="159"/>
      <c r="H625" s="159"/>
      <c r="I625" s="159"/>
      <c r="J625" s="159"/>
      <c r="K625" s="159"/>
      <c r="L625" s="159"/>
      <c r="M625" s="159"/>
      <c r="N625" s="159"/>
    </row>
    <row r="626" spans="1:14" ht="15" customHeight="1">
      <c r="A626" s="180"/>
      <c r="B626" s="180"/>
      <c r="C626" s="180"/>
      <c r="D626" s="180"/>
      <c r="E626" s="159"/>
      <c r="F626" s="159"/>
      <c r="G626" s="159"/>
      <c r="H626" s="159"/>
      <c r="I626" s="159"/>
      <c r="J626" s="159"/>
      <c r="K626" s="159"/>
      <c r="L626" s="159"/>
      <c r="M626" s="159"/>
      <c r="N626" s="159"/>
    </row>
    <row r="627" spans="1:14" ht="15" customHeight="1">
      <c r="A627" s="180"/>
      <c r="B627" s="180"/>
      <c r="C627" s="180"/>
      <c r="D627" s="180"/>
      <c r="E627" s="159"/>
      <c r="F627" s="159"/>
      <c r="G627" s="159"/>
      <c r="H627" s="159"/>
      <c r="I627" s="159"/>
      <c r="J627" s="159"/>
      <c r="K627" s="159"/>
      <c r="L627" s="159"/>
      <c r="M627" s="159"/>
      <c r="N627" s="159"/>
    </row>
    <row r="628" spans="1:14" ht="15" customHeight="1">
      <c r="A628" s="180"/>
      <c r="B628" s="180"/>
      <c r="C628" s="180"/>
      <c r="D628" s="180"/>
      <c r="E628" s="159"/>
      <c r="F628" s="159"/>
      <c r="G628" s="159"/>
      <c r="H628" s="159"/>
      <c r="I628" s="159"/>
      <c r="J628" s="159"/>
      <c r="K628" s="159"/>
      <c r="L628" s="159"/>
      <c r="M628" s="159"/>
      <c r="N628" s="159"/>
    </row>
    <row r="629" spans="1:14" ht="15" customHeight="1">
      <c r="A629" s="180"/>
      <c r="B629" s="180"/>
      <c r="C629" s="180"/>
      <c r="D629" s="180"/>
      <c r="E629" s="159"/>
      <c r="F629" s="159"/>
      <c r="G629" s="159"/>
      <c r="H629" s="159"/>
      <c r="I629" s="159"/>
      <c r="J629" s="159"/>
      <c r="K629" s="159"/>
      <c r="L629" s="159"/>
      <c r="M629" s="159"/>
      <c r="N629" s="159"/>
    </row>
    <row r="630" spans="1:14" ht="15" customHeight="1">
      <c r="A630" s="180"/>
      <c r="B630" s="180"/>
      <c r="C630" s="180"/>
      <c r="D630" s="180"/>
      <c r="E630" s="159"/>
      <c r="F630" s="159"/>
      <c r="G630" s="159"/>
      <c r="H630" s="159"/>
      <c r="I630" s="159"/>
      <c r="J630" s="159"/>
      <c r="K630" s="159"/>
      <c r="L630" s="159"/>
      <c r="M630" s="159"/>
      <c r="N630" s="159"/>
    </row>
    <row r="631" spans="1:14" ht="15" customHeight="1">
      <c r="A631" s="180"/>
      <c r="B631" s="180"/>
      <c r="C631" s="180"/>
      <c r="D631" s="180"/>
      <c r="E631" s="159"/>
      <c r="F631" s="159"/>
      <c r="G631" s="159"/>
      <c r="H631" s="159"/>
      <c r="I631" s="159"/>
      <c r="J631" s="159"/>
      <c r="K631" s="159"/>
      <c r="L631" s="159"/>
      <c r="M631" s="159"/>
      <c r="N631" s="159"/>
    </row>
    <row r="632" spans="1:14" ht="15" customHeight="1">
      <c r="A632" s="180"/>
      <c r="B632" s="180"/>
      <c r="C632" s="180"/>
      <c r="D632" s="180"/>
      <c r="E632" s="159"/>
      <c r="F632" s="159"/>
      <c r="G632" s="159"/>
      <c r="H632" s="159"/>
      <c r="I632" s="159"/>
      <c r="J632" s="159"/>
      <c r="K632" s="159"/>
      <c r="L632" s="159"/>
      <c r="M632" s="159"/>
      <c r="N632" s="159"/>
    </row>
    <row r="633" spans="1:14" ht="15" customHeight="1">
      <c r="A633" s="180"/>
      <c r="B633" s="180"/>
      <c r="C633" s="180"/>
      <c r="D633" s="180"/>
      <c r="E633" s="159"/>
      <c r="F633" s="159"/>
      <c r="G633" s="159"/>
      <c r="H633" s="159"/>
      <c r="I633" s="159"/>
      <c r="J633" s="159"/>
      <c r="K633" s="159"/>
      <c r="L633" s="159"/>
      <c r="M633" s="159"/>
      <c r="N633" s="159"/>
    </row>
    <row r="634" spans="1:14" ht="15" customHeight="1">
      <c r="A634" s="180"/>
      <c r="B634" s="180"/>
      <c r="C634" s="180"/>
      <c r="D634" s="180"/>
      <c r="E634" s="159"/>
      <c r="F634" s="159"/>
      <c r="G634" s="159"/>
      <c r="H634" s="159"/>
      <c r="I634" s="159"/>
      <c r="J634" s="159"/>
      <c r="K634" s="159"/>
      <c r="L634" s="159"/>
      <c r="M634" s="159"/>
      <c r="N634" s="159"/>
    </row>
    <row r="635" spans="1:14" ht="15" customHeight="1">
      <c r="A635" s="180"/>
      <c r="B635" s="180"/>
      <c r="C635" s="180"/>
      <c r="D635" s="180"/>
      <c r="E635" s="159"/>
      <c r="F635" s="159"/>
      <c r="G635" s="159"/>
      <c r="H635" s="159"/>
      <c r="I635" s="159"/>
      <c r="J635" s="159"/>
      <c r="K635" s="159"/>
      <c r="L635" s="159"/>
      <c r="M635" s="159"/>
      <c r="N635" s="159"/>
    </row>
    <row r="636" spans="1:14" ht="15" customHeight="1">
      <c r="A636" s="180"/>
      <c r="B636" s="180"/>
      <c r="C636" s="180"/>
      <c r="D636" s="180"/>
      <c r="E636" s="159"/>
      <c r="F636" s="159"/>
      <c r="G636" s="159"/>
      <c r="H636" s="159"/>
      <c r="I636" s="159"/>
      <c r="J636" s="159"/>
      <c r="K636" s="159"/>
      <c r="L636" s="159"/>
      <c r="M636" s="159"/>
      <c r="N636" s="159"/>
    </row>
    <row r="637" spans="1:14" ht="15" customHeight="1">
      <c r="A637" s="180"/>
      <c r="B637" s="180"/>
      <c r="C637" s="180"/>
      <c r="D637" s="180"/>
      <c r="E637" s="159"/>
      <c r="F637" s="159"/>
      <c r="G637" s="159"/>
      <c r="H637" s="159"/>
      <c r="I637" s="159"/>
      <c r="J637" s="159"/>
      <c r="K637" s="159"/>
      <c r="L637" s="159"/>
      <c r="M637" s="159"/>
      <c r="N637" s="159"/>
    </row>
    <row r="638" spans="1:14" ht="15" customHeight="1">
      <c r="A638" s="180"/>
      <c r="B638" s="180"/>
      <c r="C638" s="180"/>
      <c r="D638" s="180"/>
      <c r="E638" s="159"/>
      <c r="F638" s="159"/>
      <c r="G638" s="159"/>
      <c r="H638" s="159"/>
      <c r="I638" s="159"/>
      <c r="J638" s="159"/>
      <c r="K638" s="159"/>
      <c r="L638" s="159"/>
      <c r="M638" s="159"/>
      <c r="N638" s="159"/>
    </row>
    <row r="639" spans="1:14" ht="15" customHeight="1">
      <c r="A639" s="180"/>
      <c r="B639" s="180"/>
      <c r="C639" s="180"/>
      <c r="D639" s="180"/>
      <c r="E639" s="159"/>
      <c r="F639" s="159"/>
      <c r="G639" s="159"/>
      <c r="H639" s="159"/>
      <c r="I639" s="159"/>
      <c r="J639" s="159"/>
      <c r="K639" s="159"/>
      <c r="L639" s="159"/>
      <c r="M639" s="159"/>
      <c r="N639" s="159"/>
    </row>
    <row r="640" spans="1:14" ht="15" customHeight="1">
      <c r="A640" s="180"/>
      <c r="B640" s="180"/>
      <c r="C640" s="180"/>
      <c r="D640" s="180"/>
      <c r="E640" s="159"/>
      <c r="F640" s="159"/>
      <c r="G640" s="159"/>
      <c r="H640" s="159"/>
      <c r="I640" s="159"/>
      <c r="J640" s="159"/>
      <c r="K640" s="159"/>
      <c r="L640" s="159"/>
      <c r="M640" s="159"/>
      <c r="N640" s="159"/>
    </row>
    <row r="641" spans="1:14" ht="15" customHeight="1">
      <c r="A641" s="180"/>
      <c r="B641" s="180"/>
      <c r="C641" s="180"/>
      <c r="D641" s="180"/>
      <c r="E641" s="159"/>
      <c r="F641" s="159"/>
      <c r="G641" s="159"/>
      <c r="H641" s="159"/>
      <c r="I641" s="159"/>
      <c r="J641" s="159"/>
      <c r="K641" s="159"/>
      <c r="L641" s="159"/>
      <c r="M641" s="159"/>
      <c r="N641" s="159"/>
    </row>
    <row r="642" spans="1:14" ht="15" customHeight="1">
      <c r="A642" s="180"/>
      <c r="B642" s="180"/>
      <c r="C642" s="180"/>
      <c r="D642" s="180"/>
      <c r="E642" s="159"/>
      <c r="F642" s="159"/>
      <c r="G642" s="159"/>
      <c r="H642" s="159"/>
      <c r="I642" s="159"/>
      <c r="J642" s="159"/>
      <c r="K642" s="159"/>
      <c r="L642" s="159"/>
      <c r="M642" s="159"/>
      <c r="N642" s="159"/>
    </row>
    <row r="643" spans="1:14" ht="15" customHeight="1">
      <c r="A643" s="180"/>
      <c r="B643" s="180"/>
      <c r="C643" s="180"/>
      <c r="D643" s="180"/>
      <c r="E643" s="159"/>
      <c r="F643" s="159"/>
      <c r="G643" s="159"/>
      <c r="H643" s="159"/>
      <c r="I643" s="159"/>
      <c r="J643" s="159"/>
      <c r="K643" s="159"/>
      <c r="L643" s="159"/>
      <c r="M643" s="159"/>
      <c r="N643" s="159"/>
    </row>
    <row r="644" spans="1:14" ht="15" customHeight="1">
      <c r="A644" s="180"/>
      <c r="B644" s="180"/>
      <c r="C644" s="180"/>
      <c r="D644" s="180"/>
      <c r="E644" s="159"/>
      <c r="F644" s="159"/>
      <c r="G644" s="159"/>
      <c r="H644" s="159"/>
      <c r="I644" s="159"/>
      <c r="J644" s="159"/>
      <c r="K644" s="159"/>
      <c r="L644" s="159"/>
      <c r="M644" s="159"/>
      <c r="N644" s="159"/>
    </row>
    <row r="645" spans="1:14" ht="15" customHeight="1">
      <c r="A645" s="180"/>
      <c r="B645" s="180"/>
      <c r="C645" s="180"/>
      <c r="D645" s="180"/>
      <c r="E645" s="159"/>
      <c r="F645" s="159"/>
      <c r="G645" s="159"/>
      <c r="H645" s="159"/>
      <c r="I645" s="159"/>
      <c r="J645" s="159"/>
      <c r="K645" s="159"/>
      <c r="L645" s="159"/>
      <c r="M645" s="159"/>
      <c r="N645" s="159"/>
    </row>
    <row r="646" spans="1:14" ht="15" customHeight="1">
      <c r="A646" s="180"/>
      <c r="B646" s="180"/>
      <c r="C646" s="180"/>
      <c r="D646" s="180"/>
      <c r="E646" s="159"/>
      <c r="F646" s="159"/>
      <c r="G646" s="159"/>
      <c r="H646" s="159"/>
      <c r="I646" s="159"/>
      <c r="J646" s="159"/>
      <c r="K646" s="159"/>
      <c r="L646" s="159"/>
      <c r="M646" s="159"/>
      <c r="N646" s="159"/>
    </row>
    <row r="647" spans="1:14" ht="15" customHeight="1">
      <c r="A647" s="180"/>
      <c r="B647" s="180"/>
      <c r="C647" s="180"/>
      <c r="D647" s="180"/>
      <c r="E647" s="159"/>
      <c r="F647" s="159"/>
      <c r="G647" s="159"/>
      <c r="H647" s="159"/>
      <c r="I647" s="159"/>
      <c r="J647" s="159"/>
      <c r="K647" s="159"/>
      <c r="L647" s="159"/>
      <c r="M647" s="159"/>
      <c r="N647" s="159"/>
    </row>
    <row r="648" spans="1:14" ht="15" customHeight="1">
      <c r="A648" s="180"/>
      <c r="B648" s="180"/>
      <c r="C648" s="180"/>
      <c r="D648" s="180"/>
      <c r="E648" s="159"/>
      <c r="F648" s="159"/>
      <c r="G648" s="159"/>
      <c r="H648" s="159"/>
      <c r="I648" s="159"/>
      <c r="J648" s="159"/>
      <c r="K648" s="159"/>
      <c r="L648" s="159"/>
      <c r="M648" s="159"/>
      <c r="N648" s="159"/>
    </row>
    <row r="649" spans="1:14" ht="15" customHeight="1">
      <c r="A649" s="180"/>
      <c r="B649" s="180"/>
      <c r="C649" s="180"/>
      <c r="D649" s="180"/>
      <c r="E649" s="159"/>
      <c r="F649" s="159"/>
      <c r="G649" s="159"/>
      <c r="H649" s="159"/>
      <c r="I649" s="159"/>
      <c r="J649" s="159"/>
      <c r="K649" s="159"/>
      <c r="L649" s="159"/>
      <c r="M649" s="159"/>
      <c r="N649" s="159"/>
    </row>
    <row r="650" spans="1:14" ht="15" customHeight="1">
      <c r="A650" s="180"/>
      <c r="B650" s="180"/>
      <c r="C650" s="180"/>
      <c r="D650" s="180"/>
      <c r="E650" s="159"/>
      <c r="F650" s="159"/>
      <c r="G650" s="159"/>
      <c r="H650" s="159"/>
      <c r="I650" s="159"/>
      <c r="J650" s="159"/>
      <c r="K650" s="159"/>
      <c r="L650" s="159"/>
      <c r="M650" s="159"/>
      <c r="N650" s="159"/>
    </row>
    <row r="651" spans="1:14" ht="15" customHeight="1">
      <c r="A651" s="180"/>
      <c r="B651" s="180"/>
      <c r="C651" s="180"/>
      <c r="D651" s="180"/>
      <c r="E651" s="159"/>
      <c r="F651" s="159"/>
      <c r="G651" s="159"/>
      <c r="H651" s="159"/>
      <c r="I651" s="159"/>
      <c r="J651" s="159"/>
      <c r="K651" s="159"/>
      <c r="L651" s="159"/>
      <c r="M651" s="159"/>
      <c r="N651" s="159"/>
    </row>
    <row r="652" spans="1:14" ht="15" customHeight="1">
      <c r="A652" s="180"/>
      <c r="B652" s="180"/>
      <c r="C652" s="180"/>
      <c r="D652" s="180"/>
      <c r="E652" s="159"/>
      <c r="F652" s="159"/>
      <c r="G652" s="159"/>
      <c r="H652" s="159"/>
      <c r="I652" s="159"/>
      <c r="J652" s="159"/>
      <c r="K652" s="159"/>
      <c r="L652" s="159"/>
      <c r="M652" s="159"/>
      <c r="N652" s="159"/>
    </row>
    <row r="653" spans="1:14" ht="15" customHeight="1">
      <c r="A653" s="180"/>
      <c r="B653" s="180"/>
      <c r="C653" s="180"/>
      <c r="D653" s="180"/>
      <c r="E653" s="159"/>
      <c r="F653" s="159"/>
      <c r="G653" s="159"/>
      <c r="H653" s="159"/>
      <c r="I653" s="159"/>
      <c r="J653" s="159"/>
      <c r="K653" s="159"/>
      <c r="L653" s="159"/>
      <c r="M653" s="159"/>
      <c r="N653" s="159"/>
    </row>
    <row r="654" spans="1:14" ht="15" customHeight="1">
      <c r="A654" s="180"/>
      <c r="B654" s="180"/>
      <c r="C654" s="180"/>
      <c r="D654" s="180"/>
      <c r="E654" s="159"/>
      <c r="F654" s="159"/>
      <c r="G654" s="159"/>
      <c r="H654" s="159"/>
      <c r="I654" s="159"/>
      <c r="J654" s="159"/>
      <c r="K654" s="159"/>
      <c r="L654" s="159"/>
      <c r="M654" s="159"/>
      <c r="N654" s="159"/>
    </row>
    <row r="655" spans="1:14" ht="15" customHeight="1">
      <c r="A655" s="180"/>
      <c r="B655" s="180"/>
      <c r="C655" s="180"/>
      <c r="D655" s="180"/>
      <c r="E655" s="159"/>
      <c r="F655" s="159"/>
      <c r="G655" s="159"/>
      <c r="H655" s="159"/>
      <c r="I655" s="159"/>
      <c r="J655" s="159"/>
      <c r="K655" s="159"/>
      <c r="L655" s="159"/>
      <c r="M655" s="159"/>
      <c r="N655" s="159"/>
    </row>
    <row r="656" spans="1:14" ht="15" customHeight="1">
      <c r="A656" s="180"/>
      <c r="B656" s="180"/>
      <c r="C656" s="180"/>
      <c r="D656" s="180"/>
      <c r="E656" s="159"/>
      <c r="F656" s="159"/>
      <c r="G656" s="159"/>
      <c r="H656" s="159"/>
      <c r="I656" s="159"/>
      <c r="J656" s="159"/>
      <c r="K656" s="159"/>
      <c r="L656" s="159"/>
      <c r="M656" s="159"/>
      <c r="N656" s="159"/>
    </row>
    <row r="657" spans="1:14" ht="15" customHeight="1">
      <c r="A657" s="180"/>
      <c r="B657" s="180"/>
      <c r="C657" s="180"/>
      <c r="D657" s="180"/>
      <c r="E657" s="159"/>
      <c r="F657" s="159"/>
      <c r="G657" s="159"/>
      <c r="H657" s="159"/>
      <c r="I657" s="159"/>
      <c r="J657" s="159"/>
      <c r="K657" s="159"/>
      <c r="L657" s="159"/>
      <c r="M657" s="159"/>
      <c r="N657" s="159"/>
    </row>
    <row r="658" spans="1:14" ht="15" customHeight="1">
      <c r="A658" s="180"/>
      <c r="B658" s="180"/>
      <c r="C658" s="180"/>
      <c r="D658" s="180"/>
      <c r="E658" s="159"/>
      <c r="F658" s="159"/>
      <c r="G658" s="159"/>
      <c r="H658" s="159"/>
      <c r="I658" s="159"/>
      <c r="J658" s="159"/>
      <c r="K658" s="159"/>
      <c r="L658" s="159"/>
      <c r="M658" s="159"/>
      <c r="N658" s="159"/>
    </row>
    <row r="659" spans="1:14" ht="15" customHeight="1">
      <c r="A659" s="180"/>
      <c r="B659" s="180"/>
      <c r="C659" s="180"/>
      <c r="D659" s="180"/>
      <c r="E659" s="159"/>
      <c r="F659" s="159"/>
      <c r="G659" s="159"/>
      <c r="H659" s="159"/>
      <c r="I659" s="159"/>
      <c r="J659" s="159"/>
      <c r="K659" s="159"/>
      <c r="L659" s="159"/>
      <c r="M659" s="159"/>
      <c r="N659" s="159"/>
    </row>
    <row r="660" spans="1:14" ht="15" customHeight="1">
      <c r="A660" s="180"/>
      <c r="B660" s="180"/>
      <c r="C660" s="180"/>
      <c r="D660" s="180"/>
      <c r="E660" s="159"/>
      <c r="F660" s="159"/>
      <c r="G660" s="159"/>
      <c r="H660" s="159"/>
      <c r="I660" s="159"/>
      <c r="J660" s="159"/>
      <c r="K660" s="159"/>
      <c r="L660" s="159"/>
      <c r="M660" s="159"/>
      <c r="N660" s="159"/>
    </row>
    <row r="661" spans="1:14" ht="15" customHeight="1">
      <c r="A661" s="180"/>
      <c r="B661" s="180"/>
      <c r="C661" s="180"/>
      <c r="D661" s="180"/>
      <c r="E661" s="159"/>
      <c r="F661" s="159"/>
      <c r="G661" s="159"/>
      <c r="H661" s="159"/>
      <c r="I661" s="159"/>
      <c r="J661" s="159"/>
      <c r="K661" s="159"/>
      <c r="L661" s="159"/>
      <c r="M661" s="159"/>
      <c r="N661" s="159"/>
    </row>
    <row r="662" spans="1:14" ht="15" customHeight="1">
      <c r="A662" s="180"/>
      <c r="B662" s="180"/>
      <c r="C662" s="180"/>
      <c r="D662" s="180"/>
      <c r="E662" s="159"/>
      <c r="F662" s="159"/>
      <c r="G662" s="159"/>
      <c r="H662" s="159"/>
      <c r="I662" s="159"/>
      <c r="J662" s="159"/>
      <c r="K662" s="159"/>
      <c r="L662" s="159"/>
      <c r="M662" s="159"/>
      <c r="N662" s="159"/>
    </row>
    <row r="663" spans="1:14" ht="15" customHeight="1">
      <c r="A663" s="180"/>
      <c r="B663" s="180"/>
      <c r="C663" s="180"/>
      <c r="D663" s="180"/>
      <c r="E663" s="159"/>
      <c r="F663" s="159"/>
      <c r="G663" s="159"/>
      <c r="H663" s="159"/>
      <c r="I663" s="159"/>
      <c r="J663" s="159"/>
      <c r="K663" s="159"/>
      <c r="L663" s="159"/>
      <c r="M663" s="159"/>
      <c r="N663" s="159"/>
    </row>
    <row r="664" spans="1:14" ht="15" customHeight="1">
      <c r="A664" s="180"/>
      <c r="B664" s="180"/>
      <c r="C664" s="180"/>
      <c r="D664" s="180"/>
      <c r="E664" s="159"/>
      <c r="F664" s="159"/>
      <c r="G664" s="159"/>
      <c r="H664" s="159"/>
      <c r="I664" s="159"/>
      <c r="J664" s="159"/>
      <c r="K664" s="159"/>
      <c r="L664" s="159"/>
      <c r="M664" s="159"/>
      <c r="N664" s="159"/>
    </row>
    <row r="665" spans="1:14" ht="15" customHeight="1">
      <c r="A665" s="180"/>
      <c r="B665" s="180"/>
      <c r="C665" s="180"/>
      <c r="D665" s="180"/>
      <c r="E665" s="159"/>
      <c r="F665" s="159"/>
      <c r="G665" s="159"/>
      <c r="H665" s="159"/>
      <c r="I665" s="159"/>
      <c r="J665" s="159"/>
      <c r="K665" s="159"/>
      <c r="L665" s="159"/>
      <c r="M665" s="159"/>
      <c r="N665" s="159"/>
    </row>
    <row r="666" spans="1:14" ht="15" customHeight="1">
      <c r="A666" s="180"/>
      <c r="B666" s="180"/>
      <c r="C666" s="180"/>
      <c r="D666" s="180"/>
      <c r="E666" s="159"/>
      <c r="F666" s="159"/>
      <c r="G666" s="159"/>
      <c r="H666" s="159"/>
      <c r="I666" s="159"/>
      <c r="J666" s="159"/>
      <c r="K666" s="159"/>
      <c r="L666" s="159"/>
      <c r="M666" s="159"/>
      <c r="N666" s="159"/>
    </row>
    <row r="667" spans="1:14" ht="15" customHeight="1">
      <c r="A667" s="180"/>
      <c r="B667" s="180"/>
      <c r="C667" s="180"/>
      <c r="D667" s="180"/>
      <c r="E667" s="159"/>
      <c r="F667" s="159"/>
      <c r="G667" s="159"/>
      <c r="H667" s="159"/>
      <c r="I667" s="159"/>
      <c r="J667" s="159"/>
      <c r="K667" s="159"/>
      <c r="L667" s="159"/>
      <c r="M667" s="159"/>
      <c r="N667" s="159"/>
    </row>
    <row r="668" spans="1:14" ht="15" customHeight="1">
      <c r="A668" s="180"/>
      <c r="B668" s="180"/>
      <c r="C668" s="180"/>
      <c r="D668" s="180"/>
      <c r="E668" s="159"/>
      <c r="F668" s="159"/>
      <c r="G668" s="159"/>
      <c r="H668" s="159"/>
      <c r="I668" s="159"/>
      <c r="J668" s="159"/>
      <c r="K668" s="159"/>
      <c r="L668" s="159"/>
      <c r="M668" s="159"/>
      <c r="N668" s="159"/>
    </row>
    <row r="669" spans="1:14" ht="15" customHeight="1">
      <c r="A669" s="180"/>
      <c r="B669" s="180"/>
      <c r="C669" s="180"/>
      <c r="D669" s="180"/>
      <c r="E669" s="159"/>
      <c r="F669" s="159"/>
      <c r="G669" s="159"/>
      <c r="H669" s="159"/>
      <c r="I669" s="159"/>
      <c r="J669" s="159"/>
      <c r="K669" s="159"/>
      <c r="L669" s="159"/>
      <c r="M669" s="159"/>
      <c r="N669" s="159"/>
    </row>
    <row r="670" spans="1:14" ht="15" customHeight="1">
      <c r="A670" s="180"/>
      <c r="B670" s="180"/>
      <c r="C670" s="180"/>
      <c r="D670" s="180"/>
      <c r="E670" s="159"/>
      <c r="F670" s="159"/>
      <c r="G670" s="159"/>
      <c r="H670" s="159"/>
      <c r="I670" s="159"/>
      <c r="J670" s="159"/>
      <c r="K670" s="159"/>
      <c r="L670" s="159"/>
      <c r="M670" s="159"/>
      <c r="N670" s="159"/>
    </row>
    <row r="671" spans="1:14" ht="15" customHeight="1">
      <c r="A671" s="180"/>
      <c r="B671" s="180"/>
      <c r="C671" s="180"/>
      <c r="D671" s="180"/>
      <c r="E671" s="159"/>
      <c r="F671" s="159"/>
      <c r="G671" s="159"/>
      <c r="H671" s="159"/>
      <c r="I671" s="159"/>
      <c r="J671" s="159"/>
      <c r="K671" s="159"/>
      <c r="L671" s="159"/>
      <c r="M671" s="159"/>
      <c r="N671" s="159"/>
    </row>
    <row r="672" spans="1:14" ht="15" customHeight="1">
      <c r="A672" s="180"/>
      <c r="B672" s="180"/>
      <c r="C672" s="180"/>
      <c r="D672" s="180"/>
      <c r="E672" s="159"/>
      <c r="F672" s="159"/>
      <c r="G672" s="159"/>
      <c r="H672" s="159"/>
      <c r="I672" s="159"/>
      <c r="J672" s="159"/>
      <c r="K672" s="159"/>
      <c r="L672" s="159"/>
      <c r="M672" s="159"/>
      <c r="N672" s="159"/>
    </row>
    <row r="673" spans="1:14" ht="15" customHeight="1">
      <c r="A673" s="180"/>
      <c r="B673" s="180"/>
      <c r="C673" s="180"/>
      <c r="D673" s="180"/>
      <c r="E673" s="159"/>
      <c r="F673" s="159"/>
      <c r="G673" s="159"/>
      <c r="H673" s="159"/>
      <c r="I673" s="159"/>
      <c r="J673" s="159"/>
      <c r="K673" s="159"/>
      <c r="L673" s="159"/>
      <c r="M673" s="159"/>
      <c r="N673" s="159"/>
    </row>
    <row r="674" spans="1:14" ht="15" customHeight="1">
      <c r="A674" s="180"/>
      <c r="B674" s="180"/>
      <c r="C674" s="180"/>
      <c r="D674" s="180"/>
      <c r="E674" s="159"/>
      <c r="F674" s="159"/>
      <c r="G674" s="159"/>
      <c r="H674" s="159"/>
      <c r="I674" s="159"/>
      <c r="J674" s="159"/>
      <c r="K674" s="159"/>
      <c r="L674" s="159"/>
      <c r="M674" s="159"/>
      <c r="N674" s="159"/>
    </row>
    <row r="675" spans="1:14" ht="15" customHeight="1">
      <c r="A675" s="180"/>
      <c r="B675" s="180"/>
      <c r="C675" s="180"/>
      <c r="D675" s="180"/>
      <c r="E675" s="159"/>
      <c r="F675" s="159"/>
      <c r="G675" s="159"/>
      <c r="H675" s="159"/>
      <c r="I675" s="159"/>
      <c r="J675" s="159"/>
      <c r="K675" s="159"/>
      <c r="L675" s="159"/>
      <c r="M675" s="159"/>
      <c r="N675" s="159"/>
    </row>
    <row r="676" spans="1:14" ht="15" customHeight="1">
      <c r="A676" s="180"/>
      <c r="B676" s="180"/>
      <c r="C676" s="180"/>
      <c r="D676" s="180"/>
      <c r="E676" s="159"/>
      <c r="F676" s="159"/>
      <c r="G676" s="159"/>
      <c r="H676" s="159"/>
      <c r="I676" s="159"/>
      <c r="J676" s="159"/>
      <c r="K676" s="159"/>
      <c r="L676" s="159"/>
      <c r="M676" s="159"/>
      <c r="N676" s="159"/>
    </row>
    <row r="677" spans="1:14" ht="15" customHeight="1">
      <c r="A677" s="180"/>
      <c r="B677" s="180"/>
      <c r="C677" s="180"/>
      <c r="D677" s="180"/>
      <c r="E677" s="159"/>
      <c r="F677" s="159"/>
      <c r="G677" s="159"/>
      <c r="H677" s="159"/>
      <c r="I677" s="159"/>
      <c r="J677" s="159"/>
      <c r="K677" s="159"/>
      <c r="L677" s="159"/>
      <c r="M677" s="159"/>
      <c r="N677" s="159"/>
    </row>
    <row r="678" spans="1:14" ht="15" customHeight="1">
      <c r="A678" s="180"/>
      <c r="B678" s="180"/>
      <c r="C678" s="180"/>
      <c r="D678" s="180"/>
      <c r="E678" s="159"/>
      <c r="F678" s="159"/>
      <c r="G678" s="159"/>
      <c r="H678" s="159"/>
      <c r="I678" s="159"/>
      <c r="J678" s="159"/>
      <c r="K678" s="159"/>
      <c r="L678" s="159"/>
      <c r="M678" s="159"/>
      <c r="N678" s="159"/>
    </row>
    <row r="679" spans="1:14" ht="15" customHeight="1">
      <c r="A679" s="180"/>
      <c r="B679" s="180"/>
      <c r="C679" s="180"/>
      <c r="D679" s="180"/>
      <c r="E679" s="159"/>
      <c r="F679" s="159"/>
      <c r="G679" s="159"/>
      <c r="H679" s="159"/>
      <c r="I679" s="159"/>
      <c r="J679" s="159"/>
      <c r="K679" s="159"/>
      <c r="L679" s="159"/>
      <c r="M679" s="159"/>
      <c r="N679" s="159"/>
    </row>
    <row r="680" spans="1:14" ht="15" customHeight="1">
      <c r="A680" s="180"/>
      <c r="B680" s="180"/>
      <c r="C680" s="180"/>
      <c r="D680" s="180"/>
      <c r="E680" s="159"/>
      <c r="F680" s="159"/>
      <c r="G680" s="159"/>
      <c r="H680" s="159"/>
      <c r="I680" s="159"/>
      <c r="J680" s="159"/>
      <c r="K680" s="159"/>
      <c r="L680" s="159"/>
      <c r="M680" s="159"/>
      <c r="N680" s="159"/>
    </row>
    <row r="681" spans="1:14" ht="15" customHeight="1">
      <c r="A681" s="180"/>
      <c r="B681" s="180"/>
      <c r="C681" s="180"/>
      <c r="D681" s="180"/>
      <c r="E681" s="159"/>
      <c r="F681" s="159"/>
      <c r="G681" s="159"/>
      <c r="H681" s="159"/>
      <c r="I681" s="159"/>
      <c r="J681" s="159"/>
      <c r="K681" s="159"/>
      <c r="L681" s="159"/>
      <c r="M681" s="159"/>
      <c r="N681" s="159"/>
    </row>
    <row r="682" spans="1:14" ht="15" customHeight="1">
      <c r="A682" s="180"/>
      <c r="B682" s="180"/>
      <c r="C682" s="180"/>
      <c r="D682" s="180"/>
      <c r="E682" s="159"/>
      <c r="F682" s="159"/>
      <c r="G682" s="159"/>
      <c r="H682" s="159"/>
      <c r="I682" s="159"/>
      <c r="J682" s="159"/>
      <c r="K682" s="159"/>
      <c r="L682" s="159"/>
      <c r="M682" s="159"/>
      <c r="N682" s="159"/>
    </row>
    <row r="683" spans="1:14" ht="15" customHeight="1">
      <c r="A683" s="180"/>
      <c r="B683" s="180"/>
      <c r="C683" s="180"/>
      <c r="D683" s="180"/>
      <c r="E683" s="159"/>
      <c r="F683" s="159"/>
      <c r="G683" s="159"/>
      <c r="H683" s="159"/>
      <c r="I683" s="159"/>
      <c r="J683" s="159"/>
      <c r="K683" s="159"/>
      <c r="L683" s="159"/>
      <c r="M683" s="159"/>
      <c r="N683" s="159"/>
    </row>
    <row r="684" spans="1:14" ht="15" customHeight="1">
      <c r="A684" s="180"/>
      <c r="B684" s="180"/>
      <c r="C684" s="180"/>
      <c r="D684" s="180"/>
      <c r="E684" s="159"/>
      <c r="F684" s="159"/>
      <c r="G684" s="159"/>
      <c r="H684" s="159"/>
      <c r="I684" s="159"/>
      <c r="J684" s="159"/>
      <c r="K684" s="159"/>
      <c r="L684" s="159"/>
      <c r="M684" s="159"/>
      <c r="N684" s="159"/>
    </row>
    <row r="685" spans="1:14" ht="15" customHeight="1">
      <c r="A685" s="180"/>
      <c r="B685" s="180"/>
      <c r="C685" s="180"/>
      <c r="D685" s="180"/>
      <c r="E685" s="159"/>
      <c r="F685" s="159"/>
      <c r="G685" s="159"/>
      <c r="H685" s="159"/>
      <c r="I685" s="159"/>
      <c r="J685" s="159"/>
      <c r="K685" s="159"/>
      <c r="L685" s="159"/>
      <c r="M685" s="159"/>
      <c r="N685" s="159"/>
    </row>
    <row r="686" spans="1:14" ht="15" customHeight="1">
      <c r="A686" s="180"/>
      <c r="B686" s="180"/>
      <c r="C686" s="180"/>
      <c r="D686" s="180"/>
      <c r="E686" s="159"/>
      <c r="F686" s="159"/>
      <c r="G686" s="159"/>
      <c r="H686" s="159"/>
      <c r="I686" s="159"/>
      <c r="J686" s="159"/>
      <c r="K686" s="159"/>
      <c r="L686" s="159"/>
      <c r="M686" s="159"/>
      <c r="N686" s="159"/>
    </row>
    <row r="687" spans="1:14" ht="15" customHeight="1">
      <c r="A687" s="180"/>
      <c r="B687" s="180"/>
      <c r="C687" s="180"/>
      <c r="D687" s="180"/>
      <c r="E687" s="159"/>
      <c r="F687" s="159"/>
      <c r="G687" s="159"/>
      <c r="H687" s="159"/>
      <c r="I687" s="159"/>
      <c r="J687" s="159"/>
      <c r="K687" s="159"/>
      <c r="L687" s="159"/>
      <c r="M687" s="159"/>
      <c r="N687" s="159"/>
    </row>
    <row r="688" spans="1:14" ht="15" customHeight="1">
      <c r="A688" s="180"/>
      <c r="B688" s="180"/>
      <c r="C688" s="180"/>
      <c r="D688" s="180"/>
      <c r="E688" s="159"/>
      <c r="F688" s="159"/>
      <c r="G688" s="159"/>
      <c r="H688" s="159"/>
      <c r="I688" s="159"/>
      <c r="J688" s="159"/>
      <c r="K688" s="159"/>
      <c r="L688" s="159"/>
      <c r="M688" s="159"/>
      <c r="N688" s="159"/>
    </row>
    <row r="689" spans="1:14" ht="15" customHeight="1">
      <c r="A689" s="180"/>
      <c r="B689" s="180"/>
      <c r="C689" s="180"/>
      <c r="D689" s="180"/>
      <c r="E689" s="159"/>
      <c r="F689" s="159"/>
      <c r="G689" s="159"/>
      <c r="H689" s="159"/>
      <c r="I689" s="159"/>
      <c r="J689" s="159"/>
      <c r="K689" s="159"/>
      <c r="L689" s="159"/>
      <c r="M689" s="159"/>
      <c r="N689" s="159"/>
    </row>
    <row r="690" spans="1:14" ht="15" customHeight="1">
      <c r="A690" s="180"/>
      <c r="B690" s="180"/>
      <c r="C690" s="180"/>
      <c r="D690" s="180"/>
      <c r="E690" s="159"/>
      <c r="F690" s="159"/>
      <c r="G690" s="159"/>
      <c r="H690" s="159"/>
      <c r="I690" s="159"/>
      <c r="J690" s="159"/>
      <c r="K690" s="159"/>
      <c r="L690" s="159"/>
      <c r="M690" s="159"/>
      <c r="N690" s="159"/>
    </row>
    <row r="691" spans="1:14" ht="15" customHeight="1">
      <c r="A691" s="180"/>
      <c r="B691" s="180"/>
      <c r="C691" s="180"/>
      <c r="D691" s="180"/>
      <c r="E691" s="159"/>
      <c r="F691" s="159"/>
      <c r="G691" s="159"/>
      <c r="H691" s="159"/>
      <c r="I691" s="159"/>
      <c r="J691" s="159"/>
      <c r="K691" s="159"/>
      <c r="L691" s="159"/>
      <c r="M691" s="159"/>
      <c r="N691" s="159"/>
    </row>
    <row r="692" spans="1:14" ht="15" customHeight="1">
      <c r="A692" s="180"/>
      <c r="B692" s="180"/>
      <c r="C692" s="180"/>
      <c r="D692" s="180"/>
      <c r="E692" s="159"/>
      <c r="F692" s="159"/>
      <c r="G692" s="159"/>
      <c r="H692" s="159"/>
      <c r="I692" s="159"/>
      <c r="J692" s="159"/>
      <c r="K692" s="159"/>
      <c r="L692" s="159"/>
      <c r="M692" s="159"/>
      <c r="N692" s="159"/>
    </row>
    <row r="693" spans="1:14" ht="15" customHeight="1">
      <c r="A693" s="180"/>
      <c r="B693" s="180"/>
      <c r="C693" s="180"/>
      <c r="D693" s="180"/>
      <c r="E693" s="159"/>
      <c r="F693" s="159"/>
      <c r="G693" s="159"/>
      <c r="H693" s="159"/>
      <c r="I693" s="159"/>
      <c r="J693" s="159"/>
      <c r="K693" s="159"/>
      <c r="L693" s="159"/>
      <c r="M693" s="159"/>
      <c r="N693" s="159"/>
    </row>
    <row r="694" spans="1:14" ht="15" customHeight="1">
      <c r="A694" s="180"/>
      <c r="B694" s="180"/>
      <c r="C694" s="180"/>
      <c r="D694" s="180"/>
      <c r="E694" s="159"/>
      <c r="F694" s="159"/>
      <c r="G694" s="159"/>
      <c r="H694" s="159"/>
      <c r="I694" s="159"/>
      <c r="J694" s="159"/>
      <c r="K694" s="159"/>
      <c r="L694" s="159"/>
      <c r="M694" s="159"/>
      <c r="N694" s="159"/>
    </row>
    <row r="695" spans="1:14" ht="15" customHeight="1">
      <c r="A695" s="180"/>
      <c r="B695" s="180"/>
      <c r="C695" s="180"/>
      <c r="D695" s="180"/>
      <c r="E695" s="159"/>
      <c r="F695" s="159"/>
      <c r="G695" s="159"/>
      <c r="H695" s="159"/>
      <c r="I695" s="159"/>
      <c r="J695" s="159"/>
      <c r="K695" s="159"/>
      <c r="L695" s="159"/>
      <c r="M695" s="159"/>
      <c r="N695" s="159"/>
    </row>
    <row r="696" spans="1:14" ht="15" customHeight="1">
      <c r="A696" s="180"/>
      <c r="B696" s="180"/>
      <c r="C696" s="180"/>
      <c r="D696" s="180"/>
      <c r="E696" s="159"/>
      <c r="F696" s="159"/>
      <c r="G696" s="159"/>
      <c r="H696" s="159"/>
      <c r="I696" s="159"/>
      <c r="J696" s="159"/>
      <c r="K696" s="159"/>
      <c r="L696" s="159"/>
      <c r="M696" s="159"/>
      <c r="N696" s="159"/>
    </row>
    <row r="697" spans="1:14" ht="15" customHeight="1">
      <c r="A697" s="180"/>
      <c r="B697" s="180"/>
      <c r="C697" s="180"/>
      <c r="D697" s="180"/>
      <c r="E697" s="159"/>
      <c r="F697" s="159"/>
      <c r="G697" s="159"/>
      <c r="H697" s="159"/>
      <c r="I697" s="159"/>
      <c r="J697" s="159"/>
      <c r="K697" s="159"/>
      <c r="L697" s="159"/>
      <c r="M697" s="159"/>
      <c r="N697" s="159"/>
    </row>
    <row r="698" spans="1:14" ht="15" customHeight="1">
      <c r="A698" s="180"/>
      <c r="B698" s="180"/>
      <c r="C698" s="180"/>
      <c r="D698" s="180"/>
      <c r="E698" s="159"/>
      <c r="F698" s="159"/>
      <c r="G698" s="159"/>
      <c r="H698" s="159"/>
      <c r="I698" s="159"/>
      <c r="J698" s="159"/>
      <c r="K698" s="159"/>
      <c r="L698" s="159"/>
      <c r="M698" s="159"/>
      <c r="N698" s="159"/>
    </row>
    <row r="699" spans="1:14" ht="15" customHeight="1">
      <c r="A699" s="180"/>
      <c r="B699" s="180"/>
      <c r="C699" s="180"/>
      <c r="D699" s="180"/>
      <c r="E699" s="159"/>
      <c r="F699" s="159"/>
      <c r="G699" s="159"/>
      <c r="H699" s="159"/>
      <c r="I699" s="159"/>
      <c r="J699" s="159"/>
      <c r="K699" s="159"/>
      <c r="L699" s="159"/>
      <c r="M699" s="159"/>
      <c r="N699" s="159"/>
    </row>
    <row r="700" spans="1:14" ht="15" customHeight="1">
      <c r="A700" s="180"/>
      <c r="B700" s="180"/>
      <c r="C700" s="180"/>
      <c r="D700" s="180"/>
      <c r="E700" s="159"/>
      <c r="F700" s="159"/>
      <c r="G700" s="159"/>
      <c r="H700" s="159"/>
      <c r="I700" s="159"/>
      <c r="J700" s="159"/>
      <c r="K700" s="159"/>
      <c r="L700" s="159"/>
      <c r="M700" s="159"/>
      <c r="N700" s="159"/>
    </row>
    <row r="701" spans="1:14" ht="15" customHeight="1">
      <c r="A701" s="180"/>
      <c r="B701" s="180"/>
      <c r="C701" s="180"/>
      <c r="D701" s="180"/>
      <c r="E701" s="159"/>
      <c r="F701" s="159"/>
      <c r="G701" s="159"/>
      <c r="H701" s="159"/>
      <c r="I701" s="159"/>
      <c r="J701" s="159"/>
      <c r="K701" s="159"/>
      <c r="L701" s="159"/>
      <c r="M701" s="159"/>
      <c r="N701" s="159"/>
    </row>
    <row r="702" spans="1:14" ht="15" customHeight="1">
      <c r="A702" s="180"/>
      <c r="B702" s="180"/>
      <c r="C702" s="180"/>
      <c r="D702" s="180"/>
      <c r="E702" s="159"/>
      <c r="F702" s="159"/>
      <c r="G702" s="159"/>
      <c r="H702" s="159"/>
      <c r="I702" s="159"/>
      <c r="J702" s="159"/>
      <c r="K702" s="159"/>
      <c r="L702" s="159"/>
      <c r="M702" s="159"/>
      <c r="N702" s="159"/>
    </row>
    <row r="703" spans="1:14" ht="15" customHeight="1">
      <c r="A703" s="180"/>
      <c r="B703" s="180"/>
      <c r="C703" s="180"/>
      <c r="D703" s="180"/>
      <c r="E703" s="159"/>
      <c r="F703" s="159"/>
      <c r="G703" s="159"/>
      <c r="H703" s="159"/>
      <c r="I703" s="159"/>
      <c r="J703" s="159"/>
      <c r="K703" s="159"/>
      <c r="L703" s="159"/>
      <c r="M703" s="159"/>
      <c r="N703" s="159"/>
    </row>
    <row r="704" spans="1:14" ht="15" customHeight="1">
      <c r="A704" s="180"/>
      <c r="B704" s="180"/>
      <c r="C704" s="180"/>
      <c r="D704" s="180"/>
      <c r="E704" s="159"/>
      <c r="F704" s="159"/>
      <c r="G704" s="159"/>
      <c r="H704" s="159"/>
      <c r="I704" s="159"/>
      <c r="J704" s="159"/>
      <c r="K704" s="159"/>
      <c r="L704" s="159"/>
      <c r="M704" s="159"/>
      <c r="N704" s="159"/>
    </row>
    <row r="705" spans="1:14" ht="15" customHeight="1">
      <c r="A705" s="180"/>
      <c r="B705" s="180"/>
      <c r="C705" s="180"/>
      <c r="D705" s="180"/>
      <c r="E705" s="159"/>
      <c r="F705" s="159"/>
      <c r="G705" s="159"/>
      <c r="H705" s="159"/>
      <c r="I705" s="159"/>
      <c r="J705" s="159"/>
      <c r="K705" s="159"/>
      <c r="L705" s="159"/>
      <c r="M705" s="159"/>
      <c r="N705" s="159"/>
    </row>
    <row r="706" spans="1:14" ht="15" customHeight="1">
      <c r="A706" s="180"/>
      <c r="B706" s="180"/>
      <c r="C706" s="180"/>
      <c r="D706" s="180"/>
      <c r="E706" s="159"/>
      <c r="F706" s="159"/>
      <c r="G706" s="159"/>
      <c r="H706" s="159"/>
      <c r="I706" s="159"/>
      <c r="J706" s="159"/>
      <c r="K706" s="159"/>
      <c r="L706" s="159"/>
      <c r="M706" s="159"/>
      <c r="N706" s="159"/>
    </row>
    <row r="707" spans="1:14" ht="15" customHeight="1">
      <c r="A707" s="180"/>
      <c r="B707" s="180"/>
      <c r="C707" s="180"/>
      <c r="D707" s="180"/>
      <c r="E707" s="159"/>
      <c r="F707" s="159"/>
      <c r="G707" s="159"/>
      <c r="H707" s="159"/>
      <c r="I707" s="159"/>
      <c r="J707" s="159"/>
      <c r="K707" s="159"/>
      <c r="L707" s="159"/>
      <c r="M707" s="159"/>
      <c r="N707" s="159"/>
    </row>
    <row r="708" spans="1:14" ht="15" customHeight="1">
      <c r="A708" s="180"/>
      <c r="B708" s="180"/>
      <c r="C708" s="180"/>
      <c r="D708" s="180"/>
      <c r="E708" s="159"/>
      <c r="F708" s="159"/>
      <c r="G708" s="159"/>
      <c r="H708" s="159"/>
      <c r="I708" s="159"/>
      <c r="J708" s="159"/>
      <c r="K708" s="159"/>
      <c r="L708" s="159"/>
      <c r="M708" s="159"/>
      <c r="N708" s="159"/>
    </row>
    <row r="709" spans="1:14" ht="15" customHeight="1">
      <c r="A709" s="180"/>
      <c r="B709" s="180"/>
      <c r="C709" s="180"/>
      <c r="D709" s="180"/>
      <c r="E709" s="159"/>
      <c r="F709" s="159"/>
      <c r="G709" s="159"/>
      <c r="H709" s="159"/>
      <c r="I709" s="159"/>
      <c r="J709" s="159"/>
      <c r="K709" s="159"/>
      <c r="L709" s="159"/>
      <c r="M709" s="159"/>
      <c r="N709" s="159"/>
    </row>
    <row r="710" spans="1:14" ht="15" customHeight="1">
      <c r="A710" s="180"/>
      <c r="B710" s="180"/>
      <c r="C710" s="180"/>
      <c r="D710" s="180"/>
      <c r="E710" s="159"/>
      <c r="F710" s="159"/>
      <c r="G710" s="159"/>
      <c r="H710" s="159"/>
      <c r="I710" s="159"/>
      <c r="J710" s="159"/>
      <c r="K710" s="159"/>
      <c r="L710" s="159"/>
      <c r="M710" s="159"/>
      <c r="N710" s="159"/>
    </row>
    <row r="711" spans="1:14" ht="15" customHeight="1">
      <c r="A711" s="180"/>
      <c r="B711" s="180"/>
      <c r="C711" s="180"/>
      <c r="D711" s="180"/>
      <c r="E711" s="159"/>
      <c r="F711" s="159"/>
      <c r="G711" s="159"/>
      <c r="H711" s="159"/>
      <c r="I711" s="159"/>
      <c r="J711" s="159"/>
      <c r="K711" s="159"/>
      <c r="L711" s="159"/>
      <c r="M711" s="159"/>
      <c r="N711" s="159"/>
    </row>
    <row r="712" spans="1:14" ht="15" customHeight="1">
      <c r="A712" s="180"/>
      <c r="B712" s="180"/>
      <c r="C712" s="180"/>
      <c r="D712" s="180"/>
      <c r="E712" s="159"/>
      <c r="F712" s="159"/>
      <c r="G712" s="159"/>
      <c r="H712" s="159"/>
      <c r="I712" s="159"/>
      <c r="J712" s="159"/>
      <c r="K712" s="159"/>
      <c r="L712" s="159"/>
      <c r="M712" s="159"/>
      <c r="N712" s="159"/>
    </row>
    <row r="713" spans="1:14" ht="15" customHeight="1">
      <c r="A713" s="180"/>
      <c r="B713" s="180"/>
      <c r="C713" s="180"/>
      <c r="D713" s="180"/>
      <c r="E713" s="159"/>
      <c r="F713" s="159"/>
      <c r="G713" s="159"/>
      <c r="H713" s="159"/>
      <c r="I713" s="159"/>
      <c r="J713" s="159"/>
      <c r="K713" s="159"/>
      <c r="L713" s="159"/>
      <c r="M713" s="159"/>
      <c r="N713" s="159"/>
    </row>
    <row r="714" spans="1:14" ht="15" customHeight="1">
      <c r="A714" s="180"/>
      <c r="B714" s="180"/>
      <c r="C714" s="180"/>
      <c r="D714" s="180"/>
      <c r="E714" s="159"/>
      <c r="F714" s="159"/>
      <c r="G714" s="159"/>
      <c r="H714" s="159"/>
      <c r="I714" s="159"/>
      <c r="J714" s="159"/>
      <c r="K714" s="159"/>
      <c r="L714" s="159"/>
      <c r="M714" s="159"/>
      <c r="N714" s="159"/>
    </row>
    <row r="715" spans="1:14" ht="15" customHeight="1">
      <c r="A715" s="180"/>
      <c r="B715" s="180"/>
      <c r="C715" s="180"/>
      <c r="D715" s="180"/>
      <c r="E715" s="159"/>
      <c r="F715" s="159"/>
      <c r="G715" s="159"/>
      <c r="H715" s="159"/>
      <c r="I715" s="159"/>
      <c r="J715" s="159"/>
      <c r="K715" s="159"/>
      <c r="L715" s="159"/>
      <c r="M715" s="159"/>
      <c r="N715" s="159"/>
    </row>
    <row r="716" spans="1:14" ht="15" customHeight="1">
      <c r="A716" s="159"/>
      <c r="B716" s="159"/>
      <c r="C716" s="159"/>
      <c r="D716" s="159"/>
      <c r="E716" s="159"/>
      <c r="F716" s="159"/>
      <c r="G716" s="159"/>
      <c r="H716" s="159"/>
      <c r="I716" s="159"/>
      <c r="J716" s="159"/>
      <c r="K716" s="159"/>
      <c r="L716" s="159"/>
      <c r="M716" s="159"/>
      <c r="N716" s="159"/>
    </row>
  </sheetData>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510"/>
  <sheetViews>
    <sheetView workbookViewId="0"/>
  </sheetViews>
  <sheetFormatPr defaultColWidth="11.125" defaultRowHeight="15" customHeight="1"/>
  <cols>
    <col min="1" max="1" width="64.375" style="154" customWidth="1"/>
    <col min="2" max="26" width="11.125" style="154" customWidth="1"/>
    <col min="27" max="16384" width="11.125" style="154"/>
  </cols>
  <sheetData>
    <row r="1" spans="1:22" ht="15" customHeight="1">
      <c r="A1" s="162" t="s">
        <v>7627</v>
      </c>
      <c r="B1" s="155"/>
      <c r="C1" s="155"/>
      <c r="D1" s="155"/>
      <c r="E1" s="155"/>
      <c r="F1" s="155"/>
      <c r="G1" s="155"/>
      <c r="H1" s="155"/>
      <c r="I1" s="155"/>
      <c r="J1" s="155"/>
      <c r="K1" s="155"/>
      <c r="L1" s="155"/>
      <c r="M1" s="159"/>
      <c r="N1" s="159"/>
      <c r="O1" s="159"/>
      <c r="P1" s="159"/>
      <c r="Q1" s="159"/>
      <c r="R1" s="159"/>
      <c r="S1" s="159"/>
      <c r="T1" s="159"/>
      <c r="U1" s="159"/>
      <c r="V1" s="159"/>
    </row>
    <row r="2" spans="1:22" ht="15" customHeight="1">
      <c r="A2" s="164" t="s">
        <v>424</v>
      </c>
      <c r="B2" s="164" t="s">
        <v>538</v>
      </c>
      <c r="C2" s="164" t="s">
        <v>426</v>
      </c>
      <c r="D2" s="164" t="s">
        <v>427</v>
      </c>
      <c r="E2" s="164" t="s">
        <v>428</v>
      </c>
      <c r="F2" s="164" t="s">
        <v>540</v>
      </c>
      <c r="G2" s="164" t="s">
        <v>541</v>
      </c>
      <c r="H2" s="164" t="s">
        <v>773</v>
      </c>
      <c r="I2" s="164" t="s">
        <v>542</v>
      </c>
      <c r="J2" s="164" t="s">
        <v>543</v>
      </c>
      <c r="K2" s="164" t="s">
        <v>774</v>
      </c>
      <c r="L2" s="164" t="s">
        <v>775</v>
      </c>
      <c r="M2" s="159"/>
      <c r="N2" s="159"/>
      <c r="O2" s="159"/>
      <c r="P2" s="159"/>
      <c r="Q2" s="159"/>
      <c r="R2" s="159"/>
      <c r="S2" s="159"/>
      <c r="T2" s="159"/>
      <c r="U2" s="159"/>
      <c r="V2" s="159"/>
    </row>
    <row r="3" spans="1:22" ht="15" customHeight="1">
      <c r="A3" s="155" t="s">
        <v>14</v>
      </c>
      <c r="B3" s="155" t="s">
        <v>438</v>
      </c>
      <c r="C3" s="155">
        <v>16549762</v>
      </c>
      <c r="D3" s="155">
        <v>16948282</v>
      </c>
      <c r="E3" s="155">
        <v>398521</v>
      </c>
      <c r="F3" s="155">
        <v>16549762</v>
      </c>
      <c r="G3" s="155">
        <v>16948282</v>
      </c>
      <c r="H3" s="155" t="s">
        <v>439</v>
      </c>
      <c r="I3" s="155" t="s">
        <v>545</v>
      </c>
      <c r="J3" s="155" t="s">
        <v>546</v>
      </c>
      <c r="K3" s="155">
        <v>4</v>
      </c>
      <c r="L3" s="155">
        <v>1.9699999999999999E-2</v>
      </c>
      <c r="M3" s="159"/>
      <c r="N3" s="159"/>
      <c r="O3" s="159"/>
      <c r="P3" s="159"/>
      <c r="Q3" s="159"/>
      <c r="R3" s="159"/>
      <c r="S3" s="159"/>
      <c r="T3" s="159"/>
      <c r="U3" s="159"/>
      <c r="V3" s="159"/>
    </row>
    <row r="4" spans="1:22" ht="15" customHeight="1">
      <c r="A4" s="155" t="s">
        <v>14</v>
      </c>
      <c r="B4" s="155" t="s">
        <v>438</v>
      </c>
      <c r="C4" s="155">
        <v>143260028</v>
      </c>
      <c r="D4" s="155">
        <v>143530288</v>
      </c>
      <c r="E4" s="155">
        <v>270261</v>
      </c>
      <c r="F4" s="155">
        <v>143260028</v>
      </c>
      <c r="G4" s="155">
        <v>143530288</v>
      </c>
      <c r="H4" s="155" t="s">
        <v>439</v>
      </c>
      <c r="I4" s="155" t="s">
        <v>545</v>
      </c>
      <c r="J4" s="155" t="s">
        <v>546</v>
      </c>
      <c r="K4" s="155">
        <v>8</v>
      </c>
      <c r="L4" s="155">
        <v>0.1208</v>
      </c>
      <c r="M4" s="159"/>
      <c r="N4" s="159"/>
      <c r="O4" s="159"/>
      <c r="P4" s="159"/>
      <c r="Q4" s="159"/>
      <c r="R4" s="159"/>
      <c r="S4" s="159"/>
      <c r="T4" s="159"/>
      <c r="U4" s="159"/>
      <c r="V4" s="159"/>
    </row>
    <row r="5" spans="1:22" ht="15" customHeight="1">
      <c r="A5" s="155" t="s">
        <v>14</v>
      </c>
      <c r="B5" s="155" t="s">
        <v>438</v>
      </c>
      <c r="C5" s="155">
        <v>207117466</v>
      </c>
      <c r="D5" s="155">
        <v>207121056</v>
      </c>
      <c r="E5" s="155">
        <v>3591</v>
      </c>
      <c r="F5" s="155">
        <v>207117466</v>
      </c>
      <c r="G5" s="155">
        <v>207121056</v>
      </c>
      <c r="H5" s="155" t="s">
        <v>440</v>
      </c>
      <c r="I5" s="155" t="s">
        <v>557</v>
      </c>
      <c r="J5" s="155" t="s">
        <v>558</v>
      </c>
      <c r="K5" s="155" t="s">
        <v>201</v>
      </c>
      <c r="L5" s="155">
        <v>4.2099999999999999E-2</v>
      </c>
      <c r="M5" s="159"/>
      <c r="N5" s="159"/>
      <c r="O5" s="159"/>
      <c r="P5" s="159"/>
      <c r="Q5" s="159"/>
      <c r="R5" s="159"/>
      <c r="S5" s="159"/>
      <c r="T5" s="159"/>
      <c r="U5" s="159"/>
      <c r="V5" s="159"/>
    </row>
    <row r="6" spans="1:22" ht="15" customHeight="1">
      <c r="A6" s="155" t="s">
        <v>14</v>
      </c>
      <c r="B6" s="155" t="s">
        <v>441</v>
      </c>
      <c r="C6" s="155">
        <v>88773367</v>
      </c>
      <c r="D6" s="155">
        <v>88780091</v>
      </c>
      <c r="E6" s="155">
        <v>6725</v>
      </c>
      <c r="F6" s="155">
        <v>88773367</v>
      </c>
      <c r="G6" s="155">
        <v>88780091</v>
      </c>
      <c r="H6" s="155" t="s">
        <v>439</v>
      </c>
      <c r="I6" s="155" t="s">
        <v>545</v>
      </c>
      <c r="J6" s="155" t="s">
        <v>546</v>
      </c>
      <c r="K6" s="155">
        <v>4</v>
      </c>
      <c r="L6" s="155">
        <v>0</v>
      </c>
      <c r="M6" s="159"/>
      <c r="N6" s="159"/>
      <c r="O6" s="159"/>
      <c r="P6" s="159"/>
      <c r="Q6" s="159"/>
      <c r="R6" s="159"/>
      <c r="S6" s="159"/>
      <c r="T6" s="159"/>
      <c r="U6" s="159"/>
      <c r="V6" s="159"/>
    </row>
    <row r="7" spans="1:22" ht="15" customHeight="1">
      <c r="A7" s="155" t="s">
        <v>14</v>
      </c>
      <c r="B7" s="155" t="s">
        <v>441</v>
      </c>
      <c r="C7" s="155">
        <v>90326160</v>
      </c>
      <c r="D7" s="155">
        <v>91608532</v>
      </c>
      <c r="E7" s="155">
        <v>1282373</v>
      </c>
      <c r="F7" s="155">
        <v>91402511</v>
      </c>
      <c r="G7" s="155">
        <v>91478418</v>
      </c>
      <c r="H7" s="155" t="s">
        <v>439</v>
      </c>
      <c r="I7" s="155" t="s">
        <v>562</v>
      </c>
      <c r="J7" s="155" t="s">
        <v>563</v>
      </c>
      <c r="K7" s="155">
        <v>4</v>
      </c>
      <c r="L7" s="155">
        <v>7.0000000000000007E-2</v>
      </c>
      <c r="M7" s="159"/>
      <c r="N7" s="159"/>
      <c r="O7" s="159"/>
      <c r="P7" s="159"/>
      <c r="Q7" s="159"/>
      <c r="R7" s="159"/>
      <c r="S7" s="159"/>
      <c r="T7" s="159"/>
      <c r="U7" s="159"/>
      <c r="V7" s="159"/>
    </row>
    <row r="8" spans="1:22" ht="15" customHeight="1">
      <c r="A8" s="155" t="s">
        <v>14</v>
      </c>
      <c r="B8" s="155" t="s">
        <v>441</v>
      </c>
      <c r="C8" s="155">
        <v>94189553</v>
      </c>
      <c r="D8" s="155">
        <v>94292414</v>
      </c>
      <c r="E8" s="155">
        <v>102862</v>
      </c>
      <c r="F8" s="155">
        <v>94189553</v>
      </c>
      <c r="G8" s="155">
        <v>94292414</v>
      </c>
      <c r="H8" s="155" t="s">
        <v>439</v>
      </c>
      <c r="I8" s="155" t="s">
        <v>545</v>
      </c>
      <c r="J8" s="155" t="s">
        <v>546</v>
      </c>
      <c r="K8" s="155">
        <v>4</v>
      </c>
      <c r="L8" s="155">
        <v>6.6500000000000004E-2</v>
      </c>
      <c r="M8" s="159"/>
      <c r="N8" s="159"/>
      <c r="O8" s="159"/>
      <c r="P8" s="159"/>
      <c r="Q8" s="159"/>
      <c r="R8" s="159"/>
      <c r="S8" s="159"/>
      <c r="T8" s="159"/>
      <c r="U8" s="159"/>
      <c r="V8" s="159"/>
    </row>
    <row r="9" spans="1:22" ht="15" customHeight="1">
      <c r="A9" s="155" t="s">
        <v>14</v>
      </c>
      <c r="B9" s="155" t="s">
        <v>442</v>
      </c>
      <c r="C9" s="155">
        <v>75662604</v>
      </c>
      <c r="D9" s="155">
        <v>75708229</v>
      </c>
      <c r="E9" s="155">
        <v>45626</v>
      </c>
      <c r="F9" s="155">
        <v>75662604</v>
      </c>
      <c r="G9" s="155">
        <v>75708229</v>
      </c>
      <c r="H9" s="155" t="s">
        <v>439</v>
      </c>
      <c r="I9" s="155" t="s">
        <v>545</v>
      </c>
      <c r="J9" s="155" t="s">
        <v>546</v>
      </c>
      <c r="K9" s="155">
        <v>7</v>
      </c>
      <c r="L9" s="155">
        <v>1.9E-2</v>
      </c>
      <c r="M9" s="159"/>
      <c r="N9" s="159"/>
      <c r="O9" s="159"/>
      <c r="P9" s="159"/>
      <c r="Q9" s="159"/>
      <c r="R9" s="159"/>
      <c r="S9" s="159"/>
      <c r="T9" s="159"/>
      <c r="U9" s="159"/>
      <c r="V9" s="159"/>
    </row>
    <row r="10" spans="1:22" ht="15" customHeight="1">
      <c r="A10" s="155" t="s">
        <v>14</v>
      </c>
      <c r="B10" s="155" t="s">
        <v>347</v>
      </c>
      <c r="C10" s="155">
        <v>1000</v>
      </c>
      <c r="D10" s="155">
        <v>68333</v>
      </c>
      <c r="E10" s="155">
        <v>67334</v>
      </c>
      <c r="F10" s="155">
        <v>1000</v>
      </c>
      <c r="G10" s="155">
        <v>68333</v>
      </c>
      <c r="H10" s="155" t="s">
        <v>439</v>
      </c>
      <c r="I10" s="155" t="s">
        <v>545</v>
      </c>
      <c r="J10" s="155" t="s">
        <v>546</v>
      </c>
      <c r="K10" s="155">
        <v>7</v>
      </c>
      <c r="L10" s="155">
        <v>3.15E-2</v>
      </c>
      <c r="M10" s="159"/>
      <c r="N10" s="159"/>
      <c r="O10" s="159"/>
      <c r="P10" s="159"/>
      <c r="Q10" s="159"/>
      <c r="R10" s="159"/>
      <c r="S10" s="159"/>
      <c r="T10" s="159"/>
      <c r="U10" s="159"/>
      <c r="V10" s="159"/>
    </row>
    <row r="11" spans="1:22" ht="15" customHeight="1">
      <c r="A11" s="155" t="s">
        <v>14</v>
      </c>
      <c r="B11" s="155" t="s">
        <v>347</v>
      </c>
      <c r="C11" s="155">
        <v>49199875</v>
      </c>
      <c r="D11" s="155">
        <v>49273459</v>
      </c>
      <c r="E11" s="155">
        <v>73585</v>
      </c>
      <c r="F11" s="155">
        <v>49199875</v>
      </c>
      <c r="G11" s="155">
        <v>49273459</v>
      </c>
      <c r="H11" s="155" t="s">
        <v>439</v>
      </c>
      <c r="I11" s="155" t="s">
        <v>545</v>
      </c>
      <c r="J11" s="155" t="s">
        <v>546</v>
      </c>
      <c r="K11" s="155">
        <v>5</v>
      </c>
      <c r="L11" s="155">
        <v>3.9699999999999999E-2</v>
      </c>
      <c r="M11" s="159"/>
      <c r="N11" s="159"/>
      <c r="O11" s="159"/>
      <c r="P11" s="159"/>
      <c r="Q11" s="159"/>
      <c r="R11" s="159"/>
      <c r="S11" s="159"/>
      <c r="T11" s="159"/>
      <c r="U11" s="159"/>
      <c r="V11" s="159"/>
    </row>
    <row r="12" spans="1:22" ht="15" customHeight="1">
      <c r="A12" s="155" t="s">
        <v>14</v>
      </c>
      <c r="B12" s="155" t="s">
        <v>445</v>
      </c>
      <c r="C12" s="155">
        <v>60881137</v>
      </c>
      <c r="D12" s="155">
        <v>61282510</v>
      </c>
      <c r="E12" s="155">
        <v>401374</v>
      </c>
      <c r="F12" s="155">
        <v>60881137</v>
      </c>
      <c r="G12" s="155">
        <v>61282510</v>
      </c>
      <c r="H12" s="155" t="s">
        <v>439</v>
      </c>
      <c r="I12" s="155" t="s">
        <v>545</v>
      </c>
      <c r="J12" s="155" t="s">
        <v>546</v>
      </c>
      <c r="K12" s="155">
        <v>3</v>
      </c>
      <c r="L12" s="155">
        <v>0.70240000000000002</v>
      </c>
      <c r="M12" s="159"/>
      <c r="N12" s="159"/>
      <c r="O12" s="159"/>
      <c r="P12" s="159"/>
      <c r="Q12" s="159"/>
      <c r="R12" s="159"/>
      <c r="S12" s="159"/>
      <c r="T12" s="159"/>
      <c r="U12" s="159"/>
      <c r="V12" s="159"/>
    </row>
    <row r="13" spans="1:22" ht="15" customHeight="1">
      <c r="A13" s="155" t="s">
        <v>14</v>
      </c>
      <c r="B13" s="155" t="s">
        <v>445</v>
      </c>
      <c r="C13" s="155">
        <v>62408577</v>
      </c>
      <c r="D13" s="155">
        <v>62456778</v>
      </c>
      <c r="E13" s="155">
        <v>48202</v>
      </c>
      <c r="F13" s="155">
        <v>62408577</v>
      </c>
      <c r="G13" s="155">
        <v>62456778</v>
      </c>
      <c r="H13" s="155" t="s">
        <v>440</v>
      </c>
      <c r="I13" s="155" t="s">
        <v>545</v>
      </c>
      <c r="J13" s="155" t="s">
        <v>546</v>
      </c>
      <c r="K13" s="155">
        <v>3</v>
      </c>
      <c r="L13" s="155">
        <v>0.41820000000000002</v>
      </c>
      <c r="M13" s="159"/>
      <c r="N13" s="159"/>
      <c r="O13" s="159"/>
      <c r="P13" s="159"/>
      <c r="Q13" s="159"/>
      <c r="R13" s="159"/>
      <c r="S13" s="159"/>
      <c r="T13" s="159"/>
      <c r="U13" s="159"/>
      <c r="V13" s="159"/>
    </row>
    <row r="14" spans="1:22" ht="15" customHeight="1">
      <c r="A14" s="155" t="s">
        <v>14</v>
      </c>
      <c r="B14" s="155" t="s">
        <v>445</v>
      </c>
      <c r="C14" s="155">
        <v>152376994</v>
      </c>
      <c r="D14" s="155">
        <v>152404346</v>
      </c>
      <c r="E14" s="155">
        <v>27353</v>
      </c>
      <c r="F14" s="155">
        <v>152376994</v>
      </c>
      <c r="G14" s="155">
        <v>152404346</v>
      </c>
      <c r="H14" s="155" t="s">
        <v>439</v>
      </c>
      <c r="I14" s="155" t="s">
        <v>545</v>
      </c>
      <c r="J14" s="155" t="s">
        <v>546</v>
      </c>
      <c r="K14" s="155">
        <v>4</v>
      </c>
      <c r="L14" s="155">
        <v>2.7799999999999998E-2</v>
      </c>
      <c r="M14" s="159"/>
      <c r="N14" s="159"/>
      <c r="O14" s="159"/>
      <c r="P14" s="159"/>
      <c r="Q14" s="159"/>
      <c r="R14" s="159"/>
      <c r="S14" s="159"/>
      <c r="T14" s="159"/>
      <c r="U14" s="159"/>
      <c r="V14" s="159"/>
    </row>
    <row r="15" spans="1:22" ht="15" customHeight="1">
      <c r="A15" s="155" t="s">
        <v>14</v>
      </c>
      <c r="B15" s="155" t="s">
        <v>446</v>
      </c>
      <c r="C15" s="155">
        <v>12433930</v>
      </c>
      <c r="D15" s="155">
        <v>12602620</v>
      </c>
      <c r="E15" s="155">
        <v>168691</v>
      </c>
      <c r="F15" s="155">
        <v>12433930</v>
      </c>
      <c r="G15" s="155">
        <v>12602620</v>
      </c>
      <c r="H15" s="155" t="s">
        <v>439</v>
      </c>
      <c r="I15" s="155" t="s">
        <v>545</v>
      </c>
      <c r="J15" s="155" t="s">
        <v>546</v>
      </c>
      <c r="K15" s="155">
        <v>5</v>
      </c>
      <c r="L15" s="155">
        <v>2.6700000000000002E-2</v>
      </c>
      <c r="M15" s="159"/>
      <c r="N15" s="159"/>
      <c r="O15" s="159"/>
      <c r="P15" s="159"/>
      <c r="Q15" s="159"/>
      <c r="R15" s="159"/>
      <c r="S15" s="159"/>
      <c r="T15" s="159"/>
      <c r="U15" s="159"/>
      <c r="V15" s="159"/>
    </row>
    <row r="16" spans="1:22" ht="15" customHeight="1">
      <c r="A16" s="155" t="s">
        <v>14</v>
      </c>
      <c r="B16" s="155" t="s">
        <v>447</v>
      </c>
      <c r="C16" s="155">
        <v>38967861</v>
      </c>
      <c r="D16" s="155">
        <v>39112281</v>
      </c>
      <c r="E16" s="155">
        <v>144421</v>
      </c>
      <c r="F16" s="155">
        <v>38967861</v>
      </c>
      <c r="G16" s="155">
        <v>39112281</v>
      </c>
      <c r="H16" s="155" t="s">
        <v>439</v>
      </c>
      <c r="I16" s="155" t="s">
        <v>545</v>
      </c>
      <c r="J16" s="155" t="s">
        <v>546</v>
      </c>
      <c r="K16" s="155">
        <v>4</v>
      </c>
      <c r="L16" s="155">
        <v>1.3100000000000001E-2</v>
      </c>
      <c r="M16" s="159"/>
      <c r="N16" s="159"/>
      <c r="O16" s="159"/>
      <c r="P16" s="159"/>
      <c r="Q16" s="159"/>
      <c r="R16" s="159"/>
      <c r="S16" s="159"/>
      <c r="T16" s="159"/>
      <c r="U16" s="159"/>
      <c r="V16" s="159"/>
    </row>
    <row r="17" spans="1:22" ht="15" customHeight="1">
      <c r="A17" s="155" t="s">
        <v>14</v>
      </c>
      <c r="B17" s="155" t="s">
        <v>447</v>
      </c>
      <c r="C17" s="155">
        <v>40868525</v>
      </c>
      <c r="D17" s="155">
        <v>41128923</v>
      </c>
      <c r="E17" s="155">
        <v>260399</v>
      </c>
      <c r="F17" s="155">
        <v>40868525</v>
      </c>
      <c r="G17" s="155">
        <v>41128923</v>
      </c>
      <c r="H17" s="155" t="s">
        <v>439</v>
      </c>
      <c r="I17" s="155" t="s">
        <v>545</v>
      </c>
      <c r="J17" s="155" t="s">
        <v>546</v>
      </c>
      <c r="K17" s="155">
        <v>6</v>
      </c>
      <c r="L17" s="155">
        <v>0.21920000000000001</v>
      </c>
      <c r="M17" s="159"/>
      <c r="N17" s="159"/>
      <c r="O17" s="159"/>
      <c r="P17" s="159"/>
      <c r="Q17" s="159"/>
      <c r="R17" s="159"/>
      <c r="S17" s="159"/>
      <c r="T17" s="159"/>
      <c r="U17" s="159"/>
      <c r="V17" s="159"/>
    </row>
    <row r="18" spans="1:22" ht="15" customHeight="1">
      <c r="A18" s="155" t="s">
        <v>14</v>
      </c>
      <c r="B18" s="155" t="s">
        <v>447</v>
      </c>
      <c r="C18" s="155">
        <v>42233872</v>
      </c>
      <c r="D18" s="155">
        <v>42273599</v>
      </c>
      <c r="E18" s="155">
        <v>39728</v>
      </c>
      <c r="F18" s="155">
        <v>42233872</v>
      </c>
      <c r="G18" s="155">
        <v>42273599</v>
      </c>
      <c r="H18" s="155" t="s">
        <v>439</v>
      </c>
      <c r="I18" s="155" t="s">
        <v>545</v>
      </c>
      <c r="J18" s="155" t="s">
        <v>546</v>
      </c>
      <c r="K18" s="155">
        <v>3</v>
      </c>
      <c r="L18" s="155">
        <v>3.7900000000000003E-2</v>
      </c>
      <c r="M18" s="159"/>
      <c r="N18" s="159"/>
      <c r="O18" s="159"/>
      <c r="P18" s="159"/>
      <c r="Q18" s="159"/>
      <c r="R18" s="159"/>
      <c r="S18" s="159"/>
      <c r="T18" s="159"/>
      <c r="U18" s="159"/>
      <c r="V18" s="159"/>
    </row>
    <row r="19" spans="1:22" ht="15" customHeight="1">
      <c r="A19" s="155" t="s">
        <v>14</v>
      </c>
      <c r="B19" s="155" t="s">
        <v>447</v>
      </c>
      <c r="C19" s="155">
        <v>42321112</v>
      </c>
      <c r="D19" s="155">
        <v>42416141</v>
      </c>
      <c r="E19" s="155">
        <v>95030</v>
      </c>
      <c r="F19" s="155">
        <v>42321112</v>
      </c>
      <c r="G19" s="155">
        <v>42416141</v>
      </c>
      <c r="H19" s="155" t="s">
        <v>439</v>
      </c>
      <c r="I19" s="155" t="s">
        <v>545</v>
      </c>
      <c r="J19" s="155" t="s">
        <v>546</v>
      </c>
      <c r="K19" s="155">
        <v>3</v>
      </c>
      <c r="L19" s="155">
        <v>6.8999999999999999E-3</v>
      </c>
      <c r="M19" s="159"/>
      <c r="N19" s="159"/>
      <c r="O19" s="159"/>
      <c r="P19" s="159"/>
      <c r="Q19" s="159"/>
      <c r="R19" s="159"/>
      <c r="S19" s="159"/>
      <c r="T19" s="159"/>
      <c r="U19" s="159"/>
      <c r="V19" s="159"/>
    </row>
    <row r="20" spans="1:22" ht="15" customHeight="1">
      <c r="A20" s="155" t="s">
        <v>14</v>
      </c>
      <c r="B20" s="155" t="s">
        <v>448</v>
      </c>
      <c r="C20" s="155">
        <v>38942612</v>
      </c>
      <c r="D20" s="155">
        <v>38966688</v>
      </c>
      <c r="E20" s="155">
        <v>24077</v>
      </c>
      <c r="F20" s="155">
        <v>38942612</v>
      </c>
      <c r="G20" s="155">
        <v>38966688</v>
      </c>
      <c r="H20" s="155" t="s">
        <v>439</v>
      </c>
      <c r="I20" s="155" t="s">
        <v>545</v>
      </c>
      <c r="J20" s="155" t="s">
        <v>546</v>
      </c>
      <c r="K20" s="155">
        <v>4</v>
      </c>
      <c r="L20" s="155">
        <v>6.3100000000000003E-2</v>
      </c>
      <c r="M20" s="159"/>
      <c r="N20" s="159"/>
      <c r="O20" s="159"/>
      <c r="P20" s="159"/>
      <c r="Q20" s="159"/>
      <c r="R20" s="159"/>
      <c r="S20" s="159"/>
      <c r="T20" s="159"/>
      <c r="U20" s="159"/>
      <c r="V20" s="159"/>
    </row>
    <row r="21" spans="1:22" ht="15" customHeight="1">
      <c r="A21" s="155" t="s">
        <v>14</v>
      </c>
      <c r="B21" s="155" t="s">
        <v>450</v>
      </c>
      <c r="C21" s="155">
        <v>10000</v>
      </c>
      <c r="D21" s="155">
        <v>76659</v>
      </c>
      <c r="E21" s="155">
        <v>66660</v>
      </c>
      <c r="F21" s="155">
        <v>10000</v>
      </c>
      <c r="G21" s="155">
        <v>76659</v>
      </c>
      <c r="H21" s="155" t="s">
        <v>439</v>
      </c>
      <c r="I21" s="155" t="s">
        <v>545</v>
      </c>
      <c r="J21" s="155" t="s">
        <v>546</v>
      </c>
      <c r="K21" s="155">
        <v>5</v>
      </c>
      <c r="L21" s="155">
        <v>4.8899999999999999E-2</v>
      </c>
      <c r="M21" s="159"/>
      <c r="N21" s="159"/>
      <c r="O21" s="159"/>
      <c r="P21" s="159"/>
      <c r="Q21" s="159"/>
      <c r="R21" s="159"/>
      <c r="S21" s="159"/>
      <c r="T21" s="159"/>
      <c r="U21" s="159"/>
      <c r="V21" s="159"/>
    </row>
    <row r="22" spans="1:22" ht="15" customHeight="1">
      <c r="A22" s="155" t="s">
        <v>14</v>
      </c>
      <c r="B22" s="155" t="s">
        <v>450</v>
      </c>
      <c r="C22" s="155">
        <v>131294575</v>
      </c>
      <c r="D22" s="155">
        <v>131312923</v>
      </c>
      <c r="E22" s="155">
        <v>18349</v>
      </c>
      <c r="F22" s="155">
        <v>131294575</v>
      </c>
      <c r="G22" s="155">
        <v>131312923</v>
      </c>
      <c r="H22" s="155" t="s">
        <v>439</v>
      </c>
      <c r="I22" s="155" t="s">
        <v>545</v>
      </c>
      <c r="J22" s="155" t="s">
        <v>546</v>
      </c>
      <c r="K22" s="155">
        <v>3</v>
      </c>
      <c r="L22" s="155">
        <v>0.12509999999999999</v>
      </c>
      <c r="M22" s="159"/>
      <c r="N22" s="159"/>
      <c r="O22" s="159"/>
      <c r="P22" s="159"/>
      <c r="Q22" s="159"/>
      <c r="R22" s="159"/>
      <c r="S22" s="159"/>
      <c r="T22" s="159"/>
      <c r="U22" s="159"/>
      <c r="V22" s="159"/>
    </row>
    <row r="23" spans="1:22" ht="15" customHeight="1">
      <c r="A23" s="155" t="s">
        <v>14</v>
      </c>
      <c r="B23" s="155" t="s">
        <v>453</v>
      </c>
      <c r="C23" s="155">
        <v>21077238</v>
      </c>
      <c r="D23" s="155">
        <v>21685069</v>
      </c>
      <c r="E23" s="155">
        <v>607832</v>
      </c>
      <c r="F23" s="155">
        <v>21077238</v>
      </c>
      <c r="G23" s="155">
        <v>21685069</v>
      </c>
      <c r="H23" s="155" t="s">
        <v>439</v>
      </c>
      <c r="I23" s="155" t="s">
        <v>545</v>
      </c>
      <c r="J23" s="155" t="s">
        <v>546</v>
      </c>
      <c r="K23" s="155">
        <v>3</v>
      </c>
      <c r="L23" s="155">
        <v>4.8099999999999997E-2</v>
      </c>
      <c r="M23" s="159"/>
      <c r="N23" s="159"/>
      <c r="O23" s="159"/>
      <c r="P23" s="159"/>
      <c r="Q23" s="159"/>
      <c r="R23" s="159"/>
      <c r="S23" s="159"/>
      <c r="T23" s="159"/>
      <c r="U23" s="159"/>
      <c r="V23" s="159"/>
    </row>
    <row r="24" spans="1:22" ht="15" customHeight="1">
      <c r="A24" s="155" t="s">
        <v>14</v>
      </c>
      <c r="B24" s="155" t="s">
        <v>454</v>
      </c>
      <c r="C24" s="155">
        <v>70121788</v>
      </c>
      <c r="D24" s="155">
        <v>70166477</v>
      </c>
      <c r="E24" s="155">
        <v>44690</v>
      </c>
      <c r="F24" s="155">
        <v>70121788</v>
      </c>
      <c r="G24" s="155">
        <v>70166477</v>
      </c>
      <c r="H24" s="155" t="s">
        <v>439</v>
      </c>
      <c r="I24" s="155" t="s">
        <v>545</v>
      </c>
      <c r="J24" s="155" t="s">
        <v>546</v>
      </c>
      <c r="K24" s="155">
        <v>3</v>
      </c>
      <c r="L24" s="155">
        <v>6.0600000000000001E-2</v>
      </c>
      <c r="M24" s="159"/>
      <c r="N24" s="159"/>
      <c r="O24" s="159"/>
      <c r="P24" s="159"/>
      <c r="Q24" s="159"/>
      <c r="R24" s="159"/>
      <c r="S24" s="159"/>
      <c r="T24" s="159"/>
      <c r="U24" s="159"/>
      <c r="V24" s="159"/>
    </row>
    <row r="25" spans="1:22" ht="15" customHeight="1">
      <c r="A25" s="155" t="s">
        <v>14</v>
      </c>
      <c r="B25" s="155" t="s">
        <v>455</v>
      </c>
      <c r="C25" s="155">
        <v>21649035</v>
      </c>
      <c r="D25" s="155">
        <v>21678194</v>
      </c>
      <c r="E25" s="155">
        <v>29160</v>
      </c>
      <c r="F25" s="155">
        <v>21649035</v>
      </c>
      <c r="G25" s="155">
        <v>21678194</v>
      </c>
      <c r="H25" s="155" t="s">
        <v>439</v>
      </c>
      <c r="I25" s="155" t="s">
        <v>545</v>
      </c>
      <c r="J25" s="155" t="s">
        <v>546</v>
      </c>
      <c r="K25" s="155">
        <v>6</v>
      </c>
      <c r="L25" s="155">
        <v>4.7199999999999999E-2</v>
      </c>
      <c r="M25" s="159"/>
      <c r="N25" s="159"/>
      <c r="O25" s="159"/>
      <c r="P25" s="159"/>
      <c r="Q25" s="159"/>
      <c r="R25" s="159"/>
      <c r="S25" s="159"/>
      <c r="T25" s="159"/>
      <c r="U25" s="159"/>
      <c r="V25" s="159"/>
    </row>
    <row r="26" spans="1:22" ht="15" customHeight="1">
      <c r="A26" s="155" t="s">
        <v>14</v>
      </c>
      <c r="B26" s="155" t="s">
        <v>455</v>
      </c>
      <c r="C26" s="155">
        <v>22125930</v>
      </c>
      <c r="D26" s="155">
        <v>22158426</v>
      </c>
      <c r="E26" s="155">
        <v>32497</v>
      </c>
      <c r="F26" s="155">
        <v>22125930</v>
      </c>
      <c r="G26" s="155">
        <v>22158426</v>
      </c>
      <c r="H26" s="155" t="s">
        <v>439</v>
      </c>
      <c r="I26" s="155" t="s">
        <v>545</v>
      </c>
      <c r="J26" s="155" t="s">
        <v>546</v>
      </c>
      <c r="K26" s="155">
        <v>7</v>
      </c>
      <c r="L26" s="155">
        <v>1.41E-2</v>
      </c>
      <c r="M26" s="159"/>
      <c r="N26" s="159"/>
      <c r="O26" s="159"/>
      <c r="P26" s="159"/>
      <c r="Q26" s="159"/>
      <c r="R26" s="159"/>
      <c r="S26" s="159"/>
      <c r="T26" s="159"/>
      <c r="U26" s="159"/>
      <c r="V26" s="159"/>
    </row>
    <row r="27" spans="1:22" ht="15" customHeight="1">
      <c r="A27" s="155" t="s">
        <v>14</v>
      </c>
      <c r="B27" s="155" t="s">
        <v>458</v>
      </c>
      <c r="C27" s="155">
        <v>30381284</v>
      </c>
      <c r="D27" s="155">
        <v>30425082</v>
      </c>
      <c r="E27" s="155">
        <v>43799</v>
      </c>
      <c r="F27" s="155">
        <v>30381284</v>
      </c>
      <c r="G27" s="155">
        <v>30425082</v>
      </c>
      <c r="H27" s="155" t="s">
        <v>439</v>
      </c>
      <c r="I27" s="155" t="s">
        <v>545</v>
      </c>
      <c r="J27" s="155" t="s">
        <v>546</v>
      </c>
      <c r="K27" s="155">
        <v>4</v>
      </c>
      <c r="L27" s="155">
        <v>7.1300000000000002E-2</v>
      </c>
      <c r="M27" s="159"/>
      <c r="N27" s="159"/>
      <c r="O27" s="159"/>
      <c r="P27" s="159"/>
      <c r="Q27" s="159"/>
      <c r="R27" s="159"/>
      <c r="S27" s="159"/>
      <c r="T27" s="159"/>
      <c r="U27" s="159"/>
      <c r="V27" s="159"/>
    </row>
    <row r="28" spans="1:22" ht="15" customHeight="1">
      <c r="A28" s="155" t="s">
        <v>14</v>
      </c>
      <c r="B28" s="155" t="s">
        <v>459</v>
      </c>
      <c r="C28" s="155">
        <v>6364078</v>
      </c>
      <c r="D28" s="155">
        <v>6376932</v>
      </c>
      <c r="E28" s="155">
        <v>12855</v>
      </c>
      <c r="F28" s="155">
        <v>6364078</v>
      </c>
      <c r="G28" s="155">
        <v>6376932</v>
      </c>
      <c r="H28" s="155" t="s">
        <v>439</v>
      </c>
      <c r="I28" s="155" t="s">
        <v>545</v>
      </c>
      <c r="J28" s="155" t="s">
        <v>546</v>
      </c>
      <c r="K28" s="155">
        <v>5</v>
      </c>
      <c r="L28" s="155">
        <v>0.13919999999999999</v>
      </c>
      <c r="M28" s="159"/>
      <c r="N28" s="159"/>
      <c r="O28" s="159"/>
      <c r="P28" s="159"/>
      <c r="Q28" s="159"/>
      <c r="R28" s="159"/>
      <c r="S28" s="159"/>
      <c r="T28" s="159"/>
      <c r="U28" s="159"/>
      <c r="V28" s="159"/>
    </row>
    <row r="29" spans="1:22" ht="15" customHeight="1">
      <c r="A29" s="155" t="s">
        <v>19</v>
      </c>
      <c r="B29" s="155" t="s">
        <v>438</v>
      </c>
      <c r="C29" s="155">
        <v>16549762</v>
      </c>
      <c r="D29" s="155">
        <v>16948282</v>
      </c>
      <c r="E29" s="155">
        <v>398521</v>
      </c>
      <c r="F29" s="155">
        <v>16549762</v>
      </c>
      <c r="G29" s="155">
        <v>16948282</v>
      </c>
      <c r="H29" s="155" t="s">
        <v>439</v>
      </c>
      <c r="I29" s="155" t="s">
        <v>545</v>
      </c>
      <c r="J29" s="155" t="s">
        <v>546</v>
      </c>
      <c r="K29" s="155">
        <v>5</v>
      </c>
      <c r="L29" s="155">
        <v>1.9699999999999999E-2</v>
      </c>
      <c r="M29" s="159"/>
      <c r="N29" s="159"/>
      <c r="O29" s="159"/>
      <c r="P29" s="159"/>
      <c r="Q29" s="159"/>
      <c r="R29" s="159"/>
      <c r="S29" s="159"/>
      <c r="T29" s="159"/>
      <c r="U29" s="159"/>
      <c r="V29" s="159"/>
    </row>
    <row r="30" spans="1:22" ht="15" customHeight="1">
      <c r="A30" s="155" t="s">
        <v>19</v>
      </c>
      <c r="B30" s="155" t="s">
        <v>441</v>
      </c>
      <c r="C30" s="155">
        <v>90326160</v>
      </c>
      <c r="D30" s="155">
        <v>91608532</v>
      </c>
      <c r="E30" s="155">
        <v>1282373</v>
      </c>
      <c r="F30" s="155">
        <v>91402511</v>
      </c>
      <c r="G30" s="155">
        <v>91478418</v>
      </c>
      <c r="H30" s="155" t="s">
        <v>439</v>
      </c>
      <c r="I30" s="155" t="s">
        <v>562</v>
      </c>
      <c r="J30" s="155" t="s">
        <v>563</v>
      </c>
      <c r="K30" s="155">
        <v>5</v>
      </c>
      <c r="L30" s="155">
        <v>7.0000000000000007E-2</v>
      </c>
      <c r="M30" s="159"/>
      <c r="N30" s="159"/>
      <c r="O30" s="159"/>
      <c r="P30" s="159"/>
      <c r="Q30" s="159"/>
      <c r="R30" s="159"/>
      <c r="S30" s="159"/>
      <c r="T30" s="159"/>
      <c r="U30" s="159"/>
      <c r="V30" s="159"/>
    </row>
    <row r="31" spans="1:22" ht="15" customHeight="1">
      <c r="A31" s="155" t="s">
        <v>19</v>
      </c>
      <c r="B31" s="155" t="s">
        <v>441</v>
      </c>
      <c r="C31" s="155">
        <v>94189553</v>
      </c>
      <c r="D31" s="155">
        <v>94292414</v>
      </c>
      <c r="E31" s="155">
        <v>102862</v>
      </c>
      <c r="F31" s="155">
        <v>94189553</v>
      </c>
      <c r="G31" s="155">
        <v>94292414</v>
      </c>
      <c r="H31" s="155" t="s">
        <v>439</v>
      </c>
      <c r="I31" s="155" t="s">
        <v>545</v>
      </c>
      <c r="J31" s="155" t="s">
        <v>546</v>
      </c>
      <c r="K31" s="155">
        <v>4</v>
      </c>
      <c r="L31" s="155">
        <v>6.6500000000000004E-2</v>
      </c>
      <c r="M31" s="159"/>
      <c r="N31" s="159"/>
      <c r="O31" s="159"/>
      <c r="P31" s="159"/>
      <c r="Q31" s="159"/>
      <c r="R31" s="159"/>
      <c r="S31" s="159"/>
      <c r="T31" s="159"/>
      <c r="U31" s="159"/>
      <c r="V31" s="159"/>
    </row>
    <row r="32" spans="1:22" ht="15" customHeight="1">
      <c r="A32" s="155" t="s">
        <v>19</v>
      </c>
      <c r="B32" s="155" t="s">
        <v>442</v>
      </c>
      <c r="C32" s="155">
        <v>75662604</v>
      </c>
      <c r="D32" s="155">
        <v>75708229</v>
      </c>
      <c r="E32" s="155">
        <v>45626</v>
      </c>
      <c r="F32" s="155">
        <v>75662604</v>
      </c>
      <c r="G32" s="155">
        <v>75708229</v>
      </c>
      <c r="H32" s="155" t="s">
        <v>439</v>
      </c>
      <c r="I32" s="155" t="s">
        <v>545</v>
      </c>
      <c r="J32" s="155" t="s">
        <v>546</v>
      </c>
      <c r="K32" s="155">
        <v>6</v>
      </c>
      <c r="L32" s="155">
        <v>1.9E-2</v>
      </c>
      <c r="M32" s="159"/>
      <c r="N32" s="159"/>
      <c r="O32" s="159"/>
      <c r="P32" s="159"/>
      <c r="Q32" s="159"/>
      <c r="R32" s="159"/>
      <c r="S32" s="159"/>
      <c r="T32" s="159"/>
      <c r="U32" s="159"/>
      <c r="V32" s="159"/>
    </row>
    <row r="33" spans="1:22" ht="15" customHeight="1">
      <c r="A33" s="155" t="s">
        <v>19</v>
      </c>
      <c r="B33" s="155" t="s">
        <v>347</v>
      </c>
      <c r="C33" s="155">
        <v>1000</v>
      </c>
      <c r="D33" s="155">
        <v>68333</v>
      </c>
      <c r="E33" s="155">
        <v>67334</v>
      </c>
      <c r="F33" s="155">
        <v>1000</v>
      </c>
      <c r="G33" s="155">
        <v>68333</v>
      </c>
      <c r="H33" s="155" t="s">
        <v>439</v>
      </c>
      <c r="I33" s="155" t="s">
        <v>545</v>
      </c>
      <c r="J33" s="155" t="s">
        <v>546</v>
      </c>
      <c r="K33" s="155">
        <v>6</v>
      </c>
      <c r="L33" s="155">
        <v>3.15E-2</v>
      </c>
      <c r="M33" s="159"/>
      <c r="N33" s="159"/>
      <c r="O33" s="159"/>
      <c r="P33" s="159"/>
      <c r="Q33" s="159"/>
      <c r="R33" s="159"/>
      <c r="S33" s="159"/>
      <c r="T33" s="159"/>
      <c r="U33" s="159"/>
      <c r="V33" s="159"/>
    </row>
    <row r="34" spans="1:22" ht="15" customHeight="1">
      <c r="A34" s="155" t="s">
        <v>19</v>
      </c>
      <c r="B34" s="155" t="s">
        <v>347</v>
      </c>
      <c r="C34" s="155">
        <v>49199875</v>
      </c>
      <c r="D34" s="155">
        <v>49273459</v>
      </c>
      <c r="E34" s="155">
        <v>73585</v>
      </c>
      <c r="F34" s="155">
        <v>49199875</v>
      </c>
      <c r="G34" s="155">
        <v>49273459</v>
      </c>
      <c r="H34" s="155" t="s">
        <v>439</v>
      </c>
      <c r="I34" s="155" t="s">
        <v>545</v>
      </c>
      <c r="J34" s="155" t="s">
        <v>546</v>
      </c>
      <c r="K34" s="155">
        <v>6</v>
      </c>
      <c r="L34" s="155">
        <v>3.9699999999999999E-2</v>
      </c>
      <c r="M34" s="159"/>
      <c r="N34" s="159"/>
      <c r="O34" s="159"/>
      <c r="P34" s="159"/>
      <c r="Q34" s="159"/>
      <c r="R34" s="159"/>
      <c r="S34" s="159"/>
      <c r="T34" s="159"/>
      <c r="U34" s="159"/>
      <c r="V34" s="159"/>
    </row>
    <row r="35" spans="1:22" ht="15" customHeight="1">
      <c r="A35" s="155" t="s">
        <v>19</v>
      </c>
      <c r="B35" s="155" t="s">
        <v>445</v>
      </c>
      <c r="C35" s="155">
        <v>62408577</v>
      </c>
      <c r="D35" s="155">
        <v>62456778</v>
      </c>
      <c r="E35" s="155">
        <v>48202</v>
      </c>
      <c r="F35" s="155">
        <v>62408577</v>
      </c>
      <c r="G35" s="155">
        <v>62456778</v>
      </c>
      <c r="H35" s="155" t="s">
        <v>439</v>
      </c>
      <c r="I35" s="155" t="s">
        <v>545</v>
      </c>
      <c r="J35" s="155" t="s">
        <v>546</v>
      </c>
      <c r="K35" s="155">
        <v>3</v>
      </c>
      <c r="L35" s="155">
        <v>0.41820000000000002</v>
      </c>
      <c r="M35" s="159"/>
      <c r="N35" s="159"/>
      <c r="O35" s="159"/>
      <c r="P35" s="159"/>
      <c r="Q35" s="159"/>
      <c r="R35" s="159"/>
      <c r="S35" s="159"/>
      <c r="T35" s="159"/>
      <c r="U35" s="159"/>
      <c r="V35" s="159"/>
    </row>
    <row r="36" spans="1:22" ht="15" customHeight="1">
      <c r="A36" s="155" t="s">
        <v>19</v>
      </c>
      <c r="B36" s="155" t="s">
        <v>445</v>
      </c>
      <c r="C36" s="155">
        <v>65784435</v>
      </c>
      <c r="D36" s="155">
        <v>65822291</v>
      </c>
      <c r="E36" s="155">
        <v>37857</v>
      </c>
      <c r="F36" s="155">
        <v>65784435</v>
      </c>
      <c r="G36" s="155">
        <v>65822291</v>
      </c>
      <c r="H36" s="155" t="s">
        <v>439</v>
      </c>
      <c r="I36" s="155" t="s">
        <v>545</v>
      </c>
      <c r="J36" s="155" t="s">
        <v>546</v>
      </c>
      <c r="K36" s="155">
        <v>3</v>
      </c>
      <c r="L36" s="155">
        <v>1.9900000000000001E-2</v>
      </c>
      <c r="M36" s="159"/>
      <c r="N36" s="159"/>
      <c r="O36" s="159"/>
      <c r="P36" s="159"/>
      <c r="Q36" s="159"/>
      <c r="R36" s="159"/>
      <c r="S36" s="159"/>
      <c r="T36" s="159"/>
      <c r="U36" s="159"/>
      <c r="V36" s="159"/>
    </row>
    <row r="37" spans="1:22" ht="15" customHeight="1">
      <c r="A37" s="155" t="s">
        <v>19</v>
      </c>
      <c r="B37" s="155" t="s">
        <v>445</v>
      </c>
      <c r="C37" s="155">
        <v>152376994</v>
      </c>
      <c r="D37" s="155">
        <v>152404346</v>
      </c>
      <c r="E37" s="155">
        <v>27353</v>
      </c>
      <c r="F37" s="155">
        <v>152376994</v>
      </c>
      <c r="G37" s="155">
        <v>152404346</v>
      </c>
      <c r="H37" s="155" t="s">
        <v>439</v>
      </c>
      <c r="I37" s="155" t="s">
        <v>545</v>
      </c>
      <c r="J37" s="155" t="s">
        <v>546</v>
      </c>
      <c r="K37" s="155">
        <v>4</v>
      </c>
      <c r="L37" s="155">
        <v>2.7799999999999998E-2</v>
      </c>
      <c r="M37" s="159"/>
      <c r="N37" s="159"/>
      <c r="O37" s="159"/>
      <c r="P37" s="159"/>
      <c r="Q37" s="159"/>
      <c r="R37" s="159"/>
      <c r="S37" s="159"/>
      <c r="T37" s="159"/>
      <c r="U37" s="159"/>
      <c r="V37" s="159"/>
    </row>
    <row r="38" spans="1:22" ht="15" customHeight="1">
      <c r="A38" s="155" t="s">
        <v>19</v>
      </c>
      <c r="B38" s="155" t="s">
        <v>446</v>
      </c>
      <c r="C38" s="155">
        <v>12433930</v>
      </c>
      <c r="D38" s="155">
        <v>12602620</v>
      </c>
      <c r="E38" s="155">
        <v>168691</v>
      </c>
      <c r="F38" s="155">
        <v>12433930</v>
      </c>
      <c r="G38" s="155">
        <v>12602620</v>
      </c>
      <c r="H38" s="155" t="s">
        <v>439</v>
      </c>
      <c r="I38" s="155" t="s">
        <v>545</v>
      </c>
      <c r="J38" s="155" t="s">
        <v>546</v>
      </c>
      <c r="K38" s="155">
        <v>3</v>
      </c>
      <c r="L38" s="155">
        <v>2.6700000000000002E-2</v>
      </c>
      <c r="M38" s="159"/>
      <c r="N38" s="159"/>
      <c r="O38" s="159"/>
      <c r="P38" s="159"/>
      <c r="Q38" s="159"/>
      <c r="R38" s="159"/>
      <c r="S38" s="159"/>
      <c r="T38" s="159"/>
      <c r="U38" s="159"/>
      <c r="V38" s="159"/>
    </row>
    <row r="39" spans="1:22" ht="15" customHeight="1">
      <c r="A39" s="155" t="s">
        <v>19</v>
      </c>
      <c r="B39" s="155" t="s">
        <v>447</v>
      </c>
      <c r="C39" s="155">
        <v>38967861</v>
      </c>
      <c r="D39" s="155">
        <v>39112281</v>
      </c>
      <c r="E39" s="155">
        <v>144421</v>
      </c>
      <c r="F39" s="155">
        <v>38967861</v>
      </c>
      <c r="G39" s="155">
        <v>39112281</v>
      </c>
      <c r="H39" s="155" t="s">
        <v>439</v>
      </c>
      <c r="I39" s="155" t="s">
        <v>545</v>
      </c>
      <c r="J39" s="155" t="s">
        <v>546</v>
      </c>
      <c r="K39" s="155">
        <v>4</v>
      </c>
      <c r="L39" s="155">
        <v>1.3100000000000001E-2</v>
      </c>
      <c r="M39" s="159"/>
      <c r="N39" s="159"/>
      <c r="O39" s="159"/>
      <c r="P39" s="159"/>
      <c r="Q39" s="159"/>
      <c r="R39" s="159"/>
      <c r="S39" s="159"/>
      <c r="T39" s="159"/>
      <c r="U39" s="159"/>
      <c r="V39" s="159"/>
    </row>
    <row r="40" spans="1:22" ht="15" customHeight="1">
      <c r="A40" s="155" t="s">
        <v>19</v>
      </c>
      <c r="B40" s="155" t="s">
        <v>447</v>
      </c>
      <c r="C40" s="155">
        <v>40868525</v>
      </c>
      <c r="D40" s="155">
        <v>41128923</v>
      </c>
      <c r="E40" s="155">
        <v>260399</v>
      </c>
      <c r="F40" s="155">
        <v>40868525</v>
      </c>
      <c r="G40" s="155">
        <v>41128923</v>
      </c>
      <c r="H40" s="155" t="s">
        <v>439</v>
      </c>
      <c r="I40" s="155" t="s">
        <v>545</v>
      </c>
      <c r="J40" s="155" t="s">
        <v>546</v>
      </c>
      <c r="K40" s="155">
        <v>6</v>
      </c>
      <c r="L40" s="155">
        <v>0.21920000000000001</v>
      </c>
      <c r="M40" s="159"/>
      <c r="N40" s="159"/>
      <c r="O40" s="159"/>
      <c r="P40" s="159"/>
      <c r="Q40" s="159"/>
      <c r="R40" s="159"/>
      <c r="S40" s="159"/>
      <c r="T40" s="159"/>
      <c r="U40" s="159"/>
      <c r="V40" s="159"/>
    </row>
    <row r="41" spans="1:22" ht="15" customHeight="1">
      <c r="A41" s="155" t="s">
        <v>19</v>
      </c>
      <c r="B41" s="155" t="s">
        <v>447</v>
      </c>
      <c r="C41" s="155">
        <v>42233872</v>
      </c>
      <c r="D41" s="155">
        <v>42273599</v>
      </c>
      <c r="E41" s="155">
        <v>39728</v>
      </c>
      <c r="F41" s="155">
        <v>42233872</v>
      </c>
      <c r="G41" s="155">
        <v>42273599</v>
      </c>
      <c r="H41" s="155" t="s">
        <v>439</v>
      </c>
      <c r="I41" s="155" t="s">
        <v>545</v>
      </c>
      <c r="J41" s="155" t="s">
        <v>546</v>
      </c>
      <c r="K41" s="155">
        <v>4</v>
      </c>
      <c r="L41" s="155">
        <v>3.7900000000000003E-2</v>
      </c>
      <c r="M41" s="159"/>
      <c r="N41" s="159"/>
      <c r="O41" s="159"/>
      <c r="P41" s="159"/>
      <c r="Q41" s="159"/>
      <c r="R41" s="159"/>
      <c r="S41" s="159"/>
      <c r="T41" s="159"/>
      <c r="U41" s="159"/>
      <c r="V41" s="159"/>
    </row>
    <row r="42" spans="1:22" ht="15" customHeight="1">
      <c r="A42" s="155" t="s">
        <v>19</v>
      </c>
      <c r="B42" s="155" t="s">
        <v>447</v>
      </c>
      <c r="C42" s="155">
        <v>42321112</v>
      </c>
      <c r="D42" s="155">
        <v>42416141</v>
      </c>
      <c r="E42" s="155">
        <v>95030</v>
      </c>
      <c r="F42" s="155">
        <v>42321112</v>
      </c>
      <c r="G42" s="155">
        <v>42416141</v>
      </c>
      <c r="H42" s="155" t="s">
        <v>439</v>
      </c>
      <c r="I42" s="155" t="s">
        <v>545</v>
      </c>
      <c r="J42" s="155" t="s">
        <v>546</v>
      </c>
      <c r="K42" s="155">
        <v>3</v>
      </c>
      <c r="L42" s="155">
        <v>6.8999999999999999E-3</v>
      </c>
      <c r="M42" s="159"/>
      <c r="N42" s="159"/>
      <c r="O42" s="159"/>
      <c r="P42" s="159"/>
      <c r="Q42" s="159"/>
      <c r="R42" s="159"/>
      <c r="S42" s="159"/>
      <c r="T42" s="159"/>
      <c r="U42" s="159"/>
      <c r="V42" s="159"/>
    </row>
    <row r="43" spans="1:22" ht="15" customHeight="1">
      <c r="A43" s="155" t="s">
        <v>19</v>
      </c>
      <c r="B43" s="155" t="s">
        <v>447</v>
      </c>
      <c r="C43" s="155">
        <v>42420194</v>
      </c>
      <c r="D43" s="155">
        <v>42574060</v>
      </c>
      <c r="E43" s="155">
        <v>153867</v>
      </c>
      <c r="F43" s="155">
        <v>42420194</v>
      </c>
      <c r="G43" s="155">
        <v>42574060</v>
      </c>
      <c r="H43" s="155" t="s">
        <v>439</v>
      </c>
      <c r="I43" s="155" t="s">
        <v>545</v>
      </c>
      <c r="J43" s="155" t="s">
        <v>546</v>
      </c>
      <c r="K43" s="155">
        <v>3</v>
      </c>
      <c r="L43" s="155">
        <v>6.1999999999999998E-3</v>
      </c>
      <c r="M43" s="159"/>
      <c r="N43" s="159"/>
      <c r="O43" s="159"/>
      <c r="P43" s="159"/>
      <c r="Q43" s="159"/>
      <c r="R43" s="159"/>
      <c r="S43" s="159"/>
      <c r="T43" s="159"/>
      <c r="U43" s="159"/>
      <c r="V43" s="159"/>
    </row>
    <row r="44" spans="1:22" ht="15" customHeight="1">
      <c r="A44" s="155" t="s">
        <v>19</v>
      </c>
      <c r="B44" s="155" t="s">
        <v>448</v>
      </c>
      <c r="C44" s="155">
        <v>38942612</v>
      </c>
      <c r="D44" s="155">
        <v>38966688</v>
      </c>
      <c r="E44" s="155">
        <v>24077</v>
      </c>
      <c r="F44" s="155">
        <v>38942612</v>
      </c>
      <c r="G44" s="155">
        <v>38966688</v>
      </c>
      <c r="H44" s="155" t="s">
        <v>439</v>
      </c>
      <c r="I44" s="155" t="s">
        <v>545</v>
      </c>
      <c r="J44" s="155" t="s">
        <v>546</v>
      </c>
      <c r="K44" s="155">
        <v>4</v>
      </c>
      <c r="L44" s="155">
        <v>6.3100000000000003E-2</v>
      </c>
      <c r="M44" s="159"/>
      <c r="N44" s="159"/>
      <c r="O44" s="159"/>
      <c r="P44" s="159"/>
      <c r="Q44" s="159"/>
      <c r="R44" s="159"/>
      <c r="S44" s="159"/>
      <c r="T44" s="159"/>
      <c r="U44" s="159"/>
      <c r="V44" s="159"/>
    </row>
    <row r="45" spans="1:22" ht="15" customHeight="1">
      <c r="A45" s="155" t="s">
        <v>19</v>
      </c>
      <c r="B45" s="155" t="s">
        <v>450</v>
      </c>
      <c r="C45" s="155">
        <v>10000</v>
      </c>
      <c r="D45" s="155">
        <v>76659</v>
      </c>
      <c r="E45" s="155">
        <v>66660</v>
      </c>
      <c r="F45" s="155">
        <v>10000</v>
      </c>
      <c r="G45" s="155">
        <v>76659</v>
      </c>
      <c r="H45" s="155" t="s">
        <v>439</v>
      </c>
      <c r="I45" s="155" t="s">
        <v>545</v>
      </c>
      <c r="J45" s="155" t="s">
        <v>546</v>
      </c>
      <c r="K45" s="155">
        <v>5</v>
      </c>
      <c r="L45" s="155">
        <v>4.8899999999999999E-2</v>
      </c>
      <c r="M45" s="159"/>
      <c r="N45" s="159"/>
      <c r="O45" s="159"/>
      <c r="P45" s="159"/>
      <c r="Q45" s="159"/>
      <c r="R45" s="159"/>
      <c r="S45" s="159"/>
      <c r="T45" s="159"/>
      <c r="U45" s="159"/>
      <c r="V45" s="159"/>
    </row>
    <row r="46" spans="1:22" ht="15" customHeight="1">
      <c r="A46" s="155" t="s">
        <v>19</v>
      </c>
      <c r="B46" s="155" t="s">
        <v>450</v>
      </c>
      <c r="C46" s="155">
        <v>131294575</v>
      </c>
      <c r="D46" s="155">
        <v>131312923</v>
      </c>
      <c r="E46" s="155">
        <v>18349</v>
      </c>
      <c r="F46" s="155">
        <v>131294575</v>
      </c>
      <c r="G46" s="155">
        <v>131312923</v>
      </c>
      <c r="H46" s="155" t="s">
        <v>439</v>
      </c>
      <c r="I46" s="155" t="s">
        <v>545</v>
      </c>
      <c r="J46" s="155" t="s">
        <v>546</v>
      </c>
      <c r="K46" s="155">
        <v>3</v>
      </c>
      <c r="L46" s="155">
        <v>0.12509999999999999</v>
      </c>
      <c r="M46" s="159"/>
      <c r="N46" s="159"/>
      <c r="O46" s="159"/>
      <c r="P46" s="159"/>
      <c r="Q46" s="159"/>
      <c r="R46" s="159"/>
      <c r="S46" s="159"/>
      <c r="T46" s="159"/>
      <c r="U46" s="159"/>
      <c r="V46" s="159"/>
    </row>
    <row r="47" spans="1:22" ht="15" customHeight="1">
      <c r="A47" s="155" t="s">
        <v>19</v>
      </c>
      <c r="B47" s="155" t="s">
        <v>451</v>
      </c>
      <c r="C47" s="155">
        <v>18408230</v>
      </c>
      <c r="D47" s="155">
        <v>18565145</v>
      </c>
      <c r="E47" s="155">
        <v>156916</v>
      </c>
      <c r="F47" s="155">
        <v>18408230</v>
      </c>
      <c r="G47" s="155">
        <v>18565145</v>
      </c>
      <c r="H47" s="155" t="s">
        <v>439</v>
      </c>
      <c r="I47" s="155" t="s">
        <v>545</v>
      </c>
      <c r="J47" s="155" t="s">
        <v>546</v>
      </c>
      <c r="K47" s="155">
        <v>4</v>
      </c>
      <c r="L47" s="155">
        <v>9.2899999999999996E-2</v>
      </c>
      <c r="M47" s="159"/>
      <c r="N47" s="159"/>
      <c r="O47" s="159"/>
      <c r="P47" s="159"/>
      <c r="Q47" s="159"/>
      <c r="R47" s="159"/>
      <c r="S47" s="159"/>
      <c r="T47" s="159"/>
      <c r="U47" s="159"/>
      <c r="V47" s="159"/>
    </row>
    <row r="48" spans="1:22" ht="15" customHeight="1">
      <c r="A48" s="155" t="s">
        <v>19</v>
      </c>
      <c r="B48" s="155" t="s">
        <v>452</v>
      </c>
      <c r="C48" s="155">
        <v>19663449</v>
      </c>
      <c r="D48" s="155">
        <v>19955079</v>
      </c>
      <c r="E48" s="155">
        <v>291631</v>
      </c>
      <c r="F48" s="155">
        <v>19663449</v>
      </c>
      <c r="G48" s="155">
        <v>19955079</v>
      </c>
      <c r="H48" s="155" t="s">
        <v>439</v>
      </c>
      <c r="I48" s="155" t="s">
        <v>545</v>
      </c>
      <c r="J48" s="155" t="s">
        <v>546</v>
      </c>
      <c r="K48" s="155">
        <v>3</v>
      </c>
      <c r="L48" s="155">
        <v>1.8100000000000002E-2</v>
      </c>
      <c r="M48" s="159"/>
      <c r="N48" s="159"/>
      <c r="O48" s="159"/>
      <c r="P48" s="159"/>
      <c r="Q48" s="159"/>
      <c r="R48" s="159"/>
      <c r="S48" s="159"/>
      <c r="T48" s="159"/>
      <c r="U48" s="159"/>
      <c r="V48" s="159"/>
    </row>
    <row r="49" spans="1:22" ht="15" customHeight="1">
      <c r="A49" s="155" t="s">
        <v>19</v>
      </c>
      <c r="B49" s="155" t="s">
        <v>453</v>
      </c>
      <c r="C49" s="155">
        <v>21077238</v>
      </c>
      <c r="D49" s="155">
        <v>21685069</v>
      </c>
      <c r="E49" s="155">
        <v>607832</v>
      </c>
      <c r="F49" s="155">
        <v>21077238</v>
      </c>
      <c r="G49" s="155">
        <v>21685069</v>
      </c>
      <c r="H49" s="155" t="s">
        <v>439</v>
      </c>
      <c r="I49" s="155" t="s">
        <v>545</v>
      </c>
      <c r="J49" s="155" t="s">
        <v>546</v>
      </c>
      <c r="K49" s="155">
        <v>3</v>
      </c>
      <c r="L49" s="155">
        <v>4.8099999999999997E-2</v>
      </c>
      <c r="M49" s="159"/>
      <c r="N49" s="159"/>
      <c r="O49" s="159"/>
      <c r="P49" s="159"/>
      <c r="Q49" s="159"/>
      <c r="R49" s="159"/>
      <c r="S49" s="159"/>
      <c r="T49" s="159"/>
      <c r="U49" s="159"/>
      <c r="V49" s="159"/>
    </row>
    <row r="50" spans="1:22" ht="15" customHeight="1">
      <c r="A50" s="155" t="s">
        <v>19</v>
      </c>
      <c r="B50" s="155" t="s">
        <v>454</v>
      </c>
      <c r="C50" s="155">
        <v>18486486</v>
      </c>
      <c r="D50" s="155">
        <v>18557731</v>
      </c>
      <c r="E50" s="155">
        <v>71246</v>
      </c>
      <c r="F50" s="155">
        <v>18486486</v>
      </c>
      <c r="G50" s="155">
        <v>18557731</v>
      </c>
      <c r="H50" s="155" t="s">
        <v>439</v>
      </c>
      <c r="I50" s="155" t="s">
        <v>545</v>
      </c>
      <c r="J50" s="155" t="s">
        <v>546</v>
      </c>
      <c r="K50" s="155">
        <v>3</v>
      </c>
      <c r="L50" s="155">
        <v>1.6899999999999998E-2</v>
      </c>
      <c r="M50" s="159"/>
      <c r="N50" s="159"/>
      <c r="O50" s="159"/>
      <c r="P50" s="159"/>
      <c r="Q50" s="159"/>
      <c r="R50" s="159"/>
      <c r="S50" s="159"/>
      <c r="T50" s="159"/>
      <c r="U50" s="159"/>
      <c r="V50" s="159"/>
    </row>
    <row r="51" spans="1:22" ht="15" customHeight="1">
      <c r="A51" s="155" t="s">
        <v>19</v>
      </c>
      <c r="B51" s="155" t="s">
        <v>454</v>
      </c>
      <c r="C51" s="155">
        <v>70121788</v>
      </c>
      <c r="D51" s="155">
        <v>70166477</v>
      </c>
      <c r="E51" s="155">
        <v>44690</v>
      </c>
      <c r="F51" s="155">
        <v>70121788</v>
      </c>
      <c r="G51" s="155">
        <v>70166477</v>
      </c>
      <c r="H51" s="155" t="s">
        <v>439</v>
      </c>
      <c r="I51" s="155" t="s">
        <v>545</v>
      </c>
      <c r="J51" s="155" t="s">
        <v>546</v>
      </c>
      <c r="K51" s="155">
        <v>4</v>
      </c>
      <c r="L51" s="155">
        <v>6.0600000000000001E-2</v>
      </c>
      <c r="M51" s="159"/>
      <c r="N51" s="159"/>
      <c r="O51" s="159"/>
      <c r="P51" s="159"/>
      <c r="Q51" s="159"/>
      <c r="R51" s="159"/>
      <c r="S51" s="159"/>
      <c r="T51" s="159"/>
      <c r="U51" s="159"/>
      <c r="V51" s="159"/>
    </row>
    <row r="52" spans="1:22" ht="15" customHeight="1">
      <c r="A52" s="155" t="s">
        <v>19</v>
      </c>
      <c r="B52" s="155" t="s">
        <v>455</v>
      </c>
      <c r="C52" s="155">
        <v>16754544</v>
      </c>
      <c r="D52" s="155">
        <v>16845398</v>
      </c>
      <c r="E52" s="155">
        <v>90855</v>
      </c>
      <c r="F52" s="155">
        <v>16754544</v>
      </c>
      <c r="G52" s="155">
        <v>16845398</v>
      </c>
      <c r="H52" s="155" t="s">
        <v>439</v>
      </c>
      <c r="I52" s="155" t="s">
        <v>545</v>
      </c>
      <c r="J52" s="155" t="s">
        <v>546</v>
      </c>
      <c r="K52" s="155">
        <v>3</v>
      </c>
      <c r="L52" s="155">
        <v>1.2800000000000001E-2</v>
      </c>
      <c r="M52" s="159"/>
      <c r="N52" s="159"/>
      <c r="O52" s="159"/>
      <c r="P52" s="159"/>
      <c r="Q52" s="159"/>
      <c r="R52" s="159"/>
      <c r="S52" s="159"/>
      <c r="T52" s="159"/>
      <c r="U52" s="159"/>
      <c r="V52" s="159"/>
    </row>
    <row r="53" spans="1:22" ht="15" customHeight="1">
      <c r="A53" s="155" t="s">
        <v>19</v>
      </c>
      <c r="B53" s="155" t="s">
        <v>455</v>
      </c>
      <c r="C53" s="155">
        <v>21649035</v>
      </c>
      <c r="D53" s="155">
        <v>21678194</v>
      </c>
      <c r="E53" s="155">
        <v>29160</v>
      </c>
      <c r="F53" s="155">
        <v>21649035</v>
      </c>
      <c r="G53" s="155">
        <v>21678194</v>
      </c>
      <c r="H53" s="155" t="s">
        <v>439</v>
      </c>
      <c r="I53" s="155" t="s">
        <v>545</v>
      </c>
      <c r="J53" s="155" t="s">
        <v>546</v>
      </c>
      <c r="K53" s="155">
        <v>6</v>
      </c>
      <c r="L53" s="155">
        <v>4.7199999999999999E-2</v>
      </c>
      <c r="M53" s="159"/>
      <c r="N53" s="159"/>
      <c r="O53" s="159"/>
      <c r="P53" s="159"/>
      <c r="Q53" s="159"/>
      <c r="R53" s="159"/>
      <c r="S53" s="159"/>
      <c r="T53" s="159"/>
      <c r="U53" s="159"/>
      <c r="V53" s="159"/>
    </row>
    <row r="54" spans="1:22" ht="15" customHeight="1">
      <c r="A54" s="155" t="s">
        <v>19</v>
      </c>
      <c r="B54" s="155" t="s">
        <v>455</v>
      </c>
      <c r="C54" s="155">
        <v>22125930</v>
      </c>
      <c r="D54" s="155">
        <v>22158426</v>
      </c>
      <c r="E54" s="155">
        <v>32497</v>
      </c>
      <c r="F54" s="155">
        <v>22125930</v>
      </c>
      <c r="G54" s="155">
        <v>22158426</v>
      </c>
      <c r="H54" s="155" t="s">
        <v>439</v>
      </c>
      <c r="I54" s="155" t="s">
        <v>545</v>
      </c>
      <c r="J54" s="155" t="s">
        <v>546</v>
      </c>
      <c r="K54" s="155">
        <v>7</v>
      </c>
      <c r="L54" s="155">
        <v>1.41E-2</v>
      </c>
      <c r="M54" s="159"/>
      <c r="N54" s="159"/>
      <c r="O54" s="159"/>
      <c r="P54" s="159"/>
      <c r="Q54" s="159"/>
      <c r="R54" s="159"/>
      <c r="S54" s="159"/>
      <c r="T54" s="159"/>
      <c r="U54" s="159"/>
      <c r="V54" s="159"/>
    </row>
    <row r="55" spans="1:22" ht="15" customHeight="1">
      <c r="A55" s="155" t="s">
        <v>19</v>
      </c>
      <c r="B55" s="155" t="s">
        <v>458</v>
      </c>
      <c r="C55" s="155">
        <v>30381284</v>
      </c>
      <c r="D55" s="155">
        <v>30425082</v>
      </c>
      <c r="E55" s="155">
        <v>43799</v>
      </c>
      <c r="F55" s="155">
        <v>30381284</v>
      </c>
      <c r="G55" s="155">
        <v>30425082</v>
      </c>
      <c r="H55" s="155" t="s">
        <v>439</v>
      </c>
      <c r="I55" s="155" t="s">
        <v>545</v>
      </c>
      <c r="J55" s="155" t="s">
        <v>546</v>
      </c>
      <c r="K55" s="155">
        <v>4</v>
      </c>
      <c r="L55" s="155">
        <v>7.1300000000000002E-2</v>
      </c>
      <c r="M55" s="159"/>
      <c r="N55" s="159"/>
      <c r="O55" s="159"/>
      <c r="P55" s="159"/>
      <c r="Q55" s="159"/>
      <c r="R55" s="159"/>
      <c r="S55" s="159"/>
      <c r="T55" s="159"/>
      <c r="U55" s="159"/>
      <c r="V55" s="159"/>
    </row>
    <row r="56" spans="1:22" ht="15" customHeight="1">
      <c r="A56" s="155" t="s">
        <v>19</v>
      </c>
      <c r="B56" s="155" t="s">
        <v>459</v>
      </c>
      <c r="C56" s="155">
        <v>6364078</v>
      </c>
      <c r="D56" s="155">
        <v>6376932</v>
      </c>
      <c r="E56" s="155">
        <v>12855</v>
      </c>
      <c r="F56" s="155">
        <v>6364078</v>
      </c>
      <c r="G56" s="155">
        <v>6376932</v>
      </c>
      <c r="H56" s="155" t="s">
        <v>439</v>
      </c>
      <c r="I56" s="155" t="s">
        <v>545</v>
      </c>
      <c r="J56" s="155" t="s">
        <v>546</v>
      </c>
      <c r="K56" s="155">
        <v>6</v>
      </c>
      <c r="L56" s="155">
        <v>0.13919999999999999</v>
      </c>
      <c r="M56" s="159"/>
      <c r="N56" s="159"/>
      <c r="O56" s="159"/>
      <c r="P56" s="159"/>
      <c r="Q56" s="159"/>
      <c r="R56" s="159"/>
      <c r="S56" s="159"/>
      <c r="T56" s="159"/>
      <c r="U56" s="159"/>
      <c r="V56" s="159"/>
    </row>
    <row r="57" spans="1:22" ht="15" customHeight="1">
      <c r="A57" s="155" t="s">
        <v>21</v>
      </c>
      <c r="B57" s="155" t="s">
        <v>438</v>
      </c>
      <c r="C57" s="155">
        <v>16549762</v>
      </c>
      <c r="D57" s="155">
        <v>16948282</v>
      </c>
      <c r="E57" s="155">
        <v>398521</v>
      </c>
      <c r="F57" s="155">
        <v>16549762</v>
      </c>
      <c r="G57" s="155">
        <v>16948282</v>
      </c>
      <c r="H57" s="155" t="s">
        <v>439</v>
      </c>
      <c r="I57" s="155" t="s">
        <v>545</v>
      </c>
      <c r="J57" s="155" t="s">
        <v>546</v>
      </c>
      <c r="K57" s="155">
        <v>5</v>
      </c>
      <c r="L57" s="155">
        <v>1.9699999999999999E-2</v>
      </c>
      <c r="M57" s="159"/>
      <c r="N57" s="159"/>
      <c r="O57" s="159"/>
      <c r="P57" s="159"/>
      <c r="Q57" s="159"/>
      <c r="R57" s="159"/>
      <c r="S57" s="159"/>
      <c r="T57" s="159"/>
      <c r="U57" s="159"/>
      <c r="V57" s="159"/>
    </row>
    <row r="58" spans="1:22" ht="15" customHeight="1">
      <c r="A58" s="155" t="s">
        <v>21</v>
      </c>
      <c r="B58" s="155" t="s">
        <v>438</v>
      </c>
      <c r="C58" s="155">
        <v>103643703</v>
      </c>
      <c r="D58" s="155">
        <v>103741151</v>
      </c>
      <c r="E58" s="155">
        <v>97449</v>
      </c>
      <c r="F58" s="155">
        <v>103643703</v>
      </c>
      <c r="G58" s="155">
        <v>103741151</v>
      </c>
      <c r="H58" s="155" t="s">
        <v>439</v>
      </c>
      <c r="I58" s="155" t="s">
        <v>550</v>
      </c>
      <c r="J58" s="155" t="s">
        <v>551</v>
      </c>
      <c r="K58" s="155">
        <v>4</v>
      </c>
      <c r="L58" s="155">
        <v>6.7000000000000002E-3</v>
      </c>
      <c r="M58" s="159"/>
      <c r="N58" s="159"/>
      <c r="O58" s="159"/>
      <c r="P58" s="159"/>
      <c r="Q58" s="159"/>
      <c r="R58" s="159"/>
      <c r="S58" s="159"/>
      <c r="T58" s="159"/>
      <c r="U58" s="159"/>
      <c r="V58" s="159"/>
    </row>
    <row r="59" spans="1:22" ht="15" customHeight="1">
      <c r="A59" s="155" t="s">
        <v>21</v>
      </c>
      <c r="B59" s="155" t="s">
        <v>438</v>
      </c>
      <c r="C59" s="155">
        <v>143260028</v>
      </c>
      <c r="D59" s="155">
        <v>143530288</v>
      </c>
      <c r="E59" s="155">
        <v>270261</v>
      </c>
      <c r="F59" s="155">
        <v>143260028</v>
      </c>
      <c r="G59" s="155">
        <v>143530288</v>
      </c>
      <c r="H59" s="155" t="s">
        <v>439</v>
      </c>
      <c r="I59" s="155" t="s">
        <v>545</v>
      </c>
      <c r="J59" s="155" t="s">
        <v>546</v>
      </c>
      <c r="K59" s="155">
        <v>8</v>
      </c>
      <c r="L59" s="155">
        <v>0.1208</v>
      </c>
      <c r="M59" s="159"/>
      <c r="N59" s="159"/>
      <c r="O59" s="159"/>
      <c r="P59" s="159"/>
      <c r="Q59" s="159"/>
      <c r="R59" s="159"/>
      <c r="S59" s="159"/>
      <c r="T59" s="159"/>
      <c r="U59" s="159"/>
      <c r="V59" s="159"/>
    </row>
    <row r="60" spans="1:22" ht="15" customHeight="1">
      <c r="A60" s="155" t="s">
        <v>21</v>
      </c>
      <c r="B60" s="155" t="s">
        <v>438</v>
      </c>
      <c r="C60" s="155">
        <v>181074767</v>
      </c>
      <c r="D60" s="155">
        <v>181074952</v>
      </c>
      <c r="E60" s="155">
        <v>186</v>
      </c>
      <c r="F60" s="155">
        <v>181074788</v>
      </c>
      <c r="G60" s="155">
        <v>181074948</v>
      </c>
      <c r="H60" s="155" t="s">
        <v>439</v>
      </c>
      <c r="I60" s="155" t="s">
        <v>565</v>
      </c>
      <c r="J60" s="155" t="s">
        <v>558</v>
      </c>
      <c r="K60" s="155" t="s">
        <v>201</v>
      </c>
      <c r="L60" s="155">
        <v>0</v>
      </c>
      <c r="M60" s="159"/>
      <c r="N60" s="159"/>
      <c r="O60" s="159"/>
      <c r="P60" s="159"/>
      <c r="Q60" s="159"/>
      <c r="R60" s="159"/>
      <c r="S60" s="159"/>
      <c r="T60" s="159"/>
      <c r="U60" s="159"/>
      <c r="V60" s="159"/>
    </row>
    <row r="61" spans="1:22" ht="15" customHeight="1">
      <c r="A61" s="155" t="s">
        <v>21</v>
      </c>
      <c r="B61" s="155" t="s">
        <v>438</v>
      </c>
      <c r="C61" s="155">
        <v>205209502</v>
      </c>
      <c r="D61" s="155">
        <v>205209706</v>
      </c>
      <c r="E61" s="155">
        <v>205</v>
      </c>
      <c r="F61" s="155">
        <v>205209503</v>
      </c>
      <c r="G61" s="155">
        <v>205209674</v>
      </c>
      <c r="H61" s="155" t="s">
        <v>439</v>
      </c>
      <c r="I61" s="155" t="s">
        <v>565</v>
      </c>
      <c r="J61" s="155" t="s">
        <v>558</v>
      </c>
      <c r="K61" s="155" t="s">
        <v>201</v>
      </c>
      <c r="L61" s="155">
        <v>0</v>
      </c>
      <c r="M61" s="159"/>
      <c r="N61" s="159"/>
      <c r="O61" s="159"/>
      <c r="P61" s="159"/>
      <c r="Q61" s="159"/>
      <c r="R61" s="159"/>
      <c r="S61" s="159"/>
      <c r="T61" s="159"/>
      <c r="U61" s="159"/>
      <c r="V61" s="159"/>
    </row>
    <row r="62" spans="1:22" ht="15" customHeight="1">
      <c r="A62" s="155" t="s">
        <v>21</v>
      </c>
      <c r="B62" s="155" t="s">
        <v>438</v>
      </c>
      <c r="C62" s="155">
        <v>207117466</v>
      </c>
      <c r="D62" s="155">
        <v>207121056</v>
      </c>
      <c r="E62" s="155">
        <v>3591</v>
      </c>
      <c r="F62" s="155">
        <v>207117466</v>
      </c>
      <c r="G62" s="155">
        <v>207121056</v>
      </c>
      <c r="H62" s="155" t="s">
        <v>439</v>
      </c>
      <c r="I62" s="155" t="s">
        <v>577</v>
      </c>
      <c r="J62" s="155" t="s">
        <v>558</v>
      </c>
      <c r="K62" s="155" t="s">
        <v>201</v>
      </c>
      <c r="L62" s="155">
        <v>4.2099999999999999E-2</v>
      </c>
      <c r="M62" s="159"/>
      <c r="N62" s="159"/>
      <c r="O62" s="159"/>
      <c r="P62" s="159"/>
      <c r="Q62" s="159"/>
      <c r="R62" s="159"/>
      <c r="S62" s="159"/>
      <c r="T62" s="159"/>
      <c r="U62" s="159"/>
      <c r="V62" s="159"/>
    </row>
    <row r="63" spans="1:22" ht="15" customHeight="1">
      <c r="A63" s="155" t="s">
        <v>21</v>
      </c>
      <c r="B63" s="155" t="s">
        <v>438</v>
      </c>
      <c r="C63" s="155">
        <v>237402801</v>
      </c>
      <c r="D63" s="155">
        <v>237402917</v>
      </c>
      <c r="E63" s="155">
        <v>117</v>
      </c>
      <c r="F63" s="155">
        <v>237402804</v>
      </c>
      <c r="G63" s="155">
        <v>237402905</v>
      </c>
      <c r="H63" s="155" t="s">
        <v>440</v>
      </c>
      <c r="I63" s="155" t="s">
        <v>565</v>
      </c>
      <c r="J63" s="155" t="s">
        <v>558</v>
      </c>
      <c r="K63" s="155" t="s">
        <v>201</v>
      </c>
      <c r="L63" s="155">
        <v>0</v>
      </c>
      <c r="M63" s="159"/>
      <c r="N63" s="159"/>
      <c r="O63" s="159"/>
      <c r="P63" s="159"/>
      <c r="Q63" s="159"/>
      <c r="R63" s="159"/>
      <c r="S63" s="159"/>
      <c r="T63" s="159"/>
      <c r="U63" s="159"/>
      <c r="V63" s="159"/>
    </row>
    <row r="64" spans="1:22" ht="15" customHeight="1">
      <c r="A64" s="155" t="s">
        <v>21</v>
      </c>
      <c r="B64" s="155" t="s">
        <v>441</v>
      </c>
      <c r="C64" s="155">
        <v>90326160</v>
      </c>
      <c r="D64" s="155">
        <v>91608532</v>
      </c>
      <c r="E64" s="155">
        <v>1282373</v>
      </c>
      <c r="F64" s="155">
        <v>91402511</v>
      </c>
      <c r="G64" s="155">
        <v>91478418</v>
      </c>
      <c r="H64" s="155" t="s">
        <v>439</v>
      </c>
      <c r="I64" s="155" t="s">
        <v>986</v>
      </c>
      <c r="J64" s="155" t="s">
        <v>563</v>
      </c>
      <c r="K64" s="155">
        <v>4</v>
      </c>
      <c r="L64" s="155">
        <v>7.0000000000000007E-2</v>
      </c>
      <c r="M64" s="159"/>
      <c r="N64" s="159"/>
      <c r="O64" s="159"/>
      <c r="P64" s="159"/>
      <c r="Q64" s="159"/>
      <c r="R64" s="159"/>
      <c r="S64" s="159"/>
      <c r="T64" s="159"/>
      <c r="U64" s="159"/>
      <c r="V64" s="159"/>
    </row>
    <row r="65" spans="1:22" ht="15" customHeight="1">
      <c r="A65" s="155" t="s">
        <v>21</v>
      </c>
      <c r="B65" s="155" t="s">
        <v>441</v>
      </c>
      <c r="C65" s="155">
        <v>94189553</v>
      </c>
      <c r="D65" s="155">
        <v>94292414</v>
      </c>
      <c r="E65" s="155">
        <v>102862</v>
      </c>
      <c r="F65" s="155">
        <v>94189553</v>
      </c>
      <c r="G65" s="155">
        <v>94292414</v>
      </c>
      <c r="H65" s="155" t="s">
        <v>439</v>
      </c>
      <c r="I65" s="155" t="s">
        <v>545</v>
      </c>
      <c r="J65" s="155" t="s">
        <v>546</v>
      </c>
      <c r="K65" s="155">
        <v>4</v>
      </c>
      <c r="L65" s="155">
        <v>6.6500000000000004E-2</v>
      </c>
      <c r="M65" s="159"/>
      <c r="N65" s="159"/>
      <c r="O65" s="159"/>
      <c r="P65" s="159"/>
      <c r="Q65" s="159"/>
      <c r="R65" s="159"/>
      <c r="S65" s="159"/>
      <c r="T65" s="159"/>
      <c r="U65" s="159"/>
      <c r="V65" s="159"/>
    </row>
    <row r="66" spans="1:22" ht="15" customHeight="1">
      <c r="A66" s="155" t="s">
        <v>21</v>
      </c>
      <c r="B66" s="155" t="s">
        <v>441</v>
      </c>
      <c r="C66" s="155">
        <v>224428235</v>
      </c>
      <c r="D66" s="155">
        <v>224428368</v>
      </c>
      <c r="E66" s="155">
        <v>134</v>
      </c>
      <c r="F66" s="155">
        <v>224428264</v>
      </c>
      <c r="G66" s="155">
        <v>224428365</v>
      </c>
      <c r="H66" s="155" t="s">
        <v>439</v>
      </c>
      <c r="I66" s="155" t="s">
        <v>565</v>
      </c>
      <c r="J66" s="155" t="s">
        <v>558</v>
      </c>
      <c r="K66" s="155" t="s">
        <v>201</v>
      </c>
      <c r="L66" s="155">
        <v>0</v>
      </c>
      <c r="M66" s="159"/>
      <c r="N66" s="159"/>
      <c r="O66" s="159"/>
      <c r="P66" s="159"/>
      <c r="Q66" s="159"/>
      <c r="R66" s="159"/>
      <c r="S66" s="159"/>
      <c r="T66" s="159"/>
      <c r="U66" s="159"/>
      <c r="V66" s="159"/>
    </row>
    <row r="67" spans="1:22" ht="15" customHeight="1">
      <c r="A67" s="155" t="s">
        <v>21</v>
      </c>
      <c r="B67" s="155" t="s">
        <v>442</v>
      </c>
      <c r="C67" s="155">
        <v>75662604</v>
      </c>
      <c r="D67" s="155">
        <v>75708229</v>
      </c>
      <c r="E67" s="155">
        <v>45626</v>
      </c>
      <c r="F67" s="155">
        <v>75662604</v>
      </c>
      <c r="G67" s="155">
        <v>75708229</v>
      </c>
      <c r="H67" s="155" t="s">
        <v>439</v>
      </c>
      <c r="I67" s="155" t="s">
        <v>545</v>
      </c>
      <c r="J67" s="155" t="s">
        <v>546</v>
      </c>
      <c r="K67" s="155">
        <v>6</v>
      </c>
      <c r="L67" s="155">
        <v>1.9E-2</v>
      </c>
      <c r="M67" s="159"/>
      <c r="N67" s="159"/>
      <c r="O67" s="159"/>
      <c r="P67" s="159"/>
      <c r="Q67" s="159"/>
      <c r="R67" s="159"/>
      <c r="S67" s="159"/>
      <c r="T67" s="159"/>
      <c r="U67" s="159"/>
      <c r="V67" s="159"/>
    </row>
    <row r="68" spans="1:22" ht="15" customHeight="1">
      <c r="A68" s="155" t="s">
        <v>21</v>
      </c>
      <c r="B68" s="155" t="s">
        <v>347</v>
      </c>
      <c r="C68" s="155">
        <v>1000</v>
      </c>
      <c r="D68" s="155">
        <v>68333</v>
      </c>
      <c r="E68" s="155">
        <v>67334</v>
      </c>
      <c r="F68" s="155">
        <v>1000</v>
      </c>
      <c r="G68" s="155">
        <v>68333</v>
      </c>
      <c r="H68" s="155" t="s">
        <v>439</v>
      </c>
      <c r="I68" s="155" t="s">
        <v>545</v>
      </c>
      <c r="J68" s="155" t="s">
        <v>546</v>
      </c>
      <c r="K68" s="155">
        <v>6</v>
      </c>
      <c r="L68" s="155">
        <v>3.15E-2</v>
      </c>
      <c r="M68" s="159"/>
      <c r="N68" s="159"/>
      <c r="O68" s="159"/>
      <c r="P68" s="159"/>
      <c r="Q68" s="159"/>
      <c r="R68" s="159"/>
      <c r="S68" s="159"/>
      <c r="T68" s="159"/>
      <c r="U68" s="159"/>
      <c r="V68" s="159"/>
    </row>
    <row r="69" spans="1:22" ht="15" customHeight="1">
      <c r="A69" s="155" t="s">
        <v>21</v>
      </c>
      <c r="B69" s="155" t="s">
        <v>347</v>
      </c>
      <c r="C69" s="155">
        <v>14835447</v>
      </c>
      <c r="D69" s="155">
        <v>14837537</v>
      </c>
      <c r="E69" s="155">
        <v>2091</v>
      </c>
      <c r="F69" s="155">
        <v>14835615</v>
      </c>
      <c r="G69" s="155">
        <v>14837276</v>
      </c>
      <c r="H69" s="155" t="s">
        <v>439</v>
      </c>
      <c r="I69" s="155" t="s">
        <v>555</v>
      </c>
      <c r="J69" s="155" t="s">
        <v>558</v>
      </c>
      <c r="K69" s="155">
        <v>4</v>
      </c>
      <c r="L69" s="155">
        <v>0.53779999999999994</v>
      </c>
      <c r="M69" s="159"/>
      <c r="N69" s="159"/>
      <c r="O69" s="159"/>
      <c r="P69" s="159"/>
      <c r="Q69" s="159"/>
      <c r="R69" s="159"/>
      <c r="S69" s="159"/>
      <c r="T69" s="159"/>
      <c r="U69" s="159"/>
      <c r="V69" s="159"/>
    </row>
    <row r="70" spans="1:22" ht="15" customHeight="1">
      <c r="A70" s="155" t="s">
        <v>21</v>
      </c>
      <c r="B70" s="155" t="s">
        <v>347</v>
      </c>
      <c r="C70" s="155">
        <v>49199875</v>
      </c>
      <c r="D70" s="155">
        <v>49273459</v>
      </c>
      <c r="E70" s="155">
        <v>73585</v>
      </c>
      <c r="F70" s="155">
        <v>49199875</v>
      </c>
      <c r="G70" s="155">
        <v>49273459</v>
      </c>
      <c r="H70" s="155" t="s">
        <v>439</v>
      </c>
      <c r="I70" s="155" t="s">
        <v>545</v>
      </c>
      <c r="J70" s="155" t="s">
        <v>546</v>
      </c>
      <c r="K70" s="155">
        <v>5</v>
      </c>
      <c r="L70" s="155">
        <v>3.9699999999999999E-2</v>
      </c>
      <c r="M70" s="159"/>
      <c r="N70" s="159"/>
      <c r="O70" s="159"/>
      <c r="P70" s="159"/>
      <c r="Q70" s="159"/>
      <c r="R70" s="159"/>
      <c r="S70" s="159"/>
      <c r="T70" s="159"/>
      <c r="U70" s="159"/>
      <c r="V70" s="159"/>
    </row>
    <row r="71" spans="1:22" ht="15" customHeight="1">
      <c r="A71" s="155" t="s">
        <v>21</v>
      </c>
      <c r="B71" s="155" t="s">
        <v>444</v>
      </c>
      <c r="C71" s="155">
        <v>259723</v>
      </c>
      <c r="D71" s="155">
        <v>386196</v>
      </c>
      <c r="E71" s="155">
        <v>126474</v>
      </c>
      <c r="F71" s="155">
        <v>259723</v>
      </c>
      <c r="G71" s="155">
        <v>386196</v>
      </c>
      <c r="H71" s="155" t="s">
        <v>439</v>
      </c>
      <c r="I71" s="155" t="s">
        <v>545</v>
      </c>
      <c r="J71" s="155" t="s">
        <v>546</v>
      </c>
      <c r="K71" s="155">
        <v>4</v>
      </c>
      <c r="L71" s="155">
        <v>3.5000000000000003E-2</v>
      </c>
      <c r="M71" s="159"/>
      <c r="N71" s="159"/>
      <c r="O71" s="159"/>
      <c r="P71" s="159"/>
      <c r="Q71" s="159"/>
      <c r="R71" s="159"/>
      <c r="S71" s="159"/>
      <c r="T71" s="159"/>
      <c r="U71" s="159"/>
      <c r="V71" s="159"/>
    </row>
    <row r="72" spans="1:22" ht="15" customHeight="1">
      <c r="A72" s="155" t="s">
        <v>21</v>
      </c>
      <c r="B72" s="155" t="s">
        <v>444</v>
      </c>
      <c r="C72" s="155">
        <v>131563647</v>
      </c>
      <c r="D72" s="155">
        <v>131563962</v>
      </c>
      <c r="E72" s="155">
        <v>316</v>
      </c>
      <c r="F72" s="155">
        <v>131563659</v>
      </c>
      <c r="G72" s="155">
        <v>131563831</v>
      </c>
      <c r="H72" s="155" t="s">
        <v>440</v>
      </c>
      <c r="I72" s="155" t="s">
        <v>565</v>
      </c>
      <c r="J72" s="155" t="s">
        <v>558</v>
      </c>
      <c r="K72" s="155" t="s">
        <v>201</v>
      </c>
      <c r="L72" s="155">
        <v>0</v>
      </c>
      <c r="M72" s="159"/>
      <c r="N72" s="159"/>
      <c r="O72" s="159"/>
      <c r="P72" s="159"/>
      <c r="Q72" s="159"/>
      <c r="R72" s="159"/>
      <c r="S72" s="159"/>
      <c r="T72" s="159"/>
      <c r="U72" s="159"/>
      <c r="V72" s="159"/>
    </row>
    <row r="73" spans="1:22" ht="15" customHeight="1">
      <c r="A73" s="155" t="s">
        <v>21</v>
      </c>
      <c r="B73" s="155" t="s">
        <v>445</v>
      </c>
      <c r="C73" s="155">
        <v>60881137</v>
      </c>
      <c r="D73" s="155">
        <v>61282510</v>
      </c>
      <c r="E73" s="155">
        <v>401374</v>
      </c>
      <c r="F73" s="155">
        <v>60881137</v>
      </c>
      <c r="G73" s="155">
        <v>61282510</v>
      </c>
      <c r="H73" s="155" t="s">
        <v>439</v>
      </c>
      <c r="I73" s="155" t="s">
        <v>545</v>
      </c>
      <c r="J73" s="155" t="s">
        <v>546</v>
      </c>
      <c r="K73" s="155">
        <v>3</v>
      </c>
      <c r="L73" s="155">
        <v>0.70240000000000002</v>
      </c>
      <c r="M73" s="159"/>
      <c r="N73" s="159"/>
      <c r="O73" s="159"/>
      <c r="P73" s="159"/>
      <c r="Q73" s="159"/>
      <c r="R73" s="159"/>
      <c r="S73" s="159"/>
      <c r="T73" s="159"/>
      <c r="U73" s="159"/>
      <c r="V73" s="159"/>
    </row>
    <row r="74" spans="1:22" ht="15" customHeight="1">
      <c r="A74" s="155" t="s">
        <v>21</v>
      </c>
      <c r="B74" s="155" t="s">
        <v>445</v>
      </c>
      <c r="C74" s="155">
        <v>62408577</v>
      </c>
      <c r="D74" s="155">
        <v>62456778</v>
      </c>
      <c r="E74" s="155">
        <v>48202</v>
      </c>
      <c r="F74" s="155">
        <v>62408577</v>
      </c>
      <c r="G74" s="155">
        <v>62456778</v>
      </c>
      <c r="H74" s="155" t="s">
        <v>439</v>
      </c>
      <c r="I74" s="155" t="s">
        <v>545</v>
      </c>
      <c r="J74" s="155" t="s">
        <v>546</v>
      </c>
      <c r="K74" s="155">
        <v>3</v>
      </c>
      <c r="L74" s="155">
        <v>0.41820000000000002</v>
      </c>
      <c r="M74" s="159"/>
      <c r="N74" s="159"/>
      <c r="O74" s="159"/>
      <c r="P74" s="159"/>
      <c r="Q74" s="159"/>
      <c r="R74" s="159"/>
      <c r="S74" s="159"/>
      <c r="T74" s="159"/>
      <c r="U74" s="159"/>
      <c r="V74" s="159"/>
    </row>
    <row r="75" spans="1:22" ht="15" customHeight="1">
      <c r="A75" s="155" t="s">
        <v>21</v>
      </c>
      <c r="B75" s="155" t="s">
        <v>445</v>
      </c>
      <c r="C75" s="155">
        <v>65784435</v>
      </c>
      <c r="D75" s="155">
        <v>65822291</v>
      </c>
      <c r="E75" s="155">
        <v>37857</v>
      </c>
      <c r="F75" s="155">
        <v>65784435</v>
      </c>
      <c r="G75" s="155">
        <v>65822291</v>
      </c>
      <c r="H75" s="155" t="s">
        <v>439</v>
      </c>
      <c r="I75" s="155" t="s">
        <v>545</v>
      </c>
      <c r="J75" s="155" t="s">
        <v>546</v>
      </c>
      <c r="K75" s="155">
        <v>3</v>
      </c>
      <c r="L75" s="155">
        <v>1.9900000000000001E-2</v>
      </c>
      <c r="M75" s="159"/>
      <c r="N75" s="159"/>
      <c r="O75" s="159"/>
      <c r="P75" s="159"/>
      <c r="Q75" s="159"/>
      <c r="R75" s="159"/>
      <c r="S75" s="159"/>
      <c r="T75" s="159"/>
      <c r="U75" s="159"/>
      <c r="V75" s="159"/>
    </row>
    <row r="76" spans="1:22" ht="15" customHeight="1">
      <c r="A76" s="155" t="s">
        <v>21</v>
      </c>
      <c r="B76" s="155" t="s">
        <v>445</v>
      </c>
      <c r="C76" s="155">
        <v>121522360</v>
      </c>
      <c r="D76" s="155">
        <v>121522582</v>
      </c>
      <c r="E76" s="155">
        <v>223</v>
      </c>
      <c r="F76" s="155">
        <v>121522364</v>
      </c>
      <c r="G76" s="155">
        <v>121522523</v>
      </c>
      <c r="H76" s="155" t="s">
        <v>439</v>
      </c>
      <c r="I76" s="155" t="s">
        <v>565</v>
      </c>
      <c r="J76" s="155" t="s">
        <v>558</v>
      </c>
      <c r="K76" s="155" t="s">
        <v>201</v>
      </c>
      <c r="L76" s="155">
        <v>0.25230000000000002</v>
      </c>
      <c r="M76" s="159"/>
      <c r="N76" s="159"/>
      <c r="O76" s="159"/>
      <c r="P76" s="159"/>
      <c r="Q76" s="159"/>
      <c r="R76" s="159"/>
      <c r="S76" s="159"/>
      <c r="T76" s="159"/>
      <c r="U76" s="159"/>
      <c r="V76" s="159"/>
    </row>
    <row r="77" spans="1:22" ht="15" customHeight="1">
      <c r="A77" s="155" t="s">
        <v>21</v>
      </c>
      <c r="B77" s="155" t="s">
        <v>445</v>
      </c>
      <c r="C77" s="155">
        <v>152376994</v>
      </c>
      <c r="D77" s="155">
        <v>152404346</v>
      </c>
      <c r="E77" s="155">
        <v>27353</v>
      </c>
      <c r="F77" s="155">
        <v>152376994</v>
      </c>
      <c r="G77" s="155">
        <v>152404346</v>
      </c>
      <c r="H77" s="155" t="s">
        <v>439</v>
      </c>
      <c r="I77" s="155" t="s">
        <v>545</v>
      </c>
      <c r="J77" s="155" t="s">
        <v>546</v>
      </c>
      <c r="K77" s="155">
        <v>4</v>
      </c>
      <c r="L77" s="155">
        <v>2.7799999999999998E-2</v>
      </c>
      <c r="M77" s="159"/>
      <c r="N77" s="159"/>
      <c r="O77" s="159"/>
      <c r="P77" s="159"/>
      <c r="Q77" s="159"/>
      <c r="R77" s="159"/>
      <c r="S77" s="159"/>
      <c r="T77" s="159"/>
      <c r="U77" s="159"/>
      <c r="V77" s="159"/>
    </row>
    <row r="78" spans="1:22" ht="15" customHeight="1">
      <c r="A78" s="155" t="s">
        <v>21</v>
      </c>
      <c r="B78" s="155" t="s">
        <v>446</v>
      </c>
      <c r="C78" s="155">
        <v>12433930</v>
      </c>
      <c r="D78" s="155">
        <v>12602620</v>
      </c>
      <c r="E78" s="155">
        <v>168691</v>
      </c>
      <c r="F78" s="155">
        <v>12433930</v>
      </c>
      <c r="G78" s="155">
        <v>12602620</v>
      </c>
      <c r="H78" s="155" t="s">
        <v>439</v>
      </c>
      <c r="I78" s="155" t="s">
        <v>545</v>
      </c>
      <c r="J78" s="155" t="s">
        <v>546</v>
      </c>
      <c r="K78" s="155">
        <v>4</v>
      </c>
      <c r="L78" s="155">
        <v>2.6700000000000002E-2</v>
      </c>
      <c r="M78" s="159"/>
      <c r="N78" s="159"/>
      <c r="O78" s="159"/>
      <c r="P78" s="159"/>
      <c r="Q78" s="159"/>
      <c r="R78" s="159"/>
      <c r="S78" s="159"/>
      <c r="T78" s="159"/>
      <c r="U78" s="159"/>
      <c r="V78" s="159"/>
    </row>
    <row r="79" spans="1:22" ht="15" customHeight="1">
      <c r="A79" s="155" t="s">
        <v>21</v>
      </c>
      <c r="B79" s="155" t="s">
        <v>446</v>
      </c>
      <c r="C79" s="155">
        <v>85737427</v>
      </c>
      <c r="D79" s="155">
        <v>85742425</v>
      </c>
      <c r="E79" s="155">
        <v>4999</v>
      </c>
      <c r="F79" s="155">
        <v>85737427</v>
      </c>
      <c r="G79" s="155">
        <v>85742425</v>
      </c>
      <c r="H79" s="155" t="s">
        <v>439</v>
      </c>
      <c r="I79" s="155" t="s">
        <v>550</v>
      </c>
      <c r="J79" s="155" t="s">
        <v>551</v>
      </c>
      <c r="K79" s="155">
        <v>8</v>
      </c>
      <c r="L79" s="155">
        <v>0</v>
      </c>
      <c r="M79" s="159"/>
      <c r="N79" s="159"/>
      <c r="O79" s="159"/>
      <c r="P79" s="159"/>
      <c r="Q79" s="159"/>
      <c r="R79" s="159"/>
      <c r="S79" s="159"/>
      <c r="T79" s="159"/>
      <c r="U79" s="159"/>
      <c r="V79" s="159"/>
    </row>
    <row r="80" spans="1:22" ht="15" customHeight="1">
      <c r="A80" s="155" t="s">
        <v>21</v>
      </c>
      <c r="B80" s="155" t="s">
        <v>447</v>
      </c>
      <c r="C80" s="155">
        <v>38967861</v>
      </c>
      <c r="D80" s="155">
        <v>39112281</v>
      </c>
      <c r="E80" s="155">
        <v>144421</v>
      </c>
      <c r="F80" s="155">
        <v>38967861</v>
      </c>
      <c r="G80" s="155">
        <v>39112281</v>
      </c>
      <c r="H80" s="155" t="s">
        <v>439</v>
      </c>
      <c r="I80" s="155" t="s">
        <v>545</v>
      </c>
      <c r="J80" s="155" t="s">
        <v>546</v>
      </c>
      <c r="K80" s="155">
        <v>4</v>
      </c>
      <c r="L80" s="155">
        <v>1.3100000000000001E-2</v>
      </c>
      <c r="M80" s="159"/>
      <c r="N80" s="159"/>
      <c r="O80" s="159"/>
      <c r="P80" s="159"/>
      <c r="Q80" s="159"/>
      <c r="R80" s="159"/>
      <c r="S80" s="159"/>
      <c r="T80" s="159"/>
      <c r="U80" s="159"/>
      <c r="V80" s="159"/>
    </row>
    <row r="81" spans="1:22" ht="15" customHeight="1">
      <c r="A81" s="155" t="s">
        <v>21</v>
      </c>
      <c r="B81" s="155" t="s">
        <v>447</v>
      </c>
      <c r="C81" s="155">
        <v>40868525</v>
      </c>
      <c r="D81" s="155">
        <v>41128923</v>
      </c>
      <c r="E81" s="155">
        <v>260399</v>
      </c>
      <c r="F81" s="155">
        <v>40868525</v>
      </c>
      <c r="G81" s="155">
        <v>41128923</v>
      </c>
      <c r="H81" s="155" t="s">
        <v>439</v>
      </c>
      <c r="I81" s="155" t="s">
        <v>545</v>
      </c>
      <c r="J81" s="155" t="s">
        <v>546</v>
      </c>
      <c r="K81" s="155">
        <v>6</v>
      </c>
      <c r="L81" s="155">
        <v>0.21920000000000001</v>
      </c>
      <c r="M81" s="159"/>
      <c r="N81" s="159"/>
      <c r="O81" s="159"/>
      <c r="P81" s="159"/>
      <c r="Q81" s="159"/>
      <c r="R81" s="159"/>
      <c r="S81" s="159"/>
      <c r="T81" s="159"/>
      <c r="U81" s="159"/>
      <c r="V81" s="159"/>
    </row>
    <row r="82" spans="1:22" ht="15" customHeight="1">
      <c r="A82" s="155" t="s">
        <v>21</v>
      </c>
      <c r="B82" s="155" t="s">
        <v>447</v>
      </c>
      <c r="C82" s="155">
        <v>41217025</v>
      </c>
      <c r="D82" s="155">
        <v>41223133</v>
      </c>
      <c r="E82" s="155">
        <v>6109</v>
      </c>
      <c r="F82" s="155">
        <v>41217025</v>
      </c>
      <c r="G82" s="155">
        <v>41223133</v>
      </c>
      <c r="H82" s="155" t="s">
        <v>439</v>
      </c>
      <c r="I82" s="155" t="s">
        <v>550</v>
      </c>
      <c r="J82" s="155" t="s">
        <v>551</v>
      </c>
      <c r="K82" s="155">
        <v>3</v>
      </c>
      <c r="L82" s="155">
        <v>9.8400000000000001E-2</v>
      </c>
      <c r="M82" s="159"/>
      <c r="N82" s="159"/>
      <c r="O82" s="159"/>
      <c r="P82" s="159"/>
      <c r="Q82" s="159"/>
      <c r="R82" s="159"/>
      <c r="S82" s="159"/>
      <c r="T82" s="159"/>
      <c r="U82" s="159"/>
      <c r="V82" s="159"/>
    </row>
    <row r="83" spans="1:22" ht="15" customHeight="1">
      <c r="A83" s="155" t="s">
        <v>21</v>
      </c>
      <c r="B83" s="155" t="s">
        <v>447</v>
      </c>
      <c r="C83" s="155">
        <v>42233872</v>
      </c>
      <c r="D83" s="155">
        <v>42273599</v>
      </c>
      <c r="E83" s="155">
        <v>39728</v>
      </c>
      <c r="F83" s="155">
        <v>42233872</v>
      </c>
      <c r="G83" s="155">
        <v>42273599</v>
      </c>
      <c r="H83" s="155" t="s">
        <v>439</v>
      </c>
      <c r="I83" s="155" t="s">
        <v>545</v>
      </c>
      <c r="J83" s="155" t="s">
        <v>546</v>
      </c>
      <c r="K83" s="155">
        <v>3</v>
      </c>
      <c r="L83" s="155">
        <v>3.7900000000000003E-2</v>
      </c>
      <c r="M83" s="159"/>
      <c r="N83" s="159"/>
      <c r="O83" s="159"/>
      <c r="P83" s="159"/>
      <c r="Q83" s="159"/>
      <c r="R83" s="159"/>
      <c r="S83" s="159"/>
      <c r="T83" s="159"/>
      <c r="U83" s="159"/>
      <c r="V83" s="159"/>
    </row>
    <row r="84" spans="1:22" ht="15" customHeight="1">
      <c r="A84" s="155" t="s">
        <v>21</v>
      </c>
      <c r="B84" s="155" t="s">
        <v>447</v>
      </c>
      <c r="C84" s="155">
        <v>42321112</v>
      </c>
      <c r="D84" s="155">
        <v>42416141</v>
      </c>
      <c r="E84" s="155">
        <v>95030</v>
      </c>
      <c r="F84" s="155">
        <v>42321112</v>
      </c>
      <c r="G84" s="155">
        <v>42416141</v>
      </c>
      <c r="H84" s="155" t="s">
        <v>439</v>
      </c>
      <c r="I84" s="155" t="s">
        <v>545</v>
      </c>
      <c r="J84" s="155" t="s">
        <v>546</v>
      </c>
      <c r="K84" s="155">
        <v>3</v>
      </c>
      <c r="L84" s="155">
        <v>6.8999999999999999E-3</v>
      </c>
      <c r="M84" s="159"/>
      <c r="N84" s="159"/>
      <c r="O84" s="159"/>
      <c r="P84" s="159"/>
      <c r="Q84" s="159"/>
      <c r="R84" s="159"/>
      <c r="S84" s="159"/>
      <c r="T84" s="159"/>
      <c r="U84" s="159"/>
      <c r="V84" s="159"/>
    </row>
    <row r="85" spans="1:22" ht="15" customHeight="1">
      <c r="A85" s="155" t="s">
        <v>21</v>
      </c>
      <c r="B85" s="155" t="s">
        <v>447</v>
      </c>
      <c r="C85" s="155">
        <v>42420194</v>
      </c>
      <c r="D85" s="155">
        <v>42574060</v>
      </c>
      <c r="E85" s="155">
        <v>153867</v>
      </c>
      <c r="F85" s="155">
        <v>42420194</v>
      </c>
      <c r="G85" s="155">
        <v>42574060</v>
      </c>
      <c r="H85" s="155" t="s">
        <v>439</v>
      </c>
      <c r="I85" s="155" t="s">
        <v>545</v>
      </c>
      <c r="J85" s="155" t="s">
        <v>546</v>
      </c>
      <c r="K85" s="155">
        <v>3</v>
      </c>
      <c r="L85" s="155">
        <v>6.1999999999999998E-3</v>
      </c>
      <c r="M85" s="159"/>
      <c r="N85" s="159"/>
      <c r="O85" s="159"/>
      <c r="P85" s="159"/>
      <c r="Q85" s="159"/>
      <c r="R85" s="159"/>
      <c r="S85" s="159"/>
      <c r="T85" s="159"/>
      <c r="U85" s="159"/>
      <c r="V85" s="159"/>
    </row>
    <row r="86" spans="1:22" ht="15" customHeight="1">
      <c r="A86" s="155" t="s">
        <v>21</v>
      </c>
      <c r="B86" s="155" t="s">
        <v>447</v>
      </c>
      <c r="C86" s="155">
        <v>74283190</v>
      </c>
      <c r="D86" s="155">
        <v>74283486</v>
      </c>
      <c r="E86" s="155">
        <v>297</v>
      </c>
      <c r="F86" s="155">
        <v>74283190</v>
      </c>
      <c r="G86" s="155">
        <v>74283473</v>
      </c>
      <c r="H86" s="155" t="s">
        <v>440</v>
      </c>
      <c r="I86" s="155" t="s">
        <v>565</v>
      </c>
      <c r="J86" s="155" t="s">
        <v>558</v>
      </c>
      <c r="K86" s="155">
        <v>4</v>
      </c>
      <c r="L86" s="155">
        <v>0</v>
      </c>
      <c r="M86" s="159"/>
      <c r="N86" s="159"/>
      <c r="O86" s="159"/>
      <c r="P86" s="159"/>
      <c r="Q86" s="159"/>
      <c r="R86" s="159"/>
      <c r="S86" s="159"/>
      <c r="T86" s="159"/>
      <c r="U86" s="159"/>
      <c r="V86" s="159"/>
    </row>
    <row r="87" spans="1:22" ht="15" customHeight="1">
      <c r="A87" s="155" t="s">
        <v>21</v>
      </c>
      <c r="B87" s="155" t="s">
        <v>447</v>
      </c>
      <c r="C87" s="155">
        <v>80700912</v>
      </c>
      <c r="D87" s="155">
        <v>80701019</v>
      </c>
      <c r="E87" s="155">
        <v>108</v>
      </c>
      <c r="F87" s="155">
        <v>80700914</v>
      </c>
      <c r="G87" s="155">
        <v>80701010</v>
      </c>
      <c r="H87" s="155" t="s">
        <v>439</v>
      </c>
      <c r="I87" s="155" t="s">
        <v>565</v>
      </c>
      <c r="J87" s="155" t="s">
        <v>558</v>
      </c>
      <c r="K87" s="155" t="s">
        <v>201</v>
      </c>
      <c r="L87" s="155">
        <v>0</v>
      </c>
      <c r="M87" s="159"/>
      <c r="N87" s="159"/>
      <c r="O87" s="159"/>
      <c r="P87" s="159"/>
      <c r="Q87" s="159"/>
      <c r="R87" s="159"/>
      <c r="S87" s="159"/>
      <c r="T87" s="159"/>
      <c r="U87" s="159"/>
      <c r="V87" s="159"/>
    </row>
    <row r="88" spans="1:22" ht="15" customHeight="1">
      <c r="A88" s="155" t="s">
        <v>21</v>
      </c>
      <c r="B88" s="155" t="s">
        <v>447</v>
      </c>
      <c r="C88" s="155">
        <v>86540927</v>
      </c>
      <c r="D88" s="155">
        <v>86541018</v>
      </c>
      <c r="E88" s="155">
        <v>92</v>
      </c>
      <c r="F88" s="155">
        <v>86540928</v>
      </c>
      <c r="G88" s="155">
        <v>86541015</v>
      </c>
      <c r="H88" s="155" t="s">
        <v>440</v>
      </c>
      <c r="I88" s="155" t="s">
        <v>565</v>
      </c>
      <c r="J88" s="155" t="s">
        <v>558</v>
      </c>
      <c r="K88" s="155" t="s">
        <v>201</v>
      </c>
      <c r="L88" s="155">
        <v>0</v>
      </c>
      <c r="M88" s="159"/>
      <c r="N88" s="159"/>
      <c r="O88" s="159"/>
      <c r="P88" s="159"/>
      <c r="Q88" s="159"/>
      <c r="R88" s="159"/>
      <c r="S88" s="159"/>
      <c r="T88" s="159"/>
      <c r="U88" s="159"/>
      <c r="V88" s="159"/>
    </row>
    <row r="89" spans="1:22" ht="15" customHeight="1">
      <c r="A89" s="155" t="s">
        <v>21</v>
      </c>
      <c r="B89" s="155" t="s">
        <v>448</v>
      </c>
      <c r="C89" s="155">
        <v>29132867</v>
      </c>
      <c r="D89" s="155">
        <v>29132945</v>
      </c>
      <c r="E89" s="155">
        <v>79</v>
      </c>
      <c r="F89" s="155">
        <v>29132872</v>
      </c>
      <c r="G89" s="155">
        <v>29132935</v>
      </c>
      <c r="H89" s="155" t="s">
        <v>440</v>
      </c>
      <c r="I89" s="155" t="s">
        <v>565</v>
      </c>
      <c r="J89" s="155" t="s">
        <v>558</v>
      </c>
      <c r="K89" s="155" t="s">
        <v>201</v>
      </c>
      <c r="L89" s="155">
        <v>0</v>
      </c>
      <c r="M89" s="159"/>
      <c r="N89" s="159"/>
      <c r="O89" s="159"/>
      <c r="P89" s="159"/>
      <c r="Q89" s="159"/>
      <c r="R89" s="159"/>
      <c r="S89" s="159"/>
      <c r="T89" s="159"/>
      <c r="U89" s="159"/>
      <c r="V89" s="159"/>
    </row>
    <row r="90" spans="1:22" ht="15" customHeight="1">
      <c r="A90" s="155" t="s">
        <v>21</v>
      </c>
      <c r="B90" s="155" t="s">
        <v>448</v>
      </c>
      <c r="C90" s="155">
        <v>38942612</v>
      </c>
      <c r="D90" s="155">
        <v>38966688</v>
      </c>
      <c r="E90" s="155">
        <v>24077</v>
      </c>
      <c r="F90" s="155">
        <v>38942612</v>
      </c>
      <c r="G90" s="155">
        <v>38966688</v>
      </c>
      <c r="H90" s="155" t="s">
        <v>439</v>
      </c>
      <c r="I90" s="155" t="s">
        <v>545</v>
      </c>
      <c r="J90" s="155" t="s">
        <v>546</v>
      </c>
      <c r="K90" s="155">
        <v>4</v>
      </c>
      <c r="L90" s="155">
        <v>6.3100000000000003E-2</v>
      </c>
      <c r="M90" s="159"/>
      <c r="N90" s="159"/>
      <c r="O90" s="159"/>
      <c r="P90" s="159"/>
      <c r="Q90" s="159"/>
      <c r="R90" s="159"/>
      <c r="S90" s="159"/>
      <c r="T90" s="159"/>
      <c r="U90" s="159"/>
      <c r="V90" s="159"/>
    </row>
    <row r="91" spans="1:22" ht="15" customHeight="1">
      <c r="A91" s="155" t="s">
        <v>21</v>
      </c>
      <c r="B91" s="155" t="s">
        <v>450</v>
      </c>
      <c r="C91" s="155">
        <v>10000</v>
      </c>
      <c r="D91" s="155">
        <v>76659</v>
      </c>
      <c r="E91" s="155">
        <v>66660</v>
      </c>
      <c r="F91" s="155">
        <v>10000</v>
      </c>
      <c r="G91" s="155">
        <v>76659</v>
      </c>
      <c r="H91" s="155" t="s">
        <v>439</v>
      </c>
      <c r="I91" s="155" t="s">
        <v>545</v>
      </c>
      <c r="J91" s="155" t="s">
        <v>546</v>
      </c>
      <c r="K91" s="155">
        <v>5</v>
      </c>
      <c r="L91" s="155">
        <v>4.8899999999999999E-2</v>
      </c>
      <c r="M91" s="159"/>
      <c r="N91" s="159"/>
      <c r="O91" s="159"/>
      <c r="P91" s="159"/>
      <c r="Q91" s="159"/>
      <c r="R91" s="159"/>
      <c r="S91" s="159"/>
      <c r="T91" s="159"/>
      <c r="U91" s="159"/>
      <c r="V91" s="159"/>
    </row>
    <row r="92" spans="1:22" ht="15" customHeight="1">
      <c r="A92" s="155" t="s">
        <v>21</v>
      </c>
      <c r="B92" s="155" t="s">
        <v>450</v>
      </c>
      <c r="C92" s="155">
        <v>46636683</v>
      </c>
      <c r="D92" s="155">
        <v>46639526</v>
      </c>
      <c r="E92" s="155">
        <v>2844</v>
      </c>
      <c r="F92" s="155">
        <v>46636683</v>
      </c>
      <c r="G92" s="155">
        <v>46639526</v>
      </c>
      <c r="H92" s="155" t="s">
        <v>439</v>
      </c>
      <c r="I92" s="155" t="s">
        <v>554</v>
      </c>
      <c r="J92" s="155" t="s">
        <v>551</v>
      </c>
      <c r="K92" s="155">
        <v>1</v>
      </c>
      <c r="L92" s="155">
        <v>0</v>
      </c>
      <c r="M92" s="159"/>
      <c r="N92" s="159"/>
      <c r="O92" s="159"/>
      <c r="P92" s="159"/>
      <c r="Q92" s="159"/>
      <c r="R92" s="159"/>
      <c r="S92" s="159"/>
      <c r="T92" s="159"/>
      <c r="U92" s="159"/>
      <c r="V92" s="159"/>
    </row>
    <row r="93" spans="1:22" ht="15" customHeight="1">
      <c r="A93" s="155" t="s">
        <v>21</v>
      </c>
      <c r="B93" s="155" t="s">
        <v>450</v>
      </c>
      <c r="C93" s="155">
        <v>131294575</v>
      </c>
      <c r="D93" s="155">
        <v>131312923</v>
      </c>
      <c r="E93" s="155">
        <v>18349</v>
      </c>
      <c r="F93" s="155">
        <v>131294575</v>
      </c>
      <c r="G93" s="155">
        <v>131312923</v>
      </c>
      <c r="H93" s="155" t="s">
        <v>439</v>
      </c>
      <c r="I93" s="155" t="s">
        <v>545</v>
      </c>
      <c r="J93" s="155" t="s">
        <v>546</v>
      </c>
      <c r="K93" s="155">
        <v>3</v>
      </c>
      <c r="L93" s="155">
        <v>0.12509999999999999</v>
      </c>
      <c r="M93" s="159"/>
      <c r="N93" s="159"/>
      <c r="O93" s="159"/>
      <c r="P93" s="159"/>
      <c r="Q93" s="159"/>
      <c r="R93" s="159"/>
      <c r="S93" s="159"/>
      <c r="T93" s="159"/>
      <c r="U93" s="159"/>
      <c r="V93" s="159"/>
    </row>
    <row r="94" spans="1:22" ht="15" customHeight="1">
      <c r="A94" s="155" t="s">
        <v>21</v>
      </c>
      <c r="B94" s="155" t="s">
        <v>451</v>
      </c>
      <c r="C94" s="155">
        <v>18408230</v>
      </c>
      <c r="D94" s="155">
        <v>18565145</v>
      </c>
      <c r="E94" s="155">
        <v>156916</v>
      </c>
      <c r="F94" s="155">
        <v>18408230</v>
      </c>
      <c r="G94" s="155">
        <v>18565145</v>
      </c>
      <c r="H94" s="155" t="s">
        <v>439</v>
      </c>
      <c r="I94" s="155" t="s">
        <v>545</v>
      </c>
      <c r="J94" s="155" t="s">
        <v>546</v>
      </c>
      <c r="K94" s="155">
        <v>4</v>
      </c>
      <c r="L94" s="155">
        <v>9.2899999999999996E-2</v>
      </c>
      <c r="M94" s="159"/>
      <c r="N94" s="159"/>
      <c r="O94" s="159"/>
      <c r="P94" s="159"/>
      <c r="Q94" s="159"/>
      <c r="R94" s="159"/>
      <c r="S94" s="159"/>
      <c r="T94" s="159"/>
      <c r="U94" s="159"/>
      <c r="V94" s="159"/>
    </row>
    <row r="95" spans="1:22" ht="15" customHeight="1">
      <c r="A95" s="155" t="s">
        <v>21</v>
      </c>
      <c r="B95" s="155" t="s">
        <v>451</v>
      </c>
      <c r="C95" s="155">
        <v>81782733</v>
      </c>
      <c r="D95" s="155">
        <v>81782837</v>
      </c>
      <c r="E95" s="155">
        <v>105</v>
      </c>
      <c r="F95" s="155">
        <v>81782742</v>
      </c>
      <c r="G95" s="155">
        <v>81782828</v>
      </c>
      <c r="H95" s="155" t="s">
        <v>440</v>
      </c>
      <c r="I95" s="155" t="s">
        <v>565</v>
      </c>
      <c r="J95" s="155" t="s">
        <v>558</v>
      </c>
      <c r="K95" s="155" t="s">
        <v>201</v>
      </c>
      <c r="L95" s="155">
        <v>0</v>
      </c>
      <c r="M95" s="159"/>
      <c r="N95" s="159"/>
      <c r="O95" s="159"/>
      <c r="P95" s="159"/>
      <c r="Q95" s="159"/>
      <c r="R95" s="159"/>
      <c r="S95" s="159"/>
      <c r="T95" s="159"/>
      <c r="U95" s="159"/>
      <c r="V95" s="159"/>
    </row>
    <row r="96" spans="1:22" ht="15" customHeight="1">
      <c r="A96" s="155" t="s">
        <v>21</v>
      </c>
      <c r="B96" s="155" t="s">
        <v>453</v>
      </c>
      <c r="C96" s="155">
        <v>21077238</v>
      </c>
      <c r="D96" s="155">
        <v>21685069</v>
      </c>
      <c r="E96" s="155">
        <v>607832</v>
      </c>
      <c r="F96" s="155">
        <v>21077238</v>
      </c>
      <c r="G96" s="155">
        <v>21685069</v>
      </c>
      <c r="H96" s="155" t="s">
        <v>439</v>
      </c>
      <c r="I96" s="155" t="s">
        <v>545</v>
      </c>
      <c r="J96" s="155" t="s">
        <v>546</v>
      </c>
      <c r="K96" s="155">
        <v>3</v>
      </c>
      <c r="L96" s="155">
        <v>4.8099999999999997E-2</v>
      </c>
      <c r="M96" s="159"/>
      <c r="N96" s="159"/>
      <c r="O96" s="159"/>
      <c r="P96" s="159"/>
      <c r="Q96" s="159"/>
      <c r="R96" s="159"/>
      <c r="S96" s="159"/>
      <c r="T96" s="159"/>
      <c r="U96" s="159"/>
      <c r="V96" s="159"/>
    </row>
    <row r="97" spans="1:22" ht="15" customHeight="1">
      <c r="A97" s="155" t="s">
        <v>21</v>
      </c>
      <c r="B97" s="155" t="s">
        <v>453</v>
      </c>
      <c r="C97" s="155">
        <v>94938409</v>
      </c>
      <c r="D97" s="155">
        <v>94938498</v>
      </c>
      <c r="E97" s="155">
        <v>90</v>
      </c>
      <c r="F97" s="155">
        <v>94938410</v>
      </c>
      <c r="G97" s="155">
        <v>94938468</v>
      </c>
      <c r="H97" s="155" t="s">
        <v>1090</v>
      </c>
      <c r="I97" s="155" t="s">
        <v>565</v>
      </c>
      <c r="J97" s="155" t="s">
        <v>558</v>
      </c>
      <c r="K97" s="155" t="s">
        <v>201</v>
      </c>
      <c r="L97" s="155">
        <v>0.60670000000000002</v>
      </c>
      <c r="M97" s="159"/>
      <c r="N97" s="159"/>
      <c r="O97" s="159"/>
      <c r="P97" s="159"/>
      <c r="Q97" s="159"/>
      <c r="R97" s="159"/>
      <c r="S97" s="159"/>
      <c r="T97" s="159"/>
      <c r="U97" s="159"/>
      <c r="V97" s="159"/>
    </row>
    <row r="98" spans="1:22" ht="15" customHeight="1">
      <c r="A98" s="155" t="s">
        <v>21</v>
      </c>
      <c r="B98" s="155" t="s">
        <v>454</v>
      </c>
      <c r="C98" s="155">
        <v>70121788</v>
      </c>
      <c r="D98" s="155">
        <v>70166477</v>
      </c>
      <c r="E98" s="155">
        <v>44690</v>
      </c>
      <c r="F98" s="155">
        <v>70121788</v>
      </c>
      <c r="G98" s="155">
        <v>70166477</v>
      </c>
      <c r="H98" s="155" t="s">
        <v>439</v>
      </c>
      <c r="I98" s="155" t="s">
        <v>545</v>
      </c>
      <c r="J98" s="155" t="s">
        <v>546</v>
      </c>
      <c r="K98" s="155">
        <v>4</v>
      </c>
      <c r="L98" s="155">
        <v>6.0600000000000001E-2</v>
      </c>
      <c r="M98" s="159"/>
      <c r="N98" s="159"/>
      <c r="O98" s="159"/>
      <c r="P98" s="159"/>
      <c r="Q98" s="159"/>
      <c r="R98" s="159"/>
      <c r="S98" s="159"/>
      <c r="T98" s="159"/>
      <c r="U98" s="159"/>
      <c r="V98" s="159"/>
    </row>
    <row r="99" spans="1:22" ht="15" customHeight="1">
      <c r="A99" s="155" t="s">
        <v>21</v>
      </c>
      <c r="B99" s="155" t="s">
        <v>455</v>
      </c>
      <c r="C99" s="155">
        <v>21649035</v>
      </c>
      <c r="D99" s="155">
        <v>21678194</v>
      </c>
      <c r="E99" s="155">
        <v>29160</v>
      </c>
      <c r="F99" s="155">
        <v>21649035</v>
      </c>
      <c r="G99" s="155">
        <v>21678194</v>
      </c>
      <c r="H99" s="155" t="s">
        <v>439</v>
      </c>
      <c r="I99" s="155" t="s">
        <v>545</v>
      </c>
      <c r="J99" s="155" t="s">
        <v>546</v>
      </c>
      <c r="K99" s="155">
        <v>6</v>
      </c>
      <c r="L99" s="155">
        <v>4.7199999999999999E-2</v>
      </c>
      <c r="M99" s="159"/>
      <c r="N99" s="159"/>
      <c r="O99" s="159"/>
      <c r="P99" s="159"/>
      <c r="Q99" s="159"/>
      <c r="R99" s="159"/>
      <c r="S99" s="159"/>
      <c r="T99" s="159"/>
      <c r="U99" s="159"/>
      <c r="V99" s="159"/>
    </row>
    <row r="100" spans="1:22" ht="15" customHeight="1">
      <c r="A100" s="155" t="s">
        <v>21</v>
      </c>
      <c r="B100" s="155" t="s">
        <v>455</v>
      </c>
      <c r="C100" s="155">
        <v>22125930</v>
      </c>
      <c r="D100" s="155">
        <v>22158426</v>
      </c>
      <c r="E100" s="155">
        <v>32497</v>
      </c>
      <c r="F100" s="155">
        <v>22125930</v>
      </c>
      <c r="G100" s="155">
        <v>22158426</v>
      </c>
      <c r="H100" s="155" t="s">
        <v>439</v>
      </c>
      <c r="I100" s="155" t="s">
        <v>545</v>
      </c>
      <c r="J100" s="155" t="s">
        <v>546</v>
      </c>
      <c r="K100" s="155">
        <v>7</v>
      </c>
      <c r="L100" s="155">
        <v>1.41E-2</v>
      </c>
      <c r="M100" s="159"/>
      <c r="N100" s="159"/>
      <c r="O100" s="159"/>
      <c r="P100" s="159"/>
      <c r="Q100" s="159"/>
      <c r="R100" s="159"/>
      <c r="S100" s="159"/>
      <c r="T100" s="159"/>
      <c r="U100" s="159"/>
      <c r="V100" s="159"/>
    </row>
    <row r="101" spans="1:22" ht="15" customHeight="1">
      <c r="A101" s="155" t="s">
        <v>21</v>
      </c>
      <c r="B101" s="155" t="s">
        <v>457</v>
      </c>
      <c r="C101" s="155">
        <v>7322020</v>
      </c>
      <c r="D101" s="155">
        <v>7322520</v>
      </c>
      <c r="E101" s="155">
        <v>501</v>
      </c>
      <c r="F101" s="155">
        <v>7322096</v>
      </c>
      <c r="G101" s="155">
        <v>7322381</v>
      </c>
      <c r="H101" s="155" t="s">
        <v>1090</v>
      </c>
      <c r="I101" s="155" t="s">
        <v>582</v>
      </c>
      <c r="J101" s="155" t="s">
        <v>558</v>
      </c>
      <c r="K101" s="155" t="s">
        <v>201</v>
      </c>
      <c r="L101" s="155">
        <v>8.4000000000000005E-2</v>
      </c>
      <c r="M101" s="159"/>
      <c r="N101" s="159"/>
      <c r="O101" s="159"/>
      <c r="P101" s="159"/>
      <c r="Q101" s="159"/>
      <c r="R101" s="159"/>
      <c r="S101" s="159"/>
      <c r="T101" s="159"/>
      <c r="U101" s="159"/>
      <c r="V101" s="159"/>
    </row>
    <row r="102" spans="1:22" ht="15" customHeight="1">
      <c r="A102" s="155" t="s">
        <v>21</v>
      </c>
      <c r="B102" s="155" t="s">
        <v>458</v>
      </c>
      <c r="C102" s="155">
        <v>30381284</v>
      </c>
      <c r="D102" s="155">
        <v>30425082</v>
      </c>
      <c r="E102" s="155">
        <v>43799</v>
      </c>
      <c r="F102" s="155">
        <v>30381284</v>
      </c>
      <c r="G102" s="155">
        <v>30425082</v>
      </c>
      <c r="H102" s="155" t="s">
        <v>440</v>
      </c>
      <c r="I102" s="155" t="s">
        <v>545</v>
      </c>
      <c r="J102" s="155" t="s">
        <v>546</v>
      </c>
      <c r="K102" s="155">
        <v>4</v>
      </c>
      <c r="L102" s="155">
        <v>7.1300000000000002E-2</v>
      </c>
      <c r="M102" s="159"/>
      <c r="N102" s="159"/>
      <c r="O102" s="159"/>
      <c r="P102" s="159"/>
      <c r="Q102" s="159"/>
      <c r="R102" s="159"/>
      <c r="S102" s="159"/>
      <c r="T102" s="159"/>
      <c r="U102" s="159"/>
      <c r="V102" s="159"/>
    </row>
    <row r="103" spans="1:22" ht="15" customHeight="1">
      <c r="A103" s="155" t="s">
        <v>21</v>
      </c>
      <c r="B103" s="155" t="s">
        <v>459</v>
      </c>
      <c r="C103" s="155">
        <v>6364078</v>
      </c>
      <c r="D103" s="155">
        <v>6376932</v>
      </c>
      <c r="E103" s="155">
        <v>12855</v>
      </c>
      <c r="F103" s="155">
        <v>6364078</v>
      </c>
      <c r="G103" s="155">
        <v>6376932</v>
      </c>
      <c r="H103" s="155" t="s">
        <v>439</v>
      </c>
      <c r="I103" s="155" t="s">
        <v>545</v>
      </c>
      <c r="J103" s="155" t="s">
        <v>546</v>
      </c>
      <c r="K103" s="155">
        <v>6</v>
      </c>
      <c r="L103" s="155">
        <v>0.13919999999999999</v>
      </c>
      <c r="M103" s="159"/>
      <c r="N103" s="159"/>
      <c r="O103" s="159"/>
      <c r="P103" s="159"/>
      <c r="Q103" s="159"/>
      <c r="R103" s="159"/>
      <c r="S103" s="159"/>
      <c r="T103" s="159"/>
      <c r="U103" s="159"/>
      <c r="V103" s="159"/>
    </row>
    <row r="104" spans="1:22" ht="15" customHeight="1">
      <c r="A104" s="155" t="s">
        <v>21</v>
      </c>
      <c r="B104" s="155" t="s">
        <v>460</v>
      </c>
      <c r="C104" s="155">
        <v>12032161</v>
      </c>
      <c r="D104" s="155">
        <v>12041308</v>
      </c>
      <c r="E104" s="155">
        <v>9148</v>
      </c>
      <c r="F104" s="155">
        <v>12032161</v>
      </c>
      <c r="G104" s="155">
        <v>12041308</v>
      </c>
      <c r="H104" s="155" t="s">
        <v>439</v>
      </c>
      <c r="I104" s="155" t="s">
        <v>550</v>
      </c>
      <c r="J104" s="155" t="s">
        <v>551</v>
      </c>
      <c r="K104" s="155">
        <v>4</v>
      </c>
      <c r="L104" s="155">
        <v>4.3E-3</v>
      </c>
      <c r="M104" s="159"/>
      <c r="N104" s="159"/>
      <c r="O104" s="159"/>
      <c r="P104" s="159"/>
      <c r="Q104" s="159"/>
      <c r="R104" s="159"/>
      <c r="S104" s="159"/>
      <c r="T104" s="159"/>
      <c r="U104" s="159"/>
      <c r="V104" s="159"/>
    </row>
    <row r="105" spans="1:22" ht="15" customHeight="1">
      <c r="A105" s="155" t="s">
        <v>21</v>
      </c>
      <c r="B105" s="155" t="s">
        <v>460</v>
      </c>
      <c r="C105" s="155">
        <v>12364281</v>
      </c>
      <c r="D105" s="155">
        <v>12371541</v>
      </c>
      <c r="E105" s="155">
        <v>7261</v>
      </c>
      <c r="F105" s="155">
        <v>12364281</v>
      </c>
      <c r="G105" s="155">
        <v>12371541</v>
      </c>
      <c r="H105" s="155" t="s">
        <v>439</v>
      </c>
      <c r="I105" s="155" t="s">
        <v>550</v>
      </c>
      <c r="J105" s="155" t="s">
        <v>551</v>
      </c>
      <c r="K105" s="155">
        <v>6</v>
      </c>
      <c r="L105" s="155">
        <v>0.51070000000000004</v>
      </c>
      <c r="M105" s="159"/>
      <c r="N105" s="159"/>
      <c r="O105" s="159"/>
      <c r="P105" s="159"/>
      <c r="Q105" s="159"/>
      <c r="R105" s="159"/>
      <c r="S105" s="159"/>
      <c r="T105" s="159"/>
      <c r="U105" s="159"/>
      <c r="V105" s="159"/>
    </row>
    <row r="106" spans="1:22" ht="15" customHeight="1">
      <c r="A106" s="155" t="s">
        <v>23</v>
      </c>
      <c r="B106" s="155" t="s">
        <v>438</v>
      </c>
      <c r="C106" s="155">
        <v>16549762</v>
      </c>
      <c r="D106" s="155">
        <v>16948282</v>
      </c>
      <c r="E106" s="155">
        <v>398521</v>
      </c>
      <c r="F106" s="155">
        <v>16549762</v>
      </c>
      <c r="G106" s="155">
        <v>16948282</v>
      </c>
      <c r="H106" s="155" t="s">
        <v>439</v>
      </c>
      <c r="I106" s="155" t="s">
        <v>545</v>
      </c>
      <c r="J106" s="155" t="s">
        <v>546</v>
      </c>
      <c r="K106" s="155">
        <v>4</v>
      </c>
      <c r="L106" s="155">
        <v>1.9699999999999999E-2</v>
      </c>
      <c r="M106" s="159"/>
      <c r="N106" s="159"/>
      <c r="O106" s="159"/>
      <c r="P106" s="159"/>
      <c r="Q106" s="159"/>
      <c r="R106" s="159"/>
      <c r="S106" s="159"/>
      <c r="T106" s="159"/>
      <c r="U106" s="159"/>
      <c r="V106" s="159"/>
    </row>
    <row r="107" spans="1:22" ht="15" customHeight="1">
      <c r="A107" s="155" t="s">
        <v>23</v>
      </c>
      <c r="B107" s="155" t="s">
        <v>438</v>
      </c>
      <c r="C107" s="155">
        <v>143260028</v>
      </c>
      <c r="D107" s="155">
        <v>143530288</v>
      </c>
      <c r="E107" s="155">
        <v>270261</v>
      </c>
      <c r="F107" s="155">
        <v>143260028</v>
      </c>
      <c r="G107" s="155">
        <v>143530288</v>
      </c>
      <c r="H107" s="155" t="s">
        <v>439</v>
      </c>
      <c r="I107" s="155" t="s">
        <v>545</v>
      </c>
      <c r="J107" s="155" t="s">
        <v>546</v>
      </c>
      <c r="K107" s="155">
        <v>8</v>
      </c>
      <c r="L107" s="155">
        <v>0.1208</v>
      </c>
      <c r="M107" s="159"/>
      <c r="N107" s="159"/>
      <c r="O107" s="159"/>
      <c r="P107" s="159"/>
      <c r="Q107" s="159"/>
      <c r="R107" s="159"/>
      <c r="S107" s="159"/>
      <c r="T107" s="159"/>
      <c r="U107" s="159"/>
      <c r="V107" s="159"/>
    </row>
    <row r="108" spans="1:22" ht="15" customHeight="1">
      <c r="A108" s="155" t="s">
        <v>23</v>
      </c>
      <c r="B108" s="155" t="s">
        <v>438</v>
      </c>
      <c r="C108" s="155">
        <v>207117466</v>
      </c>
      <c r="D108" s="155">
        <v>207121056</v>
      </c>
      <c r="E108" s="155">
        <v>3591</v>
      </c>
      <c r="F108" s="155">
        <v>207117466</v>
      </c>
      <c r="G108" s="155">
        <v>207121056</v>
      </c>
      <c r="H108" s="155" t="s">
        <v>439</v>
      </c>
      <c r="I108" s="155" t="s">
        <v>557</v>
      </c>
      <c r="J108" s="155" t="s">
        <v>558</v>
      </c>
      <c r="K108" s="155" t="s">
        <v>201</v>
      </c>
      <c r="L108" s="155">
        <v>4.2099999999999999E-2</v>
      </c>
      <c r="M108" s="159"/>
      <c r="N108" s="159"/>
      <c r="O108" s="159"/>
      <c r="P108" s="159"/>
      <c r="Q108" s="159"/>
      <c r="R108" s="159"/>
      <c r="S108" s="159"/>
      <c r="T108" s="159"/>
      <c r="U108" s="159"/>
      <c r="V108" s="159"/>
    </row>
    <row r="109" spans="1:22" ht="15" customHeight="1">
      <c r="A109" s="155" t="s">
        <v>23</v>
      </c>
      <c r="B109" s="155" t="s">
        <v>441</v>
      </c>
      <c r="C109" s="155">
        <v>90326160</v>
      </c>
      <c r="D109" s="155">
        <v>91608532</v>
      </c>
      <c r="E109" s="155">
        <v>1282373</v>
      </c>
      <c r="F109" s="155">
        <v>91402511</v>
      </c>
      <c r="G109" s="155">
        <v>91478418</v>
      </c>
      <c r="H109" s="155" t="s">
        <v>439</v>
      </c>
      <c r="I109" s="155" t="s">
        <v>562</v>
      </c>
      <c r="J109" s="155" t="s">
        <v>563</v>
      </c>
      <c r="K109" s="155">
        <v>4</v>
      </c>
      <c r="L109" s="155">
        <v>7.0000000000000007E-2</v>
      </c>
      <c r="M109" s="159"/>
      <c r="N109" s="159"/>
      <c r="O109" s="159"/>
      <c r="P109" s="159"/>
      <c r="Q109" s="159"/>
      <c r="R109" s="159"/>
      <c r="S109" s="159"/>
      <c r="T109" s="159"/>
      <c r="U109" s="159"/>
      <c r="V109" s="159"/>
    </row>
    <row r="110" spans="1:22" ht="15" customHeight="1">
      <c r="A110" s="155" t="s">
        <v>23</v>
      </c>
      <c r="B110" s="155" t="s">
        <v>441</v>
      </c>
      <c r="C110" s="155">
        <v>94189553</v>
      </c>
      <c r="D110" s="155">
        <v>94292414</v>
      </c>
      <c r="E110" s="155">
        <v>102862</v>
      </c>
      <c r="F110" s="155">
        <v>94189553</v>
      </c>
      <c r="G110" s="155">
        <v>94292414</v>
      </c>
      <c r="H110" s="155" t="s">
        <v>439</v>
      </c>
      <c r="I110" s="155" t="s">
        <v>545</v>
      </c>
      <c r="J110" s="155" t="s">
        <v>546</v>
      </c>
      <c r="K110" s="155">
        <v>4</v>
      </c>
      <c r="L110" s="155">
        <v>6.6500000000000004E-2</v>
      </c>
      <c r="M110" s="159"/>
      <c r="N110" s="159"/>
      <c r="O110" s="159"/>
      <c r="P110" s="159"/>
      <c r="Q110" s="159"/>
      <c r="R110" s="159"/>
      <c r="S110" s="159"/>
      <c r="T110" s="159"/>
      <c r="U110" s="159"/>
      <c r="V110" s="159"/>
    </row>
    <row r="111" spans="1:22" ht="15" customHeight="1">
      <c r="A111" s="155" t="s">
        <v>23</v>
      </c>
      <c r="B111" s="155" t="s">
        <v>442</v>
      </c>
      <c r="C111" s="155">
        <v>75662604</v>
      </c>
      <c r="D111" s="155">
        <v>75708229</v>
      </c>
      <c r="E111" s="155">
        <v>45626</v>
      </c>
      <c r="F111" s="155">
        <v>75662604</v>
      </c>
      <c r="G111" s="155">
        <v>75708229</v>
      </c>
      <c r="H111" s="155" t="s">
        <v>439</v>
      </c>
      <c r="I111" s="155" t="s">
        <v>545</v>
      </c>
      <c r="J111" s="155" t="s">
        <v>546</v>
      </c>
      <c r="K111" s="155">
        <v>7</v>
      </c>
      <c r="L111" s="155">
        <v>1.9E-2</v>
      </c>
      <c r="M111" s="159"/>
      <c r="N111" s="159"/>
      <c r="O111" s="159"/>
      <c r="P111" s="159"/>
      <c r="Q111" s="159"/>
      <c r="R111" s="159"/>
      <c r="S111" s="159"/>
      <c r="T111" s="159"/>
      <c r="U111" s="159"/>
      <c r="V111" s="159"/>
    </row>
    <row r="112" spans="1:22" ht="15" customHeight="1">
      <c r="A112" s="155" t="s">
        <v>23</v>
      </c>
      <c r="B112" s="155" t="s">
        <v>442</v>
      </c>
      <c r="C112" s="155">
        <v>162807598</v>
      </c>
      <c r="D112" s="155">
        <v>162829871</v>
      </c>
      <c r="E112" s="155">
        <v>22274</v>
      </c>
      <c r="F112" s="155">
        <v>162826924</v>
      </c>
      <c r="G112" s="155">
        <v>162829871</v>
      </c>
      <c r="H112" s="155" t="s">
        <v>440</v>
      </c>
      <c r="I112" s="155" t="s">
        <v>554</v>
      </c>
      <c r="J112" s="155" t="s">
        <v>551</v>
      </c>
      <c r="K112" s="155">
        <v>1</v>
      </c>
      <c r="L112" s="155">
        <v>8.8000000000000005E-3</v>
      </c>
      <c r="M112" s="159"/>
      <c r="N112" s="159"/>
      <c r="O112" s="159"/>
      <c r="P112" s="159"/>
      <c r="Q112" s="159"/>
      <c r="R112" s="159"/>
      <c r="S112" s="159"/>
      <c r="T112" s="159"/>
      <c r="U112" s="159"/>
      <c r="V112" s="159"/>
    </row>
    <row r="113" spans="1:22" ht="15" customHeight="1">
      <c r="A113" s="155" t="s">
        <v>23</v>
      </c>
      <c r="B113" s="155" t="s">
        <v>347</v>
      </c>
      <c r="C113" s="155">
        <v>1000</v>
      </c>
      <c r="D113" s="155">
        <v>68333</v>
      </c>
      <c r="E113" s="155">
        <v>67334</v>
      </c>
      <c r="F113" s="155">
        <v>1000</v>
      </c>
      <c r="G113" s="155">
        <v>68333</v>
      </c>
      <c r="H113" s="155" t="s">
        <v>439</v>
      </c>
      <c r="I113" s="155" t="s">
        <v>545</v>
      </c>
      <c r="J113" s="155" t="s">
        <v>546</v>
      </c>
      <c r="K113" s="155">
        <v>6</v>
      </c>
      <c r="L113" s="155">
        <v>3.15E-2</v>
      </c>
      <c r="M113" s="159"/>
      <c r="N113" s="159"/>
      <c r="O113" s="159"/>
      <c r="P113" s="159"/>
      <c r="Q113" s="159"/>
      <c r="R113" s="159"/>
      <c r="S113" s="159"/>
      <c r="T113" s="159"/>
      <c r="U113" s="159"/>
      <c r="V113" s="159"/>
    </row>
    <row r="114" spans="1:22" ht="15" customHeight="1">
      <c r="A114" s="155" t="s">
        <v>23</v>
      </c>
      <c r="B114" s="155" t="s">
        <v>347</v>
      </c>
      <c r="C114" s="155">
        <v>49199875</v>
      </c>
      <c r="D114" s="155">
        <v>49273459</v>
      </c>
      <c r="E114" s="155">
        <v>73585</v>
      </c>
      <c r="F114" s="155">
        <v>49199875</v>
      </c>
      <c r="G114" s="155">
        <v>49273459</v>
      </c>
      <c r="H114" s="155" t="s">
        <v>439</v>
      </c>
      <c r="I114" s="155" t="s">
        <v>545</v>
      </c>
      <c r="J114" s="155" t="s">
        <v>546</v>
      </c>
      <c r="K114" s="155">
        <v>5</v>
      </c>
      <c r="L114" s="155">
        <v>3.9699999999999999E-2</v>
      </c>
      <c r="M114" s="159"/>
      <c r="N114" s="159"/>
      <c r="O114" s="159"/>
      <c r="P114" s="159"/>
      <c r="Q114" s="159"/>
      <c r="R114" s="159"/>
      <c r="S114" s="159"/>
      <c r="T114" s="159"/>
      <c r="U114" s="159"/>
      <c r="V114" s="159"/>
    </row>
    <row r="115" spans="1:22" ht="15" customHeight="1">
      <c r="A115" s="155" t="s">
        <v>23</v>
      </c>
      <c r="B115" s="155" t="s">
        <v>444</v>
      </c>
      <c r="C115" s="155">
        <v>259723</v>
      </c>
      <c r="D115" s="155">
        <v>386196</v>
      </c>
      <c r="E115" s="155">
        <v>126474</v>
      </c>
      <c r="F115" s="155">
        <v>259723</v>
      </c>
      <c r="G115" s="155">
        <v>386196</v>
      </c>
      <c r="H115" s="155" t="s">
        <v>439</v>
      </c>
      <c r="I115" s="155" t="s">
        <v>545</v>
      </c>
      <c r="J115" s="155" t="s">
        <v>546</v>
      </c>
      <c r="K115" s="155">
        <v>4</v>
      </c>
      <c r="L115" s="155">
        <v>3.5000000000000003E-2</v>
      </c>
      <c r="M115" s="159"/>
      <c r="N115" s="159"/>
      <c r="O115" s="159"/>
      <c r="P115" s="159"/>
      <c r="Q115" s="159"/>
      <c r="R115" s="159"/>
      <c r="S115" s="159"/>
      <c r="T115" s="159"/>
      <c r="U115" s="159"/>
      <c r="V115" s="159"/>
    </row>
    <row r="116" spans="1:22" ht="15" customHeight="1">
      <c r="A116" s="155" t="s">
        <v>23</v>
      </c>
      <c r="B116" s="155" t="s">
        <v>445</v>
      </c>
      <c r="C116" s="155">
        <v>60881137</v>
      </c>
      <c r="D116" s="155">
        <v>61282510</v>
      </c>
      <c r="E116" s="155">
        <v>401374</v>
      </c>
      <c r="F116" s="155">
        <v>60881137</v>
      </c>
      <c r="G116" s="155">
        <v>61282510</v>
      </c>
      <c r="H116" s="155" t="s">
        <v>440</v>
      </c>
      <c r="I116" s="155" t="s">
        <v>545</v>
      </c>
      <c r="J116" s="155" t="s">
        <v>546</v>
      </c>
      <c r="K116" s="155">
        <v>3</v>
      </c>
      <c r="L116" s="155">
        <v>0.70240000000000002</v>
      </c>
      <c r="M116" s="159"/>
      <c r="N116" s="159"/>
      <c r="O116" s="159"/>
      <c r="P116" s="159"/>
      <c r="Q116" s="159"/>
      <c r="R116" s="159"/>
      <c r="S116" s="159"/>
      <c r="T116" s="159"/>
      <c r="U116" s="159"/>
      <c r="V116" s="159"/>
    </row>
    <row r="117" spans="1:22" ht="15" customHeight="1">
      <c r="A117" s="155" t="s">
        <v>23</v>
      </c>
      <c r="B117" s="155" t="s">
        <v>445</v>
      </c>
      <c r="C117" s="155">
        <v>62408577</v>
      </c>
      <c r="D117" s="155">
        <v>62456778</v>
      </c>
      <c r="E117" s="155">
        <v>48202</v>
      </c>
      <c r="F117" s="155">
        <v>62408577</v>
      </c>
      <c r="G117" s="155">
        <v>62456778</v>
      </c>
      <c r="H117" s="155" t="s">
        <v>440</v>
      </c>
      <c r="I117" s="155" t="s">
        <v>545</v>
      </c>
      <c r="J117" s="155" t="s">
        <v>546</v>
      </c>
      <c r="K117" s="155">
        <v>3</v>
      </c>
      <c r="L117" s="155">
        <v>0.41820000000000002</v>
      </c>
      <c r="M117" s="159"/>
      <c r="N117" s="159"/>
      <c r="O117" s="159"/>
      <c r="P117" s="159"/>
      <c r="Q117" s="159"/>
      <c r="R117" s="159"/>
      <c r="S117" s="159"/>
      <c r="T117" s="159"/>
      <c r="U117" s="159"/>
      <c r="V117" s="159"/>
    </row>
    <row r="118" spans="1:22" ht="15" customHeight="1">
      <c r="A118" s="155" t="s">
        <v>23</v>
      </c>
      <c r="B118" s="155" t="s">
        <v>445</v>
      </c>
      <c r="C118" s="155">
        <v>152376994</v>
      </c>
      <c r="D118" s="155">
        <v>152404346</v>
      </c>
      <c r="E118" s="155">
        <v>27353</v>
      </c>
      <c r="F118" s="155">
        <v>152376994</v>
      </c>
      <c r="G118" s="155">
        <v>152404346</v>
      </c>
      <c r="H118" s="155" t="s">
        <v>439</v>
      </c>
      <c r="I118" s="155" t="s">
        <v>545</v>
      </c>
      <c r="J118" s="155" t="s">
        <v>546</v>
      </c>
      <c r="K118" s="155">
        <v>4</v>
      </c>
      <c r="L118" s="155">
        <v>2.7799999999999998E-2</v>
      </c>
      <c r="M118" s="159"/>
      <c r="N118" s="159"/>
      <c r="O118" s="159"/>
      <c r="P118" s="159"/>
      <c r="Q118" s="159"/>
      <c r="R118" s="159"/>
      <c r="S118" s="159"/>
      <c r="T118" s="159"/>
      <c r="U118" s="159"/>
      <c r="V118" s="159"/>
    </row>
    <row r="119" spans="1:22" ht="15" customHeight="1">
      <c r="A119" s="155" t="s">
        <v>23</v>
      </c>
      <c r="B119" s="155" t="s">
        <v>446</v>
      </c>
      <c r="C119" s="155">
        <v>12112922</v>
      </c>
      <c r="D119" s="155">
        <v>12157552</v>
      </c>
      <c r="E119" s="155">
        <v>44631</v>
      </c>
      <c r="F119" s="155">
        <v>12112922</v>
      </c>
      <c r="G119" s="155">
        <v>12157552</v>
      </c>
      <c r="H119" s="155" t="s">
        <v>439</v>
      </c>
      <c r="I119" s="155" t="s">
        <v>545</v>
      </c>
      <c r="J119" s="155" t="s">
        <v>546</v>
      </c>
      <c r="K119" s="155">
        <v>4</v>
      </c>
      <c r="L119" s="155">
        <v>9.1000000000000004E-3</v>
      </c>
      <c r="M119" s="159"/>
      <c r="N119" s="159"/>
      <c r="O119" s="159"/>
      <c r="P119" s="159"/>
      <c r="Q119" s="159"/>
      <c r="R119" s="159"/>
      <c r="S119" s="159"/>
      <c r="T119" s="159"/>
      <c r="U119" s="159"/>
      <c r="V119" s="159"/>
    </row>
    <row r="120" spans="1:22" ht="15" customHeight="1">
      <c r="A120" s="155" t="s">
        <v>23</v>
      </c>
      <c r="B120" s="155" t="s">
        <v>446</v>
      </c>
      <c r="C120" s="155">
        <v>12433930</v>
      </c>
      <c r="D120" s="155">
        <v>12602620</v>
      </c>
      <c r="E120" s="155">
        <v>168691</v>
      </c>
      <c r="F120" s="155">
        <v>12433930</v>
      </c>
      <c r="G120" s="155">
        <v>12602620</v>
      </c>
      <c r="H120" s="155" t="s">
        <v>439</v>
      </c>
      <c r="I120" s="155" t="s">
        <v>545</v>
      </c>
      <c r="J120" s="155" t="s">
        <v>546</v>
      </c>
      <c r="K120" s="155">
        <v>4</v>
      </c>
      <c r="L120" s="155">
        <v>2.6700000000000002E-2</v>
      </c>
      <c r="M120" s="159"/>
      <c r="N120" s="159"/>
      <c r="O120" s="159"/>
      <c r="P120" s="159"/>
      <c r="Q120" s="159"/>
      <c r="R120" s="159"/>
      <c r="S120" s="159"/>
      <c r="T120" s="159"/>
      <c r="U120" s="159"/>
      <c r="V120" s="159"/>
    </row>
    <row r="121" spans="1:22" ht="15" customHeight="1">
      <c r="A121" s="155" t="s">
        <v>23</v>
      </c>
      <c r="B121" s="155" t="s">
        <v>447</v>
      </c>
      <c r="C121" s="155">
        <v>38967861</v>
      </c>
      <c r="D121" s="155">
        <v>39112281</v>
      </c>
      <c r="E121" s="155">
        <v>144421</v>
      </c>
      <c r="F121" s="155">
        <v>38967861</v>
      </c>
      <c r="G121" s="155">
        <v>39112281</v>
      </c>
      <c r="H121" s="155" t="s">
        <v>439</v>
      </c>
      <c r="I121" s="155" t="s">
        <v>545</v>
      </c>
      <c r="J121" s="155" t="s">
        <v>546</v>
      </c>
      <c r="K121" s="155">
        <v>4</v>
      </c>
      <c r="L121" s="155">
        <v>1.3100000000000001E-2</v>
      </c>
      <c r="M121" s="159"/>
      <c r="N121" s="159"/>
      <c r="O121" s="159"/>
      <c r="P121" s="159"/>
      <c r="Q121" s="159"/>
      <c r="R121" s="159"/>
      <c r="S121" s="159"/>
      <c r="T121" s="159"/>
      <c r="U121" s="159"/>
      <c r="V121" s="159"/>
    </row>
    <row r="122" spans="1:22" ht="15" customHeight="1">
      <c r="A122" s="155" t="s">
        <v>23</v>
      </c>
      <c r="B122" s="155" t="s">
        <v>447</v>
      </c>
      <c r="C122" s="155">
        <v>40868525</v>
      </c>
      <c r="D122" s="155">
        <v>41128923</v>
      </c>
      <c r="E122" s="155">
        <v>260399</v>
      </c>
      <c r="F122" s="155">
        <v>40868525</v>
      </c>
      <c r="G122" s="155">
        <v>41128923</v>
      </c>
      <c r="H122" s="155" t="s">
        <v>439</v>
      </c>
      <c r="I122" s="155" t="s">
        <v>545</v>
      </c>
      <c r="J122" s="155" t="s">
        <v>546</v>
      </c>
      <c r="K122" s="155">
        <v>5</v>
      </c>
      <c r="L122" s="155">
        <v>0.21920000000000001</v>
      </c>
      <c r="M122" s="159"/>
      <c r="N122" s="159"/>
      <c r="O122" s="159"/>
      <c r="P122" s="159"/>
      <c r="Q122" s="159"/>
      <c r="R122" s="159"/>
      <c r="S122" s="159"/>
      <c r="T122" s="159"/>
      <c r="U122" s="159"/>
      <c r="V122" s="159"/>
    </row>
    <row r="123" spans="1:22" ht="15" customHeight="1">
      <c r="A123" s="155" t="s">
        <v>23</v>
      </c>
      <c r="B123" s="155" t="s">
        <v>447</v>
      </c>
      <c r="C123" s="155">
        <v>42233872</v>
      </c>
      <c r="D123" s="155">
        <v>42273599</v>
      </c>
      <c r="E123" s="155">
        <v>39728</v>
      </c>
      <c r="F123" s="155">
        <v>42233872</v>
      </c>
      <c r="G123" s="155">
        <v>42273599</v>
      </c>
      <c r="H123" s="155" t="s">
        <v>439</v>
      </c>
      <c r="I123" s="155" t="s">
        <v>545</v>
      </c>
      <c r="J123" s="155" t="s">
        <v>546</v>
      </c>
      <c r="K123" s="155">
        <v>4</v>
      </c>
      <c r="L123" s="155">
        <v>3.7900000000000003E-2</v>
      </c>
      <c r="M123" s="159"/>
      <c r="N123" s="159"/>
      <c r="O123" s="159"/>
      <c r="P123" s="159"/>
      <c r="Q123" s="159"/>
      <c r="R123" s="159"/>
      <c r="S123" s="159"/>
      <c r="T123" s="159"/>
      <c r="U123" s="159"/>
      <c r="V123" s="159"/>
    </row>
    <row r="124" spans="1:22" ht="15" customHeight="1">
      <c r="A124" s="155" t="s">
        <v>23</v>
      </c>
      <c r="B124" s="155" t="s">
        <v>447</v>
      </c>
      <c r="C124" s="155">
        <v>42321112</v>
      </c>
      <c r="D124" s="155">
        <v>42416141</v>
      </c>
      <c r="E124" s="155">
        <v>95030</v>
      </c>
      <c r="F124" s="155">
        <v>42321112</v>
      </c>
      <c r="G124" s="155">
        <v>42416141</v>
      </c>
      <c r="H124" s="155" t="s">
        <v>439</v>
      </c>
      <c r="I124" s="155" t="s">
        <v>545</v>
      </c>
      <c r="J124" s="155" t="s">
        <v>546</v>
      </c>
      <c r="K124" s="155">
        <v>3</v>
      </c>
      <c r="L124" s="155">
        <v>6.8999999999999999E-3</v>
      </c>
      <c r="M124" s="159"/>
      <c r="N124" s="159"/>
      <c r="O124" s="159"/>
      <c r="P124" s="159"/>
      <c r="Q124" s="159"/>
      <c r="R124" s="159"/>
      <c r="S124" s="159"/>
      <c r="T124" s="159"/>
      <c r="U124" s="159"/>
      <c r="V124" s="159"/>
    </row>
    <row r="125" spans="1:22" ht="15" customHeight="1">
      <c r="A125" s="155" t="s">
        <v>23</v>
      </c>
      <c r="B125" s="155" t="s">
        <v>447</v>
      </c>
      <c r="C125" s="155">
        <v>42420194</v>
      </c>
      <c r="D125" s="155">
        <v>42574060</v>
      </c>
      <c r="E125" s="155">
        <v>153867</v>
      </c>
      <c r="F125" s="155">
        <v>42420194</v>
      </c>
      <c r="G125" s="155">
        <v>42574060</v>
      </c>
      <c r="H125" s="155" t="s">
        <v>439</v>
      </c>
      <c r="I125" s="155" t="s">
        <v>545</v>
      </c>
      <c r="J125" s="155" t="s">
        <v>546</v>
      </c>
      <c r="K125" s="155" t="s">
        <v>77</v>
      </c>
      <c r="L125" s="155">
        <v>6.1999999999999998E-3</v>
      </c>
      <c r="M125" s="159"/>
      <c r="N125" s="159"/>
      <c r="O125" s="159"/>
      <c r="P125" s="159"/>
      <c r="Q125" s="159"/>
      <c r="R125" s="159"/>
      <c r="S125" s="159"/>
      <c r="T125" s="159"/>
      <c r="U125" s="159"/>
      <c r="V125" s="159"/>
    </row>
    <row r="126" spans="1:22" ht="15" customHeight="1">
      <c r="A126" s="155" t="s">
        <v>23</v>
      </c>
      <c r="B126" s="155" t="s">
        <v>448</v>
      </c>
      <c r="C126" s="155">
        <v>38942612</v>
      </c>
      <c r="D126" s="155">
        <v>38966688</v>
      </c>
      <c r="E126" s="155">
        <v>24077</v>
      </c>
      <c r="F126" s="155">
        <v>38942612</v>
      </c>
      <c r="G126" s="155">
        <v>38966688</v>
      </c>
      <c r="H126" s="155" t="s">
        <v>439</v>
      </c>
      <c r="I126" s="155" t="s">
        <v>545</v>
      </c>
      <c r="J126" s="155" t="s">
        <v>546</v>
      </c>
      <c r="K126" s="155">
        <v>4</v>
      </c>
      <c r="L126" s="155">
        <v>6.3100000000000003E-2</v>
      </c>
      <c r="M126" s="159"/>
      <c r="N126" s="159"/>
      <c r="O126" s="159"/>
      <c r="P126" s="159"/>
      <c r="Q126" s="159"/>
      <c r="R126" s="159"/>
      <c r="S126" s="159"/>
      <c r="T126" s="159"/>
      <c r="U126" s="159"/>
      <c r="V126" s="159"/>
    </row>
    <row r="127" spans="1:22" ht="15" customHeight="1">
      <c r="A127" s="155" t="s">
        <v>23</v>
      </c>
      <c r="B127" s="155" t="s">
        <v>450</v>
      </c>
      <c r="C127" s="155">
        <v>10000</v>
      </c>
      <c r="D127" s="155">
        <v>76659</v>
      </c>
      <c r="E127" s="155">
        <v>66660</v>
      </c>
      <c r="F127" s="155">
        <v>10000</v>
      </c>
      <c r="G127" s="155">
        <v>76659</v>
      </c>
      <c r="H127" s="155" t="s">
        <v>439</v>
      </c>
      <c r="I127" s="155" t="s">
        <v>545</v>
      </c>
      <c r="J127" s="155" t="s">
        <v>546</v>
      </c>
      <c r="K127" s="155">
        <v>4</v>
      </c>
      <c r="L127" s="155">
        <v>4.8899999999999999E-2</v>
      </c>
      <c r="M127" s="159"/>
      <c r="N127" s="159"/>
      <c r="O127" s="159"/>
      <c r="P127" s="159"/>
      <c r="Q127" s="159"/>
      <c r="R127" s="159"/>
      <c r="S127" s="159"/>
      <c r="T127" s="159"/>
      <c r="U127" s="159"/>
      <c r="V127" s="159"/>
    </row>
    <row r="128" spans="1:22" ht="15" customHeight="1">
      <c r="A128" s="155" t="s">
        <v>23</v>
      </c>
      <c r="B128" s="155" t="s">
        <v>450</v>
      </c>
      <c r="C128" s="155">
        <v>131294575</v>
      </c>
      <c r="D128" s="155">
        <v>131312923</v>
      </c>
      <c r="E128" s="155">
        <v>18349</v>
      </c>
      <c r="F128" s="155">
        <v>131294575</v>
      </c>
      <c r="G128" s="155">
        <v>131312923</v>
      </c>
      <c r="H128" s="155" t="s">
        <v>439</v>
      </c>
      <c r="I128" s="155" t="s">
        <v>545</v>
      </c>
      <c r="J128" s="155" t="s">
        <v>546</v>
      </c>
      <c r="K128" s="155">
        <v>3</v>
      </c>
      <c r="L128" s="155">
        <v>0.12509999999999999</v>
      </c>
      <c r="M128" s="159"/>
      <c r="N128" s="159"/>
      <c r="O128" s="159"/>
      <c r="P128" s="159"/>
      <c r="Q128" s="159"/>
      <c r="R128" s="159"/>
      <c r="S128" s="159"/>
      <c r="T128" s="159"/>
      <c r="U128" s="159"/>
      <c r="V128" s="159"/>
    </row>
    <row r="129" spans="1:22" ht="15" customHeight="1">
      <c r="A129" s="155" t="s">
        <v>23</v>
      </c>
      <c r="B129" s="155" t="s">
        <v>453</v>
      </c>
      <c r="C129" s="155">
        <v>21077238</v>
      </c>
      <c r="D129" s="155">
        <v>21685069</v>
      </c>
      <c r="E129" s="155">
        <v>607832</v>
      </c>
      <c r="F129" s="155">
        <v>21077238</v>
      </c>
      <c r="G129" s="155">
        <v>21685069</v>
      </c>
      <c r="H129" s="155" t="s">
        <v>439</v>
      </c>
      <c r="I129" s="155" t="s">
        <v>545</v>
      </c>
      <c r="J129" s="155" t="s">
        <v>546</v>
      </c>
      <c r="K129" s="155">
        <v>3</v>
      </c>
      <c r="L129" s="155">
        <v>4.8099999999999997E-2</v>
      </c>
      <c r="M129" s="159"/>
      <c r="N129" s="159"/>
      <c r="O129" s="159"/>
      <c r="P129" s="159"/>
      <c r="Q129" s="159"/>
      <c r="R129" s="159"/>
      <c r="S129" s="159"/>
      <c r="T129" s="159"/>
      <c r="U129" s="159"/>
      <c r="V129" s="159"/>
    </row>
    <row r="130" spans="1:22" ht="15" customHeight="1">
      <c r="A130" s="155" t="s">
        <v>23</v>
      </c>
      <c r="B130" s="155" t="s">
        <v>454</v>
      </c>
      <c r="C130" s="155">
        <v>70121788</v>
      </c>
      <c r="D130" s="155">
        <v>70166477</v>
      </c>
      <c r="E130" s="155">
        <v>44690</v>
      </c>
      <c r="F130" s="155">
        <v>70121788</v>
      </c>
      <c r="G130" s="155">
        <v>70166477</v>
      </c>
      <c r="H130" s="155" t="s">
        <v>439</v>
      </c>
      <c r="I130" s="155" t="s">
        <v>545</v>
      </c>
      <c r="J130" s="155" t="s">
        <v>546</v>
      </c>
      <c r="K130" s="155">
        <v>3</v>
      </c>
      <c r="L130" s="155">
        <v>6.0600000000000001E-2</v>
      </c>
      <c r="M130" s="159"/>
      <c r="N130" s="159"/>
      <c r="O130" s="159"/>
      <c r="P130" s="159"/>
      <c r="Q130" s="159"/>
      <c r="R130" s="159"/>
      <c r="S130" s="159"/>
      <c r="T130" s="159"/>
      <c r="U130" s="159"/>
      <c r="V130" s="159"/>
    </row>
    <row r="131" spans="1:22" ht="15" customHeight="1">
      <c r="A131" s="155" t="s">
        <v>23</v>
      </c>
      <c r="B131" s="155" t="s">
        <v>455</v>
      </c>
      <c r="C131" s="155">
        <v>16754544</v>
      </c>
      <c r="D131" s="155">
        <v>16845398</v>
      </c>
      <c r="E131" s="155">
        <v>90855</v>
      </c>
      <c r="F131" s="155">
        <v>16754544</v>
      </c>
      <c r="G131" s="155">
        <v>16845398</v>
      </c>
      <c r="H131" s="155" t="s">
        <v>439</v>
      </c>
      <c r="I131" s="155" t="s">
        <v>545</v>
      </c>
      <c r="J131" s="155" t="s">
        <v>546</v>
      </c>
      <c r="K131" s="155">
        <v>3</v>
      </c>
      <c r="L131" s="155">
        <v>1.2800000000000001E-2</v>
      </c>
      <c r="M131" s="159"/>
      <c r="N131" s="159"/>
      <c r="O131" s="159"/>
      <c r="P131" s="159"/>
      <c r="Q131" s="159"/>
      <c r="R131" s="159"/>
      <c r="S131" s="159"/>
      <c r="T131" s="159"/>
      <c r="U131" s="159"/>
      <c r="V131" s="159"/>
    </row>
    <row r="132" spans="1:22" ht="15" customHeight="1">
      <c r="A132" s="155" t="s">
        <v>23</v>
      </c>
      <c r="B132" s="155" t="s">
        <v>455</v>
      </c>
      <c r="C132" s="155">
        <v>21649035</v>
      </c>
      <c r="D132" s="155">
        <v>21678194</v>
      </c>
      <c r="E132" s="155">
        <v>29160</v>
      </c>
      <c r="F132" s="155">
        <v>21649035</v>
      </c>
      <c r="G132" s="155">
        <v>21678194</v>
      </c>
      <c r="H132" s="155" t="s">
        <v>439</v>
      </c>
      <c r="I132" s="155" t="s">
        <v>545</v>
      </c>
      <c r="J132" s="155" t="s">
        <v>546</v>
      </c>
      <c r="K132" s="155">
        <v>6</v>
      </c>
      <c r="L132" s="155">
        <v>4.7199999999999999E-2</v>
      </c>
      <c r="M132" s="159"/>
      <c r="N132" s="159"/>
      <c r="O132" s="159"/>
      <c r="P132" s="159"/>
      <c r="Q132" s="159"/>
      <c r="R132" s="159"/>
      <c r="S132" s="159"/>
      <c r="T132" s="159"/>
      <c r="U132" s="159"/>
      <c r="V132" s="159"/>
    </row>
    <row r="133" spans="1:22" ht="15" customHeight="1">
      <c r="A133" s="155" t="s">
        <v>23</v>
      </c>
      <c r="B133" s="155" t="s">
        <v>455</v>
      </c>
      <c r="C133" s="155">
        <v>22125930</v>
      </c>
      <c r="D133" s="155">
        <v>22158426</v>
      </c>
      <c r="E133" s="155">
        <v>32497</v>
      </c>
      <c r="F133" s="155">
        <v>22125930</v>
      </c>
      <c r="G133" s="155">
        <v>22158426</v>
      </c>
      <c r="H133" s="155" t="s">
        <v>439</v>
      </c>
      <c r="I133" s="155" t="s">
        <v>545</v>
      </c>
      <c r="J133" s="155" t="s">
        <v>546</v>
      </c>
      <c r="K133" s="155">
        <v>7</v>
      </c>
      <c r="L133" s="155">
        <v>1.41E-2</v>
      </c>
      <c r="M133" s="159"/>
      <c r="N133" s="159"/>
      <c r="O133" s="159"/>
      <c r="P133" s="159"/>
      <c r="Q133" s="159"/>
      <c r="R133" s="159"/>
      <c r="S133" s="159"/>
      <c r="T133" s="159"/>
      <c r="U133" s="159"/>
      <c r="V133" s="159"/>
    </row>
    <row r="134" spans="1:22" ht="15" customHeight="1">
      <c r="A134" s="155" t="s">
        <v>23</v>
      </c>
      <c r="B134" s="155" t="s">
        <v>458</v>
      </c>
      <c r="C134" s="155">
        <v>30381284</v>
      </c>
      <c r="D134" s="155">
        <v>30425082</v>
      </c>
      <c r="E134" s="155">
        <v>43799</v>
      </c>
      <c r="F134" s="155">
        <v>30381284</v>
      </c>
      <c r="G134" s="155">
        <v>30425082</v>
      </c>
      <c r="H134" s="155" t="s">
        <v>440</v>
      </c>
      <c r="I134" s="155" t="s">
        <v>545</v>
      </c>
      <c r="J134" s="155" t="s">
        <v>546</v>
      </c>
      <c r="K134" s="155">
        <v>4</v>
      </c>
      <c r="L134" s="155">
        <v>7.1300000000000002E-2</v>
      </c>
      <c r="M134" s="159"/>
      <c r="N134" s="159"/>
      <c r="O134" s="159"/>
      <c r="P134" s="159"/>
      <c r="Q134" s="159"/>
      <c r="R134" s="159"/>
      <c r="S134" s="159"/>
      <c r="T134" s="159"/>
      <c r="U134" s="159"/>
      <c r="V134" s="159"/>
    </row>
    <row r="135" spans="1:22" ht="15" customHeight="1">
      <c r="A135" s="155" t="s">
        <v>23</v>
      </c>
      <c r="B135" s="155" t="s">
        <v>459</v>
      </c>
      <c r="C135" s="155">
        <v>6364078</v>
      </c>
      <c r="D135" s="155">
        <v>6376932</v>
      </c>
      <c r="E135" s="155">
        <v>12855</v>
      </c>
      <c r="F135" s="155">
        <v>6364078</v>
      </c>
      <c r="G135" s="155">
        <v>6376932</v>
      </c>
      <c r="H135" s="155" t="s">
        <v>439</v>
      </c>
      <c r="I135" s="155" t="s">
        <v>545</v>
      </c>
      <c r="J135" s="155" t="s">
        <v>546</v>
      </c>
      <c r="K135" s="155">
        <v>5</v>
      </c>
      <c r="L135" s="155">
        <v>0.13919999999999999</v>
      </c>
      <c r="M135" s="159"/>
      <c r="N135" s="159"/>
      <c r="O135" s="159"/>
      <c r="P135" s="159"/>
      <c r="Q135" s="159"/>
      <c r="R135" s="159"/>
      <c r="S135" s="159"/>
      <c r="T135" s="159"/>
      <c r="U135" s="159"/>
      <c r="V135" s="159"/>
    </row>
    <row r="136" spans="1:22" ht="15" customHeight="1">
      <c r="A136" s="155" t="s">
        <v>25</v>
      </c>
      <c r="B136" s="155" t="s">
        <v>438</v>
      </c>
      <c r="C136" s="155">
        <v>16549762</v>
      </c>
      <c r="D136" s="155">
        <v>16951955</v>
      </c>
      <c r="E136" s="155">
        <v>402194</v>
      </c>
      <c r="F136" s="155">
        <v>16619297</v>
      </c>
      <c r="G136" s="155">
        <v>16948282</v>
      </c>
      <c r="H136" s="155" t="s">
        <v>439</v>
      </c>
      <c r="I136" s="155" t="s">
        <v>593</v>
      </c>
      <c r="J136" s="155" t="s">
        <v>571</v>
      </c>
      <c r="K136" s="155">
        <v>4</v>
      </c>
      <c r="L136" s="155">
        <v>2.1700000000000001E-2</v>
      </c>
      <c r="M136" s="159"/>
      <c r="N136" s="159"/>
      <c r="O136" s="159"/>
      <c r="P136" s="159"/>
      <c r="Q136" s="159"/>
      <c r="R136" s="159"/>
      <c r="S136" s="159"/>
      <c r="T136" s="159"/>
      <c r="U136" s="159"/>
      <c r="V136" s="159"/>
    </row>
    <row r="137" spans="1:22" ht="15" customHeight="1">
      <c r="A137" s="155" t="s">
        <v>25</v>
      </c>
      <c r="B137" s="155" t="s">
        <v>438</v>
      </c>
      <c r="C137" s="155">
        <v>143260028</v>
      </c>
      <c r="D137" s="155">
        <v>143530288</v>
      </c>
      <c r="E137" s="155">
        <v>270261</v>
      </c>
      <c r="F137" s="155">
        <v>143260028</v>
      </c>
      <c r="G137" s="155">
        <v>143530288</v>
      </c>
      <c r="H137" s="155" t="s">
        <v>439</v>
      </c>
      <c r="I137" s="155" t="s">
        <v>545</v>
      </c>
      <c r="J137" s="155" t="s">
        <v>546</v>
      </c>
      <c r="K137" s="155">
        <v>7</v>
      </c>
      <c r="L137" s="155">
        <v>0.1208</v>
      </c>
      <c r="M137" s="159"/>
      <c r="N137" s="159"/>
      <c r="O137" s="159"/>
      <c r="P137" s="159"/>
      <c r="Q137" s="159"/>
      <c r="R137" s="159"/>
      <c r="S137" s="159"/>
      <c r="T137" s="159"/>
      <c r="U137" s="159"/>
      <c r="V137" s="159"/>
    </row>
    <row r="138" spans="1:22" ht="15" customHeight="1">
      <c r="A138" s="155" t="s">
        <v>25</v>
      </c>
      <c r="B138" s="155" t="s">
        <v>438</v>
      </c>
      <c r="C138" s="155">
        <v>207117466</v>
      </c>
      <c r="D138" s="155">
        <v>207121056</v>
      </c>
      <c r="E138" s="155">
        <v>3591</v>
      </c>
      <c r="F138" s="155">
        <v>207117466</v>
      </c>
      <c r="G138" s="155">
        <v>207121056</v>
      </c>
      <c r="H138" s="155" t="s">
        <v>439</v>
      </c>
      <c r="I138" s="155" t="s">
        <v>557</v>
      </c>
      <c r="J138" s="155" t="s">
        <v>558</v>
      </c>
      <c r="K138" s="155" t="s">
        <v>201</v>
      </c>
      <c r="L138" s="155">
        <v>4.2099999999999999E-2</v>
      </c>
      <c r="M138" s="159"/>
      <c r="N138" s="159"/>
      <c r="O138" s="159"/>
      <c r="P138" s="159"/>
      <c r="Q138" s="159"/>
      <c r="R138" s="159"/>
      <c r="S138" s="159"/>
      <c r="T138" s="159"/>
      <c r="U138" s="159"/>
      <c r="V138" s="159"/>
    </row>
    <row r="139" spans="1:22" ht="15" customHeight="1">
      <c r="A139" s="155" t="s">
        <v>25</v>
      </c>
      <c r="B139" s="155" t="s">
        <v>441</v>
      </c>
      <c r="C139" s="155">
        <v>88773367</v>
      </c>
      <c r="D139" s="155">
        <v>88780091</v>
      </c>
      <c r="E139" s="155">
        <v>6725</v>
      </c>
      <c r="F139" s="155">
        <v>88773367</v>
      </c>
      <c r="G139" s="155">
        <v>88780091</v>
      </c>
      <c r="H139" s="155" t="s">
        <v>439</v>
      </c>
      <c r="I139" s="155" t="s">
        <v>545</v>
      </c>
      <c r="J139" s="155" t="s">
        <v>546</v>
      </c>
      <c r="K139" s="155">
        <v>4</v>
      </c>
      <c r="L139" s="155">
        <v>0</v>
      </c>
      <c r="M139" s="159"/>
      <c r="N139" s="159"/>
      <c r="O139" s="159"/>
      <c r="P139" s="159"/>
      <c r="Q139" s="159"/>
      <c r="R139" s="159"/>
      <c r="S139" s="159"/>
      <c r="T139" s="159"/>
      <c r="U139" s="159"/>
      <c r="V139" s="159"/>
    </row>
    <row r="140" spans="1:22" ht="15" customHeight="1">
      <c r="A140" s="155" t="s">
        <v>25</v>
      </c>
      <c r="B140" s="155" t="s">
        <v>441</v>
      </c>
      <c r="C140" s="155">
        <v>90326160</v>
      </c>
      <c r="D140" s="155">
        <v>91608532</v>
      </c>
      <c r="E140" s="155">
        <v>1282373</v>
      </c>
      <c r="F140" s="155">
        <v>91402511</v>
      </c>
      <c r="G140" s="155">
        <v>91478418</v>
      </c>
      <c r="H140" s="155" t="s">
        <v>439</v>
      </c>
      <c r="I140" s="155" t="s">
        <v>562</v>
      </c>
      <c r="J140" s="155" t="s">
        <v>563</v>
      </c>
      <c r="K140" s="155">
        <v>5</v>
      </c>
      <c r="L140" s="155">
        <v>7.0000000000000007E-2</v>
      </c>
      <c r="M140" s="159"/>
      <c r="N140" s="159"/>
      <c r="O140" s="159"/>
      <c r="P140" s="159"/>
      <c r="Q140" s="159"/>
      <c r="R140" s="159"/>
      <c r="S140" s="159"/>
      <c r="T140" s="159"/>
      <c r="U140" s="159"/>
      <c r="V140" s="159"/>
    </row>
    <row r="141" spans="1:22" ht="15" customHeight="1">
      <c r="A141" s="155" t="s">
        <v>25</v>
      </c>
      <c r="B141" s="155" t="s">
        <v>441</v>
      </c>
      <c r="C141" s="155">
        <v>94189553</v>
      </c>
      <c r="D141" s="155">
        <v>94292414</v>
      </c>
      <c r="E141" s="155">
        <v>102862</v>
      </c>
      <c r="F141" s="155">
        <v>94189553</v>
      </c>
      <c r="G141" s="155">
        <v>94292414</v>
      </c>
      <c r="H141" s="155" t="s">
        <v>439</v>
      </c>
      <c r="I141" s="155" t="s">
        <v>545</v>
      </c>
      <c r="J141" s="155" t="s">
        <v>546</v>
      </c>
      <c r="K141" s="155">
        <v>4</v>
      </c>
      <c r="L141" s="155">
        <v>6.6500000000000004E-2</v>
      </c>
      <c r="M141" s="159"/>
      <c r="N141" s="159"/>
      <c r="O141" s="159"/>
      <c r="P141" s="159"/>
      <c r="Q141" s="159"/>
      <c r="R141" s="159"/>
      <c r="S141" s="159"/>
      <c r="T141" s="159"/>
      <c r="U141" s="159"/>
      <c r="V141" s="159"/>
    </row>
    <row r="142" spans="1:22" ht="15" customHeight="1">
      <c r="A142" s="155" t="s">
        <v>25</v>
      </c>
      <c r="B142" s="155" t="s">
        <v>442</v>
      </c>
      <c r="C142" s="155">
        <v>75662604</v>
      </c>
      <c r="D142" s="155">
        <v>75708229</v>
      </c>
      <c r="E142" s="155">
        <v>45626</v>
      </c>
      <c r="F142" s="155">
        <v>75662604</v>
      </c>
      <c r="G142" s="155">
        <v>75708229</v>
      </c>
      <c r="H142" s="155" t="s">
        <v>439</v>
      </c>
      <c r="I142" s="155" t="s">
        <v>545</v>
      </c>
      <c r="J142" s="155" t="s">
        <v>546</v>
      </c>
      <c r="K142" s="155">
        <v>7</v>
      </c>
      <c r="L142" s="155">
        <v>1.9E-2</v>
      </c>
      <c r="M142" s="159"/>
      <c r="N142" s="159"/>
      <c r="O142" s="159"/>
      <c r="P142" s="159"/>
      <c r="Q142" s="159"/>
      <c r="R142" s="159"/>
      <c r="S142" s="159"/>
      <c r="T142" s="159"/>
      <c r="U142" s="159"/>
      <c r="V142" s="159"/>
    </row>
    <row r="143" spans="1:22" ht="15" customHeight="1">
      <c r="A143" s="155" t="s">
        <v>25</v>
      </c>
      <c r="B143" s="155" t="s">
        <v>347</v>
      </c>
      <c r="C143" s="155">
        <v>1000</v>
      </c>
      <c r="D143" s="155">
        <v>68333</v>
      </c>
      <c r="E143" s="155">
        <v>67334</v>
      </c>
      <c r="F143" s="155">
        <v>1000</v>
      </c>
      <c r="G143" s="155">
        <v>68333</v>
      </c>
      <c r="H143" s="155" t="s">
        <v>439</v>
      </c>
      <c r="I143" s="155" t="s">
        <v>545</v>
      </c>
      <c r="J143" s="155" t="s">
        <v>546</v>
      </c>
      <c r="K143" s="155">
        <v>6</v>
      </c>
      <c r="L143" s="155">
        <v>3.15E-2</v>
      </c>
      <c r="M143" s="159"/>
      <c r="N143" s="159"/>
      <c r="O143" s="159"/>
      <c r="P143" s="159"/>
      <c r="Q143" s="159"/>
      <c r="R143" s="159"/>
      <c r="S143" s="159"/>
      <c r="T143" s="159"/>
      <c r="U143" s="159"/>
      <c r="V143" s="159"/>
    </row>
    <row r="144" spans="1:22" ht="15" customHeight="1">
      <c r="A144" s="155" t="s">
        <v>25</v>
      </c>
      <c r="B144" s="155" t="s">
        <v>347</v>
      </c>
      <c r="C144" s="155">
        <v>49199875</v>
      </c>
      <c r="D144" s="155">
        <v>49273459</v>
      </c>
      <c r="E144" s="155">
        <v>73585</v>
      </c>
      <c r="F144" s="155">
        <v>49199875</v>
      </c>
      <c r="G144" s="155">
        <v>49273459</v>
      </c>
      <c r="H144" s="155" t="s">
        <v>439</v>
      </c>
      <c r="I144" s="155" t="s">
        <v>545</v>
      </c>
      <c r="J144" s="155" t="s">
        <v>546</v>
      </c>
      <c r="K144" s="155">
        <v>5</v>
      </c>
      <c r="L144" s="155">
        <v>3.9699999999999999E-2</v>
      </c>
      <c r="M144" s="159"/>
      <c r="N144" s="159"/>
      <c r="O144" s="159"/>
      <c r="P144" s="159"/>
      <c r="Q144" s="159"/>
      <c r="R144" s="159"/>
      <c r="S144" s="159"/>
      <c r="T144" s="159"/>
      <c r="U144" s="159"/>
      <c r="V144" s="159"/>
    </row>
    <row r="145" spans="1:22" ht="15" customHeight="1">
      <c r="A145" s="155" t="s">
        <v>25</v>
      </c>
      <c r="B145" s="155" t="s">
        <v>445</v>
      </c>
      <c r="C145" s="155">
        <v>10000</v>
      </c>
      <c r="D145" s="155">
        <v>80536</v>
      </c>
      <c r="E145" s="155">
        <v>70537</v>
      </c>
      <c r="F145" s="155">
        <v>10000</v>
      </c>
      <c r="G145" s="155">
        <v>80536</v>
      </c>
      <c r="H145" s="155" t="s">
        <v>439</v>
      </c>
      <c r="I145" s="155" t="s">
        <v>545</v>
      </c>
      <c r="J145" s="155" t="s">
        <v>546</v>
      </c>
      <c r="K145" s="155">
        <v>3</v>
      </c>
      <c r="L145" s="155">
        <v>5.0799999999999998E-2</v>
      </c>
      <c r="M145" s="159"/>
      <c r="N145" s="159"/>
      <c r="O145" s="159"/>
      <c r="P145" s="159"/>
      <c r="Q145" s="159"/>
      <c r="R145" s="159"/>
      <c r="S145" s="159"/>
      <c r="T145" s="159"/>
      <c r="U145" s="159"/>
      <c r="V145" s="159"/>
    </row>
    <row r="146" spans="1:22" ht="15" customHeight="1">
      <c r="A146" s="155" t="s">
        <v>25</v>
      </c>
      <c r="B146" s="155" t="s">
        <v>445</v>
      </c>
      <c r="C146" s="155">
        <v>60881137</v>
      </c>
      <c r="D146" s="155">
        <v>61282510</v>
      </c>
      <c r="E146" s="155">
        <v>401374</v>
      </c>
      <c r="F146" s="155">
        <v>60881137</v>
      </c>
      <c r="G146" s="155">
        <v>61282510</v>
      </c>
      <c r="H146" s="155" t="s">
        <v>439</v>
      </c>
      <c r="I146" s="155" t="s">
        <v>545</v>
      </c>
      <c r="J146" s="155" t="s">
        <v>546</v>
      </c>
      <c r="K146" s="155">
        <v>4</v>
      </c>
      <c r="L146" s="155">
        <v>0.70240000000000002</v>
      </c>
      <c r="M146" s="159"/>
      <c r="N146" s="159"/>
      <c r="O146" s="159"/>
      <c r="P146" s="159"/>
      <c r="Q146" s="159"/>
      <c r="R146" s="159"/>
      <c r="S146" s="159"/>
      <c r="T146" s="159"/>
      <c r="U146" s="159"/>
      <c r="V146" s="159"/>
    </row>
    <row r="147" spans="1:22" ht="15" customHeight="1">
      <c r="A147" s="155" t="s">
        <v>25</v>
      </c>
      <c r="B147" s="155" t="s">
        <v>445</v>
      </c>
      <c r="C147" s="155">
        <v>62408577</v>
      </c>
      <c r="D147" s="155">
        <v>62456778</v>
      </c>
      <c r="E147" s="155">
        <v>48202</v>
      </c>
      <c r="F147" s="155">
        <v>62408577</v>
      </c>
      <c r="G147" s="155">
        <v>62456778</v>
      </c>
      <c r="H147" s="155" t="s">
        <v>439</v>
      </c>
      <c r="I147" s="155" t="s">
        <v>545</v>
      </c>
      <c r="J147" s="155" t="s">
        <v>546</v>
      </c>
      <c r="K147" s="155">
        <v>3</v>
      </c>
      <c r="L147" s="155">
        <v>0.41820000000000002</v>
      </c>
      <c r="M147" s="159"/>
      <c r="N147" s="159"/>
      <c r="O147" s="159"/>
      <c r="P147" s="159"/>
      <c r="Q147" s="159"/>
      <c r="R147" s="159"/>
      <c r="S147" s="159"/>
      <c r="T147" s="159"/>
      <c r="U147" s="159"/>
      <c r="V147" s="159"/>
    </row>
    <row r="148" spans="1:22" ht="15" customHeight="1">
      <c r="A148" s="155" t="s">
        <v>25</v>
      </c>
      <c r="B148" s="155" t="s">
        <v>445</v>
      </c>
      <c r="C148" s="155">
        <v>152376994</v>
      </c>
      <c r="D148" s="155">
        <v>152404346</v>
      </c>
      <c r="E148" s="155">
        <v>27353</v>
      </c>
      <c r="F148" s="155">
        <v>152376994</v>
      </c>
      <c r="G148" s="155">
        <v>152404346</v>
      </c>
      <c r="H148" s="155" t="s">
        <v>439</v>
      </c>
      <c r="I148" s="155" t="s">
        <v>545</v>
      </c>
      <c r="J148" s="155" t="s">
        <v>546</v>
      </c>
      <c r="K148" s="155">
        <v>4</v>
      </c>
      <c r="L148" s="155">
        <v>2.7799999999999998E-2</v>
      </c>
      <c r="M148" s="159"/>
      <c r="N148" s="159"/>
      <c r="O148" s="159"/>
      <c r="P148" s="159"/>
      <c r="Q148" s="159"/>
      <c r="R148" s="159"/>
      <c r="S148" s="159"/>
      <c r="T148" s="159"/>
      <c r="U148" s="159"/>
      <c r="V148" s="159"/>
    </row>
    <row r="149" spans="1:22" ht="15" customHeight="1">
      <c r="A149" s="155" t="s">
        <v>25</v>
      </c>
      <c r="B149" s="155" t="s">
        <v>446</v>
      </c>
      <c r="C149" s="155">
        <v>12112922</v>
      </c>
      <c r="D149" s="155">
        <v>12157552</v>
      </c>
      <c r="E149" s="155">
        <v>44631</v>
      </c>
      <c r="F149" s="155">
        <v>12112922</v>
      </c>
      <c r="G149" s="155">
        <v>12157552</v>
      </c>
      <c r="H149" s="155" t="s">
        <v>439</v>
      </c>
      <c r="I149" s="155" t="s">
        <v>545</v>
      </c>
      <c r="J149" s="155" t="s">
        <v>546</v>
      </c>
      <c r="K149" s="155">
        <v>3</v>
      </c>
      <c r="L149" s="155">
        <v>9.1000000000000004E-3</v>
      </c>
      <c r="M149" s="159"/>
      <c r="N149" s="159"/>
      <c r="O149" s="159"/>
      <c r="P149" s="159"/>
      <c r="Q149" s="159"/>
      <c r="R149" s="159"/>
      <c r="S149" s="159"/>
      <c r="T149" s="159"/>
      <c r="U149" s="159"/>
      <c r="V149" s="159"/>
    </row>
    <row r="150" spans="1:22" ht="15" customHeight="1">
      <c r="A150" s="155" t="s">
        <v>25</v>
      </c>
      <c r="B150" s="155" t="s">
        <v>446</v>
      </c>
      <c r="C150" s="155">
        <v>12433930</v>
      </c>
      <c r="D150" s="155">
        <v>12602620</v>
      </c>
      <c r="E150" s="155">
        <v>168691</v>
      </c>
      <c r="F150" s="155">
        <v>12433930</v>
      </c>
      <c r="G150" s="155">
        <v>12602620</v>
      </c>
      <c r="H150" s="155" t="s">
        <v>439</v>
      </c>
      <c r="I150" s="155" t="s">
        <v>545</v>
      </c>
      <c r="J150" s="155" t="s">
        <v>546</v>
      </c>
      <c r="K150" s="155">
        <v>4</v>
      </c>
      <c r="L150" s="155">
        <v>2.6700000000000002E-2</v>
      </c>
      <c r="M150" s="159"/>
      <c r="N150" s="159"/>
      <c r="O150" s="159"/>
      <c r="P150" s="159"/>
      <c r="Q150" s="159"/>
      <c r="R150" s="159"/>
      <c r="S150" s="159"/>
      <c r="T150" s="159"/>
      <c r="U150" s="159"/>
      <c r="V150" s="159"/>
    </row>
    <row r="151" spans="1:22" ht="15" customHeight="1">
      <c r="A151" s="155" t="s">
        <v>25</v>
      </c>
      <c r="B151" s="155" t="s">
        <v>447</v>
      </c>
      <c r="C151" s="155">
        <v>38967861</v>
      </c>
      <c r="D151" s="155">
        <v>39112281</v>
      </c>
      <c r="E151" s="155">
        <v>144421</v>
      </c>
      <c r="F151" s="155">
        <v>38967861</v>
      </c>
      <c r="G151" s="155">
        <v>39112281</v>
      </c>
      <c r="H151" s="155" t="s">
        <v>439</v>
      </c>
      <c r="I151" s="155" t="s">
        <v>545</v>
      </c>
      <c r="J151" s="155" t="s">
        <v>546</v>
      </c>
      <c r="K151" s="155">
        <v>4</v>
      </c>
      <c r="L151" s="155">
        <v>1.3100000000000001E-2</v>
      </c>
      <c r="M151" s="159"/>
      <c r="N151" s="159"/>
      <c r="O151" s="159"/>
      <c r="P151" s="159"/>
      <c r="Q151" s="159"/>
      <c r="R151" s="159"/>
      <c r="S151" s="159"/>
      <c r="T151" s="159"/>
      <c r="U151" s="159"/>
      <c r="V151" s="159"/>
    </row>
    <row r="152" spans="1:22" ht="15" customHeight="1">
      <c r="A152" s="155" t="s">
        <v>25</v>
      </c>
      <c r="B152" s="155" t="s">
        <v>447</v>
      </c>
      <c r="C152" s="155">
        <v>40868525</v>
      </c>
      <c r="D152" s="155">
        <v>41128923</v>
      </c>
      <c r="E152" s="155">
        <v>260399</v>
      </c>
      <c r="F152" s="155">
        <v>40868525</v>
      </c>
      <c r="G152" s="155">
        <v>41128923</v>
      </c>
      <c r="H152" s="155" t="s">
        <v>439</v>
      </c>
      <c r="I152" s="155" t="s">
        <v>545</v>
      </c>
      <c r="J152" s="155" t="s">
        <v>546</v>
      </c>
      <c r="K152" s="155">
        <v>5</v>
      </c>
      <c r="L152" s="155">
        <v>0.21920000000000001</v>
      </c>
      <c r="M152" s="159"/>
      <c r="N152" s="159"/>
      <c r="O152" s="159"/>
      <c r="P152" s="159"/>
      <c r="Q152" s="159"/>
      <c r="R152" s="159"/>
      <c r="S152" s="159"/>
      <c r="T152" s="159"/>
      <c r="U152" s="159"/>
      <c r="V152" s="159"/>
    </row>
    <row r="153" spans="1:22" ht="15" customHeight="1">
      <c r="A153" s="155" t="s">
        <v>25</v>
      </c>
      <c r="B153" s="155" t="s">
        <v>447</v>
      </c>
      <c r="C153" s="155">
        <v>42233872</v>
      </c>
      <c r="D153" s="155">
        <v>42273599</v>
      </c>
      <c r="E153" s="155">
        <v>39728</v>
      </c>
      <c r="F153" s="155">
        <v>42233872</v>
      </c>
      <c r="G153" s="155">
        <v>42273599</v>
      </c>
      <c r="H153" s="155" t="s">
        <v>439</v>
      </c>
      <c r="I153" s="155" t="s">
        <v>545</v>
      </c>
      <c r="J153" s="155" t="s">
        <v>546</v>
      </c>
      <c r="K153" s="155">
        <v>4</v>
      </c>
      <c r="L153" s="155">
        <v>3.7900000000000003E-2</v>
      </c>
      <c r="M153" s="159"/>
      <c r="N153" s="159"/>
      <c r="O153" s="159"/>
      <c r="P153" s="159"/>
      <c r="Q153" s="159"/>
      <c r="R153" s="159"/>
      <c r="S153" s="159"/>
      <c r="T153" s="159"/>
      <c r="U153" s="159"/>
      <c r="V153" s="159"/>
    </row>
    <row r="154" spans="1:22" ht="15" customHeight="1">
      <c r="A154" s="155" t="s">
        <v>25</v>
      </c>
      <c r="B154" s="155" t="s">
        <v>447</v>
      </c>
      <c r="C154" s="155">
        <v>42321112</v>
      </c>
      <c r="D154" s="155">
        <v>42416141</v>
      </c>
      <c r="E154" s="155">
        <v>95030</v>
      </c>
      <c r="F154" s="155">
        <v>42321112</v>
      </c>
      <c r="G154" s="155">
        <v>42416141</v>
      </c>
      <c r="H154" s="155" t="s">
        <v>439</v>
      </c>
      <c r="I154" s="155" t="s">
        <v>545</v>
      </c>
      <c r="J154" s="155" t="s">
        <v>546</v>
      </c>
      <c r="K154" s="155">
        <v>3</v>
      </c>
      <c r="L154" s="155">
        <v>6.8999999999999999E-3</v>
      </c>
      <c r="M154" s="159"/>
      <c r="N154" s="159"/>
      <c r="O154" s="159"/>
      <c r="P154" s="159"/>
      <c r="Q154" s="159"/>
      <c r="R154" s="159"/>
      <c r="S154" s="159"/>
      <c r="T154" s="159"/>
      <c r="U154" s="159"/>
      <c r="V154" s="159"/>
    </row>
    <row r="155" spans="1:22" ht="15" customHeight="1">
      <c r="A155" s="155" t="s">
        <v>25</v>
      </c>
      <c r="B155" s="155" t="s">
        <v>447</v>
      </c>
      <c r="C155" s="155">
        <v>42420194</v>
      </c>
      <c r="D155" s="155">
        <v>42574060</v>
      </c>
      <c r="E155" s="155">
        <v>153867</v>
      </c>
      <c r="F155" s="155">
        <v>42420194</v>
      </c>
      <c r="G155" s="155">
        <v>42574060</v>
      </c>
      <c r="H155" s="155" t="s">
        <v>439</v>
      </c>
      <c r="I155" s="155" t="s">
        <v>545</v>
      </c>
      <c r="J155" s="155" t="s">
        <v>546</v>
      </c>
      <c r="K155" s="155">
        <v>3</v>
      </c>
      <c r="L155" s="155">
        <v>6.1999999999999998E-3</v>
      </c>
      <c r="M155" s="159"/>
      <c r="N155" s="159"/>
      <c r="O155" s="159"/>
      <c r="P155" s="159"/>
      <c r="Q155" s="159"/>
      <c r="R155" s="159"/>
      <c r="S155" s="159"/>
      <c r="T155" s="159"/>
      <c r="U155" s="159"/>
      <c r="V155" s="159"/>
    </row>
    <row r="156" spans="1:22" ht="15" customHeight="1">
      <c r="A156" s="155" t="s">
        <v>25</v>
      </c>
      <c r="B156" s="155" t="s">
        <v>448</v>
      </c>
      <c r="C156" s="155">
        <v>38942612</v>
      </c>
      <c r="D156" s="155">
        <v>38966688</v>
      </c>
      <c r="E156" s="155">
        <v>24077</v>
      </c>
      <c r="F156" s="155">
        <v>38942612</v>
      </c>
      <c r="G156" s="155">
        <v>38966688</v>
      </c>
      <c r="H156" s="155" t="s">
        <v>439</v>
      </c>
      <c r="I156" s="155" t="s">
        <v>545</v>
      </c>
      <c r="J156" s="155" t="s">
        <v>546</v>
      </c>
      <c r="K156" s="155">
        <v>4</v>
      </c>
      <c r="L156" s="155">
        <v>6.3100000000000003E-2</v>
      </c>
      <c r="M156" s="159"/>
      <c r="N156" s="159"/>
      <c r="O156" s="159"/>
      <c r="P156" s="159"/>
      <c r="Q156" s="159"/>
      <c r="R156" s="159"/>
      <c r="S156" s="159"/>
      <c r="T156" s="159"/>
      <c r="U156" s="159"/>
      <c r="V156" s="159"/>
    </row>
    <row r="157" spans="1:22" ht="15" customHeight="1">
      <c r="A157" s="155" t="s">
        <v>25</v>
      </c>
      <c r="B157" s="155" t="s">
        <v>448</v>
      </c>
      <c r="C157" s="155">
        <v>103196947</v>
      </c>
      <c r="D157" s="155">
        <v>103206143</v>
      </c>
      <c r="E157" s="155">
        <v>9197</v>
      </c>
      <c r="F157" s="155">
        <v>103196949</v>
      </c>
      <c r="G157" s="155">
        <v>103206000</v>
      </c>
      <c r="H157" s="155" t="s">
        <v>439</v>
      </c>
      <c r="I157" s="155" t="s">
        <v>1223</v>
      </c>
      <c r="J157" s="155" t="s">
        <v>556</v>
      </c>
      <c r="K157" s="155">
        <v>3</v>
      </c>
      <c r="L157" s="155">
        <v>1.3299999999999999E-2</v>
      </c>
      <c r="M157" s="159"/>
      <c r="N157" s="159"/>
      <c r="O157" s="159"/>
      <c r="P157" s="159"/>
      <c r="Q157" s="159"/>
      <c r="R157" s="159"/>
      <c r="S157" s="159"/>
      <c r="T157" s="159"/>
      <c r="U157" s="159"/>
      <c r="V157" s="159"/>
    </row>
    <row r="158" spans="1:22" ht="15" customHeight="1">
      <c r="A158" s="155" t="s">
        <v>25</v>
      </c>
      <c r="B158" s="155" t="s">
        <v>450</v>
      </c>
      <c r="C158" s="155">
        <v>10000</v>
      </c>
      <c r="D158" s="155">
        <v>76659</v>
      </c>
      <c r="E158" s="155">
        <v>66660</v>
      </c>
      <c r="F158" s="155">
        <v>10000</v>
      </c>
      <c r="G158" s="155">
        <v>76659</v>
      </c>
      <c r="H158" s="155" t="s">
        <v>439</v>
      </c>
      <c r="I158" s="155" t="s">
        <v>545</v>
      </c>
      <c r="J158" s="155" t="s">
        <v>546</v>
      </c>
      <c r="K158" s="155">
        <v>4</v>
      </c>
      <c r="L158" s="155">
        <v>4.8899999999999999E-2</v>
      </c>
      <c r="M158" s="159"/>
      <c r="N158" s="159"/>
      <c r="O158" s="159"/>
      <c r="P158" s="159"/>
      <c r="Q158" s="159"/>
      <c r="R158" s="159"/>
      <c r="S158" s="159"/>
      <c r="T158" s="159"/>
      <c r="U158" s="159"/>
      <c r="V158" s="159"/>
    </row>
    <row r="159" spans="1:22" ht="15" customHeight="1">
      <c r="A159" s="155" t="s">
        <v>25</v>
      </c>
      <c r="B159" s="155" t="s">
        <v>450</v>
      </c>
      <c r="C159" s="155">
        <v>131294575</v>
      </c>
      <c r="D159" s="155">
        <v>131312923</v>
      </c>
      <c r="E159" s="155">
        <v>18349</v>
      </c>
      <c r="F159" s="155">
        <v>131294575</v>
      </c>
      <c r="G159" s="155">
        <v>131312923</v>
      </c>
      <c r="H159" s="155" t="s">
        <v>439</v>
      </c>
      <c r="I159" s="155" t="s">
        <v>545</v>
      </c>
      <c r="J159" s="155" t="s">
        <v>546</v>
      </c>
      <c r="K159" s="155">
        <v>3</v>
      </c>
      <c r="L159" s="155">
        <v>0.12509999999999999</v>
      </c>
      <c r="M159" s="159"/>
      <c r="N159" s="159"/>
      <c r="O159" s="159"/>
      <c r="P159" s="159"/>
      <c r="Q159" s="159"/>
      <c r="R159" s="159"/>
      <c r="S159" s="159"/>
      <c r="T159" s="159"/>
      <c r="U159" s="159"/>
      <c r="V159" s="159"/>
    </row>
    <row r="160" spans="1:22" ht="15" customHeight="1">
      <c r="A160" s="155" t="s">
        <v>25</v>
      </c>
      <c r="B160" s="155" t="s">
        <v>452</v>
      </c>
      <c r="C160" s="155">
        <v>19663449</v>
      </c>
      <c r="D160" s="155">
        <v>19955079</v>
      </c>
      <c r="E160" s="155">
        <v>291631</v>
      </c>
      <c r="F160" s="155">
        <v>19663449</v>
      </c>
      <c r="G160" s="155">
        <v>19950471</v>
      </c>
      <c r="H160" s="155" t="s">
        <v>439</v>
      </c>
      <c r="I160" s="155" t="s">
        <v>561</v>
      </c>
      <c r="J160" s="155" t="s">
        <v>563</v>
      </c>
      <c r="K160" s="155">
        <v>4</v>
      </c>
      <c r="L160" s="155">
        <v>1.8100000000000002E-2</v>
      </c>
      <c r="M160" s="159"/>
      <c r="N160" s="159"/>
      <c r="O160" s="159"/>
      <c r="P160" s="159"/>
      <c r="Q160" s="159"/>
      <c r="R160" s="159"/>
      <c r="S160" s="159"/>
      <c r="T160" s="159"/>
      <c r="U160" s="159"/>
      <c r="V160" s="159"/>
    </row>
    <row r="161" spans="1:22" ht="15" customHeight="1">
      <c r="A161" s="155" t="s">
        <v>25</v>
      </c>
      <c r="B161" s="155" t="s">
        <v>453</v>
      </c>
      <c r="C161" s="155">
        <v>21077238</v>
      </c>
      <c r="D161" s="155">
        <v>21685069</v>
      </c>
      <c r="E161" s="155">
        <v>607832</v>
      </c>
      <c r="F161" s="155">
        <v>21077238</v>
      </c>
      <c r="G161" s="155">
        <v>21685069</v>
      </c>
      <c r="H161" s="155" t="s">
        <v>439</v>
      </c>
      <c r="I161" s="155" t="s">
        <v>545</v>
      </c>
      <c r="J161" s="155" t="s">
        <v>546</v>
      </c>
      <c r="K161" s="155">
        <v>4</v>
      </c>
      <c r="L161" s="155">
        <v>4.8099999999999997E-2</v>
      </c>
      <c r="M161" s="159"/>
      <c r="N161" s="159"/>
      <c r="O161" s="159"/>
      <c r="P161" s="159"/>
      <c r="Q161" s="159"/>
      <c r="R161" s="159"/>
      <c r="S161" s="159"/>
      <c r="T161" s="159"/>
      <c r="U161" s="159"/>
      <c r="V161" s="159"/>
    </row>
    <row r="162" spans="1:22" ht="15" customHeight="1">
      <c r="A162" s="155" t="s">
        <v>25</v>
      </c>
      <c r="B162" s="155" t="s">
        <v>455</v>
      </c>
      <c r="C162" s="155">
        <v>21649035</v>
      </c>
      <c r="D162" s="155">
        <v>21678194</v>
      </c>
      <c r="E162" s="155">
        <v>29160</v>
      </c>
      <c r="F162" s="155">
        <v>21649035</v>
      </c>
      <c r="G162" s="155">
        <v>21678194</v>
      </c>
      <c r="H162" s="155" t="s">
        <v>439</v>
      </c>
      <c r="I162" s="155" t="s">
        <v>545</v>
      </c>
      <c r="J162" s="155" t="s">
        <v>546</v>
      </c>
      <c r="K162" s="155">
        <v>5</v>
      </c>
      <c r="L162" s="155">
        <v>4.7199999999999999E-2</v>
      </c>
      <c r="M162" s="159"/>
      <c r="N162" s="159"/>
      <c r="O162" s="159"/>
      <c r="P162" s="159"/>
      <c r="Q162" s="159"/>
      <c r="R162" s="159"/>
      <c r="S162" s="159"/>
      <c r="T162" s="159"/>
      <c r="U162" s="159"/>
      <c r="V162" s="159"/>
    </row>
    <row r="163" spans="1:22" ht="15" customHeight="1">
      <c r="A163" s="155" t="s">
        <v>25</v>
      </c>
      <c r="B163" s="155" t="s">
        <v>455</v>
      </c>
      <c r="C163" s="155">
        <v>22125930</v>
      </c>
      <c r="D163" s="155">
        <v>22158426</v>
      </c>
      <c r="E163" s="155">
        <v>32497</v>
      </c>
      <c r="F163" s="155">
        <v>22125930</v>
      </c>
      <c r="G163" s="155">
        <v>22158426</v>
      </c>
      <c r="H163" s="155" t="s">
        <v>439</v>
      </c>
      <c r="I163" s="155" t="s">
        <v>545</v>
      </c>
      <c r="J163" s="155" t="s">
        <v>546</v>
      </c>
      <c r="K163" s="155">
        <v>6</v>
      </c>
      <c r="L163" s="155">
        <v>1.41E-2</v>
      </c>
      <c r="M163" s="159"/>
      <c r="N163" s="159"/>
      <c r="O163" s="159"/>
      <c r="P163" s="159"/>
      <c r="Q163" s="159"/>
      <c r="R163" s="159"/>
      <c r="S163" s="159"/>
      <c r="T163" s="159"/>
      <c r="U163" s="159"/>
      <c r="V163" s="159"/>
    </row>
    <row r="164" spans="1:22" ht="15" customHeight="1">
      <c r="A164" s="155" t="s">
        <v>25</v>
      </c>
      <c r="B164" s="155" t="s">
        <v>458</v>
      </c>
      <c r="C164" s="155">
        <v>30381284</v>
      </c>
      <c r="D164" s="155">
        <v>30425082</v>
      </c>
      <c r="E164" s="155">
        <v>43799</v>
      </c>
      <c r="F164" s="155">
        <v>30381284</v>
      </c>
      <c r="G164" s="155">
        <v>30425082</v>
      </c>
      <c r="H164" s="155" t="s">
        <v>439</v>
      </c>
      <c r="I164" s="155" t="s">
        <v>545</v>
      </c>
      <c r="J164" s="155" t="s">
        <v>546</v>
      </c>
      <c r="K164" s="155">
        <v>4</v>
      </c>
      <c r="L164" s="155">
        <v>7.1300000000000002E-2</v>
      </c>
      <c r="M164" s="159"/>
      <c r="N164" s="159"/>
      <c r="O164" s="159"/>
      <c r="P164" s="159"/>
      <c r="Q164" s="159"/>
      <c r="R164" s="159"/>
      <c r="S164" s="159"/>
      <c r="T164" s="159"/>
      <c r="U164" s="159"/>
      <c r="V164" s="159"/>
    </row>
    <row r="165" spans="1:22" ht="15" customHeight="1">
      <c r="A165" s="155" t="s">
        <v>25</v>
      </c>
      <c r="B165" s="155" t="s">
        <v>459</v>
      </c>
      <c r="C165" s="155">
        <v>6364078</v>
      </c>
      <c r="D165" s="155">
        <v>6376932</v>
      </c>
      <c r="E165" s="155">
        <v>12855</v>
      </c>
      <c r="F165" s="155">
        <v>6364078</v>
      </c>
      <c r="G165" s="155">
        <v>6376932</v>
      </c>
      <c r="H165" s="155" t="s">
        <v>439</v>
      </c>
      <c r="I165" s="155" t="s">
        <v>545</v>
      </c>
      <c r="J165" s="155" t="s">
        <v>546</v>
      </c>
      <c r="K165" s="155">
        <v>5</v>
      </c>
      <c r="L165" s="155">
        <v>0.13919999999999999</v>
      </c>
      <c r="M165" s="159"/>
      <c r="N165" s="159"/>
      <c r="O165" s="159"/>
      <c r="P165" s="159"/>
      <c r="Q165" s="159"/>
      <c r="R165" s="159"/>
      <c r="S165" s="159"/>
      <c r="T165" s="159"/>
      <c r="U165" s="159"/>
      <c r="V165" s="159"/>
    </row>
    <row r="166" spans="1:22" ht="15" customHeight="1">
      <c r="A166" s="155" t="s">
        <v>25</v>
      </c>
      <c r="B166" s="155" t="s">
        <v>495</v>
      </c>
      <c r="C166" s="155">
        <v>67415258</v>
      </c>
      <c r="D166" s="155">
        <v>67518902</v>
      </c>
      <c r="E166" s="155">
        <v>103645</v>
      </c>
      <c r="F166" s="155">
        <v>67415258</v>
      </c>
      <c r="G166" s="155">
        <v>67518902</v>
      </c>
      <c r="H166" s="155" t="s">
        <v>439</v>
      </c>
      <c r="I166" s="155" t="s">
        <v>554</v>
      </c>
      <c r="J166" s="155" t="s">
        <v>551</v>
      </c>
      <c r="K166" s="155">
        <v>3</v>
      </c>
      <c r="L166" s="155">
        <v>1.8800000000000001E-2</v>
      </c>
      <c r="M166" s="159"/>
      <c r="N166" s="159"/>
      <c r="O166" s="159"/>
      <c r="P166" s="159"/>
      <c r="Q166" s="159"/>
      <c r="R166" s="159"/>
      <c r="S166" s="159"/>
      <c r="T166" s="159"/>
      <c r="U166" s="159"/>
      <c r="V166" s="159"/>
    </row>
    <row r="167" spans="1:22" ht="15" customHeight="1">
      <c r="A167" s="155" t="s">
        <v>26</v>
      </c>
      <c r="B167" s="155" t="s">
        <v>438</v>
      </c>
      <c r="C167" s="155">
        <v>16549762</v>
      </c>
      <c r="D167" s="155">
        <v>16948282</v>
      </c>
      <c r="E167" s="155">
        <v>398521</v>
      </c>
      <c r="F167" s="155">
        <v>16549762</v>
      </c>
      <c r="G167" s="155">
        <v>16948282</v>
      </c>
      <c r="H167" s="155" t="s">
        <v>439</v>
      </c>
      <c r="I167" s="155" t="s">
        <v>545</v>
      </c>
      <c r="J167" s="155" t="s">
        <v>546</v>
      </c>
      <c r="K167" s="155">
        <v>4</v>
      </c>
      <c r="L167" s="155">
        <v>1.9699999999999999E-2</v>
      </c>
      <c r="M167" s="159"/>
      <c r="N167" s="159"/>
      <c r="O167" s="159"/>
      <c r="P167" s="159"/>
      <c r="Q167" s="159"/>
      <c r="R167" s="159"/>
      <c r="S167" s="159"/>
      <c r="T167" s="159"/>
      <c r="U167" s="159"/>
      <c r="V167" s="159"/>
    </row>
    <row r="168" spans="1:22" ht="15" customHeight="1">
      <c r="A168" s="155" t="s">
        <v>26</v>
      </c>
      <c r="B168" s="155" t="s">
        <v>438</v>
      </c>
      <c r="C168" s="155">
        <v>103603323</v>
      </c>
      <c r="D168" s="155">
        <v>103773686</v>
      </c>
      <c r="E168" s="155">
        <v>170364</v>
      </c>
      <c r="F168" s="155">
        <v>103648947</v>
      </c>
      <c r="G168" s="155">
        <v>103741151</v>
      </c>
      <c r="H168" s="155" t="s">
        <v>439</v>
      </c>
      <c r="I168" s="155" t="s">
        <v>572</v>
      </c>
      <c r="J168" s="155" t="s">
        <v>556</v>
      </c>
      <c r="K168" s="155">
        <v>3</v>
      </c>
      <c r="L168" s="155">
        <v>7.4999999999999997E-3</v>
      </c>
      <c r="M168" s="159"/>
      <c r="N168" s="159"/>
      <c r="O168" s="159"/>
      <c r="P168" s="159"/>
      <c r="Q168" s="159"/>
      <c r="R168" s="159"/>
      <c r="S168" s="159"/>
      <c r="T168" s="159"/>
      <c r="U168" s="159"/>
      <c r="V168" s="159"/>
    </row>
    <row r="169" spans="1:22" ht="15" customHeight="1">
      <c r="A169" s="155" t="s">
        <v>26</v>
      </c>
      <c r="B169" s="155" t="s">
        <v>438</v>
      </c>
      <c r="C169" s="155">
        <v>205209502</v>
      </c>
      <c r="D169" s="155">
        <v>205209706</v>
      </c>
      <c r="E169" s="155">
        <v>205</v>
      </c>
      <c r="F169" s="155">
        <v>205209503</v>
      </c>
      <c r="G169" s="155">
        <v>205209674</v>
      </c>
      <c r="H169" s="155" t="s">
        <v>439</v>
      </c>
      <c r="I169" s="155" t="s">
        <v>565</v>
      </c>
      <c r="J169" s="155" t="s">
        <v>558</v>
      </c>
      <c r="K169" s="155" t="s">
        <v>201</v>
      </c>
      <c r="L169" s="155">
        <v>0</v>
      </c>
      <c r="M169" s="159"/>
      <c r="N169" s="159"/>
      <c r="O169" s="159"/>
      <c r="P169" s="159"/>
      <c r="Q169" s="159"/>
      <c r="R169" s="159"/>
      <c r="S169" s="159"/>
      <c r="T169" s="159"/>
      <c r="U169" s="159"/>
      <c r="V169" s="159"/>
    </row>
    <row r="170" spans="1:22" ht="15" customHeight="1">
      <c r="A170" s="155" t="s">
        <v>26</v>
      </c>
      <c r="B170" s="155" t="s">
        <v>438</v>
      </c>
      <c r="C170" s="155">
        <v>207117466</v>
      </c>
      <c r="D170" s="155">
        <v>207121056</v>
      </c>
      <c r="E170" s="155">
        <v>3591</v>
      </c>
      <c r="F170" s="155">
        <v>207117466</v>
      </c>
      <c r="G170" s="155">
        <v>207121056</v>
      </c>
      <c r="H170" s="155" t="s">
        <v>439</v>
      </c>
      <c r="I170" s="155" t="s">
        <v>577</v>
      </c>
      <c r="J170" s="155" t="s">
        <v>558</v>
      </c>
      <c r="K170" s="155" t="s">
        <v>201</v>
      </c>
      <c r="L170" s="155">
        <v>4.2099999999999999E-2</v>
      </c>
      <c r="M170" s="159"/>
      <c r="N170" s="159"/>
      <c r="O170" s="159"/>
      <c r="P170" s="159"/>
      <c r="Q170" s="159"/>
      <c r="R170" s="159"/>
      <c r="S170" s="159"/>
      <c r="T170" s="159"/>
      <c r="U170" s="159"/>
      <c r="V170" s="159"/>
    </row>
    <row r="171" spans="1:22" ht="15" customHeight="1">
      <c r="A171" s="155" t="s">
        <v>26</v>
      </c>
      <c r="B171" s="155" t="s">
        <v>438</v>
      </c>
      <c r="C171" s="155">
        <v>237402801</v>
      </c>
      <c r="D171" s="155">
        <v>237402917</v>
      </c>
      <c r="E171" s="155">
        <v>117</v>
      </c>
      <c r="F171" s="155">
        <v>237402804</v>
      </c>
      <c r="G171" s="155">
        <v>237402905</v>
      </c>
      <c r="H171" s="155" t="s">
        <v>440</v>
      </c>
      <c r="I171" s="155" t="s">
        <v>565</v>
      </c>
      <c r="J171" s="155" t="s">
        <v>558</v>
      </c>
      <c r="K171" s="155" t="s">
        <v>201</v>
      </c>
      <c r="L171" s="155">
        <v>0</v>
      </c>
      <c r="M171" s="159"/>
      <c r="N171" s="159"/>
      <c r="O171" s="159"/>
      <c r="P171" s="159"/>
      <c r="Q171" s="159"/>
      <c r="R171" s="159"/>
      <c r="S171" s="159"/>
      <c r="T171" s="159"/>
      <c r="U171" s="159"/>
      <c r="V171" s="159"/>
    </row>
    <row r="172" spans="1:22" ht="15" customHeight="1">
      <c r="A172" s="155" t="s">
        <v>26</v>
      </c>
      <c r="B172" s="155" t="s">
        <v>441</v>
      </c>
      <c r="C172" s="155">
        <v>91402511</v>
      </c>
      <c r="D172" s="155">
        <v>91608532</v>
      </c>
      <c r="E172" s="155">
        <v>206022</v>
      </c>
      <c r="F172" s="155">
        <v>91402511</v>
      </c>
      <c r="G172" s="155">
        <v>91608532</v>
      </c>
      <c r="H172" s="155" t="s">
        <v>439</v>
      </c>
      <c r="I172" s="155" t="s">
        <v>545</v>
      </c>
      <c r="J172" s="155" t="s">
        <v>546</v>
      </c>
      <c r="K172" s="155">
        <v>5</v>
      </c>
      <c r="L172" s="155">
        <v>0.31440000000000001</v>
      </c>
      <c r="M172" s="159"/>
      <c r="N172" s="159"/>
      <c r="O172" s="159"/>
      <c r="P172" s="159"/>
      <c r="Q172" s="159"/>
      <c r="R172" s="159"/>
      <c r="S172" s="159"/>
      <c r="T172" s="159"/>
      <c r="U172" s="159"/>
      <c r="V172" s="159"/>
    </row>
    <row r="173" spans="1:22" ht="15" customHeight="1">
      <c r="A173" s="155" t="s">
        <v>26</v>
      </c>
      <c r="B173" s="155" t="s">
        <v>441</v>
      </c>
      <c r="C173" s="155">
        <v>94189553</v>
      </c>
      <c r="D173" s="155">
        <v>94292414</v>
      </c>
      <c r="E173" s="155">
        <v>102862</v>
      </c>
      <c r="F173" s="155">
        <v>94189553</v>
      </c>
      <c r="G173" s="155">
        <v>94292414</v>
      </c>
      <c r="H173" s="155" t="s">
        <v>439</v>
      </c>
      <c r="I173" s="155" t="s">
        <v>545</v>
      </c>
      <c r="J173" s="155" t="s">
        <v>546</v>
      </c>
      <c r="K173" s="155">
        <v>4</v>
      </c>
      <c r="L173" s="155">
        <v>6.6500000000000004E-2</v>
      </c>
      <c r="M173" s="159"/>
      <c r="N173" s="159"/>
      <c r="O173" s="159"/>
      <c r="P173" s="159"/>
      <c r="Q173" s="159"/>
      <c r="R173" s="159"/>
      <c r="S173" s="159"/>
      <c r="T173" s="159"/>
      <c r="U173" s="159"/>
      <c r="V173" s="159"/>
    </row>
    <row r="174" spans="1:22" ht="15" customHeight="1">
      <c r="A174" s="155" t="s">
        <v>26</v>
      </c>
      <c r="B174" s="155" t="s">
        <v>442</v>
      </c>
      <c r="C174" s="155">
        <v>75662604</v>
      </c>
      <c r="D174" s="155">
        <v>75708229</v>
      </c>
      <c r="E174" s="155">
        <v>45626</v>
      </c>
      <c r="F174" s="155">
        <v>75662604</v>
      </c>
      <c r="G174" s="155">
        <v>75708229</v>
      </c>
      <c r="H174" s="155" t="s">
        <v>439</v>
      </c>
      <c r="I174" s="155" t="s">
        <v>545</v>
      </c>
      <c r="J174" s="155" t="s">
        <v>546</v>
      </c>
      <c r="K174" s="155">
        <v>7</v>
      </c>
      <c r="L174" s="155">
        <v>1.9E-2</v>
      </c>
      <c r="M174" s="159"/>
      <c r="N174" s="159"/>
      <c r="O174" s="159"/>
      <c r="P174" s="159"/>
      <c r="Q174" s="159"/>
      <c r="R174" s="159"/>
      <c r="S174" s="159"/>
      <c r="T174" s="159"/>
      <c r="U174" s="159"/>
      <c r="V174" s="159"/>
    </row>
    <row r="175" spans="1:22" ht="15" customHeight="1">
      <c r="A175" s="155" t="s">
        <v>26</v>
      </c>
      <c r="B175" s="155" t="s">
        <v>442</v>
      </c>
      <c r="C175" s="155">
        <v>162807598</v>
      </c>
      <c r="D175" s="155">
        <v>162829871</v>
      </c>
      <c r="E175" s="155">
        <v>22274</v>
      </c>
      <c r="F175" s="155">
        <v>162826924</v>
      </c>
      <c r="G175" s="155">
        <v>162829871</v>
      </c>
      <c r="H175" s="155" t="s">
        <v>440</v>
      </c>
      <c r="I175" s="155" t="s">
        <v>565</v>
      </c>
      <c r="J175" s="155" t="s">
        <v>575</v>
      </c>
      <c r="K175" s="155" t="s">
        <v>77</v>
      </c>
      <c r="L175" s="155">
        <v>8.8000000000000005E-3</v>
      </c>
      <c r="M175" s="159"/>
      <c r="N175" s="159"/>
      <c r="O175" s="159"/>
      <c r="P175" s="159"/>
      <c r="Q175" s="159"/>
      <c r="R175" s="159"/>
      <c r="S175" s="159"/>
      <c r="T175" s="159"/>
      <c r="U175" s="159"/>
      <c r="V175" s="159"/>
    </row>
    <row r="176" spans="1:22" ht="15" customHeight="1">
      <c r="A176" s="155" t="s">
        <v>26</v>
      </c>
      <c r="B176" s="155" t="s">
        <v>347</v>
      </c>
      <c r="C176" s="155">
        <v>1000</v>
      </c>
      <c r="D176" s="155">
        <v>68333</v>
      </c>
      <c r="E176" s="155">
        <v>67334</v>
      </c>
      <c r="F176" s="155">
        <v>1000</v>
      </c>
      <c r="G176" s="155">
        <v>68333</v>
      </c>
      <c r="H176" s="155" t="s">
        <v>439</v>
      </c>
      <c r="I176" s="155" t="s">
        <v>545</v>
      </c>
      <c r="J176" s="155" t="s">
        <v>546</v>
      </c>
      <c r="K176" s="155">
        <v>6</v>
      </c>
      <c r="L176" s="155">
        <v>3.15E-2</v>
      </c>
      <c r="M176" s="159"/>
      <c r="N176" s="159"/>
      <c r="O176" s="159"/>
      <c r="P176" s="159"/>
      <c r="Q176" s="159"/>
      <c r="R176" s="159"/>
      <c r="S176" s="159"/>
      <c r="T176" s="159"/>
      <c r="U176" s="159"/>
      <c r="V176" s="159"/>
    </row>
    <row r="177" spans="1:22" ht="15" customHeight="1">
      <c r="A177" s="155" t="s">
        <v>26</v>
      </c>
      <c r="B177" s="155" t="s">
        <v>347</v>
      </c>
      <c r="C177" s="155">
        <v>49199875</v>
      </c>
      <c r="D177" s="155">
        <v>49273459</v>
      </c>
      <c r="E177" s="155">
        <v>73585</v>
      </c>
      <c r="F177" s="155">
        <v>49199875</v>
      </c>
      <c r="G177" s="155">
        <v>49273459</v>
      </c>
      <c r="H177" s="155" t="s">
        <v>439</v>
      </c>
      <c r="I177" s="155" t="s">
        <v>545</v>
      </c>
      <c r="J177" s="155" t="s">
        <v>546</v>
      </c>
      <c r="K177" s="155">
        <v>5</v>
      </c>
      <c r="L177" s="155">
        <v>3.9699999999999999E-2</v>
      </c>
      <c r="M177" s="159"/>
      <c r="N177" s="159"/>
      <c r="O177" s="159"/>
      <c r="P177" s="159"/>
      <c r="Q177" s="159"/>
      <c r="R177" s="159"/>
      <c r="S177" s="159"/>
      <c r="T177" s="159"/>
      <c r="U177" s="159"/>
      <c r="V177" s="159"/>
    </row>
    <row r="178" spans="1:22" ht="15" customHeight="1">
      <c r="A178" s="155" t="s">
        <v>26</v>
      </c>
      <c r="B178" s="155" t="s">
        <v>444</v>
      </c>
      <c r="C178" s="155">
        <v>259723</v>
      </c>
      <c r="D178" s="155">
        <v>386196</v>
      </c>
      <c r="E178" s="155">
        <v>126474</v>
      </c>
      <c r="F178" s="155">
        <v>259723</v>
      </c>
      <c r="G178" s="155">
        <v>386196</v>
      </c>
      <c r="H178" s="155" t="s">
        <v>439</v>
      </c>
      <c r="I178" s="155" t="s">
        <v>545</v>
      </c>
      <c r="J178" s="155" t="s">
        <v>546</v>
      </c>
      <c r="K178" s="155">
        <v>4</v>
      </c>
      <c r="L178" s="155">
        <v>3.5000000000000003E-2</v>
      </c>
      <c r="M178" s="159"/>
      <c r="N178" s="159"/>
      <c r="O178" s="159"/>
      <c r="P178" s="159"/>
      <c r="Q178" s="159"/>
      <c r="R178" s="159"/>
      <c r="S178" s="159"/>
      <c r="T178" s="159"/>
      <c r="U178" s="159"/>
      <c r="V178" s="159"/>
    </row>
    <row r="179" spans="1:22" ht="15" customHeight="1">
      <c r="A179" s="155" t="s">
        <v>26</v>
      </c>
      <c r="B179" s="155" t="s">
        <v>444</v>
      </c>
      <c r="C179" s="155">
        <v>28927003</v>
      </c>
      <c r="D179" s="155">
        <v>28927215</v>
      </c>
      <c r="E179" s="155">
        <v>213</v>
      </c>
      <c r="F179" s="155">
        <v>28927060</v>
      </c>
      <c r="G179" s="155">
        <v>28927206</v>
      </c>
      <c r="H179" s="155" t="s">
        <v>1090</v>
      </c>
      <c r="I179" s="155" t="s">
        <v>565</v>
      </c>
      <c r="J179" s="155" t="s">
        <v>558</v>
      </c>
      <c r="K179" s="155" t="s">
        <v>201</v>
      </c>
      <c r="L179" s="155">
        <v>0</v>
      </c>
      <c r="M179" s="159"/>
      <c r="N179" s="159"/>
      <c r="O179" s="159"/>
      <c r="P179" s="159"/>
      <c r="Q179" s="159"/>
      <c r="R179" s="159"/>
      <c r="S179" s="159"/>
      <c r="T179" s="159"/>
      <c r="U179" s="159"/>
      <c r="V179" s="159"/>
    </row>
    <row r="180" spans="1:22" ht="15" customHeight="1">
      <c r="A180" s="155" t="s">
        <v>26</v>
      </c>
      <c r="B180" s="155" t="s">
        <v>444</v>
      </c>
      <c r="C180" s="155">
        <v>131563659</v>
      </c>
      <c r="D180" s="155">
        <v>131563802</v>
      </c>
      <c r="E180" s="155">
        <v>144</v>
      </c>
      <c r="F180" s="155">
        <v>131563663</v>
      </c>
      <c r="G180" s="155">
        <v>131563801</v>
      </c>
      <c r="H180" s="155" t="s">
        <v>440</v>
      </c>
      <c r="I180" s="155" t="s">
        <v>565</v>
      </c>
      <c r="J180" s="155" t="s">
        <v>558</v>
      </c>
      <c r="K180" s="155" t="s">
        <v>201</v>
      </c>
      <c r="L180" s="155">
        <v>0</v>
      </c>
      <c r="M180" s="159"/>
      <c r="N180" s="159"/>
      <c r="O180" s="159"/>
      <c r="P180" s="159"/>
      <c r="Q180" s="159"/>
      <c r="R180" s="159"/>
      <c r="S180" s="159"/>
      <c r="T180" s="159"/>
      <c r="U180" s="159"/>
      <c r="V180" s="159"/>
    </row>
    <row r="181" spans="1:22" ht="15" customHeight="1">
      <c r="A181" s="155" t="s">
        <v>26</v>
      </c>
      <c r="B181" s="155" t="s">
        <v>445</v>
      </c>
      <c r="C181" s="155">
        <v>60881137</v>
      </c>
      <c r="D181" s="155">
        <v>61282510</v>
      </c>
      <c r="E181" s="155">
        <v>401374</v>
      </c>
      <c r="F181" s="155">
        <v>60881137</v>
      </c>
      <c r="G181" s="155">
        <v>61282510</v>
      </c>
      <c r="H181" s="155" t="s">
        <v>440</v>
      </c>
      <c r="I181" s="155" t="s">
        <v>545</v>
      </c>
      <c r="J181" s="155" t="s">
        <v>546</v>
      </c>
      <c r="K181" s="155">
        <v>4</v>
      </c>
      <c r="L181" s="155">
        <v>0.70240000000000002</v>
      </c>
      <c r="M181" s="159"/>
      <c r="N181" s="159"/>
      <c r="O181" s="159"/>
      <c r="P181" s="159"/>
      <c r="Q181" s="159"/>
      <c r="R181" s="159"/>
      <c r="S181" s="159"/>
      <c r="T181" s="159"/>
      <c r="U181" s="159"/>
      <c r="V181" s="159"/>
    </row>
    <row r="182" spans="1:22" ht="15" customHeight="1">
      <c r="A182" s="155" t="s">
        <v>26</v>
      </c>
      <c r="B182" s="155" t="s">
        <v>445</v>
      </c>
      <c r="C182" s="155">
        <v>62408577</v>
      </c>
      <c r="D182" s="155">
        <v>62456778</v>
      </c>
      <c r="E182" s="155">
        <v>48202</v>
      </c>
      <c r="F182" s="155">
        <v>62408577</v>
      </c>
      <c r="G182" s="155">
        <v>62456778</v>
      </c>
      <c r="H182" s="155" t="s">
        <v>440</v>
      </c>
      <c r="I182" s="155" t="s">
        <v>545</v>
      </c>
      <c r="J182" s="155" t="s">
        <v>546</v>
      </c>
      <c r="K182" s="155">
        <v>3</v>
      </c>
      <c r="L182" s="155">
        <v>0.41820000000000002</v>
      </c>
      <c r="M182" s="159"/>
      <c r="N182" s="159"/>
      <c r="O182" s="159"/>
      <c r="P182" s="159"/>
      <c r="Q182" s="159"/>
      <c r="R182" s="159"/>
      <c r="S182" s="159"/>
      <c r="T182" s="159"/>
      <c r="U182" s="159"/>
      <c r="V182" s="159"/>
    </row>
    <row r="183" spans="1:22" ht="15" customHeight="1">
      <c r="A183" s="155" t="s">
        <v>26</v>
      </c>
      <c r="B183" s="155" t="s">
        <v>445</v>
      </c>
      <c r="C183" s="155">
        <v>93906954</v>
      </c>
      <c r="D183" s="155">
        <v>93907031</v>
      </c>
      <c r="E183" s="155">
        <v>78</v>
      </c>
      <c r="F183" s="155">
        <v>93906956</v>
      </c>
      <c r="G183" s="155">
        <v>93907021</v>
      </c>
      <c r="H183" s="155" t="s">
        <v>439</v>
      </c>
      <c r="I183" s="155" t="s">
        <v>565</v>
      </c>
      <c r="J183" s="155" t="s">
        <v>558</v>
      </c>
      <c r="K183" s="155" t="s">
        <v>201</v>
      </c>
      <c r="L183" s="155">
        <v>0</v>
      </c>
      <c r="M183" s="159"/>
      <c r="N183" s="159"/>
      <c r="O183" s="159"/>
      <c r="P183" s="159"/>
      <c r="Q183" s="159"/>
      <c r="R183" s="159"/>
      <c r="S183" s="159"/>
      <c r="T183" s="159"/>
      <c r="U183" s="159"/>
      <c r="V183" s="159"/>
    </row>
    <row r="184" spans="1:22" ht="15" customHeight="1">
      <c r="A184" s="155" t="s">
        <v>26</v>
      </c>
      <c r="B184" s="155" t="s">
        <v>445</v>
      </c>
      <c r="C184" s="155">
        <v>152376994</v>
      </c>
      <c r="D184" s="155">
        <v>152404346</v>
      </c>
      <c r="E184" s="155">
        <v>27353</v>
      </c>
      <c r="F184" s="155">
        <v>152376994</v>
      </c>
      <c r="G184" s="155">
        <v>152404346</v>
      </c>
      <c r="H184" s="155" t="s">
        <v>439</v>
      </c>
      <c r="I184" s="155" t="s">
        <v>545</v>
      </c>
      <c r="J184" s="155" t="s">
        <v>546</v>
      </c>
      <c r="K184" s="155">
        <v>4</v>
      </c>
      <c r="L184" s="155">
        <v>2.7799999999999998E-2</v>
      </c>
      <c r="M184" s="159"/>
      <c r="N184" s="159"/>
      <c r="O184" s="159"/>
      <c r="P184" s="159"/>
      <c r="Q184" s="159"/>
      <c r="R184" s="159"/>
      <c r="S184" s="159"/>
      <c r="T184" s="159"/>
      <c r="U184" s="159"/>
      <c r="V184" s="159"/>
    </row>
    <row r="185" spans="1:22" ht="15" customHeight="1">
      <c r="A185" s="155" t="s">
        <v>26</v>
      </c>
      <c r="B185" s="155" t="s">
        <v>446</v>
      </c>
      <c r="C185" s="155">
        <v>12433930</v>
      </c>
      <c r="D185" s="155">
        <v>12602620</v>
      </c>
      <c r="E185" s="155">
        <v>168691</v>
      </c>
      <c r="F185" s="155">
        <v>12433930</v>
      </c>
      <c r="G185" s="155">
        <v>12602620</v>
      </c>
      <c r="H185" s="155" t="s">
        <v>439</v>
      </c>
      <c r="I185" s="155" t="s">
        <v>545</v>
      </c>
      <c r="J185" s="155" t="s">
        <v>546</v>
      </c>
      <c r="K185" s="155">
        <v>4</v>
      </c>
      <c r="L185" s="155">
        <v>2.6700000000000002E-2</v>
      </c>
      <c r="M185" s="159"/>
      <c r="N185" s="159"/>
      <c r="O185" s="159"/>
      <c r="P185" s="159"/>
      <c r="Q185" s="159"/>
      <c r="R185" s="159"/>
      <c r="S185" s="159"/>
      <c r="T185" s="159"/>
      <c r="U185" s="159"/>
      <c r="V185" s="159"/>
    </row>
    <row r="186" spans="1:22" ht="15" customHeight="1">
      <c r="A186" s="155" t="s">
        <v>26</v>
      </c>
      <c r="B186" s="155" t="s">
        <v>446</v>
      </c>
      <c r="C186" s="155">
        <v>85734618</v>
      </c>
      <c r="D186" s="155">
        <v>85741914</v>
      </c>
      <c r="E186" s="155">
        <v>7297</v>
      </c>
      <c r="F186" s="155">
        <v>85734618</v>
      </c>
      <c r="G186" s="155">
        <v>85741914</v>
      </c>
      <c r="H186" s="155" t="s">
        <v>439</v>
      </c>
      <c r="I186" s="155" t="s">
        <v>550</v>
      </c>
      <c r="J186" s="155" t="s">
        <v>551</v>
      </c>
      <c r="K186" s="155">
        <v>8</v>
      </c>
      <c r="L186" s="155">
        <v>5.67E-2</v>
      </c>
      <c r="M186" s="159"/>
      <c r="N186" s="159"/>
      <c r="O186" s="159"/>
      <c r="P186" s="159"/>
      <c r="Q186" s="159"/>
      <c r="R186" s="159"/>
      <c r="S186" s="159"/>
      <c r="T186" s="159"/>
      <c r="U186" s="159"/>
      <c r="V186" s="159"/>
    </row>
    <row r="187" spans="1:22" ht="15" customHeight="1">
      <c r="A187" s="155" t="s">
        <v>26</v>
      </c>
      <c r="B187" s="155" t="s">
        <v>447</v>
      </c>
      <c r="C187" s="155">
        <v>29592379</v>
      </c>
      <c r="D187" s="155">
        <v>29592469</v>
      </c>
      <c r="E187" s="155">
        <v>91</v>
      </c>
      <c r="F187" s="155">
        <v>29592379</v>
      </c>
      <c r="G187" s="155">
        <v>29592459</v>
      </c>
      <c r="H187" s="155" t="s">
        <v>439</v>
      </c>
      <c r="I187" s="155" t="s">
        <v>565</v>
      </c>
      <c r="J187" s="155" t="s">
        <v>558</v>
      </c>
      <c r="K187" s="155" t="s">
        <v>201</v>
      </c>
      <c r="L187" s="155">
        <v>0</v>
      </c>
      <c r="M187" s="159"/>
      <c r="N187" s="159"/>
      <c r="O187" s="159"/>
      <c r="P187" s="159"/>
      <c r="Q187" s="159"/>
      <c r="R187" s="159"/>
      <c r="S187" s="159"/>
      <c r="T187" s="159"/>
      <c r="U187" s="159"/>
      <c r="V187" s="159"/>
    </row>
    <row r="188" spans="1:22" ht="15" customHeight="1">
      <c r="A188" s="155" t="s">
        <v>26</v>
      </c>
      <c r="B188" s="155" t="s">
        <v>447</v>
      </c>
      <c r="C188" s="155">
        <v>38967861</v>
      </c>
      <c r="D188" s="155">
        <v>39112281</v>
      </c>
      <c r="E188" s="155">
        <v>144421</v>
      </c>
      <c r="F188" s="155">
        <v>38967861</v>
      </c>
      <c r="G188" s="155">
        <v>39112281</v>
      </c>
      <c r="H188" s="155" t="s">
        <v>439</v>
      </c>
      <c r="I188" s="155" t="s">
        <v>545</v>
      </c>
      <c r="J188" s="155" t="s">
        <v>546</v>
      </c>
      <c r="K188" s="155">
        <v>4</v>
      </c>
      <c r="L188" s="155">
        <v>1.3100000000000001E-2</v>
      </c>
      <c r="M188" s="159"/>
      <c r="N188" s="159"/>
      <c r="O188" s="159"/>
      <c r="P188" s="159"/>
      <c r="Q188" s="159"/>
      <c r="R188" s="159"/>
      <c r="S188" s="159"/>
      <c r="T188" s="159"/>
      <c r="U188" s="159"/>
      <c r="V188" s="159"/>
    </row>
    <row r="189" spans="1:22" ht="15" customHeight="1">
      <c r="A189" s="155" t="s">
        <v>26</v>
      </c>
      <c r="B189" s="155" t="s">
        <v>447</v>
      </c>
      <c r="C189" s="155">
        <v>40868525</v>
      </c>
      <c r="D189" s="155">
        <v>41128923</v>
      </c>
      <c r="E189" s="155">
        <v>260399</v>
      </c>
      <c r="F189" s="155">
        <v>40868525</v>
      </c>
      <c r="G189" s="155">
        <v>41128923</v>
      </c>
      <c r="H189" s="155" t="s">
        <v>439</v>
      </c>
      <c r="I189" s="155" t="s">
        <v>545</v>
      </c>
      <c r="J189" s="155" t="s">
        <v>546</v>
      </c>
      <c r="K189" s="155">
        <v>5</v>
      </c>
      <c r="L189" s="155">
        <v>0.21920000000000001</v>
      </c>
      <c r="M189" s="159"/>
      <c r="N189" s="159"/>
      <c r="O189" s="159"/>
      <c r="P189" s="159"/>
      <c r="Q189" s="159"/>
      <c r="R189" s="159"/>
      <c r="S189" s="159"/>
      <c r="T189" s="159"/>
      <c r="U189" s="159"/>
      <c r="V189" s="159"/>
    </row>
    <row r="190" spans="1:22" ht="15" customHeight="1">
      <c r="A190" s="155" t="s">
        <v>26</v>
      </c>
      <c r="B190" s="155" t="s">
        <v>447</v>
      </c>
      <c r="C190" s="155">
        <v>41217026</v>
      </c>
      <c r="D190" s="155">
        <v>41223570</v>
      </c>
      <c r="E190" s="155">
        <v>6545</v>
      </c>
      <c r="F190" s="155">
        <v>41217026</v>
      </c>
      <c r="G190" s="155">
        <v>41223570</v>
      </c>
      <c r="H190" s="155" t="s">
        <v>439</v>
      </c>
      <c r="I190" s="155" t="s">
        <v>550</v>
      </c>
      <c r="J190" s="155" t="s">
        <v>551</v>
      </c>
      <c r="K190" s="155">
        <v>3</v>
      </c>
      <c r="L190" s="155">
        <v>9.1800000000000007E-2</v>
      </c>
      <c r="M190" s="159"/>
      <c r="N190" s="159"/>
      <c r="O190" s="159"/>
      <c r="P190" s="159"/>
      <c r="Q190" s="159"/>
      <c r="R190" s="159"/>
      <c r="S190" s="159"/>
      <c r="T190" s="159"/>
      <c r="U190" s="159"/>
      <c r="V190" s="159"/>
    </row>
    <row r="191" spans="1:22" ht="15" customHeight="1">
      <c r="A191" s="155" t="s">
        <v>26</v>
      </c>
      <c r="B191" s="155" t="s">
        <v>447</v>
      </c>
      <c r="C191" s="155">
        <v>41249740</v>
      </c>
      <c r="D191" s="155">
        <v>41253455</v>
      </c>
      <c r="E191" s="155">
        <v>3716</v>
      </c>
      <c r="F191" s="155">
        <v>41249740</v>
      </c>
      <c r="G191" s="155">
        <v>41253455</v>
      </c>
      <c r="H191" s="155" t="s">
        <v>439</v>
      </c>
      <c r="I191" s="155" t="s">
        <v>550</v>
      </c>
      <c r="J191" s="155" t="s">
        <v>551</v>
      </c>
      <c r="K191" s="155">
        <v>6</v>
      </c>
      <c r="L191" s="155">
        <v>0</v>
      </c>
      <c r="M191" s="159"/>
      <c r="N191" s="159"/>
      <c r="O191" s="159"/>
      <c r="P191" s="159"/>
      <c r="Q191" s="159"/>
      <c r="R191" s="159"/>
      <c r="S191" s="159"/>
      <c r="T191" s="159"/>
      <c r="U191" s="159"/>
      <c r="V191" s="159"/>
    </row>
    <row r="192" spans="1:22" ht="15" customHeight="1">
      <c r="A192" s="155" t="s">
        <v>26</v>
      </c>
      <c r="B192" s="155" t="s">
        <v>447</v>
      </c>
      <c r="C192" s="155">
        <v>42233872</v>
      </c>
      <c r="D192" s="155">
        <v>42273599</v>
      </c>
      <c r="E192" s="155">
        <v>39728</v>
      </c>
      <c r="F192" s="155">
        <v>42233872</v>
      </c>
      <c r="G192" s="155">
        <v>42273599</v>
      </c>
      <c r="H192" s="155" t="s">
        <v>439</v>
      </c>
      <c r="I192" s="155" t="s">
        <v>545</v>
      </c>
      <c r="J192" s="155" t="s">
        <v>546</v>
      </c>
      <c r="K192" s="155">
        <v>4</v>
      </c>
      <c r="L192" s="155">
        <v>3.7900000000000003E-2</v>
      </c>
      <c r="M192" s="159"/>
      <c r="N192" s="159"/>
      <c r="O192" s="159"/>
      <c r="P192" s="159"/>
      <c r="Q192" s="159"/>
      <c r="R192" s="159"/>
      <c r="S192" s="159"/>
      <c r="T192" s="159"/>
      <c r="U192" s="159"/>
      <c r="V192" s="159"/>
    </row>
    <row r="193" spans="1:22" ht="15" customHeight="1">
      <c r="A193" s="155" t="s">
        <v>26</v>
      </c>
      <c r="B193" s="155" t="s">
        <v>447</v>
      </c>
      <c r="C193" s="155">
        <v>42321112</v>
      </c>
      <c r="D193" s="155">
        <v>42416141</v>
      </c>
      <c r="E193" s="155">
        <v>95030</v>
      </c>
      <c r="F193" s="155">
        <v>42321112</v>
      </c>
      <c r="G193" s="155">
        <v>42416141</v>
      </c>
      <c r="H193" s="155" t="s">
        <v>439</v>
      </c>
      <c r="I193" s="155" t="s">
        <v>545</v>
      </c>
      <c r="J193" s="155" t="s">
        <v>546</v>
      </c>
      <c r="K193" s="155">
        <v>3</v>
      </c>
      <c r="L193" s="155">
        <v>6.8999999999999999E-3</v>
      </c>
      <c r="M193" s="159"/>
      <c r="N193" s="159"/>
      <c r="O193" s="159"/>
      <c r="P193" s="159"/>
      <c r="Q193" s="159"/>
      <c r="R193" s="159"/>
      <c r="S193" s="159"/>
      <c r="T193" s="159"/>
      <c r="U193" s="159"/>
      <c r="V193" s="159"/>
    </row>
    <row r="194" spans="1:22" ht="15" customHeight="1">
      <c r="A194" s="155" t="s">
        <v>26</v>
      </c>
      <c r="B194" s="155" t="s">
        <v>447</v>
      </c>
      <c r="C194" s="155">
        <v>62814084</v>
      </c>
      <c r="D194" s="155">
        <v>62818553</v>
      </c>
      <c r="E194" s="155">
        <v>4470</v>
      </c>
      <c r="F194" s="155">
        <v>62814084</v>
      </c>
      <c r="G194" s="155">
        <v>62818553</v>
      </c>
      <c r="H194" s="155" t="s">
        <v>439</v>
      </c>
      <c r="I194" s="155" t="s">
        <v>550</v>
      </c>
      <c r="J194" s="155" t="s">
        <v>551</v>
      </c>
      <c r="K194" s="155">
        <v>10</v>
      </c>
      <c r="L194" s="155">
        <v>1.9E-2</v>
      </c>
      <c r="M194" s="159"/>
      <c r="N194" s="159"/>
      <c r="O194" s="159"/>
      <c r="P194" s="159"/>
      <c r="Q194" s="159"/>
      <c r="R194" s="159"/>
      <c r="S194" s="159"/>
      <c r="T194" s="159"/>
      <c r="U194" s="159"/>
      <c r="V194" s="159"/>
    </row>
    <row r="195" spans="1:22" ht="15" customHeight="1">
      <c r="A195" s="155" t="s">
        <v>26</v>
      </c>
      <c r="B195" s="155" t="s">
        <v>447</v>
      </c>
      <c r="C195" s="155">
        <v>63800001</v>
      </c>
      <c r="D195" s="155">
        <v>63801559</v>
      </c>
      <c r="E195" s="155">
        <v>1559</v>
      </c>
      <c r="F195" s="155">
        <v>63800001</v>
      </c>
      <c r="G195" s="155">
        <v>63801559</v>
      </c>
      <c r="H195" s="155" t="s">
        <v>439</v>
      </c>
      <c r="I195" s="155" t="s">
        <v>550</v>
      </c>
      <c r="J195" s="155" t="s">
        <v>551</v>
      </c>
      <c r="K195" s="155">
        <v>6</v>
      </c>
      <c r="L195" s="155">
        <v>5.4600000000000003E-2</v>
      </c>
      <c r="M195" s="159"/>
      <c r="N195" s="159"/>
      <c r="O195" s="159"/>
      <c r="P195" s="159"/>
      <c r="Q195" s="159"/>
      <c r="R195" s="159"/>
      <c r="S195" s="159"/>
      <c r="T195" s="159"/>
      <c r="U195" s="159"/>
      <c r="V195" s="159"/>
    </row>
    <row r="196" spans="1:22" ht="15" customHeight="1">
      <c r="A196" s="155" t="s">
        <v>26</v>
      </c>
      <c r="B196" s="155" t="s">
        <v>447</v>
      </c>
      <c r="C196" s="155">
        <v>74283190</v>
      </c>
      <c r="D196" s="155">
        <v>74283486</v>
      </c>
      <c r="E196" s="155">
        <v>297</v>
      </c>
      <c r="F196" s="155">
        <v>74283190</v>
      </c>
      <c r="G196" s="155">
        <v>74283473</v>
      </c>
      <c r="H196" s="155" t="s">
        <v>439</v>
      </c>
      <c r="I196" s="155" t="s">
        <v>565</v>
      </c>
      <c r="J196" s="155" t="s">
        <v>558</v>
      </c>
      <c r="K196" s="155">
        <v>4</v>
      </c>
      <c r="L196" s="155">
        <v>0</v>
      </c>
      <c r="M196" s="159"/>
      <c r="N196" s="159"/>
      <c r="O196" s="159"/>
      <c r="P196" s="159"/>
      <c r="Q196" s="159"/>
      <c r="R196" s="159"/>
      <c r="S196" s="159"/>
      <c r="T196" s="159"/>
      <c r="U196" s="159"/>
      <c r="V196" s="159"/>
    </row>
    <row r="197" spans="1:22" ht="15" customHeight="1">
      <c r="A197" s="155" t="s">
        <v>26</v>
      </c>
      <c r="B197" s="155" t="s">
        <v>447</v>
      </c>
      <c r="C197" s="155">
        <v>86540927</v>
      </c>
      <c r="D197" s="155">
        <v>86541018</v>
      </c>
      <c r="E197" s="155">
        <v>92</v>
      </c>
      <c r="F197" s="155">
        <v>86540928</v>
      </c>
      <c r="G197" s="155">
        <v>86541015</v>
      </c>
      <c r="H197" s="155" t="s">
        <v>439</v>
      </c>
      <c r="I197" s="155" t="s">
        <v>565</v>
      </c>
      <c r="J197" s="155" t="s">
        <v>558</v>
      </c>
      <c r="K197" s="155" t="s">
        <v>201</v>
      </c>
      <c r="L197" s="155">
        <v>0</v>
      </c>
      <c r="M197" s="159"/>
      <c r="N197" s="159"/>
      <c r="O197" s="159"/>
      <c r="P197" s="159"/>
      <c r="Q197" s="159"/>
      <c r="R197" s="159"/>
      <c r="S197" s="159"/>
      <c r="T197" s="159"/>
      <c r="U197" s="159"/>
      <c r="V197" s="159"/>
    </row>
    <row r="198" spans="1:22" ht="15" customHeight="1">
      <c r="A198" s="155" t="s">
        <v>26</v>
      </c>
      <c r="B198" s="155" t="s">
        <v>448</v>
      </c>
      <c r="C198" s="155">
        <v>29132867</v>
      </c>
      <c r="D198" s="155">
        <v>29132945</v>
      </c>
      <c r="E198" s="155">
        <v>79</v>
      </c>
      <c r="F198" s="155">
        <v>29132872</v>
      </c>
      <c r="G198" s="155">
        <v>29132935</v>
      </c>
      <c r="H198" s="155" t="s">
        <v>439</v>
      </c>
      <c r="I198" s="155" t="s">
        <v>565</v>
      </c>
      <c r="J198" s="155" t="s">
        <v>558</v>
      </c>
      <c r="K198" s="155" t="s">
        <v>201</v>
      </c>
      <c r="L198" s="155">
        <v>0</v>
      </c>
      <c r="M198" s="159"/>
      <c r="N198" s="159"/>
      <c r="O198" s="159"/>
      <c r="P198" s="159"/>
      <c r="Q198" s="159"/>
      <c r="R198" s="159"/>
      <c r="S198" s="159"/>
      <c r="T198" s="159"/>
      <c r="U198" s="159"/>
      <c r="V198" s="159"/>
    </row>
    <row r="199" spans="1:22" ht="15" customHeight="1">
      <c r="A199" s="155" t="s">
        <v>26</v>
      </c>
      <c r="B199" s="155" t="s">
        <v>448</v>
      </c>
      <c r="C199" s="155">
        <v>38942612</v>
      </c>
      <c r="D199" s="155">
        <v>38966688</v>
      </c>
      <c r="E199" s="155">
        <v>24077</v>
      </c>
      <c r="F199" s="155">
        <v>38942612</v>
      </c>
      <c r="G199" s="155">
        <v>38966688</v>
      </c>
      <c r="H199" s="155" t="s">
        <v>439</v>
      </c>
      <c r="I199" s="155" t="s">
        <v>545</v>
      </c>
      <c r="J199" s="155" t="s">
        <v>546</v>
      </c>
      <c r="K199" s="155">
        <v>4</v>
      </c>
      <c r="L199" s="155">
        <v>6.3100000000000003E-2</v>
      </c>
      <c r="M199" s="159"/>
      <c r="N199" s="159"/>
      <c r="O199" s="159"/>
      <c r="P199" s="159"/>
      <c r="Q199" s="159"/>
      <c r="R199" s="159"/>
      <c r="S199" s="159"/>
      <c r="T199" s="159"/>
      <c r="U199" s="159"/>
      <c r="V199" s="159"/>
    </row>
    <row r="200" spans="1:22" ht="15" customHeight="1">
      <c r="A200" s="155" t="s">
        <v>26</v>
      </c>
      <c r="B200" s="155" t="s">
        <v>448</v>
      </c>
      <c r="C200" s="155">
        <v>103196947</v>
      </c>
      <c r="D200" s="155">
        <v>103206143</v>
      </c>
      <c r="E200" s="155">
        <v>9197</v>
      </c>
      <c r="F200" s="155">
        <v>103196950</v>
      </c>
      <c r="G200" s="155">
        <v>103206000</v>
      </c>
      <c r="H200" s="155" t="s">
        <v>439</v>
      </c>
      <c r="I200" s="155" t="s">
        <v>1319</v>
      </c>
      <c r="J200" s="155" t="s">
        <v>556</v>
      </c>
      <c r="K200" s="155">
        <v>3</v>
      </c>
      <c r="L200" s="155">
        <v>1.3299999999999999E-2</v>
      </c>
      <c r="M200" s="159"/>
      <c r="N200" s="159"/>
      <c r="O200" s="159"/>
      <c r="P200" s="159"/>
      <c r="Q200" s="159"/>
      <c r="R200" s="159"/>
      <c r="S200" s="159"/>
      <c r="T200" s="159"/>
      <c r="U200" s="159"/>
      <c r="V200" s="159"/>
    </row>
    <row r="201" spans="1:22" ht="15" customHeight="1">
      <c r="A201" s="155" t="s">
        <v>26</v>
      </c>
      <c r="B201" s="155" t="s">
        <v>450</v>
      </c>
      <c r="C201" s="155">
        <v>10000</v>
      </c>
      <c r="D201" s="155">
        <v>76659</v>
      </c>
      <c r="E201" s="155">
        <v>66660</v>
      </c>
      <c r="F201" s="155">
        <v>10000</v>
      </c>
      <c r="G201" s="155">
        <v>76659</v>
      </c>
      <c r="H201" s="155" t="s">
        <v>439</v>
      </c>
      <c r="I201" s="155" t="s">
        <v>545</v>
      </c>
      <c r="J201" s="155" t="s">
        <v>546</v>
      </c>
      <c r="K201" s="155">
        <v>4</v>
      </c>
      <c r="L201" s="155">
        <v>4.8899999999999999E-2</v>
      </c>
      <c r="M201" s="159"/>
      <c r="N201" s="159"/>
      <c r="O201" s="159"/>
      <c r="P201" s="159"/>
      <c r="Q201" s="159"/>
      <c r="R201" s="159"/>
      <c r="S201" s="159"/>
      <c r="T201" s="159"/>
      <c r="U201" s="159"/>
      <c r="V201" s="159"/>
    </row>
    <row r="202" spans="1:22" ht="15" customHeight="1">
      <c r="A202" s="155" t="s">
        <v>26</v>
      </c>
      <c r="B202" s="155" t="s">
        <v>450</v>
      </c>
      <c r="C202" s="155">
        <v>131294575</v>
      </c>
      <c r="D202" s="155">
        <v>131312923</v>
      </c>
      <c r="E202" s="155">
        <v>18349</v>
      </c>
      <c r="F202" s="155">
        <v>131294575</v>
      </c>
      <c r="G202" s="155">
        <v>131312923</v>
      </c>
      <c r="H202" s="155" t="s">
        <v>439</v>
      </c>
      <c r="I202" s="155" t="s">
        <v>545</v>
      </c>
      <c r="J202" s="155" t="s">
        <v>546</v>
      </c>
      <c r="K202" s="155">
        <v>3</v>
      </c>
      <c r="L202" s="155">
        <v>0.12509999999999999</v>
      </c>
      <c r="M202" s="159"/>
      <c r="N202" s="159"/>
      <c r="O202" s="159"/>
      <c r="P202" s="159"/>
      <c r="Q202" s="159"/>
      <c r="R202" s="159"/>
      <c r="S202" s="159"/>
      <c r="T202" s="159"/>
      <c r="U202" s="159"/>
      <c r="V202" s="159"/>
    </row>
    <row r="203" spans="1:22" ht="15" customHeight="1">
      <c r="A203" s="155" t="s">
        <v>26</v>
      </c>
      <c r="B203" s="155" t="s">
        <v>451</v>
      </c>
      <c r="C203" s="155">
        <v>81782733</v>
      </c>
      <c r="D203" s="155">
        <v>81782838</v>
      </c>
      <c r="E203" s="155">
        <v>106</v>
      </c>
      <c r="F203" s="155">
        <v>81782742</v>
      </c>
      <c r="G203" s="155">
        <v>81782828</v>
      </c>
      <c r="H203" s="155" t="s">
        <v>440</v>
      </c>
      <c r="I203" s="155" t="s">
        <v>565</v>
      </c>
      <c r="J203" s="155" t="s">
        <v>558</v>
      </c>
      <c r="K203" s="155" t="s">
        <v>201</v>
      </c>
      <c r="L203" s="155">
        <v>0</v>
      </c>
      <c r="M203" s="159"/>
      <c r="N203" s="159"/>
      <c r="O203" s="159"/>
      <c r="P203" s="159"/>
      <c r="Q203" s="159"/>
      <c r="R203" s="159"/>
      <c r="S203" s="159"/>
      <c r="T203" s="159"/>
      <c r="U203" s="159"/>
      <c r="V203" s="159"/>
    </row>
    <row r="204" spans="1:22" ht="15" customHeight="1">
      <c r="A204" s="155" t="s">
        <v>26</v>
      </c>
      <c r="B204" s="155" t="s">
        <v>452</v>
      </c>
      <c r="C204" s="155">
        <v>19663449</v>
      </c>
      <c r="D204" s="155">
        <v>19955079</v>
      </c>
      <c r="E204" s="155">
        <v>291631</v>
      </c>
      <c r="F204" s="155">
        <v>19663449</v>
      </c>
      <c r="G204" s="155">
        <v>19950471</v>
      </c>
      <c r="H204" s="155" t="s">
        <v>439</v>
      </c>
      <c r="I204" s="155" t="s">
        <v>561</v>
      </c>
      <c r="J204" s="155" t="s">
        <v>563</v>
      </c>
      <c r="K204" s="155">
        <v>4</v>
      </c>
      <c r="L204" s="155">
        <v>1.8100000000000002E-2</v>
      </c>
      <c r="M204" s="159"/>
      <c r="N204" s="159"/>
      <c r="O204" s="159"/>
      <c r="P204" s="159"/>
      <c r="Q204" s="159"/>
      <c r="R204" s="159"/>
      <c r="S204" s="159"/>
      <c r="T204" s="159"/>
      <c r="U204" s="159"/>
      <c r="V204" s="159"/>
    </row>
    <row r="205" spans="1:22" ht="15" customHeight="1">
      <c r="A205" s="155" t="s">
        <v>26</v>
      </c>
      <c r="B205" s="155" t="s">
        <v>453</v>
      </c>
      <c r="C205" s="155">
        <v>21077238</v>
      </c>
      <c r="D205" s="155">
        <v>21685069</v>
      </c>
      <c r="E205" s="155">
        <v>607832</v>
      </c>
      <c r="F205" s="155">
        <v>21077238</v>
      </c>
      <c r="G205" s="155">
        <v>21685069</v>
      </c>
      <c r="H205" s="155" t="s">
        <v>439</v>
      </c>
      <c r="I205" s="155" t="s">
        <v>545</v>
      </c>
      <c r="J205" s="155" t="s">
        <v>546</v>
      </c>
      <c r="K205" s="155">
        <v>3</v>
      </c>
      <c r="L205" s="155">
        <v>4.8099999999999997E-2</v>
      </c>
      <c r="M205" s="159"/>
      <c r="N205" s="159"/>
      <c r="O205" s="159"/>
      <c r="P205" s="159"/>
      <c r="Q205" s="159"/>
      <c r="R205" s="159"/>
      <c r="S205" s="159"/>
      <c r="T205" s="159"/>
      <c r="U205" s="159"/>
      <c r="V205" s="159"/>
    </row>
    <row r="206" spans="1:22" ht="15" customHeight="1">
      <c r="A206" s="155" t="s">
        <v>26</v>
      </c>
      <c r="B206" s="155" t="s">
        <v>453</v>
      </c>
      <c r="C206" s="155">
        <v>28448816</v>
      </c>
      <c r="D206" s="155">
        <v>28478774</v>
      </c>
      <c r="E206" s="155">
        <v>29959</v>
      </c>
      <c r="F206" s="155">
        <v>28448816</v>
      </c>
      <c r="G206" s="155">
        <v>28478774</v>
      </c>
      <c r="H206" s="155" t="s">
        <v>439</v>
      </c>
      <c r="I206" s="155" t="s">
        <v>550</v>
      </c>
      <c r="J206" s="155" t="s">
        <v>551</v>
      </c>
      <c r="K206" s="155">
        <v>4</v>
      </c>
      <c r="L206" s="155">
        <v>3.7199999999999997E-2</v>
      </c>
      <c r="M206" s="159"/>
      <c r="N206" s="159"/>
      <c r="O206" s="159"/>
      <c r="P206" s="159"/>
      <c r="Q206" s="159"/>
      <c r="R206" s="159"/>
      <c r="S206" s="159"/>
      <c r="T206" s="159"/>
      <c r="U206" s="159"/>
      <c r="V206" s="159"/>
    </row>
    <row r="207" spans="1:22" ht="15" customHeight="1">
      <c r="A207" s="155" t="s">
        <v>26</v>
      </c>
      <c r="B207" s="155" t="s">
        <v>453</v>
      </c>
      <c r="C207" s="155">
        <v>94938409</v>
      </c>
      <c r="D207" s="155">
        <v>94938499</v>
      </c>
      <c r="E207" s="155">
        <v>91</v>
      </c>
      <c r="F207" s="155">
        <v>94938410</v>
      </c>
      <c r="G207" s="155">
        <v>94938468</v>
      </c>
      <c r="H207" s="155" t="s">
        <v>1090</v>
      </c>
      <c r="I207" s="155" t="s">
        <v>565</v>
      </c>
      <c r="J207" s="155" t="s">
        <v>558</v>
      </c>
      <c r="K207" s="155" t="s">
        <v>201</v>
      </c>
      <c r="L207" s="155">
        <v>0.6</v>
      </c>
      <c r="M207" s="159"/>
      <c r="N207" s="159"/>
      <c r="O207" s="159"/>
      <c r="P207" s="159"/>
      <c r="Q207" s="159"/>
      <c r="R207" s="159"/>
      <c r="S207" s="159"/>
      <c r="T207" s="159"/>
      <c r="U207" s="159"/>
      <c r="V207" s="159"/>
    </row>
    <row r="208" spans="1:22" ht="15" customHeight="1">
      <c r="A208" s="155" t="s">
        <v>26</v>
      </c>
      <c r="B208" s="155" t="s">
        <v>454</v>
      </c>
      <c r="C208" s="155">
        <v>70121788</v>
      </c>
      <c r="D208" s="155">
        <v>70166477</v>
      </c>
      <c r="E208" s="155">
        <v>44690</v>
      </c>
      <c r="F208" s="155">
        <v>70121788</v>
      </c>
      <c r="G208" s="155">
        <v>70166477</v>
      </c>
      <c r="H208" s="155" t="s">
        <v>439</v>
      </c>
      <c r="I208" s="155" t="s">
        <v>545</v>
      </c>
      <c r="J208" s="155" t="s">
        <v>546</v>
      </c>
      <c r="K208" s="155">
        <v>3</v>
      </c>
      <c r="L208" s="155">
        <v>6.0600000000000001E-2</v>
      </c>
      <c r="M208" s="159"/>
      <c r="N208" s="159"/>
      <c r="O208" s="159"/>
      <c r="P208" s="159"/>
      <c r="Q208" s="159"/>
      <c r="R208" s="159"/>
      <c r="S208" s="159"/>
      <c r="T208" s="159"/>
      <c r="U208" s="159"/>
      <c r="V208" s="159"/>
    </row>
    <row r="209" spans="1:22" ht="15" customHeight="1">
      <c r="A209" s="155" t="s">
        <v>26</v>
      </c>
      <c r="B209" s="155" t="s">
        <v>455</v>
      </c>
      <c r="C209" s="155">
        <v>16754544</v>
      </c>
      <c r="D209" s="155">
        <v>16845398</v>
      </c>
      <c r="E209" s="155">
        <v>90855</v>
      </c>
      <c r="F209" s="155">
        <v>16754544</v>
      </c>
      <c r="G209" s="155">
        <v>16845398</v>
      </c>
      <c r="H209" s="155" t="s">
        <v>439</v>
      </c>
      <c r="I209" s="155" t="s">
        <v>545</v>
      </c>
      <c r="J209" s="155" t="s">
        <v>546</v>
      </c>
      <c r="K209" s="155">
        <v>3</v>
      </c>
      <c r="L209" s="155">
        <v>1.2800000000000001E-2</v>
      </c>
      <c r="M209" s="159"/>
      <c r="N209" s="159"/>
      <c r="O209" s="159"/>
      <c r="P209" s="159"/>
      <c r="Q209" s="159"/>
      <c r="R209" s="159"/>
      <c r="S209" s="159"/>
      <c r="T209" s="159"/>
      <c r="U209" s="159"/>
      <c r="V209" s="159"/>
    </row>
    <row r="210" spans="1:22" ht="15" customHeight="1">
      <c r="A210" s="155" t="s">
        <v>26</v>
      </c>
      <c r="B210" s="155" t="s">
        <v>455</v>
      </c>
      <c r="C210" s="155">
        <v>21649035</v>
      </c>
      <c r="D210" s="155">
        <v>21678194</v>
      </c>
      <c r="E210" s="155">
        <v>29160</v>
      </c>
      <c r="F210" s="155">
        <v>21649035</v>
      </c>
      <c r="G210" s="155">
        <v>21678194</v>
      </c>
      <c r="H210" s="155" t="s">
        <v>439</v>
      </c>
      <c r="I210" s="155" t="s">
        <v>545</v>
      </c>
      <c r="J210" s="155" t="s">
        <v>546</v>
      </c>
      <c r="K210" s="155">
        <v>5</v>
      </c>
      <c r="L210" s="155">
        <v>4.7199999999999999E-2</v>
      </c>
      <c r="M210" s="159"/>
      <c r="N210" s="159"/>
      <c r="O210" s="159"/>
      <c r="P210" s="159"/>
      <c r="Q210" s="159"/>
      <c r="R210" s="159"/>
      <c r="S210" s="159"/>
      <c r="T210" s="159"/>
      <c r="U210" s="159"/>
      <c r="V210" s="159"/>
    </row>
    <row r="211" spans="1:22" ht="15" customHeight="1">
      <c r="A211" s="155" t="s">
        <v>26</v>
      </c>
      <c r="B211" s="155" t="s">
        <v>455</v>
      </c>
      <c r="C211" s="155">
        <v>22125930</v>
      </c>
      <c r="D211" s="155">
        <v>22158426</v>
      </c>
      <c r="E211" s="155">
        <v>32497</v>
      </c>
      <c r="F211" s="155">
        <v>22125930</v>
      </c>
      <c r="G211" s="155">
        <v>22158426</v>
      </c>
      <c r="H211" s="155" t="s">
        <v>439</v>
      </c>
      <c r="I211" s="155" t="s">
        <v>545</v>
      </c>
      <c r="J211" s="155" t="s">
        <v>546</v>
      </c>
      <c r="K211" s="155">
        <v>6</v>
      </c>
      <c r="L211" s="155">
        <v>1.41E-2</v>
      </c>
      <c r="M211" s="159"/>
      <c r="N211" s="159"/>
      <c r="O211" s="159"/>
      <c r="P211" s="159"/>
      <c r="Q211" s="159"/>
      <c r="R211" s="159"/>
      <c r="S211" s="159"/>
      <c r="T211" s="159"/>
      <c r="U211" s="159"/>
      <c r="V211" s="159"/>
    </row>
    <row r="212" spans="1:22" ht="15" customHeight="1">
      <c r="A212" s="155" t="s">
        <v>26</v>
      </c>
      <c r="B212" s="155" t="s">
        <v>457</v>
      </c>
      <c r="C212" s="155">
        <v>7022269</v>
      </c>
      <c r="D212" s="155">
        <v>7064756</v>
      </c>
      <c r="E212" s="155">
        <v>42488</v>
      </c>
      <c r="F212" s="155">
        <v>7030975</v>
      </c>
      <c r="G212" s="155">
        <v>7060164</v>
      </c>
      <c r="H212" s="155" t="s">
        <v>439</v>
      </c>
      <c r="I212" s="155" t="s">
        <v>572</v>
      </c>
      <c r="J212" s="155" t="s">
        <v>556</v>
      </c>
      <c r="K212" s="155">
        <v>3</v>
      </c>
      <c r="L212" s="155">
        <v>0.15409999999999999</v>
      </c>
      <c r="M212" s="159"/>
      <c r="N212" s="159"/>
      <c r="O212" s="159"/>
      <c r="P212" s="159"/>
      <c r="Q212" s="159"/>
      <c r="R212" s="159"/>
      <c r="S212" s="159"/>
      <c r="T212" s="159"/>
      <c r="U212" s="159"/>
      <c r="V212" s="159"/>
    </row>
    <row r="213" spans="1:22" ht="15" customHeight="1">
      <c r="A213" s="155" t="s">
        <v>26</v>
      </c>
      <c r="B213" s="155" t="s">
        <v>457</v>
      </c>
      <c r="C213" s="155">
        <v>7322020</v>
      </c>
      <c r="D213" s="155">
        <v>7322520</v>
      </c>
      <c r="E213" s="155">
        <v>501</v>
      </c>
      <c r="F213" s="155">
        <v>7322096</v>
      </c>
      <c r="G213" s="155">
        <v>7322364</v>
      </c>
      <c r="H213" s="155" t="s">
        <v>1090</v>
      </c>
      <c r="I213" s="155" t="s">
        <v>582</v>
      </c>
      <c r="J213" s="155" t="s">
        <v>558</v>
      </c>
      <c r="K213" s="155" t="s">
        <v>201</v>
      </c>
      <c r="L213" s="155">
        <v>8.4000000000000005E-2</v>
      </c>
      <c r="M213" s="159"/>
      <c r="N213" s="159"/>
      <c r="O213" s="159"/>
      <c r="P213" s="159"/>
      <c r="Q213" s="159"/>
      <c r="R213" s="159"/>
      <c r="S213" s="159"/>
      <c r="T213" s="159"/>
      <c r="U213" s="159"/>
      <c r="V213" s="159"/>
    </row>
    <row r="214" spans="1:22" ht="15" customHeight="1">
      <c r="A214" s="155" t="s">
        <v>26</v>
      </c>
      <c r="B214" s="155" t="s">
        <v>458</v>
      </c>
      <c r="C214" s="155">
        <v>30381284</v>
      </c>
      <c r="D214" s="155">
        <v>30425082</v>
      </c>
      <c r="E214" s="155">
        <v>43799</v>
      </c>
      <c r="F214" s="155">
        <v>30381284</v>
      </c>
      <c r="G214" s="155">
        <v>30425082</v>
      </c>
      <c r="H214" s="155" t="s">
        <v>440</v>
      </c>
      <c r="I214" s="155" t="s">
        <v>545</v>
      </c>
      <c r="J214" s="155" t="s">
        <v>546</v>
      </c>
      <c r="K214" s="155">
        <v>4</v>
      </c>
      <c r="L214" s="155">
        <v>7.1300000000000002E-2</v>
      </c>
      <c r="M214" s="159"/>
      <c r="N214" s="159"/>
      <c r="O214" s="159"/>
      <c r="P214" s="159"/>
      <c r="Q214" s="159"/>
      <c r="R214" s="159"/>
      <c r="S214" s="159"/>
      <c r="T214" s="159"/>
      <c r="U214" s="159"/>
      <c r="V214" s="159"/>
    </row>
    <row r="215" spans="1:22" ht="15" customHeight="1">
      <c r="A215" s="155" t="s">
        <v>26</v>
      </c>
      <c r="B215" s="155" t="s">
        <v>459</v>
      </c>
      <c r="C215" s="155">
        <v>6364078</v>
      </c>
      <c r="D215" s="155">
        <v>6376932</v>
      </c>
      <c r="E215" s="155">
        <v>12855</v>
      </c>
      <c r="F215" s="155">
        <v>6364078</v>
      </c>
      <c r="G215" s="155">
        <v>6376932</v>
      </c>
      <c r="H215" s="155" t="s">
        <v>439</v>
      </c>
      <c r="I215" s="155" t="s">
        <v>545</v>
      </c>
      <c r="J215" s="155" t="s">
        <v>546</v>
      </c>
      <c r="K215" s="155">
        <v>5</v>
      </c>
      <c r="L215" s="155">
        <v>0.13919999999999999</v>
      </c>
      <c r="M215" s="159"/>
      <c r="N215" s="159"/>
      <c r="O215" s="159"/>
      <c r="P215" s="159"/>
      <c r="Q215" s="159"/>
      <c r="R215" s="159"/>
      <c r="S215" s="159"/>
      <c r="T215" s="159"/>
      <c r="U215" s="159"/>
      <c r="V215" s="159"/>
    </row>
    <row r="216" spans="1:22" ht="15" customHeight="1">
      <c r="A216" s="155" t="s">
        <v>26</v>
      </c>
      <c r="B216" s="155" t="s">
        <v>460</v>
      </c>
      <c r="C216" s="155">
        <v>12156734</v>
      </c>
      <c r="D216" s="155">
        <v>12175013</v>
      </c>
      <c r="E216" s="155">
        <v>18280</v>
      </c>
      <c r="F216" s="155">
        <v>12156734</v>
      </c>
      <c r="G216" s="155">
        <v>12175013</v>
      </c>
      <c r="H216" s="155" t="s">
        <v>439</v>
      </c>
      <c r="I216" s="155" t="s">
        <v>550</v>
      </c>
      <c r="J216" s="155" t="s">
        <v>551</v>
      </c>
      <c r="K216" s="155">
        <v>3</v>
      </c>
      <c r="L216" s="155">
        <v>0.17430000000000001</v>
      </c>
      <c r="M216" s="159"/>
      <c r="N216" s="159"/>
      <c r="O216" s="159"/>
      <c r="P216" s="159"/>
      <c r="Q216" s="159"/>
      <c r="R216" s="159"/>
      <c r="S216" s="159"/>
      <c r="T216" s="159"/>
      <c r="U216" s="159"/>
      <c r="V216" s="159"/>
    </row>
    <row r="217" spans="1:22" ht="15" customHeight="1">
      <c r="A217" s="155" t="s">
        <v>26</v>
      </c>
      <c r="B217" s="155" t="s">
        <v>460</v>
      </c>
      <c r="C217" s="155">
        <v>12176622</v>
      </c>
      <c r="D217" s="155">
        <v>12178933</v>
      </c>
      <c r="E217" s="155">
        <v>2312</v>
      </c>
      <c r="F217" s="155">
        <v>12176622</v>
      </c>
      <c r="G217" s="155">
        <v>12178933</v>
      </c>
      <c r="H217" s="155" t="s">
        <v>439</v>
      </c>
      <c r="I217" s="155" t="s">
        <v>550</v>
      </c>
      <c r="J217" s="155" t="s">
        <v>551</v>
      </c>
      <c r="K217" s="155">
        <v>10</v>
      </c>
      <c r="L217" s="155">
        <v>0.38469999999999999</v>
      </c>
      <c r="M217" s="159"/>
      <c r="N217" s="159"/>
      <c r="O217" s="159"/>
      <c r="P217" s="159"/>
      <c r="Q217" s="159"/>
      <c r="R217" s="159"/>
      <c r="S217" s="159"/>
      <c r="T217" s="159"/>
      <c r="U217" s="159"/>
      <c r="V217" s="159"/>
    </row>
    <row r="218" spans="1:22" ht="15" customHeight="1">
      <c r="A218" s="155" t="s">
        <v>26</v>
      </c>
      <c r="B218" s="155" t="s">
        <v>460</v>
      </c>
      <c r="C218" s="155">
        <v>15922753</v>
      </c>
      <c r="D218" s="155">
        <v>15940421</v>
      </c>
      <c r="E218" s="155">
        <v>17669</v>
      </c>
      <c r="F218" s="155">
        <v>15922753</v>
      </c>
      <c r="G218" s="155">
        <v>15940421</v>
      </c>
      <c r="H218" s="155" t="s">
        <v>439</v>
      </c>
      <c r="I218" s="155" t="s">
        <v>550</v>
      </c>
      <c r="J218" s="155" t="s">
        <v>551</v>
      </c>
      <c r="K218" s="155">
        <v>3</v>
      </c>
      <c r="L218" s="155">
        <v>8.6E-3</v>
      </c>
      <c r="M218" s="159"/>
      <c r="N218" s="159"/>
      <c r="O218" s="159"/>
      <c r="P218" s="159"/>
      <c r="Q218" s="159"/>
      <c r="R218" s="159"/>
      <c r="S218" s="159"/>
      <c r="T218" s="159"/>
      <c r="U218" s="159"/>
      <c r="V218" s="159"/>
    </row>
    <row r="219" spans="1:22" ht="15" customHeight="1">
      <c r="A219" s="155" t="s">
        <v>40</v>
      </c>
      <c r="B219" s="155" t="s">
        <v>438</v>
      </c>
      <c r="C219" s="155">
        <v>16549762</v>
      </c>
      <c r="D219" s="155">
        <v>16948282</v>
      </c>
      <c r="E219" s="155">
        <v>398521</v>
      </c>
      <c r="F219" s="155">
        <v>16549762</v>
      </c>
      <c r="G219" s="155">
        <v>16948282</v>
      </c>
      <c r="H219" s="155" t="s">
        <v>439</v>
      </c>
      <c r="I219" s="155" t="s">
        <v>545</v>
      </c>
      <c r="J219" s="155" t="s">
        <v>546</v>
      </c>
      <c r="K219" s="155">
        <v>4</v>
      </c>
      <c r="L219" s="155">
        <v>1.9699999999999999E-2</v>
      </c>
      <c r="M219" s="159"/>
      <c r="N219" s="159"/>
      <c r="O219" s="159"/>
      <c r="P219" s="159"/>
      <c r="Q219" s="159"/>
      <c r="R219" s="159"/>
      <c r="S219" s="159"/>
      <c r="T219" s="159"/>
      <c r="U219" s="159"/>
      <c r="V219" s="159"/>
    </row>
    <row r="220" spans="1:22" ht="15" customHeight="1">
      <c r="A220" s="155" t="s">
        <v>40</v>
      </c>
      <c r="B220" s="155" t="s">
        <v>438</v>
      </c>
      <c r="C220" s="155">
        <v>207117466</v>
      </c>
      <c r="D220" s="155">
        <v>207121056</v>
      </c>
      <c r="E220" s="155">
        <v>3591</v>
      </c>
      <c r="F220" s="155">
        <v>207117466</v>
      </c>
      <c r="G220" s="155">
        <v>207121056</v>
      </c>
      <c r="H220" s="155" t="s">
        <v>439</v>
      </c>
      <c r="I220" s="155" t="s">
        <v>557</v>
      </c>
      <c r="J220" s="155" t="s">
        <v>558</v>
      </c>
      <c r="K220" s="155" t="s">
        <v>201</v>
      </c>
      <c r="L220" s="155">
        <v>4.2099999999999999E-2</v>
      </c>
      <c r="M220" s="159"/>
      <c r="N220" s="159"/>
      <c r="O220" s="159"/>
      <c r="P220" s="159"/>
      <c r="Q220" s="159"/>
      <c r="R220" s="159"/>
      <c r="S220" s="159"/>
      <c r="T220" s="159"/>
      <c r="U220" s="159"/>
      <c r="V220" s="159"/>
    </row>
    <row r="221" spans="1:22" ht="15" customHeight="1">
      <c r="A221" s="155" t="s">
        <v>40</v>
      </c>
      <c r="B221" s="155" t="s">
        <v>441</v>
      </c>
      <c r="C221" s="155">
        <v>90326160</v>
      </c>
      <c r="D221" s="155">
        <v>91608532</v>
      </c>
      <c r="E221" s="155">
        <v>1282373</v>
      </c>
      <c r="F221" s="155">
        <v>91402511</v>
      </c>
      <c r="G221" s="155">
        <v>91478418</v>
      </c>
      <c r="H221" s="155" t="s">
        <v>439</v>
      </c>
      <c r="I221" s="155" t="s">
        <v>562</v>
      </c>
      <c r="J221" s="155" t="s">
        <v>563</v>
      </c>
      <c r="K221" s="155">
        <v>5</v>
      </c>
      <c r="L221" s="155">
        <v>7.0000000000000007E-2</v>
      </c>
      <c r="M221" s="159"/>
      <c r="N221" s="159"/>
      <c r="O221" s="159"/>
      <c r="P221" s="159"/>
      <c r="Q221" s="159"/>
      <c r="R221" s="159"/>
      <c r="S221" s="159"/>
      <c r="T221" s="159"/>
      <c r="U221" s="159"/>
      <c r="V221" s="159"/>
    </row>
    <row r="222" spans="1:22" ht="15" customHeight="1">
      <c r="A222" s="155" t="s">
        <v>40</v>
      </c>
      <c r="B222" s="155" t="s">
        <v>441</v>
      </c>
      <c r="C222" s="155">
        <v>94189553</v>
      </c>
      <c r="D222" s="155">
        <v>94292414</v>
      </c>
      <c r="E222" s="155">
        <v>102862</v>
      </c>
      <c r="F222" s="155">
        <v>94189553</v>
      </c>
      <c r="G222" s="155">
        <v>94292414</v>
      </c>
      <c r="H222" s="155" t="s">
        <v>439</v>
      </c>
      <c r="I222" s="155" t="s">
        <v>545</v>
      </c>
      <c r="J222" s="155" t="s">
        <v>546</v>
      </c>
      <c r="K222" s="155">
        <v>4</v>
      </c>
      <c r="L222" s="155">
        <v>6.6500000000000004E-2</v>
      </c>
      <c r="M222" s="159"/>
      <c r="N222" s="159"/>
      <c r="O222" s="159"/>
      <c r="P222" s="159"/>
      <c r="Q222" s="159"/>
      <c r="R222" s="159"/>
      <c r="S222" s="159"/>
      <c r="T222" s="159"/>
      <c r="U222" s="159"/>
      <c r="V222" s="159"/>
    </row>
    <row r="223" spans="1:22" ht="15" customHeight="1">
      <c r="A223" s="155" t="s">
        <v>40</v>
      </c>
      <c r="B223" s="155" t="s">
        <v>441</v>
      </c>
      <c r="C223" s="155">
        <v>179551494</v>
      </c>
      <c r="D223" s="155">
        <v>179557450</v>
      </c>
      <c r="E223" s="155">
        <v>5957</v>
      </c>
      <c r="F223" s="155">
        <v>179551494</v>
      </c>
      <c r="G223" s="155">
        <v>179557450</v>
      </c>
      <c r="H223" s="155" t="s">
        <v>439</v>
      </c>
      <c r="I223" s="155" t="s">
        <v>554</v>
      </c>
      <c r="J223" s="155" t="s">
        <v>551</v>
      </c>
      <c r="K223" s="155">
        <v>1</v>
      </c>
      <c r="L223" s="155">
        <v>4.1999999999999997E-3</v>
      </c>
      <c r="M223" s="159"/>
      <c r="N223" s="159"/>
      <c r="O223" s="159"/>
      <c r="P223" s="159"/>
      <c r="Q223" s="159"/>
      <c r="R223" s="159"/>
      <c r="S223" s="159"/>
      <c r="T223" s="159"/>
      <c r="U223" s="159"/>
      <c r="V223" s="159"/>
    </row>
    <row r="224" spans="1:22" ht="15" customHeight="1">
      <c r="A224" s="155" t="s">
        <v>40</v>
      </c>
      <c r="B224" s="155" t="s">
        <v>442</v>
      </c>
      <c r="C224" s="155">
        <v>75662604</v>
      </c>
      <c r="D224" s="155">
        <v>75708229</v>
      </c>
      <c r="E224" s="155">
        <v>45626</v>
      </c>
      <c r="F224" s="155">
        <v>75662604</v>
      </c>
      <c r="G224" s="155">
        <v>75708229</v>
      </c>
      <c r="H224" s="155" t="s">
        <v>439</v>
      </c>
      <c r="I224" s="155" t="s">
        <v>545</v>
      </c>
      <c r="J224" s="155" t="s">
        <v>546</v>
      </c>
      <c r="K224" s="155">
        <v>7</v>
      </c>
      <c r="L224" s="155">
        <v>1.9E-2</v>
      </c>
      <c r="M224" s="159"/>
      <c r="N224" s="159"/>
      <c r="O224" s="159"/>
      <c r="P224" s="159"/>
      <c r="Q224" s="159"/>
      <c r="R224" s="159"/>
      <c r="S224" s="159"/>
      <c r="T224" s="159"/>
      <c r="U224" s="159"/>
      <c r="V224" s="159"/>
    </row>
    <row r="225" spans="1:22" ht="15" customHeight="1">
      <c r="A225" s="155" t="s">
        <v>40</v>
      </c>
      <c r="B225" s="155" t="s">
        <v>442</v>
      </c>
      <c r="C225" s="155">
        <v>162807598</v>
      </c>
      <c r="D225" s="155">
        <v>162829871</v>
      </c>
      <c r="E225" s="155">
        <v>22274</v>
      </c>
      <c r="F225" s="155">
        <v>162826924</v>
      </c>
      <c r="G225" s="155">
        <v>162829871</v>
      </c>
      <c r="H225" s="155" t="s">
        <v>440</v>
      </c>
      <c r="I225" s="155" t="s">
        <v>554</v>
      </c>
      <c r="J225" s="155" t="s">
        <v>551</v>
      </c>
      <c r="K225" s="155" t="s">
        <v>77</v>
      </c>
      <c r="L225" s="155">
        <v>8.8000000000000005E-3</v>
      </c>
      <c r="M225" s="159"/>
      <c r="N225" s="159"/>
      <c r="O225" s="159"/>
      <c r="P225" s="159"/>
      <c r="Q225" s="159"/>
      <c r="R225" s="159"/>
      <c r="S225" s="159"/>
      <c r="T225" s="159"/>
      <c r="U225" s="159"/>
      <c r="V225" s="159"/>
    </row>
    <row r="226" spans="1:22" ht="15" customHeight="1">
      <c r="A226" s="155" t="s">
        <v>40</v>
      </c>
      <c r="B226" s="155" t="s">
        <v>347</v>
      </c>
      <c r="C226" s="155">
        <v>1000</v>
      </c>
      <c r="D226" s="155">
        <v>68333</v>
      </c>
      <c r="E226" s="155">
        <v>67334</v>
      </c>
      <c r="F226" s="155">
        <v>1000</v>
      </c>
      <c r="G226" s="155">
        <v>68333</v>
      </c>
      <c r="H226" s="155" t="s">
        <v>439</v>
      </c>
      <c r="I226" s="155" t="s">
        <v>545</v>
      </c>
      <c r="J226" s="155" t="s">
        <v>546</v>
      </c>
      <c r="K226" s="155">
        <v>6</v>
      </c>
      <c r="L226" s="155">
        <v>3.15E-2</v>
      </c>
      <c r="M226" s="159"/>
      <c r="N226" s="159"/>
      <c r="O226" s="159"/>
      <c r="P226" s="159"/>
      <c r="Q226" s="159"/>
      <c r="R226" s="159"/>
      <c r="S226" s="159"/>
      <c r="T226" s="159"/>
      <c r="U226" s="159"/>
      <c r="V226" s="159"/>
    </row>
    <row r="227" spans="1:22" ht="15" customHeight="1">
      <c r="A227" s="155" t="s">
        <v>40</v>
      </c>
      <c r="B227" s="155" t="s">
        <v>347</v>
      </c>
      <c r="C227" s="155">
        <v>49199875</v>
      </c>
      <c r="D227" s="155">
        <v>49273459</v>
      </c>
      <c r="E227" s="155">
        <v>73585</v>
      </c>
      <c r="F227" s="155">
        <v>49199875</v>
      </c>
      <c r="G227" s="155">
        <v>49273459</v>
      </c>
      <c r="H227" s="155" t="s">
        <v>439</v>
      </c>
      <c r="I227" s="155" t="s">
        <v>545</v>
      </c>
      <c r="J227" s="155" t="s">
        <v>546</v>
      </c>
      <c r="K227" s="155">
        <v>6</v>
      </c>
      <c r="L227" s="155">
        <v>3.9699999999999999E-2</v>
      </c>
      <c r="M227" s="159"/>
      <c r="N227" s="159"/>
      <c r="O227" s="159"/>
      <c r="P227" s="159"/>
      <c r="Q227" s="159"/>
      <c r="R227" s="159"/>
      <c r="S227" s="159"/>
      <c r="T227" s="159"/>
      <c r="U227" s="159"/>
      <c r="V227" s="159"/>
    </row>
    <row r="228" spans="1:22" ht="15" customHeight="1">
      <c r="A228" s="155" t="s">
        <v>40</v>
      </c>
      <c r="B228" s="155" t="s">
        <v>444</v>
      </c>
      <c r="C228" s="155">
        <v>259723</v>
      </c>
      <c r="D228" s="155">
        <v>386196</v>
      </c>
      <c r="E228" s="155">
        <v>126474</v>
      </c>
      <c r="F228" s="155">
        <v>259723</v>
      </c>
      <c r="G228" s="155">
        <v>386196</v>
      </c>
      <c r="H228" s="155" t="s">
        <v>439</v>
      </c>
      <c r="I228" s="155" t="s">
        <v>545</v>
      </c>
      <c r="J228" s="155" t="s">
        <v>546</v>
      </c>
      <c r="K228" s="155">
        <v>4</v>
      </c>
      <c r="L228" s="155">
        <v>3.5000000000000003E-2</v>
      </c>
      <c r="M228" s="159"/>
      <c r="N228" s="159"/>
      <c r="O228" s="159"/>
      <c r="P228" s="159"/>
      <c r="Q228" s="159"/>
      <c r="R228" s="159"/>
      <c r="S228" s="159"/>
      <c r="T228" s="159"/>
      <c r="U228" s="159"/>
      <c r="V228" s="159"/>
    </row>
    <row r="229" spans="1:22" ht="15" customHeight="1">
      <c r="A229" s="155" t="s">
        <v>40</v>
      </c>
      <c r="B229" s="155" t="s">
        <v>445</v>
      </c>
      <c r="C229" s="155">
        <v>60881137</v>
      </c>
      <c r="D229" s="155">
        <v>61282510</v>
      </c>
      <c r="E229" s="155">
        <v>401374</v>
      </c>
      <c r="F229" s="155">
        <v>60881137</v>
      </c>
      <c r="G229" s="155">
        <v>61282510</v>
      </c>
      <c r="H229" s="155" t="s">
        <v>440</v>
      </c>
      <c r="I229" s="155" t="s">
        <v>545</v>
      </c>
      <c r="J229" s="155" t="s">
        <v>546</v>
      </c>
      <c r="K229" s="155">
        <v>3</v>
      </c>
      <c r="L229" s="155">
        <v>0.70240000000000002</v>
      </c>
      <c r="M229" s="159"/>
      <c r="N229" s="159"/>
      <c r="O229" s="159"/>
      <c r="P229" s="159"/>
      <c r="Q229" s="159"/>
      <c r="R229" s="159"/>
      <c r="S229" s="159"/>
      <c r="T229" s="159"/>
      <c r="U229" s="159"/>
      <c r="V229" s="159"/>
    </row>
    <row r="230" spans="1:22" ht="15" customHeight="1">
      <c r="A230" s="155" t="s">
        <v>40</v>
      </c>
      <c r="B230" s="155" t="s">
        <v>445</v>
      </c>
      <c r="C230" s="155">
        <v>65784435</v>
      </c>
      <c r="D230" s="155">
        <v>65822291</v>
      </c>
      <c r="E230" s="155">
        <v>37857</v>
      </c>
      <c r="F230" s="155">
        <v>65784435</v>
      </c>
      <c r="G230" s="155">
        <v>65822291</v>
      </c>
      <c r="H230" s="155" t="s">
        <v>439</v>
      </c>
      <c r="I230" s="155" t="s">
        <v>545</v>
      </c>
      <c r="J230" s="155" t="s">
        <v>546</v>
      </c>
      <c r="K230" s="155">
        <v>4</v>
      </c>
      <c r="L230" s="155">
        <v>1.9900000000000001E-2</v>
      </c>
      <c r="M230" s="159"/>
      <c r="N230" s="159"/>
      <c r="O230" s="159"/>
      <c r="P230" s="159"/>
      <c r="Q230" s="159"/>
      <c r="R230" s="159"/>
      <c r="S230" s="159"/>
      <c r="T230" s="159"/>
      <c r="U230" s="159"/>
      <c r="V230" s="159"/>
    </row>
    <row r="231" spans="1:22" ht="15" customHeight="1">
      <c r="A231" s="155" t="s">
        <v>40</v>
      </c>
      <c r="B231" s="155" t="s">
        <v>445</v>
      </c>
      <c r="C231" s="155">
        <v>152376994</v>
      </c>
      <c r="D231" s="155">
        <v>152404346</v>
      </c>
      <c r="E231" s="155">
        <v>27353</v>
      </c>
      <c r="F231" s="155">
        <v>152376994</v>
      </c>
      <c r="G231" s="155">
        <v>152404346</v>
      </c>
      <c r="H231" s="155" t="s">
        <v>439</v>
      </c>
      <c r="I231" s="155" t="s">
        <v>545</v>
      </c>
      <c r="J231" s="155" t="s">
        <v>546</v>
      </c>
      <c r="K231" s="155">
        <v>4</v>
      </c>
      <c r="L231" s="155">
        <v>2.7799999999999998E-2</v>
      </c>
      <c r="M231" s="159"/>
      <c r="N231" s="159"/>
      <c r="O231" s="159"/>
      <c r="P231" s="159"/>
      <c r="Q231" s="159"/>
      <c r="R231" s="159"/>
      <c r="S231" s="159"/>
      <c r="T231" s="159"/>
      <c r="U231" s="159"/>
      <c r="V231" s="159"/>
    </row>
    <row r="232" spans="1:22" ht="15" customHeight="1">
      <c r="A232" s="155" t="s">
        <v>40</v>
      </c>
      <c r="B232" s="155" t="s">
        <v>447</v>
      </c>
      <c r="C232" s="155">
        <v>38967861</v>
      </c>
      <c r="D232" s="155">
        <v>39112281</v>
      </c>
      <c r="E232" s="155">
        <v>144421</v>
      </c>
      <c r="F232" s="155">
        <v>38967861</v>
      </c>
      <c r="G232" s="155">
        <v>39112281</v>
      </c>
      <c r="H232" s="155" t="s">
        <v>439</v>
      </c>
      <c r="I232" s="155" t="s">
        <v>545</v>
      </c>
      <c r="J232" s="155" t="s">
        <v>546</v>
      </c>
      <c r="K232" s="155">
        <v>3</v>
      </c>
      <c r="L232" s="155">
        <v>1.3100000000000001E-2</v>
      </c>
      <c r="M232" s="159"/>
      <c r="N232" s="159"/>
      <c r="O232" s="159"/>
      <c r="P232" s="159"/>
      <c r="Q232" s="159"/>
      <c r="R232" s="159"/>
      <c r="S232" s="159"/>
      <c r="T232" s="159"/>
      <c r="U232" s="159"/>
      <c r="V232" s="159"/>
    </row>
    <row r="233" spans="1:22" ht="15" customHeight="1">
      <c r="A233" s="155" t="s">
        <v>40</v>
      </c>
      <c r="B233" s="155" t="s">
        <v>447</v>
      </c>
      <c r="C233" s="155">
        <v>40868525</v>
      </c>
      <c r="D233" s="155">
        <v>41128923</v>
      </c>
      <c r="E233" s="155">
        <v>260399</v>
      </c>
      <c r="F233" s="155">
        <v>40868525</v>
      </c>
      <c r="G233" s="155">
        <v>41128923</v>
      </c>
      <c r="H233" s="155" t="s">
        <v>439</v>
      </c>
      <c r="I233" s="155" t="s">
        <v>545</v>
      </c>
      <c r="J233" s="155" t="s">
        <v>546</v>
      </c>
      <c r="K233" s="155">
        <v>4</v>
      </c>
      <c r="L233" s="155">
        <v>0.21920000000000001</v>
      </c>
      <c r="M233" s="159"/>
      <c r="N233" s="159"/>
      <c r="O233" s="159"/>
      <c r="P233" s="159"/>
      <c r="Q233" s="159"/>
      <c r="R233" s="159"/>
      <c r="S233" s="159"/>
      <c r="T233" s="159"/>
      <c r="U233" s="159"/>
      <c r="V233" s="159"/>
    </row>
    <row r="234" spans="1:22" ht="15" customHeight="1">
      <c r="A234" s="155" t="s">
        <v>40</v>
      </c>
      <c r="B234" s="155" t="s">
        <v>450</v>
      </c>
      <c r="C234" s="155">
        <v>10000</v>
      </c>
      <c r="D234" s="155">
        <v>76659</v>
      </c>
      <c r="E234" s="155">
        <v>66660</v>
      </c>
      <c r="F234" s="155">
        <v>10000</v>
      </c>
      <c r="G234" s="155">
        <v>76659</v>
      </c>
      <c r="H234" s="155" t="s">
        <v>439</v>
      </c>
      <c r="I234" s="155" t="s">
        <v>545</v>
      </c>
      <c r="J234" s="155" t="s">
        <v>546</v>
      </c>
      <c r="K234" s="155">
        <v>4</v>
      </c>
      <c r="L234" s="155">
        <v>4.8899999999999999E-2</v>
      </c>
      <c r="M234" s="159"/>
      <c r="N234" s="159"/>
      <c r="O234" s="159"/>
      <c r="P234" s="159"/>
      <c r="Q234" s="159"/>
      <c r="R234" s="159"/>
      <c r="S234" s="159"/>
      <c r="T234" s="159"/>
      <c r="U234" s="159"/>
      <c r="V234" s="159"/>
    </row>
    <row r="235" spans="1:22" ht="15" customHeight="1">
      <c r="A235" s="155" t="s">
        <v>40</v>
      </c>
      <c r="B235" s="155" t="s">
        <v>451</v>
      </c>
      <c r="C235" s="155">
        <v>18408230</v>
      </c>
      <c r="D235" s="155">
        <v>18565145</v>
      </c>
      <c r="E235" s="155">
        <v>156916</v>
      </c>
      <c r="F235" s="155">
        <v>18408230</v>
      </c>
      <c r="G235" s="155">
        <v>18565145</v>
      </c>
      <c r="H235" s="155" t="s">
        <v>439</v>
      </c>
      <c r="I235" s="155" t="s">
        <v>545</v>
      </c>
      <c r="J235" s="155" t="s">
        <v>546</v>
      </c>
      <c r="K235" s="155">
        <v>3</v>
      </c>
      <c r="L235" s="155">
        <v>9.2899999999999996E-2</v>
      </c>
      <c r="M235" s="159"/>
      <c r="N235" s="159"/>
      <c r="O235" s="159"/>
      <c r="P235" s="159"/>
      <c r="Q235" s="159"/>
      <c r="R235" s="159"/>
      <c r="S235" s="159"/>
      <c r="T235" s="159"/>
      <c r="U235" s="159"/>
      <c r="V235" s="159"/>
    </row>
    <row r="236" spans="1:22" ht="15" customHeight="1">
      <c r="A236" s="155" t="s">
        <v>40</v>
      </c>
      <c r="B236" s="155" t="s">
        <v>452</v>
      </c>
      <c r="C236" s="155">
        <v>19663449</v>
      </c>
      <c r="D236" s="155">
        <v>19955079</v>
      </c>
      <c r="E236" s="155">
        <v>291631</v>
      </c>
      <c r="F236" s="155">
        <v>19663449</v>
      </c>
      <c r="G236" s="155">
        <v>19955079</v>
      </c>
      <c r="H236" s="155" t="s">
        <v>439</v>
      </c>
      <c r="I236" s="155" t="s">
        <v>545</v>
      </c>
      <c r="J236" s="155" t="s">
        <v>546</v>
      </c>
      <c r="K236" s="155">
        <v>3</v>
      </c>
      <c r="L236" s="155">
        <v>1.8100000000000002E-2</v>
      </c>
      <c r="M236" s="159"/>
      <c r="N236" s="159"/>
      <c r="O236" s="159"/>
      <c r="P236" s="159"/>
      <c r="Q236" s="159"/>
      <c r="R236" s="159"/>
      <c r="S236" s="159"/>
      <c r="T236" s="159"/>
      <c r="U236" s="159"/>
      <c r="V236" s="159"/>
    </row>
    <row r="237" spans="1:22" ht="15" customHeight="1">
      <c r="A237" s="155" t="s">
        <v>40</v>
      </c>
      <c r="B237" s="155" t="s">
        <v>453</v>
      </c>
      <c r="C237" s="155">
        <v>21077238</v>
      </c>
      <c r="D237" s="155">
        <v>21685069</v>
      </c>
      <c r="E237" s="155">
        <v>607832</v>
      </c>
      <c r="F237" s="155">
        <v>21077238</v>
      </c>
      <c r="G237" s="155">
        <v>21685069</v>
      </c>
      <c r="H237" s="155" t="s">
        <v>439</v>
      </c>
      <c r="I237" s="155" t="s">
        <v>545</v>
      </c>
      <c r="J237" s="155" t="s">
        <v>546</v>
      </c>
      <c r="K237" s="155">
        <v>3</v>
      </c>
      <c r="L237" s="155">
        <v>4.8099999999999997E-2</v>
      </c>
      <c r="M237" s="159"/>
      <c r="N237" s="159"/>
      <c r="O237" s="159"/>
      <c r="P237" s="159"/>
      <c r="Q237" s="159"/>
      <c r="R237" s="159"/>
      <c r="S237" s="159"/>
      <c r="T237" s="159"/>
      <c r="U237" s="159"/>
      <c r="V237" s="159"/>
    </row>
    <row r="238" spans="1:22" ht="15" customHeight="1">
      <c r="A238" s="155" t="s">
        <v>40</v>
      </c>
      <c r="B238" s="155" t="s">
        <v>454</v>
      </c>
      <c r="C238" s="155">
        <v>18486486</v>
      </c>
      <c r="D238" s="155">
        <v>18557731</v>
      </c>
      <c r="E238" s="155">
        <v>71246</v>
      </c>
      <c r="F238" s="155">
        <v>18486486</v>
      </c>
      <c r="G238" s="155">
        <v>18557731</v>
      </c>
      <c r="H238" s="155" t="s">
        <v>439</v>
      </c>
      <c r="I238" s="155" t="s">
        <v>545</v>
      </c>
      <c r="J238" s="155" t="s">
        <v>546</v>
      </c>
      <c r="K238" s="155">
        <v>3</v>
      </c>
      <c r="L238" s="155">
        <v>1.6899999999999998E-2</v>
      </c>
      <c r="M238" s="159"/>
      <c r="N238" s="159"/>
      <c r="O238" s="159"/>
      <c r="P238" s="159"/>
      <c r="Q238" s="159"/>
      <c r="R238" s="159"/>
      <c r="S238" s="159"/>
      <c r="T238" s="159"/>
      <c r="U238" s="159"/>
      <c r="V238" s="159"/>
    </row>
    <row r="239" spans="1:22" ht="15" customHeight="1">
      <c r="A239" s="155" t="s">
        <v>40</v>
      </c>
      <c r="B239" s="155" t="s">
        <v>454</v>
      </c>
      <c r="C239" s="155">
        <v>70121788</v>
      </c>
      <c r="D239" s="155">
        <v>70166477</v>
      </c>
      <c r="E239" s="155">
        <v>44690</v>
      </c>
      <c r="F239" s="155">
        <v>70121788</v>
      </c>
      <c r="G239" s="155">
        <v>70166477</v>
      </c>
      <c r="H239" s="155" t="s">
        <v>439</v>
      </c>
      <c r="I239" s="155" t="s">
        <v>545</v>
      </c>
      <c r="J239" s="155" t="s">
        <v>546</v>
      </c>
      <c r="K239" s="155">
        <v>3</v>
      </c>
      <c r="L239" s="155">
        <v>6.0600000000000001E-2</v>
      </c>
      <c r="M239" s="159"/>
      <c r="N239" s="159"/>
      <c r="O239" s="159"/>
      <c r="P239" s="159"/>
      <c r="Q239" s="159"/>
      <c r="R239" s="159"/>
      <c r="S239" s="159"/>
      <c r="T239" s="159"/>
      <c r="U239" s="159"/>
      <c r="V239" s="159"/>
    </row>
    <row r="240" spans="1:22" ht="15" customHeight="1">
      <c r="A240" s="155" t="s">
        <v>40</v>
      </c>
      <c r="B240" s="155" t="s">
        <v>455</v>
      </c>
      <c r="C240" s="155">
        <v>21649035</v>
      </c>
      <c r="D240" s="155">
        <v>21678194</v>
      </c>
      <c r="E240" s="155">
        <v>29160</v>
      </c>
      <c r="F240" s="155">
        <v>21649035</v>
      </c>
      <c r="G240" s="155">
        <v>21678194</v>
      </c>
      <c r="H240" s="155" t="s">
        <v>439</v>
      </c>
      <c r="I240" s="155" t="s">
        <v>545</v>
      </c>
      <c r="J240" s="155" t="s">
        <v>546</v>
      </c>
      <c r="K240" s="155">
        <v>6</v>
      </c>
      <c r="L240" s="155">
        <v>4.7199999999999999E-2</v>
      </c>
      <c r="M240" s="159"/>
      <c r="N240" s="159"/>
      <c r="O240" s="159"/>
      <c r="P240" s="159"/>
      <c r="Q240" s="159"/>
      <c r="R240" s="159"/>
      <c r="S240" s="159"/>
      <c r="T240" s="159"/>
      <c r="U240" s="159"/>
      <c r="V240" s="159"/>
    </row>
    <row r="241" spans="1:22" ht="15" customHeight="1">
      <c r="A241" s="155" t="s">
        <v>40</v>
      </c>
      <c r="B241" s="155" t="s">
        <v>455</v>
      </c>
      <c r="C241" s="155">
        <v>21824199</v>
      </c>
      <c r="D241" s="155">
        <v>21884337</v>
      </c>
      <c r="E241" s="155">
        <v>60139</v>
      </c>
      <c r="F241" s="155">
        <v>21824199</v>
      </c>
      <c r="G241" s="155">
        <v>21884337</v>
      </c>
      <c r="H241" s="155" t="s">
        <v>439</v>
      </c>
      <c r="I241" s="155" t="s">
        <v>545</v>
      </c>
      <c r="J241" s="155" t="s">
        <v>546</v>
      </c>
      <c r="K241" s="155">
        <v>5</v>
      </c>
      <c r="L241" s="155">
        <v>0.58899999999999997</v>
      </c>
      <c r="M241" s="159"/>
      <c r="N241" s="159"/>
      <c r="O241" s="159"/>
      <c r="P241" s="159"/>
      <c r="Q241" s="159"/>
      <c r="R241" s="159"/>
      <c r="S241" s="159"/>
      <c r="T241" s="159"/>
      <c r="U241" s="159"/>
      <c r="V241" s="159"/>
    </row>
    <row r="242" spans="1:22" ht="15" customHeight="1">
      <c r="A242" s="155" t="s">
        <v>40</v>
      </c>
      <c r="B242" s="155" t="s">
        <v>455</v>
      </c>
      <c r="C242" s="155">
        <v>22125930</v>
      </c>
      <c r="D242" s="155">
        <v>22158426</v>
      </c>
      <c r="E242" s="155">
        <v>32497</v>
      </c>
      <c r="F242" s="155">
        <v>22125930</v>
      </c>
      <c r="G242" s="155">
        <v>22158426</v>
      </c>
      <c r="H242" s="155" t="s">
        <v>439</v>
      </c>
      <c r="I242" s="155" t="s">
        <v>545</v>
      </c>
      <c r="J242" s="155" t="s">
        <v>546</v>
      </c>
      <c r="K242" s="155">
        <v>7</v>
      </c>
      <c r="L242" s="155">
        <v>1.41E-2</v>
      </c>
      <c r="M242" s="159"/>
      <c r="N242" s="159"/>
      <c r="O242" s="159"/>
      <c r="P242" s="159"/>
      <c r="Q242" s="159"/>
      <c r="R242" s="159"/>
      <c r="S242" s="159"/>
      <c r="T242" s="159"/>
      <c r="U242" s="159"/>
      <c r="V242" s="159"/>
    </row>
    <row r="243" spans="1:22" ht="15" customHeight="1">
      <c r="A243" s="155" t="s">
        <v>40</v>
      </c>
      <c r="B243" s="155" t="s">
        <v>458</v>
      </c>
      <c r="C243" s="155">
        <v>30381284</v>
      </c>
      <c r="D243" s="155">
        <v>30425082</v>
      </c>
      <c r="E243" s="155">
        <v>43799</v>
      </c>
      <c r="F243" s="155">
        <v>30381284</v>
      </c>
      <c r="G243" s="155">
        <v>30425082</v>
      </c>
      <c r="H243" s="155" t="s">
        <v>439</v>
      </c>
      <c r="I243" s="155" t="s">
        <v>545</v>
      </c>
      <c r="J243" s="155" t="s">
        <v>546</v>
      </c>
      <c r="K243" s="155">
        <v>4</v>
      </c>
      <c r="L243" s="155">
        <v>7.1300000000000002E-2</v>
      </c>
      <c r="M243" s="159"/>
      <c r="N243" s="159"/>
      <c r="O243" s="159"/>
      <c r="P243" s="159"/>
      <c r="Q243" s="159"/>
      <c r="R243" s="159"/>
      <c r="S243" s="159"/>
      <c r="T243" s="159"/>
      <c r="U243" s="159"/>
      <c r="V243" s="159"/>
    </row>
    <row r="244" spans="1:22" ht="15" customHeight="1">
      <c r="A244" s="155" t="s">
        <v>40</v>
      </c>
      <c r="B244" s="155" t="s">
        <v>459</v>
      </c>
      <c r="C244" s="155">
        <v>6364078</v>
      </c>
      <c r="D244" s="155">
        <v>6376932</v>
      </c>
      <c r="E244" s="155">
        <v>12855</v>
      </c>
      <c r="F244" s="155">
        <v>6364078</v>
      </c>
      <c r="G244" s="155">
        <v>6376932</v>
      </c>
      <c r="H244" s="155" t="s">
        <v>439</v>
      </c>
      <c r="I244" s="155" t="s">
        <v>545</v>
      </c>
      <c r="J244" s="155" t="s">
        <v>546</v>
      </c>
      <c r="K244" s="155">
        <v>6</v>
      </c>
      <c r="L244" s="155">
        <v>0.13919999999999999</v>
      </c>
      <c r="M244" s="159"/>
      <c r="N244" s="159"/>
      <c r="O244" s="159"/>
      <c r="P244" s="159"/>
      <c r="Q244" s="159"/>
      <c r="R244" s="159"/>
      <c r="S244" s="159"/>
      <c r="T244" s="159"/>
      <c r="U244" s="159"/>
      <c r="V244" s="159"/>
    </row>
    <row r="245" spans="1:22" ht="15" customHeight="1">
      <c r="A245" s="155" t="s">
        <v>41</v>
      </c>
      <c r="B245" s="155" t="s">
        <v>438</v>
      </c>
      <c r="C245" s="155">
        <v>16549762</v>
      </c>
      <c r="D245" s="155">
        <v>16948282</v>
      </c>
      <c r="E245" s="155">
        <v>398521</v>
      </c>
      <c r="F245" s="155">
        <v>16549762</v>
      </c>
      <c r="G245" s="155">
        <v>16948282</v>
      </c>
      <c r="H245" s="155" t="s">
        <v>439</v>
      </c>
      <c r="I245" s="155" t="s">
        <v>545</v>
      </c>
      <c r="J245" s="155" t="s">
        <v>546</v>
      </c>
      <c r="K245" s="155">
        <v>5</v>
      </c>
      <c r="L245" s="155">
        <v>1.9699999999999999E-2</v>
      </c>
      <c r="M245" s="159"/>
      <c r="N245" s="159"/>
      <c r="O245" s="159"/>
      <c r="P245" s="159"/>
      <c r="Q245" s="159"/>
      <c r="R245" s="159"/>
      <c r="S245" s="159"/>
      <c r="T245" s="159"/>
      <c r="U245" s="159"/>
      <c r="V245" s="159"/>
    </row>
    <row r="246" spans="1:22" ht="15" customHeight="1">
      <c r="A246" s="155" t="s">
        <v>41</v>
      </c>
      <c r="B246" s="155" t="s">
        <v>441</v>
      </c>
      <c r="C246" s="155">
        <v>90326160</v>
      </c>
      <c r="D246" s="155">
        <v>91608532</v>
      </c>
      <c r="E246" s="155">
        <v>1282373</v>
      </c>
      <c r="F246" s="155">
        <v>91402511</v>
      </c>
      <c r="G246" s="155">
        <v>91478418</v>
      </c>
      <c r="H246" s="155" t="s">
        <v>439</v>
      </c>
      <c r="I246" s="155" t="s">
        <v>562</v>
      </c>
      <c r="J246" s="155" t="s">
        <v>563</v>
      </c>
      <c r="K246" s="155">
        <v>5</v>
      </c>
      <c r="L246" s="155">
        <v>7.0000000000000007E-2</v>
      </c>
      <c r="M246" s="159"/>
      <c r="N246" s="159"/>
      <c r="O246" s="159"/>
      <c r="P246" s="159"/>
      <c r="Q246" s="159"/>
      <c r="R246" s="159"/>
      <c r="S246" s="159"/>
      <c r="T246" s="159"/>
      <c r="U246" s="159"/>
      <c r="V246" s="159"/>
    </row>
    <row r="247" spans="1:22" ht="15" customHeight="1">
      <c r="A247" s="155" t="s">
        <v>41</v>
      </c>
      <c r="B247" s="155" t="s">
        <v>441</v>
      </c>
      <c r="C247" s="155">
        <v>94189553</v>
      </c>
      <c r="D247" s="155">
        <v>94292414</v>
      </c>
      <c r="E247" s="155">
        <v>102862</v>
      </c>
      <c r="F247" s="155">
        <v>94189553</v>
      </c>
      <c r="G247" s="155">
        <v>94292414</v>
      </c>
      <c r="H247" s="155" t="s">
        <v>439</v>
      </c>
      <c r="I247" s="155" t="s">
        <v>545</v>
      </c>
      <c r="J247" s="155" t="s">
        <v>546</v>
      </c>
      <c r="K247" s="155">
        <v>4</v>
      </c>
      <c r="L247" s="155">
        <v>6.6500000000000004E-2</v>
      </c>
      <c r="M247" s="159"/>
      <c r="N247" s="159"/>
      <c r="O247" s="159"/>
      <c r="P247" s="159"/>
      <c r="Q247" s="159"/>
      <c r="R247" s="159"/>
      <c r="S247" s="159"/>
      <c r="T247" s="159"/>
      <c r="U247" s="159"/>
      <c r="V247" s="159"/>
    </row>
    <row r="248" spans="1:22" ht="15" customHeight="1">
      <c r="A248" s="155" t="s">
        <v>41</v>
      </c>
      <c r="B248" s="155" t="s">
        <v>442</v>
      </c>
      <c r="C248" s="155">
        <v>75662604</v>
      </c>
      <c r="D248" s="155">
        <v>75708229</v>
      </c>
      <c r="E248" s="155">
        <v>45626</v>
      </c>
      <c r="F248" s="155">
        <v>75662604</v>
      </c>
      <c r="G248" s="155">
        <v>75708229</v>
      </c>
      <c r="H248" s="155" t="s">
        <v>439</v>
      </c>
      <c r="I248" s="155" t="s">
        <v>545</v>
      </c>
      <c r="J248" s="155" t="s">
        <v>546</v>
      </c>
      <c r="K248" s="155">
        <v>6</v>
      </c>
      <c r="L248" s="155">
        <v>1.9E-2</v>
      </c>
      <c r="M248" s="159"/>
      <c r="N248" s="159"/>
      <c r="O248" s="159"/>
      <c r="P248" s="159"/>
      <c r="Q248" s="159"/>
      <c r="R248" s="159"/>
      <c r="S248" s="159"/>
      <c r="T248" s="159"/>
      <c r="U248" s="159"/>
      <c r="V248" s="159"/>
    </row>
    <row r="249" spans="1:22" ht="15" customHeight="1">
      <c r="A249" s="155" t="s">
        <v>41</v>
      </c>
      <c r="B249" s="155" t="s">
        <v>347</v>
      </c>
      <c r="C249" s="155">
        <v>1000</v>
      </c>
      <c r="D249" s="155">
        <v>68333</v>
      </c>
      <c r="E249" s="155">
        <v>67334</v>
      </c>
      <c r="F249" s="155">
        <v>1000</v>
      </c>
      <c r="G249" s="155">
        <v>68333</v>
      </c>
      <c r="H249" s="155" t="s">
        <v>439</v>
      </c>
      <c r="I249" s="155" t="s">
        <v>545</v>
      </c>
      <c r="J249" s="155" t="s">
        <v>546</v>
      </c>
      <c r="K249" s="155">
        <v>6</v>
      </c>
      <c r="L249" s="155">
        <v>3.15E-2</v>
      </c>
      <c r="M249" s="159"/>
      <c r="N249" s="159"/>
      <c r="O249" s="159"/>
      <c r="P249" s="159"/>
      <c r="Q249" s="159"/>
      <c r="R249" s="159"/>
      <c r="S249" s="159"/>
      <c r="T249" s="159"/>
      <c r="U249" s="159"/>
      <c r="V249" s="159"/>
    </row>
    <row r="250" spans="1:22" ht="15" customHeight="1">
      <c r="A250" s="155" t="s">
        <v>41</v>
      </c>
      <c r="B250" s="155" t="s">
        <v>347</v>
      </c>
      <c r="C250" s="155">
        <v>9071649</v>
      </c>
      <c r="D250" s="155">
        <v>9097101</v>
      </c>
      <c r="E250" s="155">
        <v>25453</v>
      </c>
      <c r="F250" s="155">
        <v>9072664</v>
      </c>
      <c r="G250" s="155">
        <v>9094163</v>
      </c>
      <c r="H250" s="155" t="s">
        <v>439</v>
      </c>
      <c r="I250" s="155" t="s">
        <v>1423</v>
      </c>
      <c r="J250" s="155" t="s">
        <v>612</v>
      </c>
      <c r="K250" s="155">
        <v>3</v>
      </c>
      <c r="L250" s="155">
        <v>1.5100000000000001E-2</v>
      </c>
      <c r="M250" s="159"/>
      <c r="N250" s="159"/>
      <c r="O250" s="159"/>
      <c r="P250" s="159"/>
      <c r="Q250" s="159"/>
      <c r="R250" s="159"/>
      <c r="S250" s="159"/>
      <c r="T250" s="159"/>
      <c r="U250" s="159"/>
      <c r="V250" s="159"/>
    </row>
    <row r="251" spans="1:22" ht="15" customHeight="1">
      <c r="A251" s="155" t="s">
        <v>41</v>
      </c>
      <c r="B251" s="155" t="s">
        <v>347</v>
      </c>
      <c r="C251" s="155">
        <v>49199875</v>
      </c>
      <c r="D251" s="155">
        <v>49273459</v>
      </c>
      <c r="E251" s="155">
        <v>73585</v>
      </c>
      <c r="F251" s="155">
        <v>49199875</v>
      </c>
      <c r="G251" s="155">
        <v>49273459</v>
      </c>
      <c r="H251" s="155" t="s">
        <v>439</v>
      </c>
      <c r="I251" s="155" t="s">
        <v>545</v>
      </c>
      <c r="J251" s="155" t="s">
        <v>546</v>
      </c>
      <c r="K251" s="155">
        <v>6</v>
      </c>
      <c r="L251" s="155">
        <v>3.9699999999999999E-2</v>
      </c>
      <c r="M251" s="159"/>
      <c r="N251" s="159"/>
      <c r="O251" s="159"/>
      <c r="P251" s="159"/>
      <c r="Q251" s="159"/>
      <c r="R251" s="159"/>
      <c r="S251" s="159"/>
      <c r="T251" s="159"/>
      <c r="U251" s="159"/>
      <c r="V251" s="159"/>
    </row>
    <row r="252" spans="1:22" ht="15" customHeight="1">
      <c r="A252" s="155" t="s">
        <v>41</v>
      </c>
      <c r="B252" s="155" t="s">
        <v>444</v>
      </c>
      <c r="C252" s="155">
        <v>259723</v>
      </c>
      <c r="D252" s="155">
        <v>386196</v>
      </c>
      <c r="E252" s="155">
        <v>126474</v>
      </c>
      <c r="F252" s="155">
        <v>259723</v>
      </c>
      <c r="G252" s="155">
        <v>386196</v>
      </c>
      <c r="H252" s="155" t="s">
        <v>439</v>
      </c>
      <c r="I252" s="155" t="s">
        <v>545</v>
      </c>
      <c r="J252" s="155" t="s">
        <v>546</v>
      </c>
      <c r="K252" s="155">
        <v>4</v>
      </c>
      <c r="L252" s="155">
        <v>3.5000000000000003E-2</v>
      </c>
      <c r="M252" s="159"/>
      <c r="N252" s="159"/>
      <c r="O252" s="159"/>
      <c r="P252" s="159"/>
      <c r="Q252" s="159"/>
      <c r="R252" s="159"/>
      <c r="S252" s="159"/>
      <c r="T252" s="159"/>
      <c r="U252" s="159"/>
      <c r="V252" s="159"/>
    </row>
    <row r="253" spans="1:22" ht="15" customHeight="1">
      <c r="A253" s="155" t="s">
        <v>41</v>
      </c>
      <c r="B253" s="155" t="s">
        <v>445</v>
      </c>
      <c r="C253" s="155">
        <v>62408542</v>
      </c>
      <c r="D253" s="155">
        <v>62456778</v>
      </c>
      <c r="E253" s="155">
        <v>48237</v>
      </c>
      <c r="F253" s="155">
        <v>62408577</v>
      </c>
      <c r="G253" s="155">
        <v>62444716</v>
      </c>
      <c r="H253" s="155" t="s">
        <v>439</v>
      </c>
      <c r="I253" s="155" t="s">
        <v>1424</v>
      </c>
      <c r="J253" s="155" t="s">
        <v>598</v>
      </c>
      <c r="K253" s="155">
        <v>5</v>
      </c>
      <c r="L253" s="155">
        <v>0.41789999999999999</v>
      </c>
      <c r="M253" s="159"/>
      <c r="N253" s="159"/>
      <c r="O253" s="159"/>
      <c r="P253" s="159"/>
      <c r="Q253" s="159"/>
      <c r="R253" s="159"/>
      <c r="S253" s="159"/>
      <c r="T253" s="159"/>
      <c r="U253" s="159"/>
      <c r="V253" s="159"/>
    </row>
    <row r="254" spans="1:22" ht="15" customHeight="1">
      <c r="A254" s="155" t="s">
        <v>41</v>
      </c>
      <c r="B254" s="155" t="s">
        <v>445</v>
      </c>
      <c r="C254" s="155">
        <v>65784435</v>
      </c>
      <c r="D254" s="155">
        <v>65822291</v>
      </c>
      <c r="E254" s="155">
        <v>37857</v>
      </c>
      <c r="F254" s="155">
        <v>65784435</v>
      </c>
      <c r="G254" s="155">
        <v>65822291</v>
      </c>
      <c r="H254" s="155" t="s">
        <v>439</v>
      </c>
      <c r="I254" s="155" t="s">
        <v>545</v>
      </c>
      <c r="J254" s="155" t="s">
        <v>546</v>
      </c>
      <c r="K254" s="155">
        <v>4</v>
      </c>
      <c r="L254" s="155">
        <v>1.9900000000000001E-2</v>
      </c>
      <c r="M254" s="159"/>
      <c r="N254" s="159"/>
      <c r="O254" s="159"/>
      <c r="P254" s="159"/>
      <c r="Q254" s="159"/>
      <c r="R254" s="159"/>
      <c r="S254" s="159"/>
      <c r="T254" s="159"/>
      <c r="U254" s="159"/>
      <c r="V254" s="159"/>
    </row>
    <row r="255" spans="1:22" ht="15" customHeight="1">
      <c r="A255" s="155" t="s">
        <v>41</v>
      </c>
      <c r="B255" s="155" t="s">
        <v>445</v>
      </c>
      <c r="C255" s="155">
        <v>152376994</v>
      </c>
      <c r="D255" s="155">
        <v>152404346</v>
      </c>
      <c r="E255" s="155">
        <v>27353</v>
      </c>
      <c r="F255" s="155">
        <v>152376994</v>
      </c>
      <c r="G255" s="155">
        <v>152404346</v>
      </c>
      <c r="H255" s="155" t="s">
        <v>439</v>
      </c>
      <c r="I255" s="155" t="s">
        <v>545</v>
      </c>
      <c r="J255" s="155" t="s">
        <v>546</v>
      </c>
      <c r="K255" s="155">
        <v>4</v>
      </c>
      <c r="L255" s="155">
        <v>2.7799999999999998E-2</v>
      </c>
      <c r="M255" s="159"/>
      <c r="N255" s="159"/>
      <c r="O255" s="159"/>
      <c r="P255" s="159"/>
      <c r="Q255" s="159"/>
      <c r="R255" s="159"/>
      <c r="S255" s="159"/>
      <c r="T255" s="159"/>
      <c r="U255" s="159"/>
      <c r="V255" s="159"/>
    </row>
    <row r="256" spans="1:22" ht="15" customHeight="1">
      <c r="A256" s="155" t="s">
        <v>41</v>
      </c>
      <c r="B256" s="155" t="s">
        <v>446</v>
      </c>
      <c r="C256" s="155">
        <v>12433930</v>
      </c>
      <c r="D256" s="155">
        <v>12602620</v>
      </c>
      <c r="E256" s="155">
        <v>168691</v>
      </c>
      <c r="F256" s="155">
        <v>12433930</v>
      </c>
      <c r="G256" s="155">
        <v>12602620</v>
      </c>
      <c r="H256" s="155" t="s">
        <v>439</v>
      </c>
      <c r="I256" s="155" t="s">
        <v>545</v>
      </c>
      <c r="J256" s="155" t="s">
        <v>546</v>
      </c>
      <c r="K256" s="155">
        <v>4</v>
      </c>
      <c r="L256" s="155">
        <v>2.6700000000000002E-2</v>
      </c>
      <c r="M256" s="159"/>
      <c r="N256" s="159"/>
      <c r="O256" s="159"/>
      <c r="P256" s="159"/>
      <c r="Q256" s="159"/>
      <c r="R256" s="159"/>
      <c r="S256" s="159"/>
      <c r="T256" s="159"/>
      <c r="U256" s="159"/>
      <c r="V256" s="159"/>
    </row>
    <row r="257" spans="1:22" ht="15" customHeight="1">
      <c r="A257" s="155" t="s">
        <v>41</v>
      </c>
      <c r="B257" s="155" t="s">
        <v>447</v>
      </c>
      <c r="C257" s="155">
        <v>38967861</v>
      </c>
      <c r="D257" s="155">
        <v>39112281</v>
      </c>
      <c r="E257" s="155">
        <v>144421</v>
      </c>
      <c r="F257" s="155">
        <v>38967861</v>
      </c>
      <c r="G257" s="155">
        <v>39112281</v>
      </c>
      <c r="H257" s="155" t="s">
        <v>439</v>
      </c>
      <c r="I257" s="155" t="s">
        <v>545</v>
      </c>
      <c r="J257" s="155" t="s">
        <v>546</v>
      </c>
      <c r="K257" s="155">
        <v>4</v>
      </c>
      <c r="L257" s="155">
        <v>1.3100000000000001E-2</v>
      </c>
      <c r="M257" s="159"/>
      <c r="N257" s="159"/>
      <c r="O257" s="159"/>
      <c r="P257" s="159"/>
      <c r="Q257" s="159"/>
      <c r="R257" s="159"/>
      <c r="S257" s="159"/>
      <c r="T257" s="159"/>
      <c r="U257" s="159"/>
      <c r="V257" s="159"/>
    </row>
    <row r="258" spans="1:22" ht="15" customHeight="1">
      <c r="A258" s="155" t="s">
        <v>41</v>
      </c>
      <c r="B258" s="155" t="s">
        <v>447</v>
      </c>
      <c r="C258" s="155">
        <v>40868525</v>
      </c>
      <c r="D258" s="155">
        <v>41128923</v>
      </c>
      <c r="E258" s="155">
        <v>260399</v>
      </c>
      <c r="F258" s="155">
        <v>40868525</v>
      </c>
      <c r="G258" s="155">
        <v>41128923</v>
      </c>
      <c r="H258" s="155" t="s">
        <v>439</v>
      </c>
      <c r="I258" s="155" t="s">
        <v>545</v>
      </c>
      <c r="J258" s="155" t="s">
        <v>546</v>
      </c>
      <c r="K258" s="155">
        <v>5</v>
      </c>
      <c r="L258" s="155">
        <v>0.21920000000000001</v>
      </c>
      <c r="M258" s="159"/>
      <c r="N258" s="159"/>
      <c r="O258" s="159"/>
      <c r="P258" s="159"/>
      <c r="Q258" s="159"/>
      <c r="R258" s="159"/>
      <c r="S258" s="159"/>
      <c r="T258" s="159"/>
      <c r="U258" s="159"/>
      <c r="V258" s="159"/>
    </row>
    <row r="259" spans="1:22" ht="15" customHeight="1">
      <c r="A259" s="155" t="s">
        <v>41</v>
      </c>
      <c r="B259" s="155" t="s">
        <v>447</v>
      </c>
      <c r="C259" s="155">
        <v>42233872</v>
      </c>
      <c r="D259" s="155">
        <v>42273599</v>
      </c>
      <c r="E259" s="155">
        <v>39728</v>
      </c>
      <c r="F259" s="155">
        <v>42233872</v>
      </c>
      <c r="G259" s="155">
        <v>42273599</v>
      </c>
      <c r="H259" s="155" t="s">
        <v>439</v>
      </c>
      <c r="I259" s="155" t="s">
        <v>545</v>
      </c>
      <c r="J259" s="155" t="s">
        <v>546</v>
      </c>
      <c r="K259" s="155">
        <v>4</v>
      </c>
      <c r="L259" s="155">
        <v>3.7900000000000003E-2</v>
      </c>
      <c r="M259" s="159"/>
      <c r="N259" s="159"/>
      <c r="O259" s="159"/>
      <c r="P259" s="159"/>
      <c r="Q259" s="159"/>
      <c r="R259" s="159"/>
      <c r="S259" s="159"/>
      <c r="T259" s="159"/>
      <c r="U259" s="159"/>
      <c r="V259" s="159"/>
    </row>
    <row r="260" spans="1:22" ht="15" customHeight="1">
      <c r="A260" s="155" t="s">
        <v>41</v>
      </c>
      <c r="B260" s="155" t="s">
        <v>447</v>
      </c>
      <c r="C260" s="155">
        <v>42321112</v>
      </c>
      <c r="D260" s="155">
        <v>42416141</v>
      </c>
      <c r="E260" s="155">
        <v>95030</v>
      </c>
      <c r="F260" s="155">
        <v>42321112</v>
      </c>
      <c r="G260" s="155">
        <v>42416141</v>
      </c>
      <c r="H260" s="155" t="s">
        <v>439</v>
      </c>
      <c r="I260" s="155" t="s">
        <v>545</v>
      </c>
      <c r="J260" s="155" t="s">
        <v>546</v>
      </c>
      <c r="K260" s="155">
        <v>3</v>
      </c>
      <c r="L260" s="155">
        <v>6.8999999999999999E-3</v>
      </c>
      <c r="M260" s="159"/>
      <c r="N260" s="159"/>
      <c r="O260" s="159"/>
      <c r="P260" s="159"/>
      <c r="Q260" s="159"/>
      <c r="R260" s="159"/>
      <c r="S260" s="159"/>
      <c r="T260" s="159"/>
      <c r="U260" s="159"/>
      <c r="V260" s="159"/>
    </row>
    <row r="261" spans="1:22" ht="15" customHeight="1">
      <c r="A261" s="155" t="s">
        <v>41</v>
      </c>
      <c r="B261" s="155" t="s">
        <v>447</v>
      </c>
      <c r="C261" s="155">
        <v>42420194</v>
      </c>
      <c r="D261" s="155">
        <v>42574060</v>
      </c>
      <c r="E261" s="155">
        <v>153867</v>
      </c>
      <c r="F261" s="155">
        <v>42420194</v>
      </c>
      <c r="G261" s="155">
        <v>42574060</v>
      </c>
      <c r="H261" s="155" t="s">
        <v>439</v>
      </c>
      <c r="I261" s="155" t="s">
        <v>545</v>
      </c>
      <c r="J261" s="155" t="s">
        <v>546</v>
      </c>
      <c r="K261" s="155">
        <v>3</v>
      </c>
      <c r="L261" s="155">
        <v>6.1999999999999998E-3</v>
      </c>
      <c r="M261" s="159"/>
      <c r="N261" s="159"/>
      <c r="O261" s="159"/>
      <c r="P261" s="159"/>
      <c r="Q261" s="159"/>
      <c r="R261" s="159"/>
      <c r="S261" s="159"/>
      <c r="T261" s="159"/>
      <c r="U261" s="159"/>
      <c r="V261" s="159"/>
    </row>
    <row r="262" spans="1:22" ht="15" customHeight="1">
      <c r="A262" s="155" t="s">
        <v>41</v>
      </c>
      <c r="B262" s="155" t="s">
        <v>450</v>
      </c>
      <c r="C262" s="155">
        <v>10000</v>
      </c>
      <c r="D262" s="155">
        <v>76659</v>
      </c>
      <c r="E262" s="155">
        <v>66660</v>
      </c>
      <c r="F262" s="155">
        <v>10000</v>
      </c>
      <c r="G262" s="155">
        <v>76659</v>
      </c>
      <c r="H262" s="155" t="s">
        <v>439</v>
      </c>
      <c r="I262" s="155" t="s">
        <v>545</v>
      </c>
      <c r="J262" s="155" t="s">
        <v>546</v>
      </c>
      <c r="K262" s="155">
        <v>4</v>
      </c>
      <c r="L262" s="155">
        <v>4.8899999999999999E-2</v>
      </c>
      <c r="M262" s="159"/>
      <c r="N262" s="159"/>
      <c r="O262" s="159"/>
      <c r="P262" s="159"/>
      <c r="Q262" s="159"/>
      <c r="R262" s="159"/>
      <c r="S262" s="159"/>
      <c r="T262" s="159"/>
      <c r="U262" s="159"/>
      <c r="V262" s="159"/>
    </row>
    <row r="263" spans="1:22" ht="15" customHeight="1">
      <c r="A263" s="155" t="s">
        <v>41</v>
      </c>
      <c r="B263" s="155" t="s">
        <v>450</v>
      </c>
      <c r="C263" s="155">
        <v>131294575</v>
      </c>
      <c r="D263" s="155">
        <v>131312923</v>
      </c>
      <c r="E263" s="155">
        <v>18349</v>
      </c>
      <c r="F263" s="155">
        <v>131294575</v>
      </c>
      <c r="G263" s="155">
        <v>131312923</v>
      </c>
      <c r="H263" s="155" t="s">
        <v>439</v>
      </c>
      <c r="I263" s="155" t="s">
        <v>545</v>
      </c>
      <c r="J263" s="155" t="s">
        <v>546</v>
      </c>
      <c r="K263" s="155">
        <v>3</v>
      </c>
      <c r="L263" s="155">
        <v>0.12509999999999999</v>
      </c>
      <c r="M263" s="159"/>
      <c r="N263" s="159"/>
      <c r="O263" s="159"/>
      <c r="P263" s="159"/>
      <c r="Q263" s="159"/>
      <c r="R263" s="159"/>
      <c r="S263" s="159"/>
      <c r="T263" s="159"/>
      <c r="U263" s="159"/>
      <c r="V263" s="159"/>
    </row>
    <row r="264" spans="1:22" ht="15" customHeight="1">
      <c r="A264" s="155" t="s">
        <v>41</v>
      </c>
      <c r="B264" s="155" t="s">
        <v>451</v>
      </c>
      <c r="C264" s="155">
        <v>18408230</v>
      </c>
      <c r="D264" s="155">
        <v>18565145</v>
      </c>
      <c r="E264" s="155">
        <v>156916</v>
      </c>
      <c r="F264" s="155">
        <v>18408230</v>
      </c>
      <c r="G264" s="155">
        <v>18565145</v>
      </c>
      <c r="H264" s="155" t="s">
        <v>439</v>
      </c>
      <c r="I264" s="155" t="s">
        <v>545</v>
      </c>
      <c r="J264" s="155" t="s">
        <v>546</v>
      </c>
      <c r="K264" s="155">
        <v>4</v>
      </c>
      <c r="L264" s="155">
        <v>9.2899999999999996E-2</v>
      </c>
      <c r="M264" s="159"/>
      <c r="N264" s="159"/>
      <c r="O264" s="159"/>
      <c r="P264" s="159"/>
      <c r="Q264" s="159"/>
      <c r="R264" s="159"/>
      <c r="S264" s="159"/>
      <c r="T264" s="159"/>
      <c r="U264" s="159"/>
      <c r="V264" s="159"/>
    </row>
    <row r="265" spans="1:22" ht="15" customHeight="1">
      <c r="A265" s="155" t="s">
        <v>41</v>
      </c>
      <c r="B265" s="155" t="s">
        <v>452</v>
      </c>
      <c r="C265" s="155">
        <v>19663449</v>
      </c>
      <c r="D265" s="155">
        <v>19955079</v>
      </c>
      <c r="E265" s="155">
        <v>291631</v>
      </c>
      <c r="F265" s="155">
        <v>19663449</v>
      </c>
      <c r="G265" s="155">
        <v>19955079</v>
      </c>
      <c r="H265" s="155" t="s">
        <v>439</v>
      </c>
      <c r="I265" s="155" t="s">
        <v>545</v>
      </c>
      <c r="J265" s="155" t="s">
        <v>546</v>
      </c>
      <c r="K265" s="155">
        <v>4</v>
      </c>
      <c r="L265" s="155">
        <v>1.8100000000000002E-2</v>
      </c>
      <c r="M265" s="159"/>
      <c r="N265" s="159"/>
      <c r="O265" s="159"/>
      <c r="P265" s="159"/>
      <c r="Q265" s="159"/>
      <c r="R265" s="159"/>
      <c r="S265" s="159"/>
      <c r="T265" s="159"/>
      <c r="U265" s="159"/>
      <c r="V265" s="159"/>
    </row>
    <row r="266" spans="1:22" ht="15" customHeight="1">
      <c r="A266" s="155" t="s">
        <v>41</v>
      </c>
      <c r="B266" s="155" t="s">
        <v>453</v>
      </c>
      <c r="C266" s="155">
        <v>21077238</v>
      </c>
      <c r="D266" s="155">
        <v>21685069</v>
      </c>
      <c r="E266" s="155">
        <v>607832</v>
      </c>
      <c r="F266" s="155">
        <v>21077238</v>
      </c>
      <c r="G266" s="155">
        <v>21685069</v>
      </c>
      <c r="H266" s="155" t="s">
        <v>439</v>
      </c>
      <c r="I266" s="155" t="s">
        <v>545</v>
      </c>
      <c r="J266" s="155" t="s">
        <v>546</v>
      </c>
      <c r="K266" s="155">
        <v>3</v>
      </c>
      <c r="L266" s="155">
        <v>4.8099999999999997E-2</v>
      </c>
      <c r="M266" s="159"/>
      <c r="N266" s="159"/>
      <c r="O266" s="159"/>
      <c r="P266" s="159"/>
      <c r="Q266" s="159"/>
      <c r="R266" s="159"/>
      <c r="S266" s="159"/>
      <c r="T266" s="159"/>
      <c r="U266" s="159"/>
      <c r="V266" s="159"/>
    </row>
    <row r="267" spans="1:22" ht="15" customHeight="1">
      <c r="A267" s="155" t="s">
        <v>41</v>
      </c>
      <c r="B267" s="155" t="s">
        <v>454</v>
      </c>
      <c r="C267" s="155">
        <v>70121788</v>
      </c>
      <c r="D267" s="155">
        <v>70166477</v>
      </c>
      <c r="E267" s="155">
        <v>44690</v>
      </c>
      <c r="F267" s="155">
        <v>70121788</v>
      </c>
      <c r="G267" s="155">
        <v>70166477</v>
      </c>
      <c r="H267" s="155" t="s">
        <v>439</v>
      </c>
      <c r="I267" s="155" t="s">
        <v>545</v>
      </c>
      <c r="J267" s="155" t="s">
        <v>546</v>
      </c>
      <c r="K267" s="155">
        <v>3</v>
      </c>
      <c r="L267" s="155">
        <v>6.0600000000000001E-2</v>
      </c>
      <c r="M267" s="159"/>
      <c r="N267" s="159"/>
      <c r="O267" s="159"/>
      <c r="P267" s="159"/>
      <c r="Q267" s="159"/>
      <c r="R267" s="159"/>
      <c r="S267" s="159"/>
      <c r="T267" s="159"/>
      <c r="U267" s="159"/>
      <c r="V267" s="159"/>
    </row>
    <row r="268" spans="1:22" ht="15" customHeight="1">
      <c r="A268" s="155" t="s">
        <v>41</v>
      </c>
      <c r="B268" s="155" t="s">
        <v>455</v>
      </c>
      <c r="C268" s="155">
        <v>11124743</v>
      </c>
      <c r="D268" s="155">
        <v>11128016</v>
      </c>
      <c r="E268" s="155">
        <v>3274</v>
      </c>
      <c r="F268" s="155">
        <v>11124743</v>
      </c>
      <c r="G268" s="155">
        <v>11128016</v>
      </c>
      <c r="H268" s="155" t="s">
        <v>439</v>
      </c>
      <c r="I268" s="155" t="s">
        <v>554</v>
      </c>
      <c r="J268" s="155" t="s">
        <v>551</v>
      </c>
      <c r="K268" s="155">
        <v>1</v>
      </c>
      <c r="L268" s="155">
        <v>6.3899999999999998E-2</v>
      </c>
      <c r="M268" s="159"/>
      <c r="N268" s="159"/>
      <c r="O268" s="159"/>
      <c r="P268" s="159"/>
      <c r="Q268" s="159"/>
      <c r="R268" s="159"/>
      <c r="S268" s="159"/>
      <c r="T268" s="159"/>
      <c r="U268" s="159"/>
      <c r="V268" s="159"/>
    </row>
    <row r="269" spans="1:22" ht="15" customHeight="1">
      <c r="A269" s="155" t="s">
        <v>41</v>
      </c>
      <c r="B269" s="155" t="s">
        <v>455</v>
      </c>
      <c r="C269" s="155">
        <v>21649035</v>
      </c>
      <c r="D269" s="155">
        <v>21678194</v>
      </c>
      <c r="E269" s="155">
        <v>29160</v>
      </c>
      <c r="F269" s="155">
        <v>21649035</v>
      </c>
      <c r="G269" s="155">
        <v>21678194</v>
      </c>
      <c r="H269" s="155" t="s">
        <v>439</v>
      </c>
      <c r="I269" s="155" t="s">
        <v>545</v>
      </c>
      <c r="J269" s="155" t="s">
        <v>546</v>
      </c>
      <c r="K269" s="155">
        <v>6</v>
      </c>
      <c r="L269" s="155">
        <v>4.7199999999999999E-2</v>
      </c>
      <c r="M269" s="159"/>
      <c r="N269" s="159"/>
      <c r="O269" s="159"/>
      <c r="P269" s="159"/>
      <c r="Q269" s="159"/>
      <c r="R269" s="159"/>
      <c r="S269" s="159"/>
      <c r="T269" s="159"/>
      <c r="U269" s="159"/>
      <c r="V269" s="159"/>
    </row>
    <row r="270" spans="1:22" ht="15" customHeight="1">
      <c r="A270" s="155" t="s">
        <v>41</v>
      </c>
      <c r="B270" s="155" t="s">
        <v>455</v>
      </c>
      <c r="C270" s="155">
        <v>22125930</v>
      </c>
      <c r="D270" s="155">
        <v>22158426</v>
      </c>
      <c r="E270" s="155">
        <v>32497</v>
      </c>
      <c r="F270" s="155">
        <v>22125930</v>
      </c>
      <c r="G270" s="155">
        <v>22158426</v>
      </c>
      <c r="H270" s="155" t="s">
        <v>439</v>
      </c>
      <c r="I270" s="155" t="s">
        <v>545</v>
      </c>
      <c r="J270" s="155" t="s">
        <v>546</v>
      </c>
      <c r="K270" s="155">
        <v>6</v>
      </c>
      <c r="L270" s="155">
        <v>1.41E-2</v>
      </c>
      <c r="M270" s="159"/>
      <c r="N270" s="159"/>
      <c r="O270" s="159"/>
      <c r="P270" s="159"/>
      <c r="Q270" s="159"/>
      <c r="R270" s="159"/>
      <c r="S270" s="159"/>
      <c r="T270" s="159"/>
      <c r="U270" s="159"/>
      <c r="V270" s="159"/>
    </row>
    <row r="271" spans="1:22" ht="15" customHeight="1">
      <c r="A271" s="155" t="s">
        <v>41</v>
      </c>
      <c r="B271" s="155" t="s">
        <v>455</v>
      </c>
      <c r="C271" s="155">
        <v>33356931</v>
      </c>
      <c r="D271" s="155">
        <v>33357111</v>
      </c>
      <c r="E271" s="155">
        <v>181</v>
      </c>
      <c r="F271" s="155">
        <v>33356931</v>
      </c>
      <c r="G271" s="155">
        <v>33357111</v>
      </c>
      <c r="H271" s="155" t="s">
        <v>439</v>
      </c>
      <c r="I271" s="155" t="s">
        <v>554</v>
      </c>
      <c r="J271" s="155" t="s">
        <v>551</v>
      </c>
      <c r="K271" s="155" t="s">
        <v>201</v>
      </c>
      <c r="L271" s="155">
        <v>0</v>
      </c>
      <c r="M271" s="159"/>
      <c r="N271" s="159"/>
      <c r="O271" s="159"/>
      <c r="P271" s="159"/>
      <c r="Q271" s="159"/>
      <c r="R271" s="159"/>
      <c r="S271" s="159"/>
      <c r="T271" s="159"/>
      <c r="U271" s="159"/>
      <c r="V271" s="159"/>
    </row>
    <row r="272" spans="1:22" ht="15" customHeight="1">
      <c r="A272" s="155" t="s">
        <v>41</v>
      </c>
      <c r="B272" s="155" t="s">
        <v>457</v>
      </c>
      <c r="C272" s="155">
        <v>24891502</v>
      </c>
      <c r="D272" s="155">
        <v>24909637</v>
      </c>
      <c r="E272" s="155">
        <v>18136</v>
      </c>
      <c r="F272" s="155">
        <v>24891502</v>
      </c>
      <c r="G272" s="155">
        <v>24909637</v>
      </c>
      <c r="H272" s="155" t="s">
        <v>439</v>
      </c>
      <c r="I272" s="155" t="s">
        <v>545</v>
      </c>
      <c r="J272" s="155" t="s">
        <v>546</v>
      </c>
      <c r="K272" s="155" t="s">
        <v>201</v>
      </c>
      <c r="L272" s="155">
        <v>0.63670000000000004</v>
      </c>
      <c r="M272" s="159"/>
      <c r="N272" s="159"/>
      <c r="O272" s="159"/>
      <c r="P272" s="159"/>
      <c r="Q272" s="159"/>
      <c r="R272" s="159"/>
      <c r="S272" s="159"/>
      <c r="T272" s="159"/>
      <c r="U272" s="159"/>
      <c r="V272" s="159"/>
    </row>
    <row r="273" spans="1:22" ht="15" customHeight="1">
      <c r="A273" s="155" t="s">
        <v>41</v>
      </c>
      <c r="B273" s="155" t="s">
        <v>458</v>
      </c>
      <c r="C273" s="155">
        <v>30381284</v>
      </c>
      <c r="D273" s="155">
        <v>30425082</v>
      </c>
      <c r="E273" s="155">
        <v>43799</v>
      </c>
      <c r="F273" s="155">
        <v>30381284</v>
      </c>
      <c r="G273" s="155">
        <v>30425082</v>
      </c>
      <c r="H273" s="155" t="s">
        <v>440</v>
      </c>
      <c r="I273" s="155" t="s">
        <v>545</v>
      </c>
      <c r="J273" s="155" t="s">
        <v>546</v>
      </c>
      <c r="K273" s="155">
        <v>4</v>
      </c>
      <c r="L273" s="155">
        <v>7.1300000000000002E-2</v>
      </c>
      <c r="M273" s="159"/>
      <c r="N273" s="159"/>
      <c r="O273" s="159"/>
      <c r="P273" s="159"/>
      <c r="Q273" s="159"/>
      <c r="R273" s="159"/>
      <c r="S273" s="159"/>
      <c r="T273" s="159"/>
      <c r="U273" s="159"/>
      <c r="V273" s="159"/>
    </row>
    <row r="274" spans="1:22" ht="15" customHeight="1">
      <c r="A274" s="155" t="s">
        <v>41</v>
      </c>
      <c r="B274" s="155" t="s">
        <v>459</v>
      </c>
      <c r="C274" s="155">
        <v>6364078</v>
      </c>
      <c r="D274" s="155">
        <v>6376932</v>
      </c>
      <c r="E274" s="155">
        <v>12855</v>
      </c>
      <c r="F274" s="155">
        <v>6364078</v>
      </c>
      <c r="G274" s="155">
        <v>6376932</v>
      </c>
      <c r="H274" s="155" t="s">
        <v>439</v>
      </c>
      <c r="I274" s="155" t="s">
        <v>545</v>
      </c>
      <c r="J274" s="155" t="s">
        <v>546</v>
      </c>
      <c r="K274" s="155">
        <v>6</v>
      </c>
      <c r="L274" s="155">
        <v>0.13919999999999999</v>
      </c>
      <c r="M274" s="159"/>
      <c r="N274" s="159"/>
      <c r="O274" s="159"/>
      <c r="P274" s="159"/>
      <c r="Q274" s="159"/>
      <c r="R274" s="159"/>
      <c r="S274" s="159"/>
      <c r="T274" s="159"/>
      <c r="U274" s="159"/>
      <c r="V274" s="159"/>
    </row>
    <row r="275" spans="1:22" ht="15" customHeight="1">
      <c r="A275" s="155" t="s">
        <v>41</v>
      </c>
      <c r="B275" s="155" t="s">
        <v>495</v>
      </c>
      <c r="C275" s="155">
        <v>43989014</v>
      </c>
      <c r="D275" s="155">
        <v>43993912</v>
      </c>
      <c r="E275" s="155">
        <v>4899</v>
      </c>
      <c r="F275" s="155">
        <v>43989014</v>
      </c>
      <c r="G275" s="155">
        <v>43993912</v>
      </c>
      <c r="H275" s="155" t="s">
        <v>439</v>
      </c>
      <c r="I275" s="155" t="s">
        <v>554</v>
      </c>
      <c r="J275" s="155" t="s">
        <v>551</v>
      </c>
      <c r="K275" s="155">
        <v>1</v>
      </c>
      <c r="L275" s="155">
        <v>5.1000000000000004E-3</v>
      </c>
      <c r="M275" s="159"/>
      <c r="N275" s="159"/>
      <c r="O275" s="159"/>
      <c r="P275" s="159"/>
      <c r="Q275" s="159"/>
      <c r="R275" s="159"/>
      <c r="S275" s="159"/>
      <c r="T275" s="159"/>
      <c r="U275" s="159"/>
      <c r="V275" s="159"/>
    </row>
    <row r="276" spans="1:22" ht="15" customHeight="1">
      <c r="A276" s="155" t="s">
        <v>42</v>
      </c>
      <c r="B276" s="155" t="s">
        <v>438</v>
      </c>
      <c r="C276" s="155">
        <v>16549762</v>
      </c>
      <c r="D276" s="155">
        <v>16948282</v>
      </c>
      <c r="E276" s="155">
        <v>398521</v>
      </c>
      <c r="F276" s="155">
        <v>16549762</v>
      </c>
      <c r="G276" s="155">
        <v>16948282</v>
      </c>
      <c r="H276" s="155" t="s">
        <v>439</v>
      </c>
      <c r="I276" s="155" t="s">
        <v>545</v>
      </c>
      <c r="J276" s="155" t="s">
        <v>546</v>
      </c>
      <c r="K276" s="155">
        <v>4</v>
      </c>
      <c r="L276" s="155">
        <v>1.9699999999999999E-2</v>
      </c>
      <c r="M276" s="159"/>
      <c r="N276" s="159"/>
      <c r="O276" s="159"/>
      <c r="P276" s="159"/>
      <c r="Q276" s="159"/>
      <c r="R276" s="159"/>
      <c r="S276" s="159"/>
      <c r="T276" s="159"/>
      <c r="U276" s="159"/>
      <c r="V276" s="159"/>
    </row>
    <row r="277" spans="1:22" ht="15" customHeight="1">
      <c r="A277" s="155" t="s">
        <v>42</v>
      </c>
      <c r="B277" s="155" t="s">
        <v>438</v>
      </c>
      <c r="C277" s="155">
        <v>143260028</v>
      </c>
      <c r="D277" s="155">
        <v>143530288</v>
      </c>
      <c r="E277" s="155">
        <v>270261</v>
      </c>
      <c r="F277" s="155">
        <v>143260028</v>
      </c>
      <c r="G277" s="155">
        <v>143530288</v>
      </c>
      <c r="H277" s="155" t="s">
        <v>439</v>
      </c>
      <c r="I277" s="155" t="s">
        <v>545</v>
      </c>
      <c r="J277" s="155" t="s">
        <v>546</v>
      </c>
      <c r="K277" s="155">
        <v>6</v>
      </c>
      <c r="L277" s="155">
        <v>0.1208</v>
      </c>
      <c r="M277" s="159"/>
      <c r="N277" s="159"/>
      <c r="O277" s="159"/>
      <c r="P277" s="159"/>
      <c r="Q277" s="159"/>
      <c r="R277" s="159"/>
      <c r="S277" s="159"/>
      <c r="T277" s="159"/>
      <c r="U277" s="159"/>
      <c r="V277" s="159"/>
    </row>
    <row r="278" spans="1:22" ht="15" customHeight="1">
      <c r="A278" s="155" t="s">
        <v>42</v>
      </c>
      <c r="B278" s="155" t="s">
        <v>438</v>
      </c>
      <c r="C278" s="155">
        <v>181074767</v>
      </c>
      <c r="D278" s="155">
        <v>181074952</v>
      </c>
      <c r="E278" s="155">
        <v>186</v>
      </c>
      <c r="F278" s="155">
        <v>181074788</v>
      </c>
      <c r="G278" s="155">
        <v>181074947</v>
      </c>
      <c r="H278" s="155" t="s">
        <v>439</v>
      </c>
      <c r="I278" s="155" t="s">
        <v>565</v>
      </c>
      <c r="J278" s="155" t="s">
        <v>558</v>
      </c>
      <c r="K278" s="155" t="s">
        <v>201</v>
      </c>
      <c r="L278" s="155">
        <v>0</v>
      </c>
      <c r="M278" s="159"/>
      <c r="N278" s="159"/>
      <c r="O278" s="159"/>
      <c r="P278" s="159"/>
      <c r="Q278" s="159"/>
      <c r="R278" s="159"/>
      <c r="S278" s="159"/>
      <c r="T278" s="159"/>
      <c r="U278" s="159"/>
      <c r="V278" s="159"/>
    </row>
    <row r="279" spans="1:22" ht="15" customHeight="1">
      <c r="A279" s="155" t="s">
        <v>42</v>
      </c>
      <c r="B279" s="155" t="s">
        <v>438</v>
      </c>
      <c r="C279" s="155">
        <v>207119002</v>
      </c>
      <c r="D279" s="155">
        <v>207119171</v>
      </c>
      <c r="E279" s="155">
        <v>170</v>
      </c>
      <c r="F279" s="155">
        <v>207119002</v>
      </c>
      <c r="G279" s="155">
        <v>207119094</v>
      </c>
      <c r="H279" s="155" t="s">
        <v>439</v>
      </c>
      <c r="I279" s="155" t="s">
        <v>582</v>
      </c>
      <c r="J279" s="155" t="s">
        <v>558</v>
      </c>
      <c r="K279" s="155" t="s">
        <v>201</v>
      </c>
      <c r="L279" s="155">
        <v>0</v>
      </c>
      <c r="M279" s="159"/>
      <c r="N279" s="159"/>
      <c r="O279" s="159"/>
      <c r="P279" s="159"/>
      <c r="Q279" s="159"/>
      <c r="R279" s="159"/>
      <c r="S279" s="159"/>
      <c r="T279" s="159"/>
      <c r="U279" s="159"/>
      <c r="V279" s="159"/>
    </row>
    <row r="280" spans="1:22" ht="15" customHeight="1">
      <c r="A280" s="155" t="s">
        <v>42</v>
      </c>
      <c r="B280" s="155" t="s">
        <v>438</v>
      </c>
      <c r="C280" s="155">
        <v>237402801</v>
      </c>
      <c r="D280" s="155">
        <v>237402916</v>
      </c>
      <c r="E280" s="155">
        <v>116</v>
      </c>
      <c r="F280" s="155">
        <v>237402804</v>
      </c>
      <c r="G280" s="155">
        <v>237402905</v>
      </c>
      <c r="H280" s="155" t="s">
        <v>439</v>
      </c>
      <c r="I280" s="155" t="s">
        <v>565</v>
      </c>
      <c r="J280" s="155" t="s">
        <v>558</v>
      </c>
      <c r="K280" s="155" t="s">
        <v>201</v>
      </c>
      <c r="L280" s="155">
        <v>0</v>
      </c>
      <c r="M280" s="159"/>
      <c r="N280" s="159"/>
      <c r="O280" s="159"/>
      <c r="P280" s="159"/>
      <c r="Q280" s="159"/>
      <c r="R280" s="159"/>
      <c r="S280" s="159"/>
      <c r="T280" s="159"/>
      <c r="U280" s="159"/>
      <c r="V280" s="159"/>
    </row>
    <row r="281" spans="1:22" ht="15" customHeight="1">
      <c r="A281" s="155" t="s">
        <v>42</v>
      </c>
      <c r="B281" s="155" t="s">
        <v>441</v>
      </c>
      <c r="C281" s="155">
        <v>90326160</v>
      </c>
      <c r="D281" s="155">
        <v>91608532</v>
      </c>
      <c r="E281" s="155">
        <v>1282373</v>
      </c>
      <c r="F281" s="155">
        <v>91402511</v>
      </c>
      <c r="G281" s="155">
        <v>91478418</v>
      </c>
      <c r="H281" s="155" t="s">
        <v>439</v>
      </c>
      <c r="I281" s="155" t="s">
        <v>986</v>
      </c>
      <c r="J281" s="155" t="s">
        <v>563</v>
      </c>
      <c r="K281" s="155">
        <v>5</v>
      </c>
      <c r="L281" s="155">
        <v>7.0000000000000007E-2</v>
      </c>
      <c r="M281" s="159"/>
      <c r="N281" s="159"/>
      <c r="O281" s="159"/>
      <c r="P281" s="159"/>
      <c r="Q281" s="159"/>
      <c r="R281" s="159"/>
      <c r="S281" s="159"/>
      <c r="T281" s="159"/>
      <c r="U281" s="159"/>
      <c r="V281" s="159"/>
    </row>
    <row r="282" spans="1:22" ht="15" customHeight="1">
      <c r="A282" s="155" t="s">
        <v>42</v>
      </c>
      <c r="B282" s="155" t="s">
        <v>441</v>
      </c>
      <c r="C282" s="155">
        <v>94189553</v>
      </c>
      <c r="D282" s="155">
        <v>94292414</v>
      </c>
      <c r="E282" s="155">
        <v>102862</v>
      </c>
      <c r="F282" s="155">
        <v>94189553</v>
      </c>
      <c r="G282" s="155">
        <v>94292414</v>
      </c>
      <c r="H282" s="155" t="s">
        <v>439</v>
      </c>
      <c r="I282" s="155" t="s">
        <v>545</v>
      </c>
      <c r="J282" s="155" t="s">
        <v>546</v>
      </c>
      <c r="K282" s="155">
        <v>4</v>
      </c>
      <c r="L282" s="155">
        <v>6.6500000000000004E-2</v>
      </c>
      <c r="M282" s="159"/>
      <c r="N282" s="159"/>
      <c r="O282" s="159"/>
      <c r="P282" s="159"/>
      <c r="Q282" s="159"/>
      <c r="R282" s="159"/>
      <c r="S282" s="159"/>
      <c r="T282" s="159"/>
      <c r="U282" s="159"/>
      <c r="V282" s="159"/>
    </row>
    <row r="283" spans="1:22" ht="15" customHeight="1">
      <c r="A283" s="155" t="s">
        <v>42</v>
      </c>
      <c r="B283" s="155" t="s">
        <v>442</v>
      </c>
      <c r="C283" s="155">
        <v>75662604</v>
      </c>
      <c r="D283" s="155">
        <v>75708229</v>
      </c>
      <c r="E283" s="155">
        <v>45626</v>
      </c>
      <c r="F283" s="155">
        <v>75662604</v>
      </c>
      <c r="G283" s="155">
        <v>75708229</v>
      </c>
      <c r="H283" s="155" t="s">
        <v>439</v>
      </c>
      <c r="I283" s="155" t="s">
        <v>545</v>
      </c>
      <c r="J283" s="155" t="s">
        <v>546</v>
      </c>
      <c r="K283" s="155">
        <v>6</v>
      </c>
      <c r="L283" s="155">
        <v>1.9E-2</v>
      </c>
      <c r="M283" s="159"/>
      <c r="N283" s="159"/>
      <c r="O283" s="159"/>
      <c r="P283" s="159"/>
      <c r="Q283" s="159"/>
      <c r="R283" s="159"/>
      <c r="S283" s="159"/>
      <c r="T283" s="159"/>
      <c r="U283" s="159"/>
      <c r="V283" s="159"/>
    </row>
    <row r="284" spans="1:22" ht="15" customHeight="1">
      <c r="A284" s="155" t="s">
        <v>42</v>
      </c>
      <c r="B284" s="155" t="s">
        <v>347</v>
      </c>
      <c r="C284" s="155">
        <v>1000</v>
      </c>
      <c r="D284" s="155">
        <v>68333</v>
      </c>
      <c r="E284" s="155">
        <v>67334</v>
      </c>
      <c r="F284" s="155">
        <v>1000</v>
      </c>
      <c r="G284" s="155">
        <v>68333</v>
      </c>
      <c r="H284" s="155" t="s">
        <v>439</v>
      </c>
      <c r="I284" s="155" t="s">
        <v>545</v>
      </c>
      <c r="J284" s="155" t="s">
        <v>546</v>
      </c>
      <c r="K284" s="155">
        <v>6</v>
      </c>
      <c r="L284" s="155">
        <v>3.15E-2</v>
      </c>
      <c r="M284" s="159"/>
      <c r="N284" s="159"/>
      <c r="O284" s="159"/>
      <c r="P284" s="159"/>
      <c r="Q284" s="159"/>
      <c r="R284" s="159"/>
      <c r="S284" s="159"/>
      <c r="T284" s="159"/>
      <c r="U284" s="159"/>
      <c r="V284" s="159"/>
    </row>
    <row r="285" spans="1:22" ht="15" customHeight="1">
      <c r="A285" s="155" t="s">
        <v>42</v>
      </c>
      <c r="B285" s="155" t="s">
        <v>347</v>
      </c>
      <c r="C285" s="155">
        <v>49199875</v>
      </c>
      <c r="D285" s="155">
        <v>49273459</v>
      </c>
      <c r="E285" s="155">
        <v>73585</v>
      </c>
      <c r="F285" s="155">
        <v>49199875</v>
      </c>
      <c r="G285" s="155">
        <v>49273459</v>
      </c>
      <c r="H285" s="155" t="s">
        <v>439</v>
      </c>
      <c r="I285" s="155" t="s">
        <v>545</v>
      </c>
      <c r="J285" s="155" t="s">
        <v>546</v>
      </c>
      <c r="K285" s="155">
        <v>5</v>
      </c>
      <c r="L285" s="155">
        <v>3.9699999999999999E-2</v>
      </c>
      <c r="M285" s="159"/>
      <c r="N285" s="159"/>
      <c r="O285" s="159"/>
      <c r="P285" s="159"/>
      <c r="Q285" s="159"/>
      <c r="R285" s="159"/>
      <c r="S285" s="159"/>
      <c r="T285" s="159"/>
      <c r="U285" s="159"/>
      <c r="V285" s="159"/>
    </row>
    <row r="286" spans="1:22" ht="15" customHeight="1">
      <c r="A286" s="155" t="s">
        <v>42</v>
      </c>
      <c r="B286" s="155" t="s">
        <v>444</v>
      </c>
      <c r="C286" s="155">
        <v>259723</v>
      </c>
      <c r="D286" s="155">
        <v>386196</v>
      </c>
      <c r="E286" s="155">
        <v>126474</v>
      </c>
      <c r="F286" s="155">
        <v>259723</v>
      </c>
      <c r="G286" s="155">
        <v>386196</v>
      </c>
      <c r="H286" s="155" t="s">
        <v>439</v>
      </c>
      <c r="I286" s="155" t="s">
        <v>545</v>
      </c>
      <c r="J286" s="155" t="s">
        <v>546</v>
      </c>
      <c r="K286" s="155">
        <v>4</v>
      </c>
      <c r="L286" s="155">
        <v>3.5000000000000003E-2</v>
      </c>
      <c r="M286" s="159"/>
      <c r="N286" s="159"/>
      <c r="O286" s="159"/>
      <c r="P286" s="159"/>
      <c r="Q286" s="159"/>
      <c r="R286" s="159"/>
      <c r="S286" s="159"/>
      <c r="T286" s="159"/>
      <c r="U286" s="159"/>
      <c r="V286" s="159"/>
    </row>
    <row r="287" spans="1:22" ht="15" customHeight="1">
      <c r="A287" s="155" t="s">
        <v>42</v>
      </c>
      <c r="B287" s="155" t="s">
        <v>444</v>
      </c>
      <c r="C287" s="155">
        <v>131563659</v>
      </c>
      <c r="D287" s="155">
        <v>131563831</v>
      </c>
      <c r="E287" s="155">
        <v>173</v>
      </c>
      <c r="F287" s="155">
        <v>131563676</v>
      </c>
      <c r="G287" s="155">
        <v>131563801</v>
      </c>
      <c r="H287" s="155" t="s">
        <v>440</v>
      </c>
      <c r="I287" s="155" t="s">
        <v>565</v>
      </c>
      <c r="J287" s="155" t="s">
        <v>558</v>
      </c>
      <c r="K287" s="155" t="s">
        <v>201</v>
      </c>
      <c r="L287" s="155">
        <v>0</v>
      </c>
      <c r="M287" s="159"/>
      <c r="N287" s="159"/>
      <c r="O287" s="159"/>
      <c r="P287" s="159"/>
      <c r="Q287" s="159"/>
      <c r="R287" s="159"/>
      <c r="S287" s="159"/>
      <c r="T287" s="159"/>
      <c r="U287" s="159"/>
      <c r="V287" s="159"/>
    </row>
    <row r="288" spans="1:22" ht="15" customHeight="1">
      <c r="A288" s="155" t="s">
        <v>42</v>
      </c>
      <c r="B288" s="155" t="s">
        <v>445</v>
      </c>
      <c r="C288" s="155">
        <v>60881137</v>
      </c>
      <c r="D288" s="155">
        <v>61282510</v>
      </c>
      <c r="E288" s="155">
        <v>401374</v>
      </c>
      <c r="F288" s="155">
        <v>60881137</v>
      </c>
      <c r="G288" s="155">
        <v>61282510</v>
      </c>
      <c r="H288" s="155" t="s">
        <v>439</v>
      </c>
      <c r="I288" s="155" t="s">
        <v>545</v>
      </c>
      <c r="J288" s="155" t="s">
        <v>546</v>
      </c>
      <c r="K288" s="155">
        <v>3</v>
      </c>
      <c r="L288" s="155">
        <v>0.70240000000000002</v>
      </c>
      <c r="M288" s="159"/>
      <c r="N288" s="159"/>
      <c r="O288" s="159"/>
      <c r="P288" s="159"/>
      <c r="Q288" s="159"/>
      <c r="R288" s="159"/>
      <c r="S288" s="159"/>
      <c r="T288" s="159"/>
      <c r="U288" s="159"/>
      <c r="V288" s="159"/>
    </row>
    <row r="289" spans="1:22" ht="15" customHeight="1">
      <c r="A289" s="155" t="s">
        <v>42</v>
      </c>
      <c r="B289" s="155" t="s">
        <v>445</v>
      </c>
      <c r="C289" s="155">
        <v>62408542</v>
      </c>
      <c r="D289" s="155">
        <v>62456778</v>
      </c>
      <c r="E289" s="155">
        <v>48237</v>
      </c>
      <c r="F289" s="155">
        <v>62408577</v>
      </c>
      <c r="G289" s="155">
        <v>62444716</v>
      </c>
      <c r="H289" s="155" t="s">
        <v>439</v>
      </c>
      <c r="I289" s="155" t="s">
        <v>1424</v>
      </c>
      <c r="J289" s="155" t="s">
        <v>598</v>
      </c>
      <c r="K289" s="155">
        <v>4</v>
      </c>
      <c r="L289" s="155">
        <v>0.41789999999999999</v>
      </c>
      <c r="M289" s="159"/>
      <c r="N289" s="159"/>
      <c r="O289" s="159"/>
      <c r="P289" s="159"/>
      <c r="Q289" s="159"/>
      <c r="R289" s="159"/>
      <c r="S289" s="159"/>
      <c r="T289" s="159"/>
      <c r="U289" s="159"/>
      <c r="V289" s="159"/>
    </row>
    <row r="290" spans="1:22" ht="15" customHeight="1">
      <c r="A290" s="155" t="s">
        <v>42</v>
      </c>
      <c r="B290" s="155" t="s">
        <v>445</v>
      </c>
      <c r="C290" s="155">
        <v>65784435</v>
      </c>
      <c r="D290" s="155">
        <v>65822291</v>
      </c>
      <c r="E290" s="155">
        <v>37857</v>
      </c>
      <c r="F290" s="155">
        <v>65784435</v>
      </c>
      <c r="G290" s="155">
        <v>65822291</v>
      </c>
      <c r="H290" s="155" t="s">
        <v>439</v>
      </c>
      <c r="I290" s="155" t="s">
        <v>545</v>
      </c>
      <c r="J290" s="155" t="s">
        <v>546</v>
      </c>
      <c r="K290" s="155">
        <v>4</v>
      </c>
      <c r="L290" s="155">
        <v>1.9900000000000001E-2</v>
      </c>
      <c r="M290" s="159"/>
      <c r="N290" s="159"/>
      <c r="O290" s="159"/>
      <c r="P290" s="159"/>
      <c r="Q290" s="159"/>
      <c r="R290" s="159"/>
      <c r="S290" s="159"/>
      <c r="T290" s="159"/>
      <c r="U290" s="159"/>
      <c r="V290" s="159"/>
    </row>
    <row r="291" spans="1:22" ht="15" customHeight="1">
      <c r="A291" s="155" t="s">
        <v>42</v>
      </c>
      <c r="B291" s="155" t="s">
        <v>446</v>
      </c>
      <c r="C291" s="155">
        <v>12433930</v>
      </c>
      <c r="D291" s="155">
        <v>12602620</v>
      </c>
      <c r="E291" s="155">
        <v>168691</v>
      </c>
      <c r="F291" s="155">
        <v>12433930</v>
      </c>
      <c r="G291" s="155">
        <v>12602620</v>
      </c>
      <c r="H291" s="155" t="s">
        <v>439</v>
      </c>
      <c r="I291" s="155" t="s">
        <v>545</v>
      </c>
      <c r="J291" s="155" t="s">
        <v>546</v>
      </c>
      <c r="K291" s="155">
        <v>3</v>
      </c>
      <c r="L291" s="155">
        <v>2.6700000000000002E-2</v>
      </c>
      <c r="M291" s="159"/>
      <c r="N291" s="159"/>
      <c r="O291" s="159"/>
      <c r="P291" s="159"/>
      <c r="Q291" s="159"/>
      <c r="R291" s="159"/>
      <c r="S291" s="159"/>
      <c r="T291" s="159"/>
      <c r="U291" s="159"/>
      <c r="V291" s="159"/>
    </row>
    <row r="292" spans="1:22" ht="15" customHeight="1">
      <c r="A292" s="155" t="s">
        <v>42</v>
      </c>
      <c r="B292" s="155" t="s">
        <v>447</v>
      </c>
      <c r="C292" s="155">
        <v>38967861</v>
      </c>
      <c r="D292" s="155">
        <v>39112281</v>
      </c>
      <c r="E292" s="155">
        <v>144421</v>
      </c>
      <c r="F292" s="155">
        <v>38967861</v>
      </c>
      <c r="G292" s="155">
        <v>39112281</v>
      </c>
      <c r="H292" s="155" t="s">
        <v>439</v>
      </c>
      <c r="I292" s="155" t="s">
        <v>545</v>
      </c>
      <c r="J292" s="155" t="s">
        <v>546</v>
      </c>
      <c r="K292" s="155">
        <v>3</v>
      </c>
      <c r="L292" s="155">
        <v>1.3100000000000001E-2</v>
      </c>
      <c r="M292" s="159"/>
      <c r="N292" s="159"/>
      <c r="O292" s="159"/>
      <c r="P292" s="159"/>
      <c r="Q292" s="159"/>
      <c r="R292" s="159"/>
      <c r="S292" s="159"/>
      <c r="T292" s="159"/>
      <c r="U292" s="159"/>
      <c r="V292" s="159"/>
    </row>
    <row r="293" spans="1:22" ht="15" customHeight="1">
      <c r="A293" s="155" t="s">
        <v>42</v>
      </c>
      <c r="B293" s="155" t="s">
        <v>447</v>
      </c>
      <c r="C293" s="155">
        <v>40868525</v>
      </c>
      <c r="D293" s="155">
        <v>41128923</v>
      </c>
      <c r="E293" s="155">
        <v>260399</v>
      </c>
      <c r="F293" s="155">
        <v>40868525</v>
      </c>
      <c r="G293" s="155">
        <v>41128923</v>
      </c>
      <c r="H293" s="155" t="s">
        <v>440</v>
      </c>
      <c r="I293" s="155" t="s">
        <v>545</v>
      </c>
      <c r="J293" s="155" t="s">
        <v>546</v>
      </c>
      <c r="K293" s="155">
        <v>4</v>
      </c>
      <c r="L293" s="155">
        <v>0.21920000000000001</v>
      </c>
      <c r="M293" s="159"/>
      <c r="N293" s="159"/>
      <c r="O293" s="159"/>
      <c r="P293" s="159"/>
      <c r="Q293" s="159"/>
      <c r="R293" s="159"/>
      <c r="S293" s="159"/>
      <c r="T293" s="159"/>
      <c r="U293" s="159"/>
      <c r="V293" s="159"/>
    </row>
    <row r="294" spans="1:22" ht="15" customHeight="1">
      <c r="A294" s="155" t="s">
        <v>42</v>
      </c>
      <c r="B294" s="155" t="s">
        <v>447</v>
      </c>
      <c r="C294" s="155">
        <v>42233872</v>
      </c>
      <c r="D294" s="155">
        <v>42273599</v>
      </c>
      <c r="E294" s="155">
        <v>39728</v>
      </c>
      <c r="F294" s="155">
        <v>42233872</v>
      </c>
      <c r="G294" s="155">
        <v>42273599</v>
      </c>
      <c r="H294" s="155" t="s">
        <v>439</v>
      </c>
      <c r="I294" s="155" t="s">
        <v>545</v>
      </c>
      <c r="J294" s="155" t="s">
        <v>546</v>
      </c>
      <c r="K294" s="155">
        <v>3</v>
      </c>
      <c r="L294" s="155">
        <v>3.7900000000000003E-2</v>
      </c>
      <c r="M294" s="159"/>
      <c r="N294" s="159"/>
      <c r="O294" s="159"/>
      <c r="P294" s="159"/>
      <c r="Q294" s="159"/>
      <c r="R294" s="159"/>
      <c r="S294" s="159"/>
      <c r="T294" s="159"/>
      <c r="U294" s="159"/>
      <c r="V294" s="159"/>
    </row>
    <row r="295" spans="1:22" ht="15" customHeight="1">
      <c r="A295" s="155" t="s">
        <v>42</v>
      </c>
      <c r="B295" s="155" t="s">
        <v>447</v>
      </c>
      <c r="C295" s="155">
        <v>42321112</v>
      </c>
      <c r="D295" s="155">
        <v>42416141</v>
      </c>
      <c r="E295" s="155">
        <v>95030</v>
      </c>
      <c r="F295" s="155">
        <v>42321112</v>
      </c>
      <c r="G295" s="155">
        <v>42416141</v>
      </c>
      <c r="H295" s="155" t="s">
        <v>439</v>
      </c>
      <c r="I295" s="155" t="s">
        <v>545</v>
      </c>
      <c r="J295" s="155" t="s">
        <v>546</v>
      </c>
      <c r="K295" s="155">
        <v>3</v>
      </c>
      <c r="L295" s="155">
        <v>6.8999999999999999E-3</v>
      </c>
      <c r="M295" s="159"/>
      <c r="N295" s="159"/>
      <c r="O295" s="159"/>
      <c r="P295" s="159"/>
      <c r="Q295" s="159"/>
      <c r="R295" s="159"/>
      <c r="S295" s="159"/>
      <c r="T295" s="159"/>
      <c r="U295" s="159"/>
      <c r="V295" s="159"/>
    </row>
    <row r="296" spans="1:22" ht="15" customHeight="1">
      <c r="A296" s="155" t="s">
        <v>42</v>
      </c>
      <c r="B296" s="155" t="s">
        <v>447</v>
      </c>
      <c r="C296" s="155">
        <v>62814090</v>
      </c>
      <c r="D296" s="155">
        <v>62818551</v>
      </c>
      <c r="E296" s="155">
        <v>4462</v>
      </c>
      <c r="F296" s="155">
        <v>62814090</v>
      </c>
      <c r="G296" s="155">
        <v>62818551</v>
      </c>
      <c r="H296" s="155" t="s">
        <v>439</v>
      </c>
      <c r="I296" s="155" t="s">
        <v>550</v>
      </c>
      <c r="J296" s="155" t="s">
        <v>551</v>
      </c>
      <c r="K296" s="155">
        <v>9</v>
      </c>
      <c r="L296" s="155">
        <v>1.9099999999999999E-2</v>
      </c>
      <c r="M296" s="159"/>
      <c r="N296" s="159"/>
      <c r="O296" s="159"/>
      <c r="P296" s="159"/>
      <c r="Q296" s="159"/>
      <c r="R296" s="159"/>
      <c r="S296" s="159"/>
      <c r="T296" s="159"/>
      <c r="U296" s="159"/>
      <c r="V296" s="159"/>
    </row>
    <row r="297" spans="1:22" ht="15" customHeight="1">
      <c r="A297" s="155" t="s">
        <v>42</v>
      </c>
      <c r="B297" s="155" t="s">
        <v>447</v>
      </c>
      <c r="C297" s="155">
        <v>74283190</v>
      </c>
      <c r="D297" s="155">
        <v>74283486</v>
      </c>
      <c r="E297" s="155">
        <v>297</v>
      </c>
      <c r="F297" s="155">
        <v>74283190</v>
      </c>
      <c r="G297" s="155">
        <v>74283473</v>
      </c>
      <c r="H297" s="155" t="s">
        <v>440</v>
      </c>
      <c r="I297" s="155" t="s">
        <v>565</v>
      </c>
      <c r="J297" s="155" t="s">
        <v>558</v>
      </c>
      <c r="K297" s="155">
        <v>4</v>
      </c>
      <c r="L297" s="155">
        <v>0</v>
      </c>
      <c r="M297" s="159"/>
      <c r="N297" s="159"/>
      <c r="O297" s="159"/>
      <c r="P297" s="159"/>
      <c r="Q297" s="159"/>
      <c r="R297" s="159"/>
      <c r="S297" s="159"/>
      <c r="T297" s="159"/>
      <c r="U297" s="159"/>
      <c r="V297" s="159"/>
    </row>
    <row r="298" spans="1:22" ht="15" customHeight="1">
      <c r="A298" s="155" t="s">
        <v>42</v>
      </c>
      <c r="B298" s="155" t="s">
        <v>447</v>
      </c>
      <c r="C298" s="155">
        <v>86540927</v>
      </c>
      <c r="D298" s="155">
        <v>86541018</v>
      </c>
      <c r="E298" s="155">
        <v>92</v>
      </c>
      <c r="F298" s="155">
        <v>86540928</v>
      </c>
      <c r="G298" s="155">
        <v>86541015</v>
      </c>
      <c r="H298" s="155" t="s">
        <v>440</v>
      </c>
      <c r="I298" s="155" t="s">
        <v>565</v>
      </c>
      <c r="J298" s="155" t="s">
        <v>558</v>
      </c>
      <c r="K298" s="155" t="s">
        <v>201</v>
      </c>
      <c r="L298" s="155">
        <v>0</v>
      </c>
      <c r="M298" s="159"/>
      <c r="N298" s="159"/>
      <c r="O298" s="159"/>
      <c r="P298" s="159"/>
      <c r="Q298" s="159"/>
      <c r="R298" s="159"/>
      <c r="S298" s="159"/>
      <c r="T298" s="159"/>
      <c r="U298" s="159"/>
      <c r="V298" s="159"/>
    </row>
    <row r="299" spans="1:22" ht="15" customHeight="1">
      <c r="A299" s="155" t="s">
        <v>42</v>
      </c>
      <c r="B299" s="155" t="s">
        <v>448</v>
      </c>
      <c r="C299" s="155">
        <v>38942612</v>
      </c>
      <c r="D299" s="155">
        <v>38966688</v>
      </c>
      <c r="E299" s="155">
        <v>24077</v>
      </c>
      <c r="F299" s="155">
        <v>38942612</v>
      </c>
      <c r="G299" s="155">
        <v>38966688</v>
      </c>
      <c r="H299" s="155" t="s">
        <v>439</v>
      </c>
      <c r="I299" s="155" t="s">
        <v>545</v>
      </c>
      <c r="J299" s="155" t="s">
        <v>546</v>
      </c>
      <c r="K299" s="155">
        <v>4</v>
      </c>
      <c r="L299" s="155">
        <v>6.3100000000000003E-2</v>
      </c>
      <c r="M299" s="159"/>
      <c r="N299" s="159"/>
      <c r="O299" s="159"/>
      <c r="P299" s="159"/>
      <c r="Q299" s="159"/>
      <c r="R299" s="159"/>
      <c r="S299" s="159"/>
      <c r="T299" s="159"/>
      <c r="U299" s="159"/>
      <c r="V299" s="159"/>
    </row>
    <row r="300" spans="1:22" ht="15" customHeight="1">
      <c r="A300" s="155" t="s">
        <v>42</v>
      </c>
      <c r="B300" s="155" t="s">
        <v>448</v>
      </c>
      <c r="C300" s="155">
        <v>73659954</v>
      </c>
      <c r="D300" s="155">
        <v>73660162</v>
      </c>
      <c r="E300" s="155">
        <v>209</v>
      </c>
      <c r="F300" s="155">
        <v>73659956</v>
      </c>
      <c r="G300" s="155">
        <v>73660151</v>
      </c>
      <c r="H300" s="155" t="s">
        <v>439</v>
      </c>
      <c r="I300" s="155" t="s">
        <v>565</v>
      </c>
      <c r="J300" s="155" t="s">
        <v>558</v>
      </c>
      <c r="K300" s="155" t="s">
        <v>201</v>
      </c>
      <c r="L300" s="155">
        <v>0</v>
      </c>
      <c r="M300" s="159"/>
      <c r="N300" s="159"/>
      <c r="O300" s="159"/>
      <c r="P300" s="159"/>
      <c r="Q300" s="159"/>
      <c r="R300" s="159"/>
      <c r="S300" s="159"/>
      <c r="T300" s="159"/>
      <c r="U300" s="159"/>
      <c r="V300" s="159"/>
    </row>
    <row r="301" spans="1:22" ht="15" customHeight="1">
      <c r="A301" s="155" t="s">
        <v>42</v>
      </c>
      <c r="B301" s="155" t="s">
        <v>449</v>
      </c>
      <c r="C301" s="155">
        <v>4224879</v>
      </c>
      <c r="D301" s="155">
        <v>4242755</v>
      </c>
      <c r="E301" s="155">
        <v>17877</v>
      </c>
      <c r="F301" s="155">
        <v>4224879</v>
      </c>
      <c r="G301" s="155">
        <v>4242755</v>
      </c>
      <c r="H301" s="155" t="s">
        <v>439</v>
      </c>
      <c r="I301" s="155" t="s">
        <v>550</v>
      </c>
      <c r="J301" s="155" t="s">
        <v>551</v>
      </c>
      <c r="K301" s="155">
        <v>3</v>
      </c>
      <c r="L301" s="155">
        <v>4.2900000000000001E-2</v>
      </c>
      <c r="M301" s="159"/>
      <c r="N301" s="159"/>
      <c r="O301" s="159"/>
      <c r="P301" s="159"/>
      <c r="Q301" s="159"/>
      <c r="R301" s="159"/>
      <c r="S301" s="159"/>
      <c r="T301" s="159"/>
      <c r="U301" s="159"/>
      <c r="V301" s="159"/>
    </row>
    <row r="302" spans="1:22" ht="15" customHeight="1">
      <c r="A302" s="155" t="s">
        <v>42</v>
      </c>
      <c r="B302" s="155" t="s">
        <v>450</v>
      </c>
      <c r="C302" s="155">
        <v>10000</v>
      </c>
      <c r="D302" s="155">
        <v>76659</v>
      </c>
      <c r="E302" s="155">
        <v>66660</v>
      </c>
      <c r="F302" s="155">
        <v>10000</v>
      </c>
      <c r="G302" s="155">
        <v>76659</v>
      </c>
      <c r="H302" s="155" t="s">
        <v>439</v>
      </c>
      <c r="I302" s="155" t="s">
        <v>545</v>
      </c>
      <c r="J302" s="155" t="s">
        <v>546</v>
      </c>
      <c r="K302" s="155">
        <v>4</v>
      </c>
      <c r="L302" s="155">
        <v>4.8899999999999999E-2</v>
      </c>
      <c r="M302" s="159"/>
      <c r="N302" s="159"/>
      <c r="O302" s="159"/>
      <c r="P302" s="159"/>
      <c r="Q302" s="159"/>
      <c r="R302" s="159"/>
      <c r="S302" s="159"/>
      <c r="T302" s="159"/>
      <c r="U302" s="159"/>
      <c r="V302" s="159"/>
    </row>
    <row r="303" spans="1:22" ht="15" customHeight="1">
      <c r="A303" s="155" t="s">
        <v>42</v>
      </c>
      <c r="B303" s="155" t="s">
        <v>450</v>
      </c>
      <c r="C303" s="155">
        <v>131294575</v>
      </c>
      <c r="D303" s="155">
        <v>131312923</v>
      </c>
      <c r="E303" s="155">
        <v>18349</v>
      </c>
      <c r="F303" s="155">
        <v>131294575</v>
      </c>
      <c r="G303" s="155">
        <v>131312923</v>
      </c>
      <c r="H303" s="155" t="s">
        <v>439</v>
      </c>
      <c r="I303" s="155" t="s">
        <v>545</v>
      </c>
      <c r="J303" s="155" t="s">
        <v>546</v>
      </c>
      <c r="K303" s="155">
        <v>3</v>
      </c>
      <c r="L303" s="155">
        <v>0.12509999999999999</v>
      </c>
      <c r="M303" s="159"/>
      <c r="N303" s="159"/>
      <c r="O303" s="159"/>
      <c r="P303" s="159"/>
      <c r="Q303" s="159"/>
      <c r="R303" s="159"/>
      <c r="S303" s="159"/>
      <c r="T303" s="159"/>
      <c r="U303" s="159"/>
      <c r="V303" s="159"/>
    </row>
    <row r="304" spans="1:22" ht="15" customHeight="1">
      <c r="A304" s="155" t="s">
        <v>42</v>
      </c>
      <c r="B304" s="155" t="s">
        <v>451</v>
      </c>
      <c r="C304" s="155">
        <v>18408230</v>
      </c>
      <c r="D304" s="155">
        <v>18565145</v>
      </c>
      <c r="E304" s="155">
        <v>156916</v>
      </c>
      <c r="F304" s="155">
        <v>18408230</v>
      </c>
      <c r="G304" s="155">
        <v>18565145</v>
      </c>
      <c r="H304" s="155" t="s">
        <v>439</v>
      </c>
      <c r="I304" s="155" t="s">
        <v>545</v>
      </c>
      <c r="J304" s="155" t="s">
        <v>546</v>
      </c>
      <c r="K304" s="155">
        <v>4</v>
      </c>
      <c r="L304" s="155">
        <v>9.2899999999999996E-2</v>
      </c>
      <c r="M304" s="159"/>
      <c r="N304" s="159"/>
      <c r="O304" s="159"/>
      <c r="P304" s="159"/>
      <c r="Q304" s="159"/>
      <c r="R304" s="159"/>
      <c r="S304" s="159"/>
      <c r="T304" s="159"/>
      <c r="U304" s="159"/>
      <c r="V304" s="159"/>
    </row>
    <row r="305" spans="1:22" ht="15" customHeight="1">
      <c r="A305" s="155" t="s">
        <v>42</v>
      </c>
      <c r="B305" s="155" t="s">
        <v>451</v>
      </c>
      <c r="C305" s="155">
        <v>81782733</v>
      </c>
      <c r="D305" s="155">
        <v>81782837</v>
      </c>
      <c r="E305" s="155">
        <v>105</v>
      </c>
      <c r="F305" s="155">
        <v>81782742</v>
      </c>
      <c r="G305" s="155">
        <v>81782828</v>
      </c>
      <c r="H305" s="155" t="s">
        <v>440</v>
      </c>
      <c r="I305" s="155" t="s">
        <v>565</v>
      </c>
      <c r="J305" s="155" t="s">
        <v>558</v>
      </c>
      <c r="K305" s="155" t="s">
        <v>201</v>
      </c>
      <c r="L305" s="155">
        <v>0</v>
      </c>
      <c r="M305" s="159"/>
      <c r="N305" s="159"/>
      <c r="O305" s="159"/>
      <c r="P305" s="159"/>
      <c r="Q305" s="159"/>
      <c r="R305" s="159"/>
      <c r="S305" s="159"/>
      <c r="T305" s="159"/>
      <c r="U305" s="159"/>
      <c r="V305" s="159"/>
    </row>
    <row r="306" spans="1:22" ht="15" customHeight="1">
      <c r="A306" s="155" t="s">
        <v>42</v>
      </c>
      <c r="B306" s="155" t="s">
        <v>452</v>
      </c>
      <c r="C306" s="155">
        <v>19663449</v>
      </c>
      <c r="D306" s="155">
        <v>19955079</v>
      </c>
      <c r="E306" s="155">
        <v>291631</v>
      </c>
      <c r="F306" s="155">
        <v>19663449</v>
      </c>
      <c r="G306" s="155">
        <v>19950471</v>
      </c>
      <c r="H306" s="155" t="s">
        <v>439</v>
      </c>
      <c r="I306" s="155" t="s">
        <v>561</v>
      </c>
      <c r="J306" s="155" t="s">
        <v>563</v>
      </c>
      <c r="K306" s="155">
        <v>4</v>
      </c>
      <c r="L306" s="155">
        <v>1.8100000000000002E-2</v>
      </c>
      <c r="M306" s="159"/>
      <c r="N306" s="159"/>
      <c r="O306" s="159"/>
      <c r="P306" s="159"/>
      <c r="Q306" s="159"/>
      <c r="R306" s="159"/>
      <c r="S306" s="159"/>
      <c r="T306" s="159"/>
      <c r="U306" s="159"/>
      <c r="V306" s="159"/>
    </row>
    <row r="307" spans="1:22" ht="15" customHeight="1">
      <c r="A307" s="155" t="s">
        <v>42</v>
      </c>
      <c r="B307" s="155" t="s">
        <v>452</v>
      </c>
      <c r="C307" s="155">
        <v>105772316</v>
      </c>
      <c r="D307" s="155">
        <v>105774757</v>
      </c>
      <c r="E307" s="155">
        <v>2442</v>
      </c>
      <c r="F307" s="155">
        <v>105772316</v>
      </c>
      <c r="G307" s="155">
        <v>105774757</v>
      </c>
      <c r="H307" s="155" t="s">
        <v>439</v>
      </c>
      <c r="I307" s="155" t="s">
        <v>550</v>
      </c>
      <c r="J307" s="155" t="s">
        <v>551</v>
      </c>
      <c r="K307" s="155">
        <v>1</v>
      </c>
      <c r="L307" s="155">
        <v>0.58909999999999996</v>
      </c>
      <c r="M307" s="159"/>
      <c r="N307" s="159"/>
      <c r="O307" s="159"/>
      <c r="P307" s="159"/>
      <c r="Q307" s="159"/>
      <c r="R307" s="159"/>
      <c r="S307" s="159"/>
      <c r="T307" s="159"/>
      <c r="U307" s="159"/>
      <c r="V307" s="159"/>
    </row>
    <row r="308" spans="1:22" ht="15" customHeight="1">
      <c r="A308" s="155" t="s">
        <v>42</v>
      </c>
      <c r="B308" s="155" t="s">
        <v>453</v>
      </c>
      <c r="C308" s="155">
        <v>21077238</v>
      </c>
      <c r="D308" s="155">
        <v>21685069</v>
      </c>
      <c r="E308" s="155">
        <v>607832</v>
      </c>
      <c r="F308" s="155">
        <v>21077238</v>
      </c>
      <c r="G308" s="155">
        <v>21685069</v>
      </c>
      <c r="H308" s="155" t="s">
        <v>439</v>
      </c>
      <c r="I308" s="155" t="s">
        <v>545</v>
      </c>
      <c r="J308" s="155" t="s">
        <v>546</v>
      </c>
      <c r="K308" s="155">
        <v>3</v>
      </c>
      <c r="L308" s="155">
        <v>4.8099999999999997E-2</v>
      </c>
      <c r="M308" s="159"/>
      <c r="N308" s="159"/>
      <c r="O308" s="159"/>
      <c r="P308" s="159"/>
      <c r="Q308" s="159"/>
      <c r="R308" s="159"/>
      <c r="S308" s="159"/>
      <c r="T308" s="159"/>
      <c r="U308" s="159"/>
      <c r="V308" s="159"/>
    </row>
    <row r="309" spans="1:22" ht="15" customHeight="1">
      <c r="A309" s="155" t="s">
        <v>42</v>
      </c>
      <c r="B309" s="155" t="s">
        <v>453</v>
      </c>
      <c r="C309" s="155">
        <v>28429032</v>
      </c>
      <c r="D309" s="155">
        <v>28481026</v>
      </c>
      <c r="E309" s="155">
        <v>51995</v>
      </c>
      <c r="F309" s="155">
        <v>28429032</v>
      </c>
      <c r="G309" s="155">
        <v>28481026</v>
      </c>
      <c r="H309" s="155" t="s">
        <v>439</v>
      </c>
      <c r="I309" s="155" t="s">
        <v>550</v>
      </c>
      <c r="J309" s="155" t="s">
        <v>551</v>
      </c>
      <c r="K309" s="155">
        <v>3</v>
      </c>
      <c r="L309" s="155">
        <v>4.4900000000000002E-2</v>
      </c>
      <c r="M309" s="159"/>
      <c r="N309" s="159"/>
      <c r="O309" s="159"/>
      <c r="P309" s="159"/>
      <c r="Q309" s="159"/>
      <c r="R309" s="159"/>
      <c r="S309" s="159"/>
      <c r="T309" s="159"/>
      <c r="U309" s="159"/>
      <c r="V309" s="159"/>
    </row>
    <row r="310" spans="1:22" ht="15" customHeight="1">
      <c r="A310" s="155" t="s">
        <v>42</v>
      </c>
      <c r="B310" s="155" t="s">
        <v>453</v>
      </c>
      <c r="C310" s="155">
        <v>94938409</v>
      </c>
      <c r="D310" s="155">
        <v>94938498</v>
      </c>
      <c r="E310" s="155">
        <v>90</v>
      </c>
      <c r="F310" s="155">
        <v>94938410</v>
      </c>
      <c r="G310" s="155">
        <v>94938468</v>
      </c>
      <c r="H310" s="155" t="s">
        <v>439</v>
      </c>
      <c r="I310" s="155" t="s">
        <v>565</v>
      </c>
      <c r="J310" s="155" t="s">
        <v>558</v>
      </c>
      <c r="K310" s="155" t="s">
        <v>201</v>
      </c>
      <c r="L310" s="155">
        <v>0.60670000000000002</v>
      </c>
      <c r="M310" s="159"/>
      <c r="N310" s="159"/>
      <c r="O310" s="159"/>
      <c r="P310" s="159"/>
      <c r="Q310" s="159"/>
      <c r="R310" s="159"/>
      <c r="S310" s="159"/>
      <c r="T310" s="159"/>
      <c r="U310" s="159"/>
      <c r="V310" s="159"/>
    </row>
    <row r="311" spans="1:22" ht="15" customHeight="1">
      <c r="A311" s="155" t="s">
        <v>42</v>
      </c>
      <c r="B311" s="155" t="s">
        <v>454</v>
      </c>
      <c r="C311" s="155">
        <v>18486486</v>
      </c>
      <c r="D311" s="155">
        <v>18557731</v>
      </c>
      <c r="E311" s="155">
        <v>71246</v>
      </c>
      <c r="F311" s="155">
        <v>18486486</v>
      </c>
      <c r="G311" s="155">
        <v>18557731</v>
      </c>
      <c r="H311" s="155" t="s">
        <v>439</v>
      </c>
      <c r="I311" s="155" t="s">
        <v>545</v>
      </c>
      <c r="J311" s="155" t="s">
        <v>546</v>
      </c>
      <c r="K311" s="155">
        <v>3</v>
      </c>
      <c r="L311" s="155">
        <v>1.6899999999999998E-2</v>
      </c>
      <c r="M311" s="159"/>
      <c r="N311" s="159"/>
      <c r="O311" s="159"/>
      <c r="P311" s="159"/>
      <c r="Q311" s="159"/>
      <c r="R311" s="159"/>
      <c r="S311" s="159"/>
      <c r="T311" s="159"/>
      <c r="U311" s="159"/>
      <c r="V311" s="159"/>
    </row>
    <row r="312" spans="1:22" ht="15" customHeight="1">
      <c r="A312" s="155" t="s">
        <v>42</v>
      </c>
      <c r="B312" s="155" t="s">
        <v>454</v>
      </c>
      <c r="C312" s="155">
        <v>70121788</v>
      </c>
      <c r="D312" s="155">
        <v>70166477</v>
      </c>
      <c r="E312" s="155">
        <v>44690</v>
      </c>
      <c r="F312" s="155">
        <v>70121788</v>
      </c>
      <c r="G312" s="155">
        <v>70166477</v>
      </c>
      <c r="H312" s="155" t="s">
        <v>439</v>
      </c>
      <c r="I312" s="155" t="s">
        <v>545</v>
      </c>
      <c r="J312" s="155" t="s">
        <v>546</v>
      </c>
      <c r="K312" s="155">
        <v>3</v>
      </c>
      <c r="L312" s="155">
        <v>6.0600000000000001E-2</v>
      </c>
      <c r="M312" s="159"/>
      <c r="N312" s="159"/>
      <c r="O312" s="159"/>
      <c r="P312" s="159"/>
      <c r="Q312" s="159"/>
      <c r="R312" s="159"/>
      <c r="S312" s="159"/>
      <c r="T312" s="159"/>
      <c r="U312" s="159"/>
      <c r="V312" s="159"/>
    </row>
    <row r="313" spans="1:22" ht="15" customHeight="1">
      <c r="A313" s="155" t="s">
        <v>42</v>
      </c>
      <c r="B313" s="155" t="s">
        <v>455</v>
      </c>
      <c r="C313" s="155">
        <v>21649035</v>
      </c>
      <c r="D313" s="155">
        <v>21678194</v>
      </c>
      <c r="E313" s="155">
        <v>29160</v>
      </c>
      <c r="F313" s="155">
        <v>21649035</v>
      </c>
      <c r="G313" s="155">
        <v>21678194</v>
      </c>
      <c r="H313" s="155" t="s">
        <v>439</v>
      </c>
      <c r="I313" s="155" t="s">
        <v>545</v>
      </c>
      <c r="J313" s="155" t="s">
        <v>546</v>
      </c>
      <c r="K313" s="155">
        <v>6</v>
      </c>
      <c r="L313" s="155">
        <v>4.7199999999999999E-2</v>
      </c>
      <c r="M313" s="159"/>
      <c r="N313" s="159"/>
      <c r="O313" s="159"/>
      <c r="P313" s="159"/>
      <c r="Q313" s="159"/>
      <c r="R313" s="159"/>
      <c r="S313" s="159"/>
      <c r="T313" s="159"/>
      <c r="U313" s="159"/>
      <c r="V313" s="159"/>
    </row>
    <row r="314" spans="1:22" ht="15" customHeight="1">
      <c r="A314" s="155" t="s">
        <v>42</v>
      </c>
      <c r="B314" s="155" t="s">
        <v>455</v>
      </c>
      <c r="C314" s="155">
        <v>21824199</v>
      </c>
      <c r="D314" s="155">
        <v>21884337</v>
      </c>
      <c r="E314" s="155">
        <v>60139</v>
      </c>
      <c r="F314" s="155">
        <v>21824199</v>
      </c>
      <c r="G314" s="155">
        <v>21825838</v>
      </c>
      <c r="H314" s="155" t="s">
        <v>439</v>
      </c>
      <c r="I314" s="155" t="s">
        <v>562</v>
      </c>
      <c r="J314" s="155" t="s">
        <v>563</v>
      </c>
      <c r="K314" s="155">
        <v>5</v>
      </c>
      <c r="L314" s="155">
        <v>0.58899999999999997</v>
      </c>
      <c r="M314" s="159"/>
      <c r="N314" s="159"/>
      <c r="O314" s="159"/>
      <c r="P314" s="159"/>
      <c r="Q314" s="159"/>
      <c r="R314" s="159"/>
      <c r="S314" s="159"/>
      <c r="T314" s="159"/>
      <c r="U314" s="159"/>
      <c r="V314" s="159"/>
    </row>
    <row r="315" spans="1:22" ht="15" customHeight="1">
      <c r="A315" s="155" t="s">
        <v>42</v>
      </c>
      <c r="B315" s="155" t="s">
        <v>455</v>
      </c>
      <c r="C315" s="155">
        <v>22125930</v>
      </c>
      <c r="D315" s="155">
        <v>22158426</v>
      </c>
      <c r="E315" s="155">
        <v>32497</v>
      </c>
      <c r="F315" s="155">
        <v>22125930</v>
      </c>
      <c r="G315" s="155">
        <v>22158426</v>
      </c>
      <c r="H315" s="155" t="s">
        <v>439</v>
      </c>
      <c r="I315" s="155" t="s">
        <v>545</v>
      </c>
      <c r="J315" s="155" t="s">
        <v>546</v>
      </c>
      <c r="K315" s="155">
        <v>7</v>
      </c>
      <c r="L315" s="155">
        <v>1.41E-2</v>
      </c>
      <c r="M315" s="159"/>
      <c r="N315" s="159"/>
      <c r="O315" s="159"/>
      <c r="P315" s="159"/>
      <c r="Q315" s="159"/>
      <c r="R315" s="159"/>
      <c r="S315" s="159"/>
      <c r="T315" s="159"/>
      <c r="U315" s="159"/>
      <c r="V315" s="159"/>
    </row>
    <row r="316" spans="1:22" ht="15" customHeight="1">
      <c r="A316" s="155" t="s">
        <v>42</v>
      </c>
      <c r="B316" s="155" t="s">
        <v>457</v>
      </c>
      <c r="C316" s="155">
        <v>7022269</v>
      </c>
      <c r="D316" s="155">
        <v>7064756</v>
      </c>
      <c r="E316" s="155">
        <v>42488</v>
      </c>
      <c r="F316" s="155">
        <v>7022449</v>
      </c>
      <c r="G316" s="155">
        <v>7056583</v>
      </c>
      <c r="H316" s="155" t="s">
        <v>439</v>
      </c>
      <c r="I316" s="155" t="s">
        <v>572</v>
      </c>
      <c r="J316" s="155" t="s">
        <v>556</v>
      </c>
      <c r="K316" s="155">
        <v>3</v>
      </c>
      <c r="L316" s="155">
        <v>0.15409999999999999</v>
      </c>
      <c r="M316" s="159"/>
      <c r="N316" s="159"/>
      <c r="O316" s="159"/>
      <c r="P316" s="159"/>
      <c r="Q316" s="159"/>
      <c r="R316" s="159"/>
      <c r="S316" s="159"/>
      <c r="T316" s="159"/>
      <c r="U316" s="159"/>
      <c r="V316" s="159"/>
    </row>
    <row r="317" spans="1:22" ht="15" customHeight="1">
      <c r="A317" s="155" t="s">
        <v>42</v>
      </c>
      <c r="B317" s="155" t="s">
        <v>457</v>
      </c>
      <c r="C317" s="155">
        <v>7322020</v>
      </c>
      <c r="D317" s="155">
        <v>7322520</v>
      </c>
      <c r="E317" s="155">
        <v>501</v>
      </c>
      <c r="F317" s="155">
        <v>7322096</v>
      </c>
      <c r="G317" s="155">
        <v>7322382</v>
      </c>
      <c r="H317" s="155" t="s">
        <v>1090</v>
      </c>
      <c r="I317" s="155" t="s">
        <v>582</v>
      </c>
      <c r="J317" s="155" t="s">
        <v>558</v>
      </c>
      <c r="K317" s="155" t="s">
        <v>201</v>
      </c>
      <c r="L317" s="155">
        <v>8.4000000000000005E-2</v>
      </c>
      <c r="M317" s="159"/>
      <c r="N317" s="159"/>
      <c r="O317" s="159"/>
      <c r="P317" s="159"/>
      <c r="Q317" s="159"/>
      <c r="R317" s="159"/>
      <c r="S317" s="159"/>
      <c r="T317" s="159"/>
      <c r="U317" s="159"/>
      <c r="V317" s="159"/>
    </row>
    <row r="318" spans="1:22" ht="15" customHeight="1">
      <c r="A318" s="155" t="s">
        <v>42</v>
      </c>
      <c r="B318" s="155" t="s">
        <v>458</v>
      </c>
      <c r="C318" s="155">
        <v>30381284</v>
      </c>
      <c r="D318" s="155">
        <v>30425082</v>
      </c>
      <c r="E318" s="155">
        <v>43799</v>
      </c>
      <c r="F318" s="155">
        <v>30381284</v>
      </c>
      <c r="G318" s="155">
        <v>30425082</v>
      </c>
      <c r="H318" s="155" t="s">
        <v>439</v>
      </c>
      <c r="I318" s="155" t="s">
        <v>545</v>
      </c>
      <c r="J318" s="155" t="s">
        <v>546</v>
      </c>
      <c r="K318" s="155">
        <v>4</v>
      </c>
      <c r="L318" s="155">
        <v>7.1300000000000002E-2</v>
      </c>
      <c r="M318" s="159"/>
      <c r="N318" s="159"/>
      <c r="O318" s="159"/>
      <c r="P318" s="159"/>
      <c r="Q318" s="159"/>
      <c r="R318" s="159"/>
      <c r="S318" s="159"/>
      <c r="T318" s="159"/>
      <c r="U318" s="159"/>
      <c r="V318" s="159"/>
    </row>
    <row r="319" spans="1:22" ht="15" customHeight="1">
      <c r="A319" s="155" t="s">
        <v>42</v>
      </c>
      <c r="B319" s="155" t="s">
        <v>459</v>
      </c>
      <c r="C319" s="155">
        <v>6364078</v>
      </c>
      <c r="D319" s="155">
        <v>6376932</v>
      </c>
      <c r="E319" s="155">
        <v>12855</v>
      </c>
      <c r="F319" s="155">
        <v>6364078</v>
      </c>
      <c r="G319" s="155">
        <v>6376932</v>
      </c>
      <c r="H319" s="155" t="s">
        <v>439</v>
      </c>
      <c r="I319" s="155" t="s">
        <v>545</v>
      </c>
      <c r="J319" s="155" t="s">
        <v>546</v>
      </c>
      <c r="K319" s="155">
        <v>6</v>
      </c>
      <c r="L319" s="155">
        <v>0.13919999999999999</v>
      </c>
      <c r="M319" s="159"/>
      <c r="N319" s="159"/>
      <c r="O319" s="159"/>
      <c r="P319" s="159"/>
      <c r="Q319" s="159"/>
      <c r="R319" s="159"/>
      <c r="S319" s="159"/>
      <c r="T319" s="159"/>
      <c r="U319" s="159"/>
      <c r="V319" s="159"/>
    </row>
    <row r="320" spans="1:22" ht="15" customHeight="1">
      <c r="A320" s="155" t="s">
        <v>42</v>
      </c>
      <c r="B320" s="155" t="s">
        <v>460</v>
      </c>
      <c r="C320" s="155">
        <v>12029831</v>
      </c>
      <c r="D320" s="155">
        <v>12047017</v>
      </c>
      <c r="E320" s="155">
        <v>17187</v>
      </c>
      <c r="F320" s="155">
        <v>12029831</v>
      </c>
      <c r="G320" s="155">
        <v>12047017</v>
      </c>
      <c r="H320" s="155" t="s">
        <v>439</v>
      </c>
      <c r="I320" s="155" t="s">
        <v>550</v>
      </c>
      <c r="J320" s="155" t="s">
        <v>551</v>
      </c>
      <c r="K320" s="155">
        <v>4</v>
      </c>
      <c r="L320" s="155">
        <v>2.3E-3</v>
      </c>
      <c r="M320" s="159"/>
      <c r="N320" s="159"/>
      <c r="O320" s="159"/>
      <c r="P320" s="159"/>
      <c r="Q320" s="159"/>
      <c r="R320" s="159"/>
      <c r="S320" s="159"/>
      <c r="T320" s="159"/>
      <c r="U320" s="159"/>
      <c r="V320" s="159"/>
    </row>
    <row r="321" spans="1:22" ht="15" customHeight="1">
      <c r="A321" s="180" t="s">
        <v>26</v>
      </c>
      <c r="B321" s="180" t="s">
        <v>453</v>
      </c>
      <c r="C321" s="180">
        <v>21077238</v>
      </c>
      <c r="D321" s="180">
        <v>21685069</v>
      </c>
      <c r="E321" s="180">
        <v>607832</v>
      </c>
      <c r="F321" s="180" t="s">
        <v>544</v>
      </c>
      <c r="G321" s="180">
        <v>21077238</v>
      </c>
      <c r="H321" s="180">
        <v>21685069</v>
      </c>
      <c r="I321" s="180" t="s">
        <v>439</v>
      </c>
      <c r="J321" s="180" t="s">
        <v>545</v>
      </c>
      <c r="K321" s="180" t="s">
        <v>546</v>
      </c>
      <c r="L321" s="180">
        <v>3</v>
      </c>
      <c r="M321" s="159"/>
      <c r="N321" s="159"/>
      <c r="O321" s="159"/>
      <c r="P321" s="159"/>
      <c r="Q321" s="159"/>
      <c r="R321" s="159"/>
      <c r="S321" s="159"/>
      <c r="T321" s="159"/>
      <c r="U321" s="159"/>
      <c r="V321" s="159"/>
    </row>
    <row r="322" spans="1:22" ht="15" customHeight="1">
      <c r="A322" s="180" t="s">
        <v>26</v>
      </c>
      <c r="B322" s="180" t="s">
        <v>453</v>
      </c>
      <c r="C322" s="180">
        <v>28448816</v>
      </c>
      <c r="D322" s="180">
        <v>28478774</v>
      </c>
      <c r="E322" s="180">
        <v>29959</v>
      </c>
      <c r="F322" s="180" t="s">
        <v>544</v>
      </c>
      <c r="G322" s="180">
        <v>28448816</v>
      </c>
      <c r="H322" s="180">
        <v>28478774</v>
      </c>
      <c r="I322" s="180" t="s">
        <v>439</v>
      </c>
      <c r="J322" s="180" t="s">
        <v>550</v>
      </c>
      <c r="K322" s="180" t="s">
        <v>551</v>
      </c>
      <c r="L322" s="180">
        <v>4</v>
      </c>
      <c r="M322" s="159"/>
      <c r="N322" s="159"/>
      <c r="O322" s="159"/>
      <c r="P322" s="159"/>
      <c r="Q322" s="159"/>
      <c r="R322" s="159"/>
      <c r="S322" s="159"/>
      <c r="T322" s="159"/>
      <c r="U322" s="159"/>
      <c r="V322" s="159"/>
    </row>
    <row r="323" spans="1:22" ht="15" customHeight="1">
      <c r="A323" s="180" t="s">
        <v>26</v>
      </c>
      <c r="B323" s="180" t="s">
        <v>453</v>
      </c>
      <c r="C323" s="180">
        <v>94938409</v>
      </c>
      <c r="D323" s="180">
        <v>94938499</v>
      </c>
      <c r="E323" s="180">
        <v>91</v>
      </c>
      <c r="F323" s="180" t="s">
        <v>544</v>
      </c>
      <c r="G323" s="180">
        <v>94938410</v>
      </c>
      <c r="H323" s="180">
        <v>94938468</v>
      </c>
      <c r="I323" s="180" t="s">
        <v>1090</v>
      </c>
      <c r="J323" s="180" t="s">
        <v>565</v>
      </c>
      <c r="K323" s="180" t="s">
        <v>558</v>
      </c>
      <c r="L323" s="180" t="s">
        <v>201</v>
      </c>
      <c r="M323" s="159"/>
      <c r="N323" s="159"/>
      <c r="O323" s="159"/>
      <c r="P323" s="159"/>
      <c r="Q323" s="159"/>
      <c r="R323" s="159"/>
      <c r="S323" s="159"/>
      <c r="T323" s="159"/>
      <c r="U323" s="159"/>
      <c r="V323" s="159"/>
    </row>
    <row r="324" spans="1:22" ht="15" customHeight="1">
      <c r="A324" s="180" t="s">
        <v>26</v>
      </c>
      <c r="B324" s="180" t="s">
        <v>454</v>
      </c>
      <c r="C324" s="180">
        <v>34062088</v>
      </c>
      <c r="D324" s="180">
        <v>34067640</v>
      </c>
      <c r="E324" s="180">
        <v>5553</v>
      </c>
      <c r="F324" s="180" t="s">
        <v>544</v>
      </c>
      <c r="G324" s="180">
        <v>34062088</v>
      </c>
      <c r="H324" s="180">
        <v>34067640</v>
      </c>
      <c r="I324" s="180" t="s">
        <v>439</v>
      </c>
      <c r="J324" s="180" t="s">
        <v>545</v>
      </c>
      <c r="K324" s="180" t="s">
        <v>546</v>
      </c>
      <c r="L324" s="180">
        <v>49</v>
      </c>
      <c r="M324" s="159"/>
      <c r="N324" s="159"/>
      <c r="O324" s="159"/>
      <c r="P324" s="159"/>
      <c r="Q324" s="159"/>
      <c r="R324" s="159"/>
      <c r="S324" s="159"/>
      <c r="T324" s="159"/>
      <c r="U324" s="159"/>
      <c r="V324" s="159"/>
    </row>
    <row r="325" spans="1:22" ht="15" customHeight="1">
      <c r="A325" s="180" t="s">
        <v>26</v>
      </c>
      <c r="B325" s="180" t="s">
        <v>454</v>
      </c>
      <c r="C325" s="180">
        <v>34096344</v>
      </c>
      <c r="D325" s="180">
        <v>34099848</v>
      </c>
      <c r="E325" s="180">
        <v>3505</v>
      </c>
      <c r="F325" s="180" t="s">
        <v>544</v>
      </c>
      <c r="G325" s="180">
        <v>34096344</v>
      </c>
      <c r="H325" s="180">
        <v>34099848</v>
      </c>
      <c r="I325" s="180" t="s">
        <v>439</v>
      </c>
      <c r="J325" s="180" t="s">
        <v>545</v>
      </c>
      <c r="K325" s="180" t="s">
        <v>546</v>
      </c>
      <c r="L325" s="180">
        <v>38</v>
      </c>
      <c r="M325" s="159"/>
      <c r="N325" s="159"/>
      <c r="O325" s="159"/>
      <c r="P325" s="159"/>
      <c r="Q325" s="159"/>
      <c r="R325" s="159"/>
      <c r="S325" s="159"/>
      <c r="T325" s="159"/>
      <c r="U325" s="159"/>
      <c r="V325" s="159"/>
    </row>
    <row r="326" spans="1:22" ht="15" customHeight="1">
      <c r="A326" s="180" t="s">
        <v>26</v>
      </c>
      <c r="B326" s="180" t="s">
        <v>454</v>
      </c>
      <c r="C326" s="180">
        <v>34586237</v>
      </c>
      <c r="D326" s="180">
        <v>34594713</v>
      </c>
      <c r="E326" s="180">
        <v>8477</v>
      </c>
      <c r="F326" s="180" t="s">
        <v>544</v>
      </c>
      <c r="G326" s="180">
        <v>34586368</v>
      </c>
      <c r="H326" s="180">
        <v>34594704</v>
      </c>
      <c r="I326" s="180" t="s">
        <v>439</v>
      </c>
      <c r="J326" s="180" t="s">
        <v>554</v>
      </c>
      <c r="K326" s="180" t="s">
        <v>551</v>
      </c>
      <c r="L326" s="180">
        <v>190</v>
      </c>
      <c r="M326" s="159"/>
      <c r="N326" s="159"/>
      <c r="O326" s="159"/>
      <c r="P326" s="159"/>
      <c r="Q326" s="159"/>
      <c r="R326" s="159"/>
      <c r="S326" s="159"/>
      <c r="T326" s="159"/>
      <c r="U326" s="159"/>
      <c r="V326" s="159"/>
    </row>
    <row r="327" spans="1:22" ht="15" customHeight="1">
      <c r="A327" s="180" t="s">
        <v>26</v>
      </c>
      <c r="B327" s="180" t="s">
        <v>454</v>
      </c>
      <c r="C327" s="180">
        <v>36334565</v>
      </c>
      <c r="D327" s="180">
        <v>36347007</v>
      </c>
      <c r="E327" s="180">
        <v>12443</v>
      </c>
      <c r="F327" s="180" t="s">
        <v>544</v>
      </c>
      <c r="G327" s="180">
        <v>36334565</v>
      </c>
      <c r="H327" s="180">
        <v>36347007</v>
      </c>
      <c r="I327" s="180" t="s">
        <v>439</v>
      </c>
      <c r="J327" s="180" t="s">
        <v>545</v>
      </c>
      <c r="K327" s="180" t="s">
        <v>546</v>
      </c>
      <c r="L327" s="180" t="s">
        <v>201</v>
      </c>
      <c r="M327" s="159"/>
      <c r="N327" s="159"/>
      <c r="O327" s="159"/>
      <c r="P327" s="159"/>
      <c r="Q327" s="159"/>
      <c r="R327" s="159"/>
      <c r="S327" s="159"/>
      <c r="T327" s="159"/>
      <c r="U327" s="159"/>
      <c r="V327" s="159"/>
    </row>
    <row r="328" spans="1:22" ht="15" customHeight="1">
      <c r="A328" s="180" t="s">
        <v>26</v>
      </c>
      <c r="B328" s="180" t="s">
        <v>454</v>
      </c>
      <c r="C328" s="180">
        <v>70121788</v>
      </c>
      <c r="D328" s="180">
        <v>70166477</v>
      </c>
      <c r="E328" s="180">
        <v>44690</v>
      </c>
      <c r="F328" s="180" t="s">
        <v>544</v>
      </c>
      <c r="G328" s="180">
        <v>70121788</v>
      </c>
      <c r="H328" s="180">
        <v>70166477</v>
      </c>
      <c r="I328" s="180" t="s">
        <v>439</v>
      </c>
      <c r="J328" s="180" t="s">
        <v>545</v>
      </c>
      <c r="K328" s="180" t="s">
        <v>546</v>
      </c>
      <c r="L328" s="180">
        <v>3</v>
      </c>
      <c r="M328" s="159"/>
      <c r="N328" s="159"/>
      <c r="O328" s="159"/>
      <c r="P328" s="159"/>
      <c r="Q328" s="159"/>
      <c r="R328" s="159"/>
      <c r="S328" s="159"/>
      <c r="T328" s="159"/>
      <c r="U328" s="159"/>
      <c r="V328" s="159"/>
    </row>
    <row r="329" spans="1:22" ht="15" customHeight="1">
      <c r="A329" s="180" t="s">
        <v>26</v>
      </c>
      <c r="B329" s="180" t="s">
        <v>455</v>
      </c>
      <c r="C329" s="180">
        <v>16754544</v>
      </c>
      <c r="D329" s="180">
        <v>16845398</v>
      </c>
      <c r="E329" s="180">
        <v>90855</v>
      </c>
      <c r="F329" s="180" t="s">
        <v>544</v>
      </c>
      <c r="G329" s="180">
        <v>16754544</v>
      </c>
      <c r="H329" s="180">
        <v>16845398</v>
      </c>
      <c r="I329" s="180" t="s">
        <v>439</v>
      </c>
      <c r="J329" s="180" t="s">
        <v>545</v>
      </c>
      <c r="K329" s="180" t="s">
        <v>546</v>
      </c>
      <c r="L329" s="180">
        <v>3</v>
      </c>
      <c r="M329" s="159"/>
      <c r="N329" s="159"/>
      <c r="O329" s="159"/>
      <c r="P329" s="159"/>
      <c r="Q329" s="159"/>
      <c r="R329" s="159"/>
      <c r="S329" s="159"/>
      <c r="T329" s="159"/>
      <c r="U329" s="159"/>
      <c r="V329" s="159"/>
    </row>
    <row r="330" spans="1:22" ht="15" customHeight="1">
      <c r="A330" s="180" t="s">
        <v>26</v>
      </c>
      <c r="B330" s="180" t="s">
        <v>455</v>
      </c>
      <c r="C330" s="180">
        <v>21649035</v>
      </c>
      <c r="D330" s="180">
        <v>21678194</v>
      </c>
      <c r="E330" s="180">
        <v>29160</v>
      </c>
      <c r="F330" s="180" t="s">
        <v>544</v>
      </c>
      <c r="G330" s="180">
        <v>21649035</v>
      </c>
      <c r="H330" s="180">
        <v>21678194</v>
      </c>
      <c r="I330" s="180" t="s">
        <v>439</v>
      </c>
      <c r="J330" s="180" t="s">
        <v>545</v>
      </c>
      <c r="K330" s="180" t="s">
        <v>546</v>
      </c>
      <c r="L330" s="180">
        <v>5</v>
      </c>
      <c r="M330" s="159"/>
      <c r="N330" s="159"/>
      <c r="O330" s="159"/>
      <c r="P330" s="159"/>
      <c r="Q330" s="159"/>
      <c r="R330" s="159"/>
      <c r="S330" s="159"/>
      <c r="T330" s="159"/>
      <c r="U330" s="159"/>
      <c r="V330" s="159"/>
    </row>
    <row r="331" spans="1:22" ht="15" customHeight="1">
      <c r="A331" s="180" t="s">
        <v>26</v>
      </c>
      <c r="B331" s="180" t="s">
        <v>455</v>
      </c>
      <c r="C331" s="180">
        <v>22125930</v>
      </c>
      <c r="D331" s="180">
        <v>22158426</v>
      </c>
      <c r="E331" s="180">
        <v>32497</v>
      </c>
      <c r="F331" s="180" t="s">
        <v>544</v>
      </c>
      <c r="G331" s="180">
        <v>22125930</v>
      </c>
      <c r="H331" s="180">
        <v>22158426</v>
      </c>
      <c r="I331" s="180" t="s">
        <v>439</v>
      </c>
      <c r="J331" s="180" t="s">
        <v>545</v>
      </c>
      <c r="K331" s="180" t="s">
        <v>546</v>
      </c>
      <c r="L331" s="180">
        <v>6</v>
      </c>
      <c r="M331" s="159"/>
      <c r="N331" s="159"/>
      <c r="O331" s="159"/>
      <c r="P331" s="159"/>
      <c r="Q331" s="159"/>
      <c r="R331" s="159"/>
      <c r="S331" s="159"/>
      <c r="T331" s="159"/>
      <c r="U331" s="159"/>
      <c r="V331" s="159"/>
    </row>
    <row r="332" spans="1:22" ht="15" customHeight="1">
      <c r="A332" s="180" t="s">
        <v>26</v>
      </c>
      <c r="B332" s="180" t="s">
        <v>456</v>
      </c>
      <c r="C332" s="180">
        <v>106211</v>
      </c>
      <c r="D332" s="180">
        <v>112852</v>
      </c>
      <c r="E332" s="180">
        <v>6642</v>
      </c>
      <c r="F332" s="180" t="s">
        <v>544</v>
      </c>
      <c r="G332" s="180">
        <v>106211</v>
      </c>
      <c r="H332" s="180">
        <v>112852</v>
      </c>
      <c r="I332" s="180" t="s">
        <v>439</v>
      </c>
      <c r="J332" s="180" t="s">
        <v>545</v>
      </c>
      <c r="K332" s="180" t="s">
        <v>546</v>
      </c>
      <c r="L332" s="180" t="s">
        <v>201</v>
      </c>
      <c r="M332" s="159"/>
      <c r="N332" s="159"/>
      <c r="O332" s="159"/>
      <c r="P332" s="159"/>
      <c r="Q332" s="159"/>
      <c r="R332" s="159"/>
      <c r="S332" s="159"/>
      <c r="T332" s="159"/>
      <c r="U332" s="159"/>
      <c r="V332" s="159"/>
    </row>
    <row r="333" spans="1:22" ht="15" customHeight="1">
      <c r="A333" s="180" t="s">
        <v>26</v>
      </c>
      <c r="B333" s="180" t="s">
        <v>457</v>
      </c>
      <c r="C333" s="180">
        <v>7022269</v>
      </c>
      <c r="D333" s="180">
        <v>7064756</v>
      </c>
      <c r="E333" s="180">
        <v>42488</v>
      </c>
      <c r="F333" s="180" t="s">
        <v>544</v>
      </c>
      <c r="G333" s="180">
        <v>7030975</v>
      </c>
      <c r="H333" s="180">
        <v>7060164</v>
      </c>
      <c r="I333" s="180" t="s">
        <v>439</v>
      </c>
      <c r="J333" s="180" t="s">
        <v>572</v>
      </c>
      <c r="K333" s="180" t="s">
        <v>556</v>
      </c>
      <c r="L333" s="180">
        <v>3</v>
      </c>
      <c r="M333" s="159"/>
      <c r="N333" s="159"/>
      <c r="O333" s="159"/>
      <c r="P333" s="159"/>
      <c r="Q333" s="159"/>
      <c r="R333" s="159"/>
      <c r="S333" s="159"/>
      <c r="T333" s="159"/>
      <c r="U333" s="159"/>
      <c r="V333" s="159"/>
    </row>
    <row r="334" spans="1:22" ht="15" customHeight="1">
      <c r="A334" s="180" t="s">
        <v>26</v>
      </c>
      <c r="B334" s="180" t="s">
        <v>457</v>
      </c>
      <c r="C334" s="180">
        <v>7322020</v>
      </c>
      <c r="D334" s="180">
        <v>7322520</v>
      </c>
      <c r="E334" s="180">
        <v>501</v>
      </c>
      <c r="F334" s="180" t="s">
        <v>544</v>
      </c>
      <c r="G334" s="180">
        <v>7322096</v>
      </c>
      <c r="H334" s="180">
        <v>7322364</v>
      </c>
      <c r="I334" s="180" t="s">
        <v>1090</v>
      </c>
      <c r="J334" s="180" t="s">
        <v>582</v>
      </c>
      <c r="K334" s="180" t="s">
        <v>558</v>
      </c>
      <c r="L334" s="180" t="s">
        <v>201</v>
      </c>
      <c r="M334" s="159"/>
      <c r="N334" s="159"/>
      <c r="O334" s="159"/>
      <c r="P334" s="159"/>
      <c r="Q334" s="159"/>
      <c r="R334" s="159"/>
      <c r="S334" s="159"/>
      <c r="T334" s="159"/>
      <c r="U334" s="159"/>
      <c r="V334" s="159"/>
    </row>
    <row r="335" spans="1:22" ht="15" customHeight="1">
      <c r="A335" s="180" t="s">
        <v>26</v>
      </c>
      <c r="B335" s="180" t="s">
        <v>457</v>
      </c>
      <c r="C335" s="180">
        <v>24332687</v>
      </c>
      <c r="D335" s="180">
        <v>24448981</v>
      </c>
      <c r="E335" s="180">
        <v>116295</v>
      </c>
      <c r="F335" s="180" t="s">
        <v>544</v>
      </c>
      <c r="G335" s="180">
        <v>24332687</v>
      </c>
      <c r="H335" s="180">
        <v>24448981</v>
      </c>
      <c r="I335" s="180" t="s">
        <v>439</v>
      </c>
      <c r="J335" s="180" t="s">
        <v>545</v>
      </c>
      <c r="K335" s="180" t="s">
        <v>546</v>
      </c>
      <c r="L335" s="180">
        <v>5</v>
      </c>
      <c r="M335" s="159"/>
      <c r="N335" s="159"/>
      <c r="O335" s="159"/>
      <c r="P335" s="159"/>
      <c r="Q335" s="159"/>
      <c r="R335" s="159"/>
      <c r="S335" s="159"/>
      <c r="T335" s="159"/>
      <c r="U335" s="159"/>
      <c r="V335" s="159"/>
    </row>
    <row r="336" spans="1:22" ht="15" customHeight="1">
      <c r="A336" s="180" t="s">
        <v>26</v>
      </c>
      <c r="B336" s="180" t="s">
        <v>458</v>
      </c>
      <c r="C336" s="180">
        <v>30381284</v>
      </c>
      <c r="D336" s="180">
        <v>30425082</v>
      </c>
      <c r="E336" s="180">
        <v>43799</v>
      </c>
      <c r="F336" s="180" t="s">
        <v>544</v>
      </c>
      <c r="G336" s="180">
        <v>30381284</v>
      </c>
      <c r="H336" s="180">
        <v>30425082</v>
      </c>
      <c r="I336" s="180" t="s">
        <v>440</v>
      </c>
      <c r="J336" s="180" t="s">
        <v>545</v>
      </c>
      <c r="K336" s="180" t="s">
        <v>546</v>
      </c>
      <c r="L336" s="180">
        <v>4</v>
      </c>
      <c r="M336" s="159"/>
      <c r="N336" s="159"/>
      <c r="O336" s="159"/>
      <c r="P336" s="159"/>
      <c r="Q336" s="159"/>
      <c r="R336" s="159"/>
      <c r="S336" s="159"/>
      <c r="T336" s="159"/>
      <c r="U336" s="159"/>
      <c r="V336" s="159"/>
    </row>
    <row r="337" spans="1:22" ht="15" customHeight="1">
      <c r="A337" s="180" t="s">
        <v>26</v>
      </c>
      <c r="B337" s="180" t="s">
        <v>459</v>
      </c>
      <c r="C337" s="180">
        <v>6364078</v>
      </c>
      <c r="D337" s="180">
        <v>6376932</v>
      </c>
      <c r="E337" s="180">
        <v>12855</v>
      </c>
      <c r="F337" s="180" t="s">
        <v>544</v>
      </c>
      <c r="G337" s="180">
        <v>6364078</v>
      </c>
      <c r="H337" s="180">
        <v>6376932</v>
      </c>
      <c r="I337" s="180" t="s">
        <v>439</v>
      </c>
      <c r="J337" s="180" t="s">
        <v>545</v>
      </c>
      <c r="K337" s="180" t="s">
        <v>546</v>
      </c>
      <c r="L337" s="180">
        <v>5</v>
      </c>
      <c r="M337" s="159"/>
      <c r="N337" s="159"/>
      <c r="O337" s="159"/>
      <c r="P337" s="159"/>
      <c r="Q337" s="159"/>
      <c r="R337" s="159"/>
      <c r="S337" s="159"/>
      <c r="T337" s="159"/>
      <c r="U337" s="159"/>
      <c r="V337" s="159"/>
    </row>
    <row r="338" spans="1:22" ht="15" customHeight="1">
      <c r="A338" s="180" t="s">
        <v>26</v>
      </c>
      <c r="B338" s="180" t="s">
        <v>459</v>
      </c>
      <c r="C338" s="180">
        <v>10271425</v>
      </c>
      <c r="D338" s="180">
        <v>10324722</v>
      </c>
      <c r="E338" s="180">
        <v>53298</v>
      </c>
      <c r="F338" s="180" t="s">
        <v>544</v>
      </c>
      <c r="G338" s="180">
        <v>10271425</v>
      </c>
      <c r="H338" s="180">
        <v>10324722</v>
      </c>
      <c r="I338" s="180" t="s">
        <v>439</v>
      </c>
      <c r="J338" s="180" t="s">
        <v>554</v>
      </c>
      <c r="K338" s="180" t="s">
        <v>551</v>
      </c>
      <c r="L338" s="180">
        <v>24</v>
      </c>
      <c r="M338" s="159"/>
      <c r="N338" s="159"/>
      <c r="O338" s="159"/>
      <c r="P338" s="159"/>
      <c r="Q338" s="159"/>
      <c r="R338" s="159"/>
      <c r="S338" s="159"/>
      <c r="T338" s="159"/>
      <c r="U338" s="159"/>
      <c r="V338" s="159"/>
    </row>
    <row r="339" spans="1:22" ht="15" customHeight="1">
      <c r="A339" s="180" t="s">
        <v>26</v>
      </c>
      <c r="B339" s="180" t="s">
        <v>460</v>
      </c>
      <c r="C339" s="180">
        <v>12156734</v>
      </c>
      <c r="D339" s="180">
        <v>12175013</v>
      </c>
      <c r="E339" s="180">
        <v>18280</v>
      </c>
      <c r="F339" s="180" t="s">
        <v>544</v>
      </c>
      <c r="G339" s="180">
        <v>12156734</v>
      </c>
      <c r="H339" s="180">
        <v>12175013</v>
      </c>
      <c r="I339" s="180" t="s">
        <v>439</v>
      </c>
      <c r="J339" s="180" t="s">
        <v>550</v>
      </c>
      <c r="K339" s="180" t="s">
        <v>551</v>
      </c>
      <c r="L339" s="180">
        <v>3</v>
      </c>
      <c r="M339" s="159"/>
      <c r="N339" s="159"/>
      <c r="O339" s="159"/>
      <c r="P339" s="159"/>
      <c r="Q339" s="159"/>
      <c r="R339" s="159"/>
      <c r="S339" s="159"/>
      <c r="T339" s="159"/>
      <c r="U339" s="159"/>
      <c r="V339" s="159"/>
    </row>
    <row r="340" spans="1:22" ht="15" customHeight="1">
      <c r="A340" s="180" t="s">
        <v>26</v>
      </c>
      <c r="B340" s="180" t="s">
        <v>460</v>
      </c>
      <c r="C340" s="180">
        <v>12176622</v>
      </c>
      <c r="D340" s="180">
        <v>12178933</v>
      </c>
      <c r="E340" s="180">
        <v>2312</v>
      </c>
      <c r="F340" s="180" t="s">
        <v>544</v>
      </c>
      <c r="G340" s="180">
        <v>12176622</v>
      </c>
      <c r="H340" s="180">
        <v>12178933</v>
      </c>
      <c r="I340" s="180" t="s">
        <v>439</v>
      </c>
      <c r="J340" s="180" t="s">
        <v>550</v>
      </c>
      <c r="K340" s="180" t="s">
        <v>551</v>
      </c>
      <c r="L340" s="180">
        <v>10</v>
      </c>
      <c r="M340" s="159"/>
      <c r="N340" s="159"/>
      <c r="O340" s="159"/>
      <c r="P340" s="159"/>
      <c r="Q340" s="159"/>
      <c r="R340" s="159"/>
      <c r="S340" s="159"/>
      <c r="T340" s="159"/>
      <c r="U340" s="159"/>
      <c r="V340" s="159"/>
    </row>
    <row r="341" spans="1:22" ht="15" customHeight="1">
      <c r="A341" s="180" t="s">
        <v>26</v>
      </c>
      <c r="B341" s="180" t="s">
        <v>460</v>
      </c>
      <c r="C341" s="180">
        <v>15922753</v>
      </c>
      <c r="D341" s="180">
        <v>15940421</v>
      </c>
      <c r="E341" s="180">
        <v>17669</v>
      </c>
      <c r="F341" s="180" t="s">
        <v>544</v>
      </c>
      <c r="G341" s="180">
        <v>15922753</v>
      </c>
      <c r="H341" s="180">
        <v>15940421</v>
      </c>
      <c r="I341" s="180" t="s">
        <v>439</v>
      </c>
      <c r="J341" s="180" t="s">
        <v>550</v>
      </c>
      <c r="K341" s="180" t="s">
        <v>551</v>
      </c>
      <c r="L341" s="180">
        <v>3</v>
      </c>
      <c r="M341" s="159"/>
      <c r="N341" s="159"/>
      <c r="O341" s="159"/>
      <c r="P341" s="159"/>
      <c r="Q341" s="159"/>
      <c r="R341" s="159"/>
      <c r="S341" s="159"/>
      <c r="T341" s="159"/>
      <c r="U341" s="159"/>
      <c r="V341" s="159"/>
    </row>
    <row r="342" spans="1:22" ht="15" customHeight="1">
      <c r="A342" s="180" t="s">
        <v>26</v>
      </c>
      <c r="B342" s="180" t="s">
        <v>495</v>
      </c>
      <c r="C342" s="180">
        <v>94939</v>
      </c>
      <c r="D342" s="180">
        <v>133617</v>
      </c>
      <c r="E342" s="180">
        <v>38679</v>
      </c>
      <c r="F342" s="180" t="s">
        <v>544</v>
      </c>
      <c r="G342" s="180">
        <v>94939</v>
      </c>
      <c r="H342" s="180">
        <v>133617</v>
      </c>
      <c r="I342" s="180" t="s">
        <v>440</v>
      </c>
      <c r="J342" s="180" t="s">
        <v>545</v>
      </c>
      <c r="K342" s="180" t="s">
        <v>546</v>
      </c>
      <c r="L342" s="180">
        <v>4</v>
      </c>
      <c r="M342" s="159"/>
      <c r="N342" s="159"/>
      <c r="O342" s="159"/>
      <c r="P342" s="159"/>
      <c r="Q342" s="159"/>
      <c r="R342" s="159"/>
      <c r="S342" s="159"/>
      <c r="T342" s="159"/>
      <c r="U342" s="159"/>
      <c r="V342" s="159"/>
    </row>
    <row r="343" spans="1:22" ht="15" customHeight="1">
      <c r="A343" s="180" t="s">
        <v>40</v>
      </c>
      <c r="B343" s="180" t="s">
        <v>438</v>
      </c>
      <c r="C343" s="180">
        <v>16549762</v>
      </c>
      <c r="D343" s="180">
        <v>16948282</v>
      </c>
      <c r="E343" s="180">
        <v>398521</v>
      </c>
      <c r="F343" s="180" t="s">
        <v>544</v>
      </c>
      <c r="G343" s="180">
        <v>16549762</v>
      </c>
      <c r="H343" s="180">
        <v>16948282</v>
      </c>
      <c r="I343" s="180" t="s">
        <v>439</v>
      </c>
      <c r="J343" s="180" t="s">
        <v>545</v>
      </c>
      <c r="K343" s="180" t="s">
        <v>546</v>
      </c>
      <c r="L343" s="180">
        <v>4</v>
      </c>
      <c r="M343" s="159"/>
      <c r="N343" s="159"/>
      <c r="O343" s="159"/>
      <c r="P343" s="159"/>
      <c r="Q343" s="159"/>
      <c r="R343" s="159"/>
      <c r="S343" s="159"/>
      <c r="T343" s="159"/>
      <c r="U343" s="159"/>
      <c r="V343" s="159"/>
    </row>
    <row r="344" spans="1:22" ht="15" customHeight="1">
      <c r="A344" s="180" t="s">
        <v>40</v>
      </c>
      <c r="B344" s="180" t="s">
        <v>438</v>
      </c>
      <c r="C344" s="180">
        <v>125079509</v>
      </c>
      <c r="D344" s="180">
        <v>125085625</v>
      </c>
      <c r="E344" s="180">
        <v>6117</v>
      </c>
      <c r="F344" s="180" t="s">
        <v>544</v>
      </c>
      <c r="G344" s="180">
        <v>125079509</v>
      </c>
      <c r="H344" s="180">
        <v>125085625</v>
      </c>
      <c r="I344" s="180" t="s">
        <v>439</v>
      </c>
      <c r="J344" s="180" t="s">
        <v>545</v>
      </c>
      <c r="K344" s="180" t="s">
        <v>546</v>
      </c>
      <c r="L344" s="180">
        <v>7</v>
      </c>
      <c r="M344" s="159"/>
      <c r="N344" s="159"/>
      <c r="O344" s="159"/>
      <c r="P344" s="159"/>
      <c r="Q344" s="159"/>
      <c r="R344" s="159"/>
      <c r="S344" s="159"/>
      <c r="T344" s="159"/>
      <c r="U344" s="159"/>
      <c r="V344" s="159"/>
    </row>
    <row r="345" spans="1:22" ht="15" customHeight="1">
      <c r="A345" s="180" t="s">
        <v>40</v>
      </c>
      <c r="B345" s="180" t="s">
        <v>438</v>
      </c>
      <c r="C345" s="180">
        <v>125162235</v>
      </c>
      <c r="D345" s="180">
        <v>125171039</v>
      </c>
      <c r="E345" s="180">
        <v>8805</v>
      </c>
      <c r="F345" s="180" t="s">
        <v>544</v>
      </c>
      <c r="G345" s="180">
        <v>125162235</v>
      </c>
      <c r="H345" s="180">
        <v>125171039</v>
      </c>
      <c r="I345" s="180" t="s">
        <v>439</v>
      </c>
      <c r="J345" s="180" t="s">
        <v>545</v>
      </c>
      <c r="K345" s="180" t="s">
        <v>546</v>
      </c>
      <c r="L345" s="180">
        <v>4</v>
      </c>
      <c r="M345" s="159"/>
      <c r="N345" s="159"/>
      <c r="O345" s="159"/>
      <c r="P345" s="159"/>
      <c r="Q345" s="159"/>
      <c r="R345" s="159"/>
      <c r="S345" s="159"/>
      <c r="T345" s="159"/>
      <c r="U345" s="159"/>
      <c r="V345" s="159"/>
    </row>
    <row r="346" spans="1:22" ht="15" customHeight="1">
      <c r="A346" s="180" t="s">
        <v>40</v>
      </c>
      <c r="B346" s="180" t="s">
        <v>438</v>
      </c>
      <c r="C346" s="180">
        <v>125181078</v>
      </c>
      <c r="D346" s="180">
        <v>125183232</v>
      </c>
      <c r="E346" s="180">
        <v>2155</v>
      </c>
      <c r="F346" s="180" t="s">
        <v>544</v>
      </c>
      <c r="G346" s="180">
        <v>125181078</v>
      </c>
      <c r="H346" s="180">
        <v>125183232</v>
      </c>
      <c r="I346" s="180" t="s">
        <v>439</v>
      </c>
      <c r="J346" s="180" t="s">
        <v>545</v>
      </c>
      <c r="K346" s="180" t="s">
        <v>546</v>
      </c>
      <c r="L346" s="180">
        <v>64</v>
      </c>
      <c r="M346" s="159"/>
      <c r="N346" s="159"/>
      <c r="O346" s="159"/>
      <c r="P346" s="159"/>
      <c r="Q346" s="159"/>
      <c r="R346" s="159"/>
      <c r="S346" s="159"/>
      <c r="T346" s="159"/>
      <c r="U346" s="159"/>
      <c r="V346" s="159"/>
    </row>
    <row r="347" spans="1:22" ht="15" customHeight="1">
      <c r="A347" s="180" t="s">
        <v>40</v>
      </c>
      <c r="B347" s="180" t="s">
        <v>438</v>
      </c>
      <c r="C347" s="180">
        <v>143184587</v>
      </c>
      <c r="D347" s="180">
        <v>143207216</v>
      </c>
      <c r="E347" s="180">
        <v>22630</v>
      </c>
      <c r="F347" s="180" t="s">
        <v>544</v>
      </c>
      <c r="G347" s="180">
        <v>143184587</v>
      </c>
      <c r="H347" s="180">
        <v>143207216</v>
      </c>
      <c r="I347" s="180" t="s">
        <v>439</v>
      </c>
      <c r="J347" s="180" t="s">
        <v>545</v>
      </c>
      <c r="K347" s="180" t="s">
        <v>546</v>
      </c>
      <c r="L347" s="180">
        <v>23</v>
      </c>
      <c r="M347" s="159"/>
      <c r="N347" s="159"/>
      <c r="O347" s="159"/>
      <c r="P347" s="159"/>
      <c r="Q347" s="159"/>
      <c r="R347" s="159"/>
      <c r="S347" s="159"/>
      <c r="T347" s="159"/>
      <c r="U347" s="159"/>
      <c r="V347" s="159"/>
    </row>
    <row r="348" spans="1:22" ht="15" customHeight="1">
      <c r="A348" s="180" t="s">
        <v>40</v>
      </c>
      <c r="B348" s="180" t="s">
        <v>438</v>
      </c>
      <c r="C348" s="180">
        <v>143208401</v>
      </c>
      <c r="D348" s="180">
        <v>143211317</v>
      </c>
      <c r="E348" s="180">
        <v>2917</v>
      </c>
      <c r="F348" s="180" t="s">
        <v>544</v>
      </c>
      <c r="G348" s="180">
        <v>143208401</v>
      </c>
      <c r="H348" s="180">
        <v>143211317</v>
      </c>
      <c r="I348" s="180" t="s">
        <v>440</v>
      </c>
      <c r="J348" s="180" t="s">
        <v>545</v>
      </c>
      <c r="K348" s="180" t="s">
        <v>546</v>
      </c>
      <c r="L348" s="180">
        <v>4</v>
      </c>
      <c r="M348" s="159"/>
      <c r="N348" s="159"/>
      <c r="O348" s="159"/>
      <c r="P348" s="159"/>
      <c r="Q348" s="159"/>
      <c r="R348" s="159"/>
      <c r="S348" s="159"/>
      <c r="T348" s="159"/>
      <c r="U348" s="159"/>
      <c r="V348" s="159"/>
    </row>
    <row r="349" spans="1:22" ht="15" customHeight="1">
      <c r="A349" s="180" t="s">
        <v>40</v>
      </c>
      <c r="B349" s="180" t="s">
        <v>438</v>
      </c>
      <c r="C349" s="180">
        <v>143243054</v>
      </c>
      <c r="D349" s="180">
        <v>143258973</v>
      </c>
      <c r="E349" s="180">
        <v>15920</v>
      </c>
      <c r="F349" s="180" t="s">
        <v>544</v>
      </c>
      <c r="G349" s="180">
        <v>143243054</v>
      </c>
      <c r="H349" s="180">
        <v>143258973</v>
      </c>
      <c r="I349" s="180" t="s">
        <v>440</v>
      </c>
      <c r="J349" s="180" t="s">
        <v>545</v>
      </c>
      <c r="K349" s="180" t="s">
        <v>546</v>
      </c>
      <c r="L349" s="180">
        <v>20</v>
      </c>
      <c r="M349" s="159"/>
      <c r="N349" s="159"/>
      <c r="O349" s="159"/>
      <c r="P349" s="159"/>
      <c r="Q349" s="159"/>
      <c r="R349" s="159"/>
      <c r="S349" s="159"/>
      <c r="T349" s="159"/>
      <c r="U349" s="159"/>
      <c r="V349" s="159"/>
    </row>
    <row r="350" spans="1:22" ht="15" customHeight="1">
      <c r="A350" s="180" t="s">
        <v>40</v>
      </c>
      <c r="B350" s="180" t="s">
        <v>438</v>
      </c>
      <c r="C350" s="180">
        <v>207117466</v>
      </c>
      <c r="D350" s="180">
        <v>207121056</v>
      </c>
      <c r="E350" s="180">
        <v>3591</v>
      </c>
      <c r="F350" s="180" t="s">
        <v>544</v>
      </c>
      <c r="G350" s="180">
        <v>207117466</v>
      </c>
      <c r="H350" s="180">
        <v>207121056</v>
      </c>
      <c r="I350" s="180" t="s">
        <v>439</v>
      </c>
      <c r="J350" s="180" t="s">
        <v>557</v>
      </c>
      <c r="K350" s="180" t="s">
        <v>558</v>
      </c>
      <c r="L350" s="180" t="s">
        <v>201</v>
      </c>
      <c r="M350" s="159"/>
      <c r="N350" s="159"/>
      <c r="O350" s="159"/>
      <c r="P350" s="159"/>
      <c r="Q350" s="159"/>
      <c r="R350" s="159"/>
      <c r="S350" s="159"/>
      <c r="T350" s="159"/>
      <c r="U350" s="159"/>
      <c r="V350" s="159"/>
    </row>
    <row r="351" spans="1:22" ht="15" customHeight="1">
      <c r="A351" s="180" t="s">
        <v>40</v>
      </c>
      <c r="B351" s="180" t="s">
        <v>441</v>
      </c>
      <c r="C351" s="180">
        <v>90326160</v>
      </c>
      <c r="D351" s="180">
        <v>91608532</v>
      </c>
      <c r="E351" s="180">
        <v>1282373</v>
      </c>
      <c r="F351" s="180" t="s">
        <v>544</v>
      </c>
      <c r="G351" s="180">
        <v>91402511</v>
      </c>
      <c r="H351" s="180">
        <v>91478418</v>
      </c>
      <c r="I351" s="180" t="s">
        <v>439</v>
      </c>
      <c r="J351" s="180" t="s">
        <v>562</v>
      </c>
      <c r="K351" s="180" t="s">
        <v>563</v>
      </c>
      <c r="L351" s="180">
        <v>5</v>
      </c>
      <c r="M351" s="159"/>
      <c r="N351" s="159"/>
      <c r="O351" s="159"/>
      <c r="P351" s="159"/>
      <c r="Q351" s="159"/>
      <c r="R351" s="159"/>
      <c r="S351" s="159"/>
      <c r="T351" s="159"/>
      <c r="U351" s="159"/>
      <c r="V351" s="159"/>
    </row>
    <row r="352" spans="1:22" ht="15" customHeight="1">
      <c r="A352" s="180" t="s">
        <v>40</v>
      </c>
      <c r="B352" s="180" t="s">
        <v>441</v>
      </c>
      <c r="C352" s="180">
        <v>94189553</v>
      </c>
      <c r="D352" s="180">
        <v>94292414</v>
      </c>
      <c r="E352" s="180">
        <v>102862</v>
      </c>
      <c r="F352" s="180" t="s">
        <v>544</v>
      </c>
      <c r="G352" s="180">
        <v>94189553</v>
      </c>
      <c r="H352" s="180">
        <v>94292414</v>
      </c>
      <c r="I352" s="180" t="s">
        <v>439</v>
      </c>
      <c r="J352" s="180" t="s">
        <v>545</v>
      </c>
      <c r="K352" s="180" t="s">
        <v>546</v>
      </c>
      <c r="L352" s="180">
        <v>4</v>
      </c>
      <c r="M352" s="159"/>
      <c r="N352" s="159"/>
      <c r="O352" s="159"/>
      <c r="P352" s="159"/>
      <c r="Q352" s="159"/>
      <c r="R352" s="159"/>
      <c r="S352" s="159"/>
      <c r="T352" s="159"/>
      <c r="U352" s="159"/>
      <c r="V352" s="159"/>
    </row>
    <row r="353" spans="1:22" ht="15" customHeight="1">
      <c r="A353" s="180" t="s">
        <v>40</v>
      </c>
      <c r="B353" s="180" t="s">
        <v>441</v>
      </c>
      <c r="C353" s="180">
        <v>179551494</v>
      </c>
      <c r="D353" s="180">
        <v>179557450</v>
      </c>
      <c r="E353" s="180">
        <v>5957</v>
      </c>
      <c r="F353" s="180" t="s">
        <v>544</v>
      </c>
      <c r="G353" s="180">
        <v>179551494</v>
      </c>
      <c r="H353" s="180">
        <v>179557450</v>
      </c>
      <c r="I353" s="180" t="s">
        <v>439</v>
      </c>
      <c r="J353" s="180" t="s">
        <v>554</v>
      </c>
      <c r="K353" s="180" t="s">
        <v>551</v>
      </c>
      <c r="L353" s="180">
        <v>1</v>
      </c>
      <c r="M353" s="159"/>
      <c r="N353" s="159"/>
      <c r="O353" s="159"/>
      <c r="P353" s="159"/>
      <c r="Q353" s="159"/>
      <c r="R353" s="159"/>
      <c r="S353" s="159"/>
      <c r="T353" s="159"/>
      <c r="U353" s="159"/>
      <c r="V353" s="159"/>
    </row>
    <row r="354" spans="1:22" ht="15" customHeight="1">
      <c r="A354" s="180" t="s">
        <v>40</v>
      </c>
      <c r="B354" s="180" t="s">
        <v>442</v>
      </c>
      <c r="C354" s="180">
        <v>75662604</v>
      </c>
      <c r="D354" s="180">
        <v>75708229</v>
      </c>
      <c r="E354" s="180">
        <v>45626</v>
      </c>
      <c r="F354" s="180" t="s">
        <v>544</v>
      </c>
      <c r="G354" s="180">
        <v>75662604</v>
      </c>
      <c r="H354" s="180">
        <v>75708229</v>
      </c>
      <c r="I354" s="180" t="s">
        <v>439</v>
      </c>
      <c r="J354" s="180" t="s">
        <v>545</v>
      </c>
      <c r="K354" s="180" t="s">
        <v>546</v>
      </c>
      <c r="L354" s="180">
        <v>7</v>
      </c>
      <c r="M354" s="159"/>
      <c r="N354" s="159"/>
      <c r="O354" s="159"/>
      <c r="P354" s="159"/>
      <c r="Q354" s="159"/>
      <c r="R354" s="159"/>
      <c r="S354" s="159"/>
      <c r="T354" s="159"/>
      <c r="U354" s="159"/>
      <c r="V354" s="159"/>
    </row>
    <row r="355" spans="1:22" ht="15" customHeight="1">
      <c r="A355" s="180" t="s">
        <v>40</v>
      </c>
      <c r="B355" s="180" t="s">
        <v>442</v>
      </c>
      <c r="C355" s="180">
        <v>162807598</v>
      </c>
      <c r="D355" s="180">
        <v>162829871</v>
      </c>
      <c r="E355" s="180">
        <v>22274</v>
      </c>
      <c r="F355" s="180" t="s">
        <v>544</v>
      </c>
      <c r="G355" s="180">
        <v>162826924</v>
      </c>
      <c r="H355" s="180">
        <v>162829871</v>
      </c>
      <c r="I355" s="180" t="s">
        <v>440</v>
      </c>
      <c r="J355" s="180" t="s">
        <v>554</v>
      </c>
      <c r="K355" s="180" t="s">
        <v>551</v>
      </c>
      <c r="L355" s="180" t="s">
        <v>77</v>
      </c>
      <c r="M355" s="159"/>
      <c r="N355" s="159"/>
      <c r="O355" s="159"/>
      <c r="P355" s="159"/>
      <c r="Q355" s="159"/>
      <c r="R355" s="159"/>
      <c r="S355" s="159"/>
      <c r="T355" s="159"/>
      <c r="U355" s="159"/>
      <c r="V355" s="159"/>
    </row>
    <row r="356" spans="1:22" ht="15" customHeight="1">
      <c r="A356" s="180" t="s">
        <v>40</v>
      </c>
      <c r="B356" s="180" t="s">
        <v>347</v>
      </c>
      <c r="C356" s="180">
        <v>1000</v>
      </c>
      <c r="D356" s="180">
        <v>68333</v>
      </c>
      <c r="E356" s="180">
        <v>67334</v>
      </c>
      <c r="F356" s="180" t="s">
        <v>544</v>
      </c>
      <c r="G356" s="180">
        <v>1000</v>
      </c>
      <c r="H356" s="180">
        <v>68333</v>
      </c>
      <c r="I356" s="180" t="s">
        <v>439</v>
      </c>
      <c r="J356" s="180" t="s">
        <v>545</v>
      </c>
      <c r="K356" s="180" t="s">
        <v>546</v>
      </c>
      <c r="L356" s="180">
        <v>6</v>
      </c>
      <c r="M356" s="159"/>
      <c r="N356" s="159"/>
      <c r="O356" s="159"/>
      <c r="P356" s="159"/>
      <c r="Q356" s="159"/>
      <c r="R356" s="159"/>
      <c r="S356" s="159"/>
      <c r="T356" s="159"/>
      <c r="U356" s="159"/>
      <c r="V356" s="159"/>
    </row>
    <row r="357" spans="1:22" ht="15" customHeight="1">
      <c r="A357" s="180" t="s">
        <v>40</v>
      </c>
      <c r="B357" s="180" t="s">
        <v>347</v>
      </c>
      <c r="C357" s="180">
        <v>49090777</v>
      </c>
      <c r="D357" s="180">
        <v>49162839</v>
      </c>
      <c r="E357" s="180">
        <v>72063</v>
      </c>
      <c r="F357" s="180" t="s">
        <v>544</v>
      </c>
      <c r="G357" s="180">
        <v>49090777</v>
      </c>
      <c r="H357" s="180">
        <v>49162839</v>
      </c>
      <c r="I357" s="180" t="s">
        <v>439</v>
      </c>
      <c r="J357" s="180" t="s">
        <v>545</v>
      </c>
      <c r="K357" s="180" t="s">
        <v>546</v>
      </c>
      <c r="L357" s="180">
        <v>6</v>
      </c>
      <c r="M357" s="159"/>
      <c r="N357" s="159"/>
      <c r="O357" s="159"/>
      <c r="P357" s="159"/>
      <c r="Q357" s="159"/>
      <c r="R357" s="159"/>
      <c r="S357" s="159"/>
      <c r="T357" s="159"/>
      <c r="U357" s="159"/>
      <c r="V357" s="159"/>
    </row>
    <row r="358" spans="1:22" ht="15" customHeight="1">
      <c r="A358" s="180" t="s">
        <v>40</v>
      </c>
      <c r="B358" s="180" t="s">
        <v>347</v>
      </c>
      <c r="C358" s="180">
        <v>49199875</v>
      </c>
      <c r="D358" s="180">
        <v>49273459</v>
      </c>
      <c r="E358" s="180">
        <v>73585</v>
      </c>
      <c r="F358" s="180" t="s">
        <v>544</v>
      </c>
      <c r="G358" s="180">
        <v>49199875</v>
      </c>
      <c r="H358" s="180">
        <v>49273459</v>
      </c>
      <c r="I358" s="180" t="s">
        <v>439</v>
      </c>
      <c r="J358" s="180" t="s">
        <v>545</v>
      </c>
      <c r="K358" s="180" t="s">
        <v>546</v>
      </c>
      <c r="L358" s="180">
        <v>6</v>
      </c>
      <c r="M358" s="159"/>
      <c r="N358" s="159"/>
      <c r="O358" s="159"/>
      <c r="P358" s="159"/>
      <c r="Q358" s="159"/>
      <c r="R358" s="159"/>
      <c r="S358" s="159"/>
      <c r="T358" s="159"/>
      <c r="U358" s="159"/>
      <c r="V358" s="159"/>
    </row>
    <row r="359" spans="1:22" ht="15" customHeight="1">
      <c r="A359" s="180" t="s">
        <v>40</v>
      </c>
      <c r="B359" s="180" t="s">
        <v>443</v>
      </c>
      <c r="C359" s="180">
        <v>49599404</v>
      </c>
      <c r="D359" s="180">
        <v>49603108</v>
      </c>
      <c r="E359" s="180">
        <v>3705</v>
      </c>
      <c r="F359" s="180" t="s">
        <v>544</v>
      </c>
      <c r="G359" s="180">
        <v>49599404</v>
      </c>
      <c r="H359" s="180">
        <v>49603108</v>
      </c>
      <c r="I359" s="180" t="s">
        <v>439</v>
      </c>
      <c r="J359" s="180" t="s">
        <v>545</v>
      </c>
      <c r="K359" s="180" t="s">
        <v>546</v>
      </c>
      <c r="L359" s="180" t="s">
        <v>201</v>
      </c>
      <c r="M359" s="159"/>
      <c r="N359" s="159"/>
      <c r="O359" s="159"/>
      <c r="P359" s="159"/>
      <c r="Q359" s="159"/>
      <c r="R359" s="159"/>
      <c r="S359" s="159"/>
      <c r="T359" s="159"/>
      <c r="U359" s="159"/>
      <c r="V359" s="159"/>
    </row>
    <row r="360" spans="1:22" ht="15" customHeight="1">
      <c r="A360" s="180" t="s">
        <v>40</v>
      </c>
      <c r="B360" s="180" t="s">
        <v>443</v>
      </c>
      <c r="C360" s="180">
        <v>49656261</v>
      </c>
      <c r="D360" s="180">
        <v>50059808</v>
      </c>
      <c r="E360" s="180">
        <v>403548</v>
      </c>
      <c r="F360" s="180" t="s">
        <v>544</v>
      </c>
      <c r="G360" s="180">
        <v>49656261</v>
      </c>
      <c r="H360" s="180">
        <v>50059808</v>
      </c>
      <c r="I360" s="180" t="s">
        <v>439</v>
      </c>
      <c r="J360" s="180" t="s">
        <v>545</v>
      </c>
      <c r="K360" s="180" t="s">
        <v>546</v>
      </c>
      <c r="L360" s="180" t="s">
        <v>201</v>
      </c>
      <c r="M360" s="159"/>
      <c r="N360" s="159"/>
      <c r="O360" s="159"/>
      <c r="P360" s="159"/>
      <c r="Q360" s="159"/>
      <c r="R360" s="159"/>
      <c r="S360" s="159"/>
      <c r="T360" s="159"/>
      <c r="U360" s="159"/>
      <c r="V360" s="159"/>
    </row>
    <row r="361" spans="1:22" ht="15" customHeight="1">
      <c r="A361" s="180" t="s">
        <v>40</v>
      </c>
      <c r="B361" s="180" t="s">
        <v>444</v>
      </c>
      <c r="C361" s="180">
        <v>259723</v>
      </c>
      <c r="D361" s="180">
        <v>386196</v>
      </c>
      <c r="E361" s="180">
        <v>126474</v>
      </c>
      <c r="F361" s="180" t="s">
        <v>544</v>
      </c>
      <c r="G361" s="180">
        <v>259723</v>
      </c>
      <c r="H361" s="180">
        <v>386196</v>
      </c>
      <c r="I361" s="180" t="s">
        <v>439</v>
      </c>
      <c r="J361" s="180" t="s">
        <v>545</v>
      </c>
      <c r="K361" s="180" t="s">
        <v>546</v>
      </c>
      <c r="L361" s="180">
        <v>4</v>
      </c>
      <c r="M361" s="159"/>
      <c r="N361" s="159"/>
      <c r="O361" s="159"/>
      <c r="P361" s="159"/>
      <c r="Q361" s="159"/>
      <c r="R361" s="159"/>
      <c r="S361" s="159"/>
      <c r="T361" s="159"/>
      <c r="U361" s="159"/>
      <c r="V361" s="159"/>
    </row>
    <row r="362" spans="1:22" ht="15" customHeight="1">
      <c r="A362" s="180" t="s">
        <v>40</v>
      </c>
      <c r="B362" s="180" t="s">
        <v>444</v>
      </c>
      <c r="C362" s="180">
        <v>170113725</v>
      </c>
      <c r="D362" s="180">
        <v>170114202</v>
      </c>
      <c r="E362" s="180">
        <v>478</v>
      </c>
      <c r="F362" s="180" t="s">
        <v>544</v>
      </c>
      <c r="G362" s="180">
        <v>170113785</v>
      </c>
      <c r="H362" s="180">
        <v>170114125</v>
      </c>
      <c r="I362" s="180" t="s">
        <v>439</v>
      </c>
      <c r="J362" s="180" t="s">
        <v>554</v>
      </c>
      <c r="K362" s="180" t="s">
        <v>551</v>
      </c>
      <c r="L362" s="180" t="s">
        <v>201</v>
      </c>
      <c r="M362" s="159"/>
      <c r="N362" s="159"/>
      <c r="O362" s="159"/>
      <c r="P362" s="159"/>
      <c r="Q362" s="159"/>
      <c r="R362" s="159"/>
      <c r="S362" s="159"/>
      <c r="T362" s="159"/>
      <c r="U362" s="159"/>
      <c r="V362" s="159"/>
    </row>
    <row r="363" spans="1:22" ht="15" customHeight="1">
      <c r="A363" s="180" t="s">
        <v>40</v>
      </c>
      <c r="B363" s="180" t="s">
        <v>445</v>
      </c>
      <c r="C363" s="180">
        <v>60881137</v>
      </c>
      <c r="D363" s="180">
        <v>61282510</v>
      </c>
      <c r="E363" s="180">
        <v>401374</v>
      </c>
      <c r="F363" s="180" t="s">
        <v>544</v>
      </c>
      <c r="G363" s="180">
        <v>60881137</v>
      </c>
      <c r="H363" s="180">
        <v>61282510</v>
      </c>
      <c r="I363" s="180" t="s">
        <v>440</v>
      </c>
      <c r="J363" s="180" t="s">
        <v>545</v>
      </c>
      <c r="K363" s="180" t="s">
        <v>546</v>
      </c>
      <c r="L363" s="180">
        <v>3</v>
      </c>
      <c r="M363" s="159"/>
      <c r="N363" s="159"/>
      <c r="O363" s="159"/>
      <c r="P363" s="159"/>
      <c r="Q363" s="159"/>
      <c r="R363" s="159"/>
      <c r="S363" s="159"/>
      <c r="T363" s="159"/>
      <c r="U363" s="159"/>
      <c r="V363" s="159"/>
    </row>
    <row r="364" spans="1:22" ht="15" customHeight="1">
      <c r="A364" s="180" t="s">
        <v>40</v>
      </c>
      <c r="B364" s="180" t="s">
        <v>445</v>
      </c>
      <c r="C364" s="180">
        <v>61378460</v>
      </c>
      <c r="D364" s="180">
        <v>61526227</v>
      </c>
      <c r="E364" s="180">
        <v>147768</v>
      </c>
      <c r="F364" s="180" t="s">
        <v>544</v>
      </c>
      <c r="G364" s="180">
        <v>61378460</v>
      </c>
      <c r="H364" s="180">
        <v>61526227</v>
      </c>
      <c r="I364" s="180" t="s">
        <v>440</v>
      </c>
      <c r="J364" s="180" t="s">
        <v>545</v>
      </c>
      <c r="K364" s="180" t="s">
        <v>546</v>
      </c>
      <c r="L364" s="180" t="s">
        <v>201</v>
      </c>
      <c r="M364" s="159"/>
      <c r="N364" s="159"/>
      <c r="O364" s="159"/>
      <c r="P364" s="159"/>
      <c r="Q364" s="159"/>
      <c r="R364" s="159"/>
      <c r="S364" s="159"/>
      <c r="T364" s="159"/>
      <c r="U364" s="159"/>
      <c r="V364" s="159"/>
    </row>
    <row r="365" spans="1:22" ht="15" customHeight="1">
      <c r="A365" s="180" t="s">
        <v>40</v>
      </c>
      <c r="B365" s="180" t="s">
        <v>445</v>
      </c>
      <c r="C365" s="180">
        <v>65784435</v>
      </c>
      <c r="D365" s="180">
        <v>65822291</v>
      </c>
      <c r="E365" s="180">
        <v>37857</v>
      </c>
      <c r="F365" s="180" t="s">
        <v>544</v>
      </c>
      <c r="G365" s="180">
        <v>65784435</v>
      </c>
      <c r="H365" s="180">
        <v>65822291</v>
      </c>
      <c r="I365" s="180" t="s">
        <v>439</v>
      </c>
      <c r="J365" s="180" t="s">
        <v>545</v>
      </c>
      <c r="K365" s="180" t="s">
        <v>546</v>
      </c>
      <c r="L365" s="180">
        <v>4</v>
      </c>
      <c r="M365" s="159"/>
      <c r="N365" s="159"/>
      <c r="O365" s="159"/>
      <c r="P365" s="159"/>
      <c r="Q365" s="159"/>
      <c r="R365" s="159"/>
      <c r="S365" s="159"/>
      <c r="T365" s="159"/>
      <c r="U365" s="159"/>
      <c r="V365" s="159"/>
    </row>
    <row r="366" spans="1:22" ht="15" customHeight="1">
      <c r="A366" s="180" t="s">
        <v>40</v>
      </c>
      <c r="B366" s="180" t="s">
        <v>445</v>
      </c>
      <c r="C366" s="180">
        <v>152376994</v>
      </c>
      <c r="D366" s="180">
        <v>152404346</v>
      </c>
      <c r="E366" s="180">
        <v>27353</v>
      </c>
      <c r="F366" s="180" t="s">
        <v>544</v>
      </c>
      <c r="G366" s="180">
        <v>152376994</v>
      </c>
      <c r="H366" s="180">
        <v>152404346</v>
      </c>
      <c r="I366" s="180" t="s">
        <v>439</v>
      </c>
      <c r="J366" s="180" t="s">
        <v>545</v>
      </c>
      <c r="K366" s="180" t="s">
        <v>546</v>
      </c>
      <c r="L366" s="180">
        <v>4</v>
      </c>
      <c r="M366" s="159"/>
      <c r="N366" s="159"/>
      <c r="O366" s="159"/>
      <c r="P366" s="159"/>
      <c r="Q366" s="159"/>
      <c r="R366" s="159"/>
      <c r="S366" s="159"/>
      <c r="T366" s="159"/>
      <c r="U366" s="159"/>
      <c r="V366" s="159"/>
    </row>
    <row r="367" spans="1:22" ht="15" customHeight="1">
      <c r="A367" s="180" t="s">
        <v>40</v>
      </c>
      <c r="B367" s="180" t="s">
        <v>447</v>
      </c>
      <c r="C367" s="180">
        <v>38967861</v>
      </c>
      <c r="D367" s="180">
        <v>39112281</v>
      </c>
      <c r="E367" s="180">
        <v>144421</v>
      </c>
      <c r="F367" s="180" t="s">
        <v>544</v>
      </c>
      <c r="G367" s="180">
        <v>38967861</v>
      </c>
      <c r="H367" s="180">
        <v>39112281</v>
      </c>
      <c r="I367" s="180" t="s">
        <v>439</v>
      </c>
      <c r="J367" s="180" t="s">
        <v>545</v>
      </c>
      <c r="K367" s="180" t="s">
        <v>546</v>
      </c>
      <c r="L367" s="180">
        <v>3</v>
      </c>
      <c r="M367" s="159"/>
      <c r="N367" s="159"/>
      <c r="O367" s="159"/>
      <c r="P367" s="159"/>
      <c r="Q367" s="159"/>
      <c r="R367" s="159"/>
      <c r="S367" s="159"/>
      <c r="T367" s="159"/>
      <c r="U367" s="159"/>
      <c r="V367" s="159"/>
    </row>
    <row r="368" spans="1:22" ht="15" customHeight="1">
      <c r="A368" s="180" t="s">
        <v>40</v>
      </c>
      <c r="B368" s="180" t="s">
        <v>447</v>
      </c>
      <c r="C368" s="180">
        <v>40868525</v>
      </c>
      <c r="D368" s="180">
        <v>41128923</v>
      </c>
      <c r="E368" s="180">
        <v>260399</v>
      </c>
      <c r="F368" s="180" t="s">
        <v>544</v>
      </c>
      <c r="G368" s="180">
        <v>40868525</v>
      </c>
      <c r="H368" s="180">
        <v>41128923</v>
      </c>
      <c r="I368" s="180" t="s">
        <v>439</v>
      </c>
      <c r="J368" s="180" t="s">
        <v>545</v>
      </c>
      <c r="K368" s="180" t="s">
        <v>546</v>
      </c>
      <c r="L368" s="180">
        <v>4</v>
      </c>
      <c r="M368" s="159"/>
      <c r="N368" s="159"/>
      <c r="O368" s="159"/>
      <c r="P368" s="159"/>
      <c r="Q368" s="159"/>
      <c r="R368" s="159"/>
      <c r="S368" s="159"/>
      <c r="T368" s="159"/>
      <c r="U368" s="159"/>
      <c r="V368" s="159"/>
    </row>
    <row r="369" spans="1:22" ht="15" customHeight="1">
      <c r="A369" s="180" t="s">
        <v>40</v>
      </c>
      <c r="B369" s="180" t="s">
        <v>448</v>
      </c>
      <c r="C369" s="180">
        <v>41843713</v>
      </c>
      <c r="D369" s="180">
        <v>41916266</v>
      </c>
      <c r="E369" s="180">
        <v>72554</v>
      </c>
      <c r="F369" s="180" t="s">
        <v>544</v>
      </c>
      <c r="G369" s="180">
        <v>41843713</v>
      </c>
      <c r="H369" s="180">
        <v>41916266</v>
      </c>
      <c r="I369" s="180" t="s">
        <v>439</v>
      </c>
      <c r="J369" s="180" t="s">
        <v>545</v>
      </c>
      <c r="K369" s="180" t="s">
        <v>546</v>
      </c>
      <c r="L369" s="180">
        <v>4</v>
      </c>
      <c r="M369" s="159"/>
      <c r="N369" s="159"/>
      <c r="O369" s="159"/>
      <c r="P369" s="159"/>
      <c r="Q369" s="159"/>
      <c r="R369" s="159"/>
      <c r="S369" s="159"/>
      <c r="T369" s="159"/>
      <c r="U369" s="159"/>
      <c r="V369" s="159"/>
    </row>
    <row r="370" spans="1:22" ht="15" customHeight="1">
      <c r="A370" s="180" t="s">
        <v>40</v>
      </c>
      <c r="B370" s="180" t="s">
        <v>450</v>
      </c>
      <c r="C370" s="180">
        <v>10000</v>
      </c>
      <c r="D370" s="180">
        <v>76659</v>
      </c>
      <c r="E370" s="180">
        <v>66660</v>
      </c>
      <c r="F370" s="180" t="s">
        <v>544</v>
      </c>
      <c r="G370" s="180">
        <v>10000</v>
      </c>
      <c r="H370" s="180">
        <v>76659</v>
      </c>
      <c r="I370" s="180" t="s">
        <v>439</v>
      </c>
      <c r="J370" s="180" t="s">
        <v>545</v>
      </c>
      <c r="K370" s="180" t="s">
        <v>546</v>
      </c>
      <c r="L370" s="180">
        <v>4</v>
      </c>
      <c r="M370" s="159"/>
      <c r="N370" s="159"/>
      <c r="O370" s="159"/>
      <c r="P370" s="159"/>
      <c r="Q370" s="159"/>
      <c r="R370" s="159"/>
      <c r="S370" s="159"/>
      <c r="T370" s="159"/>
      <c r="U370" s="159"/>
      <c r="V370" s="159"/>
    </row>
    <row r="371" spans="1:22" ht="15" customHeight="1">
      <c r="A371" s="180" t="s">
        <v>40</v>
      </c>
      <c r="B371" s="180" t="s">
        <v>451</v>
      </c>
      <c r="C371" s="180">
        <v>18408230</v>
      </c>
      <c r="D371" s="180">
        <v>18565145</v>
      </c>
      <c r="E371" s="180">
        <v>156916</v>
      </c>
      <c r="F371" s="180" t="s">
        <v>544</v>
      </c>
      <c r="G371" s="180">
        <v>18408230</v>
      </c>
      <c r="H371" s="180">
        <v>18565145</v>
      </c>
      <c r="I371" s="180" t="s">
        <v>439</v>
      </c>
      <c r="J371" s="180" t="s">
        <v>545</v>
      </c>
      <c r="K371" s="180" t="s">
        <v>546</v>
      </c>
      <c r="L371" s="180">
        <v>3</v>
      </c>
      <c r="M371" s="159"/>
      <c r="N371" s="159"/>
      <c r="O371" s="159"/>
      <c r="P371" s="159"/>
      <c r="Q371" s="159"/>
      <c r="R371" s="159"/>
      <c r="S371" s="159"/>
      <c r="T371" s="159"/>
      <c r="U371" s="159"/>
      <c r="V371" s="159"/>
    </row>
    <row r="372" spans="1:22" ht="15" customHeight="1">
      <c r="A372" s="180" t="s">
        <v>40</v>
      </c>
      <c r="B372" s="180" t="s">
        <v>452</v>
      </c>
      <c r="C372" s="180">
        <v>19663449</v>
      </c>
      <c r="D372" s="180">
        <v>19955079</v>
      </c>
      <c r="E372" s="180">
        <v>291631</v>
      </c>
      <c r="F372" s="180" t="s">
        <v>544</v>
      </c>
      <c r="G372" s="180">
        <v>19663449</v>
      </c>
      <c r="H372" s="180">
        <v>19955079</v>
      </c>
      <c r="I372" s="180" t="s">
        <v>439</v>
      </c>
      <c r="J372" s="180" t="s">
        <v>545</v>
      </c>
      <c r="K372" s="180" t="s">
        <v>546</v>
      </c>
      <c r="L372" s="180">
        <v>3</v>
      </c>
      <c r="M372" s="159"/>
      <c r="N372" s="159"/>
      <c r="O372" s="159"/>
      <c r="P372" s="159"/>
      <c r="Q372" s="159"/>
      <c r="R372" s="159"/>
      <c r="S372" s="159"/>
      <c r="T372" s="159"/>
      <c r="U372" s="159"/>
      <c r="V372" s="159"/>
    </row>
    <row r="373" spans="1:22" ht="15" customHeight="1">
      <c r="A373" s="180" t="s">
        <v>40</v>
      </c>
      <c r="B373" s="180" t="s">
        <v>454</v>
      </c>
      <c r="C373" s="180">
        <v>18486486</v>
      </c>
      <c r="D373" s="180">
        <v>18557731</v>
      </c>
      <c r="E373" s="180">
        <v>71246</v>
      </c>
      <c r="F373" s="180" t="s">
        <v>544</v>
      </c>
      <c r="G373" s="180">
        <v>18486486</v>
      </c>
      <c r="H373" s="180">
        <v>18557731</v>
      </c>
      <c r="I373" s="180" t="s">
        <v>439</v>
      </c>
      <c r="J373" s="180" t="s">
        <v>545</v>
      </c>
      <c r="K373" s="180" t="s">
        <v>546</v>
      </c>
      <c r="L373" s="180">
        <v>3</v>
      </c>
      <c r="M373" s="159"/>
      <c r="N373" s="159"/>
      <c r="O373" s="159"/>
      <c r="P373" s="159"/>
      <c r="Q373" s="159"/>
      <c r="R373" s="159"/>
      <c r="S373" s="159"/>
      <c r="T373" s="159"/>
      <c r="U373" s="159"/>
      <c r="V373" s="159"/>
    </row>
    <row r="374" spans="1:22" ht="15" customHeight="1">
      <c r="A374" s="180" t="s">
        <v>40</v>
      </c>
      <c r="B374" s="180" t="s">
        <v>454</v>
      </c>
      <c r="C374" s="180">
        <v>34062088</v>
      </c>
      <c r="D374" s="180">
        <v>34067640</v>
      </c>
      <c r="E374" s="180">
        <v>5553</v>
      </c>
      <c r="F374" s="180" t="s">
        <v>544</v>
      </c>
      <c r="G374" s="180">
        <v>34062088</v>
      </c>
      <c r="H374" s="180">
        <v>34067640</v>
      </c>
      <c r="I374" s="180" t="s">
        <v>439</v>
      </c>
      <c r="J374" s="180" t="s">
        <v>545</v>
      </c>
      <c r="K374" s="180" t="s">
        <v>546</v>
      </c>
      <c r="L374" s="180">
        <v>43</v>
      </c>
      <c r="M374" s="159"/>
      <c r="N374" s="159"/>
      <c r="O374" s="159"/>
      <c r="P374" s="159"/>
      <c r="Q374" s="159"/>
      <c r="R374" s="159"/>
      <c r="S374" s="159"/>
      <c r="T374" s="159"/>
      <c r="U374" s="159"/>
      <c r="V374" s="159"/>
    </row>
    <row r="375" spans="1:22" ht="15" customHeight="1">
      <c r="A375" s="180" t="s">
        <v>40</v>
      </c>
      <c r="B375" s="180" t="s">
        <v>454</v>
      </c>
      <c r="C375" s="180">
        <v>34096344</v>
      </c>
      <c r="D375" s="180">
        <v>34099848</v>
      </c>
      <c r="E375" s="180">
        <v>3505</v>
      </c>
      <c r="F375" s="180" t="s">
        <v>544</v>
      </c>
      <c r="G375" s="180">
        <v>34096344</v>
      </c>
      <c r="H375" s="180">
        <v>34099848</v>
      </c>
      <c r="I375" s="180" t="s">
        <v>439</v>
      </c>
      <c r="J375" s="180" t="s">
        <v>545</v>
      </c>
      <c r="K375" s="180" t="s">
        <v>546</v>
      </c>
      <c r="L375" s="180">
        <v>36</v>
      </c>
      <c r="M375" s="159"/>
      <c r="N375" s="159"/>
      <c r="O375" s="159"/>
      <c r="P375" s="159"/>
      <c r="Q375" s="159"/>
      <c r="R375" s="159"/>
      <c r="S375" s="159"/>
      <c r="T375" s="159"/>
      <c r="U375" s="159"/>
      <c r="V375" s="159"/>
    </row>
    <row r="376" spans="1:22" ht="15" customHeight="1">
      <c r="A376" s="180" t="s">
        <v>40</v>
      </c>
      <c r="B376" s="180" t="s">
        <v>454</v>
      </c>
      <c r="C376" s="180">
        <v>34586237</v>
      </c>
      <c r="D376" s="180">
        <v>34594713</v>
      </c>
      <c r="E376" s="180">
        <v>8477</v>
      </c>
      <c r="F376" s="180" t="s">
        <v>544</v>
      </c>
      <c r="G376" s="180">
        <v>34586368</v>
      </c>
      <c r="H376" s="180">
        <v>34594704</v>
      </c>
      <c r="I376" s="180" t="s">
        <v>439</v>
      </c>
      <c r="J376" s="180" t="s">
        <v>554</v>
      </c>
      <c r="K376" s="180" t="s">
        <v>551</v>
      </c>
      <c r="L376" s="180">
        <v>184</v>
      </c>
      <c r="M376" s="159"/>
      <c r="N376" s="159"/>
      <c r="O376" s="159"/>
      <c r="P376" s="159"/>
      <c r="Q376" s="159"/>
      <c r="R376" s="159"/>
      <c r="S376" s="159"/>
      <c r="T376" s="159"/>
      <c r="U376" s="159"/>
      <c r="V376" s="159"/>
    </row>
    <row r="377" spans="1:22" ht="15" customHeight="1">
      <c r="A377" s="180" t="s">
        <v>40</v>
      </c>
      <c r="B377" s="180" t="s">
        <v>454</v>
      </c>
      <c r="C377" s="180">
        <v>36334565</v>
      </c>
      <c r="D377" s="180">
        <v>36347007</v>
      </c>
      <c r="E377" s="180">
        <v>12443</v>
      </c>
      <c r="F377" s="180" t="s">
        <v>544</v>
      </c>
      <c r="G377" s="180">
        <v>36334565</v>
      </c>
      <c r="H377" s="180">
        <v>36347007</v>
      </c>
      <c r="I377" s="180" t="s">
        <v>439</v>
      </c>
      <c r="J377" s="180" t="s">
        <v>545</v>
      </c>
      <c r="K377" s="180" t="s">
        <v>546</v>
      </c>
      <c r="L377" s="180" t="s">
        <v>201</v>
      </c>
      <c r="M377" s="159"/>
      <c r="N377" s="159"/>
      <c r="O377" s="159"/>
      <c r="P377" s="159"/>
      <c r="Q377" s="159"/>
      <c r="R377" s="159"/>
      <c r="S377" s="159"/>
      <c r="T377" s="159"/>
      <c r="U377" s="159"/>
      <c r="V377" s="159"/>
    </row>
    <row r="378" spans="1:22" ht="15" customHeight="1">
      <c r="A378" s="180" t="s">
        <v>40</v>
      </c>
      <c r="B378" s="180" t="s">
        <v>454</v>
      </c>
      <c r="C378" s="180">
        <v>38237188</v>
      </c>
      <c r="D378" s="180">
        <v>38269234</v>
      </c>
      <c r="E378" s="180">
        <v>32047</v>
      </c>
      <c r="F378" s="180" t="s">
        <v>544</v>
      </c>
      <c r="G378" s="180">
        <v>38237188</v>
      </c>
      <c r="H378" s="180">
        <v>38269234</v>
      </c>
      <c r="I378" s="180" t="s">
        <v>439</v>
      </c>
      <c r="J378" s="180" t="s">
        <v>554</v>
      </c>
      <c r="K378" s="180" t="s">
        <v>551</v>
      </c>
      <c r="L378" s="180" t="s">
        <v>201</v>
      </c>
      <c r="M378" s="159"/>
      <c r="N378" s="159"/>
      <c r="O378" s="159"/>
      <c r="P378" s="159"/>
      <c r="Q378" s="159"/>
      <c r="R378" s="159"/>
      <c r="S378" s="159"/>
      <c r="T378" s="159"/>
      <c r="U378" s="159"/>
      <c r="V378" s="159"/>
    </row>
    <row r="379" spans="1:22" ht="15" customHeight="1">
      <c r="A379" s="180" t="s">
        <v>40</v>
      </c>
      <c r="B379" s="180" t="s">
        <v>454</v>
      </c>
      <c r="C379" s="180">
        <v>70121788</v>
      </c>
      <c r="D379" s="180">
        <v>70166477</v>
      </c>
      <c r="E379" s="180">
        <v>44690</v>
      </c>
      <c r="F379" s="180" t="s">
        <v>544</v>
      </c>
      <c r="G379" s="180">
        <v>70121788</v>
      </c>
      <c r="H379" s="180">
        <v>70166477</v>
      </c>
      <c r="I379" s="180" t="s">
        <v>439</v>
      </c>
      <c r="J379" s="180" t="s">
        <v>545</v>
      </c>
      <c r="K379" s="180" t="s">
        <v>546</v>
      </c>
      <c r="L379" s="180">
        <v>3</v>
      </c>
      <c r="M379" s="159"/>
      <c r="N379" s="159"/>
      <c r="O379" s="159"/>
      <c r="P379" s="159"/>
      <c r="Q379" s="159"/>
      <c r="R379" s="159"/>
      <c r="S379" s="159"/>
      <c r="T379" s="159"/>
      <c r="U379" s="159"/>
      <c r="V379" s="159"/>
    </row>
    <row r="380" spans="1:22" ht="15" customHeight="1">
      <c r="A380" s="180" t="s">
        <v>40</v>
      </c>
      <c r="B380" s="180" t="s">
        <v>455</v>
      </c>
      <c r="C380" s="180">
        <v>21649035</v>
      </c>
      <c r="D380" s="180">
        <v>21678194</v>
      </c>
      <c r="E380" s="180">
        <v>29160</v>
      </c>
      <c r="F380" s="180" t="s">
        <v>544</v>
      </c>
      <c r="G380" s="180">
        <v>21649035</v>
      </c>
      <c r="H380" s="180">
        <v>21678194</v>
      </c>
      <c r="I380" s="180" t="s">
        <v>439</v>
      </c>
      <c r="J380" s="180" t="s">
        <v>545</v>
      </c>
      <c r="K380" s="180" t="s">
        <v>546</v>
      </c>
      <c r="L380" s="180">
        <v>6</v>
      </c>
      <c r="M380" s="159"/>
      <c r="N380" s="159"/>
      <c r="O380" s="159"/>
      <c r="P380" s="159"/>
      <c r="Q380" s="159"/>
      <c r="R380" s="159"/>
      <c r="S380" s="159"/>
      <c r="T380" s="159"/>
      <c r="U380" s="159"/>
      <c r="V380" s="159"/>
    </row>
    <row r="381" spans="1:22" ht="15" customHeight="1">
      <c r="A381" s="180" t="s">
        <v>40</v>
      </c>
      <c r="B381" s="180" t="s">
        <v>455</v>
      </c>
      <c r="C381" s="180">
        <v>21824199</v>
      </c>
      <c r="D381" s="180">
        <v>21884337</v>
      </c>
      <c r="E381" s="180">
        <v>60139</v>
      </c>
      <c r="F381" s="180" t="s">
        <v>544</v>
      </c>
      <c r="G381" s="180">
        <v>21824199</v>
      </c>
      <c r="H381" s="180">
        <v>21884337</v>
      </c>
      <c r="I381" s="180" t="s">
        <v>439</v>
      </c>
      <c r="J381" s="180" t="s">
        <v>545</v>
      </c>
      <c r="K381" s="180" t="s">
        <v>546</v>
      </c>
      <c r="L381" s="180">
        <v>5</v>
      </c>
      <c r="M381" s="159"/>
      <c r="N381" s="159"/>
      <c r="O381" s="159"/>
      <c r="P381" s="159"/>
      <c r="Q381" s="159"/>
      <c r="R381" s="159"/>
      <c r="S381" s="159"/>
      <c r="T381" s="159"/>
      <c r="U381" s="159"/>
      <c r="V381" s="159"/>
    </row>
    <row r="382" spans="1:22" ht="15" customHeight="1">
      <c r="A382" s="180" t="s">
        <v>40</v>
      </c>
      <c r="B382" s="180" t="s">
        <v>455</v>
      </c>
      <c r="C382" s="180">
        <v>22125930</v>
      </c>
      <c r="D382" s="180">
        <v>22158426</v>
      </c>
      <c r="E382" s="180">
        <v>32497</v>
      </c>
      <c r="F382" s="180" t="s">
        <v>544</v>
      </c>
      <c r="G382" s="180">
        <v>22125930</v>
      </c>
      <c r="H382" s="180">
        <v>22158426</v>
      </c>
      <c r="I382" s="180" t="s">
        <v>439</v>
      </c>
      <c r="J382" s="180" t="s">
        <v>545</v>
      </c>
      <c r="K382" s="180" t="s">
        <v>546</v>
      </c>
      <c r="L382" s="180">
        <v>7</v>
      </c>
      <c r="M382" s="159"/>
      <c r="N382" s="159"/>
      <c r="O382" s="159"/>
      <c r="P382" s="159"/>
      <c r="Q382" s="159"/>
      <c r="R382" s="159"/>
      <c r="S382" s="159"/>
      <c r="T382" s="159"/>
      <c r="U382" s="159"/>
      <c r="V382" s="159"/>
    </row>
    <row r="383" spans="1:22" ht="15" customHeight="1">
      <c r="A383" s="180" t="s">
        <v>40</v>
      </c>
      <c r="B383" s="180" t="s">
        <v>458</v>
      </c>
      <c r="C383" s="180">
        <v>30381284</v>
      </c>
      <c r="D383" s="180">
        <v>30425082</v>
      </c>
      <c r="E383" s="180">
        <v>43799</v>
      </c>
      <c r="F383" s="180" t="s">
        <v>544</v>
      </c>
      <c r="G383" s="180">
        <v>30381284</v>
      </c>
      <c r="H383" s="180">
        <v>30425082</v>
      </c>
      <c r="I383" s="180" t="s">
        <v>439</v>
      </c>
      <c r="J383" s="180" t="s">
        <v>545</v>
      </c>
      <c r="K383" s="180" t="s">
        <v>546</v>
      </c>
      <c r="L383" s="180">
        <v>4</v>
      </c>
      <c r="M383" s="159"/>
      <c r="N383" s="159"/>
      <c r="O383" s="159"/>
      <c r="P383" s="159"/>
      <c r="Q383" s="159"/>
      <c r="R383" s="159"/>
      <c r="S383" s="159"/>
      <c r="T383" s="159"/>
      <c r="U383" s="159"/>
      <c r="V383" s="159"/>
    </row>
    <row r="384" spans="1:22" ht="15" customHeight="1">
      <c r="A384" s="180" t="s">
        <v>40</v>
      </c>
      <c r="B384" s="180" t="s">
        <v>459</v>
      </c>
      <c r="C384" s="180">
        <v>6364078</v>
      </c>
      <c r="D384" s="180">
        <v>6376932</v>
      </c>
      <c r="E384" s="180">
        <v>12855</v>
      </c>
      <c r="F384" s="180" t="s">
        <v>544</v>
      </c>
      <c r="G384" s="180">
        <v>6364078</v>
      </c>
      <c r="H384" s="180">
        <v>6376932</v>
      </c>
      <c r="I384" s="180" t="s">
        <v>439</v>
      </c>
      <c r="J384" s="180" t="s">
        <v>545</v>
      </c>
      <c r="K384" s="180" t="s">
        <v>546</v>
      </c>
      <c r="L384" s="180">
        <v>6</v>
      </c>
      <c r="M384" s="159"/>
      <c r="N384" s="159"/>
      <c r="O384" s="159"/>
      <c r="P384" s="159"/>
      <c r="Q384" s="159"/>
      <c r="R384" s="159"/>
      <c r="S384" s="159"/>
      <c r="T384" s="159"/>
      <c r="U384" s="159"/>
      <c r="V384" s="159"/>
    </row>
    <row r="385" spans="1:22" ht="15" customHeight="1">
      <c r="A385" s="180" t="s">
        <v>40</v>
      </c>
      <c r="B385" s="180" t="s">
        <v>453</v>
      </c>
      <c r="C385" s="180">
        <v>21077238</v>
      </c>
      <c r="D385" s="180">
        <v>21685069</v>
      </c>
      <c r="E385" s="180">
        <v>607832</v>
      </c>
      <c r="F385" s="180" t="s">
        <v>544</v>
      </c>
      <c r="G385" s="180">
        <v>21077238</v>
      </c>
      <c r="H385" s="180">
        <v>21685069</v>
      </c>
      <c r="I385" s="180" t="s">
        <v>439</v>
      </c>
      <c r="J385" s="180" t="s">
        <v>545</v>
      </c>
      <c r="K385" s="180" t="s">
        <v>546</v>
      </c>
      <c r="L385" s="180">
        <v>3</v>
      </c>
      <c r="M385" s="159"/>
      <c r="N385" s="159"/>
      <c r="O385" s="159"/>
      <c r="P385" s="159"/>
      <c r="Q385" s="159"/>
      <c r="R385" s="159"/>
      <c r="S385" s="159"/>
      <c r="T385" s="159"/>
      <c r="U385" s="159"/>
      <c r="V385" s="159"/>
    </row>
    <row r="386" spans="1:22" ht="15" customHeight="1">
      <c r="A386" s="180" t="s">
        <v>40</v>
      </c>
      <c r="B386" s="180" t="s">
        <v>456</v>
      </c>
      <c r="C386" s="180">
        <v>106211</v>
      </c>
      <c r="D386" s="180">
        <v>112852</v>
      </c>
      <c r="E386" s="180">
        <v>6642</v>
      </c>
      <c r="F386" s="180" t="s">
        <v>544</v>
      </c>
      <c r="G386" s="180">
        <v>106211</v>
      </c>
      <c r="H386" s="180">
        <v>112852</v>
      </c>
      <c r="I386" s="180" t="s">
        <v>439</v>
      </c>
      <c r="J386" s="180" t="s">
        <v>545</v>
      </c>
      <c r="K386" s="180" t="s">
        <v>546</v>
      </c>
      <c r="L386" s="180" t="s">
        <v>201</v>
      </c>
      <c r="M386" s="159"/>
      <c r="N386" s="159"/>
      <c r="O386" s="159"/>
      <c r="P386" s="159"/>
      <c r="Q386" s="159"/>
      <c r="R386" s="159"/>
      <c r="S386" s="159"/>
      <c r="T386" s="159"/>
      <c r="U386" s="159"/>
      <c r="V386" s="159"/>
    </row>
    <row r="387" spans="1:22" ht="15" customHeight="1">
      <c r="A387" s="180" t="s">
        <v>40</v>
      </c>
      <c r="B387" s="180" t="s">
        <v>457</v>
      </c>
      <c r="C387" s="180">
        <v>24332687</v>
      </c>
      <c r="D387" s="180">
        <v>24448981</v>
      </c>
      <c r="E387" s="180">
        <v>116295</v>
      </c>
      <c r="F387" s="180" t="s">
        <v>544</v>
      </c>
      <c r="G387" s="180">
        <v>24332687</v>
      </c>
      <c r="H387" s="180">
        <v>24448981</v>
      </c>
      <c r="I387" s="180" t="s">
        <v>439</v>
      </c>
      <c r="J387" s="180" t="s">
        <v>545</v>
      </c>
      <c r="K387" s="180" t="s">
        <v>546</v>
      </c>
      <c r="L387" s="180">
        <v>4</v>
      </c>
      <c r="M387" s="159"/>
      <c r="N387" s="159"/>
      <c r="O387" s="159"/>
      <c r="P387" s="159"/>
      <c r="Q387" s="159"/>
      <c r="R387" s="159"/>
      <c r="S387" s="159"/>
      <c r="T387" s="159"/>
      <c r="U387" s="159"/>
      <c r="V387" s="159"/>
    </row>
    <row r="388" spans="1:22" ht="15" customHeight="1">
      <c r="A388" s="180" t="s">
        <v>40</v>
      </c>
      <c r="B388" s="180" t="s">
        <v>495</v>
      </c>
      <c r="C388" s="180">
        <v>94939</v>
      </c>
      <c r="D388" s="180">
        <v>133617</v>
      </c>
      <c r="E388" s="180">
        <v>38679</v>
      </c>
      <c r="F388" s="180" t="s">
        <v>544</v>
      </c>
      <c r="G388" s="180">
        <v>94939</v>
      </c>
      <c r="H388" s="180">
        <v>133617</v>
      </c>
      <c r="I388" s="180" t="s">
        <v>440</v>
      </c>
      <c r="J388" s="180" t="s">
        <v>545</v>
      </c>
      <c r="K388" s="180" t="s">
        <v>546</v>
      </c>
      <c r="L388" s="180">
        <v>1</v>
      </c>
      <c r="M388" s="159"/>
      <c r="N388" s="159"/>
      <c r="O388" s="159"/>
      <c r="P388" s="159"/>
      <c r="Q388" s="159"/>
      <c r="R388" s="159"/>
      <c r="S388" s="159"/>
      <c r="T388" s="159"/>
      <c r="U388" s="159"/>
      <c r="V388" s="159"/>
    </row>
    <row r="389" spans="1:22" ht="15" customHeight="1">
      <c r="A389" s="180" t="s">
        <v>41</v>
      </c>
      <c r="B389" s="180" t="s">
        <v>438</v>
      </c>
      <c r="C389" s="180">
        <v>16549762</v>
      </c>
      <c r="D389" s="180">
        <v>16948282</v>
      </c>
      <c r="E389" s="180">
        <v>398521</v>
      </c>
      <c r="F389" s="180" t="s">
        <v>544</v>
      </c>
      <c r="G389" s="180">
        <v>16549762</v>
      </c>
      <c r="H389" s="180">
        <v>16948282</v>
      </c>
      <c r="I389" s="180" t="s">
        <v>439</v>
      </c>
      <c r="J389" s="180" t="s">
        <v>545</v>
      </c>
      <c r="K389" s="180" t="s">
        <v>546</v>
      </c>
      <c r="L389" s="180">
        <v>5</v>
      </c>
      <c r="M389" s="159"/>
      <c r="N389" s="159"/>
      <c r="O389" s="159"/>
      <c r="P389" s="159"/>
      <c r="Q389" s="159"/>
      <c r="R389" s="159"/>
      <c r="S389" s="159"/>
      <c r="T389" s="159"/>
      <c r="U389" s="159"/>
      <c r="V389" s="159"/>
    </row>
    <row r="390" spans="1:22" ht="15" customHeight="1">
      <c r="A390" s="180" t="s">
        <v>41</v>
      </c>
      <c r="B390" s="180" t="s">
        <v>438</v>
      </c>
      <c r="C390" s="180">
        <v>125079509</v>
      </c>
      <c r="D390" s="180">
        <v>125085625</v>
      </c>
      <c r="E390" s="180">
        <v>6117</v>
      </c>
      <c r="F390" s="180" t="s">
        <v>544</v>
      </c>
      <c r="G390" s="180">
        <v>125079509</v>
      </c>
      <c r="H390" s="180">
        <v>125085625</v>
      </c>
      <c r="I390" s="180" t="s">
        <v>439</v>
      </c>
      <c r="J390" s="180" t="s">
        <v>545</v>
      </c>
      <c r="K390" s="180" t="s">
        <v>546</v>
      </c>
      <c r="L390" s="180">
        <v>10</v>
      </c>
      <c r="M390" s="159"/>
      <c r="N390" s="159"/>
      <c r="O390" s="159"/>
      <c r="P390" s="159"/>
      <c r="Q390" s="159"/>
      <c r="R390" s="159"/>
      <c r="S390" s="159"/>
      <c r="T390" s="159"/>
      <c r="U390" s="159"/>
      <c r="V390" s="159"/>
    </row>
    <row r="391" spans="1:22" ht="15" customHeight="1">
      <c r="A391" s="180" t="s">
        <v>41</v>
      </c>
      <c r="B391" s="180" t="s">
        <v>438</v>
      </c>
      <c r="C391" s="180">
        <v>125162235</v>
      </c>
      <c r="D391" s="180">
        <v>125171039</v>
      </c>
      <c r="E391" s="180">
        <v>8805</v>
      </c>
      <c r="F391" s="180" t="s">
        <v>544</v>
      </c>
      <c r="G391" s="180">
        <v>125162235</v>
      </c>
      <c r="H391" s="180">
        <v>125171039</v>
      </c>
      <c r="I391" s="180" t="s">
        <v>439</v>
      </c>
      <c r="J391" s="180" t="s">
        <v>545</v>
      </c>
      <c r="K391" s="180" t="s">
        <v>546</v>
      </c>
      <c r="L391" s="180">
        <v>6</v>
      </c>
      <c r="M391" s="159"/>
      <c r="N391" s="159"/>
      <c r="O391" s="159"/>
      <c r="P391" s="159"/>
      <c r="Q391" s="159"/>
      <c r="R391" s="159"/>
      <c r="S391" s="159"/>
      <c r="T391" s="159"/>
      <c r="U391" s="159"/>
      <c r="V391" s="159"/>
    </row>
    <row r="392" spans="1:22" ht="15" customHeight="1">
      <c r="A392" s="180" t="s">
        <v>41</v>
      </c>
      <c r="B392" s="180" t="s">
        <v>438</v>
      </c>
      <c r="C392" s="180">
        <v>125181078</v>
      </c>
      <c r="D392" s="180">
        <v>125183232</v>
      </c>
      <c r="E392" s="180">
        <v>2155</v>
      </c>
      <c r="F392" s="180" t="s">
        <v>544</v>
      </c>
      <c r="G392" s="180">
        <v>125181078</v>
      </c>
      <c r="H392" s="180">
        <v>125183232</v>
      </c>
      <c r="I392" s="180" t="s">
        <v>440</v>
      </c>
      <c r="J392" s="180" t="s">
        <v>545</v>
      </c>
      <c r="K392" s="180" t="s">
        <v>546</v>
      </c>
      <c r="L392" s="180">
        <v>79</v>
      </c>
      <c r="M392" s="159"/>
      <c r="N392" s="159"/>
      <c r="O392" s="159"/>
      <c r="P392" s="159"/>
      <c r="Q392" s="159"/>
      <c r="R392" s="159"/>
      <c r="S392" s="159"/>
      <c r="T392" s="159"/>
      <c r="U392" s="159"/>
      <c r="V392" s="159"/>
    </row>
    <row r="393" spans="1:22" ht="15" customHeight="1">
      <c r="A393" s="180" t="s">
        <v>41</v>
      </c>
      <c r="B393" s="180" t="s">
        <v>438</v>
      </c>
      <c r="C393" s="180">
        <v>143184587</v>
      </c>
      <c r="D393" s="180">
        <v>143207216</v>
      </c>
      <c r="E393" s="180">
        <v>22630</v>
      </c>
      <c r="F393" s="180" t="s">
        <v>544</v>
      </c>
      <c r="G393" s="180">
        <v>143184587</v>
      </c>
      <c r="H393" s="180">
        <v>143207216</v>
      </c>
      <c r="I393" s="180" t="s">
        <v>439</v>
      </c>
      <c r="J393" s="180" t="s">
        <v>545</v>
      </c>
      <c r="K393" s="180" t="s">
        <v>546</v>
      </c>
      <c r="L393" s="180">
        <v>28</v>
      </c>
      <c r="M393" s="159"/>
      <c r="N393" s="159"/>
      <c r="O393" s="159"/>
      <c r="P393" s="159"/>
      <c r="Q393" s="159"/>
      <c r="R393" s="159"/>
      <c r="S393" s="159"/>
      <c r="T393" s="159"/>
      <c r="U393" s="159"/>
      <c r="V393" s="159"/>
    </row>
    <row r="394" spans="1:22" ht="15" customHeight="1">
      <c r="A394" s="180" t="s">
        <v>41</v>
      </c>
      <c r="B394" s="180" t="s">
        <v>438</v>
      </c>
      <c r="C394" s="180">
        <v>143208401</v>
      </c>
      <c r="D394" s="180">
        <v>143211317</v>
      </c>
      <c r="E394" s="180">
        <v>2917</v>
      </c>
      <c r="F394" s="180" t="s">
        <v>544</v>
      </c>
      <c r="G394" s="180">
        <v>143208401</v>
      </c>
      <c r="H394" s="180">
        <v>143211317</v>
      </c>
      <c r="I394" s="180" t="s">
        <v>439</v>
      </c>
      <c r="J394" s="180" t="s">
        <v>545</v>
      </c>
      <c r="K394" s="180" t="s">
        <v>546</v>
      </c>
      <c r="L394" s="180">
        <v>5</v>
      </c>
      <c r="M394" s="159"/>
      <c r="N394" s="159"/>
      <c r="O394" s="159"/>
      <c r="P394" s="159"/>
      <c r="Q394" s="159"/>
      <c r="R394" s="159"/>
      <c r="S394" s="159"/>
      <c r="T394" s="159"/>
      <c r="U394" s="159"/>
      <c r="V394" s="159"/>
    </row>
    <row r="395" spans="1:22" ht="15" customHeight="1">
      <c r="A395" s="180" t="s">
        <v>41</v>
      </c>
      <c r="B395" s="180" t="s">
        <v>438</v>
      </c>
      <c r="C395" s="180">
        <v>143243054</v>
      </c>
      <c r="D395" s="180">
        <v>143258973</v>
      </c>
      <c r="E395" s="180">
        <v>15920</v>
      </c>
      <c r="F395" s="180" t="s">
        <v>544</v>
      </c>
      <c r="G395" s="180">
        <v>143243054</v>
      </c>
      <c r="H395" s="180">
        <v>143258973</v>
      </c>
      <c r="I395" s="180" t="s">
        <v>440</v>
      </c>
      <c r="J395" s="180" t="s">
        <v>545</v>
      </c>
      <c r="K395" s="180" t="s">
        <v>546</v>
      </c>
      <c r="L395" s="180">
        <v>26</v>
      </c>
      <c r="M395" s="159"/>
      <c r="N395" s="159"/>
      <c r="O395" s="159"/>
      <c r="P395" s="159"/>
      <c r="Q395" s="159"/>
      <c r="R395" s="159"/>
      <c r="S395" s="159"/>
      <c r="T395" s="159"/>
      <c r="U395" s="159"/>
      <c r="V395" s="159"/>
    </row>
    <row r="396" spans="1:22" ht="15" customHeight="1">
      <c r="A396" s="180" t="s">
        <v>41</v>
      </c>
      <c r="B396" s="180" t="s">
        <v>441</v>
      </c>
      <c r="C396" s="180">
        <v>90326160</v>
      </c>
      <c r="D396" s="180">
        <v>91608532</v>
      </c>
      <c r="E396" s="180">
        <v>1282373</v>
      </c>
      <c r="F396" s="180" t="s">
        <v>544</v>
      </c>
      <c r="G396" s="180">
        <v>91402511</v>
      </c>
      <c r="H396" s="180">
        <v>91478418</v>
      </c>
      <c r="I396" s="180" t="s">
        <v>439</v>
      </c>
      <c r="J396" s="180" t="s">
        <v>562</v>
      </c>
      <c r="K396" s="180" t="s">
        <v>563</v>
      </c>
      <c r="L396" s="180">
        <v>5</v>
      </c>
      <c r="M396" s="159"/>
      <c r="N396" s="159"/>
      <c r="O396" s="159"/>
      <c r="P396" s="159"/>
      <c r="Q396" s="159"/>
      <c r="R396" s="159"/>
      <c r="S396" s="159"/>
      <c r="T396" s="159"/>
      <c r="U396" s="159"/>
      <c r="V396" s="159"/>
    </row>
    <row r="397" spans="1:22" ht="15" customHeight="1">
      <c r="A397" s="180" t="s">
        <v>41</v>
      </c>
      <c r="B397" s="180" t="s">
        <v>441</v>
      </c>
      <c r="C397" s="180">
        <v>94189553</v>
      </c>
      <c r="D397" s="180">
        <v>94292414</v>
      </c>
      <c r="E397" s="180">
        <v>102862</v>
      </c>
      <c r="F397" s="180" t="s">
        <v>544</v>
      </c>
      <c r="G397" s="180">
        <v>94189553</v>
      </c>
      <c r="H397" s="180">
        <v>94292414</v>
      </c>
      <c r="I397" s="180" t="s">
        <v>439</v>
      </c>
      <c r="J397" s="180" t="s">
        <v>545</v>
      </c>
      <c r="K397" s="180" t="s">
        <v>546</v>
      </c>
      <c r="L397" s="180">
        <v>4</v>
      </c>
      <c r="M397" s="159"/>
      <c r="N397" s="159"/>
      <c r="O397" s="159"/>
      <c r="P397" s="159"/>
      <c r="Q397" s="159"/>
      <c r="R397" s="159"/>
      <c r="S397" s="159"/>
      <c r="T397" s="159"/>
      <c r="U397" s="159"/>
      <c r="V397" s="159"/>
    </row>
    <row r="398" spans="1:22" ht="15" customHeight="1">
      <c r="A398" s="180" t="s">
        <v>41</v>
      </c>
      <c r="B398" s="180" t="s">
        <v>442</v>
      </c>
      <c r="C398" s="180">
        <v>75662604</v>
      </c>
      <c r="D398" s="180">
        <v>75708229</v>
      </c>
      <c r="E398" s="180">
        <v>45626</v>
      </c>
      <c r="F398" s="180" t="s">
        <v>544</v>
      </c>
      <c r="G398" s="180">
        <v>75662604</v>
      </c>
      <c r="H398" s="180">
        <v>75708229</v>
      </c>
      <c r="I398" s="180" t="s">
        <v>439</v>
      </c>
      <c r="J398" s="180" t="s">
        <v>545</v>
      </c>
      <c r="K398" s="180" t="s">
        <v>546</v>
      </c>
      <c r="L398" s="180">
        <v>6</v>
      </c>
      <c r="M398" s="159"/>
      <c r="N398" s="159"/>
      <c r="O398" s="159"/>
      <c r="P398" s="159"/>
      <c r="Q398" s="159"/>
      <c r="R398" s="159"/>
      <c r="S398" s="159"/>
      <c r="T398" s="159"/>
      <c r="U398" s="159"/>
      <c r="V398" s="159"/>
    </row>
    <row r="399" spans="1:22" ht="15" customHeight="1">
      <c r="A399" s="180" t="s">
        <v>41</v>
      </c>
      <c r="B399" s="180" t="s">
        <v>347</v>
      </c>
      <c r="C399" s="180">
        <v>1000</v>
      </c>
      <c r="D399" s="180">
        <v>68333</v>
      </c>
      <c r="E399" s="180">
        <v>67334</v>
      </c>
      <c r="F399" s="180" t="s">
        <v>544</v>
      </c>
      <c r="G399" s="180">
        <v>1000</v>
      </c>
      <c r="H399" s="180">
        <v>68333</v>
      </c>
      <c r="I399" s="180" t="s">
        <v>439</v>
      </c>
      <c r="J399" s="180" t="s">
        <v>545</v>
      </c>
      <c r="K399" s="180" t="s">
        <v>546</v>
      </c>
      <c r="L399" s="180">
        <v>6</v>
      </c>
      <c r="M399" s="159"/>
      <c r="N399" s="159"/>
      <c r="O399" s="159"/>
      <c r="P399" s="159"/>
      <c r="Q399" s="159"/>
      <c r="R399" s="159"/>
      <c r="S399" s="159"/>
      <c r="T399" s="159"/>
      <c r="U399" s="159"/>
      <c r="V399" s="159"/>
    </row>
    <row r="400" spans="1:22" ht="15" customHeight="1">
      <c r="A400" s="180" t="s">
        <v>41</v>
      </c>
      <c r="B400" s="180" t="s">
        <v>347</v>
      </c>
      <c r="C400" s="180">
        <v>9071649</v>
      </c>
      <c r="D400" s="180">
        <v>9097101</v>
      </c>
      <c r="E400" s="180">
        <v>25453</v>
      </c>
      <c r="F400" s="180" t="s">
        <v>544</v>
      </c>
      <c r="G400" s="180">
        <v>9072664</v>
      </c>
      <c r="H400" s="180">
        <v>9094163</v>
      </c>
      <c r="I400" s="180" t="s">
        <v>439</v>
      </c>
      <c r="J400" s="180" t="s">
        <v>1423</v>
      </c>
      <c r="K400" s="180" t="s">
        <v>612</v>
      </c>
      <c r="L400" s="180">
        <v>3</v>
      </c>
      <c r="M400" s="159"/>
      <c r="N400" s="159"/>
      <c r="O400" s="159"/>
      <c r="P400" s="159"/>
      <c r="Q400" s="159"/>
      <c r="R400" s="159"/>
      <c r="S400" s="159"/>
      <c r="T400" s="159"/>
      <c r="U400" s="159"/>
      <c r="V400" s="159"/>
    </row>
    <row r="401" spans="1:22" ht="15" customHeight="1">
      <c r="A401" s="180" t="s">
        <v>41</v>
      </c>
      <c r="B401" s="180" t="s">
        <v>347</v>
      </c>
      <c r="C401" s="180">
        <v>49090777</v>
      </c>
      <c r="D401" s="180">
        <v>49162839</v>
      </c>
      <c r="E401" s="180">
        <v>72063</v>
      </c>
      <c r="F401" s="180" t="s">
        <v>544</v>
      </c>
      <c r="G401" s="180">
        <v>49090777</v>
      </c>
      <c r="H401" s="180">
        <v>49162839</v>
      </c>
      <c r="I401" s="180" t="s">
        <v>439</v>
      </c>
      <c r="J401" s="180" t="s">
        <v>545</v>
      </c>
      <c r="K401" s="180" t="s">
        <v>546</v>
      </c>
      <c r="L401" s="180">
        <v>8</v>
      </c>
      <c r="M401" s="159"/>
      <c r="N401" s="159"/>
      <c r="O401" s="159"/>
      <c r="P401" s="159"/>
      <c r="Q401" s="159"/>
      <c r="R401" s="159"/>
      <c r="S401" s="159"/>
      <c r="T401" s="159"/>
      <c r="U401" s="159"/>
      <c r="V401" s="159"/>
    </row>
    <row r="402" spans="1:22" ht="15" customHeight="1">
      <c r="A402" s="180" t="s">
        <v>41</v>
      </c>
      <c r="B402" s="180" t="s">
        <v>347</v>
      </c>
      <c r="C402" s="180">
        <v>49199875</v>
      </c>
      <c r="D402" s="180">
        <v>49273459</v>
      </c>
      <c r="E402" s="180">
        <v>73585</v>
      </c>
      <c r="F402" s="180" t="s">
        <v>544</v>
      </c>
      <c r="G402" s="180">
        <v>49199875</v>
      </c>
      <c r="H402" s="180">
        <v>49273459</v>
      </c>
      <c r="I402" s="180" t="s">
        <v>439</v>
      </c>
      <c r="J402" s="180" t="s">
        <v>545</v>
      </c>
      <c r="K402" s="180" t="s">
        <v>546</v>
      </c>
      <c r="L402" s="180">
        <v>6</v>
      </c>
      <c r="M402" s="159"/>
      <c r="N402" s="159"/>
      <c r="O402" s="159"/>
      <c r="P402" s="159"/>
      <c r="Q402" s="159"/>
      <c r="R402" s="159"/>
      <c r="S402" s="159"/>
      <c r="T402" s="159"/>
      <c r="U402" s="159"/>
      <c r="V402" s="159"/>
    </row>
    <row r="403" spans="1:22" ht="15" customHeight="1">
      <c r="A403" s="180" t="s">
        <v>41</v>
      </c>
      <c r="B403" s="180" t="s">
        <v>444</v>
      </c>
      <c r="C403" s="180">
        <v>259723</v>
      </c>
      <c r="D403" s="180">
        <v>386196</v>
      </c>
      <c r="E403" s="180">
        <v>126474</v>
      </c>
      <c r="F403" s="180" t="s">
        <v>544</v>
      </c>
      <c r="G403" s="180">
        <v>259723</v>
      </c>
      <c r="H403" s="180">
        <v>386196</v>
      </c>
      <c r="I403" s="180" t="s">
        <v>439</v>
      </c>
      <c r="J403" s="180" t="s">
        <v>545</v>
      </c>
      <c r="K403" s="180" t="s">
        <v>546</v>
      </c>
      <c r="L403" s="180">
        <v>4</v>
      </c>
      <c r="M403" s="159"/>
      <c r="N403" s="159"/>
      <c r="O403" s="159"/>
      <c r="P403" s="159"/>
      <c r="Q403" s="159"/>
      <c r="R403" s="159"/>
      <c r="S403" s="159"/>
      <c r="T403" s="159"/>
      <c r="U403" s="159"/>
      <c r="V403" s="159"/>
    </row>
    <row r="404" spans="1:22" ht="15" customHeight="1">
      <c r="A404" s="180" t="s">
        <v>41</v>
      </c>
      <c r="B404" s="180" t="s">
        <v>444</v>
      </c>
      <c r="C404" s="180">
        <v>170113725</v>
      </c>
      <c r="D404" s="180">
        <v>170114202</v>
      </c>
      <c r="E404" s="180">
        <v>478</v>
      </c>
      <c r="F404" s="180" t="s">
        <v>544</v>
      </c>
      <c r="G404" s="180">
        <v>170113785</v>
      </c>
      <c r="H404" s="180">
        <v>170114125</v>
      </c>
      <c r="I404" s="180" t="s">
        <v>439</v>
      </c>
      <c r="J404" s="180" t="s">
        <v>554</v>
      </c>
      <c r="K404" s="180" t="s">
        <v>551</v>
      </c>
      <c r="L404" s="180" t="s">
        <v>201</v>
      </c>
      <c r="M404" s="159"/>
      <c r="N404" s="159"/>
      <c r="O404" s="159"/>
      <c r="P404" s="159"/>
      <c r="Q404" s="159"/>
      <c r="R404" s="159"/>
      <c r="S404" s="159"/>
      <c r="T404" s="159"/>
      <c r="U404" s="159"/>
      <c r="V404" s="159"/>
    </row>
    <row r="405" spans="1:22" ht="15" customHeight="1">
      <c r="A405" s="180" t="s">
        <v>41</v>
      </c>
      <c r="B405" s="180" t="s">
        <v>445</v>
      </c>
      <c r="C405" s="180">
        <v>62408542</v>
      </c>
      <c r="D405" s="180">
        <v>62456778</v>
      </c>
      <c r="E405" s="180">
        <v>48237</v>
      </c>
      <c r="F405" s="180" t="s">
        <v>544</v>
      </c>
      <c r="G405" s="180">
        <v>62408577</v>
      </c>
      <c r="H405" s="180">
        <v>62444716</v>
      </c>
      <c r="I405" s="180" t="s">
        <v>439</v>
      </c>
      <c r="J405" s="180" t="s">
        <v>1424</v>
      </c>
      <c r="K405" s="180" t="s">
        <v>598</v>
      </c>
      <c r="L405" s="180">
        <v>5</v>
      </c>
      <c r="M405" s="159"/>
      <c r="N405" s="159"/>
      <c r="O405" s="159"/>
      <c r="P405" s="159"/>
      <c r="Q405" s="159"/>
      <c r="R405" s="159"/>
      <c r="S405" s="159"/>
      <c r="T405" s="159"/>
      <c r="U405" s="159"/>
      <c r="V405" s="159"/>
    </row>
    <row r="406" spans="1:22" ht="15" customHeight="1">
      <c r="A406" s="180" t="s">
        <v>41</v>
      </c>
      <c r="B406" s="180" t="s">
        <v>445</v>
      </c>
      <c r="C406" s="180">
        <v>65784435</v>
      </c>
      <c r="D406" s="180">
        <v>65822291</v>
      </c>
      <c r="E406" s="180">
        <v>37857</v>
      </c>
      <c r="F406" s="180" t="s">
        <v>544</v>
      </c>
      <c r="G406" s="180">
        <v>65784435</v>
      </c>
      <c r="H406" s="180">
        <v>65822291</v>
      </c>
      <c r="I406" s="180" t="s">
        <v>439</v>
      </c>
      <c r="J406" s="180" t="s">
        <v>545</v>
      </c>
      <c r="K406" s="180" t="s">
        <v>546</v>
      </c>
      <c r="L406" s="180">
        <v>4</v>
      </c>
      <c r="M406" s="159"/>
      <c r="N406" s="159"/>
      <c r="O406" s="159"/>
      <c r="P406" s="159"/>
      <c r="Q406" s="159"/>
      <c r="R406" s="159"/>
      <c r="S406" s="159"/>
      <c r="T406" s="159"/>
      <c r="U406" s="159"/>
      <c r="V406" s="159"/>
    </row>
    <row r="407" spans="1:22" ht="15" customHeight="1">
      <c r="A407" s="180" t="s">
        <v>41</v>
      </c>
      <c r="B407" s="180" t="s">
        <v>445</v>
      </c>
      <c r="C407" s="180">
        <v>152376994</v>
      </c>
      <c r="D407" s="180">
        <v>152404346</v>
      </c>
      <c r="E407" s="180">
        <v>27353</v>
      </c>
      <c r="F407" s="180" t="s">
        <v>544</v>
      </c>
      <c r="G407" s="180">
        <v>152376994</v>
      </c>
      <c r="H407" s="180">
        <v>152404346</v>
      </c>
      <c r="I407" s="180" t="s">
        <v>439</v>
      </c>
      <c r="J407" s="180" t="s">
        <v>545</v>
      </c>
      <c r="K407" s="180" t="s">
        <v>546</v>
      </c>
      <c r="L407" s="180">
        <v>4</v>
      </c>
      <c r="M407" s="159"/>
      <c r="N407" s="159"/>
      <c r="O407" s="159"/>
      <c r="P407" s="159"/>
      <c r="Q407" s="159"/>
      <c r="R407" s="159"/>
      <c r="S407" s="159"/>
      <c r="T407" s="159"/>
      <c r="U407" s="159"/>
      <c r="V407" s="159"/>
    </row>
    <row r="408" spans="1:22" ht="15" customHeight="1">
      <c r="A408" s="180" t="s">
        <v>41</v>
      </c>
      <c r="B408" s="180" t="s">
        <v>447</v>
      </c>
      <c r="C408" s="180">
        <v>38967861</v>
      </c>
      <c r="D408" s="180">
        <v>39112281</v>
      </c>
      <c r="E408" s="180">
        <v>144421</v>
      </c>
      <c r="F408" s="180" t="s">
        <v>544</v>
      </c>
      <c r="G408" s="180">
        <v>38967861</v>
      </c>
      <c r="H408" s="180">
        <v>39112281</v>
      </c>
      <c r="I408" s="180" t="s">
        <v>439</v>
      </c>
      <c r="J408" s="180" t="s">
        <v>545</v>
      </c>
      <c r="K408" s="180" t="s">
        <v>546</v>
      </c>
      <c r="L408" s="180">
        <v>4</v>
      </c>
      <c r="M408" s="159"/>
      <c r="N408" s="159"/>
      <c r="O408" s="159"/>
      <c r="P408" s="159"/>
      <c r="Q408" s="159"/>
      <c r="R408" s="159"/>
      <c r="S408" s="159"/>
      <c r="T408" s="159"/>
      <c r="U408" s="159"/>
      <c r="V408" s="159"/>
    </row>
    <row r="409" spans="1:22" ht="15" customHeight="1">
      <c r="A409" s="180" t="s">
        <v>41</v>
      </c>
      <c r="B409" s="180" t="s">
        <v>447</v>
      </c>
      <c r="C409" s="180">
        <v>40868525</v>
      </c>
      <c r="D409" s="180">
        <v>41128923</v>
      </c>
      <c r="E409" s="180">
        <v>260399</v>
      </c>
      <c r="F409" s="180" t="s">
        <v>544</v>
      </c>
      <c r="G409" s="180">
        <v>40868525</v>
      </c>
      <c r="H409" s="180">
        <v>41128923</v>
      </c>
      <c r="I409" s="180" t="s">
        <v>439</v>
      </c>
      <c r="J409" s="180" t="s">
        <v>545</v>
      </c>
      <c r="K409" s="180" t="s">
        <v>546</v>
      </c>
      <c r="L409" s="180">
        <v>5</v>
      </c>
      <c r="M409" s="159"/>
      <c r="N409" s="159"/>
      <c r="O409" s="159"/>
      <c r="P409" s="159"/>
      <c r="Q409" s="159"/>
      <c r="R409" s="159"/>
      <c r="S409" s="159"/>
      <c r="T409" s="159"/>
      <c r="U409" s="159"/>
      <c r="V409" s="159"/>
    </row>
    <row r="410" spans="1:22" ht="15" customHeight="1">
      <c r="A410" s="180" t="s">
        <v>41</v>
      </c>
      <c r="B410" s="180" t="s">
        <v>447</v>
      </c>
      <c r="C410" s="180">
        <v>42233872</v>
      </c>
      <c r="D410" s="180">
        <v>42273599</v>
      </c>
      <c r="E410" s="180">
        <v>39728</v>
      </c>
      <c r="F410" s="180" t="s">
        <v>544</v>
      </c>
      <c r="G410" s="180">
        <v>42233872</v>
      </c>
      <c r="H410" s="180">
        <v>42273599</v>
      </c>
      <c r="I410" s="180" t="s">
        <v>439</v>
      </c>
      <c r="J410" s="180" t="s">
        <v>545</v>
      </c>
      <c r="K410" s="180" t="s">
        <v>546</v>
      </c>
      <c r="L410" s="180">
        <v>4</v>
      </c>
      <c r="M410" s="159"/>
      <c r="N410" s="159"/>
      <c r="O410" s="159"/>
      <c r="P410" s="159"/>
      <c r="Q410" s="159"/>
      <c r="R410" s="159"/>
      <c r="S410" s="159"/>
      <c r="T410" s="159"/>
      <c r="U410" s="159"/>
      <c r="V410" s="159"/>
    </row>
    <row r="411" spans="1:22" ht="15" customHeight="1">
      <c r="A411" s="180" t="s">
        <v>41</v>
      </c>
      <c r="B411" s="180" t="s">
        <v>447</v>
      </c>
      <c r="C411" s="180">
        <v>42321112</v>
      </c>
      <c r="D411" s="180">
        <v>42416141</v>
      </c>
      <c r="E411" s="180">
        <v>95030</v>
      </c>
      <c r="F411" s="180" t="s">
        <v>544</v>
      </c>
      <c r="G411" s="180">
        <v>42321112</v>
      </c>
      <c r="H411" s="180">
        <v>42416141</v>
      </c>
      <c r="I411" s="180" t="s">
        <v>439</v>
      </c>
      <c r="J411" s="180" t="s">
        <v>545</v>
      </c>
      <c r="K411" s="180" t="s">
        <v>546</v>
      </c>
      <c r="L411" s="180">
        <v>3</v>
      </c>
      <c r="M411" s="159"/>
      <c r="N411" s="159"/>
      <c r="O411" s="159"/>
      <c r="P411" s="159"/>
      <c r="Q411" s="159"/>
      <c r="R411" s="159"/>
      <c r="S411" s="159"/>
      <c r="T411" s="159"/>
      <c r="U411" s="159"/>
      <c r="V411" s="159"/>
    </row>
    <row r="412" spans="1:22" ht="15" customHeight="1">
      <c r="A412" s="180" t="s">
        <v>41</v>
      </c>
      <c r="B412" s="180" t="s">
        <v>447</v>
      </c>
      <c r="C412" s="180">
        <v>42420194</v>
      </c>
      <c r="D412" s="180">
        <v>42574060</v>
      </c>
      <c r="E412" s="180">
        <v>153867</v>
      </c>
      <c r="F412" s="180" t="s">
        <v>544</v>
      </c>
      <c r="G412" s="180">
        <v>42420194</v>
      </c>
      <c r="H412" s="180">
        <v>42574060</v>
      </c>
      <c r="I412" s="180" t="s">
        <v>439</v>
      </c>
      <c r="J412" s="180" t="s">
        <v>545</v>
      </c>
      <c r="K412" s="180" t="s">
        <v>546</v>
      </c>
      <c r="L412" s="180">
        <v>3</v>
      </c>
      <c r="M412" s="159"/>
      <c r="N412" s="159"/>
      <c r="O412" s="159"/>
      <c r="P412" s="159"/>
      <c r="Q412" s="159"/>
      <c r="R412" s="159"/>
      <c r="S412" s="159"/>
      <c r="T412" s="159"/>
      <c r="U412" s="159"/>
      <c r="V412" s="159"/>
    </row>
    <row r="413" spans="1:22" ht="15" customHeight="1">
      <c r="A413" s="180" t="s">
        <v>41</v>
      </c>
      <c r="B413" s="180" t="s">
        <v>448</v>
      </c>
      <c r="C413" s="180">
        <v>41843713</v>
      </c>
      <c r="D413" s="180">
        <v>41916266</v>
      </c>
      <c r="E413" s="180">
        <v>72554</v>
      </c>
      <c r="F413" s="180" t="s">
        <v>544</v>
      </c>
      <c r="G413" s="180">
        <v>41843713</v>
      </c>
      <c r="H413" s="180">
        <v>41916266</v>
      </c>
      <c r="I413" s="180" t="s">
        <v>439</v>
      </c>
      <c r="J413" s="180" t="s">
        <v>545</v>
      </c>
      <c r="K413" s="180" t="s">
        <v>546</v>
      </c>
      <c r="L413" s="180">
        <v>5</v>
      </c>
      <c r="M413" s="159"/>
      <c r="N413" s="159"/>
      <c r="O413" s="159"/>
      <c r="P413" s="159"/>
      <c r="Q413" s="159"/>
      <c r="R413" s="159"/>
      <c r="S413" s="159"/>
      <c r="T413" s="159"/>
      <c r="U413" s="159"/>
      <c r="V413" s="159"/>
    </row>
    <row r="414" spans="1:22" ht="15" customHeight="1">
      <c r="A414" s="180" t="s">
        <v>41</v>
      </c>
      <c r="B414" s="180" t="s">
        <v>450</v>
      </c>
      <c r="C414" s="180">
        <v>10000</v>
      </c>
      <c r="D414" s="180">
        <v>76659</v>
      </c>
      <c r="E414" s="180">
        <v>66660</v>
      </c>
      <c r="F414" s="180" t="s">
        <v>544</v>
      </c>
      <c r="G414" s="180">
        <v>10000</v>
      </c>
      <c r="H414" s="180">
        <v>76659</v>
      </c>
      <c r="I414" s="180" t="s">
        <v>439</v>
      </c>
      <c r="J414" s="180" t="s">
        <v>545</v>
      </c>
      <c r="K414" s="180" t="s">
        <v>546</v>
      </c>
      <c r="L414" s="180">
        <v>4</v>
      </c>
      <c r="M414" s="159"/>
      <c r="N414" s="159"/>
      <c r="O414" s="159"/>
      <c r="P414" s="159"/>
      <c r="Q414" s="159"/>
      <c r="R414" s="159"/>
      <c r="S414" s="159"/>
      <c r="T414" s="159"/>
      <c r="U414" s="159"/>
      <c r="V414" s="159"/>
    </row>
    <row r="415" spans="1:22" ht="15" customHeight="1">
      <c r="A415" s="180" t="s">
        <v>41</v>
      </c>
      <c r="B415" s="180" t="s">
        <v>450</v>
      </c>
      <c r="C415" s="180">
        <v>131294575</v>
      </c>
      <c r="D415" s="180">
        <v>131312923</v>
      </c>
      <c r="E415" s="180">
        <v>18349</v>
      </c>
      <c r="F415" s="180" t="s">
        <v>544</v>
      </c>
      <c r="G415" s="180">
        <v>131294575</v>
      </c>
      <c r="H415" s="180">
        <v>131312923</v>
      </c>
      <c r="I415" s="180" t="s">
        <v>439</v>
      </c>
      <c r="J415" s="180" t="s">
        <v>545</v>
      </c>
      <c r="K415" s="180" t="s">
        <v>546</v>
      </c>
      <c r="L415" s="180">
        <v>3</v>
      </c>
      <c r="M415" s="159"/>
      <c r="N415" s="159"/>
      <c r="O415" s="159"/>
      <c r="P415" s="159"/>
      <c r="Q415" s="159"/>
      <c r="R415" s="159"/>
      <c r="S415" s="159"/>
      <c r="T415" s="159"/>
      <c r="U415" s="159"/>
      <c r="V415" s="159"/>
    </row>
    <row r="416" spans="1:22" ht="15" customHeight="1">
      <c r="A416" s="180" t="s">
        <v>41</v>
      </c>
      <c r="B416" s="180" t="s">
        <v>451</v>
      </c>
      <c r="C416" s="180">
        <v>18408230</v>
      </c>
      <c r="D416" s="180">
        <v>18565145</v>
      </c>
      <c r="E416" s="180">
        <v>156916</v>
      </c>
      <c r="F416" s="180" t="s">
        <v>544</v>
      </c>
      <c r="G416" s="180">
        <v>18408230</v>
      </c>
      <c r="H416" s="180">
        <v>18565145</v>
      </c>
      <c r="I416" s="180" t="s">
        <v>439</v>
      </c>
      <c r="J416" s="180" t="s">
        <v>545</v>
      </c>
      <c r="K416" s="180" t="s">
        <v>546</v>
      </c>
      <c r="L416" s="180">
        <v>4</v>
      </c>
      <c r="M416" s="159"/>
      <c r="N416" s="159"/>
      <c r="O416" s="159"/>
      <c r="P416" s="159"/>
      <c r="Q416" s="159"/>
      <c r="R416" s="159"/>
      <c r="S416" s="159"/>
      <c r="T416" s="159"/>
      <c r="U416" s="159"/>
      <c r="V416" s="159"/>
    </row>
    <row r="417" spans="1:22" ht="15" customHeight="1">
      <c r="A417" s="180" t="s">
        <v>41</v>
      </c>
      <c r="B417" s="180" t="s">
        <v>452</v>
      </c>
      <c r="C417" s="180">
        <v>19663449</v>
      </c>
      <c r="D417" s="180">
        <v>19955079</v>
      </c>
      <c r="E417" s="180">
        <v>291631</v>
      </c>
      <c r="F417" s="180" t="s">
        <v>544</v>
      </c>
      <c r="G417" s="180">
        <v>19663449</v>
      </c>
      <c r="H417" s="180">
        <v>19955079</v>
      </c>
      <c r="I417" s="180" t="s">
        <v>439</v>
      </c>
      <c r="J417" s="180" t="s">
        <v>545</v>
      </c>
      <c r="K417" s="180" t="s">
        <v>546</v>
      </c>
      <c r="L417" s="180">
        <v>4</v>
      </c>
      <c r="M417" s="159"/>
      <c r="N417" s="159"/>
      <c r="O417" s="159"/>
      <c r="P417" s="159"/>
      <c r="Q417" s="159"/>
      <c r="R417" s="159"/>
      <c r="S417" s="159"/>
      <c r="T417" s="159"/>
      <c r="U417" s="159"/>
      <c r="V417" s="159"/>
    </row>
    <row r="418" spans="1:22" ht="15" customHeight="1">
      <c r="A418" s="180" t="s">
        <v>41</v>
      </c>
      <c r="B418" s="180" t="s">
        <v>454</v>
      </c>
      <c r="C418" s="180">
        <v>34062088</v>
      </c>
      <c r="D418" s="180">
        <v>34067640</v>
      </c>
      <c r="E418" s="180">
        <v>5553</v>
      </c>
      <c r="F418" s="180" t="s">
        <v>544</v>
      </c>
      <c r="G418" s="180">
        <v>34062088</v>
      </c>
      <c r="H418" s="180">
        <v>34067640</v>
      </c>
      <c r="I418" s="180" t="s">
        <v>439</v>
      </c>
      <c r="J418" s="180" t="s">
        <v>545</v>
      </c>
      <c r="K418" s="180" t="s">
        <v>546</v>
      </c>
      <c r="L418" s="180">
        <v>43</v>
      </c>
      <c r="M418" s="159"/>
      <c r="N418" s="159"/>
      <c r="O418" s="159"/>
      <c r="P418" s="159"/>
      <c r="Q418" s="159"/>
      <c r="R418" s="159"/>
      <c r="S418" s="159"/>
      <c r="T418" s="159"/>
      <c r="U418" s="159"/>
      <c r="V418" s="159"/>
    </row>
    <row r="419" spans="1:22" ht="15" customHeight="1">
      <c r="A419" s="180" t="s">
        <v>41</v>
      </c>
      <c r="B419" s="180" t="s">
        <v>454</v>
      </c>
      <c r="C419" s="180">
        <v>34096344</v>
      </c>
      <c r="D419" s="180">
        <v>34099848</v>
      </c>
      <c r="E419" s="180">
        <v>3505</v>
      </c>
      <c r="F419" s="180" t="s">
        <v>544</v>
      </c>
      <c r="G419" s="180">
        <v>34096344</v>
      </c>
      <c r="H419" s="180">
        <v>34099848</v>
      </c>
      <c r="I419" s="180" t="s">
        <v>439</v>
      </c>
      <c r="J419" s="180" t="s">
        <v>545</v>
      </c>
      <c r="K419" s="180" t="s">
        <v>546</v>
      </c>
      <c r="L419" s="180">
        <v>37</v>
      </c>
      <c r="M419" s="159"/>
      <c r="N419" s="159"/>
      <c r="O419" s="159"/>
      <c r="P419" s="159"/>
      <c r="Q419" s="159"/>
      <c r="R419" s="159"/>
      <c r="S419" s="159"/>
      <c r="T419" s="159"/>
      <c r="U419" s="159"/>
      <c r="V419" s="159"/>
    </row>
    <row r="420" spans="1:22" ht="15" customHeight="1">
      <c r="A420" s="180" t="s">
        <v>41</v>
      </c>
      <c r="B420" s="180" t="s">
        <v>454</v>
      </c>
      <c r="C420" s="180">
        <v>34586237</v>
      </c>
      <c r="D420" s="180">
        <v>34594713</v>
      </c>
      <c r="E420" s="180">
        <v>8477</v>
      </c>
      <c r="F420" s="180" t="s">
        <v>544</v>
      </c>
      <c r="G420" s="180">
        <v>34586368</v>
      </c>
      <c r="H420" s="180">
        <v>34594704</v>
      </c>
      <c r="I420" s="180" t="s">
        <v>439</v>
      </c>
      <c r="J420" s="180" t="s">
        <v>554</v>
      </c>
      <c r="K420" s="180" t="s">
        <v>551</v>
      </c>
      <c r="L420" s="180">
        <v>206</v>
      </c>
      <c r="M420" s="159"/>
      <c r="N420" s="159"/>
      <c r="O420" s="159"/>
      <c r="P420" s="159"/>
      <c r="Q420" s="159"/>
      <c r="R420" s="159"/>
      <c r="S420" s="159"/>
      <c r="T420" s="159"/>
      <c r="U420" s="159"/>
      <c r="V420" s="159"/>
    </row>
    <row r="421" spans="1:22" ht="15" customHeight="1">
      <c r="A421" s="180" t="s">
        <v>41</v>
      </c>
      <c r="B421" s="180" t="s">
        <v>454</v>
      </c>
      <c r="C421" s="180">
        <v>36334565</v>
      </c>
      <c r="D421" s="180">
        <v>36347007</v>
      </c>
      <c r="E421" s="180">
        <v>12443</v>
      </c>
      <c r="F421" s="180" t="s">
        <v>544</v>
      </c>
      <c r="G421" s="180">
        <v>36334565</v>
      </c>
      <c r="H421" s="180">
        <v>36347007</v>
      </c>
      <c r="I421" s="180" t="s">
        <v>439</v>
      </c>
      <c r="J421" s="180" t="s">
        <v>545</v>
      </c>
      <c r="K421" s="180" t="s">
        <v>546</v>
      </c>
      <c r="L421" s="180" t="s">
        <v>201</v>
      </c>
      <c r="M421" s="159"/>
      <c r="N421" s="159"/>
      <c r="O421" s="159"/>
      <c r="P421" s="159"/>
      <c r="Q421" s="159"/>
      <c r="R421" s="159"/>
      <c r="S421" s="159"/>
      <c r="T421" s="159"/>
      <c r="U421" s="159"/>
      <c r="V421" s="159"/>
    </row>
    <row r="422" spans="1:22" ht="15" customHeight="1">
      <c r="A422" s="180" t="s">
        <v>41</v>
      </c>
      <c r="B422" s="180" t="s">
        <v>454</v>
      </c>
      <c r="C422" s="180">
        <v>38237188</v>
      </c>
      <c r="D422" s="180">
        <v>38269234</v>
      </c>
      <c r="E422" s="180">
        <v>32047</v>
      </c>
      <c r="F422" s="180" t="s">
        <v>544</v>
      </c>
      <c r="G422" s="180">
        <v>38237188</v>
      </c>
      <c r="H422" s="180">
        <v>38269234</v>
      </c>
      <c r="I422" s="180" t="s">
        <v>439</v>
      </c>
      <c r="J422" s="180" t="s">
        <v>554</v>
      </c>
      <c r="K422" s="180" t="s">
        <v>551</v>
      </c>
      <c r="L422" s="180" t="s">
        <v>201</v>
      </c>
      <c r="M422" s="159"/>
      <c r="N422" s="159"/>
      <c r="O422" s="159"/>
      <c r="P422" s="159"/>
      <c r="Q422" s="159"/>
      <c r="R422" s="159"/>
      <c r="S422" s="159"/>
      <c r="T422" s="159"/>
      <c r="U422" s="159"/>
      <c r="V422" s="159"/>
    </row>
    <row r="423" spans="1:22" ht="15" customHeight="1">
      <c r="A423" s="180" t="s">
        <v>41</v>
      </c>
      <c r="B423" s="180" t="s">
        <v>454</v>
      </c>
      <c r="C423" s="180">
        <v>70121788</v>
      </c>
      <c r="D423" s="180">
        <v>70166477</v>
      </c>
      <c r="E423" s="180">
        <v>44690</v>
      </c>
      <c r="F423" s="180" t="s">
        <v>544</v>
      </c>
      <c r="G423" s="180">
        <v>70121788</v>
      </c>
      <c r="H423" s="180">
        <v>70166477</v>
      </c>
      <c r="I423" s="180" t="s">
        <v>439</v>
      </c>
      <c r="J423" s="180" t="s">
        <v>545</v>
      </c>
      <c r="K423" s="180" t="s">
        <v>546</v>
      </c>
      <c r="L423" s="180">
        <v>3</v>
      </c>
      <c r="M423" s="159"/>
      <c r="N423" s="159"/>
      <c r="O423" s="159"/>
      <c r="P423" s="159"/>
      <c r="Q423" s="159"/>
      <c r="R423" s="159"/>
      <c r="S423" s="159"/>
      <c r="T423" s="159"/>
      <c r="U423" s="159"/>
      <c r="V423" s="159"/>
    </row>
    <row r="424" spans="1:22" ht="15" customHeight="1">
      <c r="A424" s="180" t="s">
        <v>41</v>
      </c>
      <c r="B424" s="180" t="s">
        <v>455</v>
      </c>
      <c r="C424" s="180">
        <v>11124743</v>
      </c>
      <c r="D424" s="180">
        <v>11128016</v>
      </c>
      <c r="E424" s="180">
        <v>3274</v>
      </c>
      <c r="F424" s="180" t="s">
        <v>544</v>
      </c>
      <c r="G424" s="180">
        <v>11124743</v>
      </c>
      <c r="H424" s="180">
        <v>11128016</v>
      </c>
      <c r="I424" s="180" t="s">
        <v>439</v>
      </c>
      <c r="J424" s="180" t="s">
        <v>554</v>
      </c>
      <c r="K424" s="180" t="s">
        <v>551</v>
      </c>
      <c r="L424" s="180">
        <v>1</v>
      </c>
      <c r="M424" s="159"/>
      <c r="N424" s="159"/>
      <c r="O424" s="159"/>
      <c r="P424" s="159"/>
      <c r="Q424" s="159"/>
      <c r="R424" s="159"/>
      <c r="S424" s="159"/>
      <c r="T424" s="159"/>
      <c r="U424" s="159"/>
      <c r="V424" s="159"/>
    </row>
    <row r="425" spans="1:22" ht="15" customHeight="1">
      <c r="A425" s="180" t="s">
        <v>41</v>
      </c>
      <c r="B425" s="180" t="s">
        <v>455</v>
      </c>
      <c r="C425" s="180">
        <v>21649035</v>
      </c>
      <c r="D425" s="180">
        <v>21678194</v>
      </c>
      <c r="E425" s="180">
        <v>29160</v>
      </c>
      <c r="F425" s="180" t="s">
        <v>544</v>
      </c>
      <c r="G425" s="180">
        <v>21649035</v>
      </c>
      <c r="H425" s="180">
        <v>21678194</v>
      </c>
      <c r="I425" s="180" t="s">
        <v>439</v>
      </c>
      <c r="J425" s="180" t="s">
        <v>545</v>
      </c>
      <c r="K425" s="180" t="s">
        <v>546</v>
      </c>
      <c r="L425" s="180">
        <v>6</v>
      </c>
      <c r="M425" s="159"/>
      <c r="N425" s="159"/>
      <c r="O425" s="159"/>
      <c r="P425" s="159"/>
      <c r="Q425" s="159"/>
      <c r="R425" s="159"/>
      <c r="S425" s="159"/>
      <c r="T425" s="159"/>
      <c r="U425" s="159"/>
      <c r="V425" s="159"/>
    </row>
    <row r="426" spans="1:22" ht="15" customHeight="1">
      <c r="A426" s="180" t="s">
        <v>41</v>
      </c>
      <c r="B426" s="180" t="s">
        <v>455</v>
      </c>
      <c r="C426" s="180">
        <v>22125930</v>
      </c>
      <c r="D426" s="180">
        <v>22158426</v>
      </c>
      <c r="E426" s="180">
        <v>32497</v>
      </c>
      <c r="F426" s="180" t="s">
        <v>544</v>
      </c>
      <c r="G426" s="180">
        <v>22125930</v>
      </c>
      <c r="H426" s="180">
        <v>22158426</v>
      </c>
      <c r="I426" s="180" t="s">
        <v>439</v>
      </c>
      <c r="J426" s="180" t="s">
        <v>545</v>
      </c>
      <c r="K426" s="180" t="s">
        <v>546</v>
      </c>
      <c r="L426" s="180">
        <v>6</v>
      </c>
      <c r="M426" s="159"/>
      <c r="N426" s="159"/>
      <c r="O426" s="159"/>
      <c r="P426" s="159"/>
      <c r="Q426" s="159"/>
      <c r="R426" s="159"/>
      <c r="S426" s="159"/>
      <c r="T426" s="159"/>
      <c r="U426" s="159"/>
      <c r="V426" s="159"/>
    </row>
    <row r="427" spans="1:22" ht="15" customHeight="1">
      <c r="A427" s="180" t="s">
        <v>41</v>
      </c>
      <c r="B427" s="180" t="s">
        <v>455</v>
      </c>
      <c r="C427" s="180">
        <v>33356931</v>
      </c>
      <c r="D427" s="180">
        <v>33357111</v>
      </c>
      <c r="E427" s="180">
        <v>181</v>
      </c>
      <c r="F427" s="180" t="s">
        <v>544</v>
      </c>
      <c r="G427" s="180">
        <v>33356931</v>
      </c>
      <c r="H427" s="180">
        <v>33357111</v>
      </c>
      <c r="I427" s="180" t="s">
        <v>439</v>
      </c>
      <c r="J427" s="180" t="s">
        <v>554</v>
      </c>
      <c r="K427" s="180" t="s">
        <v>551</v>
      </c>
      <c r="L427" s="180" t="s">
        <v>201</v>
      </c>
      <c r="M427" s="159"/>
      <c r="N427" s="159"/>
      <c r="O427" s="159"/>
      <c r="P427" s="159"/>
      <c r="Q427" s="159"/>
      <c r="R427" s="159"/>
      <c r="S427" s="159"/>
      <c r="T427" s="159"/>
      <c r="U427" s="159"/>
      <c r="V427" s="159"/>
    </row>
    <row r="428" spans="1:22" ht="15" customHeight="1">
      <c r="A428" s="180" t="s">
        <v>41</v>
      </c>
      <c r="B428" s="180" t="s">
        <v>456</v>
      </c>
      <c r="C428" s="180">
        <v>106211</v>
      </c>
      <c r="D428" s="180">
        <v>112852</v>
      </c>
      <c r="E428" s="180">
        <v>6642</v>
      </c>
      <c r="F428" s="180" t="s">
        <v>544</v>
      </c>
      <c r="G428" s="180">
        <v>106211</v>
      </c>
      <c r="H428" s="180">
        <v>112852</v>
      </c>
      <c r="I428" s="180" t="s">
        <v>439</v>
      </c>
      <c r="J428" s="180" t="s">
        <v>545</v>
      </c>
      <c r="K428" s="180" t="s">
        <v>546</v>
      </c>
      <c r="L428" s="180" t="s">
        <v>201</v>
      </c>
      <c r="M428" s="159"/>
      <c r="N428" s="159"/>
      <c r="O428" s="159"/>
      <c r="P428" s="159"/>
      <c r="Q428" s="159"/>
      <c r="R428" s="159"/>
      <c r="S428" s="159"/>
      <c r="T428" s="159"/>
      <c r="U428" s="159"/>
      <c r="V428" s="159"/>
    </row>
    <row r="429" spans="1:22" ht="15" customHeight="1">
      <c r="A429" s="180" t="s">
        <v>41</v>
      </c>
      <c r="B429" s="180" t="s">
        <v>456</v>
      </c>
      <c r="C429" s="180">
        <v>15385304</v>
      </c>
      <c r="D429" s="180">
        <v>15400250</v>
      </c>
      <c r="E429" s="180">
        <v>14947</v>
      </c>
      <c r="F429" s="180" t="s">
        <v>544</v>
      </c>
      <c r="G429" s="180">
        <v>15385304</v>
      </c>
      <c r="H429" s="180">
        <v>15400250</v>
      </c>
      <c r="I429" s="180" t="s">
        <v>439</v>
      </c>
      <c r="J429" s="180" t="s">
        <v>545</v>
      </c>
      <c r="K429" s="180" t="s">
        <v>546</v>
      </c>
      <c r="L429" s="180">
        <v>4</v>
      </c>
      <c r="M429" s="159"/>
      <c r="N429" s="159"/>
      <c r="O429" s="159"/>
      <c r="P429" s="159"/>
      <c r="Q429" s="159"/>
      <c r="R429" s="159"/>
      <c r="S429" s="159"/>
      <c r="T429" s="159"/>
      <c r="U429" s="159"/>
      <c r="V429" s="159"/>
    </row>
    <row r="430" spans="1:22" ht="15" customHeight="1">
      <c r="A430" s="180" t="s">
        <v>41</v>
      </c>
      <c r="B430" s="180" t="s">
        <v>457</v>
      </c>
      <c r="C430" s="180">
        <v>24332687</v>
      </c>
      <c r="D430" s="180">
        <v>24448981</v>
      </c>
      <c r="E430" s="180">
        <v>116295</v>
      </c>
      <c r="F430" s="180" t="s">
        <v>544</v>
      </c>
      <c r="G430" s="180">
        <v>24332687</v>
      </c>
      <c r="H430" s="180">
        <v>24448981</v>
      </c>
      <c r="I430" s="180" t="s">
        <v>439</v>
      </c>
      <c r="J430" s="180" t="s">
        <v>545</v>
      </c>
      <c r="K430" s="180" t="s">
        <v>546</v>
      </c>
      <c r="L430" s="180">
        <v>4</v>
      </c>
      <c r="M430" s="159"/>
      <c r="N430" s="159"/>
      <c r="O430" s="159"/>
      <c r="P430" s="159"/>
      <c r="Q430" s="159"/>
      <c r="R430" s="159"/>
      <c r="S430" s="159"/>
      <c r="T430" s="159"/>
      <c r="U430" s="159"/>
      <c r="V430" s="159"/>
    </row>
    <row r="431" spans="1:22" ht="15" customHeight="1">
      <c r="A431" s="180" t="s">
        <v>41</v>
      </c>
      <c r="B431" s="180" t="s">
        <v>457</v>
      </c>
      <c r="C431" s="180">
        <v>24891502</v>
      </c>
      <c r="D431" s="180">
        <v>24909637</v>
      </c>
      <c r="E431" s="180">
        <v>18136</v>
      </c>
      <c r="F431" s="180" t="s">
        <v>544</v>
      </c>
      <c r="G431" s="180">
        <v>24891502</v>
      </c>
      <c r="H431" s="180">
        <v>24909637</v>
      </c>
      <c r="I431" s="180" t="s">
        <v>439</v>
      </c>
      <c r="J431" s="180" t="s">
        <v>545</v>
      </c>
      <c r="K431" s="180" t="s">
        <v>546</v>
      </c>
      <c r="L431" s="180" t="s">
        <v>201</v>
      </c>
      <c r="M431" s="159"/>
      <c r="N431" s="159"/>
      <c r="O431" s="159"/>
      <c r="P431" s="159"/>
      <c r="Q431" s="159"/>
      <c r="R431" s="159"/>
      <c r="S431" s="159"/>
      <c r="T431" s="159"/>
      <c r="U431" s="159"/>
      <c r="V431" s="159"/>
    </row>
    <row r="432" spans="1:22" ht="15" customHeight="1">
      <c r="A432" s="180" t="s">
        <v>41</v>
      </c>
      <c r="B432" s="180" t="s">
        <v>458</v>
      </c>
      <c r="C432" s="180">
        <v>30381284</v>
      </c>
      <c r="D432" s="180">
        <v>30425082</v>
      </c>
      <c r="E432" s="180">
        <v>43799</v>
      </c>
      <c r="F432" s="180" t="s">
        <v>544</v>
      </c>
      <c r="G432" s="180">
        <v>30381284</v>
      </c>
      <c r="H432" s="180">
        <v>30425082</v>
      </c>
      <c r="I432" s="180" t="s">
        <v>440</v>
      </c>
      <c r="J432" s="180" t="s">
        <v>545</v>
      </c>
      <c r="K432" s="180" t="s">
        <v>546</v>
      </c>
      <c r="L432" s="180">
        <v>4</v>
      </c>
      <c r="M432" s="159"/>
      <c r="N432" s="159"/>
      <c r="O432" s="159"/>
      <c r="P432" s="159"/>
      <c r="Q432" s="159"/>
      <c r="R432" s="159"/>
      <c r="S432" s="159"/>
      <c r="T432" s="159"/>
      <c r="U432" s="159"/>
      <c r="V432" s="159"/>
    </row>
    <row r="433" spans="1:22" ht="15" customHeight="1">
      <c r="A433" s="180" t="s">
        <v>41</v>
      </c>
      <c r="B433" s="180" t="s">
        <v>459</v>
      </c>
      <c r="C433" s="180">
        <v>6364078</v>
      </c>
      <c r="D433" s="180">
        <v>6376932</v>
      </c>
      <c r="E433" s="180">
        <v>12855</v>
      </c>
      <c r="F433" s="180" t="s">
        <v>544</v>
      </c>
      <c r="G433" s="180">
        <v>6364078</v>
      </c>
      <c r="H433" s="180">
        <v>6376932</v>
      </c>
      <c r="I433" s="180" t="s">
        <v>439</v>
      </c>
      <c r="J433" s="180" t="s">
        <v>545</v>
      </c>
      <c r="K433" s="180" t="s">
        <v>546</v>
      </c>
      <c r="L433" s="180">
        <v>6</v>
      </c>
      <c r="M433" s="159"/>
      <c r="N433" s="159"/>
      <c r="O433" s="159"/>
      <c r="P433" s="159"/>
      <c r="Q433" s="159"/>
      <c r="R433" s="159"/>
      <c r="S433" s="159"/>
      <c r="T433" s="159"/>
      <c r="U433" s="159"/>
      <c r="V433" s="159"/>
    </row>
    <row r="434" spans="1:22" ht="15" customHeight="1">
      <c r="A434" s="180" t="s">
        <v>41</v>
      </c>
      <c r="B434" s="180" t="s">
        <v>443</v>
      </c>
      <c r="C434" s="180">
        <v>49599404</v>
      </c>
      <c r="D434" s="180">
        <v>49603108</v>
      </c>
      <c r="E434" s="180">
        <v>3705</v>
      </c>
      <c r="F434" s="180" t="s">
        <v>544</v>
      </c>
      <c r="G434" s="180">
        <v>49599404</v>
      </c>
      <c r="H434" s="180">
        <v>49603108</v>
      </c>
      <c r="I434" s="180" t="s">
        <v>439</v>
      </c>
      <c r="J434" s="180" t="s">
        <v>545</v>
      </c>
      <c r="K434" s="180" t="s">
        <v>546</v>
      </c>
      <c r="L434" s="180" t="s">
        <v>201</v>
      </c>
      <c r="M434" s="159"/>
      <c r="N434" s="159"/>
      <c r="O434" s="159"/>
      <c r="P434" s="159"/>
      <c r="Q434" s="159"/>
      <c r="R434" s="159"/>
      <c r="S434" s="159"/>
      <c r="T434" s="159"/>
      <c r="U434" s="159"/>
      <c r="V434" s="159"/>
    </row>
    <row r="435" spans="1:22" ht="15" customHeight="1">
      <c r="A435" s="180" t="s">
        <v>41</v>
      </c>
      <c r="B435" s="180" t="s">
        <v>443</v>
      </c>
      <c r="C435" s="180">
        <v>49656261</v>
      </c>
      <c r="D435" s="180">
        <v>50059808</v>
      </c>
      <c r="E435" s="180">
        <v>403548</v>
      </c>
      <c r="F435" s="180" t="s">
        <v>544</v>
      </c>
      <c r="G435" s="180">
        <v>49656261</v>
      </c>
      <c r="H435" s="180">
        <v>50059808</v>
      </c>
      <c r="I435" s="180" t="s">
        <v>439</v>
      </c>
      <c r="J435" s="180" t="s">
        <v>545</v>
      </c>
      <c r="K435" s="180" t="s">
        <v>546</v>
      </c>
      <c r="L435" s="180" t="s">
        <v>201</v>
      </c>
      <c r="M435" s="159"/>
      <c r="N435" s="159"/>
      <c r="O435" s="159"/>
      <c r="P435" s="159"/>
      <c r="Q435" s="159"/>
      <c r="R435" s="159"/>
      <c r="S435" s="159"/>
      <c r="T435" s="159"/>
      <c r="U435" s="159"/>
      <c r="V435" s="159"/>
    </row>
    <row r="436" spans="1:22" ht="15" customHeight="1">
      <c r="A436" s="180" t="s">
        <v>41</v>
      </c>
      <c r="B436" s="180" t="s">
        <v>446</v>
      </c>
      <c r="C436" s="180">
        <v>12433930</v>
      </c>
      <c r="D436" s="180">
        <v>12602620</v>
      </c>
      <c r="E436" s="180">
        <v>168691</v>
      </c>
      <c r="F436" s="180" t="s">
        <v>544</v>
      </c>
      <c r="G436" s="180">
        <v>12433930</v>
      </c>
      <c r="H436" s="180">
        <v>12602620</v>
      </c>
      <c r="I436" s="180" t="s">
        <v>439</v>
      </c>
      <c r="J436" s="180" t="s">
        <v>545</v>
      </c>
      <c r="K436" s="180" t="s">
        <v>546</v>
      </c>
      <c r="L436" s="180">
        <v>4</v>
      </c>
      <c r="M436" s="159"/>
      <c r="N436" s="159"/>
      <c r="O436" s="159"/>
      <c r="P436" s="159"/>
      <c r="Q436" s="159"/>
      <c r="R436" s="159"/>
      <c r="S436" s="159"/>
      <c r="T436" s="159"/>
      <c r="U436" s="159"/>
      <c r="V436" s="159"/>
    </row>
    <row r="437" spans="1:22" ht="15" customHeight="1">
      <c r="A437" s="180" t="s">
        <v>41</v>
      </c>
      <c r="B437" s="180" t="s">
        <v>453</v>
      </c>
      <c r="C437" s="180">
        <v>21077238</v>
      </c>
      <c r="D437" s="180">
        <v>21685069</v>
      </c>
      <c r="E437" s="180">
        <v>607832</v>
      </c>
      <c r="F437" s="180" t="s">
        <v>544</v>
      </c>
      <c r="G437" s="180">
        <v>21077238</v>
      </c>
      <c r="H437" s="180">
        <v>21685069</v>
      </c>
      <c r="I437" s="180" t="s">
        <v>439</v>
      </c>
      <c r="J437" s="180" t="s">
        <v>545</v>
      </c>
      <c r="K437" s="180" t="s">
        <v>546</v>
      </c>
      <c r="L437" s="180">
        <v>3</v>
      </c>
      <c r="M437" s="159"/>
      <c r="N437" s="159"/>
      <c r="O437" s="159"/>
      <c r="P437" s="159"/>
      <c r="Q437" s="159"/>
      <c r="R437" s="159"/>
      <c r="S437" s="159"/>
      <c r="T437" s="159"/>
      <c r="U437" s="159"/>
      <c r="V437" s="159"/>
    </row>
    <row r="438" spans="1:22" ht="15" customHeight="1">
      <c r="A438" s="180" t="s">
        <v>41</v>
      </c>
      <c r="B438" s="180" t="s">
        <v>495</v>
      </c>
      <c r="C438" s="180">
        <v>94939</v>
      </c>
      <c r="D438" s="180">
        <v>133617</v>
      </c>
      <c r="E438" s="180">
        <v>38679</v>
      </c>
      <c r="F438" s="180" t="s">
        <v>544</v>
      </c>
      <c r="G438" s="180">
        <v>94939</v>
      </c>
      <c r="H438" s="180">
        <v>133617</v>
      </c>
      <c r="I438" s="180" t="s">
        <v>439</v>
      </c>
      <c r="J438" s="180" t="s">
        <v>545</v>
      </c>
      <c r="K438" s="180" t="s">
        <v>546</v>
      </c>
      <c r="L438" s="180">
        <v>1</v>
      </c>
      <c r="M438" s="159"/>
      <c r="N438" s="159"/>
      <c r="O438" s="159"/>
      <c r="P438" s="159"/>
      <c r="Q438" s="159"/>
      <c r="R438" s="159"/>
      <c r="S438" s="159"/>
      <c r="T438" s="159"/>
      <c r="U438" s="159"/>
      <c r="V438" s="159"/>
    </row>
    <row r="439" spans="1:22" ht="15" customHeight="1">
      <c r="A439" s="180" t="s">
        <v>41</v>
      </c>
      <c r="B439" s="180" t="s">
        <v>495</v>
      </c>
      <c r="C439" s="180">
        <v>1294959</v>
      </c>
      <c r="D439" s="180">
        <v>1295139</v>
      </c>
      <c r="E439" s="180">
        <v>181</v>
      </c>
      <c r="F439" s="180" t="s">
        <v>544</v>
      </c>
      <c r="G439" s="180">
        <v>1294959</v>
      </c>
      <c r="H439" s="180">
        <v>1295139</v>
      </c>
      <c r="I439" s="180" t="s">
        <v>439</v>
      </c>
      <c r="J439" s="180" t="s">
        <v>554</v>
      </c>
      <c r="K439" s="180" t="s">
        <v>551</v>
      </c>
      <c r="L439" s="180" t="s">
        <v>201</v>
      </c>
      <c r="M439" s="159"/>
      <c r="N439" s="159"/>
      <c r="O439" s="159"/>
      <c r="P439" s="159"/>
      <c r="Q439" s="159"/>
      <c r="R439" s="159"/>
      <c r="S439" s="159"/>
      <c r="T439" s="159"/>
      <c r="U439" s="159"/>
      <c r="V439" s="159"/>
    </row>
    <row r="440" spans="1:22" ht="15" customHeight="1">
      <c r="A440" s="180" t="s">
        <v>41</v>
      </c>
      <c r="B440" s="180" t="s">
        <v>495</v>
      </c>
      <c r="C440" s="180">
        <v>43989014</v>
      </c>
      <c r="D440" s="180">
        <v>43993912</v>
      </c>
      <c r="E440" s="180">
        <v>4899</v>
      </c>
      <c r="F440" s="180" t="s">
        <v>544</v>
      </c>
      <c r="G440" s="180">
        <v>43989014</v>
      </c>
      <c r="H440" s="180">
        <v>43993912</v>
      </c>
      <c r="I440" s="180" t="s">
        <v>439</v>
      </c>
      <c r="J440" s="180" t="s">
        <v>554</v>
      </c>
      <c r="K440" s="180" t="s">
        <v>551</v>
      </c>
      <c r="L440" s="180">
        <v>1</v>
      </c>
      <c r="M440" s="159"/>
      <c r="N440" s="159"/>
      <c r="O440" s="159"/>
      <c r="P440" s="159"/>
      <c r="Q440" s="159"/>
      <c r="R440" s="159"/>
      <c r="S440" s="159"/>
      <c r="T440" s="159"/>
      <c r="U440" s="159"/>
      <c r="V440" s="159"/>
    </row>
    <row r="441" spans="1:22" ht="15" customHeight="1">
      <c r="A441" s="180" t="s">
        <v>42</v>
      </c>
      <c r="B441" s="180" t="s">
        <v>438</v>
      </c>
      <c r="C441" s="180">
        <v>16549762</v>
      </c>
      <c r="D441" s="180">
        <v>16948282</v>
      </c>
      <c r="E441" s="180">
        <v>398521</v>
      </c>
      <c r="F441" s="180" t="s">
        <v>544</v>
      </c>
      <c r="G441" s="180">
        <v>16549762</v>
      </c>
      <c r="H441" s="180">
        <v>16948282</v>
      </c>
      <c r="I441" s="180" t="s">
        <v>439</v>
      </c>
      <c r="J441" s="180" t="s">
        <v>545</v>
      </c>
      <c r="K441" s="180" t="s">
        <v>546</v>
      </c>
      <c r="L441" s="180">
        <v>4</v>
      </c>
      <c r="M441" s="159"/>
      <c r="N441" s="159"/>
      <c r="O441" s="159"/>
      <c r="P441" s="159"/>
      <c r="Q441" s="159"/>
      <c r="R441" s="159"/>
      <c r="S441" s="159"/>
      <c r="T441" s="159"/>
      <c r="U441" s="159"/>
      <c r="V441" s="159"/>
    </row>
    <row r="442" spans="1:22" ht="15" customHeight="1">
      <c r="A442" s="180" t="s">
        <v>42</v>
      </c>
      <c r="B442" s="180" t="s">
        <v>438</v>
      </c>
      <c r="C442" s="180">
        <v>125079509</v>
      </c>
      <c r="D442" s="180">
        <v>125085625</v>
      </c>
      <c r="E442" s="180">
        <v>6117</v>
      </c>
      <c r="F442" s="180" t="s">
        <v>544</v>
      </c>
      <c r="G442" s="180">
        <v>125079509</v>
      </c>
      <c r="H442" s="180">
        <v>125085625</v>
      </c>
      <c r="I442" s="180" t="s">
        <v>439</v>
      </c>
      <c r="J442" s="180" t="s">
        <v>545</v>
      </c>
      <c r="K442" s="180" t="s">
        <v>546</v>
      </c>
      <c r="L442" s="180">
        <v>9</v>
      </c>
      <c r="M442" s="159"/>
      <c r="N442" s="159"/>
      <c r="O442" s="159"/>
      <c r="P442" s="159"/>
      <c r="Q442" s="159"/>
      <c r="R442" s="159"/>
      <c r="S442" s="159"/>
      <c r="T442" s="159"/>
      <c r="U442" s="159"/>
      <c r="V442" s="159"/>
    </row>
    <row r="443" spans="1:22" ht="15" customHeight="1">
      <c r="A443" s="180" t="s">
        <v>42</v>
      </c>
      <c r="B443" s="180" t="s">
        <v>438</v>
      </c>
      <c r="C443" s="180">
        <v>125162235</v>
      </c>
      <c r="D443" s="180">
        <v>125171039</v>
      </c>
      <c r="E443" s="180">
        <v>8805</v>
      </c>
      <c r="F443" s="180" t="s">
        <v>544</v>
      </c>
      <c r="G443" s="180">
        <v>125162235</v>
      </c>
      <c r="H443" s="180">
        <v>125171039</v>
      </c>
      <c r="I443" s="180" t="s">
        <v>439</v>
      </c>
      <c r="J443" s="180" t="s">
        <v>545</v>
      </c>
      <c r="K443" s="180" t="s">
        <v>546</v>
      </c>
      <c r="L443" s="180">
        <v>6</v>
      </c>
      <c r="M443" s="159"/>
      <c r="N443" s="159"/>
      <c r="O443" s="159"/>
      <c r="P443" s="159"/>
      <c r="Q443" s="159"/>
      <c r="R443" s="159"/>
      <c r="S443" s="159"/>
      <c r="T443" s="159"/>
      <c r="U443" s="159"/>
      <c r="V443" s="159"/>
    </row>
    <row r="444" spans="1:22" ht="15" customHeight="1">
      <c r="A444" s="180" t="s">
        <v>42</v>
      </c>
      <c r="B444" s="180" t="s">
        <v>438</v>
      </c>
      <c r="C444" s="180">
        <v>125181078</v>
      </c>
      <c r="D444" s="180">
        <v>125183232</v>
      </c>
      <c r="E444" s="180">
        <v>2155</v>
      </c>
      <c r="F444" s="180" t="s">
        <v>544</v>
      </c>
      <c r="G444" s="180">
        <v>125181078</v>
      </c>
      <c r="H444" s="180">
        <v>125183232</v>
      </c>
      <c r="I444" s="180" t="s">
        <v>439</v>
      </c>
      <c r="J444" s="180" t="s">
        <v>545</v>
      </c>
      <c r="K444" s="180" t="s">
        <v>546</v>
      </c>
      <c r="L444" s="180">
        <v>53</v>
      </c>
      <c r="M444" s="159"/>
      <c r="N444" s="159"/>
      <c r="O444" s="159"/>
      <c r="P444" s="159"/>
      <c r="Q444" s="159"/>
      <c r="R444" s="159"/>
      <c r="S444" s="159"/>
      <c r="T444" s="159"/>
      <c r="U444" s="159"/>
      <c r="V444" s="159"/>
    </row>
    <row r="445" spans="1:22" ht="15" customHeight="1">
      <c r="A445" s="180" t="s">
        <v>42</v>
      </c>
      <c r="B445" s="180" t="s">
        <v>438</v>
      </c>
      <c r="C445" s="180">
        <v>143184587</v>
      </c>
      <c r="D445" s="180">
        <v>143207216</v>
      </c>
      <c r="E445" s="180">
        <v>22630</v>
      </c>
      <c r="F445" s="180" t="s">
        <v>544</v>
      </c>
      <c r="G445" s="180">
        <v>143184587</v>
      </c>
      <c r="H445" s="180">
        <v>143207216</v>
      </c>
      <c r="I445" s="180" t="s">
        <v>439</v>
      </c>
      <c r="J445" s="180" t="s">
        <v>545</v>
      </c>
      <c r="K445" s="180" t="s">
        <v>546</v>
      </c>
      <c r="L445" s="180">
        <v>18</v>
      </c>
      <c r="M445" s="159"/>
      <c r="N445" s="159"/>
      <c r="O445" s="159"/>
      <c r="P445" s="159"/>
      <c r="Q445" s="159"/>
      <c r="R445" s="159"/>
      <c r="S445" s="159"/>
      <c r="T445" s="159"/>
      <c r="U445" s="159"/>
      <c r="V445" s="159"/>
    </row>
    <row r="446" spans="1:22" ht="15" customHeight="1">
      <c r="A446" s="180" t="s">
        <v>42</v>
      </c>
      <c r="B446" s="180" t="s">
        <v>438</v>
      </c>
      <c r="C446" s="180">
        <v>143208401</v>
      </c>
      <c r="D446" s="180">
        <v>143211317</v>
      </c>
      <c r="E446" s="180">
        <v>2917</v>
      </c>
      <c r="F446" s="180" t="s">
        <v>544</v>
      </c>
      <c r="G446" s="180">
        <v>143208401</v>
      </c>
      <c r="H446" s="180">
        <v>143211317</v>
      </c>
      <c r="I446" s="180" t="s">
        <v>439</v>
      </c>
      <c r="J446" s="180" t="s">
        <v>545</v>
      </c>
      <c r="K446" s="180" t="s">
        <v>546</v>
      </c>
      <c r="L446" s="180">
        <v>4</v>
      </c>
      <c r="M446" s="159"/>
      <c r="N446" s="159"/>
      <c r="O446" s="159"/>
      <c r="P446" s="159"/>
      <c r="Q446" s="159"/>
      <c r="R446" s="159"/>
      <c r="S446" s="159"/>
      <c r="T446" s="159"/>
      <c r="U446" s="159"/>
      <c r="V446" s="159"/>
    </row>
    <row r="447" spans="1:22" ht="15" customHeight="1">
      <c r="A447" s="180" t="s">
        <v>42</v>
      </c>
      <c r="B447" s="180" t="s">
        <v>438</v>
      </c>
      <c r="C447" s="180">
        <v>143211368</v>
      </c>
      <c r="D447" s="180">
        <v>143243050</v>
      </c>
      <c r="E447" s="180">
        <v>31683</v>
      </c>
      <c r="F447" s="180" t="s">
        <v>544</v>
      </c>
      <c r="G447" s="180">
        <v>143211368</v>
      </c>
      <c r="H447" s="180">
        <v>143243050</v>
      </c>
      <c r="I447" s="180" t="s">
        <v>439</v>
      </c>
      <c r="J447" s="180" t="s">
        <v>545</v>
      </c>
      <c r="K447" s="180" t="s">
        <v>546</v>
      </c>
      <c r="L447" s="180">
        <v>40</v>
      </c>
      <c r="M447" s="159"/>
      <c r="N447" s="159"/>
      <c r="O447" s="159"/>
      <c r="P447" s="159"/>
      <c r="Q447" s="159"/>
      <c r="R447" s="159"/>
      <c r="S447" s="159"/>
      <c r="T447" s="159"/>
      <c r="U447" s="159"/>
      <c r="V447" s="159"/>
    </row>
    <row r="448" spans="1:22" ht="15" customHeight="1">
      <c r="A448" s="180" t="s">
        <v>42</v>
      </c>
      <c r="B448" s="180" t="s">
        <v>438</v>
      </c>
      <c r="C448" s="180">
        <v>143243054</v>
      </c>
      <c r="D448" s="180">
        <v>143258973</v>
      </c>
      <c r="E448" s="180">
        <v>15920</v>
      </c>
      <c r="F448" s="180" t="s">
        <v>544</v>
      </c>
      <c r="G448" s="180">
        <v>143243054</v>
      </c>
      <c r="H448" s="180">
        <v>143258973</v>
      </c>
      <c r="I448" s="180" t="s">
        <v>439</v>
      </c>
      <c r="J448" s="180" t="s">
        <v>545</v>
      </c>
      <c r="K448" s="180" t="s">
        <v>546</v>
      </c>
      <c r="L448" s="180">
        <v>17</v>
      </c>
      <c r="M448" s="159"/>
      <c r="N448" s="159"/>
      <c r="O448" s="159"/>
      <c r="P448" s="159"/>
      <c r="Q448" s="159"/>
      <c r="R448" s="159"/>
      <c r="S448" s="159"/>
      <c r="T448" s="159"/>
      <c r="U448" s="159"/>
      <c r="V448" s="159"/>
    </row>
    <row r="449" spans="1:22" ht="15" customHeight="1">
      <c r="A449" s="180" t="s">
        <v>42</v>
      </c>
      <c r="B449" s="180" t="s">
        <v>438</v>
      </c>
      <c r="C449" s="180">
        <v>143260028</v>
      </c>
      <c r="D449" s="180">
        <v>143530288</v>
      </c>
      <c r="E449" s="180">
        <v>270261</v>
      </c>
      <c r="F449" s="180" t="s">
        <v>544</v>
      </c>
      <c r="G449" s="180">
        <v>143260028</v>
      </c>
      <c r="H449" s="180">
        <v>143530288</v>
      </c>
      <c r="I449" s="180" t="s">
        <v>439</v>
      </c>
      <c r="J449" s="180" t="s">
        <v>545</v>
      </c>
      <c r="K449" s="180" t="s">
        <v>546</v>
      </c>
      <c r="L449" s="180">
        <v>6</v>
      </c>
      <c r="M449" s="159"/>
      <c r="N449" s="159"/>
      <c r="O449" s="159"/>
      <c r="P449" s="159"/>
      <c r="Q449" s="159"/>
      <c r="R449" s="159"/>
      <c r="S449" s="159"/>
      <c r="T449" s="159"/>
      <c r="U449" s="159"/>
      <c r="V449" s="159"/>
    </row>
    <row r="450" spans="1:22" ht="15" customHeight="1">
      <c r="A450" s="180" t="s">
        <v>42</v>
      </c>
      <c r="B450" s="180" t="s">
        <v>438</v>
      </c>
      <c r="C450" s="180">
        <v>181074767</v>
      </c>
      <c r="D450" s="180">
        <v>181074952</v>
      </c>
      <c r="E450" s="180">
        <v>186</v>
      </c>
      <c r="F450" s="180" t="s">
        <v>544</v>
      </c>
      <c r="G450" s="180">
        <v>181074788</v>
      </c>
      <c r="H450" s="180">
        <v>181074947</v>
      </c>
      <c r="I450" s="180" t="s">
        <v>439</v>
      </c>
      <c r="J450" s="180" t="s">
        <v>565</v>
      </c>
      <c r="K450" s="180" t="s">
        <v>558</v>
      </c>
      <c r="L450" s="180" t="s">
        <v>201</v>
      </c>
      <c r="M450" s="159"/>
      <c r="N450" s="159"/>
      <c r="O450" s="159"/>
      <c r="P450" s="159"/>
      <c r="Q450" s="159"/>
      <c r="R450" s="159"/>
      <c r="S450" s="159"/>
      <c r="T450" s="159"/>
      <c r="U450" s="159"/>
      <c r="V450" s="159"/>
    </row>
    <row r="451" spans="1:22" ht="15" customHeight="1">
      <c r="A451" s="180" t="s">
        <v>42</v>
      </c>
      <c r="B451" s="180" t="s">
        <v>438</v>
      </c>
      <c r="C451" s="180">
        <v>207119002</v>
      </c>
      <c r="D451" s="180">
        <v>207119171</v>
      </c>
      <c r="E451" s="180">
        <v>170</v>
      </c>
      <c r="F451" s="180" t="s">
        <v>544</v>
      </c>
      <c r="G451" s="180">
        <v>207119002</v>
      </c>
      <c r="H451" s="180">
        <v>207119094</v>
      </c>
      <c r="I451" s="180" t="s">
        <v>439</v>
      </c>
      <c r="J451" s="180" t="s">
        <v>582</v>
      </c>
      <c r="K451" s="180" t="s">
        <v>558</v>
      </c>
      <c r="L451" s="180" t="s">
        <v>201</v>
      </c>
      <c r="M451" s="159"/>
      <c r="N451" s="159"/>
      <c r="O451" s="159"/>
      <c r="P451" s="159"/>
      <c r="Q451" s="159"/>
      <c r="R451" s="159"/>
      <c r="S451" s="159"/>
      <c r="T451" s="159"/>
      <c r="U451" s="159"/>
      <c r="V451" s="159"/>
    </row>
    <row r="452" spans="1:22" ht="15" customHeight="1">
      <c r="A452" s="180" t="s">
        <v>42</v>
      </c>
      <c r="B452" s="180" t="s">
        <v>438</v>
      </c>
      <c r="C452" s="180">
        <v>237402801</v>
      </c>
      <c r="D452" s="180">
        <v>237402916</v>
      </c>
      <c r="E452" s="180">
        <v>116</v>
      </c>
      <c r="F452" s="180" t="s">
        <v>544</v>
      </c>
      <c r="G452" s="180">
        <v>237402804</v>
      </c>
      <c r="H452" s="180">
        <v>237402905</v>
      </c>
      <c r="I452" s="180" t="s">
        <v>439</v>
      </c>
      <c r="J452" s="180" t="s">
        <v>565</v>
      </c>
      <c r="K452" s="180" t="s">
        <v>558</v>
      </c>
      <c r="L452" s="180" t="s">
        <v>201</v>
      </c>
      <c r="M452" s="159"/>
      <c r="N452" s="159"/>
      <c r="O452" s="159"/>
      <c r="P452" s="159"/>
      <c r="Q452" s="159"/>
      <c r="R452" s="159"/>
      <c r="S452" s="159"/>
      <c r="T452" s="159"/>
      <c r="U452" s="159"/>
      <c r="V452" s="159"/>
    </row>
    <row r="453" spans="1:22" ht="15" customHeight="1">
      <c r="A453" s="180" t="s">
        <v>42</v>
      </c>
      <c r="B453" s="180" t="s">
        <v>441</v>
      </c>
      <c r="C453" s="180">
        <v>90326160</v>
      </c>
      <c r="D453" s="180">
        <v>91608532</v>
      </c>
      <c r="E453" s="180">
        <v>1282373</v>
      </c>
      <c r="F453" s="180" t="s">
        <v>544</v>
      </c>
      <c r="G453" s="180">
        <v>91402511</v>
      </c>
      <c r="H453" s="180">
        <v>91478418</v>
      </c>
      <c r="I453" s="180" t="s">
        <v>439</v>
      </c>
      <c r="J453" s="180" t="s">
        <v>986</v>
      </c>
      <c r="K453" s="180" t="s">
        <v>563</v>
      </c>
      <c r="L453" s="180">
        <v>5</v>
      </c>
      <c r="M453" s="159"/>
      <c r="N453" s="159"/>
      <c r="O453" s="159"/>
      <c r="P453" s="159"/>
      <c r="Q453" s="159"/>
      <c r="R453" s="159"/>
      <c r="S453" s="159"/>
      <c r="T453" s="159"/>
      <c r="U453" s="159"/>
      <c r="V453" s="159"/>
    </row>
    <row r="454" spans="1:22" ht="15" customHeight="1">
      <c r="A454" s="180" t="s">
        <v>42</v>
      </c>
      <c r="B454" s="180" t="s">
        <v>441</v>
      </c>
      <c r="C454" s="180">
        <v>94189553</v>
      </c>
      <c r="D454" s="180">
        <v>94292414</v>
      </c>
      <c r="E454" s="180">
        <v>102862</v>
      </c>
      <c r="F454" s="180" t="s">
        <v>544</v>
      </c>
      <c r="G454" s="180">
        <v>94189553</v>
      </c>
      <c r="H454" s="180">
        <v>94292414</v>
      </c>
      <c r="I454" s="180" t="s">
        <v>439</v>
      </c>
      <c r="J454" s="180" t="s">
        <v>545</v>
      </c>
      <c r="K454" s="180" t="s">
        <v>546</v>
      </c>
      <c r="L454" s="180">
        <v>4</v>
      </c>
      <c r="M454" s="159"/>
      <c r="N454" s="159"/>
      <c r="O454" s="159"/>
      <c r="P454" s="159"/>
      <c r="Q454" s="159"/>
      <c r="R454" s="159"/>
      <c r="S454" s="159"/>
      <c r="T454" s="159"/>
      <c r="U454" s="159"/>
      <c r="V454" s="159"/>
    </row>
    <row r="455" spans="1:22" ht="15" customHeight="1">
      <c r="A455" s="180" t="s">
        <v>42</v>
      </c>
      <c r="B455" s="180" t="s">
        <v>442</v>
      </c>
      <c r="C455" s="180">
        <v>75662604</v>
      </c>
      <c r="D455" s="180">
        <v>75708229</v>
      </c>
      <c r="E455" s="180">
        <v>45626</v>
      </c>
      <c r="F455" s="180" t="s">
        <v>544</v>
      </c>
      <c r="G455" s="180">
        <v>75662604</v>
      </c>
      <c r="H455" s="180">
        <v>75708229</v>
      </c>
      <c r="I455" s="180" t="s">
        <v>439</v>
      </c>
      <c r="J455" s="180" t="s">
        <v>545</v>
      </c>
      <c r="K455" s="180" t="s">
        <v>546</v>
      </c>
      <c r="L455" s="180">
        <v>6</v>
      </c>
      <c r="M455" s="159"/>
      <c r="N455" s="159"/>
      <c r="O455" s="159"/>
      <c r="P455" s="159"/>
      <c r="Q455" s="159"/>
      <c r="R455" s="159"/>
      <c r="S455" s="159"/>
      <c r="T455" s="159"/>
      <c r="U455" s="159"/>
      <c r="V455" s="159"/>
    </row>
    <row r="456" spans="1:22" ht="15" customHeight="1">
      <c r="A456" s="180" t="s">
        <v>42</v>
      </c>
      <c r="B456" s="180" t="s">
        <v>347</v>
      </c>
      <c r="C456" s="180">
        <v>1000</v>
      </c>
      <c r="D456" s="180">
        <v>68333</v>
      </c>
      <c r="E456" s="180">
        <v>67334</v>
      </c>
      <c r="F456" s="180" t="s">
        <v>544</v>
      </c>
      <c r="G456" s="180">
        <v>1000</v>
      </c>
      <c r="H456" s="180">
        <v>68333</v>
      </c>
      <c r="I456" s="180" t="s">
        <v>439</v>
      </c>
      <c r="J456" s="180" t="s">
        <v>545</v>
      </c>
      <c r="K456" s="180" t="s">
        <v>546</v>
      </c>
      <c r="L456" s="180">
        <v>6</v>
      </c>
      <c r="M456" s="159"/>
      <c r="N456" s="159"/>
      <c r="O456" s="159"/>
      <c r="P456" s="159"/>
      <c r="Q456" s="159"/>
      <c r="R456" s="159"/>
      <c r="S456" s="159"/>
      <c r="T456" s="159"/>
      <c r="U456" s="159"/>
      <c r="V456" s="159"/>
    </row>
    <row r="457" spans="1:22" ht="15" customHeight="1">
      <c r="A457" s="180" t="s">
        <v>42</v>
      </c>
      <c r="B457" s="180" t="s">
        <v>347</v>
      </c>
      <c r="C457" s="180">
        <v>49090777</v>
      </c>
      <c r="D457" s="180">
        <v>49162839</v>
      </c>
      <c r="E457" s="180">
        <v>72063</v>
      </c>
      <c r="F457" s="180" t="s">
        <v>544</v>
      </c>
      <c r="G457" s="180">
        <v>49090777</v>
      </c>
      <c r="H457" s="180">
        <v>49162839</v>
      </c>
      <c r="I457" s="180" t="s">
        <v>439</v>
      </c>
      <c r="J457" s="180" t="s">
        <v>545</v>
      </c>
      <c r="K457" s="180" t="s">
        <v>546</v>
      </c>
      <c r="L457" s="180">
        <v>6</v>
      </c>
      <c r="M457" s="159"/>
      <c r="N457" s="159"/>
      <c r="O457" s="159"/>
      <c r="P457" s="159"/>
      <c r="Q457" s="159"/>
      <c r="R457" s="159"/>
      <c r="S457" s="159"/>
      <c r="T457" s="159"/>
      <c r="U457" s="159"/>
      <c r="V457" s="159"/>
    </row>
    <row r="458" spans="1:22" ht="15" customHeight="1">
      <c r="A458" s="180" t="s">
        <v>42</v>
      </c>
      <c r="B458" s="180" t="s">
        <v>347</v>
      </c>
      <c r="C458" s="180">
        <v>49199875</v>
      </c>
      <c r="D458" s="180">
        <v>49273459</v>
      </c>
      <c r="E458" s="180">
        <v>73585</v>
      </c>
      <c r="F458" s="180" t="s">
        <v>544</v>
      </c>
      <c r="G458" s="180">
        <v>49199875</v>
      </c>
      <c r="H458" s="180">
        <v>49273459</v>
      </c>
      <c r="I458" s="180" t="s">
        <v>439</v>
      </c>
      <c r="J458" s="180" t="s">
        <v>545</v>
      </c>
      <c r="K458" s="180" t="s">
        <v>546</v>
      </c>
      <c r="L458" s="180">
        <v>5</v>
      </c>
      <c r="M458" s="159"/>
      <c r="N458" s="159"/>
      <c r="O458" s="159"/>
      <c r="P458" s="159"/>
      <c r="Q458" s="159"/>
      <c r="R458" s="159"/>
      <c r="S458" s="159"/>
      <c r="T458" s="159"/>
      <c r="U458" s="159"/>
      <c r="V458" s="159"/>
    </row>
    <row r="459" spans="1:22" ht="15" customHeight="1">
      <c r="A459" s="180" t="s">
        <v>42</v>
      </c>
      <c r="B459" s="180" t="s">
        <v>443</v>
      </c>
      <c r="C459" s="180">
        <v>49599404</v>
      </c>
      <c r="D459" s="180">
        <v>49603108</v>
      </c>
      <c r="E459" s="180">
        <v>3705</v>
      </c>
      <c r="F459" s="180" t="s">
        <v>544</v>
      </c>
      <c r="G459" s="180">
        <v>49599404</v>
      </c>
      <c r="H459" s="180">
        <v>49603108</v>
      </c>
      <c r="I459" s="180" t="s">
        <v>439</v>
      </c>
      <c r="J459" s="180" t="s">
        <v>545</v>
      </c>
      <c r="K459" s="180" t="s">
        <v>546</v>
      </c>
      <c r="L459" s="180" t="s">
        <v>201</v>
      </c>
      <c r="M459" s="159"/>
      <c r="N459" s="159"/>
      <c r="O459" s="159"/>
      <c r="P459" s="159"/>
      <c r="Q459" s="159"/>
      <c r="R459" s="159"/>
      <c r="S459" s="159"/>
      <c r="T459" s="159"/>
      <c r="U459" s="159"/>
      <c r="V459" s="159"/>
    </row>
    <row r="460" spans="1:22" ht="15" customHeight="1">
      <c r="A460" s="180" t="s">
        <v>42</v>
      </c>
      <c r="B460" s="180" t="s">
        <v>443</v>
      </c>
      <c r="C460" s="180">
        <v>49656261</v>
      </c>
      <c r="D460" s="180">
        <v>50059808</v>
      </c>
      <c r="E460" s="180">
        <v>403548</v>
      </c>
      <c r="F460" s="180" t="s">
        <v>544</v>
      </c>
      <c r="G460" s="180">
        <v>49656261</v>
      </c>
      <c r="H460" s="180">
        <v>50059808</v>
      </c>
      <c r="I460" s="180" t="s">
        <v>439</v>
      </c>
      <c r="J460" s="180" t="s">
        <v>545</v>
      </c>
      <c r="K460" s="180" t="s">
        <v>546</v>
      </c>
      <c r="L460" s="180" t="s">
        <v>201</v>
      </c>
      <c r="M460" s="159"/>
      <c r="N460" s="159"/>
      <c r="O460" s="159"/>
      <c r="P460" s="159"/>
      <c r="Q460" s="159"/>
      <c r="R460" s="159"/>
      <c r="S460" s="159"/>
      <c r="T460" s="159"/>
      <c r="U460" s="159"/>
      <c r="V460" s="159"/>
    </row>
    <row r="461" spans="1:22" ht="15" customHeight="1">
      <c r="A461" s="180" t="s">
        <v>42</v>
      </c>
      <c r="B461" s="180" t="s">
        <v>444</v>
      </c>
      <c r="C461" s="180">
        <v>259723</v>
      </c>
      <c r="D461" s="180">
        <v>386196</v>
      </c>
      <c r="E461" s="180">
        <v>126474</v>
      </c>
      <c r="F461" s="180" t="s">
        <v>544</v>
      </c>
      <c r="G461" s="180">
        <v>259723</v>
      </c>
      <c r="H461" s="180">
        <v>386196</v>
      </c>
      <c r="I461" s="180" t="s">
        <v>439</v>
      </c>
      <c r="J461" s="180" t="s">
        <v>545</v>
      </c>
      <c r="K461" s="180" t="s">
        <v>546</v>
      </c>
      <c r="L461" s="180">
        <v>4</v>
      </c>
      <c r="M461" s="159"/>
      <c r="N461" s="159"/>
      <c r="O461" s="159"/>
      <c r="P461" s="159"/>
      <c r="Q461" s="159"/>
      <c r="R461" s="159"/>
      <c r="S461" s="159"/>
      <c r="T461" s="159"/>
      <c r="U461" s="159"/>
      <c r="V461" s="159"/>
    </row>
    <row r="462" spans="1:22" ht="15" customHeight="1">
      <c r="A462" s="180" t="s">
        <v>42</v>
      </c>
      <c r="B462" s="180" t="s">
        <v>444</v>
      </c>
      <c r="C462" s="180">
        <v>131563659</v>
      </c>
      <c r="D462" s="180">
        <v>131563831</v>
      </c>
      <c r="E462" s="180">
        <v>173</v>
      </c>
      <c r="F462" s="180" t="s">
        <v>544</v>
      </c>
      <c r="G462" s="180">
        <v>131563676</v>
      </c>
      <c r="H462" s="180">
        <v>131563801</v>
      </c>
      <c r="I462" s="180" t="s">
        <v>440</v>
      </c>
      <c r="J462" s="180" t="s">
        <v>565</v>
      </c>
      <c r="K462" s="180" t="s">
        <v>558</v>
      </c>
      <c r="L462" s="180" t="s">
        <v>201</v>
      </c>
      <c r="M462" s="159"/>
      <c r="N462" s="159"/>
      <c r="O462" s="159"/>
      <c r="P462" s="159"/>
      <c r="Q462" s="159"/>
      <c r="R462" s="159"/>
      <c r="S462" s="159"/>
      <c r="T462" s="159"/>
      <c r="U462" s="159"/>
      <c r="V462" s="159"/>
    </row>
    <row r="463" spans="1:22" ht="15" customHeight="1">
      <c r="A463" s="180" t="s">
        <v>42</v>
      </c>
      <c r="B463" s="180" t="s">
        <v>444</v>
      </c>
      <c r="C463" s="180">
        <v>170113725</v>
      </c>
      <c r="D463" s="180">
        <v>170114202</v>
      </c>
      <c r="E463" s="180">
        <v>478</v>
      </c>
      <c r="F463" s="180" t="s">
        <v>544</v>
      </c>
      <c r="G463" s="180">
        <v>170113785</v>
      </c>
      <c r="H463" s="180">
        <v>170114125</v>
      </c>
      <c r="I463" s="180" t="s">
        <v>439</v>
      </c>
      <c r="J463" s="180" t="s">
        <v>554</v>
      </c>
      <c r="K463" s="180" t="s">
        <v>551</v>
      </c>
      <c r="L463" s="180" t="s">
        <v>201</v>
      </c>
      <c r="M463" s="159"/>
      <c r="N463" s="159"/>
      <c r="O463" s="159"/>
      <c r="P463" s="159"/>
      <c r="Q463" s="159"/>
      <c r="R463" s="159"/>
      <c r="S463" s="159"/>
      <c r="T463" s="159"/>
      <c r="U463" s="159"/>
      <c r="V463" s="159"/>
    </row>
    <row r="464" spans="1:22" ht="15" customHeight="1">
      <c r="A464" s="180" t="s">
        <v>42</v>
      </c>
      <c r="B464" s="180" t="s">
        <v>445</v>
      </c>
      <c r="C464" s="180">
        <v>60881137</v>
      </c>
      <c r="D464" s="180">
        <v>61282510</v>
      </c>
      <c r="E464" s="180">
        <v>401374</v>
      </c>
      <c r="F464" s="180" t="s">
        <v>544</v>
      </c>
      <c r="G464" s="180">
        <v>60881137</v>
      </c>
      <c r="H464" s="180">
        <v>61282510</v>
      </c>
      <c r="I464" s="180" t="s">
        <v>439</v>
      </c>
      <c r="J464" s="180" t="s">
        <v>545</v>
      </c>
      <c r="K464" s="180" t="s">
        <v>546</v>
      </c>
      <c r="L464" s="180">
        <v>3</v>
      </c>
      <c r="M464" s="159"/>
      <c r="N464" s="159"/>
      <c r="O464" s="159"/>
      <c r="P464" s="159"/>
      <c r="Q464" s="159"/>
      <c r="R464" s="159"/>
      <c r="S464" s="159"/>
      <c r="T464" s="159"/>
      <c r="U464" s="159"/>
      <c r="V464" s="159"/>
    </row>
    <row r="465" spans="1:22" ht="15" customHeight="1">
      <c r="A465" s="180" t="s">
        <v>42</v>
      </c>
      <c r="B465" s="180" t="s">
        <v>445</v>
      </c>
      <c r="C465" s="180">
        <v>61378460</v>
      </c>
      <c r="D465" s="180">
        <v>61526227</v>
      </c>
      <c r="E465" s="180">
        <v>147768</v>
      </c>
      <c r="F465" s="180" t="s">
        <v>544</v>
      </c>
      <c r="G465" s="180">
        <v>61378460</v>
      </c>
      <c r="H465" s="180">
        <v>61526227</v>
      </c>
      <c r="I465" s="180" t="s">
        <v>439</v>
      </c>
      <c r="J465" s="180" t="s">
        <v>545</v>
      </c>
      <c r="K465" s="180" t="s">
        <v>546</v>
      </c>
      <c r="L465" s="180" t="s">
        <v>201</v>
      </c>
      <c r="M465" s="159"/>
      <c r="N465" s="159"/>
      <c r="O465" s="159"/>
      <c r="P465" s="159"/>
      <c r="Q465" s="159"/>
      <c r="R465" s="159"/>
      <c r="S465" s="159"/>
      <c r="T465" s="159"/>
      <c r="U465" s="159"/>
      <c r="V465" s="159"/>
    </row>
    <row r="466" spans="1:22" ht="15" customHeight="1">
      <c r="A466" s="180" t="s">
        <v>42</v>
      </c>
      <c r="B466" s="180" t="s">
        <v>445</v>
      </c>
      <c r="C466" s="180">
        <v>62408542</v>
      </c>
      <c r="D466" s="180">
        <v>62456778</v>
      </c>
      <c r="E466" s="180">
        <v>48237</v>
      </c>
      <c r="F466" s="180" t="s">
        <v>544</v>
      </c>
      <c r="G466" s="180">
        <v>62408577</v>
      </c>
      <c r="H466" s="180">
        <v>62444716</v>
      </c>
      <c r="I466" s="180" t="s">
        <v>439</v>
      </c>
      <c r="J466" s="180" t="s">
        <v>1424</v>
      </c>
      <c r="K466" s="180" t="s">
        <v>598</v>
      </c>
      <c r="L466" s="180">
        <v>4</v>
      </c>
      <c r="M466" s="159"/>
      <c r="N466" s="159"/>
      <c r="O466" s="159"/>
      <c r="P466" s="159"/>
      <c r="Q466" s="159"/>
      <c r="R466" s="159"/>
      <c r="S466" s="159"/>
      <c r="T466" s="159"/>
      <c r="U466" s="159"/>
      <c r="V466" s="159"/>
    </row>
    <row r="467" spans="1:22" ht="15" customHeight="1">
      <c r="A467" s="180" t="s">
        <v>42</v>
      </c>
      <c r="B467" s="180" t="s">
        <v>445</v>
      </c>
      <c r="C467" s="180">
        <v>65784435</v>
      </c>
      <c r="D467" s="180">
        <v>65822291</v>
      </c>
      <c r="E467" s="180">
        <v>37857</v>
      </c>
      <c r="F467" s="180" t="s">
        <v>544</v>
      </c>
      <c r="G467" s="180">
        <v>65784435</v>
      </c>
      <c r="H467" s="180">
        <v>65822291</v>
      </c>
      <c r="I467" s="180" t="s">
        <v>439</v>
      </c>
      <c r="J467" s="180" t="s">
        <v>545</v>
      </c>
      <c r="K467" s="180" t="s">
        <v>546</v>
      </c>
      <c r="L467" s="180">
        <v>4</v>
      </c>
      <c r="M467" s="159"/>
      <c r="N467" s="159"/>
      <c r="O467" s="159"/>
      <c r="P467" s="159"/>
      <c r="Q467" s="159"/>
      <c r="R467" s="159"/>
      <c r="S467" s="159"/>
      <c r="T467" s="159"/>
      <c r="U467" s="159"/>
      <c r="V467" s="159"/>
    </row>
    <row r="468" spans="1:22" ht="15" customHeight="1">
      <c r="A468" s="180" t="s">
        <v>42</v>
      </c>
      <c r="B468" s="180" t="s">
        <v>445</v>
      </c>
      <c r="C468" s="180">
        <v>104833506</v>
      </c>
      <c r="D468" s="180">
        <v>104833906</v>
      </c>
      <c r="E468" s="180">
        <v>401</v>
      </c>
      <c r="F468" s="180" t="s">
        <v>544</v>
      </c>
      <c r="G468" s="180">
        <v>104833540</v>
      </c>
      <c r="H468" s="180">
        <v>104833898</v>
      </c>
      <c r="I468" s="180" t="s">
        <v>439</v>
      </c>
      <c r="J468" s="180" t="s">
        <v>565</v>
      </c>
      <c r="K468" s="180" t="s">
        <v>558</v>
      </c>
      <c r="L468" s="180" t="s">
        <v>201</v>
      </c>
      <c r="M468" s="159"/>
      <c r="N468" s="159"/>
      <c r="O468" s="159"/>
      <c r="P468" s="159"/>
      <c r="Q468" s="159"/>
      <c r="R468" s="159"/>
      <c r="S468" s="159"/>
      <c r="T468" s="159"/>
      <c r="U468" s="159"/>
      <c r="V468" s="159"/>
    </row>
    <row r="469" spans="1:22" ht="15" customHeight="1">
      <c r="A469" s="180" t="s">
        <v>42</v>
      </c>
      <c r="B469" s="180" t="s">
        <v>446</v>
      </c>
      <c r="C469" s="180">
        <v>12433930</v>
      </c>
      <c r="D469" s="180">
        <v>12602620</v>
      </c>
      <c r="E469" s="180">
        <v>168691</v>
      </c>
      <c r="F469" s="180" t="s">
        <v>544</v>
      </c>
      <c r="G469" s="180">
        <v>12433930</v>
      </c>
      <c r="H469" s="180">
        <v>12602620</v>
      </c>
      <c r="I469" s="180" t="s">
        <v>439</v>
      </c>
      <c r="J469" s="180" t="s">
        <v>545</v>
      </c>
      <c r="K469" s="180" t="s">
        <v>546</v>
      </c>
      <c r="L469" s="180">
        <v>3</v>
      </c>
      <c r="M469" s="159"/>
      <c r="N469" s="159"/>
      <c r="O469" s="159"/>
      <c r="P469" s="159"/>
      <c r="Q469" s="159"/>
      <c r="R469" s="159"/>
      <c r="S469" s="159"/>
      <c r="T469" s="159"/>
      <c r="U469" s="159"/>
      <c r="V469" s="159"/>
    </row>
    <row r="470" spans="1:22" ht="15" customHeight="1">
      <c r="A470" s="180" t="s">
        <v>42</v>
      </c>
      <c r="B470" s="180" t="s">
        <v>447</v>
      </c>
      <c r="C470" s="180">
        <v>38967861</v>
      </c>
      <c r="D470" s="180">
        <v>39112281</v>
      </c>
      <c r="E470" s="180">
        <v>144421</v>
      </c>
      <c r="F470" s="180" t="s">
        <v>544</v>
      </c>
      <c r="G470" s="180">
        <v>38967861</v>
      </c>
      <c r="H470" s="180">
        <v>39112281</v>
      </c>
      <c r="I470" s="180" t="s">
        <v>439</v>
      </c>
      <c r="J470" s="180" t="s">
        <v>545</v>
      </c>
      <c r="K470" s="180" t="s">
        <v>546</v>
      </c>
      <c r="L470" s="180">
        <v>3</v>
      </c>
      <c r="M470" s="159"/>
      <c r="N470" s="159"/>
      <c r="O470" s="159"/>
      <c r="P470" s="159"/>
      <c r="Q470" s="159"/>
      <c r="R470" s="159"/>
      <c r="S470" s="159"/>
      <c r="T470" s="159"/>
      <c r="U470" s="159"/>
      <c r="V470" s="159"/>
    </row>
    <row r="471" spans="1:22" ht="15" customHeight="1">
      <c r="A471" s="180" t="s">
        <v>42</v>
      </c>
      <c r="B471" s="180" t="s">
        <v>447</v>
      </c>
      <c r="C471" s="180">
        <v>40868525</v>
      </c>
      <c r="D471" s="180">
        <v>41128923</v>
      </c>
      <c r="E471" s="180">
        <v>260399</v>
      </c>
      <c r="F471" s="180" t="s">
        <v>544</v>
      </c>
      <c r="G471" s="180">
        <v>40868525</v>
      </c>
      <c r="H471" s="180">
        <v>41128923</v>
      </c>
      <c r="I471" s="180" t="s">
        <v>440</v>
      </c>
      <c r="J471" s="180" t="s">
        <v>545</v>
      </c>
      <c r="K471" s="180" t="s">
        <v>546</v>
      </c>
      <c r="L471" s="180">
        <v>4</v>
      </c>
      <c r="M471" s="159"/>
      <c r="N471" s="159"/>
      <c r="O471" s="159"/>
      <c r="P471" s="159"/>
      <c r="Q471" s="159"/>
      <c r="R471" s="159"/>
      <c r="S471" s="159"/>
      <c r="T471" s="159"/>
      <c r="U471" s="159"/>
      <c r="V471" s="159"/>
    </row>
    <row r="472" spans="1:22" ht="15" customHeight="1">
      <c r="A472" s="180" t="s">
        <v>42</v>
      </c>
      <c r="B472" s="180" t="s">
        <v>447</v>
      </c>
      <c r="C472" s="180">
        <v>42233872</v>
      </c>
      <c r="D472" s="180">
        <v>42273599</v>
      </c>
      <c r="E472" s="180">
        <v>39728</v>
      </c>
      <c r="F472" s="180" t="s">
        <v>544</v>
      </c>
      <c r="G472" s="180">
        <v>42233872</v>
      </c>
      <c r="H472" s="180">
        <v>42273599</v>
      </c>
      <c r="I472" s="180" t="s">
        <v>439</v>
      </c>
      <c r="J472" s="180" t="s">
        <v>545</v>
      </c>
      <c r="K472" s="180" t="s">
        <v>546</v>
      </c>
      <c r="L472" s="180">
        <v>3</v>
      </c>
      <c r="M472" s="159"/>
      <c r="N472" s="159"/>
      <c r="O472" s="159"/>
      <c r="P472" s="159"/>
      <c r="Q472" s="159"/>
      <c r="R472" s="159"/>
      <c r="S472" s="159"/>
      <c r="T472" s="159"/>
      <c r="U472" s="159"/>
      <c r="V472" s="159"/>
    </row>
    <row r="473" spans="1:22" ht="15" customHeight="1">
      <c r="A473" s="180" t="s">
        <v>42</v>
      </c>
      <c r="B473" s="180" t="s">
        <v>447</v>
      </c>
      <c r="C473" s="180">
        <v>42321112</v>
      </c>
      <c r="D473" s="180">
        <v>42416141</v>
      </c>
      <c r="E473" s="180">
        <v>95030</v>
      </c>
      <c r="F473" s="180" t="s">
        <v>544</v>
      </c>
      <c r="G473" s="180">
        <v>42321112</v>
      </c>
      <c r="H473" s="180">
        <v>42416141</v>
      </c>
      <c r="I473" s="180" t="s">
        <v>439</v>
      </c>
      <c r="J473" s="180" t="s">
        <v>545</v>
      </c>
      <c r="K473" s="180" t="s">
        <v>546</v>
      </c>
      <c r="L473" s="180">
        <v>3</v>
      </c>
      <c r="M473" s="159"/>
      <c r="N473" s="159"/>
      <c r="O473" s="159"/>
      <c r="P473" s="159"/>
      <c r="Q473" s="159"/>
      <c r="R473" s="159"/>
      <c r="S473" s="159"/>
      <c r="T473" s="159"/>
      <c r="U473" s="159"/>
      <c r="V473" s="159"/>
    </row>
    <row r="474" spans="1:22" ht="15" customHeight="1">
      <c r="A474" s="180" t="s">
        <v>42</v>
      </c>
      <c r="B474" s="180" t="s">
        <v>447</v>
      </c>
      <c r="C474" s="180">
        <v>43175116</v>
      </c>
      <c r="D474" s="180">
        <v>43189572</v>
      </c>
      <c r="E474" s="180">
        <v>14457</v>
      </c>
      <c r="F474" s="180" t="s">
        <v>544</v>
      </c>
      <c r="G474" s="180">
        <v>43175116</v>
      </c>
      <c r="H474" s="180">
        <v>43189572</v>
      </c>
      <c r="I474" s="180" t="s">
        <v>439</v>
      </c>
      <c r="J474" s="180" t="s">
        <v>545</v>
      </c>
      <c r="K474" s="180" t="s">
        <v>546</v>
      </c>
      <c r="L474" s="180" t="s">
        <v>201</v>
      </c>
      <c r="M474" s="159"/>
      <c r="N474" s="159"/>
      <c r="O474" s="159"/>
      <c r="P474" s="159"/>
      <c r="Q474" s="159"/>
      <c r="R474" s="159"/>
      <c r="S474" s="159"/>
      <c r="T474" s="159"/>
      <c r="U474" s="159"/>
      <c r="V474" s="159"/>
    </row>
    <row r="475" spans="1:22" ht="15" customHeight="1">
      <c r="A475" s="180" t="s">
        <v>42</v>
      </c>
      <c r="B475" s="180" t="s">
        <v>447</v>
      </c>
      <c r="C475" s="180">
        <v>62814090</v>
      </c>
      <c r="D475" s="180">
        <v>62818551</v>
      </c>
      <c r="E475" s="180">
        <v>4462</v>
      </c>
      <c r="F475" s="180" t="s">
        <v>544</v>
      </c>
      <c r="G475" s="180">
        <v>62814090</v>
      </c>
      <c r="H475" s="180">
        <v>62818551</v>
      </c>
      <c r="I475" s="180" t="s">
        <v>439</v>
      </c>
      <c r="J475" s="180" t="s">
        <v>550</v>
      </c>
      <c r="K475" s="180" t="s">
        <v>551</v>
      </c>
      <c r="L475" s="180">
        <v>9</v>
      </c>
      <c r="M475" s="159"/>
      <c r="N475" s="159"/>
      <c r="O475" s="159"/>
      <c r="P475" s="159"/>
      <c r="Q475" s="159"/>
      <c r="R475" s="159"/>
      <c r="S475" s="159"/>
      <c r="T475" s="159"/>
      <c r="U475" s="159"/>
      <c r="V475" s="159"/>
    </row>
    <row r="476" spans="1:22" ht="15" customHeight="1">
      <c r="A476" s="180" t="s">
        <v>42</v>
      </c>
      <c r="B476" s="180" t="s">
        <v>447</v>
      </c>
      <c r="C476" s="180">
        <v>74283190</v>
      </c>
      <c r="D476" s="180">
        <v>74283486</v>
      </c>
      <c r="E476" s="180">
        <v>297</v>
      </c>
      <c r="F476" s="180" t="s">
        <v>544</v>
      </c>
      <c r="G476" s="180">
        <v>74283190</v>
      </c>
      <c r="H476" s="180">
        <v>74283473</v>
      </c>
      <c r="I476" s="180" t="s">
        <v>440</v>
      </c>
      <c r="J476" s="180" t="s">
        <v>565</v>
      </c>
      <c r="K476" s="180" t="s">
        <v>558</v>
      </c>
      <c r="L476" s="180">
        <v>4</v>
      </c>
      <c r="M476" s="159"/>
      <c r="N476" s="159"/>
      <c r="O476" s="159"/>
      <c r="P476" s="159"/>
      <c r="Q476" s="159"/>
      <c r="R476" s="159"/>
      <c r="S476" s="159"/>
      <c r="T476" s="159"/>
      <c r="U476" s="159"/>
      <c r="V476" s="159"/>
    </row>
    <row r="477" spans="1:22" ht="15" customHeight="1">
      <c r="A477" s="180" t="s">
        <v>42</v>
      </c>
      <c r="B477" s="180" t="s">
        <v>447</v>
      </c>
      <c r="C477" s="180">
        <v>86540927</v>
      </c>
      <c r="D477" s="180">
        <v>86541018</v>
      </c>
      <c r="E477" s="180">
        <v>92</v>
      </c>
      <c r="F477" s="180" t="s">
        <v>544</v>
      </c>
      <c r="G477" s="180">
        <v>86540928</v>
      </c>
      <c r="H477" s="180">
        <v>86541015</v>
      </c>
      <c r="I477" s="180" t="s">
        <v>440</v>
      </c>
      <c r="J477" s="180" t="s">
        <v>565</v>
      </c>
      <c r="K477" s="180" t="s">
        <v>558</v>
      </c>
      <c r="L477" s="180" t="s">
        <v>201</v>
      </c>
      <c r="M477" s="159"/>
      <c r="N477" s="159"/>
      <c r="O477" s="159"/>
      <c r="P477" s="159"/>
      <c r="Q477" s="159"/>
      <c r="R477" s="159"/>
      <c r="S477" s="159"/>
      <c r="T477" s="159"/>
      <c r="U477" s="159"/>
      <c r="V477" s="159"/>
    </row>
    <row r="478" spans="1:22" ht="15" customHeight="1">
      <c r="A478" s="180" t="s">
        <v>42</v>
      </c>
      <c r="B478" s="180" t="s">
        <v>448</v>
      </c>
      <c r="C478" s="180">
        <v>38942612</v>
      </c>
      <c r="D478" s="180">
        <v>38966688</v>
      </c>
      <c r="E478" s="180">
        <v>24077</v>
      </c>
      <c r="F478" s="180" t="s">
        <v>544</v>
      </c>
      <c r="G478" s="180">
        <v>38942612</v>
      </c>
      <c r="H478" s="180">
        <v>38966688</v>
      </c>
      <c r="I478" s="180" t="s">
        <v>439</v>
      </c>
      <c r="J478" s="180" t="s">
        <v>545</v>
      </c>
      <c r="K478" s="180" t="s">
        <v>546</v>
      </c>
      <c r="L478" s="180">
        <v>4</v>
      </c>
      <c r="M478" s="159"/>
      <c r="N478" s="159"/>
      <c r="O478" s="159"/>
      <c r="P478" s="159"/>
      <c r="Q478" s="159"/>
      <c r="R478" s="159"/>
      <c r="S478" s="159"/>
      <c r="T478" s="159"/>
      <c r="U478" s="159"/>
      <c r="V478" s="159"/>
    </row>
    <row r="479" spans="1:22" ht="15" customHeight="1">
      <c r="A479" s="180" t="s">
        <v>42</v>
      </c>
      <c r="B479" s="180" t="s">
        <v>448</v>
      </c>
      <c r="C479" s="180">
        <v>41843713</v>
      </c>
      <c r="D479" s="180">
        <v>41916266</v>
      </c>
      <c r="E479" s="180">
        <v>72554</v>
      </c>
      <c r="F479" s="180" t="s">
        <v>544</v>
      </c>
      <c r="G479" s="180">
        <v>41843713</v>
      </c>
      <c r="H479" s="180">
        <v>41916266</v>
      </c>
      <c r="I479" s="180" t="s">
        <v>439</v>
      </c>
      <c r="J479" s="180" t="s">
        <v>545</v>
      </c>
      <c r="K479" s="180" t="s">
        <v>546</v>
      </c>
      <c r="L479" s="180">
        <v>5</v>
      </c>
      <c r="M479" s="159"/>
      <c r="N479" s="159"/>
      <c r="O479" s="159"/>
      <c r="P479" s="159"/>
      <c r="Q479" s="159"/>
      <c r="R479" s="159"/>
      <c r="S479" s="159"/>
      <c r="T479" s="159"/>
      <c r="U479" s="159"/>
      <c r="V479" s="159"/>
    </row>
    <row r="480" spans="1:22" ht="15" customHeight="1">
      <c r="A480" s="180" t="s">
        <v>42</v>
      </c>
      <c r="B480" s="180" t="s">
        <v>448</v>
      </c>
      <c r="C480" s="180">
        <v>73659954</v>
      </c>
      <c r="D480" s="180">
        <v>73660162</v>
      </c>
      <c r="E480" s="180">
        <v>209</v>
      </c>
      <c r="F480" s="180" t="s">
        <v>544</v>
      </c>
      <c r="G480" s="180">
        <v>73659956</v>
      </c>
      <c r="H480" s="180">
        <v>73660151</v>
      </c>
      <c r="I480" s="180" t="s">
        <v>439</v>
      </c>
      <c r="J480" s="180" t="s">
        <v>565</v>
      </c>
      <c r="K480" s="180" t="s">
        <v>558</v>
      </c>
      <c r="L480" s="180" t="s">
        <v>201</v>
      </c>
      <c r="M480" s="159"/>
      <c r="N480" s="159"/>
      <c r="O480" s="159"/>
      <c r="P480" s="159"/>
      <c r="Q480" s="159"/>
      <c r="R480" s="159"/>
      <c r="S480" s="159"/>
      <c r="T480" s="159"/>
      <c r="U480" s="159"/>
      <c r="V480" s="159"/>
    </row>
    <row r="481" spans="1:22" ht="15" customHeight="1">
      <c r="A481" s="180" t="s">
        <v>42</v>
      </c>
      <c r="B481" s="180" t="s">
        <v>449</v>
      </c>
      <c r="C481" s="180">
        <v>4224879</v>
      </c>
      <c r="D481" s="180">
        <v>4242755</v>
      </c>
      <c r="E481" s="180">
        <v>17877</v>
      </c>
      <c r="F481" s="180" t="s">
        <v>544</v>
      </c>
      <c r="G481" s="180">
        <v>4224879</v>
      </c>
      <c r="H481" s="180">
        <v>4242755</v>
      </c>
      <c r="I481" s="180" t="s">
        <v>439</v>
      </c>
      <c r="J481" s="180" t="s">
        <v>550</v>
      </c>
      <c r="K481" s="180" t="s">
        <v>551</v>
      </c>
      <c r="L481" s="180">
        <v>3</v>
      </c>
      <c r="M481" s="159"/>
      <c r="N481" s="159"/>
      <c r="O481" s="159"/>
      <c r="P481" s="159"/>
      <c r="Q481" s="159"/>
      <c r="R481" s="159"/>
      <c r="S481" s="159"/>
      <c r="T481" s="159"/>
      <c r="U481" s="159"/>
      <c r="V481" s="159"/>
    </row>
    <row r="482" spans="1:22" ht="15" customHeight="1">
      <c r="A482" s="180" t="s">
        <v>42</v>
      </c>
      <c r="B482" s="180" t="s">
        <v>450</v>
      </c>
      <c r="C482" s="180">
        <v>10000</v>
      </c>
      <c r="D482" s="180">
        <v>76659</v>
      </c>
      <c r="E482" s="180">
        <v>66660</v>
      </c>
      <c r="F482" s="180" t="s">
        <v>544</v>
      </c>
      <c r="G482" s="180">
        <v>10000</v>
      </c>
      <c r="H482" s="180">
        <v>76659</v>
      </c>
      <c r="I482" s="180" t="s">
        <v>439</v>
      </c>
      <c r="J482" s="180" t="s">
        <v>545</v>
      </c>
      <c r="K482" s="180" t="s">
        <v>546</v>
      </c>
      <c r="L482" s="180">
        <v>4</v>
      </c>
      <c r="M482" s="159"/>
      <c r="N482" s="159"/>
      <c r="O482" s="159"/>
      <c r="P482" s="159"/>
      <c r="Q482" s="159"/>
      <c r="R482" s="159"/>
      <c r="S482" s="159"/>
      <c r="T482" s="159"/>
      <c r="U482" s="159"/>
      <c r="V482" s="159"/>
    </row>
    <row r="483" spans="1:22" ht="15" customHeight="1">
      <c r="A483" s="180" t="s">
        <v>42</v>
      </c>
      <c r="B483" s="180" t="s">
        <v>450</v>
      </c>
      <c r="C483" s="180">
        <v>131294575</v>
      </c>
      <c r="D483" s="180">
        <v>131312923</v>
      </c>
      <c r="E483" s="180">
        <v>18349</v>
      </c>
      <c r="F483" s="180" t="s">
        <v>544</v>
      </c>
      <c r="G483" s="180">
        <v>131294575</v>
      </c>
      <c r="H483" s="180">
        <v>131312923</v>
      </c>
      <c r="I483" s="180" t="s">
        <v>439</v>
      </c>
      <c r="J483" s="180" t="s">
        <v>545</v>
      </c>
      <c r="K483" s="180" t="s">
        <v>546</v>
      </c>
      <c r="L483" s="180">
        <v>3</v>
      </c>
      <c r="M483" s="159"/>
      <c r="N483" s="159"/>
      <c r="O483" s="159"/>
      <c r="P483" s="159"/>
      <c r="Q483" s="159"/>
      <c r="R483" s="159"/>
      <c r="S483" s="159"/>
      <c r="T483" s="159"/>
      <c r="U483" s="159"/>
      <c r="V483" s="159"/>
    </row>
    <row r="484" spans="1:22" ht="15" customHeight="1">
      <c r="A484" s="180" t="s">
        <v>42</v>
      </c>
      <c r="B484" s="180" t="s">
        <v>451</v>
      </c>
      <c r="C484" s="180">
        <v>18408230</v>
      </c>
      <c r="D484" s="180">
        <v>18565145</v>
      </c>
      <c r="E484" s="180">
        <v>156916</v>
      </c>
      <c r="F484" s="180" t="s">
        <v>544</v>
      </c>
      <c r="G484" s="180">
        <v>18408230</v>
      </c>
      <c r="H484" s="180">
        <v>18565145</v>
      </c>
      <c r="I484" s="180" t="s">
        <v>439</v>
      </c>
      <c r="J484" s="180" t="s">
        <v>545</v>
      </c>
      <c r="K484" s="180" t="s">
        <v>546</v>
      </c>
      <c r="L484" s="180">
        <v>4</v>
      </c>
      <c r="M484" s="159"/>
      <c r="N484" s="159"/>
      <c r="O484" s="159"/>
      <c r="P484" s="159"/>
      <c r="Q484" s="159"/>
      <c r="R484" s="159"/>
      <c r="S484" s="159"/>
      <c r="T484" s="159"/>
      <c r="U484" s="159"/>
      <c r="V484" s="159"/>
    </row>
    <row r="485" spans="1:22" ht="15" customHeight="1">
      <c r="A485" s="180" t="s">
        <v>42</v>
      </c>
      <c r="B485" s="180" t="s">
        <v>451</v>
      </c>
      <c r="C485" s="180">
        <v>81782733</v>
      </c>
      <c r="D485" s="180">
        <v>81782837</v>
      </c>
      <c r="E485" s="180">
        <v>105</v>
      </c>
      <c r="F485" s="180" t="s">
        <v>544</v>
      </c>
      <c r="G485" s="180">
        <v>81782742</v>
      </c>
      <c r="H485" s="180">
        <v>81782828</v>
      </c>
      <c r="I485" s="180" t="s">
        <v>440</v>
      </c>
      <c r="J485" s="180" t="s">
        <v>565</v>
      </c>
      <c r="K485" s="180" t="s">
        <v>558</v>
      </c>
      <c r="L485" s="180" t="s">
        <v>201</v>
      </c>
      <c r="M485" s="159"/>
      <c r="N485" s="159"/>
      <c r="O485" s="159"/>
      <c r="P485" s="159"/>
      <c r="Q485" s="159"/>
      <c r="R485" s="159"/>
      <c r="S485" s="159"/>
      <c r="T485" s="159"/>
      <c r="U485" s="159"/>
      <c r="V485" s="159"/>
    </row>
    <row r="486" spans="1:22" ht="15" customHeight="1">
      <c r="A486" s="180" t="s">
        <v>42</v>
      </c>
      <c r="B486" s="180" t="s">
        <v>452</v>
      </c>
      <c r="C486" s="180">
        <v>19663449</v>
      </c>
      <c r="D486" s="180">
        <v>19955079</v>
      </c>
      <c r="E486" s="180">
        <v>291631</v>
      </c>
      <c r="F486" s="180" t="s">
        <v>544</v>
      </c>
      <c r="G486" s="180">
        <v>19663449</v>
      </c>
      <c r="H486" s="180">
        <v>19950471</v>
      </c>
      <c r="I486" s="180" t="s">
        <v>439</v>
      </c>
      <c r="J486" s="180" t="s">
        <v>561</v>
      </c>
      <c r="K486" s="180" t="s">
        <v>563</v>
      </c>
      <c r="L486" s="180">
        <v>4</v>
      </c>
      <c r="M486" s="159"/>
      <c r="N486" s="159"/>
      <c r="O486" s="159"/>
      <c r="P486" s="159"/>
      <c r="Q486" s="159"/>
      <c r="R486" s="159"/>
      <c r="S486" s="159"/>
      <c r="T486" s="159"/>
      <c r="U486" s="159"/>
      <c r="V486" s="159"/>
    </row>
    <row r="487" spans="1:22" ht="15" customHeight="1">
      <c r="A487" s="180" t="s">
        <v>42</v>
      </c>
      <c r="B487" s="180" t="s">
        <v>452</v>
      </c>
      <c r="C487" s="180">
        <v>105772316</v>
      </c>
      <c r="D487" s="180">
        <v>105774757</v>
      </c>
      <c r="E487" s="180">
        <v>2442</v>
      </c>
      <c r="F487" s="180" t="s">
        <v>544</v>
      </c>
      <c r="G487" s="180">
        <v>105772316</v>
      </c>
      <c r="H487" s="180">
        <v>105774757</v>
      </c>
      <c r="I487" s="180" t="s">
        <v>439</v>
      </c>
      <c r="J487" s="180" t="s">
        <v>550</v>
      </c>
      <c r="K487" s="180" t="s">
        <v>551</v>
      </c>
      <c r="L487" s="180">
        <v>1</v>
      </c>
      <c r="M487" s="159"/>
      <c r="N487" s="159"/>
      <c r="O487" s="159"/>
      <c r="P487" s="159"/>
      <c r="Q487" s="159"/>
      <c r="R487" s="159"/>
      <c r="S487" s="159"/>
      <c r="T487" s="159"/>
      <c r="U487" s="159"/>
      <c r="V487" s="159"/>
    </row>
    <row r="488" spans="1:22" ht="15" customHeight="1">
      <c r="A488" s="180" t="s">
        <v>42</v>
      </c>
      <c r="B488" s="180" t="s">
        <v>453</v>
      </c>
      <c r="C488" s="180">
        <v>21077238</v>
      </c>
      <c r="D488" s="180">
        <v>21685069</v>
      </c>
      <c r="E488" s="180">
        <v>607832</v>
      </c>
      <c r="F488" s="180" t="s">
        <v>544</v>
      </c>
      <c r="G488" s="180">
        <v>21077238</v>
      </c>
      <c r="H488" s="180">
        <v>21685069</v>
      </c>
      <c r="I488" s="180" t="s">
        <v>439</v>
      </c>
      <c r="J488" s="180" t="s">
        <v>545</v>
      </c>
      <c r="K488" s="180" t="s">
        <v>546</v>
      </c>
      <c r="L488" s="180">
        <v>3</v>
      </c>
      <c r="M488" s="159"/>
      <c r="N488" s="159"/>
      <c r="O488" s="159"/>
      <c r="P488" s="159"/>
      <c r="Q488" s="159"/>
      <c r="R488" s="159"/>
      <c r="S488" s="159"/>
      <c r="T488" s="159"/>
      <c r="U488" s="159"/>
      <c r="V488" s="159"/>
    </row>
    <row r="489" spans="1:22" ht="15" customHeight="1">
      <c r="A489" s="180" t="s">
        <v>42</v>
      </c>
      <c r="B489" s="180" t="s">
        <v>453</v>
      </c>
      <c r="C489" s="180">
        <v>28429032</v>
      </c>
      <c r="D489" s="180">
        <v>28481026</v>
      </c>
      <c r="E489" s="180">
        <v>51995</v>
      </c>
      <c r="F489" s="180" t="s">
        <v>544</v>
      </c>
      <c r="G489" s="180">
        <v>28429032</v>
      </c>
      <c r="H489" s="180">
        <v>28481026</v>
      </c>
      <c r="I489" s="180" t="s">
        <v>439</v>
      </c>
      <c r="J489" s="180" t="s">
        <v>550</v>
      </c>
      <c r="K489" s="180" t="s">
        <v>551</v>
      </c>
      <c r="L489" s="180">
        <v>3</v>
      </c>
      <c r="M489" s="159"/>
      <c r="N489" s="159"/>
      <c r="O489" s="159"/>
      <c r="P489" s="159"/>
      <c r="Q489" s="159"/>
      <c r="R489" s="159"/>
      <c r="S489" s="159"/>
      <c r="T489" s="159"/>
      <c r="U489" s="159"/>
      <c r="V489" s="159"/>
    </row>
    <row r="490" spans="1:22" ht="15" customHeight="1">
      <c r="A490" s="180" t="s">
        <v>42</v>
      </c>
      <c r="B490" s="180" t="s">
        <v>453</v>
      </c>
      <c r="C490" s="180">
        <v>94938409</v>
      </c>
      <c r="D490" s="180">
        <v>94938498</v>
      </c>
      <c r="E490" s="180">
        <v>90</v>
      </c>
      <c r="F490" s="180" t="s">
        <v>544</v>
      </c>
      <c r="G490" s="180">
        <v>94938410</v>
      </c>
      <c r="H490" s="180">
        <v>94938468</v>
      </c>
      <c r="I490" s="180" t="s">
        <v>439</v>
      </c>
      <c r="J490" s="180" t="s">
        <v>565</v>
      </c>
      <c r="K490" s="180" t="s">
        <v>558</v>
      </c>
      <c r="L490" s="180" t="s">
        <v>201</v>
      </c>
      <c r="M490" s="159"/>
      <c r="N490" s="159"/>
      <c r="O490" s="159"/>
      <c r="P490" s="159"/>
      <c r="Q490" s="159"/>
      <c r="R490" s="159"/>
      <c r="S490" s="159"/>
      <c r="T490" s="159"/>
      <c r="U490" s="159"/>
      <c r="V490" s="159"/>
    </row>
    <row r="491" spans="1:22" ht="15" customHeight="1">
      <c r="A491" s="180" t="s">
        <v>42</v>
      </c>
      <c r="B491" s="180" t="s">
        <v>454</v>
      </c>
      <c r="C491" s="180">
        <v>18486486</v>
      </c>
      <c r="D491" s="180">
        <v>18557731</v>
      </c>
      <c r="E491" s="180">
        <v>71246</v>
      </c>
      <c r="F491" s="180" t="s">
        <v>544</v>
      </c>
      <c r="G491" s="180">
        <v>18486486</v>
      </c>
      <c r="H491" s="180">
        <v>18557731</v>
      </c>
      <c r="I491" s="180" t="s">
        <v>439</v>
      </c>
      <c r="J491" s="180" t="s">
        <v>545</v>
      </c>
      <c r="K491" s="180" t="s">
        <v>546</v>
      </c>
      <c r="L491" s="180">
        <v>3</v>
      </c>
      <c r="M491" s="159"/>
      <c r="N491" s="159"/>
      <c r="O491" s="159"/>
      <c r="P491" s="159"/>
      <c r="Q491" s="159"/>
      <c r="R491" s="159"/>
      <c r="S491" s="159"/>
      <c r="T491" s="159"/>
      <c r="U491" s="159"/>
      <c r="V491" s="159"/>
    </row>
    <row r="492" spans="1:22" ht="15" customHeight="1">
      <c r="A492" s="180" t="s">
        <v>42</v>
      </c>
      <c r="B492" s="180" t="s">
        <v>454</v>
      </c>
      <c r="C492" s="180">
        <v>34062088</v>
      </c>
      <c r="D492" s="180">
        <v>34067640</v>
      </c>
      <c r="E492" s="180">
        <v>5553</v>
      </c>
      <c r="F492" s="180" t="s">
        <v>544</v>
      </c>
      <c r="G492" s="180">
        <v>34062088</v>
      </c>
      <c r="H492" s="180">
        <v>34067640</v>
      </c>
      <c r="I492" s="180" t="s">
        <v>439</v>
      </c>
      <c r="J492" s="180" t="s">
        <v>545</v>
      </c>
      <c r="K492" s="180" t="s">
        <v>546</v>
      </c>
      <c r="L492" s="180">
        <v>40</v>
      </c>
      <c r="M492" s="159"/>
      <c r="N492" s="159"/>
      <c r="O492" s="159"/>
      <c r="P492" s="159"/>
      <c r="Q492" s="159"/>
      <c r="R492" s="159"/>
      <c r="S492" s="159"/>
      <c r="T492" s="159"/>
      <c r="U492" s="159"/>
      <c r="V492" s="159"/>
    </row>
    <row r="493" spans="1:22" ht="15" customHeight="1">
      <c r="A493" s="180" t="s">
        <v>42</v>
      </c>
      <c r="B493" s="180" t="s">
        <v>454</v>
      </c>
      <c r="C493" s="180">
        <v>34096344</v>
      </c>
      <c r="D493" s="180">
        <v>34099848</v>
      </c>
      <c r="E493" s="180">
        <v>3505</v>
      </c>
      <c r="F493" s="180" t="s">
        <v>544</v>
      </c>
      <c r="G493" s="180">
        <v>34096344</v>
      </c>
      <c r="H493" s="180">
        <v>34099848</v>
      </c>
      <c r="I493" s="180" t="s">
        <v>439</v>
      </c>
      <c r="J493" s="180" t="s">
        <v>545</v>
      </c>
      <c r="K493" s="180" t="s">
        <v>546</v>
      </c>
      <c r="L493" s="180">
        <v>34</v>
      </c>
      <c r="M493" s="159"/>
      <c r="N493" s="159"/>
      <c r="O493" s="159"/>
      <c r="P493" s="159"/>
      <c r="Q493" s="159"/>
      <c r="R493" s="159"/>
      <c r="S493" s="159"/>
      <c r="T493" s="159"/>
      <c r="U493" s="159"/>
      <c r="V493" s="159"/>
    </row>
    <row r="494" spans="1:22" ht="15" customHeight="1">
      <c r="A494" s="180" t="s">
        <v>42</v>
      </c>
      <c r="B494" s="180" t="s">
        <v>454</v>
      </c>
      <c r="C494" s="180">
        <v>34586237</v>
      </c>
      <c r="D494" s="180">
        <v>34594713</v>
      </c>
      <c r="E494" s="180">
        <v>8477</v>
      </c>
      <c r="F494" s="180" t="s">
        <v>544</v>
      </c>
      <c r="G494" s="180">
        <v>34586368</v>
      </c>
      <c r="H494" s="180">
        <v>34594704</v>
      </c>
      <c r="I494" s="180" t="s">
        <v>439</v>
      </c>
      <c r="J494" s="180" t="s">
        <v>554</v>
      </c>
      <c r="K494" s="180" t="s">
        <v>551</v>
      </c>
      <c r="L494" s="180">
        <v>206</v>
      </c>
      <c r="M494" s="159"/>
      <c r="N494" s="159"/>
      <c r="O494" s="159"/>
      <c r="P494" s="159"/>
      <c r="Q494" s="159"/>
      <c r="R494" s="159"/>
      <c r="S494" s="159"/>
      <c r="T494" s="159"/>
      <c r="U494" s="159"/>
      <c r="V494" s="159"/>
    </row>
    <row r="495" spans="1:22" ht="15" customHeight="1">
      <c r="A495" s="180" t="s">
        <v>42</v>
      </c>
      <c r="B495" s="180" t="s">
        <v>454</v>
      </c>
      <c r="C495" s="180">
        <v>36334565</v>
      </c>
      <c r="D495" s="180">
        <v>36347007</v>
      </c>
      <c r="E495" s="180">
        <v>12443</v>
      </c>
      <c r="F495" s="180" t="s">
        <v>544</v>
      </c>
      <c r="G495" s="180">
        <v>36334565</v>
      </c>
      <c r="H495" s="180">
        <v>36347007</v>
      </c>
      <c r="I495" s="180" t="s">
        <v>439</v>
      </c>
      <c r="J495" s="180" t="s">
        <v>545</v>
      </c>
      <c r="K495" s="180" t="s">
        <v>546</v>
      </c>
      <c r="L495" s="180" t="s">
        <v>201</v>
      </c>
      <c r="M495" s="159"/>
      <c r="N495" s="159"/>
      <c r="O495" s="159"/>
      <c r="P495" s="159"/>
      <c r="Q495" s="159"/>
      <c r="R495" s="159"/>
      <c r="S495" s="159"/>
      <c r="T495" s="159"/>
      <c r="U495" s="159"/>
      <c r="V495" s="159"/>
    </row>
    <row r="496" spans="1:22" ht="15" customHeight="1">
      <c r="A496" s="180" t="s">
        <v>42</v>
      </c>
      <c r="B496" s="180" t="s">
        <v>454</v>
      </c>
      <c r="C496" s="180">
        <v>38237188</v>
      </c>
      <c r="D496" s="180">
        <v>38269234</v>
      </c>
      <c r="E496" s="180">
        <v>32047</v>
      </c>
      <c r="F496" s="180" t="s">
        <v>544</v>
      </c>
      <c r="G496" s="180">
        <v>38237188</v>
      </c>
      <c r="H496" s="180">
        <v>38269234</v>
      </c>
      <c r="I496" s="180" t="s">
        <v>439</v>
      </c>
      <c r="J496" s="180" t="s">
        <v>554</v>
      </c>
      <c r="K496" s="180" t="s">
        <v>551</v>
      </c>
      <c r="L496" s="180" t="s">
        <v>201</v>
      </c>
      <c r="M496" s="159"/>
      <c r="N496" s="159"/>
      <c r="O496" s="159"/>
      <c r="P496" s="159"/>
      <c r="Q496" s="159"/>
      <c r="R496" s="159"/>
      <c r="S496" s="159"/>
      <c r="T496" s="159"/>
      <c r="U496" s="159"/>
      <c r="V496" s="159"/>
    </row>
    <row r="497" spans="1:22" ht="15" customHeight="1">
      <c r="A497" s="180" t="s">
        <v>42</v>
      </c>
      <c r="B497" s="180" t="s">
        <v>454</v>
      </c>
      <c r="C497" s="180">
        <v>70121788</v>
      </c>
      <c r="D497" s="180">
        <v>70166477</v>
      </c>
      <c r="E497" s="180">
        <v>44690</v>
      </c>
      <c r="F497" s="180" t="s">
        <v>544</v>
      </c>
      <c r="G497" s="180">
        <v>70121788</v>
      </c>
      <c r="H497" s="180">
        <v>70166477</v>
      </c>
      <c r="I497" s="180" t="s">
        <v>439</v>
      </c>
      <c r="J497" s="180" t="s">
        <v>545</v>
      </c>
      <c r="K497" s="180" t="s">
        <v>546</v>
      </c>
      <c r="L497" s="180">
        <v>3</v>
      </c>
      <c r="M497" s="159"/>
      <c r="N497" s="159"/>
      <c r="O497" s="159"/>
      <c r="P497" s="159"/>
      <c r="Q497" s="159"/>
      <c r="R497" s="159"/>
      <c r="S497" s="159"/>
      <c r="T497" s="159"/>
      <c r="U497" s="159"/>
      <c r="V497" s="159"/>
    </row>
    <row r="498" spans="1:22" ht="15" customHeight="1">
      <c r="A498" s="180" t="s">
        <v>42</v>
      </c>
      <c r="B498" s="180" t="s">
        <v>455</v>
      </c>
      <c r="C498" s="180">
        <v>21649035</v>
      </c>
      <c r="D498" s="180">
        <v>21678194</v>
      </c>
      <c r="E498" s="180">
        <v>29160</v>
      </c>
      <c r="F498" s="180" t="s">
        <v>544</v>
      </c>
      <c r="G498" s="180">
        <v>21649035</v>
      </c>
      <c r="H498" s="180">
        <v>21678194</v>
      </c>
      <c r="I498" s="180" t="s">
        <v>439</v>
      </c>
      <c r="J498" s="180" t="s">
        <v>545</v>
      </c>
      <c r="K498" s="180" t="s">
        <v>546</v>
      </c>
      <c r="L498" s="180">
        <v>6</v>
      </c>
      <c r="M498" s="159"/>
      <c r="N498" s="159"/>
      <c r="O498" s="159"/>
      <c r="P498" s="159"/>
      <c r="Q498" s="159"/>
      <c r="R498" s="159"/>
      <c r="S498" s="159"/>
      <c r="T498" s="159"/>
      <c r="U498" s="159"/>
      <c r="V498" s="159"/>
    </row>
    <row r="499" spans="1:22" ht="15" customHeight="1">
      <c r="A499" s="180" t="s">
        <v>42</v>
      </c>
      <c r="B499" s="180" t="s">
        <v>455</v>
      </c>
      <c r="C499" s="180">
        <v>21824199</v>
      </c>
      <c r="D499" s="180">
        <v>21884337</v>
      </c>
      <c r="E499" s="180">
        <v>60139</v>
      </c>
      <c r="F499" s="180" t="s">
        <v>544</v>
      </c>
      <c r="G499" s="180">
        <v>21824199</v>
      </c>
      <c r="H499" s="180">
        <v>21825838</v>
      </c>
      <c r="I499" s="180" t="s">
        <v>439</v>
      </c>
      <c r="J499" s="180" t="s">
        <v>562</v>
      </c>
      <c r="K499" s="180" t="s">
        <v>563</v>
      </c>
      <c r="L499" s="180">
        <v>5</v>
      </c>
      <c r="M499" s="159"/>
      <c r="N499" s="159"/>
      <c r="O499" s="159"/>
      <c r="P499" s="159"/>
      <c r="Q499" s="159"/>
      <c r="R499" s="159"/>
      <c r="S499" s="159"/>
      <c r="T499" s="159"/>
      <c r="U499" s="159"/>
      <c r="V499" s="159"/>
    </row>
    <row r="500" spans="1:22" ht="15" customHeight="1">
      <c r="A500" s="180" t="s">
        <v>42</v>
      </c>
      <c r="B500" s="180" t="s">
        <v>455</v>
      </c>
      <c r="C500" s="180">
        <v>22125930</v>
      </c>
      <c r="D500" s="180">
        <v>22158426</v>
      </c>
      <c r="E500" s="180">
        <v>32497</v>
      </c>
      <c r="F500" s="180" t="s">
        <v>544</v>
      </c>
      <c r="G500" s="180">
        <v>22125930</v>
      </c>
      <c r="H500" s="180">
        <v>22158426</v>
      </c>
      <c r="I500" s="180" t="s">
        <v>439</v>
      </c>
      <c r="J500" s="180" t="s">
        <v>545</v>
      </c>
      <c r="K500" s="180" t="s">
        <v>546</v>
      </c>
      <c r="L500" s="180">
        <v>7</v>
      </c>
      <c r="M500" s="159"/>
      <c r="N500" s="159"/>
      <c r="O500" s="159"/>
      <c r="P500" s="159"/>
      <c r="Q500" s="159"/>
      <c r="R500" s="159"/>
      <c r="S500" s="159"/>
      <c r="T500" s="159"/>
      <c r="U500" s="159"/>
      <c r="V500" s="159"/>
    </row>
    <row r="501" spans="1:22" ht="15" customHeight="1">
      <c r="A501" s="180" t="s">
        <v>42</v>
      </c>
      <c r="B501" s="180" t="s">
        <v>456</v>
      </c>
      <c r="C501" s="180">
        <v>106211</v>
      </c>
      <c r="D501" s="180">
        <v>112852</v>
      </c>
      <c r="E501" s="180">
        <v>6642</v>
      </c>
      <c r="F501" s="180" t="s">
        <v>544</v>
      </c>
      <c r="G501" s="180">
        <v>106211</v>
      </c>
      <c r="H501" s="180">
        <v>112852</v>
      </c>
      <c r="I501" s="180" t="s">
        <v>439</v>
      </c>
      <c r="J501" s="180" t="s">
        <v>545</v>
      </c>
      <c r="K501" s="180" t="s">
        <v>546</v>
      </c>
      <c r="L501" s="180" t="s">
        <v>201</v>
      </c>
      <c r="M501" s="159"/>
      <c r="N501" s="159"/>
      <c r="O501" s="159"/>
      <c r="P501" s="159"/>
      <c r="Q501" s="159"/>
      <c r="R501" s="159"/>
      <c r="S501" s="159"/>
      <c r="T501" s="159"/>
      <c r="U501" s="159"/>
      <c r="V501" s="159"/>
    </row>
    <row r="502" spans="1:22" ht="15" customHeight="1">
      <c r="A502" s="180" t="s">
        <v>42</v>
      </c>
      <c r="B502" s="180" t="s">
        <v>456</v>
      </c>
      <c r="C502" s="180">
        <v>15385304</v>
      </c>
      <c r="D502" s="180">
        <v>15400250</v>
      </c>
      <c r="E502" s="180">
        <v>14947</v>
      </c>
      <c r="F502" s="180" t="s">
        <v>544</v>
      </c>
      <c r="G502" s="180">
        <v>15385304</v>
      </c>
      <c r="H502" s="180">
        <v>15400250</v>
      </c>
      <c r="I502" s="180" t="s">
        <v>439</v>
      </c>
      <c r="J502" s="180" t="s">
        <v>545</v>
      </c>
      <c r="K502" s="180" t="s">
        <v>546</v>
      </c>
      <c r="L502" s="180">
        <v>4</v>
      </c>
      <c r="M502" s="159"/>
      <c r="N502" s="159"/>
      <c r="O502" s="159"/>
      <c r="P502" s="159"/>
      <c r="Q502" s="159"/>
      <c r="R502" s="159"/>
      <c r="S502" s="159"/>
      <c r="T502" s="159"/>
      <c r="U502" s="159"/>
      <c r="V502" s="159"/>
    </row>
    <row r="503" spans="1:22" ht="15" customHeight="1">
      <c r="A503" s="180" t="s">
        <v>42</v>
      </c>
      <c r="B503" s="180" t="s">
        <v>457</v>
      </c>
      <c r="C503" s="180">
        <v>7022269</v>
      </c>
      <c r="D503" s="180">
        <v>7064756</v>
      </c>
      <c r="E503" s="180">
        <v>42488</v>
      </c>
      <c r="F503" s="180" t="s">
        <v>544</v>
      </c>
      <c r="G503" s="180">
        <v>7022449</v>
      </c>
      <c r="H503" s="180">
        <v>7056583</v>
      </c>
      <c r="I503" s="180" t="s">
        <v>439</v>
      </c>
      <c r="J503" s="180" t="s">
        <v>572</v>
      </c>
      <c r="K503" s="180" t="s">
        <v>556</v>
      </c>
      <c r="L503" s="180">
        <v>3</v>
      </c>
      <c r="M503" s="159"/>
      <c r="N503" s="159"/>
      <c r="O503" s="159"/>
      <c r="P503" s="159"/>
      <c r="Q503" s="159"/>
      <c r="R503" s="159"/>
      <c r="S503" s="159"/>
      <c r="T503" s="159"/>
      <c r="U503" s="159"/>
      <c r="V503" s="159"/>
    </row>
    <row r="504" spans="1:22" ht="15" customHeight="1">
      <c r="A504" s="180" t="s">
        <v>42</v>
      </c>
      <c r="B504" s="180" t="s">
        <v>457</v>
      </c>
      <c r="C504" s="180">
        <v>7322020</v>
      </c>
      <c r="D504" s="180">
        <v>7322520</v>
      </c>
      <c r="E504" s="180">
        <v>501</v>
      </c>
      <c r="F504" s="180" t="s">
        <v>544</v>
      </c>
      <c r="G504" s="180">
        <v>7322096</v>
      </c>
      <c r="H504" s="180">
        <v>7322382</v>
      </c>
      <c r="I504" s="180" t="s">
        <v>1090</v>
      </c>
      <c r="J504" s="180" t="s">
        <v>582</v>
      </c>
      <c r="K504" s="180" t="s">
        <v>558</v>
      </c>
      <c r="L504" s="180" t="s">
        <v>201</v>
      </c>
      <c r="M504" s="159"/>
      <c r="N504" s="159"/>
      <c r="O504" s="159"/>
      <c r="P504" s="159"/>
      <c r="Q504" s="159"/>
      <c r="R504" s="159"/>
      <c r="S504" s="159"/>
      <c r="T504" s="159"/>
      <c r="U504" s="159"/>
      <c r="V504" s="159"/>
    </row>
    <row r="505" spans="1:22" ht="15" customHeight="1">
      <c r="A505" s="180" t="s">
        <v>42</v>
      </c>
      <c r="B505" s="180" t="s">
        <v>457</v>
      </c>
      <c r="C505" s="180">
        <v>24332687</v>
      </c>
      <c r="D505" s="180">
        <v>24448981</v>
      </c>
      <c r="E505" s="180">
        <v>116295</v>
      </c>
      <c r="F505" s="180" t="s">
        <v>544</v>
      </c>
      <c r="G505" s="180">
        <v>24332687</v>
      </c>
      <c r="H505" s="180">
        <v>24448981</v>
      </c>
      <c r="I505" s="180" t="s">
        <v>439</v>
      </c>
      <c r="J505" s="180" t="s">
        <v>545</v>
      </c>
      <c r="K505" s="180" t="s">
        <v>546</v>
      </c>
      <c r="L505" s="180">
        <v>4</v>
      </c>
      <c r="M505" s="159"/>
      <c r="N505" s="159"/>
      <c r="O505" s="159"/>
      <c r="P505" s="159"/>
      <c r="Q505" s="159"/>
      <c r="R505" s="159"/>
      <c r="S505" s="159"/>
      <c r="T505" s="159"/>
      <c r="U505" s="159"/>
      <c r="V505" s="159"/>
    </row>
    <row r="506" spans="1:22" ht="15" customHeight="1">
      <c r="A506" s="180" t="s">
        <v>42</v>
      </c>
      <c r="B506" s="180" t="s">
        <v>458</v>
      </c>
      <c r="C506" s="180">
        <v>30381284</v>
      </c>
      <c r="D506" s="180">
        <v>30425082</v>
      </c>
      <c r="E506" s="180">
        <v>43799</v>
      </c>
      <c r="F506" s="180" t="s">
        <v>544</v>
      </c>
      <c r="G506" s="180">
        <v>30381284</v>
      </c>
      <c r="H506" s="180">
        <v>30425082</v>
      </c>
      <c r="I506" s="180" t="s">
        <v>439</v>
      </c>
      <c r="J506" s="180" t="s">
        <v>545</v>
      </c>
      <c r="K506" s="180" t="s">
        <v>546</v>
      </c>
      <c r="L506" s="180">
        <v>4</v>
      </c>
      <c r="M506" s="159"/>
      <c r="N506" s="159"/>
      <c r="O506" s="159"/>
      <c r="P506" s="159"/>
      <c r="Q506" s="159"/>
      <c r="R506" s="159"/>
      <c r="S506" s="159"/>
      <c r="T506" s="159"/>
      <c r="U506" s="159"/>
      <c r="V506" s="159"/>
    </row>
    <row r="507" spans="1:22" ht="15" customHeight="1">
      <c r="A507" s="180" t="s">
        <v>42</v>
      </c>
      <c r="B507" s="180" t="s">
        <v>459</v>
      </c>
      <c r="C507" s="180">
        <v>6364078</v>
      </c>
      <c r="D507" s="180">
        <v>6376932</v>
      </c>
      <c r="E507" s="180">
        <v>12855</v>
      </c>
      <c r="F507" s="180" t="s">
        <v>544</v>
      </c>
      <c r="G507" s="180">
        <v>6364078</v>
      </c>
      <c r="H507" s="180">
        <v>6376932</v>
      </c>
      <c r="I507" s="180" t="s">
        <v>439</v>
      </c>
      <c r="J507" s="180" t="s">
        <v>545</v>
      </c>
      <c r="K507" s="180" t="s">
        <v>546</v>
      </c>
      <c r="L507" s="180">
        <v>6</v>
      </c>
      <c r="M507" s="159"/>
      <c r="N507" s="159"/>
      <c r="O507" s="159"/>
      <c r="P507" s="159"/>
      <c r="Q507" s="159"/>
      <c r="R507" s="159"/>
      <c r="S507" s="159"/>
      <c r="T507" s="159"/>
      <c r="U507" s="159"/>
      <c r="V507" s="159"/>
    </row>
    <row r="508" spans="1:22" ht="15" customHeight="1">
      <c r="A508" s="180" t="s">
        <v>42</v>
      </c>
      <c r="B508" s="180" t="s">
        <v>495</v>
      </c>
      <c r="C508" s="180">
        <v>94939</v>
      </c>
      <c r="D508" s="180">
        <v>133617</v>
      </c>
      <c r="E508" s="180">
        <v>38679</v>
      </c>
      <c r="F508" s="180" t="s">
        <v>544</v>
      </c>
      <c r="G508" s="180">
        <v>94939</v>
      </c>
      <c r="H508" s="180">
        <v>133617</v>
      </c>
      <c r="I508" s="180" t="s">
        <v>440</v>
      </c>
      <c r="J508" s="180" t="s">
        <v>545</v>
      </c>
      <c r="K508" s="180" t="s">
        <v>546</v>
      </c>
      <c r="L508" s="180">
        <v>1</v>
      </c>
      <c r="M508" s="159"/>
      <c r="N508" s="159"/>
      <c r="O508" s="159"/>
      <c r="P508" s="159"/>
      <c r="Q508" s="159"/>
      <c r="R508" s="159"/>
      <c r="S508" s="159"/>
      <c r="T508" s="159"/>
      <c r="U508" s="159"/>
      <c r="V508" s="159"/>
    </row>
    <row r="509" spans="1:22" ht="15" customHeight="1">
      <c r="A509" s="180" t="s">
        <v>42</v>
      </c>
      <c r="B509" s="180" t="s">
        <v>460</v>
      </c>
      <c r="C509" s="180">
        <v>12029831</v>
      </c>
      <c r="D509" s="180">
        <v>12047017</v>
      </c>
      <c r="E509" s="180">
        <v>17187</v>
      </c>
      <c r="F509" s="180" t="s">
        <v>544</v>
      </c>
      <c r="G509" s="180">
        <v>12029831</v>
      </c>
      <c r="H509" s="180">
        <v>12047017</v>
      </c>
      <c r="I509" s="180" t="s">
        <v>439</v>
      </c>
      <c r="J509" s="180" t="s">
        <v>550</v>
      </c>
      <c r="K509" s="180" t="s">
        <v>551</v>
      </c>
      <c r="L509" s="180">
        <v>4</v>
      </c>
      <c r="M509" s="159"/>
      <c r="N509" s="159"/>
      <c r="O509" s="159"/>
      <c r="P509" s="159"/>
      <c r="Q509" s="159"/>
      <c r="R509" s="159"/>
      <c r="S509" s="159"/>
      <c r="T509" s="159"/>
      <c r="U509" s="159"/>
      <c r="V509" s="159"/>
    </row>
    <row r="510" spans="1:22" ht="1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21"/>
  <sheetViews>
    <sheetView workbookViewId="0">
      <selection sqref="A1:H1"/>
    </sheetView>
  </sheetViews>
  <sheetFormatPr defaultColWidth="11.125" defaultRowHeight="15" customHeight="1"/>
  <cols>
    <col min="1" max="1" width="64.375" style="154" customWidth="1"/>
    <col min="2" max="8" width="17.125" style="154" customWidth="1"/>
    <col min="9" max="18" width="10.5" style="154" customWidth="1"/>
    <col min="19" max="26" width="11.125" style="154" customWidth="1"/>
    <col min="27" max="16384" width="11.125" style="154"/>
  </cols>
  <sheetData>
    <row r="1" spans="1:8" ht="15.75" customHeight="1">
      <c r="A1" s="237" t="s">
        <v>7628</v>
      </c>
      <c r="B1" s="227"/>
      <c r="C1" s="227"/>
      <c r="D1" s="227"/>
      <c r="E1" s="227"/>
      <c r="F1" s="227"/>
      <c r="G1" s="227"/>
      <c r="H1" s="227"/>
    </row>
    <row r="2" spans="1:8" ht="15.75" customHeight="1">
      <c r="A2" s="196" t="s">
        <v>1425</v>
      </c>
      <c r="B2" s="238" t="s">
        <v>1426</v>
      </c>
      <c r="C2" s="230"/>
      <c r="D2" s="230"/>
      <c r="E2" s="196" t="s">
        <v>1427</v>
      </c>
      <c r="F2" s="196" t="s">
        <v>1428</v>
      </c>
      <c r="G2" s="196" t="s">
        <v>1429</v>
      </c>
      <c r="H2" s="196" t="s">
        <v>1430</v>
      </c>
    </row>
    <row r="3" spans="1:8" ht="15.75" customHeight="1">
      <c r="A3" s="197" t="s">
        <v>1431</v>
      </c>
      <c r="B3" s="197" t="s">
        <v>347</v>
      </c>
      <c r="C3" s="198">
        <v>87926058</v>
      </c>
      <c r="D3" s="198">
        <v>87937206</v>
      </c>
      <c r="E3" s="198">
        <v>11149</v>
      </c>
      <c r="F3" s="197" t="s">
        <v>1432</v>
      </c>
      <c r="G3" s="197" t="s">
        <v>1433</v>
      </c>
      <c r="H3" s="199" t="s">
        <v>1443</v>
      </c>
    </row>
    <row r="4" spans="1:8" ht="15.75" customHeight="1">
      <c r="A4" s="197" t="s">
        <v>1435</v>
      </c>
      <c r="B4" s="197" t="s">
        <v>442</v>
      </c>
      <c r="C4" s="198">
        <v>187418672</v>
      </c>
      <c r="D4" s="198">
        <v>187425934</v>
      </c>
      <c r="E4" s="198">
        <v>7263</v>
      </c>
      <c r="F4" s="197" t="s">
        <v>1432</v>
      </c>
      <c r="G4" s="197" t="s">
        <v>1436</v>
      </c>
      <c r="H4" s="199" t="s">
        <v>1434</v>
      </c>
    </row>
    <row r="5" spans="1:8" ht="15.75" customHeight="1">
      <c r="A5" s="197" t="s">
        <v>1437</v>
      </c>
      <c r="B5" s="197" t="s">
        <v>448</v>
      </c>
      <c r="C5" s="198">
        <v>91443235</v>
      </c>
      <c r="D5" s="198">
        <v>91446667</v>
      </c>
      <c r="E5" s="198">
        <v>3433</v>
      </c>
      <c r="F5" s="197" t="s">
        <v>1432</v>
      </c>
      <c r="G5" s="197" t="s">
        <v>1436</v>
      </c>
      <c r="H5" s="199" t="s">
        <v>1434</v>
      </c>
    </row>
    <row r="6" spans="1:8" ht="15.75" customHeight="1">
      <c r="A6" s="197" t="s">
        <v>1438</v>
      </c>
      <c r="B6" s="197" t="s">
        <v>455</v>
      </c>
      <c r="C6" s="198">
        <v>43234311</v>
      </c>
      <c r="D6" s="198">
        <v>43323702</v>
      </c>
      <c r="E6" s="198">
        <v>89392</v>
      </c>
      <c r="F6" s="197" t="s">
        <v>1439</v>
      </c>
      <c r="G6" s="197"/>
      <c r="H6" s="199" t="s">
        <v>1434</v>
      </c>
    </row>
    <row r="7" spans="1:8" ht="15.75" customHeight="1">
      <c r="A7" s="197" t="s">
        <v>1440</v>
      </c>
      <c r="B7" s="197" t="s">
        <v>450</v>
      </c>
      <c r="C7" s="198">
        <v>17770978</v>
      </c>
      <c r="D7" s="198">
        <v>17858410</v>
      </c>
      <c r="E7" s="198">
        <v>87433</v>
      </c>
      <c r="F7" s="197" t="s">
        <v>1432</v>
      </c>
      <c r="G7" s="197" t="s">
        <v>1441</v>
      </c>
      <c r="H7" s="199" t="s">
        <v>1434</v>
      </c>
    </row>
    <row r="8" spans="1:8" ht="15.75" customHeight="1">
      <c r="A8" s="197" t="s">
        <v>1442</v>
      </c>
      <c r="B8" s="197" t="s">
        <v>449</v>
      </c>
      <c r="C8" s="198">
        <v>62095374</v>
      </c>
      <c r="D8" s="198">
        <v>62101049</v>
      </c>
      <c r="E8" s="198">
        <v>5676</v>
      </c>
      <c r="F8" s="197" t="s">
        <v>1432</v>
      </c>
      <c r="G8" s="197" t="s">
        <v>1436</v>
      </c>
      <c r="H8" s="199" t="s">
        <v>1443</v>
      </c>
    </row>
    <row r="9" spans="1:8" ht="15.75" customHeight="1">
      <c r="A9" s="197" t="s">
        <v>1444</v>
      </c>
      <c r="B9" s="197" t="s">
        <v>450</v>
      </c>
      <c r="C9" s="198">
        <v>86846349</v>
      </c>
      <c r="D9" s="198">
        <v>86859295</v>
      </c>
      <c r="E9" s="198">
        <v>12947</v>
      </c>
      <c r="F9" s="197" t="s">
        <v>1432</v>
      </c>
      <c r="G9" s="197" t="s">
        <v>1445</v>
      </c>
      <c r="H9" s="199" t="s">
        <v>1443</v>
      </c>
    </row>
    <row r="10" spans="1:8" ht="15.75" customHeight="1">
      <c r="A10" s="197" t="s">
        <v>1446</v>
      </c>
      <c r="B10" s="197" t="s">
        <v>460</v>
      </c>
      <c r="C10" s="198">
        <v>21442966</v>
      </c>
      <c r="D10" s="198">
        <v>21496091</v>
      </c>
      <c r="E10" s="198">
        <v>53126</v>
      </c>
      <c r="F10" s="197" t="s">
        <v>1439</v>
      </c>
      <c r="G10" s="197"/>
      <c r="H10" s="199" t="s">
        <v>1447</v>
      </c>
    </row>
    <row r="11" spans="1:8" ht="15.75" customHeight="1">
      <c r="A11" s="197" t="s">
        <v>1448</v>
      </c>
      <c r="B11" s="197" t="s">
        <v>454</v>
      </c>
      <c r="C11" s="198">
        <v>75206044</v>
      </c>
      <c r="D11" s="198">
        <v>75223587</v>
      </c>
      <c r="E11" s="198">
        <v>17544</v>
      </c>
      <c r="F11" s="197" t="s">
        <v>1432</v>
      </c>
      <c r="G11" s="197" t="s">
        <v>1436</v>
      </c>
      <c r="H11" s="199" t="s">
        <v>1434</v>
      </c>
    </row>
    <row r="12" spans="1:8" ht="15.75" customHeight="1">
      <c r="A12" s="197" t="s">
        <v>1449</v>
      </c>
      <c r="B12" s="197" t="s">
        <v>457</v>
      </c>
      <c r="C12" s="198">
        <v>38773572</v>
      </c>
      <c r="D12" s="198">
        <v>38791551</v>
      </c>
      <c r="E12" s="198">
        <v>17980</v>
      </c>
      <c r="F12" s="197" t="s">
        <v>1432</v>
      </c>
      <c r="G12" s="197" t="s">
        <v>1450</v>
      </c>
      <c r="H12" s="199" t="s">
        <v>1434</v>
      </c>
    </row>
    <row r="13" spans="1:8" ht="15.75" customHeight="1">
      <c r="A13" s="197" t="s">
        <v>1451</v>
      </c>
      <c r="B13" s="197" t="s">
        <v>459</v>
      </c>
      <c r="C13" s="198">
        <v>39910886</v>
      </c>
      <c r="D13" s="198">
        <v>40138151</v>
      </c>
      <c r="E13" s="198">
        <v>14772</v>
      </c>
      <c r="F13" s="197" t="s">
        <v>1432</v>
      </c>
      <c r="G13" s="197" t="s">
        <v>1436</v>
      </c>
      <c r="H13" s="199" t="s">
        <v>1434</v>
      </c>
    </row>
    <row r="14" spans="1:8" ht="15.75" customHeight="1">
      <c r="A14" s="197" t="s">
        <v>1452</v>
      </c>
      <c r="B14" s="197" t="s">
        <v>454</v>
      </c>
      <c r="C14" s="198">
        <v>21584517</v>
      </c>
      <c r="D14" s="198">
        <v>22441675</v>
      </c>
      <c r="E14" s="198">
        <v>857159</v>
      </c>
      <c r="F14" s="197" t="s">
        <v>1432</v>
      </c>
      <c r="G14" s="197" t="s">
        <v>1453</v>
      </c>
      <c r="H14" s="199" t="s">
        <v>1443</v>
      </c>
    </row>
    <row r="15" spans="1:8" ht="62.25" customHeight="1">
      <c r="A15" s="196" t="s">
        <v>1452</v>
      </c>
      <c r="B15" s="196" t="s">
        <v>441</v>
      </c>
      <c r="C15" s="200">
        <v>110098004</v>
      </c>
      <c r="D15" s="200">
        <v>110276049</v>
      </c>
      <c r="E15" s="200">
        <v>178046</v>
      </c>
      <c r="F15" s="196" t="s">
        <v>399</v>
      </c>
      <c r="G15" s="196" t="s">
        <v>1690</v>
      </c>
      <c r="H15" s="201" t="s">
        <v>1691</v>
      </c>
    </row>
    <row r="16" spans="1:8" ht="15.75" customHeight="1">
      <c r="A16" s="197"/>
      <c r="B16" s="197"/>
      <c r="C16" s="198"/>
      <c r="D16" s="198"/>
      <c r="E16" s="198"/>
      <c r="F16" s="197"/>
      <c r="G16" s="197"/>
      <c r="H16" s="202"/>
    </row>
    <row r="17" spans="1:8" ht="15.75" customHeight="1">
      <c r="A17" s="197"/>
      <c r="B17" s="197"/>
      <c r="C17" s="198"/>
      <c r="D17" s="198"/>
      <c r="E17" s="198"/>
      <c r="F17" s="197"/>
      <c r="G17" s="197"/>
      <c r="H17" s="202"/>
    </row>
    <row r="18" spans="1:8" ht="15.75" customHeight="1">
      <c r="A18" s="197"/>
      <c r="B18" s="197"/>
      <c r="C18" s="198"/>
      <c r="D18" s="198"/>
      <c r="E18" s="198"/>
      <c r="F18" s="197"/>
      <c r="G18" s="197"/>
      <c r="H18" s="202"/>
    </row>
    <row r="19" spans="1:8" ht="15.75" customHeight="1">
      <c r="A19" s="197"/>
      <c r="B19" s="197"/>
      <c r="C19" s="198"/>
      <c r="D19" s="198"/>
      <c r="E19" s="198"/>
      <c r="F19" s="197"/>
      <c r="G19" s="197"/>
      <c r="H19" s="202"/>
    </row>
    <row r="20" spans="1:8" ht="15.75" customHeight="1">
      <c r="A20" s="197"/>
      <c r="B20" s="197"/>
      <c r="C20" s="198"/>
      <c r="D20" s="198"/>
      <c r="E20" s="198"/>
      <c r="F20" s="197"/>
      <c r="G20" s="197"/>
      <c r="H20" s="202"/>
    </row>
    <row r="21" spans="1:8" ht="15.75" customHeight="1">
      <c r="A21" s="203"/>
      <c r="B21" s="203"/>
      <c r="C21" s="203"/>
      <c r="D21" s="203"/>
      <c r="E21" s="203"/>
      <c r="F21" s="203"/>
      <c r="G21" s="203"/>
      <c r="H21" s="203"/>
    </row>
  </sheetData>
  <mergeCells count="2">
    <mergeCell ref="A1:H1"/>
    <mergeCell ref="B2:D2"/>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1.125" defaultRowHeight="15" customHeight="1"/>
  <cols>
    <col min="1" max="1" width="64.375" style="154" customWidth="1"/>
    <col min="2" max="5" width="11.125" style="154"/>
    <col min="6" max="6" width="21.625" style="154" customWidth="1"/>
    <col min="7" max="16384" width="11.125" style="154"/>
  </cols>
  <sheetData>
    <row r="1" spans="1:26" ht="15" customHeight="1">
      <c r="A1" s="161" t="s">
        <v>7617</v>
      </c>
      <c r="B1" s="159"/>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26" ht="15" customHeight="1">
      <c r="A2" s="193" t="s">
        <v>538</v>
      </c>
      <c r="B2" s="193" t="s">
        <v>426</v>
      </c>
      <c r="C2" s="193" t="s">
        <v>427</v>
      </c>
      <c r="D2" s="193" t="s">
        <v>428</v>
      </c>
      <c r="E2" s="193" t="s">
        <v>1692</v>
      </c>
      <c r="F2" s="193" t="s">
        <v>1693</v>
      </c>
      <c r="G2" s="193" t="s">
        <v>1694</v>
      </c>
      <c r="H2" s="204" t="s">
        <v>1695</v>
      </c>
      <c r="I2" s="159"/>
      <c r="J2" s="159"/>
      <c r="K2" s="159"/>
      <c r="L2" s="159"/>
      <c r="M2" s="159"/>
      <c r="N2" s="159"/>
      <c r="O2" s="159"/>
      <c r="P2" s="159"/>
      <c r="Q2" s="159"/>
      <c r="R2" s="159"/>
      <c r="S2" s="159"/>
      <c r="T2" s="159"/>
      <c r="U2" s="159"/>
      <c r="V2" s="159"/>
      <c r="W2" s="159"/>
      <c r="X2" s="159"/>
      <c r="Y2" s="159"/>
      <c r="Z2" s="159"/>
    </row>
    <row r="3" spans="1:26" ht="15" customHeight="1">
      <c r="A3" s="156" t="s">
        <v>438</v>
      </c>
      <c r="B3" s="194">
        <v>12819766</v>
      </c>
      <c r="C3" s="194">
        <v>13327496</v>
      </c>
      <c r="D3" s="194">
        <v>507731</v>
      </c>
      <c r="E3" s="194">
        <v>8.2000000000000003E-2</v>
      </c>
      <c r="F3" s="156" t="s">
        <v>1696</v>
      </c>
      <c r="G3" s="194">
        <v>1</v>
      </c>
      <c r="H3" s="157" t="s">
        <v>1400</v>
      </c>
      <c r="I3" s="159"/>
      <c r="J3" s="159"/>
      <c r="K3" s="159"/>
      <c r="L3" s="159"/>
      <c r="M3" s="159"/>
      <c r="N3" s="159"/>
      <c r="O3" s="159"/>
      <c r="P3" s="159"/>
      <c r="Q3" s="159"/>
      <c r="R3" s="159"/>
      <c r="S3" s="159"/>
      <c r="T3" s="159"/>
      <c r="U3" s="159"/>
      <c r="V3" s="159"/>
      <c r="W3" s="159"/>
      <c r="X3" s="159"/>
      <c r="Y3" s="159"/>
      <c r="Z3" s="159"/>
    </row>
    <row r="4" spans="1:26" ht="15" customHeight="1">
      <c r="A4" s="156" t="s">
        <v>438</v>
      </c>
      <c r="B4" s="194">
        <v>12819766</v>
      </c>
      <c r="C4" s="194">
        <v>13382061</v>
      </c>
      <c r="D4" s="194">
        <v>562296</v>
      </c>
      <c r="E4" s="194">
        <v>7.3999999999999996E-2</v>
      </c>
      <c r="F4" s="156" t="s">
        <v>1696</v>
      </c>
      <c r="G4" s="194">
        <v>1</v>
      </c>
      <c r="H4" s="157" t="s">
        <v>1400</v>
      </c>
      <c r="I4" s="159"/>
      <c r="J4" s="159"/>
      <c r="K4" s="159"/>
      <c r="L4" s="159"/>
      <c r="M4" s="159"/>
      <c r="N4" s="159"/>
      <c r="O4" s="159"/>
      <c r="P4" s="159"/>
      <c r="Q4" s="159"/>
      <c r="R4" s="159"/>
      <c r="S4" s="159"/>
      <c r="T4" s="159"/>
      <c r="U4" s="159"/>
      <c r="V4" s="159"/>
      <c r="W4" s="159"/>
      <c r="X4" s="159"/>
      <c r="Y4" s="159"/>
      <c r="Z4" s="159"/>
    </row>
    <row r="5" spans="1:26" ht="15" customHeight="1">
      <c r="A5" s="156" t="s">
        <v>438</v>
      </c>
      <c r="B5" s="194">
        <v>12819908</v>
      </c>
      <c r="C5" s="194">
        <v>12954384</v>
      </c>
      <c r="D5" s="194">
        <v>134477</v>
      </c>
      <c r="E5" s="194">
        <v>0.31</v>
      </c>
      <c r="F5" s="156" t="s">
        <v>1696</v>
      </c>
      <c r="G5" s="194">
        <v>1</v>
      </c>
      <c r="H5" s="157" t="s">
        <v>1400</v>
      </c>
      <c r="I5" s="159"/>
      <c r="J5" s="159"/>
      <c r="K5" s="159"/>
      <c r="L5" s="159"/>
      <c r="M5" s="159"/>
      <c r="N5" s="159"/>
      <c r="O5" s="159"/>
      <c r="P5" s="159"/>
      <c r="Q5" s="159"/>
      <c r="R5" s="159"/>
      <c r="S5" s="159"/>
      <c r="T5" s="159"/>
      <c r="U5" s="159"/>
      <c r="V5" s="159"/>
      <c r="W5" s="159"/>
      <c r="X5" s="159"/>
      <c r="Y5" s="159"/>
      <c r="Z5" s="159"/>
    </row>
    <row r="6" spans="1:26" ht="15" customHeight="1">
      <c r="A6" s="156" t="s">
        <v>438</v>
      </c>
      <c r="B6" s="194">
        <v>12819908</v>
      </c>
      <c r="C6" s="194">
        <v>13060052</v>
      </c>
      <c r="D6" s="194">
        <v>240145</v>
      </c>
      <c r="E6" s="194">
        <v>0.17399999999999999</v>
      </c>
      <c r="F6" s="156" t="s">
        <v>1696</v>
      </c>
      <c r="G6" s="194">
        <v>1</v>
      </c>
      <c r="H6" s="157" t="s">
        <v>1400</v>
      </c>
      <c r="I6" s="159"/>
      <c r="J6" s="159"/>
      <c r="K6" s="159"/>
      <c r="L6" s="159"/>
      <c r="M6" s="159"/>
      <c r="N6" s="159"/>
      <c r="O6" s="159"/>
      <c r="P6" s="159"/>
      <c r="Q6" s="159"/>
      <c r="R6" s="159"/>
      <c r="S6" s="159"/>
      <c r="T6" s="159"/>
      <c r="U6" s="159"/>
      <c r="V6" s="159"/>
      <c r="W6" s="159"/>
      <c r="X6" s="159"/>
      <c r="Y6" s="159"/>
      <c r="Z6" s="159"/>
    </row>
    <row r="7" spans="1:26" ht="15" customHeight="1">
      <c r="A7" s="156" t="s">
        <v>438</v>
      </c>
      <c r="B7" s="194">
        <v>12874337</v>
      </c>
      <c r="C7" s="194">
        <v>13060052</v>
      </c>
      <c r="D7" s="194">
        <v>185716</v>
      </c>
      <c r="E7" s="194">
        <v>2.1999999999999999E-2</v>
      </c>
      <c r="F7" s="156" t="s">
        <v>1696</v>
      </c>
      <c r="G7" s="194">
        <v>9.8000000000000004E-2</v>
      </c>
      <c r="H7" s="157" t="s">
        <v>1400</v>
      </c>
      <c r="I7" s="157" t="s">
        <v>1697</v>
      </c>
      <c r="J7" s="159"/>
      <c r="K7" s="159"/>
      <c r="L7" s="159"/>
      <c r="M7" s="159"/>
      <c r="N7" s="159"/>
      <c r="O7" s="159"/>
      <c r="P7" s="159"/>
      <c r="Q7" s="159"/>
      <c r="R7" s="159"/>
      <c r="S7" s="159"/>
      <c r="T7" s="159"/>
      <c r="U7" s="159"/>
      <c r="V7" s="159"/>
      <c r="W7" s="159"/>
      <c r="X7" s="159"/>
      <c r="Y7" s="159"/>
      <c r="Z7" s="159"/>
    </row>
    <row r="8" spans="1:26" ht="15" customHeight="1">
      <c r="A8" s="156" t="s">
        <v>438</v>
      </c>
      <c r="B8" s="194">
        <v>12951791</v>
      </c>
      <c r="C8" s="194">
        <v>13382061</v>
      </c>
      <c r="D8" s="194">
        <v>430271</v>
      </c>
      <c r="E8" s="194">
        <v>5.1999999999999998E-2</v>
      </c>
      <c r="F8" s="156" t="s">
        <v>1698</v>
      </c>
      <c r="G8" s="194">
        <v>1</v>
      </c>
      <c r="H8" s="157" t="s">
        <v>1400</v>
      </c>
      <c r="I8" s="159"/>
      <c r="J8" s="159"/>
      <c r="K8" s="159"/>
      <c r="L8" s="159"/>
      <c r="M8" s="159"/>
      <c r="N8" s="159"/>
      <c r="O8" s="159"/>
      <c r="P8" s="159"/>
      <c r="Q8" s="159"/>
      <c r="R8" s="159"/>
      <c r="S8" s="159"/>
      <c r="T8" s="159"/>
      <c r="U8" s="159"/>
      <c r="V8" s="159"/>
      <c r="W8" s="159"/>
      <c r="X8" s="159"/>
      <c r="Y8" s="159"/>
      <c r="Z8" s="159"/>
    </row>
    <row r="9" spans="1:26" ht="15" customHeight="1">
      <c r="A9" s="156" t="s">
        <v>438</v>
      </c>
      <c r="B9" s="194">
        <v>16618963</v>
      </c>
      <c r="C9" s="194">
        <v>16954362</v>
      </c>
      <c r="D9" s="194">
        <v>335400</v>
      </c>
      <c r="E9" s="194">
        <v>0.99299999999999999</v>
      </c>
      <c r="F9" s="156" t="s">
        <v>1699</v>
      </c>
      <c r="G9" s="194">
        <v>0.82799999999999996</v>
      </c>
      <c r="H9" s="157" t="s">
        <v>1407</v>
      </c>
      <c r="I9" s="205"/>
      <c r="J9" s="205"/>
      <c r="K9" s="205"/>
      <c r="L9" s="205"/>
      <c r="M9" s="205"/>
      <c r="N9" s="205"/>
      <c r="O9" s="205"/>
      <c r="P9" s="205"/>
      <c r="Q9" s="205"/>
      <c r="R9" s="205"/>
      <c r="S9" s="205"/>
      <c r="T9" s="205"/>
      <c r="U9" s="205"/>
      <c r="V9" s="205"/>
      <c r="W9" s="205"/>
      <c r="X9" s="205"/>
      <c r="Y9" s="205"/>
      <c r="Z9" s="205"/>
    </row>
    <row r="10" spans="1:26" ht="15" customHeight="1">
      <c r="A10" s="156" t="s">
        <v>438</v>
      </c>
      <c r="B10" s="194">
        <v>108236177</v>
      </c>
      <c r="C10" s="194">
        <v>108383706</v>
      </c>
      <c r="D10" s="194">
        <v>147530</v>
      </c>
      <c r="E10" s="194">
        <v>0.48699999999999999</v>
      </c>
      <c r="F10" s="156" t="s">
        <v>1700</v>
      </c>
      <c r="G10" s="194">
        <v>0.71</v>
      </c>
      <c r="H10" s="157" t="s">
        <v>1400</v>
      </c>
      <c r="I10" s="159"/>
      <c r="J10" s="159"/>
      <c r="K10" s="159"/>
      <c r="L10" s="159"/>
      <c r="M10" s="159"/>
      <c r="N10" s="159"/>
      <c r="O10" s="159"/>
      <c r="P10" s="159"/>
      <c r="Q10" s="159"/>
      <c r="R10" s="159"/>
      <c r="S10" s="159"/>
      <c r="T10" s="159"/>
      <c r="U10" s="159"/>
      <c r="V10" s="159"/>
      <c r="W10" s="159"/>
      <c r="X10" s="159"/>
      <c r="Y10" s="159"/>
      <c r="Z10" s="159"/>
    </row>
    <row r="11" spans="1:26" ht="15" customHeight="1">
      <c r="A11" s="156" t="s">
        <v>438</v>
      </c>
      <c r="B11" s="194">
        <v>143285626</v>
      </c>
      <c r="C11" s="194">
        <v>143528238</v>
      </c>
      <c r="D11" s="194">
        <v>242613</v>
      </c>
      <c r="E11" s="194">
        <v>1</v>
      </c>
      <c r="F11" s="156" t="s">
        <v>1701</v>
      </c>
      <c r="G11" s="194">
        <v>0.89800000000000002</v>
      </c>
      <c r="H11" s="157" t="s">
        <v>1407</v>
      </c>
      <c r="I11" s="205"/>
      <c r="J11" s="205"/>
      <c r="K11" s="205"/>
      <c r="L11" s="205"/>
      <c r="M11" s="205"/>
      <c r="N11" s="205"/>
      <c r="O11" s="205"/>
      <c r="P11" s="205"/>
      <c r="Q11" s="205"/>
      <c r="R11" s="205"/>
      <c r="S11" s="205"/>
      <c r="T11" s="205"/>
      <c r="U11" s="205"/>
      <c r="V11" s="205"/>
      <c r="W11" s="205"/>
      <c r="X11" s="205"/>
      <c r="Y11" s="205"/>
      <c r="Z11" s="205"/>
    </row>
    <row r="12" spans="1:26" ht="15" customHeight="1">
      <c r="A12" s="156" t="s">
        <v>438</v>
      </c>
      <c r="B12" s="194">
        <v>143306822</v>
      </c>
      <c r="C12" s="194">
        <v>144609984</v>
      </c>
      <c r="D12" s="194">
        <v>1303163</v>
      </c>
      <c r="E12" s="194">
        <v>0.17100000000000001</v>
      </c>
      <c r="F12" s="156" t="s">
        <v>1701</v>
      </c>
      <c r="G12" s="194">
        <v>0.82699999999999996</v>
      </c>
      <c r="H12" s="157" t="s">
        <v>1400</v>
      </c>
      <c r="I12" s="159"/>
      <c r="J12" s="159"/>
      <c r="K12" s="159"/>
      <c r="L12" s="159"/>
      <c r="M12" s="159"/>
      <c r="N12" s="159"/>
      <c r="O12" s="159"/>
      <c r="P12" s="159"/>
      <c r="Q12" s="159"/>
      <c r="R12" s="159"/>
      <c r="S12" s="159"/>
      <c r="T12" s="159"/>
      <c r="U12" s="159"/>
      <c r="V12" s="159"/>
      <c r="W12" s="159"/>
      <c r="X12" s="159"/>
      <c r="Y12" s="159"/>
      <c r="Z12" s="159"/>
    </row>
    <row r="13" spans="1:26" ht="15" customHeight="1">
      <c r="A13" s="156" t="s">
        <v>438</v>
      </c>
      <c r="B13" s="194">
        <v>145430995</v>
      </c>
      <c r="C13" s="194">
        <v>149072446</v>
      </c>
      <c r="D13" s="194">
        <v>3641452</v>
      </c>
      <c r="E13" s="194">
        <v>0.05</v>
      </c>
      <c r="F13" s="156" t="s">
        <v>1702</v>
      </c>
      <c r="G13" s="194">
        <v>0.53400000000000003</v>
      </c>
      <c r="H13" s="157" t="s">
        <v>1400</v>
      </c>
      <c r="I13" s="159"/>
      <c r="J13" s="159"/>
      <c r="K13" s="159"/>
      <c r="L13" s="159"/>
      <c r="M13" s="159"/>
      <c r="N13" s="159"/>
      <c r="O13" s="159"/>
      <c r="P13" s="159"/>
      <c r="Q13" s="159"/>
      <c r="R13" s="159"/>
      <c r="S13" s="159"/>
      <c r="T13" s="159"/>
      <c r="U13" s="159"/>
      <c r="V13" s="159"/>
      <c r="W13" s="159"/>
      <c r="X13" s="159"/>
      <c r="Y13" s="159"/>
      <c r="Z13" s="159"/>
    </row>
    <row r="14" spans="1:26" ht="15" customHeight="1">
      <c r="A14" s="156" t="s">
        <v>438</v>
      </c>
      <c r="B14" s="194">
        <v>145430995</v>
      </c>
      <c r="C14" s="194">
        <v>149082738</v>
      </c>
      <c r="D14" s="194">
        <v>3651744</v>
      </c>
      <c r="E14" s="194">
        <v>5.1999999999999998E-2</v>
      </c>
      <c r="F14" s="156" t="s">
        <v>1702</v>
      </c>
      <c r="G14" s="194">
        <v>0.56499999999999995</v>
      </c>
      <c r="H14" s="157" t="s">
        <v>1400</v>
      </c>
      <c r="I14" s="159"/>
      <c r="J14" s="159"/>
      <c r="K14" s="159"/>
      <c r="L14" s="159"/>
      <c r="M14" s="159"/>
      <c r="N14" s="159"/>
      <c r="O14" s="159"/>
      <c r="P14" s="159"/>
      <c r="Q14" s="159"/>
      <c r="R14" s="159"/>
      <c r="S14" s="159"/>
      <c r="T14" s="159"/>
      <c r="U14" s="159"/>
      <c r="V14" s="159"/>
      <c r="W14" s="159"/>
      <c r="X14" s="159"/>
      <c r="Y14" s="159"/>
      <c r="Z14" s="159"/>
    </row>
    <row r="15" spans="1:26" ht="15" customHeight="1">
      <c r="A15" s="156" t="s">
        <v>438</v>
      </c>
      <c r="B15" s="194">
        <v>145430995</v>
      </c>
      <c r="C15" s="194">
        <v>149492631</v>
      </c>
      <c r="D15" s="194">
        <v>4061637</v>
      </c>
      <c r="E15" s="194">
        <v>8.3000000000000004E-2</v>
      </c>
      <c r="F15" s="156" t="s">
        <v>1702</v>
      </c>
      <c r="G15" s="194">
        <v>1</v>
      </c>
      <c r="H15" s="157" t="s">
        <v>1400</v>
      </c>
      <c r="I15" s="159"/>
      <c r="J15" s="159"/>
      <c r="K15" s="159"/>
      <c r="L15" s="159"/>
      <c r="M15" s="159"/>
      <c r="N15" s="159"/>
      <c r="O15" s="159"/>
      <c r="P15" s="159"/>
      <c r="Q15" s="159"/>
      <c r="R15" s="159"/>
      <c r="S15" s="159"/>
      <c r="T15" s="159"/>
      <c r="U15" s="159"/>
      <c r="V15" s="159"/>
      <c r="W15" s="159"/>
      <c r="X15" s="159"/>
      <c r="Y15" s="159"/>
      <c r="Z15" s="159"/>
    </row>
    <row r="16" spans="1:26" ht="15" customHeight="1">
      <c r="A16" s="156" t="s">
        <v>438</v>
      </c>
      <c r="B16" s="194">
        <v>145430995</v>
      </c>
      <c r="C16" s="194">
        <v>149544905</v>
      </c>
      <c r="D16" s="194">
        <v>4113911</v>
      </c>
      <c r="E16" s="194">
        <v>8.2000000000000003E-2</v>
      </c>
      <c r="F16" s="156" t="s">
        <v>1702</v>
      </c>
      <c r="G16" s="194">
        <v>1</v>
      </c>
      <c r="H16" s="157" t="s">
        <v>1400</v>
      </c>
      <c r="I16" s="159"/>
      <c r="J16" s="159"/>
      <c r="K16" s="159"/>
      <c r="L16" s="159"/>
      <c r="M16" s="159"/>
      <c r="N16" s="159"/>
      <c r="O16" s="159"/>
      <c r="P16" s="159"/>
      <c r="Q16" s="159"/>
      <c r="R16" s="159"/>
      <c r="S16" s="159"/>
      <c r="T16" s="159"/>
      <c r="U16" s="159"/>
      <c r="V16" s="159"/>
      <c r="W16" s="159"/>
      <c r="X16" s="159"/>
      <c r="Y16" s="159"/>
      <c r="Z16" s="159"/>
    </row>
    <row r="17" spans="1:26" ht="15" customHeight="1">
      <c r="A17" s="156" t="s">
        <v>438</v>
      </c>
      <c r="B17" s="194">
        <v>145571933</v>
      </c>
      <c r="C17" s="194">
        <v>149492631</v>
      </c>
      <c r="D17" s="194">
        <v>3920699</v>
      </c>
      <c r="E17" s="194">
        <v>8.5999999999999993E-2</v>
      </c>
      <c r="F17" s="156" t="s">
        <v>1702</v>
      </c>
      <c r="G17" s="194">
        <v>1</v>
      </c>
      <c r="H17" s="157" t="s">
        <v>1400</v>
      </c>
      <c r="I17" s="159"/>
      <c r="J17" s="159"/>
      <c r="K17" s="159"/>
      <c r="L17" s="159"/>
      <c r="M17" s="159"/>
      <c r="N17" s="159"/>
      <c r="O17" s="159"/>
      <c r="P17" s="159"/>
      <c r="Q17" s="159"/>
      <c r="R17" s="159"/>
      <c r="S17" s="159"/>
      <c r="T17" s="159"/>
      <c r="U17" s="159"/>
      <c r="V17" s="159"/>
      <c r="W17" s="159"/>
      <c r="X17" s="159"/>
      <c r="Y17" s="159"/>
      <c r="Z17" s="159"/>
    </row>
    <row r="18" spans="1:26" ht="15" customHeight="1">
      <c r="A18" s="156" t="s">
        <v>438</v>
      </c>
      <c r="B18" s="194">
        <v>145571933</v>
      </c>
      <c r="C18" s="194">
        <v>149544905</v>
      </c>
      <c r="D18" s="194">
        <v>3972973</v>
      </c>
      <c r="E18" s="194">
        <v>8.5000000000000006E-2</v>
      </c>
      <c r="F18" s="156" t="s">
        <v>1702</v>
      </c>
      <c r="G18" s="194">
        <v>1</v>
      </c>
      <c r="H18" s="157" t="s">
        <v>1400</v>
      </c>
      <c r="I18" s="159"/>
      <c r="J18" s="159"/>
      <c r="K18" s="159"/>
      <c r="L18" s="159"/>
      <c r="M18" s="159"/>
      <c r="N18" s="159"/>
      <c r="O18" s="159"/>
      <c r="P18" s="159"/>
      <c r="Q18" s="159"/>
      <c r="R18" s="159"/>
      <c r="S18" s="159"/>
      <c r="T18" s="159"/>
      <c r="U18" s="159"/>
      <c r="V18" s="159"/>
      <c r="W18" s="159"/>
      <c r="X18" s="159"/>
      <c r="Y18" s="159"/>
      <c r="Z18" s="159"/>
    </row>
    <row r="19" spans="1:26" ht="15" customHeight="1">
      <c r="A19" s="156" t="s">
        <v>438</v>
      </c>
      <c r="B19" s="194">
        <v>145574452</v>
      </c>
      <c r="C19" s="194">
        <v>149064295</v>
      </c>
      <c r="D19" s="194">
        <v>3489844</v>
      </c>
      <c r="E19" s="194">
        <v>4.9000000000000002E-2</v>
      </c>
      <c r="F19" s="156" t="s">
        <v>1702</v>
      </c>
      <c r="G19" s="194">
        <v>0.51</v>
      </c>
      <c r="H19" s="157" t="s">
        <v>1400</v>
      </c>
      <c r="I19" s="159"/>
      <c r="J19" s="159"/>
      <c r="K19" s="159"/>
      <c r="L19" s="159"/>
      <c r="M19" s="159"/>
      <c r="N19" s="159"/>
      <c r="O19" s="159"/>
      <c r="P19" s="159"/>
      <c r="Q19" s="159"/>
      <c r="R19" s="159"/>
      <c r="S19" s="159"/>
      <c r="T19" s="159"/>
      <c r="U19" s="159"/>
      <c r="V19" s="159"/>
      <c r="W19" s="159"/>
      <c r="X19" s="159"/>
      <c r="Y19" s="159"/>
      <c r="Z19" s="159"/>
    </row>
    <row r="20" spans="1:26" ht="15" customHeight="1">
      <c r="A20" s="156" t="s">
        <v>438</v>
      </c>
      <c r="B20" s="194">
        <v>145587062</v>
      </c>
      <c r="C20" s="194">
        <v>149480929</v>
      </c>
      <c r="D20" s="194">
        <v>3893868</v>
      </c>
      <c r="E20" s="194">
        <v>8.6999999999999994E-2</v>
      </c>
      <c r="F20" s="156" t="s">
        <v>1702</v>
      </c>
      <c r="G20" s="194">
        <v>1</v>
      </c>
      <c r="H20" s="157" t="s">
        <v>1400</v>
      </c>
      <c r="I20" s="159"/>
      <c r="J20" s="159"/>
      <c r="K20" s="159"/>
      <c r="L20" s="159"/>
      <c r="M20" s="159"/>
      <c r="N20" s="159"/>
      <c r="O20" s="159"/>
      <c r="P20" s="159"/>
      <c r="Q20" s="159"/>
      <c r="R20" s="159"/>
      <c r="S20" s="159"/>
      <c r="T20" s="159"/>
      <c r="U20" s="159"/>
      <c r="V20" s="159"/>
      <c r="W20" s="159"/>
      <c r="X20" s="159"/>
      <c r="Y20" s="159"/>
      <c r="Z20" s="159"/>
    </row>
    <row r="21" spans="1:26" ht="15" customHeight="1">
      <c r="A21" s="156" t="s">
        <v>438</v>
      </c>
      <c r="B21" s="194">
        <v>145601945</v>
      </c>
      <c r="C21" s="194">
        <v>149036667</v>
      </c>
      <c r="D21" s="194">
        <v>3434723</v>
      </c>
      <c r="E21" s="194">
        <v>4.2000000000000003E-2</v>
      </c>
      <c r="F21" s="156" t="s">
        <v>1702</v>
      </c>
      <c r="G21" s="194">
        <v>0.42799999999999999</v>
      </c>
      <c r="H21" s="157" t="s">
        <v>1400</v>
      </c>
      <c r="I21" s="159"/>
      <c r="J21" s="159"/>
      <c r="K21" s="159"/>
      <c r="L21" s="159"/>
      <c r="M21" s="159"/>
      <c r="N21" s="159"/>
      <c r="O21" s="159"/>
      <c r="P21" s="159"/>
      <c r="Q21" s="159"/>
      <c r="R21" s="159"/>
      <c r="S21" s="159"/>
      <c r="T21" s="159"/>
      <c r="U21" s="159"/>
      <c r="V21" s="159"/>
      <c r="W21" s="159"/>
      <c r="X21" s="159"/>
      <c r="Y21" s="159"/>
      <c r="Z21" s="159"/>
    </row>
    <row r="22" spans="1:26" ht="15" customHeight="1">
      <c r="A22" s="156" t="s">
        <v>438</v>
      </c>
      <c r="B22" s="194">
        <v>145601945</v>
      </c>
      <c r="C22" s="194">
        <v>149076888</v>
      </c>
      <c r="D22" s="194">
        <v>3474944</v>
      </c>
      <c r="E22" s="194">
        <v>5.2999999999999999E-2</v>
      </c>
      <c r="F22" s="156" t="s">
        <v>1702</v>
      </c>
      <c r="G22" s="194">
        <v>0.54700000000000004</v>
      </c>
      <c r="H22" s="157" t="s">
        <v>1400</v>
      </c>
      <c r="I22" s="159"/>
      <c r="J22" s="159"/>
      <c r="K22" s="159"/>
      <c r="L22" s="159"/>
      <c r="M22" s="159"/>
      <c r="N22" s="159"/>
      <c r="O22" s="159"/>
      <c r="P22" s="159"/>
      <c r="Q22" s="159"/>
      <c r="R22" s="159"/>
      <c r="S22" s="159"/>
      <c r="T22" s="159"/>
      <c r="U22" s="159"/>
      <c r="V22" s="159"/>
      <c r="W22" s="159"/>
      <c r="X22" s="159"/>
      <c r="Y22" s="159"/>
      <c r="Z22" s="159"/>
    </row>
    <row r="23" spans="1:26" ht="15" customHeight="1">
      <c r="A23" s="156" t="s">
        <v>438</v>
      </c>
      <c r="B23" s="194">
        <v>145601945</v>
      </c>
      <c r="C23" s="194">
        <v>149099857</v>
      </c>
      <c r="D23" s="194">
        <v>3497913</v>
      </c>
      <c r="E23" s="194">
        <v>5.8999999999999997E-2</v>
      </c>
      <c r="F23" s="156" t="s">
        <v>1702</v>
      </c>
      <c r="G23" s="194">
        <v>0.61499999999999999</v>
      </c>
      <c r="H23" s="157" t="s">
        <v>1400</v>
      </c>
      <c r="I23" s="159"/>
      <c r="J23" s="159"/>
      <c r="K23" s="159"/>
      <c r="L23" s="159"/>
      <c r="M23" s="159"/>
      <c r="N23" s="159"/>
      <c r="O23" s="159"/>
      <c r="P23" s="159"/>
      <c r="Q23" s="159"/>
      <c r="R23" s="159"/>
      <c r="S23" s="159"/>
      <c r="T23" s="159"/>
      <c r="U23" s="159"/>
      <c r="V23" s="159"/>
      <c r="W23" s="159"/>
      <c r="X23" s="159"/>
      <c r="Y23" s="159"/>
      <c r="Z23" s="159"/>
    </row>
    <row r="24" spans="1:26" ht="15" customHeight="1">
      <c r="A24" s="156" t="s">
        <v>438</v>
      </c>
      <c r="B24" s="194">
        <v>145601945</v>
      </c>
      <c r="C24" s="194">
        <v>149671188</v>
      </c>
      <c r="D24" s="194">
        <v>4069244</v>
      </c>
      <c r="E24" s="194">
        <v>8.3000000000000004E-2</v>
      </c>
      <c r="F24" s="156" t="s">
        <v>1702</v>
      </c>
      <c r="G24" s="194">
        <v>1</v>
      </c>
      <c r="H24" s="157" t="s">
        <v>1400</v>
      </c>
      <c r="I24" s="159"/>
      <c r="J24" s="159"/>
      <c r="K24" s="159"/>
      <c r="L24" s="159"/>
      <c r="M24" s="159"/>
      <c r="N24" s="159"/>
      <c r="O24" s="159"/>
      <c r="P24" s="159"/>
      <c r="Q24" s="159"/>
      <c r="R24" s="159"/>
      <c r="S24" s="159"/>
      <c r="T24" s="159"/>
      <c r="U24" s="159"/>
      <c r="V24" s="159"/>
      <c r="W24" s="159"/>
      <c r="X24" s="159"/>
      <c r="Y24" s="159"/>
      <c r="Z24" s="159"/>
    </row>
    <row r="25" spans="1:26" ht="15" customHeight="1">
      <c r="A25" s="156" t="s">
        <v>438</v>
      </c>
      <c r="B25" s="194">
        <v>146053739</v>
      </c>
      <c r="C25" s="194">
        <v>149064295</v>
      </c>
      <c r="D25" s="194">
        <v>3010557</v>
      </c>
      <c r="E25" s="194">
        <v>5.7000000000000002E-2</v>
      </c>
      <c r="F25" s="156" t="s">
        <v>1702</v>
      </c>
      <c r="G25" s="194">
        <v>0.51</v>
      </c>
      <c r="H25" s="157" t="s">
        <v>1400</v>
      </c>
      <c r="I25" s="159"/>
      <c r="J25" s="159"/>
      <c r="K25" s="159"/>
      <c r="L25" s="159"/>
      <c r="M25" s="159"/>
      <c r="N25" s="159"/>
      <c r="O25" s="159"/>
      <c r="P25" s="159"/>
      <c r="Q25" s="159"/>
      <c r="R25" s="159"/>
      <c r="S25" s="159"/>
      <c r="T25" s="159"/>
      <c r="U25" s="159"/>
      <c r="V25" s="159"/>
      <c r="W25" s="159"/>
      <c r="X25" s="159"/>
      <c r="Y25" s="159"/>
      <c r="Z25" s="159"/>
    </row>
    <row r="26" spans="1:26" ht="15" customHeight="1">
      <c r="A26" s="156" t="s">
        <v>438</v>
      </c>
      <c r="B26" s="194">
        <v>146066162</v>
      </c>
      <c r="C26" s="194">
        <v>149671188</v>
      </c>
      <c r="D26" s="194">
        <v>3605027</v>
      </c>
      <c r="E26" s="194">
        <v>9.4E-2</v>
      </c>
      <c r="F26" s="156" t="s">
        <v>1702</v>
      </c>
      <c r="G26" s="194">
        <v>1</v>
      </c>
      <c r="H26" s="157" t="s">
        <v>1400</v>
      </c>
      <c r="I26" s="159"/>
      <c r="J26" s="159"/>
      <c r="K26" s="159"/>
      <c r="L26" s="159"/>
      <c r="M26" s="159"/>
      <c r="N26" s="159"/>
      <c r="O26" s="159"/>
      <c r="P26" s="159"/>
      <c r="Q26" s="159"/>
      <c r="R26" s="159"/>
      <c r="S26" s="159"/>
      <c r="T26" s="159"/>
      <c r="U26" s="159"/>
      <c r="V26" s="159"/>
      <c r="W26" s="159"/>
      <c r="X26" s="159"/>
      <c r="Y26" s="159"/>
      <c r="Z26" s="159"/>
    </row>
    <row r="27" spans="1:26" ht="15" customHeight="1">
      <c r="A27" s="156" t="s">
        <v>438</v>
      </c>
      <c r="B27" s="194">
        <v>146121548</v>
      </c>
      <c r="C27" s="194">
        <v>149076888</v>
      </c>
      <c r="D27" s="194">
        <v>2955341</v>
      </c>
      <c r="E27" s="194">
        <v>6.3E-2</v>
      </c>
      <c r="F27" s="156" t="s">
        <v>1702</v>
      </c>
      <c r="G27" s="194">
        <v>0.54700000000000004</v>
      </c>
      <c r="H27" s="157" t="s">
        <v>1400</v>
      </c>
      <c r="I27" s="159"/>
      <c r="J27" s="159"/>
      <c r="K27" s="159"/>
      <c r="L27" s="159"/>
      <c r="M27" s="159"/>
      <c r="N27" s="159"/>
      <c r="O27" s="159"/>
      <c r="P27" s="159"/>
      <c r="Q27" s="159"/>
      <c r="R27" s="159"/>
      <c r="S27" s="159"/>
      <c r="T27" s="159"/>
      <c r="U27" s="159"/>
      <c r="V27" s="159"/>
      <c r="W27" s="159"/>
      <c r="X27" s="159"/>
      <c r="Y27" s="159"/>
      <c r="Z27" s="159"/>
    </row>
    <row r="28" spans="1:26" ht="15" customHeight="1">
      <c r="A28" s="156" t="s">
        <v>438</v>
      </c>
      <c r="B28" s="194">
        <v>148898450</v>
      </c>
      <c r="C28" s="194">
        <v>149076888</v>
      </c>
      <c r="D28" s="194">
        <v>178439</v>
      </c>
      <c r="E28" s="194">
        <v>1</v>
      </c>
      <c r="F28" s="156" t="s">
        <v>1702</v>
      </c>
      <c r="G28" s="194">
        <v>0.52800000000000002</v>
      </c>
      <c r="H28" s="157" t="s">
        <v>1400</v>
      </c>
      <c r="I28" s="205"/>
      <c r="J28" s="205"/>
      <c r="K28" s="205"/>
      <c r="L28" s="205"/>
      <c r="M28" s="205"/>
      <c r="N28" s="205"/>
      <c r="O28" s="205"/>
      <c r="P28" s="205"/>
      <c r="Q28" s="205"/>
      <c r="R28" s="205"/>
      <c r="S28" s="205"/>
      <c r="T28" s="205"/>
      <c r="U28" s="205"/>
      <c r="V28" s="205"/>
      <c r="W28" s="205"/>
      <c r="X28" s="205"/>
      <c r="Y28" s="205"/>
      <c r="Z28" s="205"/>
    </row>
    <row r="29" spans="1:26" ht="15" customHeight="1">
      <c r="A29" s="156" t="s">
        <v>438</v>
      </c>
      <c r="B29" s="194">
        <v>248420938</v>
      </c>
      <c r="C29" s="194">
        <v>248670880</v>
      </c>
      <c r="D29" s="194">
        <v>249943</v>
      </c>
      <c r="E29" s="194">
        <v>4.5999999999999999E-2</v>
      </c>
      <c r="F29" s="156" t="s">
        <v>1703</v>
      </c>
      <c r="G29" s="194">
        <v>1</v>
      </c>
      <c r="H29" s="157" t="s">
        <v>1400</v>
      </c>
      <c r="I29" s="159"/>
      <c r="J29" s="159"/>
      <c r="K29" s="159"/>
      <c r="L29" s="159"/>
      <c r="M29" s="159"/>
      <c r="N29" s="159"/>
      <c r="O29" s="159"/>
      <c r="P29" s="159"/>
      <c r="Q29" s="159"/>
      <c r="R29" s="159"/>
      <c r="S29" s="159"/>
      <c r="T29" s="159"/>
      <c r="U29" s="159"/>
      <c r="V29" s="159"/>
      <c r="W29" s="159"/>
      <c r="X29" s="159"/>
      <c r="Y29" s="159"/>
      <c r="Z29" s="159"/>
    </row>
    <row r="30" spans="1:26" ht="15" customHeight="1">
      <c r="A30" s="156" t="s">
        <v>441</v>
      </c>
      <c r="B30" s="194">
        <v>87333379</v>
      </c>
      <c r="C30" s="194">
        <v>90282666</v>
      </c>
      <c r="D30" s="194">
        <v>2949288</v>
      </c>
      <c r="E30" s="194">
        <v>2E-3</v>
      </c>
      <c r="F30" s="156" t="s">
        <v>1704</v>
      </c>
      <c r="G30" s="194">
        <v>1</v>
      </c>
      <c r="H30" s="157" t="s">
        <v>1400</v>
      </c>
      <c r="I30" s="159"/>
      <c r="J30" s="159"/>
      <c r="K30" s="159"/>
      <c r="L30" s="159"/>
      <c r="M30" s="159"/>
      <c r="N30" s="159"/>
      <c r="O30" s="159"/>
      <c r="P30" s="159"/>
      <c r="Q30" s="159"/>
      <c r="R30" s="159"/>
      <c r="S30" s="159"/>
      <c r="T30" s="159"/>
      <c r="U30" s="159"/>
      <c r="V30" s="159"/>
      <c r="W30" s="159"/>
      <c r="X30" s="159"/>
      <c r="Y30" s="159"/>
      <c r="Z30" s="159"/>
    </row>
    <row r="31" spans="1:26" ht="15" customHeight="1">
      <c r="A31" s="156" t="s">
        <v>441</v>
      </c>
      <c r="B31" s="194">
        <v>89009949</v>
      </c>
      <c r="C31" s="194">
        <v>90190711</v>
      </c>
      <c r="D31" s="194">
        <v>1180763</v>
      </c>
      <c r="E31" s="194">
        <v>2.5000000000000001E-2</v>
      </c>
      <c r="F31" s="156" t="s">
        <v>1705</v>
      </c>
      <c r="G31" s="194">
        <v>1</v>
      </c>
      <c r="H31" s="157" t="s">
        <v>1400</v>
      </c>
      <c r="I31" s="159"/>
      <c r="J31" s="159"/>
      <c r="K31" s="159"/>
      <c r="L31" s="159"/>
      <c r="M31" s="159"/>
      <c r="N31" s="159"/>
      <c r="O31" s="159"/>
      <c r="P31" s="159"/>
      <c r="Q31" s="159"/>
      <c r="R31" s="159"/>
      <c r="S31" s="159"/>
      <c r="T31" s="159"/>
      <c r="U31" s="159"/>
      <c r="V31" s="159"/>
      <c r="W31" s="159"/>
      <c r="X31" s="159"/>
      <c r="Y31" s="159"/>
      <c r="Z31" s="159"/>
    </row>
    <row r="32" spans="1:26" ht="15" customHeight="1">
      <c r="A32" s="156" t="s">
        <v>441</v>
      </c>
      <c r="B32" s="194">
        <v>91446422</v>
      </c>
      <c r="C32" s="194">
        <v>91809045</v>
      </c>
      <c r="D32" s="194">
        <v>362624</v>
      </c>
      <c r="E32" s="194">
        <v>0.44700000000000001</v>
      </c>
      <c r="F32" s="156" t="s">
        <v>1706</v>
      </c>
      <c r="G32" s="194">
        <v>0.126</v>
      </c>
      <c r="H32" s="157" t="s">
        <v>1400</v>
      </c>
      <c r="I32" s="159"/>
      <c r="J32" s="159"/>
      <c r="K32" s="159"/>
      <c r="L32" s="159"/>
      <c r="M32" s="159"/>
      <c r="N32" s="159"/>
      <c r="O32" s="159"/>
      <c r="P32" s="159"/>
      <c r="Q32" s="159"/>
      <c r="R32" s="159"/>
      <c r="S32" s="159"/>
      <c r="T32" s="159"/>
      <c r="U32" s="159"/>
      <c r="V32" s="159"/>
      <c r="W32" s="159"/>
      <c r="X32" s="159"/>
      <c r="Y32" s="159"/>
      <c r="Z32" s="159"/>
    </row>
    <row r="33" spans="1:26" ht="15" customHeight="1">
      <c r="A33" s="156" t="s">
        <v>441</v>
      </c>
      <c r="B33" s="194">
        <v>95414295</v>
      </c>
      <c r="C33" s="194">
        <v>95662427</v>
      </c>
      <c r="D33" s="194">
        <v>248133</v>
      </c>
      <c r="E33" s="194">
        <v>0.47</v>
      </c>
      <c r="F33" s="156" t="s">
        <v>1707</v>
      </c>
      <c r="G33" s="194">
        <v>1</v>
      </c>
      <c r="H33" s="157" t="s">
        <v>1400</v>
      </c>
      <c r="I33" s="159"/>
      <c r="J33" s="159"/>
      <c r="K33" s="159"/>
      <c r="L33" s="159"/>
      <c r="M33" s="159"/>
      <c r="N33" s="159"/>
      <c r="O33" s="159"/>
      <c r="P33" s="159"/>
      <c r="Q33" s="159"/>
      <c r="R33" s="159"/>
      <c r="S33" s="159"/>
      <c r="T33" s="159"/>
      <c r="U33" s="159"/>
      <c r="V33" s="159"/>
      <c r="W33" s="159"/>
      <c r="X33" s="159"/>
      <c r="Y33" s="159"/>
      <c r="Z33" s="159"/>
    </row>
    <row r="34" spans="1:26" ht="15" customHeight="1">
      <c r="A34" s="156" t="s">
        <v>441</v>
      </c>
      <c r="B34" s="194">
        <v>95456847</v>
      </c>
      <c r="C34" s="194">
        <v>97040719</v>
      </c>
      <c r="D34" s="194">
        <v>1583873</v>
      </c>
      <c r="E34" s="194">
        <v>7.3999999999999996E-2</v>
      </c>
      <c r="F34" s="156" t="s">
        <v>1707</v>
      </c>
      <c r="G34" s="194">
        <v>1</v>
      </c>
      <c r="H34" s="157" t="s">
        <v>1400</v>
      </c>
      <c r="I34" s="159"/>
      <c r="J34" s="159"/>
      <c r="K34" s="159"/>
      <c r="L34" s="159"/>
      <c r="M34" s="159"/>
      <c r="N34" s="159"/>
      <c r="O34" s="159"/>
      <c r="P34" s="159"/>
      <c r="Q34" s="159"/>
      <c r="R34" s="159"/>
      <c r="S34" s="159"/>
      <c r="T34" s="159"/>
      <c r="U34" s="159"/>
      <c r="V34" s="159"/>
      <c r="W34" s="159"/>
      <c r="X34" s="159"/>
      <c r="Y34" s="159"/>
      <c r="Z34" s="159"/>
    </row>
    <row r="35" spans="1:26" ht="15" customHeight="1">
      <c r="A35" s="156" t="s">
        <v>441</v>
      </c>
      <c r="B35" s="194">
        <v>95584997</v>
      </c>
      <c r="C35" s="194">
        <v>97040709</v>
      </c>
      <c r="D35" s="194">
        <v>1455713</v>
      </c>
      <c r="E35" s="194">
        <v>8.9999999999999993E-3</v>
      </c>
      <c r="F35" s="156" t="s">
        <v>1707</v>
      </c>
      <c r="G35" s="194">
        <v>0.112</v>
      </c>
      <c r="H35" s="157" t="s">
        <v>1400</v>
      </c>
      <c r="I35" s="159"/>
      <c r="J35" s="159"/>
      <c r="K35" s="159"/>
      <c r="L35" s="159"/>
      <c r="M35" s="159"/>
      <c r="N35" s="159"/>
      <c r="O35" s="159"/>
      <c r="P35" s="159"/>
      <c r="Q35" s="159"/>
      <c r="R35" s="159"/>
      <c r="S35" s="159"/>
      <c r="T35" s="159"/>
      <c r="U35" s="159"/>
      <c r="V35" s="159"/>
      <c r="W35" s="159"/>
      <c r="X35" s="159"/>
      <c r="Y35" s="159"/>
      <c r="Z35" s="159"/>
    </row>
    <row r="36" spans="1:26" ht="15" customHeight="1">
      <c r="A36" s="156" t="s">
        <v>441</v>
      </c>
      <c r="B36" s="194">
        <v>95751181</v>
      </c>
      <c r="C36" s="194">
        <v>96073263</v>
      </c>
      <c r="D36" s="194">
        <v>322083</v>
      </c>
      <c r="E36" s="194">
        <v>0.80800000000000005</v>
      </c>
      <c r="F36" s="156" t="s">
        <v>1708</v>
      </c>
      <c r="G36" s="194">
        <v>1</v>
      </c>
      <c r="H36" s="157" t="s">
        <v>1400</v>
      </c>
      <c r="I36" s="205"/>
      <c r="J36" s="205"/>
      <c r="K36" s="205"/>
      <c r="L36" s="205"/>
      <c r="M36" s="205"/>
      <c r="N36" s="205"/>
      <c r="O36" s="205"/>
      <c r="P36" s="205"/>
      <c r="Q36" s="205"/>
      <c r="R36" s="205"/>
      <c r="S36" s="205"/>
      <c r="T36" s="205"/>
      <c r="U36" s="205"/>
      <c r="V36" s="205"/>
      <c r="W36" s="205"/>
      <c r="X36" s="205"/>
      <c r="Y36" s="205"/>
      <c r="Z36" s="205"/>
    </row>
    <row r="37" spans="1:26" ht="15" customHeight="1">
      <c r="A37" s="156" t="s">
        <v>441</v>
      </c>
      <c r="B37" s="194">
        <v>95800506</v>
      </c>
      <c r="C37" s="194">
        <v>97301753</v>
      </c>
      <c r="D37" s="194">
        <v>1501248</v>
      </c>
      <c r="E37" s="194">
        <v>0.155</v>
      </c>
      <c r="F37" s="156" t="s">
        <v>1708</v>
      </c>
      <c r="G37" s="194">
        <v>0.89600000000000002</v>
      </c>
      <c r="H37" s="157" t="s">
        <v>1400</v>
      </c>
      <c r="I37" s="159"/>
      <c r="J37" s="159"/>
      <c r="K37" s="159"/>
      <c r="L37" s="159"/>
      <c r="M37" s="159"/>
      <c r="N37" s="159"/>
      <c r="O37" s="159"/>
      <c r="P37" s="159"/>
      <c r="Q37" s="159"/>
      <c r="R37" s="159"/>
      <c r="S37" s="159"/>
      <c r="T37" s="159"/>
      <c r="U37" s="159"/>
      <c r="V37" s="159"/>
      <c r="W37" s="159"/>
      <c r="X37" s="159"/>
      <c r="Y37" s="159"/>
      <c r="Z37" s="159"/>
    </row>
    <row r="38" spans="1:26" ht="15" customHeight="1">
      <c r="A38" s="156" t="s">
        <v>441</v>
      </c>
      <c r="B38" s="194">
        <v>95800506</v>
      </c>
      <c r="C38" s="194">
        <v>97561536</v>
      </c>
      <c r="D38" s="194">
        <v>1761031</v>
      </c>
      <c r="E38" s="194">
        <v>0.13200000000000001</v>
      </c>
      <c r="F38" s="156" t="s">
        <v>1708</v>
      </c>
      <c r="G38" s="194">
        <v>0.89600000000000002</v>
      </c>
      <c r="H38" s="157" t="s">
        <v>1400</v>
      </c>
      <c r="I38" s="159"/>
      <c r="J38" s="159"/>
      <c r="K38" s="159"/>
      <c r="L38" s="159"/>
      <c r="M38" s="159"/>
      <c r="N38" s="159"/>
      <c r="O38" s="159"/>
      <c r="P38" s="159"/>
      <c r="Q38" s="159"/>
      <c r="R38" s="159"/>
      <c r="S38" s="159"/>
      <c r="T38" s="159"/>
      <c r="U38" s="159"/>
      <c r="V38" s="159"/>
      <c r="W38" s="159"/>
      <c r="X38" s="159"/>
      <c r="Y38" s="159"/>
      <c r="Z38" s="159"/>
    </row>
    <row r="39" spans="1:26" ht="15" customHeight="1">
      <c r="A39" s="156" t="s">
        <v>441</v>
      </c>
      <c r="B39" s="194">
        <v>95932946</v>
      </c>
      <c r="C39" s="194">
        <v>97170274</v>
      </c>
      <c r="D39" s="194">
        <v>1237329</v>
      </c>
      <c r="E39" s="194">
        <v>8.1000000000000003E-2</v>
      </c>
      <c r="F39" s="156" t="s">
        <v>1708</v>
      </c>
      <c r="G39" s="194">
        <v>0.38700000000000001</v>
      </c>
      <c r="H39" s="157" t="s">
        <v>1400</v>
      </c>
      <c r="I39" s="159"/>
      <c r="J39" s="159"/>
      <c r="K39" s="159"/>
      <c r="L39" s="159"/>
      <c r="M39" s="159"/>
      <c r="N39" s="159"/>
      <c r="O39" s="159"/>
      <c r="P39" s="159"/>
      <c r="Q39" s="159"/>
      <c r="R39" s="159"/>
      <c r="S39" s="159"/>
      <c r="T39" s="159"/>
      <c r="U39" s="159"/>
      <c r="V39" s="159"/>
      <c r="W39" s="159"/>
      <c r="X39" s="159"/>
      <c r="Y39" s="159"/>
      <c r="Z39" s="159"/>
    </row>
    <row r="40" spans="1:26" ht="15" customHeight="1">
      <c r="A40" s="156" t="s">
        <v>441</v>
      </c>
      <c r="B40" s="194">
        <v>95970525</v>
      </c>
      <c r="C40" s="194">
        <v>97134735</v>
      </c>
      <c r="D40" s="194">
        <v>1164211</v>
      </c>
      <c r="E40" s="194">
        <v>5.3999999999999999E-2</v>
      </c>
      <c r="F40" s="156" t="s">
        <v>1708</v>
      </c>
      <c r="G40" s="194">
        <v>0.24299999999999999</v>
      </c>
      <c r="H40" s="157" t="s">
        <v>1400</v>
      </c>
      <c r="I40" s="159"/>
      <c r="J40" s="159"/>
      <c r="K40" s="159"/>
      <c r="L40" s="159"/>
      <c r="M40" s="159"/>
      <c r="N40" s="159"/>
      <c r="O40" s="159"/>
      <c r="P40" s="159"/>
      <c r="Q40" s="159"/>
      <c r="R40" s="159"/>
      <c r="S40" s="159"/>
      <c r="T40" s="159"/>
      <c r="U40" s="159"/>
      <c r="V40" s="159"/>
      <c r="W40" s="159"/>
      <c r="X40" s="159"/>
      <c r="Y40" s="159"/>
      <c r="Z40" s="159"/>
    </row>
    <row r="41" spans="1:26" ht="15" customHeight="1">
      <c r="A41" s="156" t="s">
        <v>441</v>
      </c>
      <c r="B41" s="194">
        <v>97105467</v>
      </c>
      <c r="C41" s="194">
        <v>97597982</v>
      </c>
      <c r="D41" s="194">
        <v>492516</v>
      </c>
      <c r="E41" s="194">
        <v>0.57399999999999995</v>
      </c>
      <c r="F41" s="156" t="s">
        <v>1709</v>
      </c>
      <c r="G41" s="194">
        <v>1</v>
      </c>
      <c r="H41" s="157" t="s">
        <v>1400</v>
      </c>
      <c r="I41" s="159"/>
      <c r="J41" s="159"/>
      <c r="K41" s="159"/>
      <c r="L41" s="159"/>
      <c r="M41" s="159"/>
      <c r="N41" s="159"/>
      <c r="O41" s="159"/>
      <c r="P41" s="159"/>
      <c r="Q41" s="159"/>
      <c r="R41" s="159"/>
      <c r="S41" s="159"/>
      <c r="T41" s="159"/>
      <c r="U41" s="159"/>
      <c r="V41" s="159"/>
      <c r="W41" s="159"/>
      <c r="X41" s="159"/>
      <c r="Y41" s="159"/>
      <c r="Z41" s="159"/>
    </row>
    <row r="42" spans="1:26" ht="15" customHeight="1">
      <c r="A42" s="156" t="s">
        <v>441</v>
      </c>
      <c r="B42" s="194">
        <v>100080589</v>
      </c>
      <c r="C42" s="194">
        <v>109784641</v>
      </c>
      <c r="D42" s="194">
        <v>9704053</v>
      </c>
      <c r="E42" s="194">
        <v>3.0000000000000001E-3</v>
      </c>
      <c r="F42" s="156" t="s">
        <v>1710</v>
      </c>
      <c r="G42" s="194">
        <v>3.4000000000000002E-2</v>
      </c>
      <c r="H42" s="157" t="s">
        <v>1400</v>
      </c>
      <c r="I42" s="159"/>
      <c r="J42" s="159"/>
      <c r="K42" s="159"/>
      <c r="L42" s="159"/>
      <c r="M42" s="159"/>
      <c r="N42" s="159"/>
      <c r="O42" s="159"/>
      <c r="P42" s="159"/>
      <c r="Q42" s="159"/>
      <c r="R42" s="159"/>
      <c r="S42" s="159"/>
      <c r="T42" s="159"/>
      <c r="U42" s="159"/>
      <c r="V42" s="159"/>
      <c r="W42" s="159"/>
      <c r="X42" s="159"/>
      <c r="Y42" s="159"/>
      <c r="Z42" s="159"/>
    </row>
    <row r="43" spans="1:26" ht="15" customHeight="1">
      <c r="A43" s="156" t="s">
        <v>441</v>
      </c>
      <c r="B43" s="194">
        <v>106424486</v>
      </c>
      <c r="C43" s="194">
        <v>110576878</v>
      </c>
      <c r="D43" s="194">
        <v>4152393</v>
      </c>
      <c r="E43" s="194">
        <v>0.19800000000000001</v>
      </c>
      <c r="F43" s="156" t="s">
        <v>1710</v>
      </c>
      <c r="G43" s="194">
        <v>0.91300000000000003</v>
      </c>
      <c r="H43" s="157" t="s">
        <v>1400</v>
      </c>
      <c r="I43" s="159"/>
      <c r="J43" s="159"/>
      <c r="K43" s="159"/>
      <c r="L43" s="159"/>
      <c r="M43" s="159"/>
      <c r="N43" s="159"/>
      <c r="O43" s="159"/>
      <c r="P43" s="159"/>
      <c r="Q43" s="159"/>
      <c r="R43" s="159"/>
      <c r="S43" s="159"/>
      <c r="T43" s="159"/>
      <c r="U43" s="159"/>
      <c r="V43" s="159"/>
      <c r="W43" s="159"/>
      <c r="X43" s="159"/>
      <c r="Y43" s="159"/>
      <c r="Z43" s="159"/>
    </row>
    <row r="44" spans="1:26" ht="15" customHeight="1">
      <c r="A44" s="156" t="s">
        <v>441</v>
      </c>
      <c r="B44" s="194">
        <v>107829550</v>
      </c>
      <c r="C44" s="194">
        <v>109866748</v>
      </c>
      <c r="D44" s="194">
        <v>2037199</v>
      </c>
      <c r="E44" s="194">
        <v>5.5E-2</v>
      </c>
      <c r="F44" s="156" t="s">
        <v>1710</v>
      </c>
      <c r="G44" s="194">
        <v>0.125</v>
      </c>
      <c r="H44" s="157" t="s">
        <v>1400</v>
      </c>
      <c r="I44" s="159"/>
      <c r="J44" s="159"/>
      <c r="K44" s="159"/>
      <c r="L44" s="159"/>
      <c r="M44" s="159"/>
      <c r="N44" s="159"/>
      <c r="O44" s="159"/>
      <c r="P44" s="159"/>
      <c r="Q44" s="159"/>
      <c r="R44" s="159"/>
      <c r="S44" s="159"/>
      <c r="T44" s="159"/>
      <c r="U44" s="159"/>
      <c r="V44" s="159"/>
      <c r="W44" s="159"/>
      <c r="X44" s="159"/>
      <c r="Y44" s="159"/>
      <c r="Z44" s="159"/>
    </row>
    <row r="45" spans="1:26" ht="15" customHeight="1">
      <c r="A45" s="156" t="s">
        <v>441</v>
      </c>
      <c r="B45" s="194">
        <v>107829550</v>
      </c>
      <c r="C45" s="194">
        <v>110537423</v>
      </c>
      <c r="D45" s="194">
        <v>2707874</v>
      </c>
      <c r="E45" s="194">
        <v>0.28899999999999998</v>
      </c>
      <c r="F45" s="156" t="s">
        <v>1710</v>
      </c>
      <c r="G45" s="194">
        <v>0.87</v>
      </c>
      <c r="H45" s="157" t="s">
        <v>1400</v>
      </c>
      <c r="I45" s="159"/>
      <c r="J45" s="159"/>
      <c r="K45" s="159"/>
      <c r="L45" s="159"/>
      <c r="M45" s="159"/>
      <c r="N45" s="159"/>
      <c r="O45" s="159"/>
      <c r="P45" s="159"/>
      <c r="Q45" s="159"/>
      <c r="R45" s="159"/>
      <c r="S45" s="159"/>
      <c r="T45" s="159"/>
      <c r="U45" s="159"/>
      <c r="V45" s="159"/>
      <c r="W45" s="159"/>
      <c r="X45" s="159"/>
      <c r="Y45" s="159"/>
      <c r="Z45" s="159"/>
    </row>
    <row r="46" spans="1:26" ht="15" customHeight="1">
      <c r="A46" s="156" t="s">
        <v>441</v>
      </c>
      <c r="B46" s="194">
        <v>107829550</v>
      </c>
      <c r="C46" s="194">
        <v>110576878</v>
      </c>
      <c r="D46" s="194">
        <v>2747329</v>
      </c>
      <c r="E46" s="194">
        <v>0.3</v>
      </c>
      <c r="F46" s="156" t="s">
        <v>1710</v>
      </c>
      <c r="G46" s="194">
        <v>0.91300000000000003</v>
      </c>
      <c r="H46" s="157" t="s">
        <v>1400</v>
      </c>
      <c r="I46" s="159"/>
      <c r="J46" s="159"/>
      <c r="K46" s="159"/>
      <c r="L46" s="159"/>
      <c r="M46" s="159"/>
      <c r="N46" s="159"/>
      <c r="O46" s="159"/>
      <c r="P46" s="159"/>
      <c r="Q46" s="159"/>
      <c r="R46" s="159"/>
      <c r="S46" s="159"/>
      <c r="T46" s="159"/>
      <c r="U46" s="159"/>
      <c r="V46" s="159"/>
      <c r="W46" s="159"/>
      <c r="X46" s="159"/>
      <c r="Y46" s="159"/>
      <c r="Z46" s="159"/>
    </row>
    <row r="47" spans="1:26" ht="15" customHeight="1">
      <c r="A47" s="156" t="s">
        <v>441</v>
      </c>
      <c r="B47" s="194">
        <v>108493300</v>
      </c>
      <c r="C47" s="194">
        <v>109871001</v>
      </c>
      <c r="D47" s="194">
        <v>1377702</v>
      </c>
      <c r="E47" s="194">
        <v>8.5000000000000006E-2</v>
      </c>
      <c r="F47" s="156" t="s">
        <v>1710</v>
      </c>
      <c r="G47" s="194">
        <v>0.13</v>
      </c>
      <c r="H47" s="157" t="s">
        <v>1400</v>
      </c>
      <c r="I47" s="159"/>
      <c r="J47" s="159"/>
      <c r="K47" s="159"/>
      <c r="L47" s="159"/>
      <c r="M47" s="159"/>
      <c r="N47" s="159"/>
      <c r="O47" s="159"/>
      <c r="P47" s="159"/>
      <c r="Q47" s="159"/>
      <c r="R47" s="159"/>
      <c r="S47" s="159"/>
      <c r="T47" s="159"/>
      <c r="U47" s="159"/>
      <c r="V47" s="159"/>
      <c r="W47" s="159"/>
      <c r="X47" s="159"/>
      <c r="Y47" s="159"/>
      <c r="Z47" s="159"/>
    </row>
    <row r="48" spans="1:26" ht="15" customHeight="1">
      <c r="A48" s="156" t="s">
        <v>441</v>
      </c>
      <c r="B48" s="194">
        <v>108493300</v>
      </c>
      <c r="C48" s="194">
        <v>110530068</v>
      </c>
      <c r="D48" s="194">
        <v>2036769</v>
      </c>
      <c r="E48" s="194">
        <v>0.38100000000000001</v>
      </c>
      <c r="F48" s="156" t="s">
        <v>1710</v>
      </c>
      <c r="G48" s="194">
        <v>0.86099999999999999</v>
      </c>
      <c r="H48" s="157" t="s">
        <v>1400</v>
      </c>
      <c r="I48" s="159"/>
      <c r="J48" s="159"/>
      <c r="K48" s="159"/>
      <c r="L48" s="159"/>
      <c r="M48" s="159"/>
      <c r="N48" s="159"/>
      <c r="O48" s="159"/>
      <c r="P48" s="159"/>
      <c r="Q48" s="159"/>
      <c r="R48" s="159"/>
      <c r="S48" s="159"/>
      <c r="T48" s="159"/>
      <c r="U48" s="159"/>
      <c r="V48" s="159"/>
      <c r="W48" s="159"/>
      <c r="X48" s="159"/>
      <c r="Y48" s="159"/>
      <c r="Z48" s="159"/>
    </row>
    <row r="49" spans="1:26" ht="15" customHeight="1">
      <c r="A49" s="156" t="s">
        <v>441</v>
      </c>
      <c r="B49" s="194">
        <v>108493300</v>
      </c>
      <c r="C49" s="194">
        <v>112384628</v>
      </c>
      <c r="D49" s="194">
        <v>3891329</v>
      </c>
      <c r="E49" s="194">
        <v>0.23200000000000001</v>
      </c>
      <c r="F49" s="156" t="s">
        <v>1710</v>
      </c>
      <c r="G49" s="194">
        <v>1</v>
      </c>
      <c r="H49" s="157" t="s">
        <v>1400</v>
      </c>
      <c r="I49" s="159"/>
      <c r="J49" s="159"/>
      <c r="K49" s="159"/>
      <c r="L49" s="159"/>
      <c r="M49" s="159"/>
      <c r="N49" s="159"/>
      <c r="O49" s="159"/>
      <c r="P49" s="159"/>
      <c r="Q49" s="159"/>
      <c r="R49" s="159"/>
      <c r="S49" s="159"/>
      <c r="T49" s="159"/>
      <c r="U49" s="159"/>
      <c r="V49" s="159"/>
      <c r="W49" s="159"/>
      <c r="X49" s="159"/>
      <c r="Y49" s="159"/>
      <c r="Z49" s="159"/>
    </row>
    <row r="50" spans="1:26" ht="15" customHeight="1">
      <c r="A50" s="156" t="s">
        <v>441</v>
      </c>
      <c r="B50" s="194">
        <v>109736854</v>
      </c>
      <c r="C50" s="194">
        <v>110634615</v>
      </c>
      <c r="D50" s="194">
        <v>897762</v>
      </c>
      <c r="E50" s="194">
        <v>0.98099999999999998</v>
      </c>
      <c r="F50" s="156" t="s">
        <v>1710</v>
      </c>
      <c r="G50" s="194">
        <v>0.97799999999999998</v>
      </c>
      <c r="H50" s="157" t="s">
        <v>1400</v>
      </c>
      <c r="I50" s="205"/>
      <c r="J50" s="205"/>
      <c r="K50" s="205"/>
      <c r="L50" s="205"/>
      <c r="M50" s="205"/>
      <c r="N50" s="205"/>
      <c r="O50" s="205"/>
      <c r="P50" s="205"/>
      <c r="Q50" s="205"/>
      <c r="R50" s="205"/>
      <c r="S50" s="205"/>
      <c r="T50" s="205"/>
      <c r="U50" s="205"/>
      <c r="V50" s="205"/>
      <c r="W50" s="205"/>
      <c r="X50" s="205"/>
      <c r="Y50" s="205"/>
      <c r="Z50" s="205"/>
    </row>
    <row r="51" spans="1:26" ht="15" customHeight="1">
      <c r="A51" s="156" t="s">
        <v>441</v>
      </c>
      <c r="B51" s="194">
        <v>109885852</v>
      </c>
      <c r="C51" s="194">
        <v>110490462</v>
      </c>
      <c r="D51" s="194">
        <v>604611</v>
      </c>
      <c r="E51" s="194">
        <v>1</v>
      </c>
      <c r="F51" s="156" t="s">
        <v>1710</v>
      </c>
      <c r="G51" s="194">
        <v>0.67100000000000004</v>
      </c>
      <c r="H51" s="157" t="s">
        <v>1400</v>
      </c>
      <c r="I51" s="205"/>
      <c r="J51" s="205"/>
      <c r="K51" s="205"/>
      <c r="L51" s="205"/>
      <c r="M51" s="205"/>
      <c r="N51" s="205"/>
      <c r="O51" s="205"/>
      <c r="P51" s="205"/>
      <c r="Q51" s="205"/>
      <c r="R51" s="205"/>
      <c r="S51" s="205"/>
      <c r="T51" s="205"/>
      <c r="U51" s="205"/>
      <c r="V51" s="205"/>
      <c r="W51" s="205"/>
      <c r="X51" s="205"/>
      <c r="Y51" s="205"/>
      <c r="Z51" s="205"/>
    </row>
    <row r="52" spans="1:26" ht="15" customHeight="1">
      <c r="A52" s="156" t="s">
        <v>441</v>
      </c>
      <c r="B52" s="194">
        <v>110178134</v>
      </c>
      <c r="C52" s="194">
        <v>110205134</v>
      </c>
      <c r="D52" s="194">
        <v>27001</v>
      </c>
      <c r="E52" s="194">
        <v>1</v>
      </c>
      <c r="F52" s="156" t="s">
        <v>1710</v>
      </c>
      <c r="G52" s="194">
        <v>0.03</v>
      </c>
      <c r="H52" s="157" t="s">
        <v>1400</v>
      </c>
      <c r="I52" s="205"/>
      <c r="J52" s="205"/>
      <c r="K52" s="205"/>
      <c r="L52" s="205"/>
      <c r="M52" s="205"/>
      <c r="N52" s="205"/>
      <c r="O52" s="205"/>
      <c r="P52" s="205"/>
      <c r="Q52" s="205"/>
      <c r="R52" s="205"/>
      <c r="S52" s="205"/>
      <c r="T52" s="205"/>
      <c r="U52" s="205"/>
      <c r="V52" s="205"/>
      <c r="W52" s="205"/>
      <c r="X52" s="205"/>
      <c r="Y52" s="205"/>
      <c r="Z52" s="205"/>
    </row>
    <row r="53" spans="1:26" ht="15" customHeight="1">
      <c r="A53" s="156" t="s">
        <v>441</v>
      </c>
      <c r="B53" s="194">
        <v>110500505</v>
      </c>
      <c r="C53" s="194">
        <v>112430717</v>
      </c>
      <c r="D53" s="194">
        <v>1930213</v>
      </c>
      <c r="E53" s="194">
        <v>0.08</v>
      </c>
      <c r="F53" s="156" t="s">
        <v>1710</v>
      </c>
      <c r="G53" s="194">
        <v>0.17100000000000001</v>
      </c>
      <c r="H53" s="157" t="s">
        <v>1400</v>
      </c>
      <c r="I53" s="159"/>
      <c r="J53" s="159"/>
      <c r="K53" s="159"/>
      <c r="L53" s="159"/>
      <c r="M53" s="159"/>
      <c r="N53" s="159"/>
      <c r="O53" s="159"/>
      <c r="P53" s="159"/>
      <c r="Q53" s="159"/>
      <c r="R53" s="159"/>
      <c r="S53" s="159"/>
      <c r="T53" s="159"/>
      <c r="U53" s="159"/>
      <c r="V53" s="159"/>
      <c r="W53" s="159"/>
      <c r="X53" s="159"/>
      <c r="Y53" s="159"/>
      <c r="Z53" s="159"/>
    </row>
    <row r="54" spans="1:26" ht="15" customHeight="1">
      <c r="A54" s="156" t="s">
        <v>441</v>
      </c>
      <c r="B54" s="194">
        <v>110576360</v>
      </c>
      <c r="C54" s="194">
        <v>112475952</v>
      </c>
      <c r="D54" s="194">
        <v>1899593</v>
      </c>
      <c r="E54" s="194">
        <v>4.1000000000000002E-2</v>
      </c>
      <c r="F54" s="156" t="s">
        <v>1710</v>
      </c>
      <c r="G54" s="194">
        <v>8.6999999999999994E-2</v>
      </c>
      <c r="H54" s="157" t="s">
        <v>1400</v>
      </c>
      <c r="I54" s="159"/>
      <c r="J54" s="159"/>
      <c r="K54" s="159"/>
      <c r="L54" s="159"/>
      <c r="M54" s="159"/>
      <c r="N54" s="159"/>
      <c r="O54" s="159"/>
      <c r="P54" s="159"/>
      <c r="Q54" s="159"/>
      <c r="R54" s="159"/>
      <c r="S54" s="159"/>
      <c r="T54" s="159"/>
      <c r="U54" s="159"/>
      <c r="V54" s="159"/>
      <c r="W54" s="159"/>
      <c r="X54" s="159"/>
      <c r="Y54" s="159"/>
      <c r="Z54" s="159"/>
    </row>
    <row r="55" spans="1:26" ht="15" customHeight="1">
      <c r="A55" s="156" t="s">
        <v>441</v>
      </c>
      <c r="B55" s="194">
        <v>124025953</v>
      </c>
      <c r="C55" s="194">
        <v>125025953</v>
      </c>
      <c r="D55" s="194">
        <v>1000001</v>
      </c>
      <c r="E55" s="194">
        <v>3.0000000000000001E-3</v>
      </c>
      <c r="F55" s="156" t="s">
        <v>1711</v>
      </c>
      <c r="G55" s="194">
        <v>1</v>
      </c>
      <c r="H55" s="157" t="s">
        <v>1400</v>
      </c>
      <c r="I55" s="159"/>
      <c r="J55" s="159"/>
      <c r="K55" s="159"/>
      <c r="L55" s="159"/>
      <c r="M55" s="159"/>
      <c r="N55" s="159"/>
      <c r="O55" s="159"/>
      <c r="P55" s="159"/>
      <c r="Q55" s="159"/>
      <c r="R55" s="159"/>
      <c r="S55" s="159"/>
      <c r="T55" s="159"/>
      <c r="U55" s="159"/>
      <c r="V55" s="159"/>
      <c r="W55" s="159"/>
      <c r="X55" s="159"/>
      <c r="Y55" s="159"/>
      <c r="Z55" s="159"/>
    </row>
    <row r="56" spans="1:26" ht="15" customHeight="1">
      <c r="A56" s="156" t="s">
        <v>441</v>
      </c>
      <c r="B56" s="194">
        <v>130061239</v>
      </c>
      <c r="C56" s="194">
        <v>130671458</v>
      </c>
      <c r="D56" s="194">
        <v>610220</v>
      </c>
      <c r="E56" s="194">
        <v>0.191</v>
      </c>
      <c r="F56" s="156" t="s">
        <v>1712</v>
      </c>
      <c r="G56" s="194">
        <v>1</v>
      </c>
      <c r="H56" s="157" t="s">
        <v>1400</v>
      </c>
      <c r="I56" s="159"/>
      <c r="J56" s="159"/>
      <c r="K56" s="159"/>
      <c r="L56" s="159"/>
      <c r="M56" s="159"/>
      <c r="N56" s="159"/>
      <c r="O56" s="159"/>
      <c r="P56" s="159"/>
      <c r="Q56" s="159"/>
      <c r="R56" s="159"/>
      <c r="S56" s="159"/>
      <c r="T56" s="159"/>
      <c r="U56" s="159"/>
      <c r="V56" s="159"/>
      <c r="W56" s="159"/>
      <c r="X56" s="159"/>
      <c r="Y56" s="159"/>
      <c r="Z56" s="159"/>
    </row>
    <row r="57" spans="1:26" ht="15" customHeight="1">
      <c r="A57" s="156" t="s">
        <v>441</v>
      </c>
      <c r="B57" s="194">
        <v>130061242</v>
      </c>
      <c r="C57" s="194">
        <v>131278121</v>
      </c>
      <c r="D57" s="194">
        <v>1216880</v>
      </c>
      <c r="E57" s="194">
        <v>9.6000000000000002E-2</v>
      </c>
      <c r="F57" s="156" t="s">
        <v>1712</v>
      </c>
      <c r="G57" s="194">
        <v>1</v>
      </c>
      <c r="H57" s="157" t="s">
        <v>1400</v>
      </c>
      <c r="I57" s="159"/>
      <c r="J57" s="159"/>
      <c r="K57" s="159"/>
      <c r="L57" s="159"/>
      <c r="M57" s="159"/>
      <c r="N57" s="159"/>
      <c r="O57" s="159"/>
      <c r="P57" s="159"/>
      <c r="Q57" s="159"/>
      <c r="R57" s="159"/>
      <c r="S57" s="159"/>
      <c r="T57" s="159"/>
      <c r="U57" s="159"/>
      <c r="V57" s="159"/>
      <c r="W57" s="159"/>
      <c r="X57" s="159"/>
      <c r="Y57" s="159"/>
      <c r="Z57" s="159"/>
    </row>
    <row r="58" spans="1:26" ht="15" customHeight="1">
      <c r="A58" s="156" t="s">
        <v>441</v>
      </c>
      <c r="B58" s="194">
        <v>130401225</v>
      </c>
      <c r="C58" s="194">
        <v>131326804</v>
      </c>
      <c r="D58" s="194">
        <v>925580</v>
      </c>
      <c r="E58" s="194">
        <v>0.126</v>
      </c>
      <c r="F58" s="156" t="s">
        <v>1712</v>
      </c>
      <c r="G58" s="194">
        <v>1</v>
      </c>
      <c r="H58" s="157" t="s">
        <v>1400</v>
      </c>
      <c r="I58" s="159"/>
      <c r="J58" s="159"/>
      <c r="K58" s="159"/>
      <c r="L58" s="159"/>
      <c r="M58" s="159"/>
      <c r="N58" s="159"/>
      <c r="O58" s="159"/>
      <c r="P58" s="159"/>
      <c r="Q58" s="159"/>
      <c r="R58" s="159"/>
      <c r="S58" s="159"/>
      <c r="T58" s="159"/>
      <c r="U58" s="159"/>
      <c r="V58" s="159"/>
      <c r="W58" s="159"/>
      <c r="X58" s="159"/>
      <c r="Y58" s="159"/>
      <c r="Z58" s="159"/>
    </row>
    <row r="59" spans="1:26" ht="15" customHeight="1">
      <c r="A59" s="156" t="s">
        <v>441</v>
      </c>
      <c r="B59" s="194">
        <v>130610420</v>
      </c>
      <c r="C59" s="194">
        <v>131326479</v>
      </c>
      <c r="D59" s="194">
        <v>716060</v>
      </c>
      <c r="E59" s="194">
        <v>5.6000000000000001E-2</v>
      </c>
      <c r="F59" s="156" t="s">
        <v>1712</v>
      </c>
      <c r="G59" s="194">
        <v>0.34200000000000003</v>
      </c>
      <c r="H59" s="157" t="s">
        <v>1400</v>
      </c>
      <c r="I59" s="159"/>
      <c r="J59" s="159"/>
      <c r="K59" s="159"/>
      <c r="L59" s="159"/>
      <c r="M59" s="159"/>
      <c r="N59" s="159"/>
      <c r="O59" s="159"/>
      <c r="P59" s="159"/>
      <c r="Q59" s="159"/>
      <c r="R59" s="159"/>
      <c r="S59" s="159"/>
      <c r="T59" s="159"/>
      <c r="U59" s="159"/>
      <c r="V59" s="159"/>
      <c r="W59" s="159"/>
      <c r="X59" s="159"/>
      <c r="Y59" s="159"/>
      <c r="Z59" s="159"/>
    </row>
    <row r="60" spans="1:26" ht="15" customHeight="1">
      <c r="A60" s="156" t="s">
        <v>441</v>
      </c>
      <c r="B60" s="194">
        <v>177067026</v>
      </c>
      <c r="C60" s="194">
        <v>190807029</v>
      </c>
      <c r="D60" s="194">
        <v>13740004</v>
      </c>
      <c r="E60" s="194">
        <v>0</v>
      </c>
      <c r="F60" s="156" t="s">
        <v>1713</v>
      </c>
      <c r="G60" s="194">
        <v>1</v>
      </c>
      <c r="H60" s="157" t="s">
        <v>1400</v>
      </c>
      <c r="I60" s="159"/>
      <c r="J60" s="159"/>
      <c r="K60" s="159"/>
      <c r="L60" s="159"/>
      <c r="M60" s="159"/>
      <c r="N60" s="159"/>
      <c r="O60" s="159"/>
      <c r="P60" s="159"/>
      <c r="Q60" s="159"/>
      <c r="R60" s="159"/>
      <c r="S60" s="159"/>
      <c r="T60" s="159"/>
      <c r="U60" s="159"/>
      <c r="V60" s="159"/>
      <c r="W60" s="159"/>
      <c r="X60" s="159"/>
      <c r="Y60" s="159"/>
      <c r="Z60" s="159"/>
    </row>
    <row r="61" spans="1:26" ht="15" customHeight="1">
      <c r="A61" s="156" t="s">
        <v>441</v>
      </c>
      <c r="B61" s="194">
        <v>239033367</v>
      </c>
      <c r="C61" s="194">
        <v>242160331</v>
      </c>
      <c r="D61" s="194">
        <v>3126965</v>
      </c>
      <c r="E61" s="194">
        <v>0.01</v>
      </c>
      <c r="F61" s="156" t="s">
        <v>1714</v>
      </c>
      <c r="G61" s="194">
        <v>1</v>
      </c>
      <c r="H61" s="157" t="s">
        <v>1400</v>
      </c>
      <c r="I61" s="159"/>
      <c r="J61" s="159"/>
      <c r="K61" s="159"/>
      <c r="L61" s="159"/>
      <c r="M61" s="159"/>
      <c r="N61" s="159"/>
      <c r="O61" s="159"/>
      <c r="P61" s="159"/>
      <c r="Q61" s="159"/>
      <c r="R61" s="159"/>
      <c r="S61" s="159"/>
      <c r="T61" s="159"/>
      <c r="U61" s="159"/>
      <c r="V61" s="159"/>
      <c r="W61" s="159"/>
      <c r="X61" s="159"/>
      <c r="Y61" s="159"/>
      <c r="Z61" s="159"/>
    </row>
    <row r="62" spans="1:26" ht="15" customHeight="1">
      <c r="A62" s="156" t="s">
        <v>442</v>
      </c>
      <c r="B62" s="194">
        <v>187669518</v>
      </c>
      <c r="C62" s="194">
        <v>196868732</v>
      </c>
      <c r="D62" s="194">
        <v>9199215</v>
      </c>
      <c r="E62" s="194">
        <v>0</v>
      </c>
      <c r="F62" s="156" t="s">
        <v>1715</v>
      </c>
      <c r="G62" s="194">
        <v>1</v>
      </c>
      <c r="H62" s="157" t="s">
        <v>1400</v>
      </c>
      <c r="I62" s="159"/>
      <c r="J62" s="159"/>
      <c r="K62" s="159"/>
      <c r="L62" s="159"/>
      <c r="M62" s="159"/>
      <c r="N62" s="159"/>
      <c r="O62" s="159"/>
      <c r="P62" s="159"/>
      <c r="Q62" s="159"/>
      <c r="R62" s="159"/>
      <c r="S62" s="159"/>
      <c r="T62" s="159"/>
      <c r="U62" s="159"/>
      <c r="V62" s="159"/>
      <c r="W62" s="159"/>
      <c r="X62" s="159"/>
      <c r="Y62" s="159"/>
      <c r="Z62" s="159"/>
    </row>
    <row r="63" spans="1:26" ht="15" customHeight="1">
      <c r="A63" s="156" t="s">
        <v>442</v>
      </c>
      <c r="B63" s="194">
        <v>195652611</v>
      </c>
      <c r="C63" s="194">
        <v>197633340</v>
      </c>
      <c r="D63" s="194">
        <v>1980730</v>
      </c>
      <c r="E63" s="194">
        <v>0.17399999999999999</v>
      </c>
      <c r="F63" s="156" t="s">
        <v>1716</v>
      </c>
      <c r="G63" s="194">
        <v>0.90200000000000002</v>
      </c>
      <c r="H63" s="157" t="s">
        <v>1400</v>
      </c>
      <c r="I63" s="159"/>
      <c r="J63" s="159"/>
      <c r="K63" s="159"/>
      <c r="L63" s="159"/>
      <c r="M63" s="159"/>
      <c r="N63" s="159"/>
      <c r="O63" s="159"/>
      <c r="P63" s="159"/>
      <c r="Q63" s="159"/>
      <c r="R63" s="159"/>
      <c r="S63" s="159"/>
      <c r="T63" s="159"/>
      <c r="U63" s="159"/>
      <c r="V63" s="159"/>
      <c r="W63" s="159"/>
      <c r="X63" s="159"/>
      <c r="Y63" s="159"/>
      <c r="Z63" s="159"/>
    </row>
    <row r="64" spans="1:26" ht="15" customHeight="1">
      <c r="A64" s="156" t="s">
        <v>442</v>
      </c>
      <c r="B64" s="194">
        <v>195914732</v>
      </c>
      <c r="C64" s="194">
        <v>197770732</v>
      </c>
      <c r="D64" s="194">
        <v>1856001</v>
      </c>
      <c r="E64" s="194">
        <v>4.3999999999999997E-2</v>
      </c>
      <c r="F64" s="156" t="s">
        <v>1716</v>
      </c>
      <c r="G64" s="194">
        <v>0.215</v>
      </c>
      <c r="H64" s="157" t="s">
        <v>1400</v>
      </c>
      <c r="I64" s="159"/>
      <c r="J64" s="159"/>
      <c r="K64" s="159"/>
      <c r="L64" s="159"/>
      <c r="M64" s="159"/>
      <c r="N64" s="159"/>
      <c r="O64" s="159"/>
      <c r="P64" s="159"/>
      <c r="Q64" s="159"/>
      <c r="R64" s="159"/>
      <c r="S64" s="159"/>
      <c r="T64" s="159"/>
      <c r="U64" s="159"/>
      <c r="V64" s="159"/>
      <c r="W64" s="159"/>
      <c r="X64" s="159"/>
      <c r="Y64" s="159"/>
      <c r="Z64" s="159"/>
    </row>
    <row r="65" spans="1:26" ht="15" customHeight="1">
      <c r="A65" s="156" t="s">
        <v>442</v>
      </c>
      <c r="B65" s="194">
        <v>195935416</v>
      </c>
      <c r="C65" s="194">
        <v>197656977</v>
      </c>
      <c r="D65" s="194">
        <v>1721562</v>
      </c>
      <c r="E65" s="194">
        <v>3.5999999999999997E-2</v>
      </c>
      <c r="F65" s="156" t="s">
        <v>1716</v>
      </c>
      <c r="G65" s="194">
        <v>0.161</v>
      </c>
      <c r="H65" s="157" t="s">
        <v>1400</v>
      </c>
      <c r="I65" s="159"/>
      <c r="J65" s="159"/>
      <c r="K65" s="159"/>
      <c r="L65" s="159"/>
      <c r="M65" s="159"/>
      <c r="N65" s="159"/>
      <c r="O65" s="159"/>
      <c r="P65" s="159"/>
      <c r="Q65" s="159"/>
      <c r="R65" s="159"/>
      <c r="S65" s="159"/>
      <c r="T65" s="159"/>
      <c r="U65" s="159"/>
      <c r="V65" s="159"/>
      <c r="W65" s="159"/>
      <c r="X65" s="159"/>
      <c r="Y65" s="159"/>
      <c r="Z65" s="159"/>
    </row>
    <row r="66" spans="1:26" ht="15" customHeight="1">
      <c r="A66" s="156" t="s">
        <v>347</v>
      </c>
      <c r="B66" s="194">
        <v>10000</v>
      </c>
      <c r="C66" s="194">
        <v>2071475</v>
      </c>
      <c r="D66" s="194">
        <v>2061476</v>
      </c>
      <c r="E66" s="194">
        <v>2.8000000000000001E-2</v>
      </c>
      <c r="F66" s="156" t="s">
        <v>1717</v>
      </c>
      <c r="G66" s="194">
        <v>0.86599999999999999</v>
      </c>
      <c r="H66" s="157" t="s">
        <v>1400</v>
      </c>
      <c r="I66" s="159"/>
      <c r="J66" s="159"/>
      <c r="K66" s="159"/>
      <c r="L66" s="159"/>
      <c r="M66" s="159"/>
      <c r="N66" s="159"/>
      <c r="O66" s="159"/>
      <c r="P66" s="159"/>
      <c r="Q66" s="159"/>
      <c r="R66" s="159"/>
      <c r="S66" s="159"/>
      <c r="T66" s="159"/>
      <c r="U66" s="159"/>
      <c r="V66" s="159"/>
      <c r="W66" s="159"/>
      <c r="X66" s="159"/>
      <c r="Y66" s="159"/>
      <c r="Z66" s="159"/>
    </row>
    <row r="67" spans="1:26" ht="15" customHeight="1">
      <c r="A67" s="156" t="s">
        <v>347</v>
      </c>
      <c r="B67" s="194">
        <v>3911893</v>
      </c>
      <c r="C67" s="194">
        <v>9746582</v>
      </c>
      <c r="D67" s="194">
        <v>5834690</v>
      </c>
      <c r="E67" s="194">
        <v>4.0000000000000001E-3</v>
      </c>
      <c r="F67" s="156" t="s">
        <v>1718</v>
      </c>
      <c r="G67" s="194">
        <v>1</v>
      </c>
      <c r="H67" s="157" t="s">
        <v>1400</v>
      </c>
      <c r="I67" s="159"/>
      <c r="J67" s="159"/>
      <c r="K67" s="159"/>
      <c r="L67" s="159"/>
      <c r="M67" s="159"/>
      <c r="N67" s="159"/>
      <c r="O67" s="159"/>
      <c r="P67" s="159"/>
      <c r="Q67" s="159"/>
      <c r="R67" s="159"/>
      <c r="S67" s="159"/>
      <c r="T67" s="159"/>
      <c r="U67" s="159"/>
      <c r="V67" s="159"/>
      <c r="W67" s="159"/>
      <c r="X67" s="159"/>
      <c r="Y67" s="159"/>
      <c r="Z67" s="159"/>
    </row>
    <row r="68" spans="1:26" ht="15" customHeight="1">
      <c r="A68" s="156" t="s">
        <v>347</v>
      </c>
      <c r="B68" s="194">
        <v>49170263</v>
      </c>
      <c r="C68" s="194">
        <v>49626618</v>
      </c>
      <c r="D68" s="194">
        <v>456356</v>
      </c>
      <c r="E68" s="194">
        <v>0.161</v>
      </c>
      <c r="F68" s="156" t="s">
        <v>1719</v>
      </c>
      <c r="G68" s="194">
        <v>1</v>
      </c>
      <c r="H68" s="157" t="s">
        <v>1400</v>
      </c>
      <c r="I68" s="159"/>
      <c r="J68" s="159"/>
      <c r="K68" s="159"/>
      <c r="L68" s="159"/>
      <c r="M68" s="159"/>
      <c r="N68" s="159"/>
      <c r="O68" s="159"/>
      <c r="P68" s="159"/>
      <c r="Q68" s="159"/>
      <c r="R68" s="159"/>
      <c r="S68" s="159"/>
      <c r="T68" s="159"/>
      <c r="U68" s="159"/>
      <c r="V68" s="159"/>
      <c r="W68" s="159"/>
      <c r="X68" s="159"/>
      <c r="Y68" s="159"/>
      <c r="Z68" s="159"/>
    </row>
    <row r="69" spans="1:26" ht="15" customHeight="1">
      <c r="A69" s="156" t="s">
        <v>444</v>
      </c>
      <c r="B69" s="194">
        <v>60000</v>
      </c>
      <c r="C69" s="194">
        <v>7054768</v>
      </c>
      <c r="D69" s="194">
        <v>6994769</v>
      </c>
      <c r="E69" s="194">
        <v>1.7999999999999999E-2</v>
      </c>
      <c r="F69" s="156" t="s">
        <v>1720</v>
      </c>
      <c r="G69" s="194">
        <v>1</v>
      </c>
      <c r="H69" s="157" t="s">
        <v>1400</v>
      </c>
      <c r="I69" s="159"/>
      <c r="J69" s="159"/>
      <c r="K69" s="159"/>
      <c r="L69" s="159"/>
      <c r="M69" s="159"/>
      <c r="N69" s="159"/>
      <c r="O69" s="159"/>
      <c r="P69" s="159"/>
      <c r="Q69" s="159"/>
      <c r="R69" s="159"/>
      <c r="S69" s="159"/>
      <c r="T69" s="159"/>
      <c r="U69" s="159"/>
      <c r="V69" s="159"/>
      <c r="W69" s="159"/>
      <c r="X69" s="159"/>
      <c r="Y69" s="159"/>
      <c r="Z69" s="159"/>
    </row>
    <row r="70" spans="1:26" ht="15" customHeight="1">
      <c r="A70" s="156" t="s">
        <v>444</v>
      </c>
      <c r="B70" s="194">
        <v>165220521</v>
      </c>
      <c r="C70" s="194">
        <v>170610987</v>
      </c>
      <c r="D70" s="194">
        <v>5390467</v>
      </c>
      <c r="E70" s="194">
        <v>0.03</v>
      </c>
      <c r="F70" s="156" t="s">
        <v>1721</v>
      </c>
      <c r="G70" s="194">
        <v>1</v>
      </c>
      <c r="H70" s="157" t="s">
        <v>1400</v>
      </c>
      <c r="I70" s="159"/>
      <c r="J70" s="159"/>
      <c r="K70" s="159"/>
      <c r="L70" s="159"/>
      <c r="M70" s="159"/>
      <c r="N70" s="159"/>
      <c r="O70" s="159"/>
      <c r="P70" s="159"/>
      <c r="Q70" s="159"/>
      <c r="R70" s="159"/>
      <c r="S70" s="159"/>
      <c r="T70" s="159"/>
      <c r="U70" s="159"/>
      <c r="V70" s="159"/>
      <c r="W70" s="159"/>
      <c r="X70" s="159"/>
      <c r="Y70" s="159"/>
      <c r="Z70" s="159"/>
    </row>
    <row r="71" spans="1:26" ht="15" customHeight="1">
      <c r="A71" s="156" t="s">
        <v>444</v>
      </c>
      <c r="B71" s="194">
        <v>167165782</v>
      </c>
      <c r="C71" s="194">
        <v>167392651</v>
      </c>
      <c r="D71" s="194">
        <v>226870</v>
      </c>
      <c r="E71" s="194">
        <v>0.72299999999999998</v>
      </c>
      <c r="F71" s="156" t="s">
        <v>1721</v>
      </c>
      <c r="G71" s="194">
        <v>1</v>
      </c>
      <c r="H71" s="157" t="s">
        <v>1400</v>
      </c>
      <c r="I71" s="159"/>
      <c r="J71" s="159"/>
      <c r="K71" s="159"/>
      <c r="L71" s="159"/>
      <c r="M71" s="159"/>
      <c r="N71" s="159"/>
      <c r="O71" s="159"/>
      <c r="P71" s="159"/>
      <c r="Q71" s="159"/>
      <c r="R71" s="159"/>
      <c r="S71" s="159"/>
      <c r="T71" s="159"/>
      <c r="U71" s="159"/>
      <c r="V71" s="159"/>
      <c r="W71" s="159"/>
      <c r="X71" s="159"/>
      <c r="Y71" s="159"/>
      <c r="Z71" s="159"/>
    </row>
    <row r="72" spans="1:26" ht="15" customHeight="1">
      <c r="A72" s="156" t="s">
        <v>445</v>
      </c>
      <c r="B72" s="194">
        <v>35945321</v>
      </c>
      <c r="C72" s="194">
        <v>45749683</v>
      </c>
      <c r="D72" s="194">
        <v>9804363</v>
      </c>
      <c r="E72" s="194">
        <v>1E-3</v>
      </c>
      <c r="F72" s="156" t="s">
        <v>1722</v>
      </c>
      <c r="G72" s="194">
        <v>1</v>
      </c>
      <c r="H72" s="157" t="s">
        <v>1400</v>
      </c>
      <c r="I72" s="159"/>
      <c r="J72" s="159"/>
      <c r="K72" s="159"/>
      <c r="L72" s="159"/>
      <c r="M72" s="159"/>
      <c r="N72" s="159"/>
      <c r="O72" s="159"/>
      <c r="P72" s="159"/>
      <c r="Q72" s="159"/>
      <c r="R72" s="159"/>
      <c r="S72" s="159"/>
      <c r="T72" s="159"/>
      <c r="U72" s="159"/>
      <c r="V72" s="159"/>
      <c r="W72" s="159"/>
      <c r="X72" s="159"/>
      <c r="Y72" s="159"/>
      <c r="Z72" s="159"/>
    </row>
    <row r="73" spans="1:26" ht="15" customHeight="1">
      <c r="A73" s="156" t="s">
        <v>445</v>
      </c>
      <c r="B73" s="194">
        <v>45792835</v>
      </c>
      <c r="C73" s="194">
        <v>51407647</v>
      </c>
      <c r="D73" s="194">
        <v>5614813</v>
      </c>
      <c r="E73" s="194">
        <v>1E-3</v>
      </c>
      <c r="F73" s="156" t="s">
        <v>1723</v>
      </c>
      <c r="G73" s="194">
        <v>1</v>
      </c>
      <c r="H73" s="157" t="s">
        <v>1400</v>
      </c>
      <c r="I73" s="159"/>
      <c r="J73" s="159"/>
      <c r="K73" s="159"/>
      <c r="L73" s="159"/>
      <c r="M73" s="159"/>
      <c r="N73" s="159"/>
      <c r="O73" s="159"/>
      <c r="P73" s="159"/>
      <c r="Q73" s="159"/>
      <c r="R73" s="159"/>
      <c r="S73" s="159"/>
      <c r="T73" s="159"/>
      <c r="U73" s="159"/>
      <c r="V73" s="159"/>
      <c r="W73" s="159"/>
      <c r="X73" s="159"/>
      <c r="Y73" s="159"/>
      <c r="Z73" s="159"/>
    </row>
    <row r="74" spans="1:26" ht="15" customHeight="1">
      <c r="A74" s="156" t="s">
        <v>445</v>
      </c>
      <c r="B74" s="194">
        <v>45793081</v>
      </c>
      <c r="C74" s="194">
        <v>55763035</v>
      </c>
      <c r="D74" s="194">
        <v>9969955</v>
      </c>
      <c r="E74" s="194">
        <v>0</v>
      </c>
      <c r="F74" s="156" t="s">
        <v>1723</v>
      </c>
      <c r="G74" s="194">
        <v>1</v>
      </c>
      <c r="H74" s="157" t="s">
        <v>1400</v>
      </c>
      <c r="I74" s="159"/>
      <c r="J74" s="159"/>
      <c r="K74" s="159"/>
      <c r="L74" s="159"/>
      <c r="M74" s="159"/>
      <c r="N74" s="159"/>
      <c r="O74" s="159"/>
      <c r="P74" s="159"/>
      <c r="Q74" s="159"/>
      <c r="R74" s="159"/>
      <c r="S74" s="159"/>
      <c r="T74" s="159"/>
      <c r="U74" s="159"/>
      <c r="V74" s="159"/>
      <c r="W74" s="159"/>
      <c r="X74" s="159"/>
      <c r="Y74" s="159"/>
      <c r="Z74" s="159"/>
    </row>
    <row r="75" spans="1:26" ht="15" customHeight="1">
      <c r="A75" s="156" t="s">
        <v>445</v>
      </c>
      <c r="B75" s="194">
        <v>57610854</v>
      </c>
      <c r="C75" s="194">
        <v>57854667</v>
      </c>
      <c r="D75" s="194">
        <v>243814</v>
      </c>
      <c r="E75" s="194">
        <v>0.315</v>
      </c>
      <c r="F75" s="156" t="s">
        <v>1724</v>
      </c>
      <c r="G75" s="194">
        <v>0.26400000000000001</v>
      </c>
      <c r="H75" s="157" t="s">
        <v>1400</v>
      </c>
      <c r="I75" s="159"/>
      <c r="J75" s="159"/>
      <c r="K75" s="159"/>
      <c r="L75" s="159"/>
      <c r="M75" s="159"/>
      <c r="N75" s="159"/>
      <c r="O75" s="159"/>
      <c r="P75" s="159"/>
      <c r="Q75" s="159"/>
      <c r="R75" s="159"/>
      <c r="S75" s="159"/>
      <c r="T75" s="159"/>
      <c r="U75" s="159"/>
      <c r="V75" s="159"/>
      <c r="W75" s="159"/>
      <c r="X75" s="159"/>
      <c r="Y75" s="159"/>
      <c r="Z75" s="159"/>
    </row>
    <row r="76" spans="1:26" ht="15" customHeight="1">
      <c r="A76" s="156" t="s">
        <v>445</v>
      </c>
      <c r="B76" s="194">
        <v>63218162</v>
      </c>
      <c r="C76" s="194">
        <v>63524988</v>
      </c>
      <c r="D76" s="194">
        <v>306827</v>
      </c>
      <c r="E76" s="194">
        <v>4.9000000000000002E-2</v>
      </c>
      <c r="F76" s="156" t="s">
        <v>1725</v>
      </c>
      <c r="G76" s="194">
        <v>1</v>
      </c>
      <c r="H76" s="157" t="s">
        <v>1400</v>
      </c>
      <c r="I76" s="159"/>
      <c r="J76" s="159"/>
      <c r="K76" s="159"/>
      <c r="L76" s="159"/>
      <c r="M76" s="159"/>
      <c r="N76" s="159"/>
      <c r="O76" s="159"/>
      <c r="P76" s="159"/>
      <c r="Q76" s="159"/>
      <c r="R76" s="159"/>
      <c r="S76" s="159"/>
      <c r="T76" s="159"/>
      <c r="U76" s="159"/>
      <c r="V76" s="159"/>
      <c r="W76" s="159"/>
      <c r="X76" s="159"/>
      <c r="Y76" s="159"/>
      <c r="Z76" s="159"/>
    </row>
    <row r="77" spans="1:26" ht="15" customHeight="1">
      <c r="A77" s="156" t="s">
        <v>445</v>
      </c>
      <c r="B77" s="194">
        <v>65062896</v>
      </c>
      <c r="C77" s="194">
        <v>65795983</v>
      </c>
      <c r="D77" s="194">
        <v>733088</v>
      </c>
      <c r="E77" s="194">
        <v>0.52300000000000002</v>
      </c>
      <c r="F77" s="156" t="s">
        <v>1726</v>
      </c>
      <c r="G77" s="194">
        <v>1</v>
      </c>
      <c r="H77" s="157" t="s">
        <v>1400</v>
      </c>
      <c r="I77" s="159"/>
      <c r="J77" s="159"/>
      <c r="K77" s="159"/>
      <c r="L77" s="159"/>
      <c r="M77" s="159"/>
      <c r="N77" s="159"/>
      <c r="O77" s="159"/>
      <c r="P77" s="159"/>
      <c r="Q77" s="159"/>
      <c r="R77" s="159"/>
      <c r="S77" s="159"/>
      <c r="T77" s="159"/>
      <c r="U77" s="159"/>
      <c r="V77" s="159"/>
      <c r="W77" s="159"/>
      <c r="X77" s="159"/>
      <c r="Y77" s="159"/>
      <c r="Z77" s="159"/>
    </row>
    <row r="78" spans="1:26" ht="15" customHeight="1">
      <c r="A78" s="156" t="s">
        <v>445</v>
      </c>
      <c r="B78" s="194">
        <v>65106613</v>
      </c>
      <c r="C78" s="194">
        <v>65589417</v>
      </c>
      <c r="D78" s="194">
        <v>482805</v>
      </c>
      <c r="E78" s="194">
        <v>0.79400000000000004</v>
      </c>
      <c r="F78" s="156" t="s">
        <v>1726</v>
      </c>
      <c r="G78" s="194">
        <v>1</v>
      </c>
      <c r="H78" s="157" t="s">
        <v>1400</v>
      </c>
      <c r="I78" s="159"/>
      <c r="J78" s="159"/>
      <c r="K78" s="159"/>
      <c r="L78" s="159"/>
      <c r="M78" s="159"/>
      <c r="N78" s="159"/>
      <c r="O78" s="159"/>
      <c r="P78" s="159"/>
      <c r="Q78" s="159"/>
      <c r="R78" s="159"/>
      <c r="S78" s="159"/>
      <c r="T78" s="159"/>
      <c r="U78" s="159"/>
      <c r="V78" s="159"/>
      <c r="W78" s="159"/>
      <c r="X78" s="159"/>
      <c r="Y78" s="159"/>
      <c r="Z78" s="159"/>
    </row>
    <row r="79" spans="1:26" ht="15" customHeight="1">
      <c r="A79" s="156" t="s">
        <v>445</v>
      </c>
      <c r="B79" s="194">
        <v>65520965</v>
      </c>
      <c r="C79" s="194">
        <v>65681644</v>
      </c>
      <c r="D79" s="194">
        <v>160680</v>
      </c>
      <c r="E79" s="194">
        <v>2.7E-2</v>
      </c>
      <c r="F79" s="156" t="s">
        <v>1727</v>
      </c>
      <c r="G79" s="194">
        <v>0.41</v>
      </c>
      <c r="H79" s="157" t="s">
        <v>1400</v>
      </c>
      <c r="I79" s="159"/>
      <c r="J79" s="159"/>
      <c r="K79" s="159"/>
      <c r="L79" s="159"/>
      <c r="M79" s="159"/>
      <c r="N79" s="159"/>
      <c r="O79" s="159"/>
      <c r="P79" s="159"/>
      <c r="Q79" s="159"/>
      <c r="R79" s="159"/>
      <c r="S79" s="159"/>
      <c r="T79" s="159"/>
      <c r="U79" s="159"/>
      <c r="V79" s="159"/>
      <c r="W79" s="159"/>
      <c r="X79" s="159"/>
      <c r="Y79" s="159"/>
      <c r="Z79" s="159"/>
    </row>
    <row r="80" spans="1:26" ht="15" customHeight="1">
      <c r="A80" s="156" t="s">
        <v>445</v>
      </c>
      <c r="B80" s="194">
        <v>67020343</v>
      </c>
      <c r="C80" s="194">
        <v>72805248</v>
      </c>
      <c r="D80" s="194">
        <v>5784906</v>
      </c>
      <c r="E80" s="194">
        <v>3.0000000000000001E-3</v>
      </c>
      <c r="F80" s="156" t="s">
        <v>1728</v>
      </c>
      <c r="G80" s="194">
        <v>1</v>
      </c>
      <c r="H80" s="157" t="s">
        <v>1400</v>
      </c>
      <c r="I80" s="159"/>
      <c r="J80" s="159"/>
      <c r="K80" s="159"/>
      <c r="L80" s="159"/>
      <c r="M80" s="159"/>
      <c r="N80" s="159"/>
      <c r="O80" s="159"/>
      <c r="P80" s="159"/>
      <c r="Q80" s="159"/>
      <c r="R80" s="159"/>
      <c r="S80" s="159"/>
      <c r="T80" s="159"/>
      <c r="U80" s="159"/>
      <c r="V80" s="159"/>
      <c r="W80" s="159"/>
      <c r="X80" s="159"/>
      <c r="Y80" s="159"/>
      <c r="Z80" s="159"/>
    </row>
    <row r="81" spans="1:26" ht="15" customHeight="1">
      <c r="A81" s="156" t="s">
        <v>445</v>
      </c>
      <c r="B81" s="194">
        <v>67062128</v>
      </c>
      <c r="C81" s="194">
        <v>72749591</v>
      </c>
      <c r="D81" s="194">
        <v>5687464</v>
      </c>
      <c r="E81" s="194">
        <v>3.0000000000000001E-3</v>
      </c>
      <c r="F81" s="156" t="s">
        <v>1728</v>
      </c>
      <c r="G81" s="194">
        <v>1</v>
      </c>
      <c r="H81" s="157" t="s">
        <v>1400</v>
      </c>
      <c r="I81" s="159"/>
      <c r="J81" s="159"/>
      <c r="K81" s="159"/>
      <c r="L81" s="159"/>
      <c r="M81" s="159"/>
      <c r="N81" s="159"/>
      <c r="O81" s="159"/>
      <c r="P81" s="159"/>
      <c r="Q81" s="159"/>
      <c r="R81" s="159"/>
      <c r="S81" s="159"/>
      <c r="T81" s="159"/>
      <c r="U81" s="159"/>
      <c r="V81" s="159"/>
      <c r="W81" s="159"/>
      <c r="X81" s="159"/>
      <c r="Y81" s="159"/>
      <c r="Z81" s="159"/>
    </row>
    <row r="82" spans="1:26" ht="15" customHeight="1">
      <c r="A82" s="156" t="s">
        <v>445</v>
      </c>
      <c r="B82" s="194">
        <v>67208418</v>
      </c>
      <c r="C82" s="194">
        <v>72605642</v>
      </c>
      <c r="D82" s="194">
        <v>5397225</v>
      </c>
      <c r="E82" s="194">
        <v>4.0000000000000001E-3</v>
      </c>
      <c r="F82" s="156" t="s">
        <v>1728</v>
      </c>
      <c r="G82" s="194">
        <v>1</v>
      </c>
      <c r="H82" s="157" t="s">
        <v>1400</v>
      </c>
      <c r="I82" s="159"/>
      <c r="J82" s="159"/>
      <c r="K82" s="159"/>
      <c r="L82" s="159"/>
      <c r="M82" s="159"/>
      <c r="N82" s="159"/>
      <c r="O82" s="159"/>
      <c r="P82" s="159"/>
      <c r="Q82" s="159"/>
      <c r="R82" s="159"/>
      <c r="S82" s="159"/>
      <c r="T82" s="159"/>
      <c r="U82" s="159"/>
      <c r="V82" s="159"/>
      <c r="W82" s="159"/>
      <c r="X82" s="159"/>
      <c r="Y82" s="159"/>
      <c r="Z82" s="159"/>
    </row>
    <row r="83" spans="1:26" ht="15" customHeight="1">
      <c r="A83" s="156" t="s">
        <v>445</v>
      </c>
      <c r="B83" s="194">
        <v>72862500</v>
      </c>
      <c r="C83" s="194">
        <v>75201344</v>
      </c>
      <c r="D83" s="194">
        <v>2338845</v>
      </c>
      <c r="E83" s="194">
        <v>0.96299999999999997</v>
      </c>
      <c r="F83" s="156" t="s">
        <v>1729</v>
      </c>
      <c r="G83" s="194">
        <v>0.91100000000000003</v>
      </c>
      <c r="H83" s="157" t="s">
        <v>1407</v>
      </c>
      <c r="I83" s="205"/>
      <c r="J83" s="205"/>
      <c r="K83" s="205"/>
      <c r="L83" s="205"/>
      <c r="M83" s="205"/>
      <c r="N83" s="205"/>
      <c r="O83" s="205"/>
      <c r="P83" s="205"/>
      <c r="Q83" s="205"/>
      <c r="R83" s="205"/>
      <c r="S83" s="205"/>
      <c r="T83" s="205"/>
      <c r="U83" s="205"/>
      <c r="V83" s="205"/>
      <c r="W83" s="205"/>
      <c r="X83" s="205"/>
      <c r="Y83" s="205"/>
      <c r="Z83" s="205"/>
    </row>
    <row r="84" spans="1:26" ht="15" customHeight="1">
      <c r="A84" s="156" t="s">
        <v>445</v>
      </c>
      <c r="B84" s="194">
        <v>72895648</v>
      </c>
      <c r="C84" s="194">
        <v>75471486</v>
      </c>
      <c r="D84" s="194">
        <v>2575839</v>
      </c>
      <c r="E84" s="194">
        <v>0.96</v>
      </c>
      <c r="F84" s="156" t="s">
        <v>1729</v>
      </c>
      <c r="G84" s="194">
        <v>1</v>
      </c>
      <c r="H84" s="157" t="s">
        <v>1400</v>
      </c>
      <c r="I84" s="205"/>
      <c r="J84" s="205"/>
      <c r="K84" s="205"/>
      <c r="L84" s="205"/>
      <c r="M84" s="205"/>
      <c r="N84" s="205"/>
      <c r="O84" s="205"/>
      <c r="P84" s="205"/>
      <c r="Q84" s="205"/>
      <c r="R84" s="205"/>
      <c r="S84" s="205"/>
      <c r="T84" s="205"/>
      <c r="U84" s="205"/>
      <c r="V84" s="205"/>
      <c r="W84" s="205"/>
      <c r="X84" s="205"/>
      <c r="Y84" s="205"/>
      <c r="Z84" s="205"/>
    </row>
    <row r="85" spans="1:26" ht="15" customHeight="1">
      <c r="A85" s="156" t="s">
        <v>445</v>
      </c>
      <c r="B85" s="194">
        <v>72985212</v>
      </c>
      <c r="C85" s="194">
        <v>74920464</v>
      </c>
      <c r="D85" s="194">
        <v>1935253</v>
      </c>
      <c r="E85" s="194">
        <v>1</v>
      </c>
      <c r="F85" s="156" t="s">
        <v>1729</v>
      </c>
      <c r="G85" s="194">
        <v>0.78300000000000003</v>
      </c>
      <c r="H85" s="157" t="s">
        <v>1407</v>
      </c>
      <c r="I85" s="205"/>
      <c r="J85" s="205"/>
      <c r="K85" s="205"/>
      <c r="L85" s="205"/>
      <c r="M85" s="205"/>
      <c r="N85" s="205"/>
      <c r="O85" s="205"/>
      <c r="P85" s="205"/>
      <c r="Q85" s="205"/>
      <c r="R85" s="205"/>
      <c r="S85" s="205"/>
      <c r="T85" s="205"/>
      <c r="U85" s="205"/>
      <c r="V85" s="205"/>
      <c r="W85" s="205"/>
      <c r="X85" s="205"/>
      <c r="Y85" s="205"/>
      <c r="Z85" s="205"/>
    </row>
    <row r="86" spans="1:26" ht="15" customHeight="1">
      <c r="A86" s="156" t="s">
        <v>445</v>
      </c>
      <c r="B86" s="194">
        <v>73007069</v>
      </c>
      <c r="C86" s="194">
        <v>75330475</v>
      </c>
      <c r="D86" s="194">
        <v>2323407</v>
      </c>
      <c r="E86" s="194">
        <v>1</v>
      </c>
      <c r="F86" s="156" t="s">
        <v>1729</v>
      </c>
      <c r="G86" s="194">
        <v>0.94</v>
      </c>
      <c r="H86" s="157" t="s">
        <v>1407</v>
      </c>
      <c r="I86" s="205"/>
      <c r="J86" s="205"/>
      <c r="K86" s="205"/>
      <c r="L86" s="205"/>
      <c r="M86" s="205"/>
      <c r="N86" s="205"/>
      <c r="O86" s="205"/>
      <c r="P86" s="205"/>
      <c r="Q86" s="205"/>
      <c r="R86" s="205"/>
      <c r="S86" s="205"/>
      <c r="T86" s="205"/>
      <c r="U86" s="205"/>
      <c r="V86" s="205"/>
      <c r="W86" s="205"/>
      <c r="X86" s="205"/>
      <c r="Y86" s="205"/>
      <c r="Z86" s="205"/>
    </row>
    <row r="87" spans="1:26" ht="15" customHeight="1">
      <c r="A87" s="156" t="s">
        <v>445</v>
      </c>
      <c r="B87" s="194">
        <v>73008366</v>
      </c>
      <c r="C87" s="194">
        <v>75298435</v>
      </c>
      <c r="D87" s="194">
        <v>2290070</v>
      </c>
      <c r="E87" s="194">
        <v>1</v>
      </c>
      <c r="F87" s="156" t="s">
        <v>1729</v>
      </c>
      <c r="G87" s="194">
        <v>0.92600000000000005</v>
      </c>
      <c r="H87" s="157" t="s">
        <v>1407</v>
      </c>
      <c r="I87" s="205"/>
      <c r="J87" s="205"/>
      <c r="K87" s="205"/>
      <c r="L87" s="205"/>
      <c r="M87" s="205"/>
      <c r="N87" s="205"/>
      <c r="O87" s="205"/>
      <c r="P87" s="205"/>
      <c r="Q87" s="205"/>
      <c r="R87" s="205"/>
      <c r="S87" s="205"/>
      <c r="T87" s="205"/>
      <c r="U87" s="205"/>
      <c r="V87" s="205"/>
      <c r="W87" s="205"/>
      <c r="X87" s="205"/>
      <c r="Y87" s="205"/>
      <c r="Z87" s="205"/>
    </row>
    <row r="88" spans="1:26" ht="15" customHeight="1">
      <c r="A88" s="156" t="s">
        <v>445</v>
      </c>
      <c r="B88" s="194">
        <v>73008884</v>
      </c>
      <c r="C88" s="194">
        <v>75515341</v>
      </c>
      <c r="D88" s="194">
        <v>2506458</v>
      </c>
      <c r="E88" s="194">
        <v>0.96299999999999997</v>
      </c>
      <c r="F88" s="156" t="s">
        <v>1729</v>
      </c>
      <c r="G88" s="194">
        <v>0.97599999999999998</v>
      </c>
      <c r="H88" s="157" t="s">
        <v>1407</v>
      </c>
      <c r="I88" s="205"/>
      <c r="J88" s="205"/>
      <c r="K88" s="205"/>
      <c r="L88" s="205"/>
      <c r="M88" s="205"/>
      <c r="N88" s="205"/>
      <c r="O88" s="205"/>
      <c r="P88" s="205"/>
      <c r="Q88" s="205"/>
      <c r="R88" s="205"/>
      <c r="S88" s="205"/>
      <c r="T88" s="205"/>
      <c r="U88" s="205"/>
      <c r="V88" s="205"/>
      <c r="W88" s="205"/>
      <c r="X88" s="205"/>
      <c r="Y88" s="205"/>
      <c r="Z88" s="205"/>
    </row>
    <row r="89" spans="1:26" ht="15" customHeight="1">
      <c r="A89" s="156" t="s">
        <v>445</v>
      </c>
      <c r="B89" s="194">
        <v>73009085</v>
      </c>
      <c r="C89" s="194">
        <v>77058788</v>
      </c>
      <c r="D89" s="194">
        <v>4049704</v>
      </c>
      <c r="E89" s="194">
        <v>0.59599999999999997</v>
      </c>
      <c r="F89" s="156" t="s">
        <v>1729</v>
      </c>
      <c r="G89" s="194">
        <v>0.97599999999999998</v>
      </c>
      <c r="H89" s="157" t="s">
        <v>1400</v>
      </c>
      <c r="I89" s="159"/>
      <c r="J89" s="159"/>
      <c r="K89" s="159"/>
      <c r="L89" s="159"/>
      <c r="M89" s="159"/>
      <c r="N89" s="159"/>
      <c r="O89" s="159"/>
      <c r="P89" s="159"/>
      <c r="Q89" s="159"/>
      <c r="R89" s="159"/>
      <c r="S89" s="159"/>
      <c r="T89" s="159"/>
      <c r="U89" s="159"/>
      <c r="V89" s="159"/>
      <c r="W89" s="159"/>
      <c r="X89" s="159"/>
      <c r="Y89" s="159"/>
      <c r="Z89" s="159"/>
    </row>
    <row r="90" spans="1:26" ht="15" customHeight="1">
      <c r="A90" s="156" t="s">
        <v>445</v>
      </c>
      <c r="B90" s="194">
        <v>73090943</v>
      </c>
      <c r="C90" s="194">
        <v>74914874</v>
      </c>
      <c r="D90" s="194">
        <v>1823932</v>
      </c>
      <c r="E90" s="194">
        <v>1</v>
      </c>
      <c r="F90" s="156" t="s">
        <v>1729</v>
      </c>
      <c r="G90" s="194">
        <v>0.73799999999999999</v>
      </c>
      <c r="H90" s="157" t="s">
        <v>1407</v>
      </c>
      <c r="I90" s="205"/>
      <c r="J90" s="205"/>
      <c r="K90" s="205"/>
      <c r="L90" s="205"/>
      <c r="M90" s="205"/>
      <c r="N90" s="205"/>
      <c r="O90" s="205"/>
      <c r="P90" s="205"/>
      <c r="Q90" s="205"/>
      <c r="R90" s="205"/>
      <c r="S90" s="205"/>
      <c r="T90" s="205"/>
      <c r="U90" s="205"/>
      <c r="V90" s="205"/>
      <c r="W90" s="205"/>
      <c r="X90" s="205"/>
      <c r="Y90" s="205"/>
      <c r="Z90" s="205"/>
    </row>
    <row r="91" spans="1:26" ht="15" customHeight="1">
      <c r="A91" s="156" t="s">
        <v>445</v>
      </c>
      <c r="B91" s="194">
        <v>73090943</v>
      </c>
      <c r="C91" s="194">
        <v>75358048</v>
      </c>
      <c r="D91" s="194">
        <v>2267106</v>
      </c>
      <c r="E91" s="194">
        <v>1</v>
      </c>
      <c r="F91" s="156" t="s">
        <v>1729</v>
      </c>
      <c r="G91" s="194">
        <v>0.91700000000000004</v>
      </c>
      <c r="H91" s="157" t="s">
        <v>1407</v>
      </c>
      <c r="I91" s="205"/>
      <c r="J91" s="205"/>
      <c r="K91" s="205"/>
      <c r="L91" s="205"/>
      <c r="M91" s="205"/>
      <c r="N91" s="205"/>
      <c r="O91" s="205"/>
      <c r="P91" s="205"/>
      <c r="Q91" s="205"/>
      <c r="R91" s="205"/>
      <c r="S91" s="205"/>
      <c r="T91" s="205"/>
      <c r="U91" s="205"/>
      <c r="V91" s="205"/>
      <c r="W91" s="205"/>
      <c r="X91" s="205"/>
      <c r="Y91" s="205"/>
      <c r="Z91" s="205"/>
    </row>
    <row r="92" spans="1:26" ht="15" customHeight="1">
      <c r="A92" s="156" t="s">
        <v>445</v>
      </c>
      <c r="B92" s="194">
        <v>73092577</v>
      </c>
      <c r="C92" s="194">
        <v>75298435</v>
      </c>
      <c r="D92" s="194">
        <v>2205859</v>
      </c>
      <c r="E92" s="194">
        <v>1</v>
      </c>
      <c r="F92" s="156" t="s">
        <v>1729</v>
      </c>
      <c r="G92" s="194">
        <v>0.89200000000000002</v>
      </c>
      <c r="H92" s="157" t="s">
        <v>1407</v>
      </c>
      <c r="I92" s="205"/>
      <c r="J92" s="205"/>
      <c r="K92" s="205"/>
      <c r="L92" s="205"/>
      <c r="M92" s="205"/>
      <c r="N92" s="205"/>
      <c r="O92" s="205"/>
      <c r="P92" s="205"/>
      <c r="Q92" s="205"/>
      <c r="R92" s="205"/>
      <c r="S92" s="205"/>
      <c r="T92" s="205"/>
      <c r="U92" s="205"/>
      <c r="V92" s="205"/>
      <c r="W92" s="205"/>
      <c r="X92" s="205"/>
      <c r="Y92" s="205"/>
      <c r="Z92" s="205"/>
    </row>
    <row r="93" spans="1:26" ht="15" customHeight="1">
      <c r="A93" s="156" t="s">
        <v>445</v>
      </c>
      <c r="B93" s="194">
        <v>73093097</v>
      </c>
      <c r="C93" s="194">
        <v>75515341</v>
      </c>
      <c r="D93" s="194">
        <v>2422245</v>
      </c>
      <c r="E93" s="194">
        <v>0.96199999999999997</v>
      </c>
      <c r="F93" s="156" t="s">
        <v>1729</v>
      </c>
      <c r="G93" s="194">
        <v>0.94199999999999995</v>
      </c>
      <c r="H93" s="157" t="s">
        <v>1407</v>
      </c>
      <c r="I93" s="205"/>
      <c r="J93" s="205"/>
      <c r="K93" s="205"/>
      <c r="L93" s="205"/>
      <c r="M93" s="205"/>
      <c r="N93" s="205"/>
      <c r="O93" s="205"/>
      <c r="P93" s="205"/>
      <c r="Q93" s="205"/>
      <c r="R93" s="205"/>
      <c r="S93" s="205"/>
      <c r="T93" s="205"/>
      <c r="U93" s="205"/>
      <c r="V93" s="205"/>
      <c r="W93" s="205"/>
      <c r="X93" s="205"/>
      <c r="Y93" s="205"/>
      <c r="Z93" s="205"/>
    </row>
    <row r="94" spans="1:26" ht="15" customHeight="1">
      <c r="A94" s="156" t="s">
        <v>445</v>
      </c>
      <c r="B94" s="194">
        <v>73174794</v>
      </c>
      <c r="C94" s="194">
        <v>74833380</v>
      </c>
      <c r="D94" s="194">
        <v>1658587</v>
      </c>
      <c r="E94" s="194">
        <v>1</v>
      </c>
      <c r="F94" s="156" t="s">
        <v>1729</v>
      </c>
      <c r="G94" s="194">
        <v>0.67100000000000004</v>
      </c>
      <c r="H94" s="157" t="s">
        <v>1407</v>
      </c>
      <c r="I94" s="205"/>
      <c r="J94" s="205"/>
      <c r="K94" s="205"/>
      <c r="L94" s="205"/>
      <c r="M94" s="205"/>
      <c r="N94" s="205"/>
      <c r="O94" s="205"/>
      <c r="P94" s="205"/>
      <c r="Q94" s="205"/>
      <c r="R94" s="205"/>
      <c r="S94" s="205"/>
      <c r="T94" s="205"/>
      <c r="U94" s="205"/>
      <c r="V94" s="205"/>
      <c r="W94" s="205"/>
      <c r="X94" s="205"/>
      <c r="Y94" s="205"/>
      <c r="Z94" s="205"/>
    </row>
    <row r="95" spans="1:26" ht="15" customHeight="1">
      <c r="A95" s="156" t="s">
        <v>445</v>
      </c>
      <c r="B95" s="194">
        <v>74728173</v>
      </c>
      <c r="C95" s="194">
        <v>75217878</v>
      </c>
      <c r="D95" s="194">
        <v>489706</v>
      </c>
      <c r="E95" s="194">
        <v>1</v>
      </c>
      <c r="F95" s="156" t="s">
        <v>1729</v>
      </c>
      <c r="G95" s="194">
        <v>0.19800000000000001</v>
      </c>
      <c r="H95" s="157" t="s">
        <v>1407</v>
      </c>
      <c r="I95" s="205"/>
      <c r="J95" s="205"/>
      <c r="K95" s="205"/>
      <c r="L95" s="205"/>
      <c r="M95" s="205"/>
      <c r="N95" s="205"/>
      <c r="O95" s="205"/>
      <c r="P95" s="205"/>
      <c r="Q95" s="205"/>
      <c r="R95" s="205"/>
      <c r="S95" s="205"/>
      <c r="T95" s="205"/>
      <c r="U95" s="205"/>
      <c r="V95" s="205"/>
      <c r="W95" s="205"/>
      <c r="X95" s="205"/>
      <c r="Y95" s="205"/>
      <c r="Z95" s="205"/>
    </row>
    <row r="96" spans="1:26" ht="15" customHeight="1">
      <c r="A96" s="156" t="s">
        <v>445</v>
      </c>
      <c r="B96" s="194">
        <v>74869959</v>
      </c>
      <c r="C96" s="194">
        <v>75379886</v>
      </c>
      <c r="D96" s="194">
        <v>509928</v>
      </c>
      <c r="E96" s="194">
        <v>1</v>
      </c>
      <c r="F96" s="156" t="s">
        <v>1729</v>
      </c>
      <c r="G96" s="194">
        <v>0.20599999999999999</v>
      </c>
      <c r="H96" s="157" t="s">
        <v>1407</v>
      </c>
      <c r="I96" s="205"/>
      <c r="J96" s="205"/>
      <c r="K96" s="205"/>
      <c r="L96" s="205"/>
      <c r="M96" s="205"/>
      <c r="N96" s="205"/>
      <c r="O96" s="205"/>
      <c r="P96" s="205"/>
      <c r="Q96" s="205"/>
      <c r="R96" s="205"/>
      <c r="S96" s="205"/>
      <c r="T96" s="205"/>
      <c r="U96" s="205"/>
      <c r="V96" s="205"/>
      <c r="W96" s="205"/>
      <c r="X96" s="205"/>
      <c r="Y96" s="205"/>
      <c r="Z96" s="205"/>
    </row>
    <row r="97" spans="1:26" ht="15" customHeight="1">
      <c r="A97" s="156" t="s">
        <v>445</v>
      </c>
      <c r="B97" s="194">
        <v>74891742</v>
      </c>
      <c r="C97" s="194">
        <v>75302502</v>
      </c>
      <c r="D97" s="194">
        <v>410761</v>
      </c>
      <c r="E97" s="194">
        <v>1</v>
      </c>
      <c r="F97" s="156" t="s">
        <v>1729</v>
      </c>
      <c r="G97" s="194">
        <v>0.16600000000000001</v>
      </c>
      <c r="H97" s="157" t="s">
        <v>1407</v>
      </c>
      <c r="I97" s="205"/>
      <c r="J97" s="205"/>
      <c r="K97" s="205"/>
      <c r="L97" s="205"/>
      <c r="M97" s="205"/>
      <c r="N97" s="205"/>
      <c r="O97" s="205"/>
      <c r="P97" s="205"/>
      <c r="Q97" s="205"/>
      <c r="R97" s="205"/>
      <c r="S97" s="205"/>
      <c r="T97" s="205"/>
      <c r="U97" s="205"/>
      <c r="V97" s="205"/>
      <c r="W97" s="205"/>
      <c r="X97" s="205"/>
      <c r="Y97" s="205"/>
      <c r="Z97" s="205"/>
    </row>
    <row r="98" spans="1:26" ht="15" customHeight="1">
      <c r="A98" s="156" t="s">
        <v>445</v>
      </c>
      <c r="B98" s="194">
        <v>74891742</v>
      </c>
      <c r="C98" s="194">
        <v>75330475</v>
      </c>
      <c r="D98" s="194">
        <v>438734</v>
      </c>
      <c r="E98" s="194">
        <v>1</v>
      </c>
      <c r="F98" s="156" t="s">
        <v>1729</v>
      </c>
      <c r="G98" s="194">
        <v>0.17699999999999999</v>
      </c>
      <c r="H98" s="157" t="s">
        <v>1407</v>
      </c>
      <c r="I98" s="205"/>
      <c r="J98" s="205"/>
      <c r="K98" s="205"/>
      <c r="L98" s="205"/>
      <c r="M98" s="205"/>
      <c r="N98" s="205"/>
      <c r="O98" s="205"/>
      <c r="P98" s="205"/>
      <c r="Q98" s="205"/>
      <c r="R98" s="205"/>
      <c r="S98" s="205"/>
      <c r="T98" s="205"/>
      <c r="U98" s="205"/>
      <c r="V98" s="205"/>
      <c r="W98" s="205"/>
      <c r="X98" s="205"/>
      <c r="Y98" s="205"/>
      <c r="Z98" s="205"/>
    </row>
    <row r="99" spans="1:26" ht="15" customHeight="1">
      <c r="A99" s="156" t="s">
        <v>445</v>
      </c>
      <c r="B99" s="194">
        <v>74891742</v>
      </c>
      <c r="C99" s="194">
        <v>77058788</v>
      </c>
      <c r="D99" s="194">
        <v>2167047</v>
      </c>
      <c r="E99" s="194">
        <v>0.245</v>
      </c>
      <c r="F99" s="156" t="s">
        <v>1729</v>
      </c>
      <c r="G99" s="194">
        <v>0.215</v>
      </c>
      <c r="H99" s="157" t="s">
        <v>1400</v>
      </c>
      <c r="I99" s="159"/>
      <c r="J99" s="159"/>
      <c r="K99" s="159"/>
      <c r="L99" s="159"/>
      <c r="M99" s="159"/>
      <c r="N99" s="159"/>
      <c r="O99" s="159"/>
      <c r="P99" s="159"/>
      <c r="Q99" s="159"/>
      <c r="R99" s="159"/>
      <c r="S99" s="159"/>
      <c r="T99" s="159"/>
      <c r="U99" s="159"/>
      <c r="V99" s="159"/>
      <c r="W99" s="159"/>
      <c r="X99" s="159"/>
      <c r="Y99" s="159"/>
      <c r="Z99" s="159"/>
    </row>
    <row r="100" spans="1:26" ht="15" customHeight="1">
      <c r="A100" s="156" t="s">
        <v>445</v>
      </c>
      <c r="B100" s="194">
        <v>74893040</v>
      </c>
      <c r="C100" s="194">
        <v>75298435</v>
      </c>
      <c r="D100" s="194">
        <v>405396</v>
      </c>
      <c r="E100" s="194">
        <v>1</v>
      </c>
      <c r="F100" s="156" t="s">
        <v>1729</v>
      </c>
      <c r="G100" s="194">
        <v>0.16400000000000001</v>
      </c>
      <c r="H100" s="157" t="s">
        <v>1407</v>
      </c>
      <c r="I100" s="205"/>
      <c r="J100" s="205"/>
      <c r="K100" s="205"/>
      <c r="L100" s="205"/>
      <c r="M100" s="205"/>
      <c r="N100" s="205"/>
      <c r="O100" s="205"/>
      <c r="P100" s="205"/>
      <c r="Q100" s="205"/>
      <c r="R100" s="205"/>
      <c r="S100" s="205"/>
      <c r="T100" s="205"/>
      <c r="U100" s="205"/>
      <c r="V100" s="205"/>
      <c r="W100" s="205"/>
      <c r="X100" s="205"/>
      <c r="Y100" s="205"/>
      <c r="Z100" s="205"/>
    </row>
    <row r="101" spans="1:26" ht="15" customHeight="1">
      <c r="A101" s="156" t="s">
        <v>445</v>
      </c>
      <c r="B101" s="194">
        <v>74893558</v>
      </c>
      <c r="C101" s="194">
        <v>75515341</v>
      </c>
      <c r="D101" s="194">
        <v>621784</v>
      </c>
      <c r="E101" s="194">
        <v>0.85099999999999998</v>
      </c>
      <c r="F101" s="156" t="s">
        <v>1729</v>
      </c>
      <c r="G101" s="194">
        <v>0.214</v>
      </c>
      <c r="H101" s="157" t="s">
        <v>1407</v>
      </c>
      <c r="I101" s="205"/>
      <c r="J101" s="205"/>
      <c r="K101" s="205"/>
      <c r="L101" s="205"/>
      <c r="M101" s="205"/>
      <c r="N101" s="205"/>
      <c r="O101" s="205"/>
      <c r="P101" s="205"/>
      <c r="Q101" s="205"/>
      <c r="R101" s="205"/>
      <c r="S101" s="205"/>
      <c r="T101" s="205"/>
      <c r="U101" s="205"/>
      <c r="V101" s="205"/>
      <c r="W101" s="205"/>
      <c r="X101" s="205"/>
      <c r="Y101" s="205"/>
      <c r="Z101" s="205"/>
    </row>
    <row r="102" spans="1:26" ht="15" customHeight="1">
      <c r="A102" s="156" t="s">
        <v>445</v>
      </c>
      <c r="B102" s="194">
        <v>74893759</v>
      </c>
      <c r="C102" s="194">
        <v>77037733</v>
      </c>
      <c r="D102" s="194">
        <v>2143975</v>
      </c>
      <c r="E102" s="194">
        <v>0.247</v>
      </c>
      <c r="F102" s="156" t="s">
        <v>1729</v>
      </c>
      <c r="G102" s="194">
        <v>0.214</v>
      </c>
      <c r="H102" s="157" t="s">
        <v>1400</v>
      </c>
      <c r="I102" s="159"/>
      <c r="J102" s="159"/>
      <c r="K102" s="159"/>
      <c r="L102" s="159"/>
      <c r="M102" s="159"/>
      <c r="N102" s="159"/>
      <c r="O102" s="159"/>
      <c r="P102" s="159"/>
      <c r="Q102" s="159"/>
      <c r="R102" s="159"/>
      <c r="S102" s="159"/>
      <c r="T102" s="159"/>
      <c r="U102" s="159"/>
      <c r="V102" s="159"/>
      <c r="W102" s="159"/>
      <c r="X102" s="159"/>
      <c r="Y102" s="159"/>
      <c r="Z102" s="159"/>
    </row>
    <row r="103" spans="1:26" ht="15" customHeight="1">
      <c r="A103" s="156" t="s">
        <v>445</v>
      </c>
      <c r="B103" s="194">
        <v>75279452</v>
      </c>
      <c r="C103" s="194">
        <v>77032225</v>
      </c>
      <c r="D103" s="194">
        <v>1752774</v>
      </c>
      <c r="E103" s="194">
        <v>8.2000000000000003E-2</v>
      </c>
      <c r="F103" s="156" t="s">
        <v>1729</v>
      </c>
      <c r="G103" s="194">
        <v>5.8000000000000003E-2</v>
      </c>
      <c r="H103" s="157" t="s">
        <v>1400</v>
      </c>
      <c r="I103" s="159"/>
      <c r="J103" s="159"/>
      <c r="K103" s="159"/>
      <c r="L103" s="159"/>
      <c r="M103" s="159"/>
      <c r="N103" s="159"/>
      <c r="O103" s="159"/>
      <c r="P103" s="159"/>
      <c r="Q103" s="159"/>
      <c r="R103" s="159"/>
      <c r="S103" s="159"/>
      <c r="T103" s="159"/>
      <c r="U103" s="159"/>
      <c r="V103" s="159"/>
      <c r="W103" s="159"/>
      <c r="X103" s="159"/>
      <c r="Y103" s="159"/>
      <c r="Z103" s="159"/>
    </row>
    <row r="104" spans="1:26" ht="15" customHeight="1">
      <c r="A104" s="156" t="s">
        <v>445</v>
      </c>
      <c r="B104" s="194">
        <v>75281436</v>
      </c>
      <c r="C104" s="194">
        <v>77058788</v>
      </c>
      <c r="D104" s="194">
        <v>1777353</v>
      </c>
      <c r="E104" s="194">
        <v>7.9000000000000001E-2</v>
      </c>
      <c r="F104" s="156" t="s">
        <v>1729</v>
      </c>
      <c r="G104" s="194">
        <v>5.7000000000000002E-2</v>
      </c>
      <c r="H104" s="157" t="s">
        <v>1400</v>
      </c>
      <c r="I104" s="159"/>
      <c r="J104" s="159"/>
      <c r="K104" s="159"/>
      <c r="L104" s="159"/>
      <c r="M104" s="159"/>
      <c r="N104" s="159"/>
      <c r="O104" s="159"/>
      <c r="P104" s="159"/>
      <c r="Q104" s="159"/>
      <c r="R104" s="159"/>
      <c r="S104" s="159"/>
      <c r="T104" s="159"/>
      <c r="U104" s="159"/>
      <c r="V104" s="159"/>
      <c r="W104" s="159"/>
      <c r="X104" s="159"/>
      <c r="Y104" s="159"/>
      <c r="Z104" s="159"/>
    </row>
    <row r="105" spans="1:26" ht="15" customHeight="1">
      <c r="A105" s="156" t="s">
        <v>445</v>
      </c>
      <c r="B105" s="194">
        <v>75281764</v>
      </c>
      <c r="C105" s="194">
        <v>75515341</v>
      </c>
      <c r="D105" s="194">
        <v>233578</v>
      </c>
      <c r="E105" s="194">
        <v>0.60299999999999998</v>
      </c>
      <c r="F105" s="156" t="s">
        <v>1729</v>
      </c>
      <c r="G105" s="194">
        <v>5.7000000000000002E-2</v>
      </c>
      <c r="H105" s="157" t="s">
        <v>1400</v>
      </c>
      <c r="I105" s="159"/>
      <c r="J105" s="159"/>
      <c r="K105" s="159"/>
      <c r="L105" s="159"/>
      <c r="M105" s="159"/>
      <c r="N105" s="159"/>
      <c r="O105" s="159"/>
      <c r="P105" s="159"/>
      <c r="Q105" s="159"/>
      <c r="R105" s="159"/>
      <c r="S105" s="159"/>
      <c r="T105" s="159"/>
      <c r="U105" s="159"/>
      <c r="V105" s="159"/>
      <c r="W105" s="159"/>
      <c r="X105" s="159"/>
      <c r="Y105" s="159"/>
      <c r="Z105" s="159"/>
    </row>
    <row r="106" spans="1:26" ht="15" customHeight="1">
      <c r="A106" s="156" t="s">
        <v>445</v>
      </c>
      <c r="B106" s="194">
        <v>75298438</v>
      </c>
      <c r="C106" s="194">
        <v>75515341</v>
      </c>
      <c r="D106" s="194">
        <v>216904</v>
      </c>
      <c r="E106" s="194">
        <v>0.57199999999999995</v>
      </c>
      <c r="F106" s="156" t="s">
        <v>1729</v>
      </c>
      <c r="G106" s="194">
        <v>0.05</v>
      </c>
      <c r="H106" s="157" t="s">
        <v>1400</v>
      </c>
      <c r="I106" s="159"/>
      <c r="J106" s="159"/>
      <c r="K106" s="159"/>
      <c r="L106" s="159"/>
      <c r="M106" s="159"/>
      <c r="N106" s="159"/>
      <c r="O106" s="159"/>
      <c r="P106" s="159"/>
      <c r="Q106" s="159"/>
      <c r="R106" s="159"/>
      <c r="S106" s="159"/>
      <c r="T106" s="159"/>
      <c r="U106" s="159"/>
      <c r="V106" s="159"/>
      <c r="W106" s="159"/>
      <c r="X106" s="159"/>
      <c r="Y106" s="159"/>
      <c r="Z106" s="159"/>
    </row>
    <row r="107" spans="1:26" ht="15" customHeight="1">
      <c r="A107" s="156" t="s">
        <v>445</v>
      </c>
      <c r="B107" s="194">
        <v>75298438</v>
      </c>
      <c r="C107" s="194">
        <v>77058788</v>
      </c>
      <c r="D107" s="194">
        <v>1760351</v>
      </c>
      <c r="E107" s="194">
        <v>7.0999999999999994E-2</v>
      </c>
      <c r="F107" s="156" t="s">
        <v>1729</v>
      </c>
      <c r="G107" s="194">
        <v>0.05</v>
      </c>
      <c r="H107" s="157" t="s">
        <v>1400</v>
      </c>
      <c r="I107" s="159"/>
      <c r="J107" s="159"/>
      <c r="K107" s="159"/>
      <c r="L107" s="159"/>
      <c r="M107" s="159"/>
      <c r="N107" s="159"/>
      <c r="O107" s="159"/>
      <c r="P107" s="159"/>
      <c r="Q107" s="159"/>
      <c r="R107" s="159"/>
      <c r="S107" s="159"/>
      <c r="T107" s="159"/>
      <c r="U107" s="159"/>
      <c r="V107" s="159"/>
      <c r="W107" s="159"/>
      <c r="X107" s="159"/>
      <c r="Y107" s="159"/>
      <c r="Z107" s="159"/>
    </row>
    <row r="108" spans="1:26" ht="15" customHeight="1">
      <c r="A108" s="156" t="s">
        <v>445</v>
      </c>
      <c r="B108" s="194">
        <v>75309735</v>
      </c>
      <c r="C108" s="194">
        <v>75515341</v>
      </c>
      <c r="D108" s="194">
        <v>205607</v>
      </c>
      <c r="E108" s="194">
        <v>0.54900000000000004</v>
      </c>
      <c r="F108" s="156" t="s">
        <v>1729</v>
      </c>
      <c r="G108" s="194">
        <v>4.5999999999999999E-2</v>
      </c>
      <c r="H108" s="157" t="s">
        <v>1400</v>
      </c>
      <c r="I108" s="159"/>
      <c r="J108" s="159"/>
      <c r="K108" s="159"/>
      <c r="L108" s="159"/>
      <c r="M108" s="159"/>
      <c r="N108" s="159"/>
      <c r="O108" s="159"/>
      <c r="P108" s="159"/>
      <c r="Q108" s="159"/>
      <c r="R108" s="159"/>
      <c r="S108" s="159"/>
      <c r="T108" s="159"/>
      <c r="U108" s="159"/>
      <c r="V108" s="159"/>
      <c r="W108" s="159"/>
      <c r="X108" s="159"/>
      <c r="Y108" s="159"/>
      <c r="Z108" s="159"/>
    </row>
    <row r="109" spans="1:26" ht="15" customHeight="1">
      <c r="A109" s="156" t="s">
        <v>445</v>
      </c>
      <c r="B109" s="194">
        <v>75332889</v>
      </c>
      <c r="C109" s="194">
        <v>77032747</v>
      </c>
      <c r="D109" s="194">
        <v>1699859</v>
      </c>
      <c r="E109" s="194">
        <v>5.2999999999999999E-2</v>
      </c>
      <c r="F109" s="156" t="s">
        <v>1729</v>
      </c>
      <c r="G109" s="194">
        <v>3.5999999999999997E-2</v>
      </c>
      <c r="H109" s="157" t="s">
        <v>1400</v>
      </c>
      <c r="I109" s="159"/>
      <c r="J109" s="159"/>
      <c r="K109" s="159"/>
      <c r="L109" s="159"/>
      <c r="M109" s="159"/>
      <c r="N109" s="159"/>
      <c r="O109" s="159"/>
      <c r="P109" s="159"/>
      <c r="Q109" s="159"/>
      <c r="R109" s="159"/>
      <c r="S109" s="159"/>
      <c r="T109" s="159"/>
      <c r="U109" s="159"/>
      <c r="V109" s="159"/>
      <c r="W109" s="159"/>
      <c r="X109" s="159"/>
      <c r="Y109" s="159"/>
      <c r="Z109" s="159"/>
    </row>
    <row r="110" spans="1:26" ht="15" customHeight="1">
      <c r="A110" s="156" t="s">
        <v>445</v>
      </c>
      <c r="B110" s="194">
        <v>75332889</v>
      </c>
      <c r="C110" s="194">
        <v>77034801</v>
      </c>
      <c r="D110" s="194">
        <v>1701913</v>
      </c>
      <c r="E110" s="194">
        <v>5.2999999999999999E-2</v>
      </c>
      <c r="F110" s="156" t="s">
        <v>1729</v>
      </c>
      <c r="G110" s="194">
        <v>3.5999999999999997E-2</v>
      </c>
      <c r="H110" s="157" t="s">
        <v>1400</v>
      </c>
      <c r="I110" s="159"/>
      <c r="J110" s="159"/>
      <c r="K110" s="159"/>
      <c r="L110" s="159"/>
      <c r="M110" s="159"/>
      <c r="N110" s="159"/>
      <c r="O110" s="159"/>
      <c r="P110" s="159"/>
      <c r="Q110" s="159"/>
      <c r="R110" s="159"/>
      <c r="S110" s="159"/>
      <c r="T110" s="159"/>
      <c r="U110" s="159"/>
      <c r="V110" s="159"/>
      <c r="W110" s="159"/>
      <c r="X110" s="159"/>
      <c r="Y110" s="159"/>
      <c r="Z110" s="159"/>
    </row>
    <row r="111" spans="1:26" ht="15" customHeight="1">
      <c r="A111" s="156" t="s">
        <v>445</v>
      </c>
      <c r="B111" s="194">
        <v>75333591</v>
      </c>
      <c r="C111" s="194">
        <v>75515341</v>
      </c>
      <c r="D111" s="194">
        <v>181751</v>
      </c>
      <c r="E111" s="194">
        <v>0.48899999999999999</v>
      </c>
      <c r="F111" s="156" t="s">
        <v>1729</v>
      </c>
      <c r="G111" s="194">
        <v>3.5999999999999997E-2</v>
      </c>
      <c r="H111" s="157" t="s">
        <v>1400</v>
      </c>
      <c r="I111" s="159"/>
      <c r="J111" s="159"/>
      <c r="K111" s="159"/>
      <c r="L111" s="159"/>
      <c r="M111" s="159"/>
      <c r="N111" s="159"/>
      <c r="O111" s="159"/>
      <c r="P111" s="159"/>
      <c r="Q111" s="159"/>
      <c r="R111" s="159"/>
      <c r="S111" s="159"/>
      <c r="T111" s="159"/>
      <c r="U111" s="159"/>
      <c r="V111" s="159"/>
      <c r="W111" s="159"/>
      <c r="X111" s="159"/>
      <c r="Y111" s="159"/>
      <c r="Z111" s="159"/>
    </row>
    <row r="112" spans="1:26" ht="15" customHeight="1">
      <c r="A112" s="156" t="s">
        <v>445</v>
      </c>
      <c r="B112" s="194">
        <v>75337331</v>
      </c>
      <c r="C112" s="194">
        <v>77058788</v>
      </c>
      <c r="D112" s="194">
        <v>1721458</v>
      </c>
      <c r="E112" s="194">
        <v>0.05</v>
      </c>
      <c r="F112" s="156" t="s">
        <v>1729</v>
      </c>
      <c r="G112" s="194">
        <v>3.4000000000000002E-2</v>
      </c>
      <c r="H112" s="157" t="s">
        <v>1400</v>
      </c>
      <c r="I112" s="159"/>
      <c r="J112" s="159"/>
      <c r="K112" s="159"/>
      <c r="L112" s="159"/>
      <c r="M112" s="159"/>
      <c r="N112" s="159"/>
      <c r="O112" s="159"/>
      <c r="P112" s="159"/>
      <c r="Q112" s="159"/>
      <c r="R112" s="159"/>
      <c r="S112" s="159"/>
      <c r="T112" s="159"/>
      <c r="U112" s="159"/>
      <c r="V112" s="159"/>
      <c r="W112" s="159"/>
      <c r="X112" s="159"/>
      <c r="Y112" s="159"/>
      <c r="Z112" s="159"/>
    </row>
    <row r="113" spans="1:26" ht="15" customHeight="1">
      <c r="A113" s="156" t="s">
        <v>445</v>
      </c>
      <c r="B113" s="194">
        <v>143521768</v>
      </c>
      <c r="C113" s="194">
        <v>143807700</v>
      </c>
      <c r="D113" s="194">
        <v>285933</v>
      </c>
      <c r="E113" s="194">
        <v>0.216</v>
      </c>
      <c r="F113" s="156" t="s">
        <v>1730</v>
      </c>
      <c r="G113" s="194">
        <v>1</v>
      </c>
      <c r="H113" s="157" t="s">
        <v>1400</v>
      </c>
      <c r="I113" s="159"/>
      <c r="J113" s="159"/>
      <c r="K113" s="159"/>
      <c r="L113" s="159"/>
      <c r="M113" s="159"/>
      <c r="N113" s="159"/>
      <c r="O113" s="159"/>
      <c r="P113" s="159"/>
      <c r="Q113" s="159"/>
      <c r="R113" s="159"/>
      <c r="S113" s="159"/>
      <c r="T113" s="159"/>
      <c r="U113" s="159"/>
      <c r="V113" s="159"/>
      <c r="W113" s="159"/>
      <c r="X113" s="159"/>
      <c r="Y113" s="159"/>
      <c r="Z113" s="159"/>
    </row>
    <row r="114" spans="1:26" ht="15" customHeight="1">
      <c r="A114" s="156" t="s">
        <v>445</v>
      </c>
      <c r="B114" s="194">
        <v>149889693</v>
      </c>
      <c r="C114" s="194">
        <v>152803227</v>
      </c>
      <c r="D114" s="194">
        <v>2913535</v>
      </c>
      <c r="E114" s="194">
        <v>2E-3</v>
      </c>
      <c r="F114" s="156" t="s">
        <v>1731</v>
      </c>
      <c r="G114" s="194">
        <v>1</v>
      </c>
      <c r="H114" s="157" t="s">
        <v>1400</v>
      </c>
      <c r="I114" s="159"/>
      <c r="J114" s="159"/>
      <c r="K114" s="159"/>
      <c r="L114" s="159"/>
      <c r="M114" s="159"/>
      <c r="N114" s="159"/>
      <c r="O114" s="159"/>
      <c r="P114" s="159"/>
      <c r="Q114" s="159"/>
      <c r="R114" s="159"/>
      <c r="S114" s="159"/>
      <c r="T114" s="159"/>
      <c r="U114" s="159"/>
      <c r="V114" s="159"/>
      <c r="W114" s="159"/>
      <c r="X114" s="159"/>
      <c r="Y114" s="159"/>
      <c r="Z114" s="159"/>
    </row>
    <row r="115" spans="1:26" ht="15" customHeight="1">
      <c r="A115" s="156" t="s">
        <v>445</v>
      </c>
      <c r="B115" s="194">
        <v>149931962</v>
      </c>
      <c r="C115" s="194">
        <v>154164997</v>
      </c>
      <c r="D115" s="194">
        <v>4233036</v>
      </c>
      <c r="E115" s="194">
        <v>1E-3</v>
      </c>
      <c r="F115" s="156" t="s">
        <v>1731</v>
      </c>
      <c r="G115" s="194">
        <v>1</v>
      </c>
      <c r="H115" s="157" t="s">
        <v>1400</v>
      </c>
      <c r="I115" s="159"/>
      <c r="J115" s="159"/>
      <c r="K115" s="159"/>
      <c r="L115" s="159"/>
      <c r="M115" s="159"/>
      <c r="N115" s="159"/>
      <c r="O115" s="159"/>
      <c r="P115" s="159"/>
      <c r="Q115" s="159"/>
      <c r="R115" s="159"/>
      <c r="S115" s="159"/>
      <c r="T115" s="159"/>
      <c r="U115" s="159"/>
      <c r="V115" s="159"/>
      <c r="W115" s="159"/>
      <c r="X115" s="159"/>
      <c r="Y115" s="159"/>
      <c r="Z115" s="159"/>
    </row>
    <row r="116" spans="1:26" ht="15" customHeight="1">
      <c r="A116" s="156" t="s">
        <v>445</v>
      </c>
      <c r="B116" s="194">
        <v>150036751</v>
      </c>
      <c r="C116" s="194">
        <v>154062976</v>
      </c>
      <c r="D116" s="194">
        <v>4026226</v>
      </c>
      <c r="E116" s="194">
        <v>1E-3</v>
      </c>
      <c r="F116" s="156" t="s">
        <v>1732</v>
      </c>
      <c r="G116" s="194">
        <v>1</v>
      </c>
      <c r="H116" s="157" t="s">
        <v>1400</v>
      </c>
      <c r="I116" s="159"/>
      <c r="J116" s="159"/>
      <c r="K116" s="159"/>
      <c r="L116" s="159"/>
      <c r="M116" s="159"/>
      <c r="N116" s="159"/>
      <c r="O116" s="159"/>
      <c r="P116" s="159"/>
      <c r="Q116" s="159"/>
      <c r="R116" s="159"/>
      <c r="S116" s="159"/>
      <c r="T116" s="159"/>
      <c r="U116" s="159"/>
      <c r="V116" s="159"/>
      <c r="W116" s="159"/>
      <c r="X116" s="159"/>
      <c r="Y116" s="159"/>
      <c r="Z116" s="159"/>
    </row>
    <row r="117" spans="1:26" ht="15" customHeight="1">
      <c r="A117" s="156" t="s">
        <v>445</v>
      </c>
      <c r="B117" s="194">
        <v>150142568</v>
      </c>
      <c r="C117" s="194">
        <v>153824661</v>
      </c>
      <c r="D117" s="194">
        <v>3682094</v>
      </c>
      <c r="E117" s="194">
        <v>1E-3</v>
      </c>
      <c r="F117" s="156" t="s">
        <v>1732</v>
      </c>
      <c r="G117" s="194">
        <v>1</v>
      </c>
      <c r="H117" s="157" t="s">
        <v>1400</v>
      </c>
      <c r="I117" s="159"/>
      <c r="J117" s="159"/>
      <c r="K117" s="159"/>
      <c r="L117" s="159"/>
      <c r="M117" s="159"/>
      <c r="N117" s="159"/>
      <c r="O117" s="159"/>
      <c r="P117" s="159"/>
      <c r="Q117" s="159"/>
      <c r="R117" s="159"/>
      <c r="S117" s="159"/>
      <c r="T117" s="159"/>
      <c r="U117" s="159"/>
      <c r="V117" s="159"/>
      <c r="W117" s="159"/>
      <c r="X117" s="159"/>
      <c r="Y117" s="159"/>
      <c r="Z117" s="159"/>
    </row>
    <row r="118" spans="1:26" ht="15" customHeight="1">
      <c r="A118" s="156" t="s">
        <v>446</v>
      </c>
      <c r="B118" s="194">
        <v>2232510</v>
      </c>
      <c r="C118" s="194">
        <v>2486876</v>
      </c>
      <c r="D118" s="194">
        <v>254367</v>
      </c>
      <c r="E118" s="194">
        <v>0.90300000000000002</v>
      </c>
      <c r="F118" s="156" t="s">
        <v>1733</v>
      </c>
      <c r="G118" s="194">
        <v>1</v>
      </c>
      <c r="H118" s="157" t="s">
        <v>1400</v>
      </c>
      <c r="I118" s="205"/>
      <c r="J118" s="205"/>
      <c r="K118" s="205"/>
      <c r="L118" s="205"/>
      <c r="M118" s="205"/>
      <c r="N118" s="205"/>
      <c r="O118" s="205"/>
      <c r="P118" s="205"/>
      <c r="Q118" s="205"/>
      <c r="R118" s="205"/>
      <c r="S118" s="205"/>
      <c r="T118" s="205"/>
      <c r="U118" s="205"/>
      <c r="V118" s="205"/>
      <c r="W118" s="205"/>
      <c r="X118" s="205"/>
      <c r="Y118" s="205"/>
      <c r="Z118" s="205"/>
    </row>
    <row r="119" spans="1:26" ht="15" customHeight="1">
      <c r="A119" s="156" t="s">
        <v>446</v>
      </c>
      <c r="B119" s="194">
        <v>7089042</v>
      </c>
      <c r="C119" s="194">
        <v>12662300</v>
      </c>
      <c r="D119" s="194">
        <v>5573259</v>
      </c>
      <c r="E119" s="194">
        <v>2.5999999999999999E-2</v>
      </c>
      <c r="F119" s="156" t="s">
        <v>1734</v>
      </c>
      <c r="G119" s="194">
        <v>1</v>
      </c>
      <c r="H119" s="157" t="s">
        <v>1400</v>
      </c>
      <c r="I119" s="159"/>
      <c r="J119" s="159"/>
      <c r="K119" s="159"/>
      <c r="L119" s="159"/>
      <c r="M119" s="159"/>
      <c r="N119" s="159"/>
      <c r="O119" s="159"/>
      <c r="P119" s="159"/>
      <c r="Q119" s="159"/>
      <c r="R119" s="159"/>
      <c r="S119" s="159"/>
      <c r="T119" s="159"/>
      <c r="U119" s="159"/>
      <c r="V119" s="159"/>
      <c r="W119" s="159"/>
      <c r="X119" s="159"/>
      <c r="Y119" s="159"/>
      <c r="Z119" s="159"/>
    </row>
    <row r="120" spans="1:26" ht="15" customHeight="1">
      <c r="A120" s="156" t="s">
        <v>446</v>
      </c>
      <c r="B120" s="194">
        <v>7172270</v>
      </c>
      <c r="C120" s="194">
        <v>12685095</v>
      </c>
      <c r="D120" s="194">
        <v>5512826</v>
      </c>
      <c r="E120" s="194">
        <v>2.7E-2</v>
      </c>
      <c r="F120" s="156" t="s">
        <v>1734</v>
      </c>
      <c r="G120" s="194">
        <v>1</v>
      </c>
      <c r="H120" s="157" t="s">
        <v>1400</v>
      </c>
      <c r="I120" s="159"/>
      <c r="J120" s="159"/>
      <c r="K120" s="159"/>
      <c r="L120" s="159"/>
      <c r="M120" s="159"/>
      <c r="N120" s="159"/>
      <c r="O120" s="159"/>
      <c r="P120" s="159"/>
      <c r="Q120" s="159"/>
      <c r="R120" s="159"/>
      <c r="S120" s="159"/>
      <c r="T120" s="159"/>
      <c r="U120" s="159"/>
      <c r="V120" s="159"/>
      <c r="W120" s="159"/>
      <c r="X120" s="159"/>
      <c r="Y120" s="159"/>
      <c r="Z120" s="159"/>
    </row>
    <row r="121" spans="1:26" ht="15" customHeight="1">
      <c r="A121" s="156" t="s">
        <v>446</v>
      </c>
      <c r="B121" s="194">
        <v>7293274</v>
      </c>
      <c r="C121" s="194">
        <v>12419814</v>
      </c>
      <c r="D121" s="194">
        <v>5126541</v>
      </c>
      <c r="E121" s="194">
        <v>2.9000000000000001E-2</v>
      </c>
      <c r="F121" s="156" t="s">
        <v>1734</v>
      </c>
      <c r="G121" s="194">
        <v>1</v>
      </c>
      <c r="H121" s="157" t="s">
        <v>1400</v>
      </c>
      <c r="I121" s="159"/>
      <c r="J121" s="159"/>
      <c r="K121" s="159"/>
      <c r="L121" s="159"/>
      <c r="M121" s="159"/>
      <c r="N121" s="159"/>
      <c r="O121" s="159"/>
      <c r="P121" s="159"/>
      <c r="Q121" s="159"/>
      <c r="R121" s="159"/>
      <c r="S121" s="159"/>
      <c r="T121" s="159"/>
      <c r="U121" s="159"/>
      <c r="V121" s="159"/>
      <c r="W121" s="159"/>
      <c r="X121" s="159"/>
      <c r="Y121" s="159"/>
      <c r="Z121" s="159"/>
    </row>
    <row r="122" spans="1:26" ht="15" customHeight="1">
      <c r="A122" s="156" t="s">
        <v>446</v>
      </c>
      <c r="B122" s="194">
        <v>7355079</v>
      </c>
      <c r="C122" s="194">
        <v>12362292</v>
      </c>
      <c r="D122" s="194">
        <v>5007214</v>
      </c>
      <c r="E122" s="194">
        <v>2.9000000000000001E-2</v>
      </c>
      <c r="F122" s="156" t="s">
        <v>1734</v>
      </c>
      <c r="G122" s="194">
        <v>1</v>
      </c>
      <c r="H122" s="157" t="s">
        <v>1400</v>
      </c>
      <c r="I122" s="159"/>
      <c r="J122" s="159"/>
      <c r="K122" s="159"/>
      <c r="L122" s="159"/>
      <c r="M122" s="159"/>
      <c r="N122" s="159"/>
      <c r="O122" s="159"/>
      <c r="P122" s="159"/>
      <c r="Q122" s="159"/>
      <c r="R122" s="159"/>
      <c r="S122" s="159"/>
      <c r="T122" s="159"/>
      <c r="U122" s="159"/>
      <c r="V122" s="159"/>
      <c r="W122" s="159"/>
      <c r="X122" s="159"/>
      <c r="Y122" s="159"/>
      <c r="Z122" s="159"/>
    </row>
    <row r="123" spans="1:26" ht="15" customHeight="1">
      <c r="A123" s="156" t="s">
        <v>446</v>
      </c>
      <c r="B123" s="194">
        <v>7561357</v>
      </c>
      <c r="C123" s="194">
        <v>8065128</v>
      </c>
      <c r="D123" s="194">
        <v>503772</v>
      </c>
      <c r="E123" s="194">
        <v>0.29199999999999998</v>
      </c>
      <c r="F123" s="156" t="s">
        <v>1734</v>
      </c>
      <c r="G123" s="194">
        <v>1</v>
      </c>
      <c r="H123" s="157" t="s">
        <v>1400</v>
      </c>
      <c r="I123" s="159"/>
      <c r="J123" s="159"/>
      <c r="K123" s="159"/>
      <c r="L123" s="159"/>
      <c r="M123" s="159"/>
      <c r="N123" s="159"/>
      <c r="O123" s="159"/>
      <c r="P123" s="159"/>
      <c r="Q123" s="159"/>
      <c r="R123" s="159"/>
      <c r="S123" s="159"/>
      <c r="T123" s="159"/>
      <c r="U123" s="159"/>
      <c r="V123" s="159"/>
      <c r="W123" s="159"/>
      <c r="X123" s="159"/>
      <c r="Y123" s="159"/>
      <c r="Z123" s="159"/>
    </row>
    <row r="124" spans="1:26" ht="15" customHeight="1">
      <c r="A124" s="156" t="s">
        <v>446</v>
      </c>
      <c r="B124" s="194">
        <v>7592000</v>
      </c>
      <c r="C124" s="194">
        <v>12685095</v>
      </c>
      <c r="D124" s="194">
        <v>5093096</v>
      </c>
      <c r="E124" s="194">
        <v>2.9000000000000001E-2</v>
      </c>
      <c r="F124" s="156" t="s">
        <v>1734</v>
      </c>
      <c r="G124" s="194">
        <v>1</v>
      </c>
      <c r="H124" s="157" t="s">
        <v>1400</v>
      </c>
      <c r="I124" s="159"/>
      <c r="J124" s="159"/>
      <c r="K124" s="159"/>
      <c r="L124" s="159"/>
      <c r="M124" s="159"/>
      <c r="N124" s="159"/>
      <c r="O124" s="159"/>
      <c r="P124" s="159"/>
      <c r="Q124" s="159"/>
      <c r="R124" s="159"/>
      <c r="S124" s="159"/>
      <c r="T124" s="159"/>
      <c r="U124" s="159"/>
      <c r="V124" s="159"/>
      <c r="W124" s="159"/>
      <c r="X124" s="159"/>
      <c r="Y124" s="159"/>
      <c r="Z124" s="159"/>
    </row>
    <row r="125" spans="1:26" ht="15" customHeight="1">
      <c r="A125" s="156" t="s">
        <v>446</v>
      </c>
      <c r="B125" s="194">
        <v>7667127</v>
      </c>
      <c r="C125" s="194">
        <v>12609996</v>
      </c>
      <c r="D125" s="194">
        <v>4942870</v>
      </c>
      <c r="E125" s="194">
        <v>0.03</v>
      </c>
      <c r="F125" s="156" t="s">
        <v>1734</v>
      </c>
      <c r="G125" s="194">
        <v>1</v>
      </c>
      <c r="H125" s="157" t="s">
        <v>1400</v>
      </c>
      <c r="I125" s="159"/>
      <c r="J125" s="159"/>
      <c r="K125" s="159"/>
      <c r="L125" s="159"/>
      <c r="M125" s="159"/>
      <c r="N125" s="159"/>
      <c r="O125" s="159"/>
      <c r="P125" s="159"/>
      <c r="Q125" s="159"/>
      <c r="R125" s="159"/>
      <c r="S125" s="159"/>
      <c r="T125" s="159"/>
      <c r="U125" s="159"/>
      <c r="V125" s="159"/>
      <c r="W125" s="159"/>
      <c r="X125" s="159"/>
      <c r="Y125" s="159"/>
      <c r="Z125" s="159"/>
    </row>
    <row r="126" spans="1:26" ht="15" customHeight="1">
      <c r="A126" s="156" t="s">
        <v>446</v>
      </c>
      <c r="B126" s="194">
        <v>7930952</v>
      </c>
      <c r="C126" s="194">
        <v>12382757</v>
      </c>
      <c r="D126" s="194">
        <v>4451806</v>
      </c>
      <c r="E126" s="194">
        <v>8.0000000000000002E-3</v>
      </c>
      <c r="F126" s="156" t="s">
        <v>1735</v>
      </c>
      <c r="G126" s="194">
        <v>1</v>
      </c>
      <c r="H126" s="157" t="s">
        <v>1400</v>
      </c>
      <c r="I126" s="159"/>
      <c r="J126" s="159"/>
      <c r="K126" s="159"/>
      <c r="L126" s="159"/>
      <c r="M126" s="159"/>
      <c r="N126" s="159"/>
      <c r="O126" s="159"/>
      <c r="P126" s="159"/>
      <c r="Q126" s="159"/>
      <c r="R126" s="159"/>
      <c r="S126" s="159"/>
      <c r="T126" s="159"/>
      <c r="U126" s="159"/>
      <c r="V126" s="159"/>
      <c r="W126" s="159"/>
      <c r="X126" s="159"/>
      <c r="Y126" s="159"/>
      <c r="Z126" s="159"/>
    </row>
    <row r="127" spans="1:26" ht="15" customHeight="1">
      <c r="A127" s="156" t="s">
        <v>446</v>
      </c>
      <c r="B127" s="194">
        <v>8056971</v>
      </c>
      <c r="C127" s="194">
        <v>12609996</v>
      </c>
      <c r="D127" s="194">
        <v>4553026</v>
      </c>
      <c r="E127" s="194">
        <v>8.0000000000000002E-3</v>
      </c>
      <c r="F127" s="156" t="s">
        <v>1735</v>
      </c>
      <c r="G127" s="194">
        <v>1</v>
      </c>
      <c r="H127" s="157" t="s">
        <v>1400</v>
      </c>
      <c r="I127" s="159"/>
      <c r="J127" s="159"/>
      <c r="K127" s="159"/>
      <c r="L127" s="159"/>
      <c r="M127" s="159"/>
      <c r="N127" s="159"/>
      <c r="O127" s="159"/>
      <c r="P127" s="159"/>
      <c r="Q127" s="159"/>
      <c r="R127" s="159"/>
      <c r="S127" s="159"/>
      <c r="T127" s="159"/>
      <c r="U127" s="159"/>
      <c r="V127" s="159"/>
      <c r="W127" s="159"/>
      <c r="X127" s="159"/>
      <c r="Y127" s="159"/>
      <c r="Z127" s="159"/>
    </row>
    <row r="128" spans="1:26" ht="15" customHeight="1">
      <c r="A128" s="156" t="s">
        <v>446</v>
      </c>
      <c r="B128" s="194">
        <v>8261068</v>
      </c>
      <c r="C128" s="194">
        <v>11908082</v>
      </c>
      <c r="D128" s="194">
        <v>3647015</v>
      </c>
      <c r="E128" s="194">
        <v>1</v>
      </c>
      <c r="F128" s="156" t="s">
        <v>1736</v>
      </c>
      <c r="G128" s="194">
        <v>0.94399999999999995</v>
      </c>
      <c r="H128" s="157" t="s">
        <v>1407</v>
      </c>
      <c r="I128" s="205"/>
      <c r="J128" s="205"/>
      <c r="K128" s="205"/>
      <c r="L128" s="205"/>
      <c r="M128" s="205"/>
      <c r="N128" s="205"/>
      <c r="O128" s="205"/>
      <c r="P128" s="205"/>
      <c r="Q128" s="205"/>
      <c r="R128" s="205"/>
      <c r="S128" s="205"/>
      <c r="T128" s="205"/>
      <c r="U128" s="205"/>
      <c r="V128" s="205"/>
      <c r="W128" s="205"/>
      <c r="X128" s="205"/>
      <c r="Y128" s="205"/>
      <c r="Z128" s="205"/>
    </row>
    <row r="129" spans="1:26" ht="15" customHeight="1">
      <c r="A129" s="156" t="s">
        <v>446</v>
      </c>
      <c r="B129" s="194">
        <v>12050916</v>
      </c>
      <c r="C129" s="194">
        <v>12351325</v>
      </c>
      <c r="D129" s="194">
        <v>300410</v>
      </c>
      <c r="E129" s="194">
        <v>0.15</v>
      </c>
      <c r="F129" s="156" t="s">
        <v>1736</v>
      </c>
      <c r="G129" s="194">
        <v>1.2E-2</v>
      </c>
      <c r="H129" s="157" t="s">
        <v>1400</v>
      </c>
      <c r="I129" s="159"/>
      <c r="J129" s="159"/>
      <c r="K129" s="159"/>
      <c r="L129" s="159"/>
      <c r="M129" s="159"/>
      <c r="N129" s="159"/>
      <c r="O129" s="159"/>
      <c r="P129" s="159"/>
      <c r="Q129" s="159"/>
      <c r="R129" s="159"/>
      <c r="S129" s="159"/>
      <c r="T129" s="159"/>
      <c r="U129" s="159"/>
      <c r="V129" s="159"/>
      <c r="W129" s="159"/>
      <c r="X129" s="159"/>
      <c r="Y129" s="159"/>
      <c r="Z129" s="159"/>
    </row>
    <row r="130" spans="1:26" ht="15" customHeight="1">
      <c r="A130" s="156" t="s">
        <v>446</v>
      </c>
      <c r="B130" s="194">
        <v>12132831</v>
      </c>
      <c r="C130" s="194">
        <v>12446700</v>
      </c>
      <c r="D130" s="194">
        <v>313870</v>
      </c>
      <c r="E130" s="194">
        <v>7.9000000000000001E-2</v>
      </c>
      <c r="F130" s="156" t="s">
        <v>1737</v>
      </c>
      <c r="G130" s="194">
        <v>0.55400000000000005</v>
      </c>
      <c r="H130" s="157" t="s">
        <v>1400</v>
      </c>
      <c r="I130" s="159"/>
      <c r="J130" s="159"/>
      <c r="K130" s="159"/>
      <c r="L130" s="159"/>
      <c r="M130" s="159"/>
      <c r="N130" s="159"/>
      <c r="O130" s="159"/>
      <c r="P130" s="159"/>
      <c r="Q130" s="159"/>
      <c r="R130" s="159"/>
      <c r="S130" s="159"/>
      <c r="T130" s="159"/>
      <c r="U130" s="159"/>
      <c r="V130" s="159"/>
      <c r="W130" s="159"/>
      <c r="X130" s="159"/>
      <c r="Y130" s="159"/>
      <c r="Z130" s="159"/>
    </row>
    <row r="131" spans="1:26" ht="15" customHeight="1">
      <c r="A131" s="156" t="s">
        <v>446</v>
      </c>
      <c r="B131" s="194">
        <v>99608596</v>
      </c>
      <c r="C131" s="194">
        <v>103478596</v>
      </c>
      <c r="D131" s="194">
        <v>3870001</v>
      </c>
      <c r="E131" s="194">
        <v>0</v>
      </c>
      <c r="F131" s="156" t="s">
        <v>1738</v>
      </c>
      <c r="G131" s="194">
        <v>1</v>
      </c>
      <c r="H131" s="157" t="s">
        <v>1400</v>
      </c>
      <c r="I131" s="159"/>
      <c r="J131" s="159"/>
      <c r="K131" s="159"/>
      <c r="L131" s="159"/>
      <c r="M131" s="159"/>
      <c r="N131" s="159"/>
      <c r="O131" s="159"/>
      <c r="P131" s="159"/>
      <c r="Q131" s="159"/>
      <c r="R131" s="159"/>
      <c r="S131" s="159"/>
      <c r="T131" s="159"/>
      <c r="U131" s="159"/>
      <c r="V131" s="159"/>
      <c r="W131" s="159"/>
      <c r="X131" s="159"/>
      <c r="Y131" s="159"/>
      <c r="Z131" s="159"/>
    </row>
    <row r="132" spans="1:26" ht="15" customHeight="1">
      <c r="A132" s="156" t="s">
        <v>447</v>
      </c>
      <c r="B132" s="194">
        <v>33382124</v>
      </c>
      <c r="C132" s="194">
        <v>40468937</v>
      </c>
      <c r="D132" s="194">
        <v>7086814</v>
      </c>
      <c r="E132" s="194">
        <v>4.9000000000000002E-2</v>
      </c>
      <c r="F132" s="156" t="s">
        <v>1739</v>
      </c>
      <c r="G132" s="194">
        <v>1</v>
      </c>
      <c r="H132" s="157" t="s">
        <v>1400</v>
      </c>
      <c r="I132" s="159"/>
      <c r="J132" s="159"/>
      <c r="K132" s="159"/>
      <c r="L132" s="159"/>
      <c r="M132" s="159"/>
      <c r="N132" s="159"/>
      <c r="O132" s="159"/>
      <c r="P132" s="159"/>
      <c r="Q132" s="159"/>
      <c r="R132" s="159"/>
      <c r="S132" s="159"/>
      <c r="T132" s="159"/>
      <c r="U132" s="159"/>
      <c r="V132" s="159"/>
      <c r="W132" s="159"/>
      <c r="X132" s="159"/>
      <c r="Y132" s="159"/>
      <c r="Z132" s="159"/>
    </row>
    <row r="133" spans="1:26" ht="15" customHeight="1">
      <c r="A133" s="156" t="s">
        <v>447</v>
      </c>
      <c r="B133" s="194">
        <v>39445500</v>
      </c>
      <c r="C133" s="194">
        <v>39864731</v>
      </c>
      <c r="D133" s="194">
        <v>419232</v>
      </c>
      <c r="E133" s="194">
        <v>0.83199999999999996</v>
      </c>
      <c r="F133" s="156" t="s">
        <v>1739</v>
      </c>
      <c r="G133" s="194">
        <v>1</v>
      </c>
      <c r="H133" s="157" t="s">
        <v>1407</v>
      </c>
      <c r="I133" s="205"/>
      <c r="J133" s="205"/>
      <c r="K133" s="205"/>
      <c r="L133" s="205"/>
      <c r="M133" s="205"/>
      <c r="N133" s="205"/>
      <c r="O133" s="205"/>
      <c r="P133" s="205"/>
      <c r="Q133" s="205"/>
      <c r="R133" s="205"/>
      <c r="S133" s="205"/>
      <c r="T133" s="205"/>
      <c r="U133" s="205"/>
      <c r="V133" s="205"/>
      <c r="W133" s="205"/>
      <c r="X133" s="205"/>
      <c r="Y133" s="205"/>
      <c r="Z133" s="205"/>
    </row>
    <row r="134" spans="1:26" ht="15" customHeight="1">
      <c r="A134" s="156" t="s">
        <v>447</v>
      </c>
      <c r="B134" s="194">
        <v>39504791</v>
      </c>
      <c r="C134" s="194">
        <v>41320803</v>
      </c>
      <c r="D134" s="194">
        <v>1816013</v>
      </c>
      <c r="E134" s="194">
        <v>0.17499999999999999</v>
      </c>
      <c r="F134" s="156" t="s">
        <v>1739</v>
      </c>
      <c r="G134" s="194">
        <v>0.91100000000000003</v>
      </c>
      <c r="H134" s="157" t="s">
        <v>1400</v>
      </c>
      <c r="I134" s="159"/>
      <c r="J134" s="159"/>
      <c r="K134" s="159"/>
      <c r="L134" s="159"/>
      <c r="M134" s="159"/>
      <c r="N134" s="159"/>
      <c r="O134" s="159"/>
      <c r="P134" s="159"/>
      <c r="Q134" s="159"/>
      <c r="R134" s="159"/>
      <c r="S134" s="159"/>
      <c r="T134" s="159"/>
      <c r="U134" s="159"/>
      <c r="V134" s="159"/>
      <c r="W134" s="159"/>
      <c r="X134" s="159"/>
      <c r="Y134" s="159"/>
      <c r="Z134" s="159"/>
    </row>
    <row r="135" spans="1:26" ht="15" customHeight="1">
      <c r="A135" s="156" t="s">
        <v>447</v>
      </c>
      <c r="B135" s="194">
        <v>42293175</v>
      </c>
      <c r="C135" s="194">
        <v>61231884</v>
      </c>
      <c r="D135" s="194">
        <v>18938710</v>
      </c>
      <c r="E135" s="194">
        <v>0</v>
      </c>
      <c r="F135" s="156" t="s">
        <v>1740</v>
      </c>
      <c r="G135" s="194">
        <v>5.8000000000000003E-2</v>
      </c>
      <c r="H135" s="157" t="s">
        <v>1400</v>
      </c>
      <c r="I135" s="159"/>
      <c r="J135" s="159"/>
      <c r="K135" s="159"/>
      <c r="L135" s="159"/>
      <c r="M135" s="159"/>
      <c r="N135" s="159"/>
      <c r="O135" s="159"/>
      <c r="P135" s="159"/>
      <c r="Q135" s="159"/>
      <c r="R135" s="159"/>
      <c r="S135" s="159"/>
      <c r="T135" s="159"/>
      <c r="U135" s="159"/>
      <c r="V135" s="159"/>
      <c r="W135" s="159"/>
      <c r="X135" s="159"/>
      <c r="Y135" s="159"/>
      <c r="Z135" s="159"/>
    </row>
    <row r="136" spans="1:26" ht="15" customHeight="1">
      <c r="A136" s="156" t="s">
        <v>447</v>
      </c>
      <c r="B136" s="194">
        <v>42345393</v>
      </c>
      <c r="C136" s="194">
        <v>42450260</v>
      </c>
      <c r="D136" s="194">
        <v>104868</v>
      </c>
      <c r="E136" s="194">
        <v>0.67500000000000004</v>
      </c>
      <c r="F136" s="156" t="s">
        <v>1741</v>
      </c>
      <c r="G136" s="194">
        <v>0.74399999999999999</v>
      </c>
      <c r="H136" s="157" t="s">
        <v>1400</v>
      </c>
      <c r="I136" s="159"/>
      <c r="J136" s="159"/>
      <c r="K136" s="159"/>
      <c r="L136" s="159"/>
      <c r="M136" s="159"/>
      <c r="N136" s="159"/>
      <c r="O136" s="159"/>
      <c r="P136" s="159"/>
      <c r="Q136" s="159"/>
      <c r="R136" s="159"/>
      <c r="S136" s="159"/>
      <c r="T136" s="159"/>
      <c r="U136" s="159"/>
      <c r="V136" s="159"/>
      <c r="W136" s="159"/>
      <c r="X136" s="159"/>
      <c r="Y136" s="159"/>
      <c r="Z136" s="159"/>
    </row>
    <row r="137" spans="1:26" ht="15" customHeight="1">
      <c r="A137" s="156" t="s">
        <v>447</v>
      </c>
      <c r="B137" s="194">
        <v>42587857</v>
      </c>
      <c r="C137" s="194">
        <v>60976176</v>
      </c>
      <c r="D137" s="194">
        <v>18388320</v>
      </c>
      <c r="E137" s="194">
        <v>3.0000000000000001E-3</v>
      </c>
      <c r="F137" s="156" t="s">
        <v>1742</v>
      </c>
      <c r="G137" s="194">
        <v>1</v>
      </c>
      <c r="H137" s="157" t="s">
        <v>1400</v>
      </c>
      <c r="I137" s="159"/>
      <c r="J137" s="159"/>
      <c r="K137" s="159"/>
      <c r="L137" s="159"/>
      <c r="M137" s="159"/>
      <c r="N137" s="159"/>
      <c r="O137" s="159"/>
      <c r="P137" s="159"/>
      <c r="Q137" s="159"/>
      <c r="R137" s="159"/>
      <c r="S137" s="159"/>
      <c r="T137" s="159"/>
      <c r="U137" s="159"/>
      <c r="V137" s="159"/>
      <c r="W137" s="159"/>
      <c r="X137" s="159"/>
      <c r="Y137" s="159"/>
      <c r="Z137" s="159"/>
    </row>
    <row r="138" spans="1:26" ht="15" customHeight="1">
      <c r="A138" s="156" t="s">
        <v>447</v>
      </c>
      <c r="B138" s="194">
        <v>63968447</v>
      </c>
      <c r="C138" s="194">
        <v>65325123</v>
      </c>
      <c r="D138" s="194">
        <v>1356677</v>
      </c>
      <c r="E138" s="194">
        <v>0.222</v>
      </c>
      <c r="F138" s="156" t="s">
        <v>1743</v>
      </c>
      <c r="G138" s="194">
        <v>1</v>
      </c>
      <c r="H138" s="157" t="s">
        <v>1400</v>
      </c>
      <c r="I138" s="159"/>
      <c r="J138" s="159"/>
      <c r="K138" s="159"/>
      <c r="L138" s="159"/>
      <c r="M138" s="159"/>
      <c r="N138" s="159"/>
      <c r="O138" s="159"/>
      <c r="P138" s="159"/>
      <c r="Q138" s="159"/>
      <c r="R138" s="159"/>
      <c r="S138" s="159"/>
      <c r="T138" s="159"/>
      <c r="U138" s="159"/>
      <c r="V138" s="159"/>
      <c r="W138" s="159"/>
      <c r="X138" s="159"/>
      <c r="Y138" s="159"/>
      <c r="Z138" s="159"/>
    </row>
    <row r="139" spans="1:26" ht="15" customHeight="1">
      <c r="A139" s="156" t="s">
        <v>447</v>
      </c>
      <c r="B139" s="194">
        <v>64661738</v>
      </c>
      <c r="C139" s="194">
        <v>65258455</v>
      </c>
      <c r="D139" s="194">
        <v>596718</v>
      </c>
      <c r="E139" s="194">
        <v>0.504</v>
      </c>
      <c r="F139" s="156" t="s">
        <v>1743</v>
      </c>
      <c r="G139" s="194">
        <v>1</v>
      </c>
      <c r="H139" s="157" t="s">
        <v>1400</v>
      </c>
      <c r="I139" s="159"/>
      <c r="J139" s="159"/>
      <c r="K139" s="159"/>
      <c r="L139" s="159"/>
      <c r="M139" s="159"/>
      <c r="N139" s="159"/>
      <c r="O139" s="159"/>
      <c r="P139" s="159"/>
      <c r="Q139" s="159"/>
      <c r="R139" s="159"/>
      <c r="S139" s="159"/>
      <c r="T139" s="159"/>
      <c r="U139" s="159"/>
      <c r="V139" s="159"/>
      <c r="W139" s="159"/>
      <c r="X139" s="159"/>
      <c r="Y139" s="159"/>
      <c r="Z139" s="159"/>
    </row>
    <row r="140" spans="1:26" ht="15" customHeight="1">
      <c r="A140" s="156" t="s">
        <v>447</v>
      </c>
      <c r="B140" s="194">
        <v>87912770</v>
      </c>
      <c r="C140" s="194">
        <v>88140196</v>
      </c>
      <c r="D140" s="194">
        <v>227427</v>
      </c>
      <c r="E140" s="194">
        <v>0.97099999999999997</v>
      </c>
      <c r="F140" s="156" t="s">
        <v>1744</v>
      </c>
      <c r="G140" s="194">
        <v>1</v>
      </c>
      <c r="H140" s="157" t="s">
        <v>1407</v>
      </c>
      <c r="I140" s="205"/>
      <c r="J140" s="205"/>
      <c r="K140" s="205"/>
      <c r="L140" s="205"/>
      <c r="M140" s="205"/>
      <c r="N140" s="205"/>
      <c r="O140" s="205"/>
      <c r="P140" s="205"/>
      <c r="Q140" s="205"/>
      <c r="R140" s="205"/>
      <c r="S140" s="205"/>
      <c r="T140" s="205"/>
      <c r="U140" s="205"/>
      <c r="V140" s="205"/>
      <c r="W140" s="205"/>
      <c r="X140" s="205"/>
      <c r="Y140" s="205"/>
      <c r="Z140" s="205"/>
    </row>
    <row r="141" spans="1:26" ht="15" customHeight="1">
      <c r="A141" s="156" t="s">
        <v>448</v>
      </c>
      <c r="B141" s="194">
        <v>45676295</v>
      </c>
      <c r="C141" s="194">
        <v>49929304</v>
      </c>
      <c r="D141" s="194">
        <v>4253010</v>
      </c>
      <c r="E141" s="194">
        <v>0.246</v>
      </c>
      <c r="F141" s="156" t="s">
        <v>1745</v>
      </c>
      <c r="G141" s="194">
        <v>1</v>
      </c>
      <c r="H141" s="157" t="s">
        <v>1400</v>
      </c>
      <c r="I141" s="159"/>
      <c r="J141" s="159"/>
      <c r="K141" s="159"/>
      <c r="L141" s="159"/>
      <c r="M141" s="159"/>
      <c r="N141" s="159"/>
      <c r="O141" s="159"/>
      <c r="P141" s="159"/>
      <c r="Q141" s="159"/>
      <c r="R141" s="159"/>
      <c r="S141" s="159"/>
      <c r="T141" s="159"/>
      <c r="U141" s="159"/>
      <c r="V141" s="159"/>
      <c r="W141" s="159"/>
      <c r="X141" s="159"/>
      <c r="Y141" s="159"/>
      <c r="Z141" s="159"/>
    </row>
    <row r="142" spans="1:26" ht="15" customHeight="1">
      <c r="A142" s="156" t="s">
        <v>448</v>
      </c>
      <c r="B142" s="194">
        <v>45676295</v>
      </c>
      <c r="C142" s="194">
        <v>50015319</v>
      </c>
      <c r="D142" s="194">
        <v>4339025</v>
      </c>
      <c r="E142" s="194">
        <v>0.24099999999999999</v>
      </c>
      <c r="F142" s="156" t="s">
        <v>1745</v>
      </c>
      <c r="G142" s="194">
        <v>1</v>
      </c>
      <c r="H142" s="157" t="s">
        <v>1400</v>
      </c>
      <c r="I142" s="159"/>
      <c r="J142" s="159"/>
      <c r="K142" s="159"/>
      <c r="L142" s="159"/>
      <c r="M142" s="159"/>
      <c r="N142" s="159"/>
      <c r="O142" s="159"/>
      <c r="P142" s="159"/>
      <c r="Q142" s="159"/>
      <c r="R142" s="159"/>
      <c r="S142" s="159"/>
      <c r="T142" s="159"/>
      <c r="U142" s="159"/>
      <c r="V142" s="159"/>
      <c r="W142" s="159"/>
      <c r="X142" s="159"/>
      <c r="Y142" s="159"/>
      <c r="Z142" s="159"/>
    </row>
    <row r="143" spans="1:26" ht="15" customHeight="1">
      <c r="A143" s="156" t="s">
        <v>448</v>
      </c>
      <c r="B143" s="194">
        <v>45677495</v>
      </c>
      <c r="C143" s="194">
        <v>49959897</v>
      </c>
      <c r="D143" s="194">
        <v>4282403</v>
      </c>
      <c r="E143" s="194">
        <v>0.245</v>
      </c>
      <c r="F143" s="156" t="s">
        <v>1745</v>
      </c>
      <c r="G143" s="194">
        <v>1</v>
      </c>
      <c r="H143" s="157" t="s">
        <v>1400</v>
      </c>
      <c r="I143" s="159"/>
      <c r="J143" s="159"/>
      <c r="K143" s="159"/>
      <c r="L143" s="159"/>
      <c r="M143" s="159"/>
      <c r="N143" s="159"/>
      <c r="O143" s="159"/>
      <c r="P143" s="159"/>
      <c r="Q143" s="159"/>
      <c r="R143" s="159"/>
      <c r="S143" s="159"/>
      <c r="T143" s="159"/>
      <c r="U143" s="159"/>
      <c r="V143" s="159"/>
      <c r="W143" s="159"/>
      <c r="X143" s="159"/>
      <c r="Y143" s="159"/>
      <c r="Z143" s="159"/>
    </row>
    <row r="144" spans="1:26" ht="15" customHeight="1">
      <c r="A144" s="156" t="s">
        <v>448</v>
      </c>
      <c r="B144" s="194">
        <v>45705383</v>
      </c>
      <c r="C144" s="194">
        <v>50107506</v>
      </c>
      <c r="D144" s="194">
        <v>4402124</v>
      </c>
      <c r="E144" s="194">
        <v>0.23799999999999999</v>
      </c>
      <c r="F144" s="156" t="s">
        <v>1745</v>
      </c>
      <c r="G144" s="194">
        <v>1</v>
      </c>
      <c r="H144" s="157" t="s">
        <v>1400</v>
      </c>
      <c r="I144" s="159"/>
      <c r="J144" s="159"/>
      <c r="K144" s="159"/>
      <c r="L144" s="159"/>
      <c r="M144" s="159"/>
      <c r="N144" s="159"/>
      <c r="O144" s="159"/>
      <c r="P144" s="159"/>
      <c r="Q144" s="159"/>
      <c r="R144" s="159"/>
      <c r="S144" s="159"/>
      <c r="T144" s="159"/>
      <c r="U144" s="159"/>
      <c r="V144" s="159"/>
      <c r="W144" s="159"/>
      <c r="X144" s="159"/>
      <c r="Y144" s="159"/>
      <c r="Z144" s="159"/>
    </row>
    <row r="145" spans="1:26" ht="15" customHeight="1">
      <c r="A145" s="156" t="s">
        <v>448</v>
      </c>
      <c r="B145" s="194">
        <v>45748307</v>
      </c>
      <c r="C145" s="194">
        <v>50065462</v>
      </c>
      <c r="D145" s="194">
        <v>4317156</v>
      </c>
      <c r="E145" s="194">
        <v>0.24299999999999999</v>
      </c>
      <c r="F145" s="156" t="s">
        <v>1745</v>
      </c>
      <c r="G145" s="194">
        <v>1</v>
      </c>
      <c r="H145" s="157" t="s">
        <v>1400</v>
      </c>
      <c r="I145" s="159"/>
      <c r="J145" s="159"/>
      <c r="K145" s="159"/>
      <c r="L145" s="159"/>
      <c r="M145" s="159"/>
      <c r="N145" s="159"/>
      <c r="O145" s="159"/>
      <c r="P145" s="159"/>
      <c r="Q145" s="159"/>
      <c r="R145" s="159"/>
      <c r="S145" s="159"/>
      <c r="T145" s="159"/>
      <c r="U145" s="159"/>
      <c r="V145" s="159"/>
      <c r="W145" s="159"/>
      <c r="X145" s="159"/>
      <c r="Y145" s="159"/>
      <c r="Z145" s="159"/>
    </row>
    <row r="146" spans="1:26" ht="15" customHeight="1">
      <c r="A146" s="156" t="s">
        <v>448</v>
      </c>
      <c r="B146" s="194">
        <v>45788341</v>
      </c>
      <c r="C146" s="194">
        <v>49929304</v>
      </c>
      <c r="D146" s="194">
        <v>4140964</v>
      </c>
      <c r="E146" s="194">
        <v>0.253</v>
      </c>
      <c r="F146" s="156" t="s">
        <v>1745</v>
      </c>
      <c r="G146" s="194">
        <v>1</v>
      </c>
      <c r="H146" s="157" t="s">
        <v>1400</v>
      </c>
      <c r="I146" s="159"/>
      <c r="J146" s="159"/>
      <c r="K146" s="159"/>
      <c r="L146" s="159"/>
      <c r="M146" s="159"/>
      <c r="N146" s="159"/>
      <c r="O146" s="159"/>
      <c r="P146" s="159"/>
      <c r="Q146" s="159"/>
      <c r="R146" s="159"/>
      <c r="S146" s="159"/>
      <c r="T146" s="159"/>
      <c r="U146" s="159"/>
      <c r="V146" s="159"/>
      <c r="W146" s="159"/>
      <c r="X146" s="159"/>
      <c r="Y146" s="159"/>
      <c r="Z146" s="159"/>
    </row>
    <row r="147" spans="1:26" ht="15" customHeight="1">
      <c r="A147" s="156" t="s">
        <v>448</v>
      </c>
      <c r="B147" s="194">
        <v>45823852</v>
      </c>
      <c r="C147" s="194">
        <v>49959897</v>
      </c>
      <c r="D147" s="194">
        <v>4136046</v>
      </c>
      <c r="E147" s="194">
        <v>0.253</v>
      </c>
      <c r="F147" s="156" t="s">
        <v>1745</v>
      </c>
      <c r="G147" s="194">
        <v>1</v>
      </c>
      <c r="H147" s="157" t="s">
        <v>1400</v>
      </c>
      <c r="I147" s="159"/>
      <c r="J147" s="159"/>
      <c r="K147" s="159"/>
      <c r="L147" s="159"/>
      <c r="M147" s="159"/>
      <c r="N147" s="159"/>
      <c r="O147" s="159"/>
      <c r="P147" s="159"/>
      <c r="Q147" s="159"/>
      <c r="R147" s="159"/>
      <c r="S147" s="159"/>
      <c r="T147" s="159"/>
      <c r="U147" s="159"/>
      <c r="V147" s="159"/>
      <c r="W147" s="159"/>
      <c r="X147" s="159"/>
      <c r="Y147" s="159"/>
      <c r="Z147" s="159"/>
    </row>
    <row r="148" spans="1:26" ht="15" customHeight="1">
      <c r="A148" s="156" t="s">
        <v>448</v>
      </c>
      <c r="B148" s="194">
        <v>45876423</v>
      </c>
      <c r="C148" s="194">
        <v>49900617</v>
      </c>
      <c r="D148" s="194">
        <v>4024195</v>
      </c>
      <c r="E148" s="194">
        <v>0.26</v>
      </c>
      <c r="F148" s="156" t="s">
        <v>1745</v>
      </c>
      <c r="G148" s="194">
        <v>1</v>
      </c>
      <c r="H148" s="157" t="s">
        <v>1400</v>
      </c>
      <c r="I148" s="159"/>
      <c r="J148" s="159"/>
      <c r="K148" s="159"/>
      <c r="L148" s="159"/>
      <c r="M148" s="159"/>
      <c r="N148" s="159"/>
      <c r="O148" s="159"/>
      <c r="P148" s="159"/>
      <c r="Q148" s="159"/>
      <c r="R148" s="159"/>
      <c r="S148" s="159"/>
      <c r="T148" s="159"/>
      <c r="U148" s="159"/>
      <c r="V148" s="159"/>
      <c r="W148" s="159"/>
      <c r="X148" s="159"/>
      <c r="Y148" s="159"/>
      <c r="Z148" s="159"/>
    </row>
    <row r="149" spans="1:26" ht="15" customHeight="1">
      <c r="A149" s="156" t="s">
        <v>448</v>
      </c>
      <c r="B149" s="194">
        <v>46157933</v>
      </c>
      <c r="C149" s="194">
        <v>49959897</v>
      </c>
      <c r="D149" s="194">
        <v>3801965</v>
      </c>
      <c r="E149" s="194">
        <v>0.27500000000000002</v>
      </c>
      <c r="F149" s="156" t="s">
        <v>1745</v>
      </c>
      <c r="G149" s="194">
        <v>1</v>
      </c>
      <c r="H149" s="157" t="s">
        <v>1400</v>
      </c>
      <c r="I149" s="159"/>
      <c r="J149" s="159"/>
      <c r="K149" s="159"/>
      <c r="L149" s="159"/>
      <c r="M149" s="159"/>
      <c r="N149" s="159"/>
      <c r="O149" s="159"/>
      <c r="P149" s="159"/>
      <c r="Q149" s="159"/>
      <c r="R149" s="159"/>
      <c r="S149" s="159"/>
      <c r="T149" s="159"/>
      <c r="U149" s="159"/>
      <c r="V149" s="159"/>
      <c r="W149" s="159"/>
      <c r="X149" s="159"/>
      <c r="Y149" s="159"/>
      <c r="Z149" s="159"/>
    </row>
    <row r="150" spans="1:26" ht="15" customHeight="1">
      <c r="A150" s="156" t="s">
        <v>448</v>
      </c>
      <c r="B150" s="194">
        <v>46157933</v>
      </c>
      <c r="C150" s="194">
        <v>50021726</v>
      </c>
      <c r="D150" s="194">
        <v>3863794</v>
      </c>
      <c r="E150" s="194">
        <v>0.27100000000000002</v>
      </c>
      <c r="F150" s="156" t="s">
        <v>1745</v>
      </c>
      <c r="G150" s="194">
        <v>1</v>
      </c>
      <c r="H150" s="157" t="s">
        <v>1400</v>
      </c>
      <c r="I150" s="159"/>
      <c r="J150" s="159"/>
      <c r="K150" s="159"/>
      <c r="L150" s="159"/>
      <c r="M150" s="159"/>
      <c r="N150" s="159"/>
      <c r="O150" s="159"/>
      <c r="P150" s="159"/>
      <c r="Q150" s="159"/>
      <c r="R150" s="159"/>
      <c r="S150" s="159"/>
      <c r="T150" s="159"/>
      <c r="U150" s="159"/>
      <c r="V150" s="159"/>
      <c r="W150" s="159"/>
      <c r="X150" s="159"/>
      <c r="Y150" s="159"/>
      <c r="Z150" s="159"/>
    </row>
    <row r="151" spans="1:26" ht="15" customHeight="1">
      <c r="A151" s="156" t="s">
        <v>448</v>
      </c>
      <c r="B151" s="194">
        <v>46334645</v>
      </c>
      <c r="C151" s="194">
        <v>47075057</v>
      </c>
      <c r="D151" s="194">
        <v>740413</v>
      </c>
      <c r="E151" s="194">
        <v>0.94899999999999995</v>
      </c>
      <c r="F151" s="156" t="s">
        <v>1745</v>
      </c>
      <c r="G151" s="194">
        <v>0.67100000000000004</v>
      </c>
      <c r="H151" s="157" t="s">
        <v>1407</v>
      </c>
      <c r="I151" s="205"/>
      <c r="J151" s="205"/>
      <c r="K151" s="205"/>
      <c r="L151" s="205"/>
      <c r="M151" s="205"/>
      <c r="N151" s="205"/>
      <c r="O151" s="205"/>
      <c r="P151" s="205"/>
      <c r="Q151" s="205"/>
      <c r="R151" s="205"/>
      <c r="S151" s="205"/>
      <c r="T151" s="205"/>
      <c r="U151" s="205"/>
      <c r="V151" s="205"/>
      <c r="W151" s="205"/>
      <c r="X151" s="205"/>
      <c r="Y151" s="205"/>
      <c r="Z151" s="205"/>
    </row>
    <row r="152" spans="1:26" ht="15" customHeight="1">
      <c r="A152" s="156" t="s">
        <v>448</v>
      </c>
      <c r="B152" s="194">
        <v>46645712</v>
      </c>
      <c r="C152" s="194">
        <v>47547342</v>
      </c>
      <c r="D152" s="194">
        <v>901631</v>
      </c>
      <c r="E152" s="194">
        <v>0.85799999999999998</v>
      </c>
      <c r="F152" s="156" t="s">
        <v>1745</v>
      </c>
      <c r="G152" s="194">
        <v>0.73899999999999999</v>
      </c>
      <c r="H152" s="157" t="s">
        <v>1407</v>
      </c>
      <c r="I152" s="205"/>
      <c r="J152" s="205"/>
      <c r="K152" s="205"/>
      <c r="L152" s="205"/>
      <c r="M152" s="205"/>
      <c r="N152" s="205"/>
      <c r="O152" s="205"/>
      <c r="P152" s="205"/>
      <c r="Q152" s="205"/>
      <c r="R152" s="205"/>
      <c r="S152" s="205"/>
      <c r="T152" s="205"/>
      <c r="U152" s="205"/>
      <c r="V152" s="205"/>
      <c r="W152" s="205"/>
      <c r="X152" s="205"/>
      <c r="Y152" s="205"/>
      <c r="Z152" s="205"/>
    </row>
    <row r="153" spans="1:26" ht="15" customHeight="1">
      <c r="A153" s="156" t="s">
        <v>448</v>
      </c>
      <c r="B153" s="194">
        <v>46706745</v>
      </c>
      <c r="C153" s="194">
        <v>50065462</v>
      </c>
      <c r="D153" s="194">
        <v>3358718</v>
      </c>
      <c r="E153" s="194">
        <v>0.21199999999999999</v>
      </c>
      <c r="F153" s="156" t="s">
        <v>1745</v>
      </c>
      <c r="G153" s="194">
        <v>0.68100000000000005</v>
      </c>
      <c r="H153" s="157" t="s">
        <v>1400</v>
      </c>
      <c r="I153" s="159"/>
      <c r="J153" s="159"/>
      <c r="K153" s="159"/>
      <c r="L153" s="159"/>
      <c r="M153" s="159"/>
      <c r="N153" s="159"/>
      <c r="O153" s="159"/>
      <c r="P153" s="159"/>
      <c r="Q153" s="159"/>
      <c r="R153" s="159"/>
      <c r="S153" s="159"/>
      <c r="T153" s="159"/>
      <c r="U153" s="159"/>
      <c r="V153" s="159"/>
      <c r="W153" s="159"/>
      <c r="X153" s="159"/>
      <c r="Y153" s="159"/>
      <c r="Z153" s="159"/>
    </row>
    <row r="154" spans="1:26" ht="15" customHeight="1">
      <c r="A154" s="156" t="s">
        <v>448</v>
      </c>
      <c r="B154" s="194">
        <v>46708094</v>
      </c>
      <c r="C154" s="194">
        <v>47606092</v>
      </c>
      <c r="D154" s="194">
        <v>897999</v>
      </c>
      <c r="E154" s="194">
        <v>0.79200000000000004</v>
      </c>
      <c r="F154" s="156" t="s">
        <v>1745</v>
      </c>
      <c r="G154" s="194">
        <v>0.67900000000000005</v>
      </c>
      <c r="H154" s="157" t="s">
        <v>1400</v>
      </c>
      <c r="I154" s="159"/>
      <c r="J154" s="159"/>
      <c r="K154" s="159"/>
      <c r="L154" s="159"/>
      <c r="M154" s="159"/>
      <c r="N154" s="159"/>
      <c r="O154" s="159"/>
      <c r="P154" s="159"/>
      <c r="Q154" s="159"/>
      <c r="R154" s="159"/>
      <c r="S154" s="159"/>
      <c r="T154" s="159"/>
      <c r="U154" s="159"/>
      <c r="V154" s="159"/>
      <c r="W154" s="159"/>
      <c r="X154" s="159"/>
      <c r="Y154" s="159"/>
      <c r="Z154" s="159"/>
    </row>
    <row r="155" spans="1:26" ht="15" customHeight="1">
      <c r="A155" s="156" t="s">
        <v>448</v>
      </c>
      <c r="B155" s="194">
        <v>46800588</v>
      </c>
      <c r="C155" s="194">
        <v>50021726</v>
      </c>
      <c r="D155" s="194">
        <v>3221139</v>
      </c>
      <c r="E155" s="194">
        <v>0.192</v>
      </c>
      <c r="F155" s="156" t="s">
        <v>1745</v>
      </c>
      <c r="G155" s="194">
        <v>0.59099999999999997</v>
      </c>
      <c r="H155" s="157" t="s">
        <v>1400</v>
      </c>
      <c r="I155" s="159"/>
      <c r="J155" s="159"/>
      <c r="K155" s="159"/>
      <c r="L155" s="159"/>
      <c r="M155" s="159"/>
      <c r="N155" s="159"/>
      <c r="O155" s="159"/>
      <c r="P155" s="159"/>
      <c r="Q155" s="159"/>
      <c r="R155" s="159"/>
      <c r="S155" s="159"/>
      <c r="T155" s="159"/>
      <c r="U155" s="159"/>
      <c r="V155" s="159"/>
      <c r="W155" s="159"/>
      <c r="X155" s="159"/>
      <c r="Y155" s="159"/>
      <c r="Z155" s="159"/>
    </row>
    <row r="156" spans="1:26" ht="15" customHeight="1">
      <c r="A156" s="156" t="s">
        <v>448</v>
      </c>
      <c r="B156" s="194">
        <v>46815166</v>
      </c>
      <c r="C156" s="194">
        <v>49959897</v>
      </c>
      <c r="D156" s="194">
        <v>3144732</v>
      </c>
      <c r="E156" s="194">
        <v>0.192</v>
      </c>
      <c r="F156" s="156" t="s">
        <v>1745</v>
      </c>
      <c r="G156" s="194">
        <v>0.57699999999999996</v>
      </c>
      <c r="H156" s="157" t="s">
        <v>1400</v>
      </c>
      <c r="I156" s="159"/>
      <c r="J156" s="159"/>
      <c r="K156" s="159"/>
      <c r="L156" s="159"/>
      <c r="M156" s="159"/>
      <c r="N156" s="159"/>
      <c r="O156" s="159"/>
      <c r="P156" s="159"/>
      <c r="Q156" s="159"/>
      <c r="R156" s="159"/>
      <c r="S156" s="159"/>
      <c r="T156" s="159"/>
      <c r="U156" s="159"/>
      <c r="V156" s="159"/>
      <c r="W156" s="159"/>
      <c r="X156" s="159"/>
      <c r="Y156" s="159"/>
      <c r="Z156" s="159"/>
    </row>
    <row r="157" spans="1:26" ht="15" customHeight="1">
      <c r="A157" s="156" t="s">
        <v>448</v>
      </c>
      <c r="B157" s="194">
        <v>47500009</v>
      </c>
      <c r="C157" s="194">
        <v>49929304</v>
      </c>
      <c r="D157" s="194">
        <v>2429296</v>
      </c>
      <c r="E157" s="194">
        <v>0.115</v>
      </c>
      <c r="F157" s="156" t="s">
        <v>1746</v>
      </c>
      <c r="G157" s="194">
        <v>0.89500000000000002</v>
      </c>
      <c r="H157" s="157" t="s">
        <v>1400</v>
      </c>
      <c r="I157" s="159"/>
      <c r="J157" s="159"/>
      <c r="K157" s="159"/>
      <c r="L157" s="159"/>
      <c r="M157" s="159"/>
      <c r="N157" s="159"/>
      <c r="O157" s="159"/>
      <c r="P157" s="159"/>
      <c r="Q157" s="159"/>
      <c r="R157" s="159"/>
      <c r="S157" s="159"/>
      <c r="T157" s="159"/>
      <c r="U157" s="159"/>
      <c r="V157" s="159"/>
      <c r="W157" s="159"/>
      <c r="X157" s="159"/>
      <c r="Y157" s="159"/>
      <c r="Z157" s="159"/>
    </row>
    <row r="158" spans="1:26" ht="15" customHeight="1">
      <c r="A158" s="156" t="s">
        <v>448</v>
      </c>
      <c r="B158" s="194">
        <v>47500009</v>
      </c>
      <c r="C158" s="194">
        <v>49959897</v>
      </c>
      <c r="D158" s="194">
        <v>2459889</v>
      </c>
      <c r="E158" s="194">
        <v>0.114</v>
      </c>
      <c r="F158" s="156" t="s">
        <v>1746</v>
      </c>
      <c r="G158" s="194">
        <v>0.89500000000000002</v>
      </c>
      <c r="H158" s="157" t="s">
        <v>1400</v>
      </c>
      <c r="I158" s="159"/>
      <c r="J158" s="159"/>
      <c r="K158" s="159"/>
      <c r="L158" s="159"/>
      <c r="M158" s="159"/>
      <c r="N158" s="159"/>
      <c r="O158" s="159"/>
      <c r="P158" s="159"/>
      <c r="Q158" s="159"/>
      <c r="R158" s="159"/>
      <c r="S158" s="159"/>
      <c r="T158" s="159"/>
      <c r="U158" s="159"/>
      <c r="V158" s="159"/>
      <c r="W158" s="159"/>
      <c r="X158" s="159"/>
      <c r="Y158" s="159"/>
      <c r="Z158" s="159"/>
    </row>
    <row r="159" spans="1:26" ht="15" customHeight="1">
      <c r="A159" s="156" t="s">
        <v>448</v>
      </c>
      <c r="B159" s="194">
        <v>47500009</v>
      </c>
      <c r="C159" s="194">
        <v>50012244</v>
      </c>
      <c r="D159" s="194">
        <v>2512236</v>
      </c>
      <c r="E159" s="194">
        <v>0.112</v>
      </c>
      <c r="F159" s="156" t="s">
        <v>1746</v>
      </c>
      <c r="G159" s="194">
        <v>0.89500000000000002</v>
      </c>
      <c r="H159" s="157" t="s">
        <v>1400</v>
      </c>
      <c r="I159" s="159"/>
      <c r="J159" s="159"/>
      <c r="K159" s="159"/>
      <c r="L159" s="159"/>
      <c r="M159" s="159"/>
      <c r="N159" s="159"/>
      <c r="O159" s="159"/>
      <c r="P159" s="159"/>
      <c r="Q159" s="159"/>
      <c r="R159" s="159"/>
      <c r="S159" s="159"/>
      <c r="T159" s="159"/>
      <c r="U159" s="159"/>
      <c r="V159" s="159"/>
      <c r="W159" s="159"/>
      <c r="X159" s="159"/>
      <c r="Y159" s="159"/>
      <c r="Z159" s="159"/>
    </row>
    <row r="160" spans="1:26" ht="15" customHeight="1">
      <c r="A160" s="156" t="s">
        <v>448</v>
      </c>
      <c r="B160" s="194">
        <v>47500013</v>
      </c>
      <c r="C160" s="194">
        <v>48038063</v>
      </c>
      <c r="D160" s="194">
        <v>538051</v>
      </c>
      <c r="E160" s="194">
        <v>0.52100000000000002</v>
      </c>
      <c r="F160" s="156" t="s">
        <v>1746</v>
      </c>
      <c r="G160" s="194">
        <v>0.89500000000000002</v>
      </c>
      <c r="H160" s="157" t="s">
        <v>1400</v>
      </c>
      <c r="I160" s="159"/>
      <c r="J160" s="159"/>
      <c r="K160" s="159"/>
      <c r="L160" s="159"/>
      <c r="M160" s="159"/>
      <c r="N160" s="159"/>
      <c r="O160" s="159"/>
      <c r="P160" s="159"/>
      <c r="Q160" s="159"/>
      <c r="R160" s="159"/>
      <c r="S160" s="159"/>
      <c r="T160" s="159"/>
      <c r="U160" s="159"/>
      <c r="V160" s="159"/>
      <c r="W160" s="159"/>
      <c r="X160" s="159"/>
      <c r="Y160" s="159"/>
      <c r="Z160" s="159"/>
    </row>
    <row r="161" spans="1:26" ht="15" customHeight="1">
      <c r="A161" s="156" t="s">
        <v>448</v>
      </c>
      <c r="B161" s="194">
        <v>79700041</v>
      </c>
      <c r="C161" s="194">
        <v>87369649</v>
      </c>
      <c r="D161" s="194">
        <v>7669609</v>
      </c>
      <c r="E161" s="194">
        <v>8.0000000000000002E-3</v>
      </c>
      <c r="F161" s="156" t="s">
        <v>1747</v>
      </c>
      <c r="G161" s="194">
        <v>1</v>
      </c>
      <c r="H161" s="157" t="s">
        <v>1400</v>
      </c>
      <c r="I161" s="159"/>
      <c r="J161" s="159"/>
      <c r="K161" s="159"/>
      <c r="L161" s="159"/>
      <c r="M161" s="159"/>
      <c r="N161" s="159"/>
      <c r="O161" s="159"/>
      <c r="P161" s="159"/>
      <c r="Q161" s="159"/>
      <c r="R161" s="159"/>
      <c r="S161" s="159"/>
      <c r="T161" s="159"/>
      <c r="U161" s="159"/>
      <c r="V161" s="159"/>
      <c r="W161" s="159"/>
      <c r="X161" s="159"/>
      <c r="Y161" s="159"/>
      <c r="Z161" s="159"/>
    </row>
    <row r="162" spans="1:26" ht="15" customHeight="1">
      <c r="A162" s="156" t="s">
        <v>448</v>
      </c>
      <c r="B162" s="194">
        <v>79801604</v>
      </c>
      <c r="C162" s="194">
        <v>87340653</v>
      </c>
      <c r="D162" s="194">
        <v>7539050</v>
      </c>
      <c r="E162" s="194">
        <v>8.0000000000000002E-3</v>
      </c>
      <c r="F162" s="156" t="s">
        <v>1747</v>
      </c>
      <c r="G162" s="194">
        <v>1</v>
      </c>
      <c r="H162" s="157" t="s">
        <v>1400</v>
      </c>
      <c r="I162" s="159"/>
      <c r="J162" s="159"/>
      <c r="K162" s="159"/>
      <c r="L162" s="159"/>
      <c r="M162" s="159"/>
      <c r="N162" s="159"/>
      <c r="O162" s="159"/>
      <c r="P162" s="159"/>
      <c r="Q162" s="159"/>
      <c r="R162" s="159"/>
      <c r="S162" s="159"/>
      <c r="T162" s="159"/>
      <c r="U162" s="159"/>
      <c r="V162" s="159"/>
      <c r="W162" s="159"/>
      <c r="X162" s="159"/>
      <c r="Y162" s="159"/>
      <c r="Z162" s="159"/>
    </row>
    <row r="163" spans="1:26" ht="15" customHeight="1">
      <c r="A163" s="156" t="s">
        <v>448</v>
      </c>
      <c r="B163" s="194">
        <v>79801604</v>
      </c>
      <c r="C163" s="194">
        <v>87369649</v>
      </c>
      <c r="D163" s="194">
        <v>7568046</v>
      </c>
      <c r="E163" s="194">
        <v>8.0000000000000002E-3</v>
      </c>
      <c r="F163" s="156" t="s">
        <v>1747</v>
      </c>
      <c r="G163" s="194">
        <v>1</v>
      </c>
      <c r="H163" s="157" t="s">
        <v>1400</v>
      </c>
      <c r="I163" s="159"/>
      <c r="J163" s="159"/>
      <c r="K163" s="159"/>
      <c r="L163" s="159"/>
      <c r="M163" s="159"/>
      <c r="N163" s="159"/>
      <c r="O163" s="159"/>
      <c r="P163" s="159"/>
      <c r="Q163" s="159"/>
      <c r="R163" s="159"/>
      <c r="S163" s="159"/>
      <c r="T163" s="159"/>
      <c r="U163" s="159"/>
      <c r="V163" s="159"/>
      <c r="W163" s="159"/>
      <c r="X163" s="159"/>
      <c r="Y163" s="159"/>
      <c r="Z163" s="159"/>
    </row>
    <row r="164" spans="1:26" ht="15" customHeight="1">
      <c r="A164" s="156" t="s">
        <v>448</v>
      </c>
      <c r="B164" s="194">
        <v>86925263</v>
      </c>
      <c r="C164" s="194">
        <v>87863263</v>
      </c>
      <c r="D164" s="194">
        <v>938001</v>
      </c>
      <c r="E164" s="194">
        <v>6.5000000000000002E-2</v>
      </c>
      <c r="F164" s="156" t="s">
        <v>1747</v>
      </c>
      <c r="G164" s="194">
        <v>1</v>
      </c>
      <c r="H164" s="157" t="s">
        <v>1400</v>
      </c>
      <c r="I164" s="159"/>
      <c r="J164" s="159"/>
      <c r="K164" s="159"/>
      <c r="L164" s="159"/>
      <c r="M164" s="159"/>
      <c r="N164" s="159"/>
      <c r="O164" s="159"/>
      <c r="P164" s="159"/>
      <c r="Q164" s="159"/>
      <c r="R164" s="159"/>
      <c r="S164" s="159"/>
      <c r="T164" s="159"/>
      <c r="U164" s="159"/>
      <c r="V164" s="159"/>
      <c r="W164" s="159"/>
      <c r="X164" s="159"/>
      <c r="Y164" s="159"/>
      <c r="Z164" s="159"/>
    </row>
    <row r="165" spans="1:26" ht="15" customHeight="1">
      <c r="A165" s="156" t="s">
        <v>448</v>
      </c>
      <c r="B165" s="194">
        <v>87216874</v>
      </c>
      <c r="C165" s="194">
        <v>87323746</v>
      </c>
      <c r="D165" s="194">
        <v>106873</v>
      </c>
      <c r="E165" s="194">
        <v>0.56799999999999995</v>
      </c>
      <c r="F165" s="156" t="s">
        <v>1747</v>
      </c>
      <c r="G165" s="194">
        <v>1</v>
      </c>
      <c r="H165" s="157" t="s">
        <v>1400</v>
      </c>
      <c r="I165" s="159"/>
      <c r="J165" s="159"/>
      <c r="K165" s="159"/>
      <c r="L165" s="159"/>
      <c r="M165" s="159"/>
      <c r="N165" s="159"/>
      <c r="O165" s="159"/>
      <c r="P165" s="159"/>
      <c r="Q165" s="159"/>
      <c r="R165" s="159"/>
      <c r="S165" s="159"/>
      <c r="T165" s="159"/>
      <c r="U165" s="159"/>
      <c r="V165" s="159"/>
      <c r="W165" s="159"/>
      <c r="X165" s="159"/>
      <c r="Y165" s="159"/>
      <c r="Z165" s="159"/>
    </row>
    <row r="166" spans="1:26" ht="15" customHeight="1">
      <c r="A166" s="156" t="s">
        <v>448</v>
      </c>
      <c r="B166" s="194">
        <v>87222270</v>
      </c>
      <c r="C166" s="194">
        <v>87369657</v>
      </c>
      <c r="D166" s="194">
        <v>147388</v>
      </c>
      <c r="E166" s="194">
        <v>0.41199999999999998</v>
      </c>
      <c r="F166" s="156" t="s">
        <v>1747</v>
      </c>
      <c r="G166" s="194">
        <v>1</v>
      </c>
      <c r="H166" s="157" t="s">
        <v>1400</v>
      </c>
      <c r="I166" s="159"/>
      <c r="J166" s="159"/>
      <c r="K166" s="159"/>
      <c r="L166" s="159"/>
      <c r="M166" s="159"/>
      <c r="N166" s="159"/>
      <c r="O166" s="159"/>
      <c r="P166" s="159"/>
      <c r="Q166" s="159"/>
      <c r="R166" s="159"/>
      <c r="S166" s="159"/>
      <c r="T166" s="159"/>
      <c r="U166" s="159"/>
      <c r="V166" s="159"/>
      <c r="W166" s="159"/>
      <c r="X166" s="159"/>
      <c r="Y166" s="159"/>
      <c r="Z166" s="159"/>
    </row>
    <row r="167" spans="1:26" ht="15" customHeight="1">
      <c r="A167" s="156" t="s">
        <v>449</v>
      </c>
      <c r="B167" s="194">
        <v>48600859</v>
      </c>
      <c r="C167" s="194">
        <v>50821348</v>
      </c>
      <c r="D167" s="194">
        <v>2220490</v>
      </c>
      <c r="E167" s="194">
        <v>8.9999999999999993E-3</v>
      </c>
      <c r="F167" s="156" t="s">
        <v>1748</v>
      </c>
      <c r="G167" s="194">
        <v>1</v>
      </c>
      <c r="H167" s="157" t="s">
        <v>1400</v>
      </c>
      <c r="I167" s="159"/>
      <c r="J167" s="159"/>
      <c r="K167" s="159"/>
      <c r="L167" s="159"/>
      <c r="M167" s="159"/>
      <c r="N167" s="159"/>
      <c r="O167" s="159"/>
      <c r="P167" s="159"/>
      <c r="Q167" s="159"/>
      <c r="R167" s="159"/>
      <c r="S167" s="159"/>
      <c r="T167" s="159"/>
      <c r="U167" s="159"/>
      <c r="V167" s="159"/>
      <c r="W167" s="159"/>
      <c r="X167" s="159"/>
      <c r="Y167" s="159"/>
      <c r="Z167" s="159"/>
    </row>
    <row r="168" spans="1:26" ht="15" customHeight="1">
      <c r="A168" s="156" t="s">
        <v>449</v>
      </c>
      <c r="B168" s="194">
        <v>48880469</v>
      </c>
      <c r="C168" s="194">
        <v>48968409</v>
      </c>
      <c r="D168" s="194">
        <v>87941</v>
      </c>
      <c r="E168" s="194">
        <v>0.222</v>
      </c>
      <c r="F168" s="156" t="s">
        <v>1748</v>
      </c>
      <c r="G168" s="194">
        <v>1</v>
      </c>
      <c r="H168" s="157" t="s">
        <v>1400</v>
      </c>
      <c r="I168" s="159"/>
      <c r="J168" s="159"/>
      <c r="K168" s="159"/>
      <c r="L168" s="159"/>
      <c r="M168" s="159"/>
      <c r="N168" s="159"/>
      <c r="O168" s="159"/>
      <c r="P168" s="159"/>
      <c r="Q168" s="159"/>
      <c r="R168" s="159"/>
      <c r="S168" s="159"/>
      <c r="T168" s="159"/>
      <c r="U168" s="159"/>
      <c r="V168" s="159"/>
      <c r="W168" s="159"/>
      <c r="X168" s="159"/>
      <c r="Y168" s="159"/>
      <c r="Z168" s="159"/>
    </row>
    <row r="169" spans="1:26" ht="15" customHeight="1">
      <c r="A169" s="156" t="s">
        <v>449</v>
      </c>
      <c r="B169" s="194">
        <v>48880469</v>
      </c>
      <c r="C169" s="194">
        <v>49829852</v>
      </c>
      <c r="D169" s="194">
        <v>949384</v>
      </c>
      <c r="E169" s="194">
        <v>2.1000000000000001E-2</v>
      </c>
      <c r="F169" s="156" t="s">
        <v>1748</v>
      </c>
      <c r="G169" s="194">
        <v>1</v>
      </c>
      <c r="H169" s="157" t="s">
        <v>1400</v>
      </c>
      <c r="I169" s="159"/>
      <c r="J169" s="159"/>
      <c r="K169" s="159"/>
      <c r="L169" s="159"/>
      <c r="M169" s="159"/>
      <c r="N169" s="159"/>
      <c r="O169" s="159"/>
      <c r="P169" s="159"/>
      <c r="Q169" s="159"/>
      <c r="R169" s="159"/>
      <c r="S169" s="159"/>
      <c r="T169" s="159"/>
      <c r="U169" s="159"/>
      <c r="V169" s="159"/>
      <c r="W169" s="159"/>
      <c r="X169" s="159"/>
      <c r="Y169" s="159"/>
      <c r="Z169" s="159"/>
    </row>
    <row r="170" spans="1:26" ht="15" customHeight="1">
      <c r="A170" s="156" t="s">
        <v>449</v>
      </c>
      <c r="B170" s="194">
        <v>50113128</v>
      </c>
      <c r="C170" s="194">
        <v>50370939</v>
      </c>
      <c r="D170" s="194">
        <v>257812</v>
      </c>
      <c r="E170" s="194">
        <v>0.83199999999999996</v>
      </c>
      <c r="F170" s="156" t="s">
        <v>1749</v>
      </c>
      <c r="G170" s="194">
        <v>1</v>
      </c>
      <c r="H170" s="157" t="s">
        <v>1407</v>
      </c>
      <c r="I170" s="205"/>
      <c r="J170" s="205"/>
      <c r="K170" s="205"/>
      <c r="L170" s="205"/>
      <c r="M170" s="205"/>
      <c r="N170" s="205"/>
      <c r="O170" s="205"/>
      <c r="P170" s="205"/>
      <c r="Q170" s="205"/>
      <c r="R170" s="205"/>
      <c r="S170" s="205"/>
      <c r="T170" s="205"/>
      <c r="U170" s="205"/>
      <c r="V170" s="205"/>
      <c r="W170" s="205"/>
      <c r="X170" s="205"/>
      <c r="Y170" s="205"/>
      <c r="Z170" s="205"/>
    </row>
    <row r="171" spans="1:26" ht="15" customHeight="1">
      <c r="A171" s="156" t="s">
        <v>449</v>
      </c>
      <c r="B171" s="194">
        <v>89772966</v>
      </c>
      <c r="C171" s="194">
        <v>89879721</v>
      </c>
      <c r="D171" s="194">
        <v>106756</v>
      </c>
      <c r="E171" s="194">
        <v>1</v>
      </c>
      <c r="F171" s="156" t="s">
        <v>1750</v>
      </c>
      <c r="G171" s="194">
        <v>0.30399999999999999</v>
      </c>
      <c r="H171" s="157" t="s">
        <v>1407</v>
      </c>
      <c r="I171" s="205"/>
      <c r="J171" s="205"/>
      <c r="K171" s="205"/>
      <c r="L171" s="205"/>
      <c r="M171" s="205"/>
      <c r="N171" s="205"/>
      <c r="O171" s="205"/>
      <c r="P171" s="205"/>
      <c r="Q171" s="205"/>
      <c r="R171" s="205"/>
      <c r="S171" s="205"/>
      <c r="T171" s="205"/>
      <c r="U171" s="205"/>
      <c r="V171" s="205"/>
      <c r="W171" s="205"/>
      <c r="X171" s="205"/>
      <c r="Y171" s="205"/>
      <c r="Z171" s="205"/>
    </row>
    <row r="172" spans="1:26" ht="15" customHeight="1">
      <c r="A172" s="156" t="s">
        <v>449</v>
      </c>
      <c r="B172" s="194">
        <v>89772966</v>
      </c>
      <c r="C172" s="194">
        <v>89976619</v>
      </c>
      <c r="D172" s="194">
        <v>203654</v>
      </c>
      <c r="E172" s="194">
        <v>1</v>
      </c>
      <c r="F172" s="156" t="s">
        <v>1750</v>
      </c>
      <c r="G172" s="194">
        <v>0.58099999999999996</v>
      </c>
      <c r="H172" s="157" t="s">
        <v>1407</v>
      </c>
      <c r="I172" s="205"/>
      <c r="J172" s="205"/>
      <c r="K172" s="205"/>
      <c r="L172" s="205"/>
      <c r="M172" s="205"/>
      <c r="N172" s="205"/>
      <c r="O172" s="205"/>
      <c r="P172" s="205"/>
      <c r="Q172" s="205"/>
      <c r="R172" s="205"/>
      <c r="S172" s="205"/>
      <c r="T172" s="205"/>
      <c r="U172" s="205"/>
      <c r="V172" s="205"/>
      <c r="W172" s="205"/>
      <c r="X172" s="205"/>
      <c r="Y172" s="205"/>
      <c r="Z172" s="205"/>
    </row>
    <row r="173" spans="1:26" ht="15" customHeight="1">
      <c r="A173" s="156" t="s">
        <v>449</v>
      </c>
      <c r="B173" s="194">
        <v>89863853</v>
      </c>
      <c r="C173" s="194">
        <v>90067009</v>
      </c>
      <c r="D173" s="194">
        <v>203157</v>
      </c>
      <c r="E173" s="194">
        <v>1</v>
      </c>
      <c r="F173" s="156" t="s">
        <v>1750</v>
      </c>
      <c r="G173" s="194">
        <v>0.57899999999999996</v>
      </c>
      <c r="H173" s="157" t="s">
        <v>1407</v>
      </c>
      <c r="I173" s="205"/>
      <c r="J173" s="205"/>
      <c r="K173" s="205"/>
      <c r="L173" s="205"/>
      <c r="M173" s="205"/>
      <c r="N173" s="205"/>
      <c r="O173" s="205"/>
      <c r="P173" s="205"/>
      <c r="Q173" s="205"/>
      <c r="R173" s="205"/>
      <c r="S173" s="205"/>
      <c r="T173" s="205"/>
      <c r="U173" s="205"/>
      <c r="V173" s="205"/>
      <c r="W173" s="205"/>
      <c r="X173" s="205"/>
      <c r="Y173" s="205"/>
      <c r="Z173" s="205"/>
    </row>
    <row r="174" spans="1:26" ht="15" customHeight="1">
      <c r="A174" s="156" t="s">
        <v>449</v>
      </c>
      <c r="B174" s="194">
        <v>89964809</v>
      </c>
      <c r="C174" s="194">
        <v>90067009</v>
      </c>
      <c r="D174" s="194">
        <v>102201</v>
      </c>
      <c r="E174" s="194">
        <v>1</v>
      </c>
      <c r="F174" s="156" t="s">
        <v>1750</v>
      </c>
      <c r="G174" s="194">
        <v>0.29099999999999998</v>
      </c>
      <c r="H174" s="157" t="s">
        <v>1407</v>
      </c>
      <c r="I174" s="205"/>
      <c r="J174" s="205"/>
      <c r="K174" s="205"/>
      <c r="L174" s="205"/>
      <c r="M174" s="205"/>
      <c r="N174" s="205"/>
      <c r="O174" s="205"/>
      <c r="P174" s="205"/>
      <c r="Q174" s="205"/>
      <c r="R174" s="205"/>
      <c r="S174" s="205"/>
      <c r="T174" s="205"/>
      <c r="U174" s="205"/>
      <c r="V174" s="205"/>
      <c r="W174" s="205"/>
      <c r="X174" s="205"/>
      <c r="Y174" s="205"/>
      <c r="Z174" s="205"/>
    </row>
    <row r="175" spans="1:26" ht="15" customHeight="1">
      <c r="A175" s="156" t="s">
        <v>450</v>
      </c>
      <c r="B175" s="194">
        <v>64675953</v>
      </c>
      <c r="C175" s="194">
        <v>68251953</v>
      </c>
      <c r="D175" s="194">
        <v>3576001</v>
      </c>
      <c r="E175" s="194">
        <v>1E-3</v>
      </c>
      <c r="F175" s="156" t="s">
        <v>1751</v>
      </c>
      <c r="G175" s="194">
        <v>1</v>
      </c>
      <c r="H175" s="157" t="s">
        <v>1400</v>
      </c>
      <c r="I175" s="159"/>
      <c r="J175" s="159"/>
      <c r="K175" s="159"/>
      <c r="L175" s="159"/>
      <c r="M175" s="159"/>
      <c r="N175" s="159"/>
      <c r="O175" s="159"/>
      <c r="P175" s="159"/>
      <c r="Q175" s="159"/>
      <c r="R175" s="159"/>
      <c r="S175" s="159"/>
      <c r="T175" s="159"/>
      <c r="U175" s="159"/>
      <c r="V175" s="159"/>
      <c r="W175" s="159"/>
      <c r="X175" s="159"/>
      <c r="Y175" s="159"/>
      <c r="Z175" s="159"/>
    </row>
    <row r="176" spans="1:26" ht="15" customHeight="1">
      <c r="A176" s="156" t="s">
        <v>451</v>
      </c>
      <c r="B176" s="194">
        <v>63737551</v>
      </c>
      <c r="C176" s="194">
        <v>63844255</v>
      </c>
      <c r="D176" s="194">
        <v>106705</v>
      </c>
      <c r="E176" s="194">
        <v>0.3</v>
      </c>
      <c r="F176" s="156" t="s">
        <v>1752</v>
      </c>
      <c r="G176" s="194">
        <v>0.60599999999999998</v>
      </c>
      <c r="H176" s="157" t="s">
        <v>1400</v>
      </c>
      <c r="I176" s="159"/>
      <c r="J176" s="159"/>
      <c r="K176" s="159"/>
      <c r="L176" s="159"/>
      <c r="M176" s="159"/>
      <c r="N176" s="159"/>
      <c r="O176" s="159"/>
      <c r="P176" s="159"/>
      <c r="Q176" s="159"/>
      <c r="R176" s="159"/>
      <c r="S176" s="159"/>
      <c r="T176" s="159"/>
      <c r="U176" s="159"/>
      <c r="V176" s="159"/>
      <c r="W176" s="159"/>
      <c r="X176" s="159"/>
      <c r="Y176" s="159"/>
      <c r="Z176" s="159"/>
    </row>
    <row r="177" spans="1:26" ht="15" customHeight="1">
      <c r="A177" s="156" t="s">
        <v>452</v>
      </c>
      <c r="B177" s="194">
        <v>18585025</v>
      </c>
      <c r="C177" s="194">
        <v>19235535</v>
      </c>
      <c r="D177" s="194">
        <v>650511</v>
      </c>
      <c r="E177" s="194">
        <v>7.8E-2</v>
      </c>
      <c r="F177" s="156" t="s">
        <v>1753</v>
      </c>
      <c r="G177" s="194">
        <v>1</v>
      </c>
      <c r="H177" s="157" t="s">
        <v>1400</v>
      </c>
      <c r="I177" s="159"/>
      <c r="J177" s="159"/>
      <c r="K177" s="159"/>
      <c r="L177" s="159"/>
      <c r="M177" s="159"/>
      <c r="N177" s="159"/>
      <c r="O177" s="159"/>
      <c r="P177" s="159"/>
      <c r="Q177" s="159"/>
      <c r="R177" s="159"/>
      <c r="S177" s="159"/>
      <c r="T177" s="159"/>
      <c r="U177" s="159"/>
      <c r="V177" s="159"/>
      <c r="W177" s="159"/>
      <c r="X177" s="159"/>
      <c r="Y177" s="159"/>
      <c r="Z177" s="159"/>
    </row>
    <row r="178" spans="1:26" ht="15" customHeight="1">
      <c r="A178" s="156" t="s">
        <v>452</v>
      </c>
      <c r="B178" s="194">
        <v>53949532</v>
      </c>
      <c r="C178" s="194">
        <v>60724529</v>
      </c>
      <c r="D178" s="194">
        <v>6774998</v>
      </c>
      <c r="E178" s="194">
        <v>1E-3</v>
      </c>
      <c r="F178" s="156" t="s">
        <v>1754</v>
      </c>
      <c r="G178" s="194">
        <v>1</v>
      </c>
      <c r="H178" s="157" t="s">
        <v>1400</v>
      </c>
      <c r="I178" s="159"/>
      <c r="J178" s="159"/>
      <c r="K178" s="159"/>
      <c r="L178" s="159"/>
      <c r="M178" s="159"/>
      <c r="N178" s="159"/>
      <c r="O178" s="159"/>
      <c r="P178" s="159"/>
      <c r="Q178" s="159"/>
      <c r="R178" s="159"/>
      <c r="S178" s="159"/>
      <c r="T178" s="159"/>
      <c r="U178" s="159"/>
      <c r="V178" s="159"/>
      <c r="W178" s="159"/>
      <c r="X178" s="159"/>
      <c r="Y178" s="159"/>
      <c r="Z178" s="159"/>
    </row>
    <row r="179" spans="1:26" ht="15" customHeight="1">
      <c r="A179" s="156" t="s">
        <v>452</v>
      </c>
      <c r="B179" s="194">
        <v>105606409</v>
      </c>
      <c r="C179" s="194">
        <v>105777863</v>
      </c>
      <c r="D179" s="194">
        <v>171455</v>
      </c>
      <c r="E179" s="194">
        <v>1.4E-2</v>
      </c>
      <c r="F179" s="156" t="s">
        <v>1755</v>
      </c>
      <c r="G179" s="194">
        <v>1</v>
      </c>
      <c r="H179" s="157" t="s">
        <v>1400</v>
      </c>
      <c r="I179" s="159"/>
      <c r="J179" s="159"/>
      <c r="K179" s="159"/>
      <c r="L179" s="159"/>
      <c r="M179" s="159"/>
      <c r="N179" s="159"/>
      <c r="O179" s="159"/>
      <c r="P179" s="159"/>
      <c r="Q179" s="159"/>
      <c r="R179" s="159"/>
      <c r="S179" s="159"/>
      <c r="T179" s="159"/>
      <c r="U179" s="159"/>
      <c r="V179" s="159"/>
      <c r="W179" s="159"/>
      <c r="X179" s="159"/>
      <c r="Y179" s="159"/>
      <c r="Z179" s="159"/>
    </row>
    <row r="180" spans="1:26" ht="15" customHeight="1">
      <c r="A180" s="156" t="s">
        <v>453</v>
      </c>
      <c r="B180" s="194">
        <v>20428924</v>
      </c>
      <c r="C180" s="194">
        <v>23174491</v>
      </c>
      <c r="D180" s="194">
        <v>2745568</v>
      </c>
      <c r="E180" s="194">
        <v>1.4E-2</v>
      </c>
      <c r="F180" s="156" t="s">
        <v>1756</v>
      </c>
      <c r="G180" s="194">
        <v>1</v>
      </c>
      <c r="H180" s="157" t="s">
        <v>1400</v>
      </c>
      <c r="I180" s="159"/>
      <c r="J180" s="159"/>
      <c r="K180" s="159"/>
      <c r="L180" s="159"/>
      <c r="M180" s="159"/>
      <c r="N180" s="159"/>
      <c r="O180" s="159"/>
      <c r="P180" s="159"/>
      <c r="Q180" s="159"/>
      <c r="R180" s="159"/>
      <c r="S180" s="159"/>
      <c r="T180" s="159"/>
      <c r="U180" s="159"/>
      <c r="V180" s="159"/>
      <c r="W180" s="159"/>
      <c r="X180" s="159"/>
      <c r="Y180" s="159"/>
      <c r="Z180" s="159"/>
    </row>
    <row r="181" spans="1:26" ht="15" customHeight="1">
      <c r="A181" s="156" t="s">
        <v>453</v>
      </c>
      <c r="B181" s="194">
        <v>20428924</v>
      </c>
      <c r="C181" s="194">
        <v>28665696</v>
      </c>
      <c r="D181" s="194">
        <v>8236773</v>
      </c>
      <c r="E181" s="194">
        <v>5.0000000000000001E-3</v>
      </c>
      <c r="F181" s="156" t="s">
        <v>1756</v>
      </c>
      <c r="G181" s="194">
        <v>1</v>
      </c>
      <c r="H181" s="157" t="s">
        <v>1400</v>
      </c>
      <c r="I181" s="159"/>
      <c r="J181" s="159"/>
      <c r="K181" s="159"/>
      <c r="L181" s="159"/>
      <c r="M181" s="159"/>
      <c r="N181" s="159"/>
      <c r="O181" s="159"/>
      <c r="P181" s="159"/>
      <c r="Q181" s="159"/>
      <c r="R181" s="159"/>
      <c r="S181" s="159"/>
      <c r="T181" s="159"/>
      <c r="U181" s="159"/>
      <c r="V181" s="159"/>
      <c r="W181" s="159"/>
      <c r="X181" s="159"/>
      <c r="Y181" s="159"/>
      <c r="Z181" s="159"/>
    </row>
    <row r="182" spans="1:26" ht="15" customHeight="1">
      <c r="A182" s="156" t="s">
        <v>453</v>
      </c>
      <c r="B182" s="194">
        <v>20466873</v>
      </c>
      <c r="C182" s="194">
        <v>28316244</v>
      </c>
      <c r="D182" s="194">
        <v>7849372</v>
      </c>
      <c r="E182" s="194">
        <v>5.0000000000000001E-3</v>
      </c>
      <c r="F182" s="156" t="s">
        <v>1756</v>
      </c>
      <c r="G182" s="194">
        <v>1</v>
      </c>
      <c r="H182" s="157" t="s">
        <v>1400</v>
      </c>
      <c r="I182" s="159"/>
      <c r="J182" s="159"/>
      <c r="K182" s="159"/>
      <c r="L182" s="159"/>
      <c r="M182" s="159"/>
      <c r="N182" s="159"/>
      <c r="O182" s="159"/>
      <c r="P182" s="159"/>
      <c r="Q182" s="159"/>
      <c r="R182" s="159"/>
      <c r="S182" s="159"/>
      <c r="T182" s="159"/>
      <c r="U182" s="159"/>
      <c r="V182" s="159"/>
      <c r="W182" s="159"/>
      <c r="X182" s="159"/>
      <c r="Y182" s="159"/>
      <c r="Z182" s="159"/>
    </row>
    <row r="183" spans="1:26" ht="15" customHeight="1">
      <c r="A183" s="156" t="s">
        <v>453</v>
      </c>
      <c r="B183" s="194">
        <v>20500087</v>
      </c>
      <c r="C183" s="194">
        <v>28396266</v>
      </c>
      <c r="D183" s="194">
        <v>7896180</v>
      </c>
      <c r="E183" s="194">
        <v>5.0000000000000001E-3</v>
      </c>
      <c r="F183" s="156" t="s">
        <v>1756</v>
      </c>
      <c r="G183" s="194">
        <v>1</v>
      </c>
      <c r="H183" s="157" t="s">
        <v>1400</v>
      </c>
      <c r="I183" s="159"/>
      <c r="J183" s="159"/>
      <c r="K183" s="159"/>
      <c r="L183" s="159"/>
      <c r="M183" s="159"/>
      <c r="N183" s="159"/>
      <c r="O183" s="159"/>
      <c r="P183" s="159"/>
      <c r="Q183" s="159"/>
      <c r="R183" s="159"/>
      <c r="S183" s="159"/>
      <c r="T183" s="159"/>
      <c r="U183" s="159"/>
      <c r="V183" s="159"/>
      <c r="W183" s="159"/>
      <c r="X183" s="159"/>
      <c r="Y183" s="159"/>
      <c r="Z183" s="159"/>
    </row>
    <row r="184" spans="1:26" ht="15" customHeight="1">
      <c r="A184" s="156" t="s">
        <v>453</v>
      </c>
      <c r="B184" s="194">
        <v>20528505</v>
      </c>
      <c r="C184" s="194">
        <v>22472558</v>
      </c>
      <c r="D184" s="194">
        <v>1944054</v>
      </c>
      <c r="E184" s="194">
        <v>1.9E-2</v>
      </c>
      <c r="F184" s="156" t="s">
        <v>1756</v>
      </c>
      <c r="G184" s="194">
        <v>1</v>
      </c>
      <c r="H184" s="157" t="s">
        <v>1400</v>
      </c>
      <c r="I184" s="159"/>
      <c r="J184" s="159"/>
      <c r="K184" s="159"/>
      <c r="L184" s="159"/>
      <c r="M184" s="159"/>
      <c r="N184" s="159"/>
      <c r="O184" s="159"/>
      <c r="P184" s="159"/>
      <c r="Q184" s="159"/>
      <c r="R184" s="159"/>
      <c r="S184" s="159"/>
      <c r="T184" s="159"/>
      <c r="U184" s="159"/>
      <c r="V184" s="159"/>
      <c r="W184" s="159"/>
      <c r="X184" s="159"/>
      <c r="Y184" s="159"/>
      <c r="Z184" s="159"/>
    </row>
    <row r="185" spans="1:26" ht="15" customHeight="1">
      <c r="A185" s="156" t="s">
        <v>453</v>
      </c>
      <c r="B185" s="194">
        <v>20963134</v>
      </c>
      <c r="C185" s="194">
        <v>22005276</v>
      </c>
      <c r="D185" s="194">
        <v>1042143</v>
      </c>
      <c r="E185" s="194">
        <v>3.5999999999999997E-2</v>
      </c>
      <c r="F185" s="156" t="s">
        <v>1756</v>
      </c>
      <c r="G185" s="194">
        <v>1</v>
      </c>
      <c r="H185" s="157" t="s">
        <v>1400</v>
      </c>
      <c r="I185" s="159"/>
      <c r="J185" s="159"/>
      <c r="K185" s="159"/>
      <c r="L185" s="159"/>
      <c r="M185" s="159"/>
      <c r="N185" s="159"/>
      <c r="O185" s="159"/>
      <c r="P185" s="159"/>
      <c r="Q185" s="159"/>
      <c r="R185" s="159"/>
      <c r="S185" s="159"/>
      <c r="T185" s="159"/>
      <c r="U185" s="159"/>
      <c r="V185" s="159"/>
      <c r="W185" s="159"/>
      <c r="X185" s="159"/>
      <c r="Y185" s="159"/>
      <c r="Z185" s="159"/>
    </row>
    <row r="186" spans="1:26" ht="15" customHeight="1">
      <c r="A186" s="156" t="s">
        <v>453</v>
      </c>
      <c r="B186" s="194">
        <v>22358242</v>
      </c>
      <c r="C186" s="194">
        <v>22618773</v>
      </c>
      <c r="D186" s="194">
        <v>260532</v>
      </c>
      <c r="E186" s="194">
        <v>0.999</v>
      </c>
      <c r="F186" s="156" t="s">
        <v>1757</v>
      </c>
      <c r="G186" s="194">
        <v>0.33300000000000002</v>
      </c>
      <c r="H186" s="157" t="s">
        <v>1407</v>
      </c>
      <c r="I186" s="205"/>
      <c r="J186" s="205"/>
      <c r="K186" s="205"/>
      <c r="L186" s="205"/>
      <c r="M186" s="205"/>
      <c r="N186" s="205"/>
      <c r="O186" s="205"/>
      <c r="P186" s="205"/>
      <c r="Q186" s="205"/>
      <c r="R186" s="205"/>
      <c r="S186" s="205"/>
      <c r="T186" s="205"/>
      <c r="U186" s="205"/>
      <c r="V186" s="205"/>
      <c r="W186" s="205"/>
      <c r="X186" s="205"/>
      <c r="Y186" s="205"/>
      <c r="Z186" s="205"/>
    </row>
    <row r="187" spans="1:26" ht="15" customHeight="1">
      <c r="A187" s="156" t="s">
        <v>453</v>
      </c>
      <c r="B187" s="194">
        <v>22358242</v>
      </c>
      <c r="C187" s="194">
        <v>23177899</v>
      </c>
      <c r="D187" s="194">
        <v>819658</v>
      </c>
      <c r="E187" s="194">
        <v>0.318</v>
      </c>
      <c r="F187" s="156" t="s">
        <v>1757</v>
      </c>
      <c r="G187" s="194">
        <v>0.33300000000000002</v>
      </c>
      <c r="H187" s="157" t="s">
        <v>1400</v>
      </c>
      <c r="I187" s="159"/>
      <c r="J187" s="159"/>
      <c r="K187" s="159"/>
      <c r="L187" s="159"/>
      <c r="M187" s="159"/>
      <c r="N187" s="159"/>
      <c r="O187" s="159"/>
      <c r="P187" s="159"/>
      <c r="Q187" s="159"/>
      <c r="R187" s="159"/>
      <c r="S187" s="159"/>
      <c r="T187" s="159"/>
      <c r="U187" s="159"/>
      <c r="V187" s="159"/>
      <c r="W187" s="159"/>
      <c r="X187" s="159"/>
      <c r="Y187" s="159"/>
      <c r="Z187" s="159"/>
    </row>
    <row r="188" spans="1:26" ht="15" customHeight="1">
      <c r="A188" s="156" t="s">
        <v>453</v>
      </c>
      <c r="B188" s="194">
        <v>22420443</v>
      </c>
      <c r="C188" s="194">
        <v>23174968</v>
      </c>
      <c r="D188" s="194">
        <v>754526</v>
      </c>
      <c r="E188" s="194">
        <v>0.26200000000000001</v>
      </c>
      <c r="F188" s="156" t="s">
        <v>1757</v>
      </c>
      <c r="G188" s="194">
        <v>0.253</v>
      </c>
      <c r="H188" s="157" t="s">
        <v>1400</v>
      </c>
      <c r="I188" s="159"/>
      <c r="J188" s="159"/>
      <c r="K188" s="159"/>
      <c r="L188" s="159"/>
      <c r="M188" s="159"/>
      <c r="N188" s="159"/>
      <c r="O188" s="159"/>
      <c r="P188" s="159"/>
      <c r="Q188" s="159"/>
      <c r="R188" s="159"/>
      <c r="S188" s="159"/>
      <c r="T188" s="159"/>
      <c r="U188" s="159"/>
      <c r="V188" s="159"/>
      <c r="W188" s="159"/>
      <c r="X188" s="159"/>
      <c r="Y188" s="159"/>
      <c r="Z188" s="159"/>
    </row>
    <row r="189" spans="1:26" ht="15" customHeight="1">
      <c r="A189" s="156" t="s">
        <v>453</v>
      </c>
      <c r="B189" s="194">
        <v>22420897</v>
      </c>
      <c r="C189" s="194">
        <v>28455842</v>
      </c>
      <c r="D189" s="194">
        <v>6034946</v>
      </c>
      <c r="E189" s="194">
        <v>3.3000000000000002E-2</v>
      </c>
      <c r="F189" s="156" t="s">
        <v>1757</v>
      </c>
      <c r="G189" s="194">
        <v>0.253</v>
      </c>
      <c r="H189" s="157" t="s">
        <v>1400</v>
      </c>
      <c r="I189" s="159"/>
      <c r="J189" s="159"/>
      <c r="K189" s="159"/>
      <c r="L189" s="159"/>
      <c r="M189" s="159"/>
      <c r="N189" s="159"/>
      <c r="O189" s="159"/>
      <c r="P189" s="159"/>
      <c r="Q189" s="159"/>
      <c r="R189" s="159"/>
      <c r="S189" s="159"/>
      <c r="T189" s="159"/>
      <c r="U189" s="159"/>
      <c r="V189" s="159"/>
      <c r="W189" s="159"/>
      <c r="X189" s="159"/>
      <c r="Y189" s="159"/>
      <c r="Z189" s="159"/>
    </row>
    <row r="190" spans="1:26" ht="15" customHeight="1">
      <c r="A190" s="156" t="s">
        <v>453</v>
      </c>
      <c r="B190" s="194">
        <v>22420897</v>
      </c>
      <c r="C190" s="194">
        <v>28459854</v>
      </c>
      <c r="D190" s="194">
        <v>6038958</v>
      </c>
      <c r="E190" s="194">
        <v>3.3000000000000002E-2</v>
      </c>
      <c r="F190" s="156" t="s">
        <v>1757</v>
      </c>
      <c r="G190" s="194">
        <v>0.253</v>
      </c>
      <c r="H190" s="157" t="s">
        <v>1400</v>
      </c>
      <c r="I190" s="159"/>
      <c r="J190" s="159"/>
      <c r="K190" s="159"/>
      <c r="L190" s="159"/>
      <c r="M190" s="159"/>
      <c r="N190" s="159"/>
      <c r="O190" s="159"/>
      <c r="P190" s="159"/>
      <c r="Q190" s="159"/>
      <c r="R190" s="159"/>
      <c r="S190" s="159"/>
      <c r="T190" s="159"/>
      <c r="U190" s="159"/>
      <c r="V190" s="159"/>
      <c r="W190" s="159"/>
      <c r="X190" s="159"/>
      <c r="Y190" s="159"/>
      <c r="Z190" s="159"/>
    </row>
    <row r="191" spans="1:26" ht="15" customHeight="1">
      <c r="A191" s="156" t="s">
        <v>453</v>
      </c>
      <c r="B191" s="194">
        <v>23123714</v>
      </c>
      <c r="C191" s="194">
        <v>28316245</v>
      </c>
      <c r="D191" s="194">
        <v>5192532</v>
      </c>
      <c r="E191" s="194">
        <v>1.2E-2</v>
      </c>
      <c r="F191" s="156" t="s">
        <v>1758</v>
      </c>
      <c r="G191" s="194">
        <v>1</v>
      </c>
      <c r="H191" s="157" t="s">
        <v>1400</v>
      </c>
      <c r="I191" s="159"/>
      <c r="J191" s="159"/>
      <c r="K191" s="159"/>
      <c r="L191" s="159"/>
      <c r="M191" s="159"/>
      <c r="N191" s="159"/>
      <c r="O191" s="159"/>
      <c r="P191" s="159"/>
      <c r="Q191" s="159"/>
      <c r="R191" s="159"/>
      <c r="S191" s="159"/>
      <c r="T191" s="159"/>
      <c r="U191" s="159"/>
      <c r="V191" s="159"/>
      <c r="W191" s="159"/>
      <c r="X191" s="159"/>
      <c r="Y191" s="159"/>
      <c r="Z191" s="159"/>
    </row>
    <row r="192" spans="1:26" ht="15" customHeight="1">
      <c r="A192" s="156" t="s">
        <v>453</v>
      </c>
      <c r="B192" s="194">
        <v>23123714</v>
      </c>
      <c r="C192" s="194">
        <v>28396266</v>
      </c>
      <c r="D192" s="194">
        <v>5272553</v>
      </c>
      <c r="E192" s="194">
        <v>1.0999999999999999E-2</v>
      </c>
      <c r="F192" s="156" t="s">
        <v>1758</v>
      </c>
      <c r="G192" s="194">
        <v>1</v>
      </c>
      <c r="H192" s="157" t="s">
        <v>1400</v>
      </c>
      <c r="I192" s="159"/>
      <c r="J192" s="159"/>
      <c r="K192" s="159"/>
      <c r="L192" s="159"/>
      <c r="M192" s="159"/>
      <c r="N192" s="159"/>
      <c r="O192" s="159"/>
      <c r="P192" s="159"/>
      <c r="Q192" s="159"/>
      <c r="R192" s="159"/>
      <c r="S192" s="159"/>
      <c r="T192" s="159"/>
      <c r="U192" s="159"/>
      <c r="V192" s="159"/>
      <c r="W192" s="159"/>
      <c r="X192" s="159"/>
      <c r="Y192" s="159"/>
      <c r="Z192" s="159"/>
    </row>
    <row r="193" spans="1:26" ht="15" customHeight="1">
      <c r="A193" s="156" t="s">
        <v>453</v>
      </c>
      <c r="B193" s="194">
        <v>23123714</v>
      </c>
      <c r="C193" s="194">
        <v>30097613</v>
      </c>
      <c r="D193" s="194">
        <v>6973900</v>
      </c>
      <c r="E193" s="194">
        <v>8.9999999999999993E-3</v>
      </c>
      <c r="F193" s="156" t="s">
        <v>1758</v>
      </c>
      <c r="G193" s="194">
        <v>1</v>
      </c>
      <c r="H193" s="157" t="s">
        <v>1400</v>
      </c>
      <c r="I193" s="159"/>
      <c r="J193" s="159"/>
      <c r="K193" s="159"/>
      <c r="L193" s="159"/>
      <c r="M193" s="159"/>
      <c r="N193" s="159"/>
      <c r="O193" s="159"/>
      <c r="P193" s="159"/>
      <c r="Q193" s="159"/>
      <c r="R193" s="159"/>
      <c r="S193" s="159"/>
      <c r="T193" s="159"/>
      <c r="U193" s="159"/>
      <c r="V193" s="159"/>
      <c r="W193" s="159"/>
      <c r="X193" s="159"/>
      <c r="Y193" s="159"/>
      <c r="Z193" s="159"/>
    </row>
    <row r="194" spans="1:26" ht="15" customHeight="1">
      <c r="A194" s="156" t="s">
        <v>453</v>
      </c>
      <c r="B194" s="194">
        <v>23123714</v>
      </c>
      <c r="C194" s="194">
        <v>30149675</v>
      </c>
      <c r="D194" s="194">
        <v>7025962</v>
      </c>
      <c r="E194" s="194">
        <v>8.9999999999999993E-3</v>
      </c>
      <c r="F194" s="156" t="s">
        <v>1758</v>
      </c>
      <c r="G194" s="194">
        <v>1</v>
      </c>
      <c r="H194" s="157" t="s">
        <v>1400</v>
      </c>
      <c r="I194" s="159"/>
      <c r="J194" s="159"/>
      <c r="K194" s="159"/>
      <c r="L194" s="159"/>
      <c r="M194" s="159"/>
      <c r="N194" s="159"/>
      <c r="O194" s="159"/>
      <c r="P194" s="159"/>
      <c r="Q194" s="159"/>
      <c r="R194" s="159"/>
      <c r="S194" s="159"/>
      <c r="T194" s="159"/>
      <c r="U194" s="159"/>
      <c r="V194" s="159"/>
      <c r="W194" s="159"/>
      <c r="X194" s="159"/>
      <c r="Y194" s="159"/>
      <c r="Z194" s="159"/>
    </row>
    <row r="195" spans="1:26" ht="15" customHeight="1">
      <c r="A195" s="156" t="s">
        <v>453</v>
      </c>
      <c r="B195" s="194">
        <v>23123714</v>
      </c>
      <c r="C195" s="194">
        <v>30618102</v>
      </c>
      <c r="D195" s="194">
        <v>7494389</v>
      </c>
      <c r="E195" s="194">
        <v>8.0000000000000002E-3</v>
      </c>
      <c r="F195" s="156" t="s">
        <v>1758</v>
      </c>
      <c r="G195" s="194">
        <v>1</v>
      </c>
      <c r="H195" s="157" t="s">
        <v>1400</v>
      </c>
      <c r="I195" s="159"/>
      <c r="J195" s="159"/>
      <c r="K195" s="159"/>
      <c r="L195" s="159"/>
      <c r="M195" s="159"/>
      <c r="N195" s="159"/>
      <c r="O195" s="159"/>
      <c r="P195" s="159"/>
      <c r="Q195" s="159"/>
      <c r="R195" s="159"/>
      <c r="S195" s="159"/>
      <c r="T195" s="159"/>
      <c r="U195" s="159"/>
      <c r="V195" s="159"/>
      <c r="W195" s="159"/>
      <c r="X195" s="159"/>
      <c r="Y195" s="159"/>
      <c r="Z195" s="159"/>
    </row>
    <row r="196" spans="1:26" ht="15" customHeight="1">
      <c r="A196" s="156" t="s">
        <v>453</v>
      </c>
      <c r="B196" s="194">
        <v>23123714</v>
      </c>
      <c r="C196" s="194">
        <v>32405044</v>
      </c>
      <c r="D196" s="194">
        <v>9281331</v>
      </c>
      <c r="E196" s="194">
        <v>7.0000000000000001E-3</v>
      </c>
      <c r="F196" s="156" t="s">
        <v>1758</v>
      </c>
      <c r="G196" s="194">
        <v>1</v>
      </c>
      <c r="H196" s="157" t="s">
        <v>1400</v>
      </c>
      <c r="I196" s="159"/>
      <c r="J196" s="159"/>
      <c r="K196" s="159"/>
      <c r="L196" s="159"/>
      <c r="M196" s="159"/>
      <c r="N196" s="159"/>
      <c r="O196" s="159"/>
      <c r="P196" s="159"/>
      <c r="Q196" s="159"/>
      <c r="R196" s="159"/>
      <c r="S196" s="159"/>
      <c r="T196" s="159"/>
      <c r="U196" s="159"/>
      <c r="V196" s="159"/>
      <c r="W196" s="159"/>
      <c r="X196" s="159"/>
      <c r="Y196" s="159"/>
      <c r="Z196" s="159"/>
    </row>
    <row r="197" spans="1:26" ht="15" customHeight="1">
      <c r="A197" s="156" t="s">
        <v>453</v>
      </c>
      <c r="B197" s="194">
        <v>23319712</v>
      </c>
      <c r="C197" s="194">
        <v>28568600</v>
      </c>
      <c r="D197" s="194">
        <v>5248889</v>
      </c>
      <c r="E197" s="194">
        <v>0.01</v>
      </c>
      <c r="F197" s="156" t="s">
        <v>1759</v>
      </c>
      <c r="G197" s="194">
        <v>1</v>
      </c>
      <c r="H197" s="157" t="s">
        <v>1400</v>
      </c>
      <c r="I197" s="159"/>
      <c r="J197" s="159"/>
      <c r="K197" s="159"/>
      <c r="L197" s="159"/>
      <c r="M197" s="159"/>
      <c r="N197" s="159"/>
      <c r="O197" s="159"/>
      <c r="P197" s="159"/>
      <c r="Q197" s="159"/>
      <c r="R197" s="159"/>
      <c r="S197" s="159"/>
      <c r="T197" s="159"/>
      <c r="U197" s="159"/>
      <c r="V197" s="159"/>
      <c r="W197" s="159"/>
      <c r="X197" s="159"/>
      <c r="Y197" s="159"/>
      <c r="Z197" s="159"/>
    </row>
    <row r="198" spans="1:26" ht="15" customHeight="1">
      <c r="A198" s="156" t="s">
        <v>453</v>
      </c>
      <c r="B198" s="194">
        <v>28282655</v>
      </c>
      <c r="C198" s="194">
        <v>28628768</v>
      </c>
      <c r="D198" s="194">
        <v>346114</v>
      </c>
      <c r="E198" s="194">
        <v>0.15</v>
      </c>
      <c r="F198" s="156" t="s">
        <v>1759</v>
      </c>
      <c r="G198" s="194">
        <v>1</v>
      </c>
      <c r="H198" s="157" t="s">
        <v>1400</v>
      </c>
      <c r="I198" s="159"/>
      <c r="J198" s="159"/>
      <c r="K198" s="159"/>
      <c r="L198" s="159"/>
      <c r="M198" s="159"/>
      <c r="N198" s="159"/>
      <c r="O198" s="159"/>
      <c r="P198" s="159"/>
      <c r="Q198" s="159"/>
      <c r="R198" s="159"/>
      <c r="S198" s="159"/>
      <c r="T198" s="159"/>
      <c r="U198" s="159"/>
      <c r="V198" s="159"/>
      <c r="W198" s="159"/>
      <c r="X198" s="159"/>
      <c r="Y198" s="159"/>
      <c r="Z198" s="159"/>
    </row>
    <row r="199" spans="1:26" ht="15" customHeight="1">
      <c r="A199" s="156" t="s">
        <v>453</v>
      </c>
      <c r="B199" s="194">
        <v>28316058</v>
      </c>
      <c r="C199" s="194">
        <v>28595553</v>
      </c>
      <c r="D199" s="194">
        <v>279496</v>
      </c>
      <c r="E199" s="194">
        <v>0.186</v>
      </c>
      <c r="F199" s="156" t="s">
        <v>1759</v>
      </c>
      <c r="G199" s="194">
        <v>1</v>
      </c>
      <c r="H199" s="157" t="s">
        <v>1400</v>
      </c>
      <c r="I199" s="159"/>
      <c r="J199" s="159"/>
      <c r="K199" s="159"/>
      <c r="L199" s="159"/>
      <c r="M199" s="159"/>
      <c r="N199" s="159"/>
      <c r="O199" s="159"/>
      <c r="P199" s="159"/>
      <c r="Q199" s="159"/>
      <c r="R199" s="159"/>
      <c r="S199" s="159"/>
      <c r="T199" s="159"/>
      <c r="U199" s="159"/>
      <c r="V199" s="159"/>
      <c r="W199" s="159"/>
      <c r="X199" s="159"/>
      <c r="Y199" s="159"/>
      <c r="Z199" s="159"/>
    </row>
    <row r="200" spans="1:26" ht="15" customHeight="1">
      <c r="A200" s="156" t="s">
        <v>453</v>
      </c>
      <c r="B200" s="194">
        <v>28697783</v>
      </c>
      <c r="C200" s="194">
        <v>32405044</v>
      </c>
      <c r="D200" s="194">
        <v>3707262</v>
      </c>
      <c r="E200" s="194">
        <v>4.2999999999999997E-2</v>
      </c>
      <c r="F200" s="156" t="s">
        <v>1760</v>
      </c>
      <c r="G200" s="194">
        <v>1</v>
      </c>
      <c r="H200" s="157" t="s">
        <v>1400</v>
      </c>
      <c r="I200" s="159"/>
      <c r="J200" s="159"/>
      <c r="K200" s="159"/>
      <c r="L200" s="159"/>
      <c r="M200" s="159"/>
      <c r="N200" s="159"/>
      <c r="O200" s="159"/>
      <c r="P200" s="159"/>
      <c r="Q200" s="159"/>
      <c r="R200" s="159"/>
      <c r="S200" s="159"/>
      <c r="T200" s="159"/>
      <c r="U200" s="159"/>
      <c r="V200" s="159"/>
      <c r="W200" s="159"/>
      <c r="X200" s="159"/>
      <c r="Y200" s="159"/>
      <c r="Z200" s="159"/>
    </row>
    <row r="201" spans="1:26" ht="15" customHeight="1">
      <c r="A201" s="156" t="s">
        <v>453</v>
      </c>
      <c r="B201" s="194">
        <v>28697783</v>
      </c>
      <c r="C201" s="194">
        <v>32472368</v>
      </c>
      <c r="D201" s="194">
        <v>3774586</v>
      </c>
      <c r="E201" s="194">
        <v>4.2999999999999997E-2</v>
      </c>
      <c r="F201" s="156" t="s">
        <v>1760</v>
      </c>
      <c r="G201" s="194">
        <v>1</v>
      </c>
      <c r="H201" s="157" t="s">
        <v>1400</v>
      </c>
      <c r="I201" s="159"/>
      <c r="J201" s="159"/>
      <c r="K201" s="159"/>
      <c r="L201" s="159"/>
      <c r="M201" s="159"/>
      <c r="N201" s="159"/>
      <c r="O201" s="159"/>
      <c r="P201" s="159"/>
      <c r="Q201" s="159"/>
      <c r="R201" s="159"/>
      <c r="S201" s="159"/>
      <c r="T201" s="159"/>
      <c r="U201" s="159"/>
      <c r="V201" s="159"/>
      <c r="W201" s="159"/>
      <c r="X201" s="159"/>
      <c r="Y201" s="159"/>
      <c r="Z201" s="159"/>
    </row>
    <row r="202" spans="1:26" ht="15" customHeight="1">
      <c r="A202" s="156" t="s">
        <v>453</v>
      </c>
      <c r="B202" s="194">
        <v>28698367</v>
      </c>
      <c r="C202" s="194">
        <v>32607507</v>
      </c>
      <c r="D202" s="194">
        <v>3909141</v>
      </c>
      <c r="E202" s="194">
        <v>4.1000000000000002E-2</v>
      </c>
      <c r="F202" s="156" t="s">
        <v>1760</v>
      </c>
      <c r="G202" s="194">
        <v>1</v>
      </c>
      <c r="H202" s="157" t="s">
        <v>1400</v>
      </c>
      <c r="I202" s="159"/>
      <c r="J202" s="159"/>
      <c r="K202" s="159"/>
      <c r="L202" s="159"/>
      <c r="M202" s="159"/>
      <c r="N202" s="159"/>
      <c r="O202" s="159"/>
      <c r="P202" s="159"/>
      <c r="Q202" s="159"/>
      <c r="R202" s="159"/>
      <c r="S202" s="159"/>
      <c r="T202" s="159"/>
      <c r="U202" s="159"/>
      <c r="V202" s="159"/>
      <c r="W202" s="159"/>
      <c r="X202" s="159"/>
      <c r="Y202" s="159"/>
      <c r="Z202" s="159"/>
    </row>
    <row r="203" spans="1:26" ht="15" customHeight="1">
      <c r="A203" s="156" t="s">
        <v>453</v>
      </c>
      <c r="B203" s="194">
        <v>28730150</v>
      </c>
      <c r="C203" s="194">
        <v>32544428</v>
      </c>
      <c r="D203" s="194">
        <v>3814279</v>
      </c>
      <c r="E203" s="194">
        <v>4.2000000000000003E-2</v>
      </c>
      <c r="F203" s="156" t="s">
        <v>1760</v>
      </c>
      <c r="G203" s="194">
        <v>1</v>
      </c>
      <c r="H203" s="157" t="s">
        <v>1400</v>
      </c>
      <c r="I203" s="159"/>
      <c r="J203" s="159"/>
      <c r="K203" s="159"/>
      <c r="L203" s="159"/>
      <c r="M203" s="159"/>
      <c r="N203" s="159"/>
      <c r="O203" s="159"/>
      <c r="P203" s="159"/>
      <c r="Q203" s="159"/>
      <c r="R203" s="159"/>
      <c r="S203" s="159"/>
      <c r="T203" s="159"/>
      <c r="U203" s="159"/>
      <c r="V203" s="159"/>
      <c r="W203" s="159"/>
      <c r="X203" s="159"/>
      <c r="Y203" s="159"/>
      <c r="Z203" s="159"/>
    </row>
    <row r="204" spans="1:26" ht="15" customHeight="1">
      <c r="A204" s="156" t="s">
        <v>453</v>
      </c>
      <c r="B204" s="194">
        <v>30077907</v>
      </c>
      <c r="C204" s="194">
        <v>32607507</v>
      </c>
      <c r="D204" s="194">
        <v>2529601</v>
      </c>
      <c r="E204" s="194">
        <v>6.4000000000000001E-2</v>
      </c>
      <c r="F204" s="156" t="s">
        <v>1760</v>
      </c>
      <c r="G204" s="194">
        <v>1</v>
      </c>
      <c r="H204" s="157" t="s">
        <v>1400</v>
      </c>
      <c r="I204" s="159"/>
      <c r="J204" s="159"/>
      <c r="K204" s="159"/>
      <c r="L204" s="159"/>
      <c r="M204" s="159"/>
      <c r="N204" s="159"/>
      <c r="O204" s="159"/>
      <c r="P204" s="159"/>
      <c r="Q204" s="159"/>
      <c r="R204" s="159"/>
      <c r="S204" s="159"/>
      <c r="T204" s="159"/>
      <c r="U204" s="159"/>
      <c r="V204" s="159"/>
      <c r="W204" s="159"/>
      <c r="X204" s="159"/>
      <c r="Y204" s="159"/>
      <c r="Z204" s="159"/>
    </row>
    <row r="205" spans="1:26" ht="15" customHeight="1">
      <c r="A205" s="156" t="s">
        <v>453</v>
      </c>
      <c r="B205" s="194">
        <v>30133301</v>
      </c>
      <c r="C205" s="194">
        <v>32607507</v>
      </c>
      <c r="D205" s="194">
        <v>2474207</v>
      </c>
      <c r="E205" s="194">
        <v>6.5000000000000002E-2</v>
      </c>
      <c r="F205" s="156" t="s">
        <v>1760</v>
      </c>
      <c r="G205" s="194">
        <v>1</v>
      </c>
      <c r="H205" s="157" t="s">
        <v>1400</v>
      </c>
      <c r="I205" s="159"/>
      <c r="J205" s="159"/>
      <c r="K205" s="159"/>
      <c r="L205" s="159"/>
      <c r="M205" s="159"/>
      <c r="N205" s="159"/>
      <c r="O205" s="159"/>
      <c r="P205" s="159"/>
      <c r="Q205" s="159"/>
      <c r="R205" s="159"/>
      <c r="S205" s="159"/>
      <c r="T205" s="159"/>
      <c r="U205" s="159"/>
      <c r="V205" s="159"/>
      <c r="W205" s="159"/>
      <c r="X205" s="159"/>
      <c r="Y205" s="159"/>
      <c r="Z205" s="159"/>
    </row>
    <row r="206" spans="1:26" ht="15" customHeight="1">
      <c r="A206" s="156" t="s">
        <v>453</v>
      </c>
      <c r="B206" s="194">
        <v>30400207</v>
      </c>
      <c r="C206" s="194">
        <v>32607507</v>
      </c>
      <c r="D206" s="194">
        <v>2207301</v>
      </c>
      <c r="E206" s="194">
        <v>7.2999999999999995E-2</v>
      </c>
      <c r="F206" s="156" t="s">
        <v>1760</v>
      </c>
      <c r="G206" s="194">
        <v>1</v>
      </c>
      <c r="H206" s="157" t="s">
        <v>1400</v>
      </c>
      <c r="I206" s="159"/>
      <c r="J206" s="159"/>
      <c r="K206" s="159"/>
      <c r="L206" s="159"/>
      <c r="M206" s="159"/>
      <c r="N206" s="159"/>
      <c r="O206" s="159"/>
      <c r="P206" s="159"/>
      <c r="Q206" s="159"/>
      <c r="R206" s="159"/>
      <c r="S206" s="159"/>
      <c r="T206" s="159"/>
      <c r="U206" s="159"/>
      <c r="V206" s="159"/>
      <c r="W206" s="159"/>
      <c r="X206" s="159"/>
      <c r="Y206" s="159"/>
      <c r="Z206" s="159"/>
    </row>
    <row r="207" spans="1:26" ht="15" customHeight="1">
      <c r="A207" s="156" t="s">
        <v>453</v>
      </c>
      <c r="B207" s="194">
        <v>30445505</v>
      </c>
      <c r="C207" s="194">
        <v>32409507</v>
      </c>
      <c r="D207" s="194">
        <v>1964003</v>
      </c>
      <c r="E207" s="194">
        <v>8.2000000000000003E-2</v>
      </c>
      <c r="F207" s="156" t="s">
        <v>1760</v>
      </c>
      <c r="G207" s="194">
        <v>1</v>
      </c>
      <c r="H207" s="157" t="s">
        <v>1400</v>
      </c>
      <c r="I207" s="159"/>
      <c r="J207" s="159"/>
      <c r="K207" s="159"/>
      <c r="L207" s="159"/>
      <c r="M207" s="159"/>
      <c r="N207" s="159"/>
      <c r="O207" s="159"/>
      <c r="P207" s="159"/>
      <c r="Q207" s="159"/>
      <c r="R207" s="159"/>
      <c r="S207" s="159"/>
      <c r="T207" s="159"/>
      <c r="U207" s="159"/>
      <c r="V207" s="159"/>
      <c r="W207" s="159"/>
      <c r="X207" s="159"/>
      <c r="Y207" s="159"/>
      <c r="Z207" s="159"/>
    </row>
    <row r="208" spans="1:26" ht="15" customHeight="1">
      <c r="A208" s="156" t="s">
        <v>453</v>
      </c>
      <c r="B208" s="194">
        <v>30642954</v>
      </c>
      <c r="C208" s="194">
        <v>32426385</v>
      </c>
      <c r="D208" s="194">
        <v>1783432</v>
      </c>
      <c r="E208" s="194">
        <v>0.09</v>
      </c>
      <c r="F208" s="156" t="s">
        <v>1760</v>
      </c>
      <c r="G208" s="194">
        <v>1</v>
      </c>
      <c r="H208" s="157" t="s">
        <v>1400</v>
      </c>
      <c r="I208" s="159"/>
      <c r="J208" s="159"/>
      <c r="K208" s="159"/>
      <c r="L208" s="159"/>
      <c r="M208" s="159"/>
      <c r="N208" s="159"/>
      <c r="O208" s="159"/>
      <c r="P208" s="159"/>
      <c r="Q208" s="159"/>
      <c r="R208" s="159"/>
      <c r="S208" s="159"/>
      <c r="T208" s="159"/>
      <c r="U208" s="159"/>
      <c r="V208" s="159"/>
      <c r="W208" s="159"/>
      <c r="X208" s="159"/>
      <c r="Y208" s="159"/>
      <c r="Z208" s="159"/>
    </row>
    <row r="209" spans="1:26" ht="15" customHeight="1">
      <c r="A209" s="156" t="s">
        <v>453</v>
      </c>
      <c r="B209" s="194">
        <v>72646567</v>
      </c>
      <c r="C209" s="194">
        <v>75299600</v>
      </c>
      <c r="D209" s="194">
        <v>2653034</v>
      </c>
      <c r="E209" s="194">
        <v>2E-3</v>
      </c>
      <c r="F209" s="156" t="s">
        <v>1761</v>
      </c>
      <c r="G209" s="194">
        <v>1</v>
      </c>
      <c r="H209" s="157" t="s">
        <v>1400</v>
      </c>
      <c r="I209" s="159"/>
      <c r="J209" s="159"/>
      <c r="K209" s="159"/>
      <c r="L209" s="159"/>
      <c r="M209" s="159"/>
      <c r="N209" s="159"/>
      <c r="O209" s="159"/>
      <c r="P209" s="159"/>
      <c r="Q209" s="159"/>
      <c r="R209" s="159"/>
      <c r="S209" s="159"/>
      <c r="T209" s="159"/>
      <c r="U209" s="159"/>
      <c r="V209" s="159"/>
      <c r="W209" s="159"/>
      <c r="X209" s="159"/>
      <c r="Y209" s="159"/>
      <c r="Z209" s="159"/>
    </row>
    <row r="210" spans="1:26" ht="15" customHeight="1">
      <c r="A210" s="156" t="s">
        <v>453</v>
      </c>
      <c r="B210" s="194">
        <v>74060643</v>
      </c>
      <c r="C210" s="194">
        <v>75304798</v>
      </c>
      <c r="D210" s="194">
        <v>1244156</v>
      </c>
      <c r="E210" s="194">
        <v>5.0000000000000001E-3</v>
      </c>
      <c r="F210" s="156" t="s">
        <v>1761</v>
      </c>
      <c r="G210" s="194">
        <v>1</v>
      </c>
      <c r="H210" s="157" t="s">
        <v>1400</v>
      </c>
      <c r="I210" s="159"/>
      <c r="J210" s="159"/>
      <c r="K210" s="159"/>
      <c r="L210" s="159"/>
      <c r="M210" s="159"/>
      <c r="N210" s="159"/>
      <c r="O210" s="159"/>
      <c r="P210" s="159"/>
      <c r="Q210" s="159"/>
      <c r="R210" s="159"/>
      <c r="S210" s="159"/>
      <c r="T210" s="159"/>
      <c r="U210" s="159"/>
      <c r="V210" s="159"/>
      <c r="W210" s="159"/>
      <c r="X210" s="159"/>
      <c r="Y210" s="159"/>
      <c r="Z210" s="159"/>
    </row>
    <row r="211" spans="1:26" ht="15" customHeight="1">
      <c r="A211" s="156" t="s">
        <v>453</v>
      </c>
      <c r="B211" s="194">
        <v>74078606</v>
      </c>
      <c r="C211" s="194">
        <v>75869604</v>
      </c>
      <c r="D211" s="194">
        <v>1790999</v>
      </c>
      <c r="E211" s="194">
        <v>3.0000000000000001E-3</v>
      </c>
      <c r="F211" s="156" t="s">
        <v>1761</v>
      </c>
      <c r="G211" s="194">
        <v>1</v>
      </c>
      <c r="H211" s="157" t="s">
        <v>1400</v>
      </c>
      <c r="I211" s="159"/>
      <c r="J211" s="159"/>
      <c r="K211" s="159"/>
      <c r="L211" s="159"/>
      <c r="M211" s="159"/>
      <c r="N211" s="159"/>
      <c r="O211" s="159"/>
      <c r="P211" s="159"/>
      <c r="Q211" s="159"/>
      <c r="R211" s="159"/>
      <c r="S211" s="159"/>
      <c r="T211" s="159"/>
      <c r="U211" s="159"/>
      <c r="V211" s="159"/>
      <c r="W211" s="159"/>
      <c r="X211" s="159"/>
      <c r="Y211" s="159"/>
      <c r="Z211" s="159"/>
    </row>
    <row r="212" spans="1:26" ht="15" customHeight="1">
      <c r="A212" s="156" t="s">
        <v>453</v>
      </c>
      <c r="B212" s="194">
        <v>82336694</v>
      </c>
      <c r="C212" s="194">
        <v>84519181</v>
      </c>
      <c r="D212" s="194">
        <v>2182488</v>
      </c>
      <c r="E212" s="194">
        <v>8.6999999999999994E-2</v>
      </c>
      <c r="F212" s="156" t="s">
        <v>1762</v>
      </c>
      <c r="G212" s="194">
        <v>1</v>
      </c>
      <c r="H212" s="157" t="s">
        <v>1400</v>
      </c>
      <c r="I212" s="159"/>
      <c r="J212" s="159"/>
      <c r="K212" s="159"/>
      <c r="L212" s="159"/>
      <c r="M212" s="159"/>
      <c r="N212" s="159"/>
      <c r="O212" s="159"/>
      <c r="P212" s="159"/>
      <c r="Q212" s="159"/>
      <c r="R212" s="159"/>
      <c r="S212" s="159"/>
      <c r="T212" s="159"/>
      <c r="U212" s="159"/>
      <c r="V212" s="159"/>
      <c r="W212" s="159"/>
      <c r="X212" s="159"/>
      <c r="Y212" s="159"/>
      <c r="Z212" s="159"/>
    </row>
    <row r="213" spans="1:26" ht="15" customHeight="1">
      <c r="A213" s="156" t="s">
        <v>453</v>
      </c>
      <c r="B213" s="194">
        <v>82337154</v>
      </c>
      <c r="C213" s="194">
        <v>84248188</v>
      </c>
      <c r="D213" s="194">
        <v>1911035</v>
      </c>
      <c r="E213" s="194">
        <v>9.9000000000000005E-2</v>
      </c>
      <c r="F213" s="156" t="s">
        <v>1762</v>
      </c>
      <c r="G213" s="194">
        <v>1</v>
      </c>
      <c r="H213" s="157" t="s">
        <v>1400</v>
      </c>
      <c r="I213" s="159"/>
      <c r="J213" s="159"/>
      <c r="K213" s="159"/>
      <c r="L213" s="159"/>
      <c r="M213" s="159"/>
      <c r="N213" s="159"/>
      <c r="O213" s="159"/>
      <c r="P213" s="159"/>
      <c r="Q213" s="159"/>
      <c r="R213" s="159"/>
      <c r="S213" s="159"/>
      <c r="T213" s="159"/>
      <c r="U213" s="159"/>
      <c r="V213" s="159"/>
      <c r="W213" s="159"/>
      <c r="X213" s="159"/>
      <c r="Y213" s="159"/>
      <c r="Z213" s="159"/>
    </row>
    <row r="214" spans="1:26" ht="15" customHeight="1">
      <c r="A214" s="156" t="s">
        <v>453</v>
      </c>
      <c r="B214" s="194">
        <v>82344974</v>
      </c>
      <c r="C214" s="194">
        <v>82442396</v>
      </c>
      <c r="D214" s="194">
        <v>97423</v>
      </c>
      <c r="E214" s="194">
        <v>1</v>
      </c>
      <c r="F214" s="156" t="s">
        <v>1762</v>
      </c>
      <c r="G214" s="194">
        <v>0.51300000000000001</v>
      </c>
      <c r="H214" s="157" t="s">
        <v>1407</v>
      </c>
      <c r="I214" s="205"/>
      <c r="J214" s="205"/>
      <c r="K214" s="205"/>
      <c r="L214" s="205"/>
      <c r="M214" s="205"/>
      <c r="N214" s="205"/>
      <c r="O214" s="205"/>
      <c r="P214" s="205"/>
      <c r="Q214" s="205"/>
      <c r="R214" s="205"/>
      <c r="S214" s="205"/>
      <c r="T214" s="205"/>
      <c r="U214" s="205"/>
      <c r="V214" s="205"/>
      <c r="W214" s="205"/>
      <c r="X214" s="205"/>
      <c r="Y214" s="205"/>
      <c r="Z214" s="205"/>
    </row>
    <row r="215" spans="1:26" ht="15" customHeight="1">
      <c r="A215" s="156" t="s">
        <v>453</v>
      </c>
      <c r="B215" s="194">
        <v>82344974</v>
      </c>
      <c r="C215" s="194">
        <v>82532835</v>
      </c>
      <c r="D215" s="194">
        <v>187862</v>
      </c>
      <c r="E215" s="194">
        <v>0.96899999999999997</v>
      </c>
      <c r="F215" s="156" t="s">
        <v>1762</v>
      </c>
      <c r="G215" s="194">
        <v>0.95899999999999996</v>
      </c>
      <c r="H215" s="157" t="s">
        <v>1407</v>
      </c>
      <c r="I215" s="205"/>
      <c r="J215" s="205"/>
      <c r="K215" s="205"/>
      <c r="L215" s="205"/>
      <c r="M215" s="205"/>
      <c r="N215" s="205"/>
      <c r="O215" s="205"/>
      <c r="P215" s="205"/>
      <c r="Q215" s="205"/>
      <c r="R215" s="205"/>
      <c r="S215" s="205"/>
      <c r="T215" s="205"/>
      <c r="U215" s="205"/>
      <c r="V215" s="205"/>
      <c r="W215" s="205"/>
      <c r="X215" s="205"/>
      <c r="Y215" s="205"/>
      <c r="Z215" s="205"/>
    </row>
    <row r="216" spans="1:26" ht="15" customHeight="1">
      <c r="A216" s="156" t="s">
        <v>453</v>
      </c>
      <c r="B216" s="194">
        <v>82344974</v>
      </c>
      <c r="C216" s="194">
        <v>84220639</v>
      </c>
      <c r="D216" s="194">
        <v>1875666</v>
      </c>
      <c r="E216" s="194">
        <v>9.7000000000000003E-2</v>
      </c>
      <c r="F216" s="156" t="s">
        <v>1762</v>
      </c>
      <c r="G216" s="194">
        <v>0.95899999999999996</v>
      </c>
      <c r="H216" s="157" t="s">
        <v>1400</v>
      </c>
      <c r="I216" s="159"/>
      <c r="J216" s="159"/>
      <c r="K216" s="159"/>
      <c r="L216" s="159"/>
      <c r="M216" s="159"/>
      <c r="N216" s="159"/>
      <c r="O216" s="159"/>
      <c r="P216" s="159"/>
      <c r="Q216" s="159"/>
      <c r="R216" s="159"/>
      <c r="S216" s="159"/>
      <c r="T216" s="159"/>
      <c r="U216" s="159"/>
      <c r="V216" s="159"/>
      <c r="W216" s="159"/>
      <c r="X216" s="159"/>
      <c r="Y216" s="159"/>
      <c r="Z216" s="159"/>
    </row>
    <row r="217" spans="1:26" ht="15" customHeight="1">
      <c r="A217" s="156" t="s">
        <v>453</v>
      </c>
      <c r="B217" s="194">
        <v>82344974</v>
      </c>
      <c r="C217" s="194">
        <v>84248188</v>
      </c>
      <c r="D217" s="194">
        <v>1903215</v>
      </c>
      <c r="E217" s="194">
        <v>9.6000000000000002E-2</v>
      </c>
      <c r="F217" s="156" t="s">
        <v>1762</v>
      </c>
      <c r="G217" s="194">
        <v>0.95899999999999996</v>
      </c>
      <c r="H217" s="157" t="s">
        <v>1400</v>
      </c>
      <c r="I217" s="159"/>
      <c r="J217" s="159"/>
      <c r="K217" s="159"/>
      <c r="L217" s="159"/>
      <c r="M217" s="159"/>
      <c r="N217" s="159"/>
      <c r="O217" s="159"/>
      <c r="P217" s="159"/>
      <c r="Q217" s="159"/>
      <c r="R217" s="159"/>
      <c r="S217" s="159"/>
      <c r="T217" s="159"/>
      <c r="U217" s="159"/>
      <c r="V217" s="159"/>
      <c r="W217" s="159"/>
      <c r="X217" s="159"/>
      <c r="Y217" s="159"/>
      <c r="Z217" s="159"/>
    </row>
    <row r="218" spans="1:26" ht="15" customHeight="1">
      <c r="A218" s="156" t="s">
        <v>453</v>
      </c>
      <c r="B218" s="194">
        <v>82344974</v>
      </c>
      <c r="C218" s="194">
        <v>84519181</v>
      </c>
      <c r="D218" s="194">
        <v>2174208</v>
      </c>
      <c r="E218" s="194">
        <v>8.4000000000000005E-2</v>
      </c>
      <c r="F218" s="156" t="s">
        <v>1762</v>
      </c>
      <c r="G218" s="194">
        <v>0.95899999999999996</v>
      </c>
      <c r="H218" s="157" t="s">
        <v>1400</v>
      </c>
      <c r="I218" s="159"/>
      <c r="J218" s="159"/>
      <c r="K218" s="159"/>
      <c r="L218" s="159"/>
      <c r="M218" s="159"/>
      <c r="N218" s="159"/>
      <c r="O218" s="159"/>
      <c r="P218" s="159"/>
      <c r="Q218" s="159"/>
      <c r="R218" s="159"/>
      <c r="S218" s="159"/>
      <c r="T218" s="159"/>
      <c r="U218" s="159"/>
      <c r="V218" s="159"/>
      <c r="W218" s="159"/>
      <c r="X218" s="159"/>
      <c r="Y218" s="159"/>
      <c r="Z218" s="159"/>
    </row>
    <row r="219" spans="1:26" ht="15" customHeight="1">
      <c r="A219" s="156" t="s">
        <v>453</v>
      </c>
      <c r="B219" s="194">
        <v>82344974</v>
      </c>
      <c r="C219" s="194">
        <v>85225267</v>
      </c>
      <c r="D219" s="194">
        <v>2880294</v>
      </c>
      <c r="E219" s="194">
        <v>6.3E-2</v>
      </c>
      <c r="F219" s="156" t="s">
        <v>1762</v>
      </c>
      <c r="G219" s="194">
        <v>0.95899999999999996</v>
      </c>
      <c r="H219" s="157" t="s">
        <v>1400</v>
      </c>
      <c r="I219" s="159"/>
      <c r="J219" s="159"/>
      <c r="K219" s="159"/>
      <c r="L219" s="159"/>
      <c r="M219" s="159"/>
      <c r="N219" s="159"/>
      <c r="O219" s="159"/>
      <c r="P219" s="159"/>
      <c r="Q219" s="159"/>
      <c r="R219" s="159"/>
      <c r="S219" s="159"/>
      <c r="T219" s="159"/>
      <c r="U219" s="159"/>
      <c r="V219" s="159"/>
      <c r="W219" s="159"/>
      <c r="X219" s="159"/>
      <c r="Y219" s="159"/>
      <c r="Z219" s="159"/>
    </row>
    <row r="220" spans="1:26" ht="15" customHeight="1">
      <c r="A220" s="156" t="s">
        <v>453</v>
      </c>
      <c r="B220" s="194">
        <v>82344974</v>
      </c>
      <c r="C220" s="194">
        <v>85253284</v>
      </c>
      <c r="D220" s="194">
        <v>2908311</v>
      </c>
      <c r="E220" s="194">
        <v>6.3E-2</v>
      </c>
      <c r="F220" s="156" t="s">
        <v>1762</v>
      </c>
      <c r="G220" s="194">
        <v>0.95899999999999996</v>
      </c>
      <c r="H220" s="157" t="s">
        <v>1400</v>
      </c>
      <c r="I220" s="159"/>
      <c r="J220" s="159"/>
      <c r="K220" s="159"/>
      <c r="L220" s="159"/>
      <c r="M220" s="159"/>
      <c r="N220" s="159"/>
      <c r="O220" s="159"/>
      <c r="P220" s="159"/>
      <c r="Q220" s="159"/>
      <c r="R220" s="159"/>
      <c r="S220" s="159"/>
      <c r="T220" s="159"/>
      <c r="U220" s="159"/>
      <c r="V220" s="159"/>
      <c r="W220" s="159"/>
      <c r="X220" s="159"/>
      <c r="Y220" s="159"/>
      <c r="Z220" s="159"/>
    </row>
    <row r="221" spans="1:26" ht="15" customHeight="1">
      <c r="A221" s="156" t="s">
        <v>453</v>
      </c>
      <c r="B221" s="194">
        <v>82344974</v>
      </c>
      <c r="C221" s="194">
        <v>85253286</v>
      </c>
      <c r="D221" s="194">
        <v>2908313</v>
      </c>
      <c r="E221" s="194">
        <v>6.3E-2</v>
      </c>
      <c r="F221" s="156" t="s">
        <v>1762</v>
      </c>
      <c r="G221" s="194">
        <v>0.95899999999999996</v>
      </c>
      <c r="H221" s="157" t="s">
        <v>1400</v>
      </c>
      <c r="I221" s="159"/>
      <c r="J221" s="159"/>
      <c r="K221" s="159"/>
      <c r="L221" s="159"/>
      <c r="M221" s="159"/>
      <c r="N221" s="159"/>
      <c r="O221" s="159"/>
      <c r="P221" s="159"/>
      <c r="Q221" s="159"/>
      <c r="R221" s="159"/>
      <c r="S221" s="159"/>
      <c r="T221" s="159"/>
      <c r="U221" s="159"/>
      <c r="V221" s="159"/>
      <c r="W221" s="159"/>
      <c r="X221" s="159"/>
      <c r="Y221" s="159"/>
      <c r="Z221" s="159"/>
    </row>
    <row r="222" spans="1:26" ht="15" customHeight="1">
      <c r="A222" s="156" t="s">
        <v>453</v>
      </c>
      <c r="B222" s="194">
        <v>82345058</v>
      </c>
      <c r="C222" s="194">
        <v>82442396</v>
      </c>
      <c r="D222" s="194">
        <v>97339</v>
      </c>
      <c r="E222" s="194">
        <v>1</v>
      </c>
      <c r="F222" s="156" t="s">
        <v>1762</v>
      </c>
      <c r="G222" s="194">
        <v>0.51200000000000001</v>
      </c>
      <c r="H222" s="157" t="s">
        <v>1407</v>
      </c>
      <c r="I222" s="205"/>
      <c r="J222" s="205"/>
      <c r="K222" s="205"/>
      <c r="L222" s="205"/>
      <c r="M222" s="205"/>
      <c r="N222" s="205"/>
      <c r="O222" s="205"/>
      <c r="P222" s="205"/>
      <c r="Q222" s="205"/>
      <c r="R222" s="205"/>
      <c r="S222" s="205"/>
      <c r="T222" s="205"/>
      <c r="U222" s="205"/>
      <c r="V222" s="205"/>
      <c r="W222" s="205"/>
      <c r="X222" s="205"/>
      <c r="Y222" s="205"/>
      <c r="Z222" s="205"/>
    </row>
    <row r="223" spans="1:26" ht="15" customHeight="1">
      <c r="A223" s="156" t="s">
        <v>453</v>
      </c>
      <c r="B223" s="194">
        <v>82345058</v>
      </c>
      <c r="C223" s="194">
        <v>82532835</v>
      </c>
      <c r="D223" s="194">
        <v>187778</v>
      </c>
      <c r="E223" s="194">
        <v>0.96899999999999997</v>
      </c>
      <c r="F223" s="156" t="s">
        <v>1762</v>
      </c>
      <c r="G223" s="194">
        <v>0.95799999999999996</v>
      </c>
      <c r="H223" s="157" t="s">
        <v>1407</v>
      </c>
      <c r="I223" s="205"/>
      <c r="J223" s="205"/>
      <c r="K223" s="205"/>
      <c r="L223" s="205"/>
      <c r="M223" s="205"/>
      <c r="N223" s="205"/>
      <c r="O223" s="205"/>
      <c r="P223" s="205"/>
      <c r="Q223" s="205"/>
      <c r="R223" s="205"/>
      <c r="S223" s="205"/>
      <c r="T223" s="205"/>
      <c r="U223" s="205"/>
      <c r="V223" s="205"/>
      <c r="W223" s="205"/>
      <c r="X223" s="205"/>
      <c r="Y223" s="205"/>
      <c r="Z223" s="205"/>
    </row>
    <row r="224" spans="1:26" ht="15" customHeight="1">
      <c r="A224" s="156" t="s">
        <v>453</v>
      </c>
      <c r="B224" s="194">
        <v>82360381</v>
      </c>
      <c r="C224" s="194">
        <v>82533007</v>
      </c>
      <c r="D224" s="194">
        <v>172627</v>
      </c>
      <c r="E224" s="194">
        <v>0.96599999999999997</v>
      </c>
      <c r="F224" s="156" t="s">
        <v>1762</v>
      </c>
      <c r="G224" s="194">
        <v>0.878</v>
      </c>
      <c r="H224" s="157" t="s">
        <v>1407</v>
      </c>
      <c r="I224" s="205"/>
      <c r="J224" s="205"/>
      <c r="K224" s="205"/>
      <c r="L224" s="205"/>
      <c r="M224" s="205"/>
      <c r="N224" s="205"/>
      <c r="O224" s="205"/>
      <c r="P224" s="205"/>
      <c r="Q224" s="205"/>
      <c r="R224" s="205"/>
      <c r="S224" s="205"/>
      <c r="T224" s="205"/>
      <c r="U224" s="205"/>
      <c r="V224" s="205"/>
      <c r="W224" s="205"/>
      <c r="X224" s="205"/>
      <c r="Y224" s="205"/>
      <c r="Z224" s="205"/>
    </row>
    <row r="225" spans="1:26" ht="15" customHeight="1">
      <c r="A225" s="156" t="s">
        <v>453</v>
      </c>
      <c r="B225" s="194">
        <v>82360381</v>
      </c>
      <c r="C225" s="194">
        <v>85253284</v>
      </c>
      <c r="D225" s="194">
        <v>2892904</v>
      </c>
      <c r="E225" s="194">
        <v>5.8000000000000003E-2</v>
      </c>
      <c r="F225" s="156" t="s">
        <v>1762</v>
      </c>
      <c r="G225" s="194">
        <v>0.878</v>
      </c>
      <c r="H225" s="157" t="s">
        <v>1400</v>
      </c>
      <c r="I225" s="159"/>
      <c r="J225" s="159"/>
      <c r="K225" s="159"/>
      <c r="L225" s="159"/>
      <c r="M225" s="159"/>
      <c r="N225" s="159"/>
      <c r="O225" s="159"/>
      <c r="P225" s="159"/>
      <c r="Q225" s="159"/>
      <c r="R225" s="159"/>
      <c r="S225" s="159"/>
      <c r="T225" s="159"/>
      <c r="U225" s="159"/>
      <c r="V225" s="159"/>
      <c r="W225" s="159"/>
      <c r="X225" s="159"/>
      <c r="Y225" s="159"/>
      <c r="Z225" s="159"/>
    </row>
    <row r="226" spans="1:26" ht="15" customHeight="1">
      <c r="A226" s="156" t="s">
        <v>453</v>
      </c>
      <c r="B226" s="194">
        <v>82427679</v>
      </c>
      <c r="C226" s="194">
        <v>82533007</v>
      </c>
      <c r="D226" s="194">
        <v>105329</v>
      </c>
      <c r="E226" s="194">
        <v>0.94399999999999995</v>
      </c>
      <c r="F226" s="156" t="s">
        <v>1762</v>
      </c>
      <c r="G226" s="194">
        <v>0.52300000000000002</v>
      </c>
      <c r="H226" s="157" t="s">
        <v>1407</v>
      </c>
      <c r="I226" s="205"/>
      <c r="J226" s="205"/>
      <c r="K226" s="205"/>
      <c r="L226" s="205"/>
      <c r="M226" s="205"/>
      <c r="N226" s="205"/>
      <c r="O226" s="205"/>
      <c r="P226" s="205"/>
      <c r="Q226" s="205"/>
      <c r="R226" s="205"/>
      <c r="S226" s="205"/>
      <c r="T226" s="205"/>
      <c r="U226" s="205"/>
      <c r="V226" s="205"/>
      <c r="W226" s="205"/>
      <c r="X226" s="205"/>
      <c r="Y226" s="205"/>
      <c r="Z226" s="205"/>
    </row>
    <row r="227" spans="1:26" ht="15" customHeight="1">
      <c r="A227" s="156" t="s">
        <v>453</v>
      </c>
      <c r="B227" s="194">
        <v>82427679</v>
      </c>
      <c r="C227" s="194">
        <v>85253284</v>
      </c>
      <c r="D227" s="194">
        <v>2825606</v>
      </c>
      <c r="E227" s="194">
        <v>3.5000000000000003E-2</v>
      </c>
      <c r="F227" s="156" t="s">
        <v>1762</v>
      </c>
      <c r="G227" s="194">
        <v>0.52300000000000002</v>
      </c>
      <c r="H227" s="157" t="s">
        <v>1400</v>
      </c>
      <c r="I227" s="159"/>
      <c r="J227" s="159"/>
      <c r="K227" s="159"/>
      <c r="L227" s="159"/>
      <c r="M227" s="159"/>
      <c r="N227" s="159"/>
      <c r="O227" s="159"/>
      <c r="P227" s="159"/>
      <c r="Q227" s="159"/>
      <c r="R227" s="159"/>
      <c r="S227" s="159"/>
      <c r="T227" s="159"/>
      <c r="U227" s="159"/>
      <c r="V227" s="159"/>
      <c r="W227" s="159"/>
      <c r="X227" s="159"/>
      <c r="Y227" s="159"/>
      <c r="Z227" s="159"/>
    </row>
    <row r="228" spans="1:26" ht="15" customHeight="1">
      <c r="A228" s="156" t="s">
        <v>453</v>
      </c>
      <c r="B228" s="194">
        <v>82438095</v>
      </c>
      <c r="C228" s="194">
        <v>84224724</v>
      </c>
      <c r="D228" s="194">
        <v>1786630</v>
      </c>
      <c r="E228" s="194">
        <v>0.05</v>
      </c>
      <c r="F228" s="156" t="s">
        <v>1762</v>
      </c>
      <c r="G228" s="194">
        <v>0.46800000000000003</v>
      </c>
      <c r="H228" s="157" t="s">
        <v>1400</v>
      </c>
      <c r="I228" s="159"/>
      <c r="J228" s="159"/>
      <c r="K228" s="159"/>
      <c r="L228" s="159"/>
      <c r="M228" s="159"/>
      <c r="N228" s="159"/>
      <c r="O228" s="159"/>
      <c r="P228" s="159"/>
      <c r="Q228" s="159"/>
      <c r="R228" s="159"/>
      <c r="S228" s="159"/>
      <c r="T228" s="159"/>
      <c r="U228" s="159"/>
      <c r="V228" s="159"/>
      <c r="W228" s="159"/>
      <c r="X228" s="159"/>
      <c r="Y228" s="159"/>
      <c r="Z228" s="159"/>
    </row>
    <row r="229" spans="1:26" ht="15" customHeight="1">
      <c r="A229" s="156" t="s">
        <v>453</v>
      </c>
      <c r="B229" s="194">
        <v>82450491</v>
      </c>
      <c r="C229" s="194">
        <v>85229351</v>
      </c>
      <c r="D229" s="194">
        <v>2778861</v>
      </c>
      <c r="E229" s="194">
        <v>2.8000000000000001E-2</v>
      </c>
      <c r="F229" s="156" t="s">
        <v>1762</v>
      </c>
      <c r="G229" s="194">
        <v>0.40300000000000002</v>
      </c>
      <c r="H229" s="157" t="s">
        <v>1400</v>
      </c>
      <c r="I229" s="159"/>
      <c r="J229" s="159"/>
      <c r="K229" s="159"/>
      <c r="L229" s="159"/>
      <c r="M229" s="159"/>
      <c r="N229" s="159"/>
      <c r="O229" s="159"/>
      <c r="P229" s="159"/>
      <c r="Q229" s="159"/>
      <c r="R229" s="159"/>
      <c r="S229" s="159"/>
      <c r="T229" s="159"/>
      <c r="U229" s="159"/>
      <c r="V229" s="159"/>
      <c r="W229" s="159"/>
      <c r="X229" s="159"/>
      <c r="Y229" s="159"/>
      <c r="Z229" s="159"/>
    </row>
    <row r="230" spans="1:26" ht="15" customHeight="1">
      <c r="A230" s="156" t="s">
        <v>453</v>
      </c>
      <c r="B230" s="194">
        <v>82508551</v>
      </c>
      <c r="C230" s="194">
        <v>84248188</v>
      </c>
      <c r="D230" s="194">
        <v>1739638</v>
      </c>
      <c r="E230" s="194">
        <v>1.0999999999999999E-2</v>
      </c>
      <c r="F230" s="156" t="s">
        <v>1762</v>
      </c>
      <c r="G230" s="194">
        <v>9.8000000000000004E-2</v>
      </c>
      <c r="H230" s="157" t="s">
        <v>1400</v>
      </c>
      <c r="I230" s="159"/>
      <c r="J230" s="159"/>
      <c r="K230" s="159"/>
      <c r="L230" s="159"/>
      <c r="M230" s="159"/>
      <c r="N230" s="159"/>
      <c r="O230" s="159"/>
      <c r="P230" s="159"/>
      <c r="Q230" s="159"/>
      <c r="R230" s="159"/>
      <c r="S230" s="159"/>
      <c r="T230" s="159"/>
      <c r="U230" s="159"/>
      <c r="V230" s="159"/>
      <c r="W230" s="159"/>
      <c r="X230" s="159"/>
      <c r="Y230" s="159"/>
      <c r="Z230" s="159"/>
    </row>
    <row r="231" spans="1:26" ht="15" customHeight="1">
      <c r="A231" s="156" t="s">
        <v>453</v>
      </c>
      <c r="B231" s="194">
        <v>82508551</v>
      </c>
      <c r="C231" s="194">
        <v>85253286</v>
      </c>
      <c r="D231" s="194">
        <v>2744736</v>
      </c>
      <c r="E231" s="194">
        <v>7.0000000000000001E-3</v>
      </c>
      <c r="F231" s="156" t="s">
        <v>1762</v>
      </c>
      <c r="G231" s="194">
        <v>9.8000000000000004E-2</v>
      </c>
      <c r="H231" s="157" t="s">
        <v>1400</v>
      </c>
      <c r="I231" s="159"/>
      <c r="J231" s="159"/>
      <c r="K231" s="159"/>
      <c r="L231" s="159"/>
      <c r="M231" s="159"/>
      <c r="N231" s="159"/>
      <c r="O231" s="159"/>
      <c r="P231" s="159"/>
      <c r="Q231" s="159"/>
      <c r="R231" s="159"/>
      <c r="S231" s="159"/>
      <c r="T231" s="159"/>
      <c r="U231" s="159"/>
      <c r="V231" s="159"/>
      <c r="W231" s="159"/>
      <c r="X231" s="159"/>
      <c r="Y231" s="159"/>
      <c r="Z231" s="159"/>
    </row>
    <row r="232" spans="1:26" ht="15" customHeight="1">
      <c r="A232" s="156" t="s">
        <v>453</v>
      </c>
      <c r="B232" s="194">
        <v>82517265</v>
      </c>
      <c r="C232" s="194">
        <v>84519181</v>
      </c>
      <c r="D232" s="194">
        <v>2001917</v>
      </c>
      <c r="E232" s="194">
        <v>5.0000000000000001E-3</v>
      </c>
      <c r="F232" s="156" t="s">
        <v>1762</v>
      </c>
      <c r="G232" s="194">
        <v>5.1999999999999998E-2</v>
      </c>
      <c r="H232" s="157" t="s">
        <v>1400</v>
      </c>
      <c r="I232" s="159"/>
      <c r="J232" s="159"/>
      <c r="K232" s="159"/>
      <c r="L232" s="159"/>
      <c r="M232" s="159"/>
      <c r="N232" s="159"/>
      <c r="O232" s="159"/>
      <c r="P232" s="159"/>
      <c r="Q232" s="159"/>
      <c r="R232" s="159"/>
      <c r="S232" s="159"/>
      <c r="T232" s="159"/>
      <c r="U232" s="159"/>
      <c r="V232" s="159"/>
      <c r="W232" s="159"/>
      <c r="X232" s="159"/>
      <c r="Y232" s="159"/>
      <c r="Z232" s="159"/>
    </row>
    <row r="233" spans="1:26" ht="15" customHeight="1">
      <c r="A233" s="156" t="s">
        <v>453</v>
      </c>
      <c r="B233" s="194">
        <v>84165407</v>
      </c>
      <c r="C233" s="194">
        <v>84508155</v>
      </c>
      <c r="D233" s="194">
        <v>342749</v>
      </c>
      <c r="E233" s="194">
        <v>0.70199999999999996</v>
      </c>
      <c r="F233" s="156" t="s">
        <v>1763</v>
      </c>
      <c r="G233" s="194">
        <v>0.97799999999999998</v>
      </c>
      <c r="H233" s="157" t="s">
        <v>1400</v>
      </c>
      <c r="I233" s="159"/>
      <c r="J233" s="159"/>
      <c r="K233" s="159"/>
      <c r="L233" s="159"/>
      <c r="M233" s="159"/>
      <c r="N233" s="159"/>
      <c r="O233" s="159"/>
      <c r="P233" s="159"/>
      <c r="Q233" s="159"/>
      <c r="R233" s="159"/>
      <c r="S233" s="159"/>
      <c r="T233" s="159"/>
      <c r="U233" s="159"/>
      <c r="V233" s="159"/>
      <c r="W233" s="159"/>
      <c r="X233" s="159"/>
      <c r="Y233" s="159"/>
      <c r="Z233" s="159"/>
    </row>
    <row r="234" spans="1:26" ht="15" customHeight="1">
      <c r="A234" s="156" t="s">
        <v>453</v>
      </c>
      <c r="B234" s="194">
        <v>84177827</v>
      </c>
      <c r="C234" s="194">
        <v>85252827</v>
      </c>
      <c r="D234" s="194">
        <v>1075001</v>
      </c>
      <c r="E234" s="194">
        <v>0.22900000000000001</v>
      </c>
      <c r="F234" s="156" t="s">
        <v>1763</v>
      </c>
      <c r="G234" s="194">
        <v>1</v>
      </c>
      <c r="H234" s="157" t="s">
        <v>1400</v>
      </c>
      <c r="I234" s="159"/>
      <c r="J234" s="159"/>
      <c r="K234" s="159"/>
      <c r="L234" s="159"/>
      <c r="M234" s="159"/>
      <c r="N234" s="159"/>
      <c r="O234" s="159"/>
      <c r="P234" s="159"/>
      <c r="Q234" s="159"/>
      <c r="R234" s="159"/>
      <c r="S234" s="159"/>
      <c r="T234" s="159"/>
      <c r="U234" s="159"/>
      <c r="V234" s="159"/>
      <c r="W234" s="159"/>
      <c r="X234" s="159"/>
      <c r="Y234" s="159"/>
      <c r="Z234" s="159"/>
    </row>
    <row r="235" spans="1:26" ht="15" customHeight="1">
      <c r="A235" s="156" t="s">
        <v>453</v>
      </c>
      <c r="B235" s="194">
        <v>84503845</v>
      </c>
      <c r="C235" s="194">
        <v>85253286</v>
      </c>
      <c r="D235" s="194">
        <v>749442</v>
      </c>
      <c r="E235" s="194">
        <v>1.2999999999999999E-2</v>
      </c>
      <c r="F235" s="156" t="s">
        <v>1763</v>
      </c>
      <c r="G235" s="194">
        <v>0.04</v>
      </c>
      <c r="H235" s="157" t="s">
        <v>1400</v>
      </c>
      <c r="I235" s="159"/>
      <c r="J235" s="159"/>
      <c r="K235" s="159"/>
      <c r="L235" s="159"/>
      <c r="M235" s="159"/>
      <c r="N235" s="159"/>
      <c r="O235" s="159"/>
      <c r="P235" s="159"/>
      <c r="Q235" s="159"/>
      <c r="R235" s="159"/>
      <c r="S235" s="159"/>
      <c r="T235" s="159"/>
      <c r="U235" s="159"/>
      <c r="V235" s="159"/>
      <c r="W235" s="159"/>
      <c r="X235" s="159"/>
      <c r="Y235" s="159"/>
      <c r="Z235" s="159"/>
    </row>
    <row r="236" spans="1:26" ht="15" customHeight="1">
      <c r="A236" s="156" t="s">
        <v>453</v>
      </c>
      <c r="B236" s="194">
        <v>93893767</v>
      </c>
      <c r="C236" s="194">
        <v>98159248</v>
      </c>
      <c r="D236" s="194">
        <v>4265482</v>
      </c>
      <c r="E236" s="194">
        <v>0</v>
      </c>
      <c r="F236" s="156" t="s">
        <v>1764</v>
      </c>
      <c r="G236" s="194">
        <v>1</v>
      </c>
      <c r="H236" s="157" t="s">
        <v>1400</v>
      </c>
      <c r="I236" s="159"/>
      <c r="J236" s="159"/>
      <c r="K236" s="159"/>
      <c r="L236" s="159"/>
      <c r="M236" s="159"/>
      <c r="N236" s="159"/>
      <c r="O236" s="159"/>
      <c r="P236" s="159"/>
      <c r="Q236" s="159"/>
      <c r="R236" s="159"/>
      <c r="S236" s="159"/>
      <c r="T236" s="159"/>
      <c r="U236" s="159"/>
      <c r="V236" s="159"/>
      <c r="W236" s="159"/>
      <c r="X236" s="159"/>
      <c r="Y236" s="159"/>
      <c r="Z236" s="159"/>
    </row>
    <row r="237" spans="1:26" ht="15" customHeight="1">
      <c r="A237" s="156" t="s">
        <v>454</v>
      </c>
      <c r="B237" s="194">
        <v>11924729</v>
      </c>
      <c r="C237" s="194">
        <v>14954513</v>
      </c>
      <c r="D237" s="194">
        <v>3029785</v>
      </c>
      <c r="E237" s="194">
        <v>6.0999999999999999E-2</v>
      </c>
      <c r="F237" s="156" t="s">
        <v>1765</v>
      </c>
      <c r="G237" s="194">
        <v>0.30499999999999999</v>
      </c>
      <c r="H237" s="157" t="s">
        <v>1400</v>
      </c>
      <c r="I237" s="159"/>
      <c r="J237" s="159"/>
      <c r="K237" s="159"/>
      <c r="L237" s="159"/>
      <c r="M237" s="159"/>
      <c r="N237" s="159"/>
      <c r="O237" s="159"/>
      <c r="P237" s="159"/>
      <c r="Q237" s="159"/>
      <c r="R237" s="159"/>
      <c r="S237" s="159"/>
      <c r="T237" s="159"/>
      <c r="U237" s="159"/>
      <c r="V237" s="159"/>
      <c r="W237" s="159"/>
      <c r="X237" s="159"/>
      <c r="Y237" s="159"/>
      <c r="Z237" s="159"/>
    </row>
    <row r="238" spans="1:26" ht="15" customHeight="1">
      <c r="A238" s="156" t="s">
        <v>454</v>
      </c>
      <c r="B238" s="194">
        <v>11924729</v>
      </c>
      <c r="C238" s="194">
        <v>15379921</v>
      </c>
      <c r="D238" s="194">
        <v>3455193</v>
      </c>
      <c r="E238" s="194">
        <v>0.17599999999999999</v>
      </c>
      <c r="F238" s="156" t="s">
        <v>1765</v>
      </c>
      <c r="G238" s="194">
        <v>1</v>
      </c>
      <c r="H238" s="157" t="s">
        <v>1400</v>
      </c>
      <c r="I238" s="159"/>
      <c r="J238" s="159"/>
      <c r="K238" s="159"/>
      <c r="L238" s="159"/>
      <c r="M238" s="159"/>
      <c r="N238" s="159"/>
      <c r="O238" s="159"/>
      <c r="P238" s="159"/>
      <c r="Q238" s="159"/>
      <c r="R238" s="159"/>
      <c r="S238" s="159"/>
      <c r="T238" s="159"/>
      <c r="U238" s="159"/>
      <c r="V238" s="159"/>
      <c r="W238" s="159"/>
      <c r="X238" s="159"/>
      <c r="Y238" s="159"/>
      <c r="Z238" s="159"/>
    </row>
    <row r="239" spans="1:26" ht="15" customHeight="1">
      <c r="A239" s="156" t="s">
        <v>454</v>
      </c>
      <c r="B239" s="194">
        <v>11924729</v>
      </c>
      <c r="C239" s="194">
        <v>16353123</v>
      </c>
      <c r="D239" s="194">
        <v>4428395</v>
      </c>
      <c r="E239" s="194">
        <v>0.13700000000000001</v>
      </c>
      <c r="F239" s="156" t="s">
        <v>1765</v>
      </c>
      <c r="G239" s="194">
        <v>1</v>
      </c>
      <c r="H239" s="157" t="s">
        <v>1400</v>
      </c>
      <c r="I239" s="159"/>
      <c r="J239" s="159"/>
      <c r="K239" s="159"/>
      <c r="L239" s="159"/>
      <c r="M239" s="159"/>
      <c r="N239" s="159"/>
      <c r="O239" s="159"/>
      <c r="P239" s="159"/>
      <c r="Q239" s="159"/>
      <c r="R239" s="159"/>
      <c r="S239" s="159"/>
      <c r="T239" s="159"/>
      <c r="U239" s="159"/>
      <c r="V239" s="159"/>
      <c r="W239" s="159"/>
      <c r="X239" s="159"/>
      <c r="Y239" s="159"/>
      <c r="Z239" s="159"/>
    </row>
    <row r="240" spans="1:26" ht="15" customHeight="1">
      <c r="A240" s="156" t="s">
        <v>454</v>
      </c>
      <c r="B240" s="194">
        <v>11924729</v>
      </c>
      <c r="C240" s="194">
        <v>16396484</v>
      </c>
      <c r="D240" s="194">
        <v>4471756</v>
      </c>
      <c r="E240" s="194">
        <v>0.13600000000000001</v>
      </c>
      <c r="F240" s="156" t="s">
        <v>1765</v>
      </c>
      <c r="G240" s="194">
        <v>1</v>
      </c>
      <c r="H240" s="157" t="s">
        <v>1400</v>
      </c>
      <c r="I240" s="159"/>
      <c r="J240" s="159"/>
      <c r="K240" s="159"/>
      <c r="L240" s="159"/>
      <c r="M240" s="159"/>
      <c r="N240" s="159"/>
      <c r="O240" s="159"/>
      <c r="P240" s="159"/>
      <c r="Q240" s="159"/>
      <c r="R240" s="159"/>
      <c r="S240" s="159"/>
      <c r="T240" s="159"/>
      <c r="U240" s="159"/>
      <c r="V240" s="159"/>
      <c r="W240" s="159"/>
      <c r="X240" s="159"/>
      <c r="Y240" s="159"/>
      <c r="Z240" s="159"/>
    </row>
    <row r="241" spans="1:26" ht="15" customHeight="1">
      <c r="A241" s="156" t="s">
        <v>454</v>
      </c>
      <c r="B241" s="194">
        <v>11924729</v>
      </c>
      <c r="C241" s="194">
        <v>18334292</v>
      </c>
      <c r="D241" s="194">
        <v>6409564</v>
      </c>
      <c r="E241" s="194">
        <v>9.5000000000000001E-2</v>
      </c>
      <c r="F241" s="156" t="s">
        <v>1765</v>
      </c>
      <c r="G241" s="194">
        <v>1</v>
      </c>
      <c r="H241" s="157" t="s">
        <v>1400</v>
      </c>
      <c r="I241" s="159"/>
      <c r="J241" s="159"/>
      <c r="K241" s="159"/>
      <c r="L241" s="159"/>
      <c r="M241" s="159"/>
      <c r="N241" s="159"/>
      <c r="O241" s="159"/>
      <c r="P241" s="159"/>
      <c r="Q241" s="159"/>
      <c r="R241" s="159"/>
      <c r="S241" s="159"/>
      <c r="T241" s="159"/>
      <c r="U241" s="159"/>
      <c r="V241" s="159"/>
      <c r="W241" s="159"/>
      <c r="X241" s="159"/>
      <c r="Y241" s="159"/>
      <c r="Z241" s="159"/>
    </row>
    <row r="242" spans="1:26" ht="15" customHeight="1">
      <c r="A242" s="156" t="s">
        <v>454</v>
      </c>
      <c r="B242" s="194">
        <v>11924729</v>
      </c>
      <c r="C242" s="194">
        <v>18374411</v>
      </c>
      <c r="D242" s="194">
        <v>6449683</v>
      </c>
      <c r="E242" s="194">
        <v>9.4E-2</v>
      </c>
      <c r="F242" s="156" t="s">
        <v>1765</v>
      </c>
      <c r="G242" s="194">
        <v>1</v>
      </c>
      <c r="H242" s="157" t="s">
        <v>1400</v>
      </c>
      <c r="I242" s="159"/>
      <c r="J242" s="159"/>
      <c r="K242" s="159"/>
      <c r="L242" s="159"/>
      <c r="M242" s="159"/>
      <c r="N242" s="159"/>
      <c r="O242" s="159"/>
      <c r="P242" s="159"/>
      <c r="Q242" s="159"/>
      <c r="R242" s="159"/>
      <c r="S242" s="159"/>
      <c r="T242" s="159"/>
      <c r="U242" s="159"/>
      <c r="V242" s="159"/>
      <c r="W242" s="159"/>
      <c r="X242" s="159"/>
      <c r="Y242" s="159"/>
      <c r="Z242" s="159"/>
    </row>
    <row r="243" spans="1:26" ht="15" customHeight="1">
      <c r="A243" s="156" t="s">
        <v>454</v>
      </c>
      <c r="B243" s="194">
        <v>12029237</v>
      </c>
      <c r="C243" s="194">
        <v>21387348</v>
      </c>
      <c r="D243" s="194">
        <v>9358112</v>
      </c>
      <c r="E243" s="194">
        <v>6.5000000000000002E-2</v>
      </c>
      <c r="F243" s="156" t="s">
        <v>1765</v>
      </c>
      <c r="G243" s="194">
        <v>1</v>
      </c>
      <c r="H243" s="157" t="s">
        <v>1400</v>
      </c>
      <c r="I243" s="159"/>
      <c r="J243" s="159"/>
      <c r="K243" s="159"/>
      <c r="L243" s="159"/>
      <c r="M243" s="159"/>
      <c r="N243" s="159"/>
      <c r="O243" s="159"/>
      <c r="P243" s="159"/>
      <c r="Q243" s="159"/>
      <c r="R243" s="159"/>
      <c r="S243" s="159"/>
      <c r="T243" s="159"/>
      <c r="U243" s="159"/>
      <c r="V243" s="159"/>
      <c r="W243" s="159"/>
      <c r="X243" s="159"/>
      <c r="Y243" s="159"/>
      <c r="Z243" s="159"/>
    </row>
    <row r="244" spans="1:26" ht="15" customHeight="1">
      <c r="A244" s="156" t="s">
        <v>454</v>
      </c>
      <c r="B244" s="194">
        <v>14705113</v>
      </c>
      <c r="C244" s="194">
        <v>15384481</v>
      </c>
      <c r="D244" s="194">
        <v>679369</v>
      </c>
      <c r="E244" s="194">
        <v>0.89600000000000002</v>
      </c>
      <c r="F244" s="156" t="s">
        <v>1765</v>
      </c>
      <c r="G244" s="194">
        <v>1</v>
      </c>
      <c r="H244" s="157" t="s">
        <v>1400</v>
      </c>
      <c r="I244" s="205"/>
      <c r="J244" s="205"/>
      <c r="K244" s="205"/>
      <c r="L244" s="205"/>
      <c r="M244" s="205"/>
      <c r="N244" s="205"/>
      <c r="O244" s="205"/>
      <c r="P244" s="205"/>
      <c r="Q244" s="205"/>
      <c r="R244" s="205"/>
      <c r="S244" s="205"/>
      <c r="T244" s="205"/>
      <c r="U244" s="205"/>
      <c r="V244" s="205"/>
      <c r="W244" s="205"/>
      <c r="X244" s="205"/>
      <c r="Y244" s="205"/>
      <c r="Z244" s="205"/>
    </row>
    <row r="245" spans="1:26" ht="15" customHeight="1">
      <c r="A245" s="156" t="s">
        <v>454</v>
      </c>
      <c r="B245" s="194">
        <v>14710033</v>
      </c>
      <c r="C245" s="194">
        <v>14954718</v>
      </c>
      <c r="D245" s="194">
        <v>244686</v>
      </c>
      <c r="E245" s="194">
        <v>0.75800000000000001</v>
      </c>
      <c r="F245" s="156" t="s">
        <v>1765</v>
      </c>
      <c r="G245" s="194">
        <v>0.30499999999999999</v>
      </c>
      <c r="H245" s="157" t="s">
        <v>1400</v>
      </c>
      <c r="I245" s="159"/>
      <c r="J245" s="159"/>
      <c r="K245" s="159"/>
      <c r="L245" s="159"/>
      <c r="M245" s="159"/>
      <c r="N245" s="159"/>
      <c r="O245" s="159"/>
      <c r="P245" s="159"/>
      <c r="Q245" s="159"/>
      <c r="R245" s="159"/>
      <c r="S245" s="159"/>
      <c r="T245" s="159"/>
      <c r="U245" s="159"/>
      <c r="V245" s="159"/>
      <c r="W245" s="159"/>
      <c r="X245" s="159"/>
      <c r="Y245" s="159"/>
      <c r="Z245" s="159"/>
    </row>
    <row r="246" spans="1:26" ht="15" customHeight="1">
      <c r="A246" s="156" t="s">
        <v>454</v>
      </c>
      <c r="B246" s="194">
        <v>14710033</v>
      </c>
      <c r="C246" s="194">
        <v>16354853</v>
      </c>
      <c r="D246" s="194">
        <v>1644821</v>
      </c>
      <c r="E246" s="194">
        <v>0.37</v>
      </c>
      <c r="F246" s="156" t="s">
        <v>1765</v>
      </c>
      <c r="G246" s="194">
        <v>1</v>
      </c>
      <c r="H246" s="157" t="s">
        <v>1400</v>
      </c>
      <c r="I246" s="159"/>
      <c r="J246" s="159"/>
      <c r="K246" s="159"/>
      <c r="L246" s="159"/>
      <c r="M246" s="159"/>
      <c r="N246" s="159"/>
      <c r="O246" s="159"/>
      <c r="P246" s="159"/>
      <c r="Q246" s="159"/>
      <c r="R246" s="159"/>
      <c r="S246" s="159"/>
      <c r="T246" s="159"/>
      <c r="U246" s="159"/>
      <c r="V246" s="159"/>
      <c r="W246" s="159"/>
      <c r="X246" s="159"/>
      <c r="Y246" s="159"/>
      <c r="Z246" s="159"/>
    </row>
    <row r="247" spans="1:26" ht="15" customHeight="1">
      <c r="A247" s="156" t="s">
        <v>454</v>
      </c>
      <c r="B247" s="194">
        <v>14710033</v>
      </c>
      <c r="C247" s="194">
        <v>18334335</v>
      </c>
      <c r="D247" s="194">
        <v>3624303</v>
      </c>
      <c r="E247" s="194">
        <v>0.16800000000000001</v>
      </c>
      <c r="F247" s="156" t="s">
        <v>1765</v>
      </c>
      <c r="G247" s="194">
        <v>1</v>
      </c>
      <c r="H247" s="157" t="s">
        <v>1400</v>
      </c>
      <c r="I247" s="159"/>
      <c r="J247" s="159"/>
      <c r="K247" s="159"/>
      <c r="L247" s="159"/>
      <c r="M247" s="159"/>
      <c r="N247" s="159"/>
      <c r="O247" s="159"/>
      <c r="P247" s="159"/>
      <c r="Q247" s="159"/>
      <c r="R247" s="159"/>
      <c r="S247" s="159"/>
      <c r="T247" s="159"/>
      <c r="U247" s="159"/>
      <c r="V247" s="159"/>
      <c r="W247" s="159"/>
      <c r="X247" s="159"/>
      <c r="Y247" s="159"/>
      <c r="Z247" s="159"/>
    </row>
    <row r="248" spans="1:26" ht="15" customHeight="1">
      <c r="A248" s="156" t="s">
        <v>454</v>
      </c>
      <c r="B248" s="194">
        <v>14710033</v>
      </c>
      <c r="C248" s="194">
        <v>18374454</v>
      </c>
      <c r="D248" s="194">
        <v>3664422</v>
      </c>
      <c r="E248" s="194">
        <v>0.16600000000000001</v>
      </c>
      <c r="F248" s="156" t="s">
        <v>1765</v>
      </c>
      <c r="G248" s="194">
        <v>1</v>
      </c>
      <c r="H248" s="157" t="s">
        <v>1400</v>
      </c>
      <c r="I248" s="159"/>
      <c r="J248" s="159"/>
      <c r="K248" s="159"/>
      <c r="L248" s="159"/>
      <c r="M248" s="159"/>
      <c r="N248" s="159"/>
      <c r="O248" s="159"/>
      <c r="P248" s="159"/>
      <c r="Q248" s="159"/>
      <c r="R248" s="159"/>
      <c r="S248" s="159"/>
      <c r="T248" s="159"/>
      <c r="U248" s="159"/>
      <c r="V248" s="159"/>
      <c r="W248" s="159"/>
      <c r="X248" s="159"/>
      <c r="Y248" s="159"/>
      <c r="Z248" s="159"/>
    </row>
    <row r="249" spans="1:26" ht="15" customHeight="1">
      <c r="A249" s="156" t="s">
        <v>454</v>
      </c>
      <c r="B249" s="194">
        <v>14749155</v>
      </c>
      <c r="C249" s="194">
        <v>14954790</v>
      </c>
      <c r="D249" s="194">
        <v>205636</v>
      </c>
      <c r="E249" s="194">
        <v>0.90300000000000002</v>
      </c>
      <c r="F249" s="156" t="s">
        <v>1765</v>
      </c>
      <c r="G249" s="194">
        <v>0.30499999999999999</v>
      </c>
      <c r="H249" s="157" t="s">
        <v>1407</v>
      </c>
      <c r="I249" s="205"/>
      <c r="J249" s="205"/>
      <c r="K249" s="205"/>
      <c r="L249" s="205"/>
      <c r="M249" s="205"/>
      <c r="N249" s="205"/>
      <c r="O249" s="205"/>
      <c r="P249" s="205"/>
      <c r="Q249" s="205"/>
      <c r="R249" s="205"/>
      <c r="S249" s="205"/>
      <c r="T249" s="205"/>
      <c r="U249" s="205"/>
      <c r="V249" s="205"/>
      <c r="W249" s="205"/>
      <c r="X249" s="205"/>
      <c r="Y249" s="205"/>
      <c r="Z249" s="205"/>
    </row>
    <row r="250" spans="1:26" ht="15" customHeight="1">
      <c r="A250" s="156" t="s">
        <v>454</v>
      </c>
      <c r="B250" s="194">
        <v>14749155</v>
      </c>
      <c r="C250" s="194">
        <v>16354852</v>
      </c>
      <c r="D250" s="194">
        <v>1605698</v>
      </c>
      <c r="E250" s="194">
        <v>0.379</v>
      </c>
      <c r="F250" s="156" t="s">
        <v>1765</v>
      </c>
      <c r="G250" s="194">
        <v>1</v>
      </c>
      <c r="H250" s="157" t="s">
        <v>1400</v>
      </c>
      <c r="I250" s="159"/>
      <c r="J250" s="159"/>
      <c r="K250" s="159"/>
      <c r="L250" s="159"/>
      <c r="M250" s="159"/>
      <c r="N250" s="159"/>
      <c r="O250" s="159"/>
      <c r="P250" s="159"/>
      <c r="Q250" s="159"/>
      <c r="R250" s="159"/>
      <c r="S250" s="159"/>
      <c r="T250" s="159"/>
      <c r="U250" s="159"/>
      <c r="V250" s="159"/>
      <c r="W250" s="159"/>
      <c r="X250" s="159"/>
      <c r="Y250" s="159"/>
      <c r="Z250" s="159"/>
    </row>
    <row r="251" spans="1:26" ht="15" customHeight="1">
      <c r="A251" s="156" t="s">
        <v>454</v>
      </c>
      <c r="B251" s="194">
        <v>14749155</v>
      </c>
      <c r="C251" s="194">
        <v>18374456</v>
      </c>
      <c r="D251" s="194">
        <v>3625302</v>
      </c>
      <c r="E251" s="194">
        <v>0.16800000000000001</v>
      </c>
      <c r="F251" s="156" t="s">
        <v>1765</v>
      </c>
      <c r="G251" s="194">
        <v>1</v>
      </c>
      <c r="H251" s="157" t="s">
        <v>1400</v>
      </c>
      <c r="I251" s="159"/>
      <c r="J251" s="159"/>
      <c r="K251" s="159"/>
      <c r="L251" s="159"/>
      <c r="M251" s="159"/>
      <c r="N251" s="159"/>
      <c r="O251" s="159"/>
      <c r="P251" s="159"/>
      <c r="Q251" s="159"/>
      <c r="R251" s="159"/>
      <c r="S251" s="159"/>
      <c r="T251" s="159"/>
      <c r="U251" s="159"/>
      <c r="V251" s="159"/>
      <c r="W251" s="159"/>
      <c r="X251" s="159"/>
      <c r="Y251" s="159"/>
      <c r="Z251" s="159"/>
    </row>
    <row r="252" spans="1:26" ht="15" customHeight="1">
      <c r="A252" s="156" t="s">
        <v>454</v>
      </c>
      <c r="B252" s="194">
        <v>14787642</v>
      </c>
      <c r="C252" s="194">
        <v>16279642</v>
      </c>
      <c r="D252" s="194">
        <v>1492001</v>
      </c>
      <c r="E252" s="194">
        <v>0.39600000000000002</v>
      </c>
      <c r="F252" s="156" t="s">
        <v>1765</v>
      </c>
      <c r="G252" s="194">
        <v>0.97</v>
      </c>
      <c r="H252" s="157" t="s">
        <v>1400</v>
      </c>
      <c r="I252" s="159"/>
      <c r="J252" s="159"/>
      <c r="K252" s="159"/>
      <c r="L252" s="159"/>
      <c r="M252" s="159"/>
      <c r="N252" s="159"/>
      <c r="O252" s="159"/>
      <c r="P252" s="159"/>
      <c r="Q252" s="159"/>
      <c r="R252" s="159"/>
      <c r="S252" s="159"/>
      <c r="T252" s="159"/>
      <c r="U252" s="159"/>
      <c r="V252" s="159"/>
      <c r="W252" s="159"/>
      <c r="X252" s="159"/>
      <c r="Y252" s="159"/>
      <c r="Z252" s="159"/>
    </row>
    <row r="253" spans="1:26" ht="15" customHeight="1">
      <c r="A253" s="156" t="s">
        <v>454</v>
      </c>
      <c r="B253" s="194">
        <v>14816372</v>
      </c>
      <c r="C253" s="194">
        <v>16353400</v>
      </c>
      <c r="D253" s="194">
        <v>1537029</v>
      </c>
      <c r="E253" s="194">
        <v>0.36499999999999999</v>
      </c>
      <c r="F253" s="156" t="s">
        <v>1765</v>
      </c>
      <c r="G253" s="194">
        <v>0.92200000000000004</v>
      </c>
      <c r="H253" s="157" t="s">
        <v>1400</v>
      </c>
      <c r="I253" s="159"/>
      <c r="J253" s="159"/>
      <c r="K253" s="159"/>
      <c r="L253" s="159"/>
      <c r="M253" s="159"/>
      <c r="N253" s="159"/>
      <c r="O253" s="159"/>
      <c r="P253" s="159"/>
      <c r="Q253" s="159"/>
      <c r="R253" s="159"/>
      <c r="S253" s="159"/>
      <c r="T253" s="159"/>
      <c r="U253" s="159"/>
      <c r="V253" s="159"/>
      <c r="W253" s="159"/>
      <c r="X253" s="159"/>
      <c r="Y253" s="159"/>
      <c r="Z253" s="159"/>
    </row>
    <row r="254" spans="1:26" ht="15" customHeight="1">
      <c r="A254" s="156" t="s">
        <v>454</v>
      </c>
      <c r="B254" s="194">
        <v>14915919</v>
      </c>
      <c r="C254" s="194">
        <v>18354101</v>
      </c>
      <c r="D254" s="194">
        <v>3438183</v>
      </c>
      <c r="E254" s="194">
        <v>0.13400000000000001</v>
      </c>
      <c r="F254" s="156" t="s">
        <v>1765</v>
      </c>
      <c r="G254" s="194">
        <v>0.75900000000000001</v>
      </c>
      <c r="H254" s="157" t="s">
        <v>1400</v>
      </c>
      <c r="I254" s="159"/>
      <c r="J254" s="159"/>
      <c r="K254" s="159"/>
      <c r="L254" s="159"/>
      <c r="M254" s="159"/>
      <c r="N254" s="159"/>
      <c r="O254" s="159"/>
      <c r="P254" s="159"/>
      <c r="Q254" s="159"/>
      <c r="R254" s="159"/>
      <c r="S254" s="159"/>
      <c r="T254" s="159"/>
      <c r="U254" s="159"/>
      <c r="V254" s="159"/>
      <c r="W254" s="159"/>
      <c r="X254" s="159"/>
      <c r="Y254" s="159"/>
      <c r="Z254" s="159"/>
    </row>
    <row r="255" spans="1:26" ht="15" customHeight="1">
      <c r="A255" s="156" t="s">
        <v>454</v>
      </c>
      <c r="B255" s="194">
        <v>14925213</v>
      </c>
      <c r="C255" s="194">
        <v>15134864</v>
      </c>
      <c r="D255" s="194">
        <v>209652</v>
      </c>
      <c r="E255" s="194">
        <v>1</v>
      </c>
      <c r="F255" s="156" t="s">
        <v>1765</v>
      </c>
      <c r="G255" s="194">
        <v>0.34399999999999997</v>
      </c>
      <c r="H255" s="157" t="s">
        <v>1407</v>
      </c>
      <c r="I255" s="205"/>
      <c r="J255" s="205"/>
      <c r="K255" s="205"/>
      <c r="L255" s="205"/>
      <c r="M255" s="205"/>
      <c r="N255" s="205"/>
      <c r="O255" s="205"/>
      <c r="P255" s="205"/>
      <c r="Q255" s="205"/>
      <c r="R255" s="205"/>
      <c r="S255" s="205"/>
      <c r="T255" s="205"/>
      <c r="U255" s="205"/>
      <c r="V255" s="205"/>
      <c r="W255" s="205"/>
      <c r="X255" s="205"/>
      <c r="Y255" s="205"/>
      <c r="Z255" s="205"/>
    </row>
    <row r="256" spans="1:26" ht="15" customHeight="1">
      <c r="A256" s="156" t="s">
        <v>454</v>
      </c>
      <c r="B256" s="194">
        <v>14935809</v>
      </c>
      <c r="C256" s="194">
        <v>15379928</v>
      </c>
      <c r="D256" s="194">
        <v>444120</v>
      </c>
      <c r="E256" s="194">
        <v>0.995</v>
      </c>
      <c r="F256" s="156" t="s">
        <v>1765</v>
      </c>
      <c r="G256" s="194">
        <v>0.72599999999999998</v>
      </c>
      <c r="H256" s="157" t="s">
        <v>1407</v>
      </c>
      <c r="I256" s="205"/>
      <c r="J256" s="205"/>
      <c r="K256" s="205"/>
      <c r="L256" s="205"/>
      <c r="M256" s="205"/>
      <c r="N256" s="205"/>
      <c r="O256" s="205"/>
      <c r="P256" s="205"/>
      <c r="Q256" s="205"/>
      <c r="R256" s="205"/>
      <c r="S256" s="205"/>
      <c r="T256" s="205"/>
      <c r="U256" s="205"/>
      <c r="V256" s="205"/>
      <c r="W256" s="205"/>
      <c r="X256" s="205"/>
      <c r="Y256" s="205"/>
      <c r="Z256" s="205"/>
    </row>
    <row r="257" spans="1:26" ht="15" customHeight="1">
      <c r="A257" s="156" t="s">
        <v>454</v>
      </c>
      <c r="B257" s="194">
        <v>15117524</v>
      </c>
      <c r="C257" s="194">
        <v>16341830</v>
      </c>
      <c r="D257" s="194">
        <v>1224307</v>
      </c>
      <c r="E257" s="194">
        <v>0.21299999999999999</v>
      </c>
      <c r="F257" s="156" t="s">
        <v>1765</v>
      </c>
      <c r="G257" s="194">
        <v>0.42799999999999999</v>
      </c>
      <c r="H257" s="157" t="s">
        <v>1400</v>
      </c>
      <c r="I257" s="159"/>
      <c r="J257" s="159"/>
      <c r="K257" s="159"/>
      <c r="L257" s="159"/>
      <c r="M257" s="159"/>
      <c r="N257" s="159"/>
      <c r="O257" s="159"/>
      <c r="P257" s="159"/>
      <c r="Q257" s="159"/>
      <c r="R257" s="159"/>
      <c r="S257" s="159"/>
      <c r="T257" s="159"/>
      <c r="U257" s="159"/>
      <c r="V257" s="159"/>
      <c r="W257" s="159"/>
      <c r="X257" s="159"/>
      <c r="Y257" s="159"/>
      <c r="Z257" s="159"/>
    </row>
    <row r="258" spans="1:26" ht="15" customHeight="1">
      <c r="A258" s="156" t="s">
        <v>454</v>
      </c>
      <c r="B258" s="194">
        <v>15117524</v>
      </c>
      <c r="C258" s="194">
        <v>18344802</v>
      </c>
      <c r="D258" s="194">
        <v>3227279</v>
      </c>
      <c r="E258" s="194">
        <v>8.1000000000000003E-2</v>
      </c>
      <c r="F258" s="156" t="s">
        <v>1765</v>
      </c>
      <c r="G258" s="194">
        <v>0.42799999999999999</v>
      </c>
      <c r="H258" s="157" t="s">
        <v>1400</v>
      </c>
      <c r="I258" s="159"/>
      <c r="J258" s="159"/>
      <c r="K258" s="159"/>
      <c r="L258" s="159"/>
      <c r="M258" s="159"/>
      <c r="N258" s="159"/>
      <c r="O258" s="159"/>
      <c r="P258" s="159"/>
      <c r="Q258" s="159"/>
      <c r="R258" s="159"/>
      <c r="S258" s="159"/>
      <c r="T258" s="159"/>
      <c r="U258" s="159"/>
      <c r="V258" s="159"/>
      <c r="W258" s="159"/>
      <c r="X258" s="159"/>
      <c r="Y258" s="159"/>
      <c r="Z258" s="159"/>
    </row>
    <row r="259" spans="1:26" ht="15" customHeight="1">
      <c r="A259" s="156" t="s">
        <v>454</v>
      </c>
      <c r="B259" s="194">
        <v>15231233</v>
      </c>
      <c r="C259" s="194">
        <v>18334299</v>
      </c>
      <c r="D259" s="194">
        <v>3103067</v>
      </c>
      <c r="E259" s="194">
        <v>4.7E-2</v>
      </c>
      <c r="F259" s="156" t="s">
        <v>1765</v>
      </c>
      <c r="G259" s="194">
        <v>0.24099999999999999</v>
      </c>
      <c r="H259" s="157" t="s">
        <v>1400</v>
      </c>
      <c r="I259" s="159"/>
      <c r="J259" s="159"/>
      <c r="K259" s="159"/>
      <c r="L259" s="159"/>
      <c r="M259" s="159"/>
      <c r="N259" s="159"/>
      <c r="O259" s="159"/>
      <c r="P259" s="159"/>
      <c r="Q259" s="159"/>
      <c r="R259" s="159"/>
      <c r="S259" s="159"/>
      <c r="T259" s="159"/>
      <c r="U259" s="159"/>
      <c r="V259" s="159"/>
      <c r="W259" s="159"/>
      <c r="X259" s="159"/>
      <c r="Y259" s="159"/>
      <c r="Z259" s="159"/>
    </row>
    <row r="260" spans="1:26" ht="15" customHeight="1">
      <c r="A260" s="156" t="s">
        <v>454</v>
      </c>
      <c r="B260" s="194">
        <v>15359370</v>
      </c>
      <c r="C260" s="194">
        <v>16354855</v>
      </c>
      <c r="D260" s="194">
        <v>995486</v>
      </c>
      <c r="E260" s="194">
        <v>1.7999999999999999E-2</v>
      </c>
      <c r="F260" s="156" t="s">
        <v>1765</v>
      </c>
      <c r="G260" s="194">
        <v>0.03</v>
      </c>
      <c r="H260" s="157" t="s">
        <v>1400</v>
      </c>
      <c r="I260" s="159"/>
      <c r="J260" s="159"/>
      <c r="K260" s="159"/>
      <c r="L260" s="159"/>
      <c r="M260" s="159"/>
      <c r="N260" s="159"/>
      <c r="O260" s="159"/>
      <c r="P260" s="159"/>
      <c r="Q260" s="159"/>
      <c r="R260" s="159"/>
      <c r="S260" s="159"/>
      <c r="T260" s="159"/>
      <c r="U260" s="159"/>
      <c r="V260" s="159"/>
      <c r="W260" s="159"/>
      <c r="X260" s="159"/>
      <c r="Y260" s="159"/>
      <c r="Z260" s="159"/>
    </row>
    <row r="261" spans="1:26" ht="15" customHeight="1">
      <c r="A261" s="156" t="s">
        <v>454</v>
      </c>
      <c r="B261" s="194">
        <v>15359370</v>
      </c>
      <c r="C261" s="194">
        <v>18374418</v>
      </c>
      <c r="D261" s="194">
        <v>3015049</v>
      </c>
      <c r="E261" s="194">
        <v>6.0000000000000001E-3</v>
      </c>
      <c r="F261" s="156" t="s">
        <v>1765</v>
      </c>
      <c r="G261" s="194">
        <v>0.03</v>
      </c>
      <c r="H261" s="157" t="s">
        <v>1400</v>
      </c>
      <c r="I261" s="159"/>
      <c r="J261" s="159"/>
      <c r="K261" s="159"/>
      <c r="L261" s="159"/>
      <c r="M261" s="159"/>
      <c r="N261" s="159"/>
      <c r="O261" s="159"/>
      <c r="P261" s="159"/>
      <c r="Q261" s="159"/>
      <c r="R261" s="159"/>
      <c r="S261" s="159"/>
      <c r="T261" s="159"/>
      <c r="U261" s="159"/>
      <c r="V261" s="159"/>
      <c r="W261" s="159"/>
      <c r="X261" s="159"/>
      <c r="Y261" s="159"/>
      <c r="Z261" s="159"/>
    </row>
    <row r="262" spans="1:26" ht="15" customHeight="1">
      <c r="A262" s="156" t="s">
        <v>454</v>
      </c>
      <c r="B262" s="194">
        <v>16314570</v>
      </c>
      <c r="C262" s="194">
        <v>18354101</v>
      </c>
      <c r="D262" s="194">
        <v>2039532</v>
      </c>
      <c r="E262" s="194">
        <v>1</v>
      </c>
      <c r="F262" s="156" t="s">
        <v>1766</v>
      </c>
      <c r="G262" s="194">
        <v>0.91600000000000004</v>
      </c>
      <c r="H262" s="157" t="s">
        <v>1407</v>
      </c>
      <c r="I262" s="205"/>
      <c r="J262" s="205"/>
      <c r="K262" s="205"/>
      <c r="L262" s="205"/>
      <c r="M262" s="205"/>
      <c r="N262" s="205"/>
      <c r="O262" s="205"/>
      <c r="P262" s="205"/>
      <c r="Q262" s="205"/>
      <c r="R262" s="205"/>
      <c r="S262" s="205"/>
      <c r="T262" s="205"/>
      <c r="U262" s="205"/>
      <c r="V262" s="205"/>
      <c r="W262" s="205"/>
      <c r="X262" s="205"/>
      <c r="Y262" s="205"/>
      <c r="Z262" s="205"/>
    </row>
    <row r="263" spans="1:26" ht="15" customHeight="1">
      <c r="A263" s="156" t="s">
        <v>454</v>
      </c>
      <c r="B263" s="194">
        <v>16354598</v>
      </c>
      <c r="C263" s="194">
        <v>18397577</v>
      </c>
      <c r="D263" s="194">
        <v>2042980</v>
      </c>
      <c r="E263" s="194">
        <v>1</v>
      </c>
      <c r="F263" s="156" t="s">
        <v>1766</v>
      </c>
      <c r="G263" s="194">
        <v>0.91800000000000004</v>
      </c>
      <c r="H263" s="157" t="s">
        <v>1407</v>
      </c>
      <c r="I263" s="205"/>
      <c r="J263" s="205"/>
      <c r="K263" s="205"/>
      <c r="L263" s="205"/>
      <c r="M263" s="205"/>
      <c r="N263" s="205"/>
      <c r="O263" s="205"/>
      <c r="P263" s="205"/>
      <c r="Q263" s="205"/>
      <c r="R263" s="205"/>
      <c r="S263" s="205"/>
      <c r="T263" s="205"/>
      <c r="U263" s="205"/>
      <c r="V263" s="205"/>
      <c r="W263" s="205"/>
      <c r="X263" s="205"/>
      <c r="Y263" s="205"/>
      <c r="Z263" s="205"/>
    </row>
    <row r="264" spans="1:26" ht="15" customHeight="1">
      <c r="A264" s="156" t="s">
        <v>454</v>
      </c>
      <c r="B264" s="194">
        <v>16571299</v>
      </c>
      <c r="C264" s="194">
        <v>18782479</v>
      </c>
      <c r="D264" s="194">
        <v>2211181</v>
      </c>
      <c r="E264" s="194">
        <v>0.84399999999999997</v>
      </c>
      <c r="F264" s="156" t="s">
        <v>1766</v>
      </c>
      <c r="G264" s="194">
        <v>0.83799999999999997</v>
      </c>
      <c r="H264" s="157" t="s">
        <v>1407</v>
      </c>
      <c r="I264" s="205"/>
      <c r="J264" s="205"/>
      <c r="K264" s="205"/>
      <c r="L264" s="205"/>
      <c r="M264" s="205"/>
      <c r="N264" s="205"/>
      <c r="O264" s="205"/>
      <c r="P264" s="205"/>
      <c r="Q264" s="205"/>
      <c r="R264" s="205"/>
      <c r="S264" s="205"/>
      <c r="T264" s="205"/>
      <c r="U264" s="205"/>
      <c r="V264" s="205"/>
      <c r="W264" s="205"/>
      <c r="X264" s="205"/>
      <c r="Y264" s="205"/>
      <c r="Z264" s="205"/>
    </row>
    <row r="265" spans="1:26" ht="15" customHeight="1">
      <c r="A265" s="156" t="s">
        <v>454</v>
      </c>
      <c r="B265" s="194">
        <v>16637370</v>
      </c>
      <c r="C265" s="194">
        <v>18721701</v>
      </c>
      <c r="D265" s="194">
        <v>2084332</v>
      </c>
      <c r="E265" s="194">
        <v>0.86299999999999999</v>
      </c>
      <c r="F265" s="156" t="s">
        <v>1766</v>
      </c>
      <c r="G265" s="194">
        <v>0.80800000000000005</v>
      </c>
      <c r="H265" s="157" t="s">
        <v>1407</v>
      </c>
      <c r="I265" s="205"/>
      <c r="J265" s="205"/>
      <c r="K265" s="205"/>
      <c r="L265" s="205"/>
      <c r="M265" s="205"/>
      <c r="N265" s="205"/>
      <c r="O265" s="205"/>
      <c r="P265" s="205"/>
      <c r="Q265" s="205"/>
      <c r="R265" s="205"/>
      <c r="S265" s="205"/>
      <c r="T265" s="205"/>
      <c r="U265" s="205"/>
      <c r="V265" s="205"/>
      <c r="W265" s="205"/>
      <c r="X265" s="205"/>
      <c r="Y265" s="205"/>
      <c r="Z265" s="205"/>
    </row>
    <row r="266" spans="1:26" ht="15" customHeight="1">
      <c r="A266" s="156" t="s">
        <v>454</v>
      </c>
      <c r="B266" s="194">
        <v>18313692</v>
      </c>
      <c r="C266" s="194">
        <v>28359164</v>
      </c>
      <c r="D266" s="194">
        <v>10045473</v>
      </c>
      <c r="E266" s="194">
        <v>1.2E-2</v>
      </c>
      <c r="F266" s="156" t="s">
        <v>1766</v>
      </c>
      <c r="G266" s="194">
        <v>5.5E-2</v>
      </c>
      <c r="H266" s="157" t="s">
        <v>1400</v>
      </c>
      <c r="I266" s="159"/>
      <c r="J266" s="159"/>
      <c r="K266" s="159"/>
      <c r="L266" s="159"/>
      <c r="M266" s="159"/>
      <c r="N266" s="159"/>
      <c r="O266" s="159"/>
      <c r="P266" s="159"/>
      <c r="Q266" s="159"/>
      <c r="R266" s="159"/>
      <c r="S266" s="159"/>
      <c r="T266" s="159"/>
      <c r="U266" s="159"/>
      <c r="V266" s="159"/>
      <c r="W266" s="159"/>
      <c r="X266" s="159"/>
      <c r="Y266" s="159"/>
      <c r="Z266" s="159"/>
    </row>
    <row r="267" spans="1:26" ht="15" customHeight="1">
      <c r="A267" s="156" t="s">
        <v>454</v>
      </c>
      <c r="B267" s="194">
        <v>18353844</v>
      </c>
      <c r="C267" s="194">
        <v>28471892</v>
      </c>
      <c r="D267" s="194">
        <v>10118049</v>
      </c>
      <c r="E267" s="194">
        <v>8.0000000000000002E-3</v>
      </c>
      <c r="F267" s="156" t="s">
        <v>1766</v>
      </c>
      <c r="G267" s="194">
        <v>3.6999999999999998E-2</v>
      </c>
      <c r="H267" s="157" t="s">
        <v>1400</v>
      </c>
      <c r="I267" s="159"/>
      <c r="J267" s="159"/>
      <c r="K267" s="159"/>
      <c r="L267" s="159"/>
      <c r="M267" s="159"/>
      <c r="N267" s="159"/>
      <c r="O267" s="159"/>
      <c r="P267" s="159"/>
      <c r="Q267" s="159"/>
      <c r="R267" s="159"/>
      <c r="S267" s="159"/>
      <c r="T267" s="159"/>
      <c r="U267" s="159"/>
      <c r="V267" s="159"/>
      <c r="W267" s="159"/>
      <c r="X267" s="159"/>
      <c r="Y267" s="159"/>
      <c r="Z267" s="159"/>
    </row>
    <row r="268" spans="1:26" ht="15" customHeight="1">
      <c r="A268" s="156" t="s">
        <v>454</v>
      </c>
      <c r="B268" s="194">
        <v>18354001</v>
      </c>
      <c r="C268" s="194">
        <v>28359162</v>
      </c>
      <c r="D268" s="194">
        <v>10005162</v>
      </c>
      <c r="E268" s="194">
        <v>8.0000000000000002E-3</v>
      </c>
      <c r="F268" s="156" t="s">
        <v>1766</v>
      </c>
      <c r="G268" s="194">
        <v>3.6999999999999998E-2</v>
      </c>
      <c r="H268" s="157" t="s">
        <v>1400</v>
      </c>
      <c r="I268" s="159"/>
      <c r="J268" s="159"/>
      <c r="K268" s="159"/>
      <c r="L268" s="159"/>
      <c r="M268" s="159"/>
      <c r="N268" s="159"/>
      <c r="O268" s="159"/>
      <c r="P268" s="159"/>
      <c r="Q268" s="159"/>
      <c r="R268" s="159"/>
      <c r="S268" s="159"/>
      <c r="T268" s="159"/>
      <c r="U268" s="159"/>
      <c r="V268" s="159"/>
      <c r="W268" s="159"/>
      <c r="X268" s="159"/>
      <c r="Y268" s="159"/>
      <c r="Z268" s="159"/>
    </row>
    <row r="269" spans="1:26" ht="15" customHeight="1">
      <c r="A269" s="156" t="s">
        <v>454</v>
      </c>
      <c r="B269" s="194">
        <v>21342540</v>
      </c>
      <c r="C269" s="194">
        <v>29432100</v>
      </c>
      <c r="D269" s="194">
        <v>8089561</v>
      </c>
      <c r="E269" s="194">
        <v>0.14000000000000001</v>
      </c>
      <c r="F269" s="156" t="s">
        <v>1767</v>
      </c>
      <c r="G269" s="194">
        <v>1</v>
      </c>
      <c r="H269" s="157" t="s">
        <v>1400</v>
      </c>
      <c r="I269" s="159"/>
      <c r="J269" s="159"/>
      <c r="K269" s="159"/>
      <c r="L269" s="159"/>
      <c r="M269" s="159"/>
      <c r="N269" s="159"/>
      <c r="O269" s="159"/>
      <c r="P269" s="159"/>
      <c r="Q269" s="159"/>
      <c r="R269" s="159"/>
      <c r="S269" s="159"/>
      <c r="T269" s="159"/>
      <c r="U269" s="159"/>
      <c r="V269" s="159"/>
      <c r="W269" s="159"/>
      <c r="X269" s="159"/>
      <c r="Y269" s="159"/>
      <c r="Z269" s="159"/>
    </row>
    <row r="270" spans="1:26" ht="15" customHeight="1">
      <c r="A270" s="156" t="s">
        <v>454</v>
      </c>
      <c r="B270" s="194">
        <v>21395934</v>
      </c>
      <c r="C270" s="194">
        <v>21932235</v>
      </c>
      <c r="D270" s="194">
        <v>536302</v>
      </c>
      <c r="E270" s="194">
        <v>0.68</v>
      </c>
      <c r="F270" s="156" t="s">
        <v>1767</v>
      </c>
      <c r="G270" s="194">
        <v>0.32200000000000001</v>
      </c>
      <c r="H270" s="157" t="s">
        <v>1400</v>
      </c>
      <c r="I270" s="159"/>
      <c r="J270" s="159"/>
      <c r="K270" s="159"/>
      <c r="L270" s="159"/>
      <c r="M270" s="159"/>
      <c r="N270" s="159"/>
      <c r="O270" s="159"/>
      <c r="P270" s="159"/>
      <c r="Q270" s="159"/>
      <c r="R270" s="159"/>
      <c r="S270" s="159"/>
      <c r="T270" s="159"/>
      <c r="U270" s="159"/>
      <c r="V270" s="159"/>
      <c r="W270" s="159"/>
      <c r="X270" s="159"/>
      <c r="Y270" s="159"/>
      <c r="Z270" s="159"/>
    </row>
    <row r="271" spans="1:26" ht="15" customHeight="1">
      <c r="A271" s="156" t="s">
        <v>454</v>
      </c>
      <c r="B271" s="194">
        <v>21397615</v>
      </c>
      <c r="C271" s="194">
        <v>29533866</v>
      </c>
      <c r="D271" s="194">
        <v>8136252</v>
      </c>
      <c r="E271" s="194">
        <v>0.13900000000000001</v>
      </c>
      <c r="F271" s="156" t="s">
        <v>1767</v>
      </c>
      <c r="G271" s="194">
        <v>1</v>
      </c>
      <c r="H271" s="157" t="s">
        <v>1400</v>
      </c>
      <c r="I271" s="159"/>
      <c r="J271" s="159"/>
      <c r="K271" s="159"/>
      <c r="L271" s="159"/>
      <c r="M271" s="159"/>
      <c r="N271" s="159"/>
      <c r="O271" s="159"/>
      <c r="P271" s="159"/>
      <c r="Q271" s="159"/>
      <c r="R271" s="159"/>
      <c r="S271" s="159"/>
      <c r="T271" s="159"/>
      <c r="U271" s="159"/>
      <c r="V271" s="159"/>
      <c r="W271" s="159"/>
      <c r="X271" s="159"/>
      <c r="Y271" s="159"/>
      <c r="Z271" s="159"/>
    </row>
    <row r="272" spans="1:26" ht="15" customHeight="1">
      <c r="A272" s="156" t="s">
        <v>454</v>
      </c>
      <c r="B272" s="194">
        <v>21397615</v>
      </c>
      <c r="C272" s="194">
        <v>30273850</v>
      </c>
      <c r="D272" s="194">
        <v>8876236</v>
      </c>
      <c r="E272" s="194">
        <v>0.128</v>
      </c>
      <c r="F272" s="156" t="s">
        <v>1767</v>
      </c>
      <c r="G272" s="194">
        <v>1</v>
      </c>
      <c r="H272" s="157" t="s">
        <v>1400</v>
      </c>
      <c r="I272" s="159"/>
      <c r="J272" s="159"/>
      <c r="K272" s="159"/>
      <c r="L272" s="159"/>
      <c r="M272" s="159"/>
      <c r="N272" s="159"/>
      <c r="O272" s="159"/>
      <c r="P272" s="159"/>
      <c r="Q272" s="159"/>
      <c r="R272" s="159"/>
      <c r="S272" s="159"/>
      <c r="T272" s="159"/>
      <c r="U272" s="159"/>
      <c r="V272" s="159"/>
      <c r="W272" s="159"/>
      <c r="X272" s="159"/>
      <c r="Y272" s="159"/>
      <c r="Z272" s="159"/>
    </row>
    <row r="273" spans="1:26" ht="15" customHeight="1">
      <c r="A273" s="156" t="s">
        <v>454</v>
      </c>
      <c r="B273" s="194">
        <v>21405086</v>
      </c>
      <c r="C273" s="194">
        <v>28363510</v>
      </c>
      <c r="D273" s="194">
        <v>6958425</v>
      </c>
      <c r="E273" s="194">
        <v>0.16300000000000001</v>
      </c>
      <c r="F273" s="156" t="s">
        <v>1767</v>
      </c>
      <c r="G273" s="194">
        <v>1</v>
      </c>
      <c r="H273" s="157" t="s">
        <v>1400</v>
      </c>
      <c r="I273" s="159"/>
      <c r="J273" s="159"/>
      <c r="K273" s="159"/>
      <c r="L273" s="159"/>
      <c r="M273" s="159"/>
      <c r="N273" s="159"/>
      <c r="O273" s="159"/>
      <c r="P273" s="159"/>
      <c r="Q273" s="159"/>
      <c r="R273" s="159"/>
      <c r="S273" s="159"/>
      <c r="T273" s="159"/>
      <c r="U273" s="159"/>
      <c r="V273" s="159"/>
      <c r="W273" s="159"/>
      <c r="X273" s="159"/>
      <c r="Y273" s="159"/>
      <c r="Z273" s="159"/>
    </row>
    <row r="274" spans="1:26" ht="15" customHeight="1">
      <c r="A274" s="156" t="s">
        <v>454</v>
      </c>
      <c r="B274" s="194">
        <v>21405086</v>
      </c>
      <c r="C274" s="194">
        <v>28658234</v>
      </c>
      <c r="D274" s="194">
        <v>7253149</v>
      </c>
      <c r="E274" s="194">
        <v>0.156</v>
      </c>
      <c r="F274" s="156" t="s">
        <v>1767</v>
      </c>
      <c r="G274" s="194">
        <v>1</v>
      </c>
      <c r="H274" s="157" t="s">
        <v>1400</v>
      </c>
      <c r="I274" s="159"/>
      <c r="J274" s="159"/>
      <c r="K274" s="159"/>
      <c r="L274" s="159"/>
      <c r="M274" s="159"/>
      <c r="N274" s="159"/>
      <c r="O274" s="159"/>
      <c r="P274" s="159"/>
      <c r="Q274" s="159"/>
      <c r="R274" s="159"/>
      <c r="S274" s="159"/>
      <c r="T274" s="159"/>
      <c r="U274" s="159"/>
      <c r="V274" s="159"/>
      <c r="W274" s="159"/>
      <c r="X274" s="159"/>
      <c r="Y274" s="159"/>
      <c r="Z274" s="159"/>
    </row>
    <row r="275" spans="1:26" ht="15" customHeight="1">
      <c r="A275" s="156" t="s">
        <v>454</v>
      </c>
      <c r="B275" s="194">
        <v>21405086</v>
      </c>
      <c r="C275" s="194">
        <v>28772359</v>
      </c>
      <c r="D275" s="194">
        <v>7367274</v>
      </c>
      <c r="E275" s="194">
        <v>0.154</v>
      </c>
      <c r="F275" s="156" t="s">
        <v>1767</v>
      </c>
      <c r="G275" s="194">
        <v>1</v>
      </c>
      <c r="H275" s="157" t="s">
        <v>1400</v>
      </c>
      <c r="I275" s="159"/>
      <c r="J275" s="159"/>
      <c r="K275" s="159"/>
      <c r="L275" s="159"/>
      <c r="M275" s="159"/>
      <c r="N275" s="159"/>
      <c r="O275" s="159"/>
      <c r="P275" s="159"/>
      <c r="Q275" s="159"/>
      <c r="R275" s="159"/>
      <c r="S275" s="159"/>
      <c r="T275" s="159"/>
      <c r="U275" s="159"/>
      <c r="V275" s="159"/>
      <c r="W275" s="159"/>
      <c r="X275" s="159"/>
      <c r="Y275" s="159"/>
      <c r="Z275" s="159"/>
    </row>
    <row r="276" spans="1:26" ht="15" customHeight="1">
      <c r="A276" s="156" t="s">
        <v>454</v>
      </c>
      <c r="B276" s="194">
        <v>21405086</v>
      </c>
      <c r="C276" s="194">
        <v>29052278</v>
      </c>
      <c r="D276" s="194">
        <v>7647193</v>
      </c>
      <c r="E276" s="194">
        <v>0.14799999999999999</v>
      </c>
      <c r="F276" s="156" t="s">
        <v>1767</v>
      </c>
      <c r="G276" s="194">
        <v>1</v>
      </c>
      <c r="H276" s="157" t="s">
        <v>1400</v>
      </c>
      <c r="I276" s="159"/>
      <c r="J276" s="159"/>
      <c r="K276" s="159"/>
      <c r="L276" s="159"/>
      <c r="M276" s="159"/>
      <c r="N276" s="159"/>
      <c r="O276" s="159"/>
      <c r="P276" s="159"/>
      <c r="Q276" s="159"/>
      <c r="R276" s="159"/>
      <c r="S276" s="159"/>
      <c r="T276" s="159"/>
      <c r="U276" s="159"/>
      <c r="V276" s="159"/>
      <c r="W276" s="159"/>
      <c r="X276" s="159"/>
      <c r="Y276" s="159"/>
      <c r="Z276" s="159"/>
    </row>
    <row r="277" spans="1:26" ht="15" customHeight="1">
      <c r="A277" s="156" t="s">
        <v>454</v>
      </c>
      <c r="B277" s="194">
        <v>21453125</v>
      </c>
      <c r="C277" s="194">
        <v>29449179</v>
      </c>
      <c r="D277" s="194">
        <v>7996055</v>
      </c>
      <c r="E277" s="194">
        <v>0.14199999999999999</v>
      </c>
      <c r="F277" s="156" t="s">
        <v>1767</v>
      </c>
      <c r="G277" s="194">
        <v>1</v>
      </c>
      <c r="H277" s="157" t="s">
        <v>1400</v>
      </c>
      <c r="I277" s="159"/>
      <c r="J277" s="159"/>
      <c r="K277" s="159"/>
      <c r="L277" s="159"/>
      <c r="M277" s="159"/>
      <c r="N277" s="159"/>
      <c r="O277" s="159"/>
      <c r="P277" s="159"/>
      <c r="Q277" s="159"/>
      <c r="R277" s="159"/>
      <c r="S277" s="159"/>
      <c r="T277" s="159"/>
      <c r="U277" s="159"/>
      <c r="V277" s="159"/>
      <c r="W277" s="159"/>
      <c r="X277" s="159"/>
      <c r="Y277" s="159"/>
      <c r="Z277" s="159"/>
    </row>
    <row r="278" spans="1:26" ht="15" customHeight="1">
      <c r="A278" s="156" t="s">
        <v>454</v>
      </c>
      <c r="B278" s="194">
        <v>21453125</v>
      </c>
      <c r="C278" s="194">
        <v>29576975</v>
      </c>
      <c r="D278" s="194">
        <v>8123851</v>
      </c>
      <c r="E278" s="194">
        <v>0.14000000000000001</v>
      </c>
      <c r="F278" s="156" t="s">
        <v>1767</v>
      </c>
      <c r="G278" s="194">
        <v>1</v>
      </c>
      <c r="H278" s="157" t="s">
        <v>1400</v>
      </c>
      <c r="I278" s="159"/>
      <c r="J278" s="159"/>
      <c r="K278" s="159"/>
      <c r="L278" s="159"/>
      <c r="M278" s="159"/>
      <c r="N278" s="159"/>
      <c r="O278" s="159"/>
      <c r="P278" s="159"/>
      <c r="Q278" s="159"/>
      <c r="R278" s="159"/>
      <c r="S278" s="159"/>
      <c r="T278" s="159"/>
      <c r="U278" s="159"/>
      <c r="V278" s="159"/>
      <c r="W278" s="159"/>
      <c r="X278" s="159"/>
      <c r="Y278" s="159"/>
      <c r="Z278" s="159"/>
    </row>
    <row r="279" spans="1:26" ht="15" customHeight="1">
      <c r="A279" s="156" t="s">
        <v>454</v>
      </c>
      <c r="B279" s="194">
        <v>21453125</v>
      </c>
      <c r="C279" s="194">
        <v>30316708</v>
      </c>
      <c r="D279" s="194">
        <v>8863584</v>
      </c>
      <c r="E279" s="194">
        <v>0.128</v>
      </c>
      <c r="F279" s="156" t="s">
        <v>1767</v>
      </c>
      <c r="G279" s="194">
        <v>1</v>
      </c>
      <c r="H279" s="157" t="s">
        <v>1400</v>
      </c>
      <c r="I279" s="159"/>
      <c r="J279" s="159"/>
      <c r="K279" s="159"/>
      <c r="L279" s="159"/>
      <c r="M279" s="159"/>
      <c r="N279" s="159"/>
      <c r="O279" s="159"/>
      <c r="P279" s="159"/>
      <c r="Q279" s="159"/>
      <c r="R279" s="159"/>
      <c r="S279" s="159"/>
      <c r="T279" s="159"/>
      <c r="U279" s="159"/>
      <c r="V279" s="159"/>
      <c r="W279" s="159"/>
      <c r="X279" s="159"/>
      <c r="Y279" s="159"/>
      <c r="Z279" s="159"/>
    </row>
    <row r="280" spans="1:26" ht="15" customHeight="1">
      <c r="A280" s="156" t="s">
        <v>454</v>
      </c>
      <c r="B280" s="194">
        <v>21494593</v>
      </c>
      <c r="C280" s="194">
        <v>29615818</v>
      </c>
      <c r="D280" s="194">
        <v>8121226</v>
      </c>
      <c r="E280" s="194">
        <v>0.14000000000000001</v>
      </c>
      <c r="F280" s="156" t="s">
        <v>1767</v>
      </c>
      <c r="G280" s="194">
        <v>1</v>
      </c>
      <c r="H280" s="157" t="s">
        <v>1400</v>
      </c>
      <c r="I280" s="159"/>
      <c r="J280" s="159"/>
      <c r="K280" s="159"/>
      <c r="L280" s="159"/>
      <c r="M280" s="159"/>
      <c r="N280" s="159"/>
      <c r="O280" s="159"/>
      <c r="P280" s="159"/>
      <c r="Q280" s="159"/>
      <c r="R280" s="159"/>
      <c r="S280" s="159"/>
      <c r="T280" s="159"/>
      <c r="U280" s="159"/>
      <c r="V280" s="159"/>
      <c r="W280" s="159"/>
      <c r="X280" s="159"/>
      <c r="Y280" s="159"/>
      <c r="Z280" s="159"/>
    </row>
    <row r="281" spans="1:26" ht="15" customHeight="1">
      <c r="A281" s="156" t="s">
        <v>454</v>
      </c>
      <c r="B281" s="194">
        <v>21530356</v>
      </c>
      <c r="C281" s="194">
        <v>29638675</v>
      </c>
      <c r="D281" s="194">
        <v>8108320</v>
      </c>
      <c r="E281" s="194">
        <v>0.14000000000000001</v>
      </c>
      <c r="F281" s="156" t="s">
        <v>1767</v>
      </c>
      <c r="G281" s="194">
        <v>1</v>
      </c>
      <c r="H281" s="157" t="s">
        <v>1400</v>
      </c>
      <c r="I281" s="159"/>
      <c r="J281" s="159"/>
      <c r="K281" s="159"/>
      <c r="L281" s="159"/>
      <c r="M281" s="159"/>
      <c r="N281" s="159"/>
      <c r="O281" s="159"/>
      <c r="P281" s="159"/>
      <c r="Q281" s="159"/>
      <c r="R281" s="159"/>
      <c r="S281" s="159"/>
      <c r="T281" s="159"/>
      <c r="U281" s="159"/>
      <c r="V281" s="159"/>
      <c r="W281" s="159"/>
      <c r="X281" s="159"/>
      <c r="Y281" s="159"/>
      <c r="Z281" s="159"/>
    </row>
    <row r="282" spans="1:26" ht="15" customHeight="1">
      <c r="A282" s="156" t="s">
        <v>454</v>
      </c>
      <c r="B282" s="194">
        <v>21602178</v>
      </c>
      <c r="C282" s="194">
        <v>29031178</v>
      </c>
      <c r="D282" s="194">
        <v>7429001</v>
      </c>
      <c r="E282" s="194">
        <v>0.14799999999999999</v>
      </c>
      <c r="F282" s="156" t="s">
        <v>1767</v>
      </c>
      <c r="G282" s="194">
        <v>0.96899999999999997</v>
      </c>
      <c r="H282" s="157" t="s">
        <v>1400</v>
      </c>
      <c r="I282" s="159"/>
      <c r="J282" s="159"/>
      <c r="K282" s="159"/>
      <c r="L282" s="159"/>
      <c r="M282" s="159"/>
      <c r="N282" s="159"/>
      <c r="O282" s="159"/>
      <c r="P282" s="159"/>
      <c r="Q282" s="159"/>
      <c r="R282" s="159"/>
      <c r="S282" s="159"/>
      <c r="T282" s="159"/>
      <c r="U282" s="159"/>
      <c r="V282" s="159"/>
      <c r="W282" s="159"/>
      <c r="X282" s="159"/>
      <c r="Y282" s="159"/>
      <c r="Z282" s="159"/>
    </row>
    <row r="283" spans="1:26" ht="15" customHeight="1">
      <c r="A283" s="156" t="s">
        <v>454</v>
      </c>
      <c r="B283" s="194">
        <v>21729103</v>
      </c>
      <c r="C283" s="194">
        <v>22613938</v>
      </c>
      <c r="D283" s="194">
        <v>884836</v>
      </c>
      <c r="E283" s="194">
        <v>1</v>
      </c>
      <c r="F283" s="156" t="s">
        <v>1767</v>
      </c>
      <c r="G283" s="194">
        <v>0.78</v>
      </c>
      <c r="H283" s="157" t="s">
        <v>1407</v>
      </c>
      <c r="I283" s="205"/>
      <c r="J283" s="205"/>
      <c r="K283" s="205"/>
      <c r="L283" s="205"/>
      <c r="M283" s="205"/>
      <c r="N283" s="205"/>
      <c r="O283" s="205"/>
      <c r="P283" s="205"/>
      <c r="Q283" s="205"/>
      <c r="R283" s="205"/>
      <c r="S283" s="205"/>
      <c r="T283" s="205"/>
      <c r="U283" s="205"/>
      <c r="V283" s="205"/>
      <c r="W283" s="205"/>
      <c r="X283" s="205"/>
      <c r="Y283" s="205"/>
      <c r="Z283" s="205"/>
    </row>
    <row r="284" spans="1:26" ht="15" customHeight="1">
      <c r="A284" s="156" t="s">
        <v>454</v>
      </c>
      <c r="B284" s="194">
        <v>21828039</v>
      </c>
      <c r="C284" s="194">
        <v>29432100</v>
      </c>
      <c r="D284" s="194">
        <v>7604062</v>
      </c>
      <c r="E284" s="194">
        <v>0.115</v>
      </c>
      <c r="F284" s="156" t="s">
        <v>1767</v>
      </c>
      <c r="G284" s="194">
        <v>0.77</v>
      </c>
      <c r="H284" s="157" t="s">
        <v>1400</v>
      </c>
      <c r="I284" s="159"/>
      <c r="J284" s="159"/>
      <c r="K284" s="159"/>
      <c r="L284" s="159"/>
      <c r="M284" s="159"/>
      <c r="N284" s="159"/>
      <c r="O284" s="159"/>
      <c r="P284" s="159"/>
      <c r="Q284" s="159"/>
      <c r="R284" s="159"/>
      <c r="S284" s="159"/>
      <c r="T284" s="159"/>
      <c r="U284" s="159"/>
      <c r="V284" s="159"/>
      <c r="W284" s="159"/>
      <c r="X284" s="159"/>
      <c r="Y284" s="159"/>
      <c r="Z284" s="159"/>
    </row>
    <row r="285" spans="1:26" ht="15" customHeight="1">
      <c r="A285" s="156" t="s">
        <v>454</v>
      </c>
      <c r="B285" s="194">
        <v>21829720</v>
      </c>
      <c r="C285" s="194">
        <v>29533866</v>
      </c>
      <c r="D285" s="194">
        <v>7704147</v>
      </c>
      <c r="E285" s="194">
        <v>0.113</v>
      </c>
      <c r="F285" s="156" t="s">
        <v>1767</v>
      </c>
      <c r="G285" s="194">
        <v>0.76900000000000002</v>
      </c>
      <c r="H285" s="157" t="s">
        <v>1400</v>
      </c>
      <c r="I285" s="159"/>
      <c r="J285" s="159"/>
      <c r="K285" s="159"/>
      <c r="L285" s="159"/>
      <c r="M285" s="159"/>
      <c r="N285" s="159"/>
      <c r="O285" s="159"/>
      <c r="P285" s="159"/>
      <c r="Q285" s="159"/>
      <c r="R285" s="159"/>
      <c r="S285" s="159"/>
      <c r="T285" s="159"/>
      <c r="U285" s="159"/>
      <c r="V285" s="159"/>
      <c r="W285" s="159"/>
      <c r="X285" s="159"/>
      <c r="Y285" s="159"/>
      <c r="Z285" s="159"/>
    </row>
    <row r="286" spans="1:26" ht="15" customHeight="1">
      <c r="A286" s="156" t="s">
        <v>454</v>
      </c>
      <c r="B286" s="194">
        <v>21829720</v>
      </c>
      <c r="C286" s="194">
        <v>30273850</v>
      </c>
      <c r="D286" s="194">
        <v>8444131</v>
      </c>
      <c r="E286" s="194">
        <v>0.10299999999999999</v>
      </c>
      <c r="F286" s="156" t="s">
        <v>1767</v>
      </c>
      <c r="G286" s="194">
        <v>0.76900000000000002</v>
      </c>
      <c r="H286" s="157" t="s">
        <v>1400</v>
      </c>
      <c r="I286" s="159"/>
      <c r="J286" s="159"/>
      <c r="K286" s="159"/>
      <c r="L286" s="159"/>
      <c r="M286" s="159"/>
      <c r="N286" s="159"/>
      <c r="O286" s="159"/>
      <c r="P286" s="159"/>
      <c r="Q286" s="159"/>
      <c r="R286" s="159"/>
      <c r="S286" s="159"/>
      <c r="T286" s="159"/>
      <c r="U286" s="159"/>
      <c r="V286" s="159"/>
      <c r="W286" s="159"/>
      <c r="X286" s="159"/>
      <c r="Y286" s="159"/>
      <c r="Z286" s="159"/>
    </row>
    <row r="287" spans="1:26" ht="15" customHeight="1">
      <c r="A287" s="156" t="s">
        <v>454</v>
      </c>
      <c r="B287" s="194">
        <v>21837537</v>
      </c>
      <c r="C287" s="194">
        <v>28363510</v>
      </c>
      <c r="D287" s="194">
        <v>6525974</v>
      </c>
      <c r="E287" s="194">
        <v>0.13200000000000001</v>
      </c>
      <c r="F287" s="156" t="s">
        <v>1767</v>
      </c>
      <c r="G287" s="194">
        <v>0.76200000000000001</v>
      </c>
      <c r="H287" s="157" t="s">
        <v>1400</v>
      </c>
      <c r="I287" s="159"/>
      <c r="J287" s="159"/>
      <c r="K287" s="159"/>
      <c r="L287" s="159"/>
      <c r="M287" s="159"/>
      <c r="N287" s="159"/>
      <c r="O287" s="159"/>
      <c r="P287" s="159"/>
      <c r="Q287" s="159"/>
      <c r="R287" s="159"/>
      <c r="S287" s="159"/>
      <c r="T287" s="159"/>
      <c r="U287" s="159"/>
      <c r="V287" s="159"/>
      <c r="W287" s="159"/>
      <c r="X287" s="159"/>
      <c r="Y287" s="159"/>
      <c r="Z287" s="159"/>
    </row>
    <row r="288" spans="1:26" ht="15" customHeight="1">
      <c r="A288" s="156" t="s">
        <v>454</v>
      </c>
      <c r="B288" s="194">
        <v>21837537</v>
      </c>
      <c r="C288" s="194">
        <v>28658234</v>
      </c>
      <c r="D288" s="194">
        <v>6820698</v>
      </c>
      <c r="E288" s="194">
        <v>0.127</v>
      </c>
      <c r="F288" s="156" t="s">
        <v>1767</v>
      </c>
      <c r="G288" s="194">
        <v>0.76200000000000001</v>
      </c>
      <c r="H288" s="157" t="s">
        <v>1400</v>
      </c>
      <c r="I288" s="159"/>
      <c r="J288" s="159"/>
      <c r="K288" s="159"/>
      <c r="L288" s="159"/>
      <c r="M288" s="159"/>
      <c r="N288" s="159"/>
      <c r="O288" s="159"/>
      <c r="P288" s="159"/>
      <c r="Q288" s="159"/>
      <c r="R288" s="159"/>
      <c r="S288" s="159"/>
      <c r="T288" s="159"/>
      <c r="U288" s="159"/>
      <c r="V288" s="159"/>
      <c r="W288" s="159"/>
      <c r="X288" s="159"/>
      <c r="Y288" s="159"/>
      <c r="Z288" s="159"/>
    </row>
    <row r="289" spans="1:26" ht="15" customHeight="1">
      <c r="A289" s="156" t="s">
        <v>454</v>
      </c>
      <c r="B289" s="194">
        <v>21837537</v>
      </c>
      <c r="C289" s="194">
        <v>28772359</v>
      </c>
      <c r="D289" s="194">
        <v>6934823</v>
      </c>
      <c r="E289" s="194">
        <v>0.125</v>
      </c>
      <c r="F289" s="156" t="s">
        <v>1767</v>
      </c>
      <c r="G289" s="194">
        <v>0.76200000000000001</v>
      </c>
      <c r="H289" s="157" t="s">
        <v>1400</v>
      </c>
      <c r="I289" s="159"/>
      <c r="J289" s="159"/>
      <c r="K289" s="159"/>
      <c r="L289" s="159"/>
      <c r="M289" s="159"/>
      <c r="N289" s="159"/>
      <c r="O289" s="159"/>
      <c r="P289" s="159"/>
      <c r="Q289" s="159"/>
      <c r="R289" s="159"/>
      <c r="S289" s="159"/>
      <c r="T289" s="159"/>
      <c r="U289" s="159"/>
      <c r="V289" s="159"/>
      <c r="W289" s="159"/>
      <c r="X289" s="159"/>
      <c r="Y289" s="159"/>
      <c r="Z289" s="159"/>
    </row>
    <row r="290" spans="1:26" ht="15" customHeight="1">
      <c r="A290" s="156" t="s">
        <v>454</v>
      </c>
      <c r="B290" s="194">
        <v>21837537</v>
      </c>
      <c r="C290" s="194">
        <v>29052278</v>
      </c>
      <c r="D290" s="194">
        <v>7214742</v>
      </c>
      <c r="E290" s="194">
        <v>0.12</v>
      </c>
      <c r="F290" s="156" t="s">
        <v>1767</v>
      </c>
      <c r="G290" s="194">
        <v>0.76200000000000001</v>
      </c>
      <c r="H290" s="157" t="s">
        <v>1400</v>
      </c>
      <c r="I290" s="159"/>
      <c r="J290" s="159"/>
      <c r="K290" s="159"/>
      <c r="L290" s="159"/>
      <c r="M290" s="159"/>
      <c r="N290" s="159"/>
      <c r="O290" s="159"/>
      <c r="P290" s="159"/>
      <c r="Q290" s="159"/>
      <c r="R290" s="159"/>
      <c r="S290" s="159"/>
      <c r="T290" s="159"/>
      <c r="U290" s="159"/>
      <c r="V290" s="159"/>
      <c r="W290" s="159"/>
      <c r="X290" s="159"/>
      <c r="Y290" s="159"/>
      <c r="Z290" s="159"/>
    </row>
    <row r="291" spans="1:26" ht="15" customHeight="1">
      <c r="A291" s="156" t="s">
        <v>454</v>
      </c>
      <c r="B291" s="194">
        <v>21885367</v>
      </c>
      <c r="C291" s="194">
        <v>29449179</v>
      </c>
      <c r="D291" s="194">
        <v>7563813</v>
      </c>
      <c r="E291" s="194">
        <v>0.108</v>
      </c>
      <c r="F291" s="156" t="s">
        <v>1767</v>
      </c>
      <c r="G291" s="194">
        <v>0.72</v>
      </c>
      <c r="H291" s="157" t="s">
        <v>1400</v>
      </c>
      <c r="I291" s="159"/>
      <c r="J291" s="159"/>
      <c r="K291" s="159"/>
      <c r="L291" s="159"/>
      <c r="M291" s="159"/>
      <c r="N291" s="159"/>
      <c r="O291" s="159"/>
      <c r="P291" s="159"/>
      <c r="Q291" s="159"/>
      <c r="R291" s="159"/>
      <c r="S291" s="159"/>
      <c r="T291" s="159"/>
      <c r="U291" s="159"/>
      <c r="V291" s="159"/>
      <c r="W291" s="159"/>
      <c r="X291" s="159"/>
      <c r="Y291" s="159"/>
      <c r="Z291" s="159"/>
    </row>
    <row r="292" spans="1:26" ht="15" customHeight="1">
      <c r="A292" s="156" t="s">
        <v>454</v>
      </c>
      <c r="B292" s="194">
        <v>21885367</v>
      </c>
      <c r="C292" s="194">
        <v>29576975</v>
      </c>
      <c r="D292" s="194">
        <v>7691609</v>
      </c>
      <c r="E292" s="194">
        <v>0.106</v>
      </c>
      <c r="F292" s="156" t="s">
        <v>1767</v>
      </c>
      <c r="G292" s="194">
        <v>0.72</v>
      </c>
      <c r="H292" s="157" t="s">
        <v>1400</v>
      </c>
      <c r="I292" s="159"/>
      <c r="J292" s="159"/>
      <c r="K292" s="159"/>
      <c r="L292" s="159"/>
      <c r="M292" s="159"/>
      <c r="N292" s="159"/>
      <c r="O292" s="159"/>
      <c r="P292" s="159"/>
      <c r="Q292" s="159"/>
      <c r="R292" s="159"/>
      <c r="S292" s="159"/>
      <c r="T292" s="159"/>
      <c r="U292" s="159"/>
      <c r="V292" s="159"/>
      <c r="W292" s="159"/>
      <c r="X292" s="159"/>
      <c r="Y292" s="159"/>
      <c r="Z292" s="159"/>
    </row>
    <row r="293" spans="1:26" ht="15" customHeight="1">
      <c r="A293" s="156" t="s">
        <v>454</v>
      </c>
      <c r="B293" s="194">
        <v>21885367</v>
      </c>
      <c r="C293" s="194">
        <v>30316708</v>
      </c>
      <c r="D293" s="194">
        <v>8431342</v>
      </c>
      <c r="E293" s="194">
        <v>9.7000000000000003E-2</v>
      </c>
      <c r="F293" s="156" t="s">
        <v>1767</v>
      </c>
      <c r="G293" s="194">
        <v>0.72</v>
      </c>
      <c r="H293" s="157" t="s">
        <v>1400</v>
      </c>
      <c r="I293" s="159"/>
      <c r="J293" s="159"/>
      <c r="K293" s="159"/>
      <c r="L293" s="159"/>
      <c r="M293" s="159"/>
      <c r="N293" s="159"/>
      <c r="O293" s="159"/>
      <c r="P293" s="159"/>
      <c r="Q293" s="159"/>
      <c r="R293" s="159"/>
      <c r="S293" s="159"/>
      <c r="T293" s="159"/>
      <c r="U293" s="159"/>
      <c r="V293" s="159"/>
      <c r="W293" s="159"/>
      <c r="X293" s="159"/>
      <c r="Y293" s="159"/>
      <c r="Z293" s="159"/>
    </row>
    <row r="294" spans="1:26" ht="15" customHeight="1">
      <c r="A294" s="156" t="s">
        <v>454</v>
      </c>
      <c r="B294" s="194">
        <v>21931178</v>
      </c>
      <c r="C294" s="194">
        <v>22451178</v>
      </c>
      <c r="D294" s="194">
        <v>520001</v>
      </c>
      <c r="E294" s="194">
        <v>1</v>
      </c>
      <c r="F294" s="156" t="s">
        <v>1767</v>
      </c>
      <c r="G294" s="194">
        <v>0.45800000000000002</v>
      </c>
      <c r="H294" s="157" t="s">
        <v>1407</v>
      </c>
      <c r="I294" s="205"/>
      <c r="J294" s="205"/>
      <c r="K294" s="205"/>
      <c r="L294" s="205"/>
      <c r="M294" s="205"/>
      <c r="N294" s="205"/>
      <c r="O294" s="205"/>
      <c r="P294" s="205"/>
      <c r="Q294" s="205"/>
      <c r="R294" s="205"/>
      <c r="S294" s="205"/>
      <c r="T294" s="205"/>
      <c r="U294" s="205"/>
      <c r="V294" s="205"/>
      <c r="W294" s="205"/>
      <c r="X294" s="205"/>
      <c r="Y294" s="205"/>
      <c r="Z294" s="205"/>
    </row>
    <row r="295" spans="1:26" ht="15" customHeight="1">
      <c r="A295" s="156" t="s">
        <v>454</v>
      </c>
      <c r="B295" s="194">
        <v>22485504</v>
      </c>
      <c r="C295" s="194">
        <v>29432100</v>
      </c>
      <c r="D295" s="194">
        <v>6946597</v>
      </c>
      <c r="E295" s="194">
        <v>3.1E-2</v>
      </c>
      <c r="F295" s="156" t="s">
        <v>1767</v>
      </c>
      <c r="G295" s="194">
        <v>0.19</v>
      </c>
      <c r="H295" s="157" t="s">
        <v>1400</v>
      </c>
      <c r="I295" s="159"/>
      <c r="J295" s="159"/>
      <c r="K295" s="159"/>
      <c r="L295" s="159"/>
      <c r="M295" s="159"/>
      <c r="N295" s="159"/>
      <c r="O295" s="159"/>
      <c r="P295" s="159"/>
      <c r="Q295" s="159"/>
      <c r="R295" s="159"/>
      <c r="S295" s="159"/>
      <c r="T295" s="159"/>
      <c r="U295" s="159"/>
      <c r="V295" s="159"/>
      <c r="W295" s="159"/>
      <c r="X295" s="159"/>
      <c r="Y295" s="159"/>
      <c r="Z295" s="159"/>
    </row>
    <row r="296" spans="1:26" ht="15" customHeight="1">
      <c r="A296" s="156" t="s">
        <v>454</v>
      </c>
      <c r="B296" s="194">
        <v>22485504</v>
      </c>
      <c r="C296" s="194">
        <v>29533866</v>
      </c>
      <c r="D296" s="194">
        <v>7048363</v>
      </c>
      <c r="E296" s="194">
        <v>3.1E-2</v>
      </c>
      <c r="F296" s="156" t="s">
        <v>1767</v>
      </c>
      <c r="G296" s="194">
        <v>0.19</v>
      </c>
      <c r="H296" s="157" t="s">
        <v>1400</v>
      </c>
      <c r="I296" s="159"/>
      <c r="J296" s="159"/>
      <c r="K296" s="159"/>
      <c r="L296" s="159"/>
      <c r="M296" s="159"/>
      <c r="N296" s="159"/>
      <c r="O296" s="159"/>
      <c r="P296" s="159"/>
      <c r="Q296" s="159"/>
      <c r="R296" s="159"/>
      <c r="S296" s="159"/>
      <c r="T296" s="159"/>
      <c r="U296" s="159"/>
      <c r="V296" s="159"/>
      <c r="W296" s="159"/>
      <c r="X296" s="159"/>
      <c r="Y296" s="159"/>
      <c r="Z296" s="159"/>
    </row>
    <row r="297" spans="1:26" ht="15" customHeight="1">
      <c r="A297" s="156" t="s">
        <v>454</v>
      </c>
      <c r="B297" s="194">
        <v>22485504</v>
      </c>
      <c r="C297" s="194">
        <v>30273850</v>
      </c>
      <c r="D297" s="194">
        <v>7788347</v>
      </c>
      <c r="E297" s="194">
        <v>2.8000000000000001E-2</v>
      </c>
      <c r="F297" s="156" t="s">
        <v>1767</v>
      </c>
      <c r="G297" s="194">
        <v>0.19</v>
      </c>
      <c r="H297" s="157" t="s">
        <v>1400</v>
      </c>
      <c r="I297" s="159"/>
      <c r="J297" s="159"/>
      <c r="K297" s="159"/>
      <c r="L297" s="159"/>
      <c r="M297" s="159"/>
      <c r="N297" s="159"/>
      <c r="O297" s="159"/>
      <c r="P297" s="159"/>
      <c r="Q297" s="159"/>
      <c r="R297" s="159"/>
      <c r="S297" s="159"/>
      <c r="T297" s="159"/>
      <c r="U297" s="159"/>
      <c r="V297" s="159"/>
      <c r="W297" s="159"/>
      <c r="X297" s="159"/>
      <c r="Y297" s="159"/>
      <c r="Z297" s="159"/>
    </row>
    <row r="298" spans="1:26" ht="15" customHeight="1">
      <c r="A298" s="156" t="s">
        <v>454</v>
      </c>
      <c r="B298" s="194">
        <v>22499921</v>
      </c>
      <c r="C298" s="194">
        <v>28658234</v>
      </c>
      <c r="D298" s="194">
        <v>6158314</v>
      </c>
      <c r="E298" s="194">
        <v>3.3000000000000002E-2</v>
      </c>
      <c r="F298" s="156" t="s">
        <v>1767</v>
      </c>
      <c r="G298" s="194">
        <v>0.17799999999999999</v>
      </c>
      <c r="H298" s="157" t="s">
        <v>1400</v>
      </c>
      <c r="I298" s="159"/>
      <c r="J298" s="159"/>
      <c r="K298" s="159"/>
      <c r="L298" s="159"/>
      <c r="M298" s="159"/>
      <c r="N298" s="159"/>
      <c r="O298" s="159"/>
      <c r="P298" s="159"/>
      <c r="Q298" s="159"/>
      <c r="R298" s="159"/>
      <c r="S298" s="159"/>
      <c r="T298" s="159"/>
      <c r="U298" s="159"/>
      <c r="V298" s="159"/>
      <c r="W298" s="159"/>
      <c r="X298" s="159"/>
      <c r="Y298" s="159"/>
      <c r="Z298" s="159"/>
    </row>
    <row r="299" spans="1:26" ht="15" customHeight="1">
      <c r="A299" s="156" t="s">
        <v>454</v>
      </c>
      <c r="B299" s="194">
        <v>22513112</v>
      </c>
      <c r="C299" s="194">
        <v>28363510</v>
      </c>
      <c r="D299" s="194">
        <v>5850399</v>
      </c>
      <c r="E299" s="194">
        <v>3.2000000000000001E-2</v>
      </c>
      <c r="F299" s="156" t="s">
        <v>1767</v>
      </c>
      <c r="G299" s="194">
        <v>0.16600000000000001</v>
      </c>
      <c r="H299" s="157" t="s">
        <v>1400</v>
      </c>
      <c r="I299" s="159"/>
      <c r="J299" s="159"/>
      <c r="K299" s="159"/>
      <c r="L299" s="159"/>
      <c r="M299" s="159"/>
      <c r="N299" s="159"/>
      <c r="O299" s="159"/>
      <c r="P299" s="159"/>
      <c r="Q299" s="159"/>
      <c r="R299" s="159"/>
      <c r="S299" s="159"/>
      <c r="T299" s="159"/>
      <c r="U299" s="159"/>
      <c r="V299" s="159"/>
      <c r="W299" s="159"/>
      <c r="X299" s="159"/>
      <c r="Y299" s="159"/>
      <c r="Z299" s="159"/>
    </row>
    <row r="300" spans="1:26" ht="15" customHeight="1">
      <c r="A300" s="156" t="s">
        <v>454</v>
      </c>
      <c r="B300" s="194">
        <v>22513112</v>
      </c>
      <c r="C300" s="194">
        <v>28772359</v>
      </c>
      <c r="D300" s="194">
        <v>6259248</v>
      </c>
      <c r="E300" s="194">
        <v>0.03</v>
      </c>
      <c r="F300" s="156" t="s">
        <v>1767</v>
      </c>
      <c r="G300" s="194">
        <v>0.16600000000000001</v>
      </c>
      <c r="H300" s="157" t="s">
        <v>1400</v>
      </c>
      <c r="I300" s="159"/>
      <c r="J300" s="159"/>
      <c r="K300" s="159"/>
      <c r="L300" s="159"/>
      <c r="M300" s="159"/>
      <c r="N300" s="159"/>
      <c r="O300" s="159"/>
      <c r="P300" s="159"/>
      <c r="Q300" s="159"/>
      <c r="R300" s="159"/>
      <c r="S300" s="159"/>
      <c r="T300" s="159"/>
      <c r="U300" s="159"/>
      <c r="V300" s="159"/>
      <c r="W300" s="159"/>
      <c r="X300" s="159"/>
      <c r="Y300" s="159"/>
      <c r="Z300" s="159"/>
    </row>
    <row r="301" spans="1:26" ht="15" customHeight="1">
      <c r="A301" s="156" t="s">
        <v>454</v>
      </c>
      <c r="B301" s="194">
        <v>22516535</v>
      </c>
      <c r="C301" s="194">
        <v>29052278</v>
      </c>
      <c r="D301" s="194">
        <v>6535744</v>
      </c>
      <c r="E301" s="194">
        <v>2.8000000000000001E-2</v>
      </c>
      <c r="F301" s="156" t="s">
        <v>1767</v>
      </c>
      <c r="G301" s="194">
        <v>0.16300000000000001</v>
      </c>
      <c r="H301" s="157" t="s">
        <v>1400</v>
      </c>
      <c r="I301" s="159"/>
      <c r="J301" s="159"/>
      <c r="K301" s="159"/>
      <c r="L301" s="159"/>
      <c r="M301" s="159"/>
      <c r="N301" s="159"/>
      <c r="O301" s="159"/>
      <c r="P301" s="159"/>
      <c r="Q301" s="159"/>
      <c r="R301" s="159"/>
      <c r="S301" s="159"/>
      <c r="T301" s="159"/>
      <c r="U301" s="159"/>
      <c r="V301" s="159"/>
      <c r="W301" s="159"/>
      <c r="X301" s="159"/>
      <c r="Y301" s="159"/>
      <c r="Z301" s="159"/>
    </row>
    <row r="302" spans="1:26" ht="15" customHeight="1">
      <c r="A302" s="156" t="s">
        <v>454</v>
      </c>
      <c r="B302" s="194">
        <v>28337951</v>
      </c>
      <c r="C302" s="194">
        <v>28471892</v>
      </c>
      <c r="D302" s="194">
        <v>133942</v>
      </c>
      <c r="E302" s="194">
        <v>0.105</v>
      </c>
      <c r="F302" s="156" t="s">
        <v>1768</v>
      </c>
      <c r="G302" s="194">
        <v>0.05</v>
      </c>
      <c r="H302" s="157" t="s">
        <v>1400</v>
      </c>
      <c r="I302" s="159"/>
      <c r="J302" s="159"/>
      <c r="K302" s="159"/>
      <c r="L302" s="159"/>
      <c r="M302" s="159"/>
      <c r="N302" s="159"/>
      <c r="O302" s="159"/>
      <c r="P302" s="159"/>
      <c r="Q302" s="159"/>
      <c r="R302" s="159"/>
      <c r="S302" s="159"/>
      <c r="T302" s="159"/>
      <c r="U302" s="159"/>
      <c r="V302" s="159"/>
      <c r="W302" s="159"/>
      <c r="X302" s="159"/>
      <c r="Y302" s="159"/>
      <c r="Z302" s="159"/>
    </row>
    <row r="303" spans="1:26" ht="15" customHeight="1">
      <c r="A303" s="156" t="s">
        <v>454</v>
      </c>
      <c r="B303" s="194">
        <v>28337951</v>
      </c>
      <c r="C303" s="194">
        <v>28777130</v>
      </c>
      <c r="D303" s="194">
        <v>439180</v>
      </c>
      <c r="E303" s="194">
        <v>0.64400000000000002</v>
      </c>
      <c r="F303" s="156" t="s">
        <v>1768</v>
      </c>
      <c r="G303" s="194">
        <v>1</v>
      </c>
      <c r="H303" s="157" t="s">
        <v>1400</v>
      </c>
      <c r="I303" s="159"/>
      <c r="J303" s="159"/>
      <c r="K303" s="159"/>
      <c r="L303" s="159"/>
      <c r="M303" s="159"/>
      <c r="N303" s="159"/>
      <c r="O303" s="159"/>
      <c r="P303" s="159"/>
      <c r="Q303" s="159"/>
      <c r="R303" s="159"/>
      <c r="S303" s="159"/>
      <c r="T303" s="159"/>
      <c r="U303" s="159"/>
      <c r="V303" s="159"/>
      <c r="W303" s="159"/>
      <c r="X303" s="159"/>
      <c r="Y303" s="159"/>
      <c r="Z303" s="159"/>
    </row>
    <row r="304" spans="1:26" ht="15" customHeight="1">
      <c r="A304" s="156" t="s">
        <v>454</v>
      </c>
      <c r="B304" s="194">
        <v>28337951</v>
      </c>
      <c r="C304" s="194">
        <v>29057054</v>
      </c>
      <c r="D304" s="194">
        <v>719104</v>
      </c>
      <c r="E304" s="194">
        <v>0.39300000000000002</v>
      </c>
      <c r="F304" s="156" t="s">
        <v>1768</v>
      </c>
      <c r="G304" s="194">
        <v>1</v>
      </c>
      <c r="H304" s="157" t="s">
        <v>1400</v>
      </c>
      <c r="I304" s="159"/>
      <c r="J304" s="159"/>
      <c r="K304" s="159"/>
      <c r="L304" s="159"/>
      <c r="M304" s="159"/>
      <c r="N304" s="159"/>
      <c r="O304" s="159"/>
      <c r="P304" s="159"/>
      <c r="Q304" s="159"/>
      <c r="R304" s="159"/>
      <c r="S304" s="159"/>
      <c r="T304" s="159"/>
      <c r="U304" s="159"/>
      <c r="V304" s="159"/>
      <c r="W304" s="159"/>
      <c r="X304" s="159"/>
      <c r="Y304" s="159"/>
      <c r="Z304" s="159"/>
    </row>
    <row r="305" spans="1:26" ht="15" customHeight="1">
      <c r="A305" s="156" t="s">
        <v>454</v>
      </c>
      <c r="B305" s="194">
        <v>28342981</v>
      </c>
      <c r="C305" s="194">
        <v>29404490</v>
      </c>
      <c r="D305" s="194">
        <v>1061510</v>
      </c>
      <c r="E305" s="194">
        <v>0.26600000000000001</v>
      </c>
      <c r="F305" s="156" t="s">
        <v>1768</v>
      </c>
      <c r="G305" s="194">
        <v>1</v>
      </c>
      <c r="H305" s="157" t="s">
        <v>1400</v>
      </c>
      <c r="I305" s="159"/>
      <c r="J305" s="159"/>
      <c r="K305" s="159"/>
      <c r="L305" s="159"/>
      <c r="M305" s="159"/>
      <c r="N305" s="159"/>
      <c r="O305" s="159"/>
      <c r="P305" s="159"/>
      <c r="Q305" s="159"/>
      <c r="R305" s="159"/>
      <c r="S305" s="159"/>
      <c r="T305" s="159"/>
      <c r="U305" s="159"/>
      <c r="V305" s="159"/>
      <c r="W305" s="159"/>
      <c r="X305" s="159"/>
      <c r="Y305" s="159"/>
      <c r="Z305" s="159"/>
    </row>
    <row r="306" spans="1:26" ht="15" customHeight="1">
      <c r="A306" s="156" t="s">
        <v>454</v>
      </c>
      <c r="B306" s="194">
        <v>28342981</v>
      </c>
      <c r="C306" s="194">
        <v>29506281</v>
      </c>
      <c r="D306" s="194">
        <v>1163301</v>
      </c>
      <c r="E306" s="194">
        <v>0.24299999999999999</v>
      </c>
      <c r="F306" s="156" t="s">
        <v>1768</v>
      </c>
      <c r="G306" s="194">
        <v>1</v>
      </c>
      <c r="H306" s="157" t="s">
        <v>1400</v>
      </c>
      <c r="I306" s="159"/>
      <c r="J306" s="159"/>
      <c r="K306" s="159"/>
      <c r="L306" s="159"/>
      <c r="M306" s="159"/>
      <c r="N306" s="159"/>
      <c r="O306" s="159"/>
      <c r="P306" s="159"/>
      <c r="Q306" s="159"/>
      <c r="R306" s="159"/>
      <c r="S306" s="159"/>
      <c r="T306" s="159"/>
      <c r="U306" s="159"/>
      <c r="V306" s="159"/>
      <c r="W306" s="159"/>
      <c r="X306" s="159"/>
      <c r="Y306" s="159"/>
      <c r="Z306" s="159"/>
    </row>
    <row r="307" spans="1:26" ht="15" customHeight="1">
      <c r="A307" s="156" t="s">
        <v>454</v>
      </c>
      <c r="B307" s="194">
        <v>28342981</v>
      </c>
      <c r="C307" s="194">
        <v>30246262</v>
      </c>
      <c r="D307" s="194">
        <v>1903282</v>
      </c>
      <c r="E307" s="194">
        <v>0.14899999999999999</v>
      </c>
      <c r="F307" s="156" t="s">
        <v>1768</v>
      </c>
      <c r="G307" s="194">
        <v>1</v>
      </c>
      <c r="H307" s="157" t="s">
        <v>1400</v>
      </c>
      <c r="I307" s="159"/>
      <c r="J307" s="159"/>
      <c r="K307" s="159"/>
      <c r="L307" s="159"/>
      <c r="M307" s="159"/>
      <c r="N307" s="159"/>
      <c r="O307" s="159"/>
      <c r="P307" s="159"/>
      <c r="Q307" s="159"/>
      <c r="R307" s="159"/>
      <c r="S307" s="159"/>
      <c r="T307" s="159"/>
      <c r="U307" s="159"/>
      <c r="V307" s="159"/>
      <c r="W307" s="159"/>
      <c r="X307" s="159"/>
      <c r="Y307" s="159"/>
      <c r="Z307" s="159"/>
    </row>
    <row r="308" spans="1:26" ht="15" customHeight="1">
      <c r="A308" s="156" t="s">
        <v>454</v>
      </c>
      <c r="B308" s="194">
        <v>28437327</v>
      </c>
      <c r="C308" s="194">
        <v>29071688</v>
      </c>
      <c r="D308" s="194">
        <v>634362</v>
      </c>
      <c r="E308" s="194">
        <v>0.44600000000000001</v>
      </c>
      <c r="F308" s="156" t="s">
        <v>1768</v>
      </c>
      <c r="G308" s="194">
        <v>1</v>
      </c>
      <c r="H308" s="157" t="s">
        <v>1400</v>
      </c>
      <c r="I308" s="159"/>
      <c r="J308" s="159"/>
      <c r="K308" s="159"/>
      <c r="L308" s="159"/>
      <c r="M308" s="159"/>
      <c r="N308" s="159"/>
      <c r="O308" s="159"/>
      <c r="P308" s="159"/>
      <c r="Q308" s="159"/>
      <c r="R308" s="159"/>
      <c r="S308" s="159"/>
      <c r="T308" s="159"/>
      <c r="U308" s="159"/>
      <c r="V308" s="159"/>
      <c r="W308" s="159"/>
      <c r="X308" s="159"/>
      <c r="Y308" s="159"/>
      <c r="Z308" s="159"/>
    </row>
    <row r="309" spans="1:26" ht="15" customHeight="1">
      <c r="A309" s="156" t="s">
        <v>454</v>
      </c>
      <c r="B309" s="194">
        <v>28625836</v>
      </c>
      <c r="C309" s="194">
        <v>29417642</v>
      </c>
      <c r="D309" s="194">
        <v>791807</v>
      </c>
      <c r="E309" s="194">
        <v>0.14499999999999999</v>
      </c>
      <c r="F309" s="156" t="s">
        <v>1768</v>
      </c>
      <c r="G309" s="194">
        <v>0.40600000000000003</v>
      </c>
      <c r="H309" s="157" t="s">
        <v>1400</v>
      </c>
      <c r="I309" s="159"/>
      <c r="J309" s="159"/>
      <c r="K309" s="159"/>
      <c r="L309" s="159"/>
      <c r="M309" s="159"/>
      <c r="N309" s="159"/>
      <c r="O309" s="159"/>
      <c r="P309" s="159"/>
      <c r="Q309" s="159"/>
      <c r="R309" s="159"/>
      <c r="S309" s="159"/>
      <c r="T309" s="159"/>
      <c r="U309" s="159"/>
      <c r="V309" s="159"/>
      <c r="W309" s="159"/>
      <c r="X309" s="159"/>
      <c r="Y309" s="159"/>
      <c r="Z309" s="159"/>
    </row>
    <row r="310" spans="1:26" ht="15" customHeight="1">
      <c r="A310" s="156" t="s">
        <v>454</v>
      </c>
      <c r="B310" s="194">
        <v>28625836</v>
      </c>
      <c r="C310" s="194">
        <v>29519438</v>
      </c>
      <c r="D310" s="194">
        <v>893603</v>
      </c>
      <c r="E310" s="194">
        <v>0.128</v>
      </c>
      <c r="F310" s="156" t="s">
        <v>1768</v>
      </c>
      <c r="G310" s="194">
        <v>0.40600000000000003</v>
      </c>
      <c r="H310" s="157" t="s">
        <v>1400</v>
      </c>
      <c r="I310" s="159"/>
      <c r="J310" s="159"/>
      <c r="K310" s="159"/>
      <c r="L310" s="159"/>
      <c r="M310" s="159"/>
      <c r="N310" s="159"/>
      <c r="O310" s="159"/>
      <c r="P310" s="159"/>
      <c r="Q310" s="159"/>
      <c r="R310" s="159"/>
      <c r="S310" s="159"/>
      <c r="T310" s="159"/>
      <c r="U310" s="159"/>
      <c r="V310" s="159"/>
      <c r="W310" s="159"/>
      <c r="X310" s="159"/>
      <c r="Y310" s="159"/>
      <c r="Z310" s="159"/>
    </row>
    <row r="311" spans="1:26" ht="15" customHeight="1">
      <c r="A311" s="156" t="s">
        <v>454</v>
      </c>
      <c r="B311" s="194">
        <v>28625836</v>
      </c>
      <c r="C311" s="194">
        <v>30259420</v>
      </c>
      <c r="D311" s="194">
        <v>1633585</v>
      </c>
      <c r="E311" s="194">
        <v>7.0000000000000007E-2</v>
      </c>
      <c r="F311" s="156" t="s">
        <v>1768</v>
      </c>
      <c r="G311" s="194">
        <v>0.40600000000000003</v>
      </c>
      <c r="H311" s="157" t="s">
        <v>1400</v>
      </c>
      <c r="I311" s="159"/>
      <c r="J311" s="159"/>
      <c r="K311" s="159"/>
      <c r="L311" s="159"/>
      <c r="M311" s="159"/>
      <c r="N311" s="159"/>
      <c r="O311" s="159"/>
      <c r="P311" s="159"/>
      <c r="Q311" s="159"/>
      <c r="R311" s="159"/>
      <c r="S311" s="159"/>
      <c r="T311" s="159"/>
      <c r="U311" s="159"/>
      <c r="V311" s="159"/>
      <c r="W311" s="159"/>
      <c r="X311" s="159"/>
      <c r="Y311" s="159"/>
      <c r="Z311" s="159"/>
    </row>
    <row r="312" spans="1:26" ht="15" customHeight="1">
      <c r="A312" s="156" t="s">
        <v>454</v>
      </c>
      <c r="B312" s="194">
        <v>28637651</v>
      </c>
      <c r="C312" s="194">
        <v>28811313</v>
      </c>
      <c r="D312" s="194">
        <v>173663</v>
      </c>
      <c r="E312" s="194">
        <v>0.59299999999999997</v>
      </c>
      <c r="F312" s="156" t="s">
        <v>1768</v>
      </c>
      <c r="G312" s="194">
        <v>0.36399999999999999</v>
      </c>
      <c r="H312" s="157" t="s">
        <v>1400</v>
      </c>
      <c r="I312" s="159"/>
      <c r="J312" s="159"/>
      <c r="K312" s="159"/>
      <c r="L312" s="159"/>
      <c r="M312" s="159"/>
      <c r="N312" s="159"/>
      <c r="O312" s="159"/>
      <c r="P312" s="159"/>
      <c r="Q312" s="159"/>
      <c r="R312" s="159"/>
      <c r="S312" s="159"/>
      <c r="T312" s="159"/>
      <c r="U312" s="159"/>
      <c r="V312" s="159"/>
      <c r="W312" s="159"/>
      <c r="X312" s="159"/>
      <c r="Y312" s="159"/>
      <c r="Z312" s="159"/>
    </row>
    <row r="313" spans="1:26" ht="15" customHeight="1">
      <c r="A313" s="156" t="s">
        <v>454</v>
      </c>
      <c r="B313" s="194">
        <v>28641110</v>
      </c>
      <c r="C313" s="194">
        <v>29071688</v>
      </c>
      <c r="D313" s="194">
        <v>430579</v>
      </c>
      <c r="E313" s="194">
        <v>0.23100000000000001</v>
      </c>
      <c r="F313" s="156" t="s">
        <v>1768</v>
      </c>
      <c r="G313" s="194">
        <v>0.35199999999999998</v>
      </c>
      <c r="H313" s="157" t="s">
        <v>1400</v>
      </c>
      <c r="I313" s="159"/>
      <c r="J313" s="159"/>
      <c r="K313" s="159"/>
      <c r="L313" s="159"/>
      <c r="M313" s="159"/>
      <c r="N313" s="159"/>
      <c r="O313" s="159"/>
      <c r="P313" s="159"/>
      <c r="Q313" s="159"/>
      <c r="R313" s="159"/>
      <c r="S313" s="159"/>
      <c r="T313" s="159"/>
      <c r="U313" s="159"/>
      <c r="V313" s="159"/>
      <c r="W313" s="159"/>
      <c r="X313" s="159"/>
      <c r="Y313" s="159"/>
      <c r="Z313" s="159"/>
    </row>
    <row r="314" spans="1:26" ht="15" customHeight="1">
      <c r="A314" s="156" t="s">
        <v>454</v>
      </c>
      <c r="B314" s="194">
        <v>31949832</v>
      </c>
      <c r="C314" s="194">
        <v>33968290</v>
      </c>
      <c r="D314" s="194">
        <v>2018459</v>
      </c>
      <c r="E314" s="194">
        <v>0.372</v>
      </c>
      <c r="F314" s="156" t="s">
        <v>1769</v>
      </c>
      <c r="G314" s="194">
        <v>1</v>
      </c>
      <c r="H314" s="157" t="s">
        <v>1400</v>
      </c>
      <c r="I314" s="159"/>
      <c r="J314" s="159"/>
      <c r="K314" s="159"/>
      <c r="L314" s="159"/>
      <c r="M314" s="159"/>
      <c r="N314" s="159"/>
      <c r="O314" s="159"/>
      <c r="P314" s="159"/>
      <c r="Q314" s="159"/>
      <c r="R314" s="159"/>
      <c r="S314" s="159"/>
      <c r="T314" s="159"/>
      <c r="U314" s="159"/>
      <c r="V314" s="159"/>
      <c r="W314" s="159"/>
      <c r="X314" s="159"/>
      <c r="Y314" s="159"/>
      <c r="Z314" s="159"/>
    </row>
    <row r="315" spans="1:26" ht="15" customHeight="1">
      <c r="A315" s="156" t="s">
        <v>454</v>
      </c>
      <c r="B315" s="194">
        <v>32645246</v>
      </c>
      <c r="C315" s="194">
        <v>33335218</v>
      </c>
      <c r="D315" s="194">
        <v>689973</v>
      </c>
      <c r="E315" s="194">
        <v>0.78900000000000003</v>
      </c>
      <c r="F315" s="156" t="s">
        <v>1769</v>
      </c>
      <c r="G315" s="194">
        <v>0.72599999999999998</v>
      </c>
      <c r="H315" s="157" t="s">
        <v>1400</v>
      </c>
      <c r="I315" s="159"/>
      <c r="J315" s="159"/>
      <c r="K315" s="159"/>
      <c r="L315" s="159"/>
      <c r="M315" s="159"/>
      <c r="N315" s="159"/>
      <c r="O315" s="159"/>
      <c r="P315" s="159"/>
      <c r="Q315" s="159"/>
      <c r="R315" s="159"/>
      <c r="S315" s="159"/>
      <c r="T315" s="159"/>
      <c r="U315" s="159"/>
      <c r="V315" s="159"/>
      <c r="W315" s="159"/>
      <c r="X315" s="159"/>
      <c r="Y315" s="159"/>
      <c r="Z315" s="159"/>
    </row>
    <row r="316" spans="1:26" ht="15" customHeight="1">
      <c r="A316" s="156" t="s">
        <v>454</v>
      </c>
      <c r="B316" s="194">
        <v>32645742</v>
      </c>
      <c r="C316" s="194">
        <v>33391257</v>
      </c>
      <c r="D316" s="194">
        <v>745516</v>
      </c>
      <c r="E316" s="194">
        <v>0.80600000000000005</v>
      </c>
      <c r="F316" s="156" t="s">
        <v>1769</v>
      </c>
      <c r="G316" s="194">
        <v>0.80100000000000005</v>
      </c>
      <c r="H316" s="157" t="s">
        <v>1407</v>
      </c>
      <c r="I316" s="205"/>
      <c r="J316" s="205"/>
      <c r="K316" s="205"/>
      <c r="L316" s="205"/>
      <c r="M316" s="205"/>
      <c r="N316" s="205"/>
      <c r="O316" s="205"/>
      <c r="P316" s="205"/>
      <c r="Q316" s="205"/>
      <c r="R316" s="205"/>
      <c r="S316" s="205"/>
      <c r="T316" s="205"/>
      <c r="U316" s="205"/>
      <c r="V316" s="205"/>
      <c r="W316" s="205"/>
      <c r="X316" s="205"/>
      <c r="Y316" s="205"/>
      <c r="Z316" s="205"/>
    </row>
    <row r="317" spans="1:26" ht="15" customHeight="1">
      <c r="A317" s="156" t="s">
        <v>454</v>
      </c>
      <c r="B317" s="194">
        <v>69943595</v>
      </c>
      <c r="C317" s="194">
        <v>70195747</v>
      </c>
      <c r="D317" s="194">
        <v>252153</v>
      </c>
      <c r="E317" s="194">
        <v>0.17699999999999999</v>
      </c>
      <c r="F317" s="156" t="s">
        <v>1770</v>
      </c>
      <c r="G317" s="194">
        <v>1</v>
      </c>
      <c r="H317" s="157" t="s">
        <v>1400</v>
      </c>
      <c r="I317" s="159"/>
      <c r="J317" s="159"/>
      <c r="K317" s="159"/>
      <c r="L317" s="159"/>
      <c r="M317" s="159"/>
      <c r="N317" s="159"/>
      <c r="O317" s="159"/>
      <c r="P317" s="159"/>
      <c r="Q317" s="159"/>
      <c r="R317" s="159"/>
      <c r="S317" s="159"/>
      <c r="T317" s="159"/>
      <c r="U317" s="159"/>
      <c r="V317" s="159"/>
      <c r="W317" s="159"/>
      <c r="X317" s="159"/>
      <c r="Y317" s="159"/>
      <c r="Z317" s="159"/>
    </row>
    <row r="318" spans="1:26" ht="15" customHeight="1">
      <c r="A318" s="156" t="s">
        <v>454</v>
      </c>
      <c r="B318" s="194">
        <v>69943595</v>
      </c>
      <c r="C318" s="194">
        <v>74428921</v>
      </c>
      <c r="D318" s="194">
        <v>4485327</v>
      </c>
      <c r="E318" s="194">
        <v>0.01</v>
      </c>
      <c r="F318" s="156" t="s">
        <v>1770</v>
      </c>
      <c r="G318" s="194">
        <v>1</v>
      </c>
      <c r="H318" s="157" t="s">
        <v>1400</v>
      </c>
      <c r="I318" s="159"/>
      <c r="J318" s="159"/>
      <c r="K318" s="159"/>
      <c r="L318" s="159"/>
      <c r="M318" s="159"/>
      <c r="N318" s="159"/>
      <c r="O318" s="159"/>
      <c r="P318" s="159"/>
      <c r="Q318" s="159"/>
      <c r="R318" s="159"/>
      <c r="S318" s="159"/>
      <c r="T318" s="159"/>
      <c r="U318" s="159"/>
      <c r="V318" s="159"/>
      <c r="W318" s="159"/>
      <c r="X318" s="159"/>
      <c r="Y318" s="159"/>
      <c r="Z318" s="159"/>
    </row>
    <row r="319" spans="1:26" ht="15" customHeight="1">
      <c r="A319" s="156" t="s">
        <v>454</v>
      </c>
      <c r="B319" s="194">
        <v>69972590</v>
      </c>
      <c r="C319" s="194">
        <v>74395818</v>
      </c>
      <c r="D319" s="194">
        <v>4423229</v>
      </c>
      <c r="E319" s="194">
        <v>0.01</v>
      </c>
      <c r="F319" s="156" t="s">
        <v>1770</v>
      </c>
      <c r="G319" s="194">
        <v>1</v>
      </c>
      <c r="H319" s="157" t="s">
        <v>1400</v>
      </c>
      <c r="I319" s="159"/>
      <c r="J319" s="159"/>
      <c r="K319" s="159"/>
      <c r="L319" s="159"/>
      <c r="M319" s="159"/>
      <c r="N319" s="159"/>
      <c r="O319" s="159"/>
      <c r="P319" s="159"/>
      <c r="Q319" s="159"/>
      <c r="R319" s="159"/>
      <c r="S319" s="159"/>
      <c r="T319" s="159"/>
      <c r="U319" s="159"/>
      <c r="V319" s="159"/>
      <c r="W319" s="159"/>
      <c r="X319" s="159"/>
      <c r="Y319" s="159"/>
      <c r="Z319" s="159"/>
    </row>
    <row r="320" spans="1:26" ht="15" customHeight="1">
      <c r="A320" s="156" t="s">
        <v>454</v>
      </c>
      <c r="B320" s="194">
        <v>70075623</v>
      </c>
      <c r="C320" s="194">
        <v>74556263</v>
      </c>
      <c r="D320" s="194">
        <v>4480641</v>
      </c>
      <c r="E320" s="194">
        <v>0.01</v>
      </c>
      <c r="F320" s="156" t="s">
        <v>1770</v>
      </c>
      <c r="G320" s="194">
        <v>1</v>
      </c>
      <c r="H320" s="157" t="s">
        <v>1400</v>
      </c>
      <c r="I320" s="159"/>
      <c r="J320" s="159"/>
      <c r="K320" s="159"/>
      <c r="L320" s="159"/>
      <c r="M320" s="159"/>
      <c r="N320" s="159"/>
      <c r="O320" s="159"/>
      <c r="P320" s="159"/>
      <c r="Q320" s="159"/>
      <c r="R320" s="159"/>
      <c r="S320" s="159"/>
      <c r="T320" s="159"/>
      <c r="U320" s="159"/>
      <c r="V320" s="159"/>
      <c r="W320" s="159"/>
      <c r="X320" s="159"/>
      <c r="Y320" s="159"/>
      <c r="Z320" s="159"/>
    </row>
    <row r="321" spans="1:26" ht="15" customHeight="1">
      <c r="A321" s="156" t="s">
        <v>454</v>
      </c>
      <c r="B321" s="194">
        <v>70110348</v>
      </c>
      <c r="C321" s="194">
        <v>74372145</v>
      </c>
      <c r="D321" s="194">
        <v>4261798</v>
      </c>
      <c r="E321" s="194">
        <v>0.01</v>
      </c>
      <c r="F321" s="156" t="s">
        <v>1770</v>
      </c>
      <c r="G321" s="194">
        <v>1</v>
      </c>
      <c r="H321" s="157" t="s">
        <v>1400</v>
      </c>
      <c r="I321" s="159"/>
      <c r="J321" s="159"/>
      <c r="K321" s="159"/>
      <c r="L321" s="159"/>
      <c r="M321" s="159"/>
      <c r="N321" s="159"/>
      <c r="O321" s="159"/>
      <c r="P321" s="159"/>
      <c r="Q321" s="159"/>
      <c r="R321" s="159"/>
      <c r="S321" s="159"/>
      <c r="T321" s="159"/>
      <c r="U321" s="159"/>
      <c r="V321" s="159"/>
      <c r="W321" s="159"/>
      <c r="X321" s="159"/>
      <c r="Y321" s="159"/>
      <c r="Z321" s="159"/>
    </row>
    <row r="322" spans="1:26" ht="15" customHeight="1">
      <c r="A322" s="156" t="s">
        <v>454</v>
      </c>
      <c r="B322" s="194">
        <v>70165229</v>
      </c>
      <c r="C322" s="194">
        <v>74430284</v>
      </c>
      <c r="D322" s="194">
        <v>4265056</v>
      </c>
      <c r="E322" s="194">
        <v>0</v>
      </c>
      <c r="F322" s="156" t="s">
        <v>1770</v>
      </c>
      <c r="G322" s="194">
        <v>2.8000000000000001E-2</v>
      </c>
      <c r="H322" s="157" t="s">
        <v>1400</v>
      </c>
      <c r="I322" s="159"/>
      <c r="J322" s="159"/>
      <c r="K322" s="159"/>
      <c r="L322" s="159"/>
      <c r="M322" s="159"/>
      <c r="N322" s="159"/>
      <c r="O322" s="159"/>
      <c r="P322" s="159"/>
      <c r="Q322" s="159"/>
      <c r="R322" s="159"/>
      <c r="S322" s="159"/>
      <c r="T322" s="159"/>
      <c r="U322" s="159"/>
      <c r="V322" s="159"/>
      <c r="W322" s="159"/>
      <c r="X322" s="159"/>
      <c r="Y322" s="159"/>
      <c r="Z322" s="159"/>
    </row>
    <row r="323" spans="1:26" ht="15" customHeight="1">
      <c r="A323" s="156" t="s">
        <v>454</v>
      </c>
      <c r="B323" s="194">
        <v>84316893</v>
      </c>
      <c r="C323" s="194">
        <v>86561893</v>
      </c>
      <c r="D323" s="194">
        <v>2245001</v>
      </c>
      <c r="E323" s="194">
        <v>1E-3</v>
      </c>
      <c r="F323" s="156" t="s">
        <v>1771</v>
      </c>
      <c r="G323" s="194">
        <v>1</v>
      </c>
      <c r="H323" s="157" t="s">
        <v>1400</v>
      </c>
      <c r="I323" s="159"/>
      <c r="J323" s="159"/>
      <c r="K323" s="159"/>
      <c r="L323" s="159"/>
      <c r="M323" s="159"/>
      <c r="N323" s="159"/>
      <c r="O323" s="159"/>
      <c r="P323" s="159"/>
      <c r="Q323" s="159"/>
      <c r="R323" s="159"/>
      <c r="S323" s="159"/>
      <c r="T323" s="159"/>
      <c r="U323" s="159"/>
      <c r="V323" s="159"/>
      <c r="W323" s="159"/>
      <c r="X323" s="159"/>
      <c r="Y323" s="159"/>
      <c r="Z323" s="159"/>
    </row>
    <row r="324" spans="1:26" ht="15" customHeight="1">
      <c r="A324" s="156" t="s">
        <v>455</v>
      </c>
      <c r="B324" s="194">
        <v>14010958</v>
      </c>
      <c r="C324" s="194">
        <v>15530961</v>
      </c>
      <c r="D324" s="194">
        <v>1520004</v>
      </c>
      <c r="E324" s="194">
        <v>2E-3</v>
      </c>
      <c r="F324" s="156" t="s">
        <v>1772</v>
      </c>
      <c r="G324" s="194">
        <v>1</v>
      </c>
      <c r="H324" s="157" t="s">
        <v>1400</v>
      </c>
      <c r="I324" s="159"/>
      <c r="J324" s="159"/>
      <c r="K324" s="159"/>
      <c r="L324" s="159"/>
      <c r="M324" s="159"/>
      <c r="N324" s="159"/>
      <c r="O324" s="159"/>
      <c r="P324" s="159"/>
      <c r="Q324" s="159"/>
      <c r="R324" s="159"/>
      <c r="S324" s="159"/>
      <c r="T324" s="159"/>
      <c r="U324" s="159"/>
      <c r="V324" s="159"/>
      <c r="W324" s="159"/>
      <c r="X324" s="159"/>
      <c r="Y324" s="159"/>
      <c r="Z324" s="159"/>
    </row>
    <row r="325" spans="1:26" ht="15" customHeight="1">
      <c r="A325" s="156" t="s">
        <v>455</v>
      </c>
      <c r="B325" s="194">
        <v>14170711</v>
      </c>
      <c r="C325" s="194">
        <v>15591460</v>
      </c>
      <c r="D325" s="194">
        <v>1420750</v>
      </c>
      <c r="E325" s="194">
        <v>2E-3</v>
      </c>
      <c r="F325" s="156" t="s">
        <v>1772</v>
      </c>
      <c r="G325" s="194">
        <v>1</v>
      </c>
      <c r="H325" s="157" t="s">
        <v>1400</v>
      </c>
      <c r="I325" s="159"/>
      <c r="J325" s="159"/>
      <c r="K325" s="159"/>
      <c r="L325" s="159"/>
      <c r="M325" s="159"/>
      <c r="N325" s="159"/>
      <c r="O325" s="159"/>
      <c r="P325" s="159"/>
      <c r="Q325" s="159"/>
      <c r="R325" s="159"/>
      <c r="S325" s="159"/>
      <c r="T325" s="159"/>
      <c r="U325" s="159"/>
      <c r="V325" s="159"/>
      <c r="W325" s="159"/>
      <c r="X325" s="159"/>
      <c r="Y325" s="159"/>
      <c r="Z325" s="159"/>
    </row>
    <row r="326" spans="1:26" ht="15" customHeight="1">
      <c r="A326" s="156" t="s">
        <v>455</v>
      </c>
      <c r="B326" s="194">
        <v>15519639</v>
      </c>
      <c r="C326" s="194">
        <v>18824059</v>
      </c>
      <c r="D326" s="194">
        <v>3304421</v>
      </c>
      <c r="E326" s="194">
        <v>2.7E-2</v>
      </c>
      <c r="F326" s="156" t="s">
        <v>1773</v>
      </c>
      <c r="G326" s="194">
        <v>1</v>
      </c>
      <c r="H326" s="157" t="s">
        <v>1400</v>
      </c>
      <c r="I326" s="159"/>
      <c r="J326" s="159"/>
      <c r="K326" s="159"/>
      <c r="L326" s="159"/>
      <c r="M326" s="159"/>
      <c r="N326" s="159"/>
      <c r="O326" s="159"/>
      <c r="P326" s="159"/>
      <c r="Q326" s="159"/>
      <c r="R326" s="159"/>
      <c r="S326" s="159"/>
      <c r="T326" s="159"/>
      <c r="U326" s="159"/>
      <c r="V326" s="159"/>
      <c r="W326" s="159"/>
      <c r="X326" s="159"/>
      <c r="Y326" s="159"/>
      <c r="Z326" s="159"/>
    </row>
    <row r="327" spans="1:26" ht="15" customHeight="1">
      <c r="A327" s="156" t="s">
        <v>455</v>
      </c>
      <c r="B327" s="194">
        <v>15591295</v>
      </c>
      <c r="C327" s="194">
        <v>18772118</v>
      </c>
      <c r="D327" s="194">
        <v>3180824</v>
      </c>
      <c r="E327" s="194">
        <v>2.9000000000000001E-2</v>
      </c>
      <c r="F327" s="156" t="s">
        <v>1773</v>
      </c>
      <c r="G327" s="194">
        <v>1</v>
      </c>
      <c r="H327" s="157" t="s">
        <v>1400</v>
      </c>
      <c r="I327" s="159"/>
      <c r="J327" s="159"/>
      <c r="K327" s="159"/>
      <c r="L327" s="159"/>
      <c r="M327" s="159"/>
      <c r="N327" s="159"/>
      <c r="O327" s="159"/>
      <c r="P327" s="159"/>
      <c r="Q327" s="159"/>
      <c r="R327" s="159"/>
      <c r="S327" s="159"/>
      <c r="T327" s="159"/>
      <c r="U327" s="159"/>
      <c r="V327" s="159"/>
      <c r="W327" s="159"/>
      <c r="X327" s="159"/>
      <c r="Y327" s="159"/>
      <c r="Z327" s="159"/>
    </row>
    <row r="328" spans="1:26" ht="15" customHeight="1">
      <c r="A328" s="156" t="s">
        <v>455</v>
      </c>
      <c r="B328" s="194">
        <v>15756347</v>
      </c>
      <c r="C328" s="194">
        <v>20588496</v>
      </c>
      <c r="D328" s="194">
        <v>4832150</v>
      </c>
      <c r="E328" s="194">
        <v>1.9E-2</v>
      </c>
      <c r="F328" s="156" t="s">
        <v>1773</v>
      </c>
      <c r="G328" s="194">
        <v>1</v>
      </c>
      <c r="H328" s="157" t="s">
        <v>1400</v>
      </c>
      <c r="I328" s="159"/>
      <c r="J328" s="159"/>
      <c r="K328" s="159"/>
      <c r="L328" s="159"/>
      <c r="M328" s="159"/>
      <c r="N328" s="159"/>
      <c r="O328" s="159"/>
      <c r="P328" s="159"/>
      <c r="Q328" s="159"/>
      <c r="R328" s="159"/>
      <c r="S328" s="159"/>
      <c r="T328" s="159"/>
      <c r="U328" s="159"/>
      <c r="V328" s="159"/>
      <c r="W328" s="159"/>
      <c r="X328" s="159"/>
      <c r="Y328" s="159"/>
      <c r="Z328" s="159"/>
    </row>
    <row r="329" spans="1:26" ht="15" customHeight="1">
      <c r="A329" s="156" t="s">
        <v>455</v>
      </c>
      <c r="B329" s="194">
        <v>15819755</v>
      </c>
      <c r="C329" s="194">
        <v>20698415</v>
      </c>
      <c r="D329" s="194">
        <v>4878661</v>
      </c>
      <c r="E329" s="194">
        <v>1.9E-2</v>
      </c>
      <c r="F329" s="156" t="s">
        <v>1773</v>
      </c>
      <c r="G329" s="194">
        <v>1</v>
      </c>
      <c r="H329" s="157" t="s">
        <v>1400</v>
      </c>
      <c r="I329" s="159"/>
      <c r="J329" s="159"/>
      <c r="K329" s="159"/>
      <c r="L329" s="159"/>
      <c r="M329" s="159"/>
      <c r="N329" s="159"/>
      <c r="O329" s="159"/>
      <c r="P329" s="159"/>
      <c r="Q329" s="159"/>
      <c r="R329" s="159"/>
      <c r="S329" s="159"/>
      <c r="T329" s="159"/>
      <c r="U329" s="159"/>
      <c r="V329" s="159"/>
      <c r="W329" s="159"/>
      <c r="X329" s="159"/>
      <c r="Y329" s="159"/>
      <c r="Z329" s="159"/>
    </row>
    <row r="330" spans="1:26" ht="15" customHeight="1">
      <c r="A330" s="156" t="s">
        <v>455</v>
      </c>
      <c r="B330" s="194">
        <v>16679149</v>
      </c>
      <c r="C330" s="194">
        <v>20906980</v>
      </c>
      <c r="D330" s="194">
        <v>4227832</v>
      </c>
      <c r="E330" s="194">
        <v>2.1000000000000001E-2</v>
      </c>
      <c r="F330" s="156" t="s">
        <v>1773</v>
      </c>
      <c r="G330" s="194">
        <v>1</v>
      </c>
      <c r="H330" s="157" t="s">
        <v>1400</v>
      </c>
      <c r="I330" s="159"/>
      <c r="J330" s="159"/>
      <c r="K330" s="159"/>
      <c r="L330" s="159"/>
      <c r="M330" s="159"/>
      <c r="N330" s="159"/>
      <c r="O330" s="159"/>
      <c r="P330" s="159"/>
      <c r="Q330" s="159"/>
      <c r="R330" s="159"/>
      <c r="S330" s="159"/>
      <c r="T330" s="159"/>
      <c r="U330" s="159"/>
      <c r="V330" s="159"/>
      <c r="W330" s="159"/>
      <c r="X330" s="159"/>
      <c r="Y330" s="159"/>
      <c r="Z330" s="159"/>
    </row>
    <row r="331" spans="1:26" ht="15" customHeight="1">
      <c r="A331" s="156" t="s">
        <v>455</v>
      </c>
      <c r="B331" s="194">
        <v>16682961</v>
      </c>
      <c r="C331" s="194">
        <v>20579095</v>
      </c>
      <c r="D331" s="194">
        <v>3896135</v>
      </c>
      <c r="E331" s="194">
        <v>2.3E-2</v>
      </c>
      <c r="F331" s="156" t="s">
        <v>1773</v>
      </c>
      <c r="G331" s="194">
        <v>1</v>
      </c>
      <c r="H331" s="157" t="s">
        <v>1400</v>
      </c>
      <c r="I331" s="159"/>
      <c r="J331" s="159"/>
      <c r="K331" s="159"/>
      <c r="L331" s="159"/>
      <c r="M331" s="159"/>
      <c r="N331" s="159"/>
      <c r="O331" s="159"/>
      <c r="P331" s="159"/>
      <c r="Q331" s="159"/>
      <c r="R331" s="159"/>
      <c r="S331" s="159"/>
      <c r="T331" s="159"/>
      <c r="U331" s="159"/>
      <c r="V331" s="159"/>
      <c r="W331" s="159"/>
      <c r="X331" s="159"/>
      <c r="Y331" s="159"/>
      <c r="Z331" s="159"/>
    </row>
    <row r="332" spans="1:26" ht="15" customHeight="1">
      <c r="A332" s="156" t="s">
        <v>455</v>
      </c>
      <c r="B332" s="194">
        <v>16689920</v>
      </c>
      <c r="C332" s="194">
        <v>18625928</v>
      </c>
      <c r="D332" s="194">
        <v>1936009</v>
      </c>
      <c r="E332" s="194">
        <v>4.7E-2</v>
      </c>
      <c r="F332" s="156" t="s">
        <v>1773</v>
      </c>
      <c r="G332" s="194">
        <v>1</v>
      </c>
      <c r="H332" s="157" t="s">
        <v>1400</v>
      </c>
      <c r="I332" s="159"/>
      <c r="J332" s="159"/>
      <c r="K332" s="159"/>
      <c r="L332" s="159"/>
      <c r="M332" s="159"/>
      <c r="N332" s="159"/>
      <c r="O332" s="159"/>
      <c r="P332" s="159"/>
      <c r="Q332" s="159"/>
      <c r="R332" s="159"/>
      <c r="S332" s="159"/>
      <c r="T332" s="159"/>
      <c r="U332" s="159"/>
      <c r="V332" s="159"/>
      <c r="W332" s="159"/>
      <c r="X332" s="159"/>
      <c r="Y332" s="159"/>
      <c r="Z332" s="159"/>
    </row>
    <row r="333" spans="1:26" ht="15" customHeight="1">
      <c r="A333" s="156" t="s">
        <v>455</v>
      </c>
      <c r="B333" s="194">
        <v>16693333</v>
      </c>
      <c r="C333" s="194">
        <v>18848095</v>
      </c>
      <c r="D333" s="194">
        <v>2154763</v>
      </c>
      <c r="E333" s="194">
        <v>4.2000000000000003E-2</v>
      </c>
      <c r="F333" s="156" t="s">
        <v>1773</v>
      </c>
      <c r="G333" s="194">
        <v>1</v>
      </c>
      <c r="H333" s="157" t="s">
        <v>1400</v>
      </c>
      <c r="I333" s="159"/>
      <c r="J333" s="159"/>
      <c r="K333" s="159"/>
      <c r="L333" s="159"/>
      <c r="M333" s="159"/>
      <c r="N333" s="159"/>
      <c r="O333" s="159"/>
      <c r="P333" s="159"/>
      <c r="Q333" s="159"/>
      <c r="R333" s="159"/>
      <c r="S333" s="159"/>
      <c r="T333" s="159"/>
      <c r="U333" s="159"/>
      <c r="V333" s="159"/>
      <c r="W333" s="159"/>
      <c r="X333" s="159"/>
      <c r="Y333" s="159"/>
      <c r="Z333" s="159"/>
    </row>
    <row r="334" spans="1:26" ht="15" customHeight="1">
      <c r="A334" s="156" t="s">
        <v>455</v>
      </c>
      <c r="B334" s="194">
        <v>18597985</v>
      </c>
      <c r="C334" s="194">
        <v>18848096</v>
      </c>
      <c r="D334" s="194">
        <v>250112</v>
      </c>
      <c r="E334" s="194">
        <v>0.88100000000000001</v>
      </c>
      <c r="F334" s="156" t="s">
        <v>1774</v>
      </c>
      <c r="G334" s="194">
        <v>1</v>
      </c>
      <c r="H334" s="157" t="s">
        <v>1407</v>
      </c>
      <c r="I334" s="205"/>
      <c r="J334" s="205"/>
      <c r="K334" s="205"/>
      <c r="L334" s="205"/>
      <c r="M334" s="205"/>
      <c r="N334" s="205"/>
      <c r="O334" s="205"/>
      <c r="P334" s="205"/>
      <c r="Q334" s="205"/>
      <c r="R334" s="205"/>
      <c r="S334" s="205"/>
      <c r="T334" s="205"/>
      <c r="U334" s="205"/>
      <c r="V334" s="205"/>
      <c r="W334" s="205"/>
      <c r="X334" s="205"/>
      <c r="Y334" s="205"/>
      <c r="Z334" s="205"/>
    </row>
    <row r="335" spans="1:26" ht="15" customHeight="1">
      <c r="A335" s="156" t="s">
        <v>455</v>
      </c>
      <c r="B335" s="194">
        <v>18823787</v>
      </c>
      <c r="C335" s="194">
        <v>20348106</v>
      </c>
      <c r="D335" s="194">
        <v>1524320</v>
      </c>
      <c r="E335" s="194">
        <v>2E-3</v>
      </c>
      <c r="F335" s="156" t="s">
        <v>1774</v>
      </c>
      <c r="G335" s="194">
        <v>1.7000000000000001E-2</v>
      </c>
      <c r="H335" s="157" t="s">
        <v>1400</v>
      </c>
      <c r="I335" s="159"/>
      <c r="J335" s="159"/>
      <c r="K335" s="159"/>
      <c r="L335" s="159"/>
      <c r="M335" s="159"/>
      <c r="N335" s="159"/>
      <c r="O335" s="159"/>
      <c r="P335" s="159"/>
      <c r="Q335" s="159"/>
      <c r="R335" s="159"/>
      <c r="S335" s="159"/>
      <c r="T335" s="159"/>
      <c r="U335" s="159"/>
      <c r="V335" s="159"/>
      <c r="W335" s="159"/>
      <c r="X335" s="159"/>
      <c r="Y335" s="159"/>
      <c r="Z335" s="159"/>
    </row>
    <row r="336" spans="1:26" ht="15" customHeight="1">
      <c r="A336" s="156" t="s">
        <v>455</v>
      </c>
      <c r="B336" s="194">
        <v>21546843</v>
      </c>
      <c r="C336" s="194">
        <v>22440238</v>
      </c>
      <c r="D336" s="194">
        <v>893396</v>
      </c>
      <c r="E336" s="194">
        <v>3.3000000000000002E-2</v>
      </c>
      <c r="F336" s="156" t="s">
        <v>1775</v>
      </c>
      <c r="G336" s="194">
        <v>1</v>
      </c>
      <c r="H336" s="157" t="s">
        <v>1400</v>
      </c>
      <c r="I336" s="159"/>
      <c r="J336" s="159"/>
      <c r="K336" s="159"/>
      <c r="L336" s="159"/>
      <c r="M336" s="159"/>
      <c r="N336" s="159"/>
      <c r="O336" s="159"/>
      <c r="P336" s="159"/>
      <c r="Q336" s="159"/>
      <c r="R336" s="159"/>
      <c r="S336" s="159"/>
      <c r="T336" s="159"/>
      <c r="U336" s="159"/>
      <c r="V336" s="159"/>
      <c r="W336" s="159"/>
      <c r="X336" s="159"/>
      <c r="Y336" s="159"/>
      <c r="Z336" s="159"/>
    </row>
    <row r="337" spans="1:26" ht="15" customHeight="1">
      <c r="A337" s="156" t="s">
        <v>455</v>
      </c>
      <c r="B337" s="194">
        <v>30928856</v>
      </c>
      <c r="C337" s="194">
        <v>35678868</v>
      </c>
      <c r="D337" s="194">
        <v>4750013</v>
      </c>
      <c r="E337" s="194">
        <v>0</v>
      </c>
      <c r="F337" s="156" t="s">
        <v>1776</v>
      </c>
      <c r="G337" s="194">
        <v>1</v>
      </c>
      <c r="H337" s="157" t="s">
        <v>1400</v>
      </c>
      <c r="I337" s="159"/>
      <c r="J337" s="159"/>
      <c r="K337" s="159"/>
      <c r="L337" s="159"/>
      <c r="M337" s="159"/>
      <c r="N337" s="159"/>
      <c r="O337" s="159"/>
      <c r="P337" s="159"/>
      <c r="Q337" s="159"/>
      <c r="R337" s="159"/>
      <c r="S337" s="159"/>
      <c r="T337" s="159"/>
      <c r="U337" s="159"/>
      <c r="V337" s="159"/>
      <c r="W337" s="159"/>
      <c r="X337" s="159"/>
      <c r="Y337" s="159"/>
      <c r="Z337" s="159"/>
    </row>
    <row r="338" spans="1:26" ht="15" customHeight="1">
      <c r="A338" s="156" t="s">
        <v>455</v>
      </c>
      <c r="B338" s="194">
        <v>59921943</v>
      </c>
      <c r="C338" s="194">
        <v>62251300</v>
      </c>
      <c r="D338" s="194">
        <v>2329358</v>
      </c>
      <c r="E338" s="194">
        <v>4.3999999999999997E-2</v>
      </c>
      <c r="F338" s="156" t="s">
        <v>1777</v>
      </c>
      <c r="G338" s="194">
        <v>1</v>
      </c>
      <c r="H338" s="157" t="s">
        <v>1400</v>
      </c>
      <c r="I338" s="159"/>
      <c r="J338" s="159"/>
      <c r="K338" s="159"/>
      <c r="L338" s="159"/>
      <c r="M338" s="159"/>
      <c r="N338" s="159"/>
      <c r="O338" s="159"/>
      <c r="P338" s="159"/>
      <c r="Q338" s="159"/>
      <c r="R338" s="159"/>
      <c r="S338" s="159"/>
      <c r="T338" s="159"/>
      <c r="U338" s="159"/>
      <c r="V338" s="159"/>
      <c r="W338" s="159"/>
      <c r="X338" s="159"/>
      <c r="Y338" s="159"/>
      <c r="Z338" s="159"/>
    </row>
    <row r="339" spans="1:26" ht="15" customHeight="1">
      <c r="A339" s="156" t="s">
        <v>455</v>
      </c>
      <c r="B339" s="194">
        <v>60005984</v>
      </c>
      <c r="C339" s="194">
        <v>62277656</v>
      </c>
      <c r="D339" s="194">
        <v>2271673</v>
      </c>
      <c r="E339" s="194">
        <v>4.4999999999999998E-2</v>
      </c>
      <c r="F339" s="156" t="s">
        <v>1777</v>
      </c>
      <c r="G339" s="194">
        <v>1</v>
      </c>
      <c r="H339" s="157" t="s">
        <v>1400</v>
      </c>
      <c r="I339" s="159"/>
      <c r="J339" s="159"/>
      <c r="K339" s="159"/>
      <c r="L339" s="159"/>
      <c r="M339" s="159"/>
      <c r="N339" s="159"/>
      <c r="O339" s="159"/>
      <c r="P339" s="159"/>
      <c r="Q339" s="159"/>
      <c r="R339" s="159"/>
      <c r="S339" s="159"/>
      <c r="T339" s="159"/>
      <c r="U339" s="159"/>
      <c r="V339" s="159"/>
      <c r="W339" s="159"/>
      <c r="X339" s="159"/>
      <c r="Y339" s="159"/>
      <c r="Z339" s="159"/>
    </row>
    <row r="340" spans="1:26" ht="15" customHeight="1">
      <c r="A340" s="156" t="s">
        <v>455</v>
      </c>
      <c r="B340" s="194">
        <v>60019202</v>
      </c>
      <c r="C340" s="194">
        <v>60127341</v>
      </c>
      <c r="D340" s="194">
        <v>108140</v>
      </c>
      <c r="E340" s="194">
        <v>0.94099999999999995</v>
      </c>
      <c r="F340" s="156" t="s">
        <v>1777</v>
      </c>
      <c r="G340" s="194">
        <v>1</v>
      </c>
      <c r="H340" s="157" t="s">
        <v>1400</v>
      </c>
      <c r="I340" s="205"/>
      <c r="J340" s="205"/>
      <c r="K340" s="205"/>
      <c r="L340" s="205"/>
      <c r="M340" s="205"/>
      <c r="N340" s="205"/>
      <c r="O340" s="205"/>
      <c r="P340" s="205"/>
      <c r="Q340" s="205"/>
      <c r="R340" s="205"/>
      <c r="S340" s="205"/>
      <c r="T340" s="205"/>
      <c r="U340" s="205"/>
      <c r="V340" s="205"/>
      <c r="W340" s="205"/>
      <c r="X340" s="205"/>
      <c r="Y340" s="205"/>
      <c r="Z340" s="205"/>
    </row>
    <row r="341" spans="1:26" ht="15" customHeight="1">
      <c r="A341" s="156" t="s">
        <v>455</v>
      </c>
      <c r="B341" s="194">
        <v>60024857</v>
      </c>
      <c r="C341" s="194">
        <v>62260857</v>
      </c>
      <c r="D341" s="194">
        <v>2236001</v>
      </c>
      <c r="E341" s="194">
        <v>4.4999999999999998E-2</v>
      </c>
      <c r="F341" s="156" t="s">
        <v>1777</v>
      </c>
      <c r="G341" s="194">
        <v>0.999</v>
      </c>
      <c r="H341" s="157" t="s">
        <v>1400</v>
      </c>
      <c r="I341" s="159"/>
      <c r="J341" s="159"/>
      <c r="K341" s="159"/>
      <c r="L341" s="159"/>
      <c r="M341" s="159"/>
      <c r="N341" s="159"/>
      <c r="O341" s="159"/>
      <c r="P341" s="159"/>
      <c r="Q341" s="159"/>
      <c r="R341" s="159"/>
      <c r="S341" s="159"/>
      <c r="T341" s="159"/>
      <c r="U341" s="159"/>
      <c r="V341" s="159"/>
      <c r="W341" s="159"/>
      <c r="X341" s="159"/>
      <c r="Y341" s="159"/>
      <c r="Z341" s="159"/>
    </row>
    <row r="342" spans="1:26" ht="15" customHeight="1">
      <c r="A342" s="156" t="s">
        <v>456</v>
      </c>
      <c r="B342" s="194">
        <v>10604204</v>
      </c>
      <c r="C342" s="194">
        <v>12231381</v>
      </c>
      <c r="D342" s="194">
        <v>1627178</v>
      </c>
      <c r="E342" s="194">
        <v>5.0000000000000001E-3</v>
      </c>
      <c r="F342" s="156" t="s">
        <v>1778</v>
      </c>
      <c r="G342" s="194">
        <v>1</v>
      </c>
      <c r="H342" s="157" t="s">
        <v>1400</v>
      </c>
      <c r="I342" s="159"/>
      <c r="J342" s="159"/>
      <c r="K342" s="159"/>
      <c r="L342" s="159"/>
      <c r="M342" s="159"/>
      <c r="N342" s="159"/>
      <c r="O342" s="159"/>
      <c r="P342" s="159"/>
      <c r="Q342" s="159"/>
      <c r="R342" s="159"/>
      <c r="S342" s="159"/>
      <c r="T342" s="159"/>
      <c r="U342" s="159"/>
      <c r="V342" s="159"/>
      <c r="W342" s="159"/>
      <c r="X342" s="159"/>
      <c r="Y342" s="159"/>
      <c r="Z342" s="159"/>
    </row>
    <row r="343" spans="1:26" ht="15" customHeight="1">
      <c r="A343" s="156" t="s">
        <v>459</v>
      </c>
      <c r="B343" s="194">
        <v>25665817</v>
      </c>
      <c r="C343" s="194">
        <v>26175811</v>
      </c>
      <c r="D343" s="194">
        <v>509995</v>
      </c>
      <c r="E343" s="194">
        <v>7.0000000000000001E-3</v>
      </c>
      <c r="F343" s="156" t="s">
        <v>1779</v>
      </c>
      <c r="G343" s="194">
        <v>1</v>
      </c>
      <c r="H343" s="157" t="s">
        <v>1400</v>
      </c>
      <c r="I343" s="159"/>
      <c r="J343" s="159"/>
      <c r="K343" s="159"/>
      <c r="L343" s="159"/>
      <c r="M343" s="159"/>
      <c r="N343" s="159"/>
      <c r="O343" s="159"/>
      <c r="P343" s="159"/>
      <c r="Q343" s="159"/>
      <c r="R343" s="159"/>
      <c r="S343" s="159"/>
      <c r="T343" s="159"/>
      <c r="U343" s="159"/>
      <c r="V343" s="159"/>
      <c r="W343" s="159"/>
      <c r="X343" s="159"/>
      <c r="Y343" s="159"/>
      <c r="Z343" s="159"/>
    </row>
    <row r="344" spans="1:26" ht="15" customHeight="1">
      <c r="A344" s="156" t="s">
        <v>460</v>
      </c>
      <c r="B344" s="194">
        <v>16524777</v>
      </c>
      <c r="C344" s="194">
        <v>22297140</v>
      </c>
      <c r="D344" s="194">
        <v>5772364</v>
      </c>
      <c r="E344" s="194">
        <v>8.9999999999999993E-3</v>
      </c>
      <c r="F344" s="156" t="s">
        <v>1780</v>
      </c>
      <c r="G344" s="194">
        <v>1</v>
      </c>
      <c r="H344" s="157" t="s">
        <v>1400</v>
      </c>
      <c r="I344" s="159"/>
      <c r="J344" s="159"/>
      <c r="K344" s="159"/>
      <c r="L344" s="159"/>
      <c r="M344" s="159"/>
      <c r="N344" s="159"/>
      <c r="O344" s="159"/>
      <c r="P344" s="159"/>
      <c r="Q344" s="159"/>
      <c r="R344" s="159"/>
      <c r="S344" s="159"/>
      <c r="T344" s="159"/>
      <c r="U344" s="159"/>
      <c r="V344" s="159"/>
      <c r="W344" s="159"/>
      <c r="X344" s="159"/>
      <c r="Y344" s="159"/>
      <c r="Z344" s="159"/>
    </row>
    <row r="345" spans="1:26" ht="15" customHeight="1">
      <c r="A345" s="156" t="s">
        <v>460</v>
      </c>
      <c r="B345" s="194">
        <v>18069234</v>
      </c>
      <c r="C345" s="194">
        <v>21987603</v>
      </c>
      <c r="D345" s="194">
        <v>3918370</v>
      </c>
      <c r="E345" s="194">
        <v>1.4E-2</v>
      </c>
      <c r="F345" s="156" t="s">
        <v>1780</v>
      </c>
      <c r="G345" s="194">
        <v>1</v>
      </c>
      <c r="H345" s="157" t="s">
        <v>1400</v>
      </c>
      <c r="I345" s="159"/>
      <c r="J345" s="159"/>
      <c r="K345" s="159"/>
      <c r="L345" s="159"/>
      <c r="M345" s="159"/>
      <c r="N345" s="159"/>
      <c r="O345" s="159"/>
      <c r="P345" s="159"/>
      <c r="Q345" s="159"/>
      <c r="R345" s="159"/>
      <c r="S345" s="159"/>
      <c r="T345" s="159"/>
      <c r="U345" s="159"/>
      <c r="V345" s="159"/>
      <c r="W345" s="159"/>
      <c r="X345" s="159"/>
      <c r="Y345" s="159"/>
      <c r="Z345" s="159"/>
    </row>
    <row r="346" spans="1:26" ht="15" customHeight="1">
      <c r="A346" s="156" t="s">
        <v>460</v>
      </c>
      <c r="B346" s="194">
        <v>18763808</v>
      </c>
      <c r="C346" s="194">
        <v>24639140</v>
      </c>
      <c r="D346" s="194">
        <v>5875333</v>
      </c>
      <c r="E346" s="194">
        <v>8.9999999999999993E-3</v>
      </c>
      <c r="F346" s="156" t="s">
        <v>1780</v>
      </c>
      <c r="G346" s="194">
        <v>1</v>
      </c>
      <c r="H346" s="157" t="s">
        <v>1400</v>
      </c>
      <c r="I346" s="159"/>
      <c r="J346" s="159"/>
      <c r="K346" s="159"/>
      <c r="L346" s="159"/>
      <c r="M346" s="159"/>
      <c r="N346" s="159"/>
      <c r="O346" s="159"/>
      <c r="P346" s="159"/>
      <c r="Q346" s="159"/>
      <c r="R346" s="159"/>
      <c r="S346" s="159"/>
      <c r="T346" s="159"/>
      <c r="U346" s="159"/>
      <c r="V346" s="159"/>
      <c r="W346" s="159"/>
      <c r="X346" s="159"/>
      <c r="Y346" s="159"/>
      <c r="Z346" s="159"/>
    </row>
    <row r="347" spans="1:26" ht="15" customHeight="1">
      <c r="A347" s="156" t="s">
        <v>460</v>
      </c>
      <c r="B347" s="194">
        <v>18845519</v>
      </c>
      <c r="C347" s="194">
        <v>24660178</v>
      </c>
      <c r="D347" s="194">
        <v>5814660</v>
      </c>
      <c r="E347" s="194">
        <v>8.9999999999999993E-3</v>
      </c>
      <c r="F347" s="156" t="s">
        <v>1780</v>
      </c>
      <c r="G347" s="194">
        <v>1</v>
      </c>
      <c r="H347" s="157" t="s">
        <v>1400</v>
      </c>
      <c r="I347" s="159"/>
      <c r="J347" s="159"/>
      <c r="K347" s="159"/>
      <c r="L347" s="159"/>
      <c r="M347" s="159"/>
      <c r="N347" s="159"/>
      <c r="O347" s="159"/>
      <c r="P347" s="159"/>
      <c r="Q347" s="159"/>
      <c r="R347" s="159"/>
      <c r="S347" s="159"/>
      <c r="T347" s="159"/>
      <c r="U347" s="159"/>
      <c r="V347" s="159"/>
      <c r="W347" s="159"/>
      <c r="X347" s="159"/>
      <c r="Y347" s="159"/>
      <c r="Z347" s="159"/>
    </row>
    <row r="348" spans="1:26" ht="15" customHeight="1">
      <c r="A348" s="156" t="s">
        <v>460</v>
      </c>
      <c r="B348" s="194">
        <v>18845521</v>
      </c>
      <c r="C348" s="194">
        <v>22645211</v>
      </c>
      <c r="D348" s="194">
        <v>3799691</v>
      </c>
      <c r="E348" s="194">
        <v>1.4E-2</v>
      </c>
      <c r="F348" s="156" t="s">
        <v>1780</v>
      </c>
      <c r="G348" s="194">
        <v>1</v>
      </c>
      <c r="H348" s="157" t="s">
        <v>1400</v>
      </c>
      <c r="I348" s="159"/>
      <c r="J348" s="159"/>
      <c r="K348" s="159"/>
      <c r="L348" s="159"/>
      <c r="M348" s="159"/>
      <c r="N348" s="159"/>
      <c r="O348" s="159"/>
      <c r="P348" s="159"/>
      <c r="Q348" s="159"/>
      <c r="R348" s="159"/>
      <c r="S348" s="159"/>
      <c r="T348" s="159"/>
      <c r="U348" s="159"/>
      <c r="V348" s="159"/>
      <c r="W348" s="159"/>
      <c r="X348" s="159"/>
      <c r="Y348" s="159"/>
      <c r="Z348" s="159"/>
    </row>
    <row r="349" spans="1:26" ht="15" customHeight="1">
      <c r="A349" s="156" t="s">
        <v>460</v>
      </c>
      <c r="B349" s="194">
        <v>18845577</v>
      </c>
      <c r="C349" s="194">
        <v>24265823</v>
      </c>
      <c r="D349" s="194">
        <v>5420247</v>
      </c>
      <c r="E349" s="194">
        <v>0.01</v>
      </c>
      <c r="F349" s="156" t="s">
        <v>1780</v>
      </c>
      <c r="G349" s="194">
        <v>1</v>
      </c>
      <c r="H349" s="157" t="s">
        <v>1400</v>
      </c>
      <c r="I349" s="159"/>
      <c r="J349" s="159"/>
      <c r="K349" s="159"/>
      <c r="L349" s="159"/>
      <c r="M349" s="159"/>
      <c r="N349" s="159"/>
      <c r="O349" s="159"/>
      <c r="P349" s="159"/>
      <c r="Q349" s="159"/>
      <c r="R349" s="159"/>
      <c r="S349" s="159"/>
      <c r="T349" s="159"/>
      <c r="U349" s="159"/>
      <c r="V349" s="159"/>
      <c r="W349" s="159"/>
      <c r="X349" s="159"/>
      <c r="Y349" s="159"/>
      <c r="Z349" s="159"/>
    </row>
    <row r="350" spans="1:26" ht="15" customHeight="1">
      <c r="A350" s="156" t="s">
        <v>460</v>
      </c>
      <c r="B350" s="194">
        <v>20345021</v>
      </c>
      <c r="C350" s="194">
        <v>24639140</v>
      </c>
      <c r="D350" s="194">
        <v>4294120</v>
      </c>
      <c r="E350" s="194">
        <v>1.2E-2</v>
      </c>
      <c r="F350" s="156" t="s">
        <v>1780</v>
      </c>
      <c r="G350" s="194">
        <v>1</v>
      </c>
      <c r="H350" s="157" t="s">
        <v>1400</v>
      </c>
      <c r="I350" s="159"/>
      <c r="J350" s="159"/>
      <c r="K350" s="159"/>
      <c r="L350" s="159"/>
      <c r="M350" s="159"/>
      <c r="N350" s="159"/>
      <c r="O350" s="159"/>
      <c r="P350" s="159"/>
      <c r="Q350" s="159"/>
      <c r="R350" s="159"/>
      <c r="S350" s="159"/>
      <c r="T350" s="159"/>
      <c r="U350" s="159"/>
      <c r="V350" s="159"/>
      <c r="W350" s="159"/>
      <c r="X350" s="159"/>
      <c r="Y350" s="159"/>
      <c r="Z350" s="159"/>
    </row>
    <row r="351" spans="1:26" ht="15" customHeight="1">
      <c r="A351" s="156" t="s">
        <v>460</v>
      </c>
      <c r="B351" s="194">
        <v>20700323</v>
      </c>
      <c r="C351" s="194">
        <v>21485628</v>
      </c>
      <c r="D351" s="194">
        <v>785306</v>
      </c>
      <c r="E351" s="194">
        <v>5.3999999999999999E-2</v>
      </c>
      <c r="F351" s="156" t="s">
        <v>1780</v>
      </c>
      <c r="G351" s="194">
        <v>0.80300000000000005</v>
      </c>
      <c r="H351" s="157" t="s">
        <v>1400</v>
      </c>
      <c r="I351" s="159"/>
      <c r="J351" s="159"/>
      <c r="K351" s="159"/>
      <c r="L351" s="159"/>
      <c r="M351" s="159"/>
      <c r="N351" s="159"/>
      <c r="O351" s="159"/>
      <c r="P351" s="159"/>
      <c r="Q351" s="159"/>
      <c r="R351" s="159"/>
      <c r="S351" s="159"/>
      <c r="T351" s="159"/>
      <c r="U351" s="159"/>
      <c r="V351" s="159"/>
      <c r="W351" s="159"/>
      <c r="X351" s="159"/>
      <c r="Y351" s="159"/>
      <c r="Z351" s="159"/>
    </row>
    <row r="352" spans="1:26" ht="15" customHeight="1">
      <c r="A352" s="156" t="s">
        <v>460</v>
      </c>
      <c r="B352" s="194">
        <v>21113861</v>
      </c>
      <c r="C352" s="194">
        <v>24265823</v>
      </c>
      <c r="D352" s="194">
        <v>3151963</v>
      </c>
      <c r="E352" s="194">
        <v>1.7000000000000001E-2</v>
      </c>
      <c r="F352" s="156" t="s">
        <v>1780</v>
      </c>
      <c r="G352" s="194">
        <v>1</v>
      </c>
      <c r="H352" s="157" t="s">
        <v>1400</v>
      </c>
      <c r="I352" s="159"/>
      <c r="J352" s="159"/>
      <c r="K352" s="159"/>
      <c r="L352" s="159"/>
      <c r="M352" s="159"/>
      <c r="N352" s="159"/>
      <c r="O352" s="159"/>
      <c r="P352" s="159"/>
      <c r="Q352" s="159"/>
      <c r="R352" s="159"/>
      <c r="S352" s="159"/>
      <c r="T352" s="159"/>
      <c r="U352" s="159"/>
      <c r="V352" s="159"/>
      <c r="W352" s="159"/>
      <c r="X352" s="159"/>
      <c r="Y352" s="159"/>
      <c r="Z352" s="159"/>
    </row>
    <row r="353" spans="1:26" ht="15" customHeight="1">
      <c r="A353" s="156" t="s">
        <v>460</v>
      </c>
      <c r="B353" s="194">
        <v>21114972</v>
      </c>
      <c r="C353" s="194">
        <v>22645208</v>
      </c>
      <c r="D353" s="194">
        <v>1530237</v>
      </c>
      <c r="E353" s="194">
        <v>3.5000000000000003E-2</v>
      </c>
      <c r="F353" s="156" t="s">
        <v>1780</v>
      </c>
      <c r="G353" s="194">
        <v>1</v>
      </c>
      <c r="H353" s="157" t="s">
        <v>1400</v>
      </c>
      <c r="I353" s="159"/>
      <c r="J353" s="159"/>
      <c r="K353" s="159"/>
      <c r="L353" s="159"/>
      <c r="M353" s="159"/>
      <c r="N353" s="159"/>
      <c r="O353" s="159"/>
      <c r="P353" s="159"/>
      <c r="Q353" s="159"/>
      <c r="R353" s="159"/>
      <c r="S353" s="159"/>
      <c r="T353" s="159"/>
      <c r="U353" s="159"/>
      <c r="V353" s="159"/>
      <c r="W353" s="159"/>
      <c r="X353" s="159"/>
      <c r="Y353" s="159"/>
      <c r="Z353" s="159"/>
    </row>
    <row r="354" spans="1:26" ht="15" customHeight="1">
      <c r="A354" s="156" t="s">
        <v>460</v>
      </c>
      <c r="B354" s="194">
        <v>21114972</v>
      </c>
      <c r="C354" s="194">
        <v>24661640</v>
      </c>
      <c r="D354" s="194">
        <v>3546669</v>
      </c>
      <c r="E354" s="194">
        <v>1.4999999999999999E-2</v>
      </c>
      <c r="F354" s="156" t="s">
        <v>1780</v>
      </c>
      <c r="G354" s="194">
        <v>1</v>
      </c>
      <c r="H354" s="157" t="s">
        <v>1400</v>
      </c>
      <c r="I354" s="159"/>
      <c r="J354" s="159"/>
      <c r="K354" s="159"/>
      <c r="L354" s="159"/>
      <c r="M354" s="159"/>
      <c r="N354" s="159"/>
      <c r="O354" s="159"/>
      <c r="P354" s="159"/>
      <c r="Q354" s="159"/>
      <c r="R354" s="159"/>
      <c r="S354" s="159"/>
      <c r="T354" s="159"/>
      <c r="U354" s="159"/>
      <c r="V354" s="159"/>
      <c r="W354" s="159"/>
      <c r="X354" s="159"/>
      <c r="Y354" s="159"/>
      <c r="Z354" s="159"/>
    </row>
    <row r="355" spans="1:26" ht="15" customHeight="1">
      <c r="A355" s="156" t="s">
        <v>460</v>
      </c>
      <c r="B355" s="194">
        <v>21198062</v>
      </c>
      <c r="C355" s="194">
        <v>24639140</v>
      </c>
      <c r="D355" s="194">
        <v>3441079</v>
      </c>
      <c r="E355" s="194">
        <v>1.4999999999999999E-2</v>
      </c>
      <c r="F355" s="156" t="s">
        <v>1780</v>
      </c>
      <c r="G355" s="194">
        <v>1</v>
      </c>
      <c r="H355" s="157" t="s">
        <v>1400</v>
      </c>
      <c r="I355" s="159"/>
      <c r="J355" s="159"/>
      <c r="K355" s="159"/>
      <c r="L355" s="159"/>
      <c r="M355" s="159"/>
      <c r="N355" s="159"/>
      <c r="O355" s="159"/>
      <c r="P355" s="159"/>
      <c r="Q355" s="159"/>
      <c r="R355" s="159"/>
      <c r="S355" s="159"/>
      <c r="T355" s="159"/>
      <c r="U355" s="159"/>
      <c r="V355" s="159"/>
      <c r="W355" s="159"/>
      <c r="X355" s="159"/>
      <c r="Y355" s="159"/>
      <c r="Z355" s="159"/>
    </row>
    <row r="356" spans="1:26" ht="15" customHeight="1">
      <c r="A356" s="156" t="s">
        <v>460</v>
      </c>
      <c r="B356" s="194">
        <v>21280013</v>
      </c>
      <c r="C356" s="194">
        <v>24661640</v>
      </c>
      <c r="D356" s="194">
        <v>3381628</v>
      </c>
      <c r="E356" s="194">
        <v>1.6E-2</v>
      </c>
      <c r="F356" s="156" t="s">
        <v>1780</v>
      </c>
      <c r="G356" s="194">
        <v>1</v>
      </c>
      <c r="H356" s="157" t="s">
        <v>1400</v>
      </c>
      <c r="I356" s="159"/>
      <c r="J356" s="159"/>
      <c r="K356" s="159"/>
      <c r="L356" s="159"/>
      <c r="M356" s="159"/>
      <c r="N356" s="159"/>
      <c r="O356" s="159"/>
      <c r="P356" s="159"/>
      <c r="Q356" s="159"/>
      <c r="R356" s="159"/>
      <c r="S356" s="159"/>
      <c r="T356" s="159"/>
      <c r="U356" s="159"/>
      <c r="V356" s="159"/>
      <c r="W356" s="159"/>
      <c r="X356" s="159"/>
      <c r="Y356" s="159"/>
      <c r="Z356" s="159"/>
    </row>
    <row r="357" spans="1:26" ht="15" customHeight="1">
      <c r="A357" s="156" t="s">
        <v>460</v>
      </c>
      <c r="B357" s="194">
        <v>21281482</v>
      </c>
      <c r="C357" s="194">
        <v>22645208</v>
      </c>
      <c r="D357" s="194">
        <v>1363727</v>
      </c>
      <c r="E357" s="194">
        <v>3.9E-2</v>
      </c>
      <c r="F357" s="156" t="s">
        <v>1780</v>
      </c>
      <c r="G357" s="194">
        <v>1</v>
      </c>
      <c r="H357" s="157" t="s">
        <v>1400</v>
      </c>
      <c r="I357" s="159"/>
      <c r="J357" s="159"/>
      <c r="K357" s="159"/>
      <c r="L357" s="159"/>
      <c r="M357" s="159"/>
      <c r="N357" s="159"/>
      <c r="O357" s="159"/>
      <c r="P357" s="159"/>
      <c r="Q357" s="159"/>
      <c r="R357" s="159"/>
      <c r="S357" s="159"/>
      <c r="T357" s="159"/>
      <c r="U357" s="159"/>
      <c r="V357" s="159"/>
      <c r="W357" s="159"/>
      <c r="X357" s="159"/>
      <c r="Y357" s="159"/>
      <c r="Z357" s="159"/>
    </row>
    <row r="358" spans="1:26" ht="15" customHeight="1">
      <c r="A358" s="156" t="s">
        <v>460</v>
      </c>
      <c r="B358" s="194">
        <v>21281482</v>
      </c>
      <c r="C358" s="194">
        <v>24265823</v>
      </c>
      <c r="D358" s="194">
        <v>2984342</v>
      </c>
      <c r="E358" s="194">
        <v>1.7999999999999999E-2</v>
      </c>
      <c r="F358" s="156" t="s">
        <v>1780</v>
      </c>
      <c r="G358" s="194">
        <v>1</v>
      </c>
      <c r="H358" s="157" t="s">
        <v>1400</v>
      </c>
      <c r="I358" s="159"/>
      <c r="J358" s="159"/>
      <c r="K358" s="159"/>
      <c r="L358" s="159"/>
      <c r="M358" s="159"/>
      <c r="N358" s="159"/>
      <c r="O358" s="159"/>
      <c r="P358" s="159"/>
      <c r="Q358" s="159"/>
      <c r="R358" s="159"/>
      <c r="S358" s="159"/>
      <c r="T358" s="159"/>
      <c r="U358" s="159"/>
      <c r="V358" s="159"/>
      <c r="W358" s="159"/>
      <c r="X358" s="159"/>
      <c r="Y358" s="159"/>
      <c r="Z358" s="159"/>
    </row>
    <row r="359" spans="1:26" ht="15" customHeight="1">
      <c r="A359" s="156" t="s">
        <v>460</v>
      </c>
      <c r="B359" s="194">
        <v>22631375</v>
      </c>
      <c r="C359" s="194">
        <v>24264717</v>
      </c>
      <c r="D359" s="194">
        <v>1633343</v>
      </c>
      <c r="E359" s="194">
        <v>8.0000000000000002E-3</v>
      </c>
      <c r="F359" s="156" t="s">
        <v>1781</v>
      </c>
      <c r="G359" s="194">
        <v>1</v>
      </c>
      <c r="H359" s="157" t="s">
        <v>1400</v>
      </c>
      <c r="I359" s="159"/>
      <c r="J359" s="159"/>
      <c r="K359" s="159"/>
      <c r="L359" s="159"/>
      <c r="M359" s="159"/>
      <c r="N359" s="159"/>
      <c r="O359" s="159"/>
      <c r="P359" s="159"/>
      <c r="Q359" s="159"/>
      <c r="R359" s="159"/>
      <c r="S359" s="159"/>
      <c r="T359" s="159"/>
      <c r="U359" s="159"/>
      <c r="V359" s="159"/>
      <c r="W359" s="159"/>
      <c r="X359" s="159"/>
      <c r="Y359" s="159"/>
      <c r="Z359" s="159"/>
    </row>
    <row r="360" spans="1:26" ht="15" customHeight="1">
      <c r="A360" s="156" t="s">
        <v>495</v>
      </c>
      <c r="B360" s="194">
        <v>5889959</v>
      </c>
      <c r="C360" s="194">
        <v>6228959</v>
      </c>
      <c r="D360" s="194">
        <v>339001</v>
      </c>
      <c r="E360" s="194">
        <v>4.0000000000000001E-3</v>
      </c>
      <c r="F360" s="156" t="s">
        <v>1782</v>
      </c>
      <c r="G360" s="194">
        <v>1</v>
      </c>
      <c r="H360" s="157" t="s">
        <v>1400</v>
      </c>
      <c r="I360" s="159"/>
      <c r="J360" s="159"/>
      <c r="K360" s="159"/>
      <c r="L360" s="159"/>
      <c r="M360" s="159"/>
      <c r="N360" s="159"/>
      <c r="O360" s="159"/>
      <c r="P360" s="159"/>
      <c r="Q360" s="159"/>
      <c r="R360" s="159"/>
      <c r="S360" s="159"/>
      <c r="T360" s="159"/>
      <c r="U360" s="159"/>
      <c r="V360" s="159"/>
      <c r="W360" s="159"/>
      <c r="X360" s="159"/>
      <c r="Y360" s="159"/>
      <c r="Z360" s="159"/>
    </row>
    <row r="361" spans="1:26" ht="15" customHeight="1">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5" customHeight="1">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5" customHeight="1">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5" customHeight="1">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5" customHeight="1">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5" customHeight="1">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5" customHeight="1">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5" customHeight="1">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5" customHeight="1">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5" customHeight="1">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5" customHeight="1">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5" customHeight="1">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5" customHeight="1">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5" customHeight="1">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5" customHeight="1">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5"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5"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5"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5"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5"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5"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5"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5"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5"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5"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5"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5"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5"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5"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5"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5"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5"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5"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5"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5"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5"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5"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5"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5"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5"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5"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5"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5"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5"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5"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5"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5"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5"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5"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5"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5"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5"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5"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5"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5"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5"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5"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5"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5"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5"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5"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5"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5"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5"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5"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5"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5"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5"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5"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5"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5"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5"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5"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5"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5"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5"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5"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5"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5"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5"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5"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5"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5"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5"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5"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5"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5"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5"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5"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5"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5"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5"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5"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5"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5"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5"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5"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5"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5"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5"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5"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5"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5"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5"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5"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5"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5"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5"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5"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5"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5"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5"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5"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5"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5"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5"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5"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5"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5"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5"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5"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5"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5"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5"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5"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5"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5"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5"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5"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5"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5"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5"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5"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5"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5"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5"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5"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5"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5"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5"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5"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5"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5"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5"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5"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5"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5"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5"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5"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5"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5"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5"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5"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5"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5"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5"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5"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5"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5"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5"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5"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5"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5"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5"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5"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5"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5"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5"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5"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5"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5"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5"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5"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5"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5"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5"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5"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5"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5"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5"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5"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5"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5"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5"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5"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5"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5"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5"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5"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5"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5"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5"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5"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5"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5"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5"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5"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5"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5"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5"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5"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5"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5"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5"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5"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5"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5"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5"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5"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5"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5"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5"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5"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5"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5"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5"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5"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5"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5"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5"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5"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5"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5"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5"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5"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5"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5"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5"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5"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5"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5"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5"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5"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5"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5"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5"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5"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5"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5"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5"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5"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5"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5"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5"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5"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5"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5"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5"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5"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5"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5"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5"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5"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5"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5"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5"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5"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5"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5"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5"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5"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5"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5"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5"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5"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5"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5"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5"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5"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5"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5"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5"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5"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5"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5"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5"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5"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5"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5"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5"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5"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5"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5"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5"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5"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5"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5"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5"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5"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5"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5"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5"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5"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5"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5"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5"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5"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5"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5"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5"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5"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5"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5"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5"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5"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5"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5"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5"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5"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5"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5"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5"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5"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5"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5"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5"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5"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5"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5"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5"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5"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5"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5"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5"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5"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5"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5"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5"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5"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5"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5"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5"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5"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5"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5"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5"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5"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5"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5"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5"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5"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5"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5"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5"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5"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5"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5"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5"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5"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5"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5"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5"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5"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5"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5"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5"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5"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5"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5"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5"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5"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5"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5"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5"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5"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5"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5"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5"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5"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5"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5"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5"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5"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5"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5"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5"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5"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5"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5"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5"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5"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5"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5"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5"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5"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5"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5"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5"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5"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5"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5"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5"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5"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5"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5"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5"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5"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5"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5"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5"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5"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5"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5"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5"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5"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5"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5"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5"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5"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5"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5"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5"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5"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5"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5"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5"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5"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5"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5"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5"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5"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5"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5"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5"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5"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5"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5"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5"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5"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5"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5"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5"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5"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5"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5"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5"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5"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5"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5"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5"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5"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5"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5"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5"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5"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5"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5"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5"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5"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5"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5"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5"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5"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5"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5"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5"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5"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5"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5"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5"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5"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5"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5"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5"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5"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5"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5"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5"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5"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5"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5"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5"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5"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5"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5"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5"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5"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5"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5"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5"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5"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5"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5"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5"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5"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5"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5"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5"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5"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5"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5"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5"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5"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5"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5"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5"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5"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5"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5"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5"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5"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5"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5"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5"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5"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5"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5"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5"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5"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5"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5"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5"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5"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5"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5"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5"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5"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5"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5"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5"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5"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5"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5"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5"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5"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5"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5"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5"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5"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5"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5"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5"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5"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5"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5"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5"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5"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5"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5"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5"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5"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5"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5"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5"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5"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5"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5"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5"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5"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5"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5"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5"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5"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5"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5"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5"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5"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5"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5"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5"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5"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5"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5"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5"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5"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5"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5"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5"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5"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5"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5"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5"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5"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5"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5"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5"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5"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5"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5"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5"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5"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5"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5"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5"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5"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5"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5"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5"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5"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5"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5"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5"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5"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5"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5"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5"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5"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5"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5"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5"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5"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5"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5"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5"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5"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5"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5"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5"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5"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5"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5"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5"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5"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5"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5"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5"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5"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5"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5"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5"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5"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5" customHeight="1">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5" customHeight="1">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5" customHeight="1">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5" customHeight="1">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5" customHeight="1">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5" customHeight="1">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5" customHeight="1">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5" customHeight="1">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5" customHeight="1">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5" customHeight="1">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5" customHeight="1">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5" customHeight="1">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5" customHeight="1">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5" customHeight="1">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5" customHeight="1">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5" customHeight="1">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5" customHeight="1">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5" customHeight="1">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22"/>
  <sheetViews>
    <sheetView workbookViewId="0"/>
  </sheetViews>
  <sheetFormatPr defaultColWidth="11.125" defaultRowHeight="15" customHeight="1"/>
  <cols>
    <col min="1" max="1" width="64.375" style="154" customWidth="1"/>
    <col min="2" max="6" width="10.625" style="154" customWidth="1"/>
    <col min="7" max="15" width="10.5" style="154" customWidth="1"/>
    <col min="16" max="26" width="11.125" style="154" customWidth="1"/>
    <col min="27" max="16384" width="11.125" style="154"/>
  </cols>
  <sheetData>
    <row r="1" spans="1:15" ht="15.75" customHeight="1">
      <c r="A1" s="161" t="s">
        <v>7629</v>
      </c>
      <c r="B1" s="158"/>
      <c r="C1" s="158"/>
      <c r="D1" s="158"/>
      <c r="E1" s="158"/>
      <c r="F1" s="158"/>
      <c r="G1" s="158"/>
      <c r="H1" s="158"/>
      <c r="I1" s="158"/>
      <c r="J1" s="158"/>
      <c r="K1" s="158"/>
      <c r="L1" s="158"/>
      <c r="M1" s="158"/>
      <c r="N1" s="158"/>
      <c r="O1" s="158"/>
    </row>
    <row r="2" spans="1:15" ht="15.75" customHeight="1">
      <c r="A2" s="158"/>
      <c r="B2" s="158"/>
      <c r="C2" s="158"/>
      <c r="D2" s="158"/>
      <c r="E2" s="158"/>
      <c r="F2" s="158"/>
      <c r="G2" s="158"/>
      <c r="H2" s="158"/>
      <c r="I2" s="158"/>
      <c r="J2" s="158"/>
      <c r="K2" s="158"/>
      <c r="L2" s="158"/>
      <c r="M2" s="158"/>
      <c r="N2" s="158"/>
      <c r="O2" s="158"/>
    </row>
    <row r="3" spans="1:15" ht="15.75" customHeight="1">
      <c r="A3" s="161" t="s">
        <v>1783</v>
      </c>
      <c r="B3" s="158"/>
      <c r="C3" s="158"/>
      <c r="D3" s="158"/>
      <c r="E3" s="158"/>
      <c r="F3" s="158"/>
      <c r="G3" s="158"/>
      <c r="H3" s="158"/>
      <c r="I3" s="158"/>
      <c r="J3" s="158"/>
      <c r="K3" s="158"/>
      <c r="L3" s="158"/>
      <c r="M3" s="158"/>
      <c r="N3" s="158"/>
      <c r="O3" s="158"/>
    </row>
    <row r="4" spans="1:15" ht="15.75" customHeight="1">
      <c r="A4" s="156" t="s">
        <v>1784</v>
      </c>
      <c r="B4" s="156" t="s">
        <v>21</v>
      </c>
      <c r="C4" s="156" t="s">
        <v>26</v>
      </c>
      <c r="D4" s="156" t="s">
        <v>42</v>
      </c>
      <c r="E4" s="158"/>
      <c r="F4" s="158"/>
      <c r="G4" s="158"/>
      <c r="H4" s="158"/>
      <c r="I4" s="158"/>
      <c r="J4" s="158"/>
      <c r="K4" s="158"/>
      <c r="L4" s="158"/>
      <c r="M4" s="158"/>
      <c r="N4" s="158"/>
      <c r="O4" s="158"/>
    </row>
    <row r="5" spans="1:15" ht="15.75" customHeight="1">
      <c r="A5" s="194">
        <v>2</v>
      </c>
      <c r="B5" s="194">
        <v>182</v>
      </c>
      <c r="C5" s="194">
        <v>198</v>
      </c>
      <c r="D5" s="194">
        <v>190</v>
      </c>
      <c r="E5" s="158"/>
      <c r="F5" s="158"/>
      <c r="G5" s="158"/>
      <c r="H5" s="158"/>
      <c r="I5" s="158"/>
      <c r="J5" s="158"/>
      <c r="K5" s="158"/>
      <c r="L5" s="158"/>
      <c r="M5" s="158"/>
      <c r="N5" s="158"/>
      <c r="O5" s="158"/>
    </row>
    <row r="6" spans="1:15" ht="15.75" customHeight="1">
      <c r="A6" s="194">
        <v>1</v>
      </c>
      <c r="B6" s="194">
        <v>197</v>
      </c>
      <c r="C6" s="194">
        <v>212</v>
      </c>
      <c r="D6" s="194">
        <v>222</v>
      </c>
      <c r="E6" s="158"/>
      <c r="F6" s="158"/>
      <c r="G6" s="158"/>
      <c r="H6" s="158"/>
      <c r="I6" s="158"/>
      <c r="J6" s="158"/>
      <c r="K6" s="158"/>
      <c r="L6" s="158"/>
      <c r="M6" s="158"/>
      <c r="N6" s="158"/>
      <c r="O6" s="158"/>
    </row>
    <row r="7" spans="1:15" ht="15.75" customHeight="1">
      <c r="A7" s="194">
        <v>0</v>
      </c>
      <c r="B7" s="194">
        <v>85</v>
      </c>
      <c r="C7" s="194">
        <v>90</v>
      </c>
      <c r="D7" s="194">
        <v>89</v>
      </c>
      <c r="E7" s="158"/>
      <c r="F7" s="158"/>
      <c r="G7" s="158"/>
      <c r="H7" s="158"/>
      <c r="I7" s="158"/>
      <c r="J7" s="158"/>
      <c r="K7" s="158"/>
      <c r="L7" s="158"/>
      <c r="M7" s="158"/>
      <c r="N7" s="158"/>
      <c r="O7" s="158"/>
    </row>
    <row r="8" spans="1:15" ht="15.75" customHeight="1">
      <c r="A8" s="156" t="s">
        <v>1785</v>
      </c>
      <c r="B8" s="194">
        <v>464</v>
      </c>
      <c r="C8" s="194">
        <v>500</v>
      </c>
      <c r="D8" s="194">
        <v>501</v>
      </c>
      <c r="E8" s="158"/>
      <c r="F8" s="158"/>
      <c r="G8" s="158"/>
      <c r="H8" s="158"/>
      <c r="I8" s="158"/>
      <c r="J8" s="158"/>
      <c r="K8" s="158"/>
      <c r="L8" s="158"/>
      <c r="M8" s="158"/>
      <c r="N8" s="158"/>
      <c r="O8" s="158"/>
    </row>
    <row r="9" spans="1:15" ht="15.75" customHeight="1">
      <c r="A9" s="161" t="s">
        <v>1786</v>
      </c>
      <c r="B9" s="158"/>
      <c r="C9" s="158"/>
      <c r="D9" s="158"/>
      <c r="E9" s="158"/>
      <c r="F9" s="158"/>
      <c r="G9" s="158"/>
      <c r="H9" s="158"/>
      <c r="I9" s="158"/>
      <c r="J9" s="158"/>
      <c r="K9" s="158"/>
      <c r="L9" s="158"/>
      <c r="M9" s="158"/>
      <c r="N9" s="158"/>
      <c r="O9" s="158"/>
    </row>
    <row r="10" spans="1:15" ht="15.75" customHeight="1">
      <c r="A10" s="156" t="s">
        <v>1784</v>
      </c>
      <c r="B10" s="156" t="s">
        <v>21</v>
      </c>
      <c r="C10" s="156" t="s">
        <v>26</v>
      </c>
      <c r="D10" s="156" t="s">
        <v>42</v>
      </c>
      <c r="E10" s="158"/>
      <c r="F10" s="158"/>
      <c r="G10" s="158"/>
      <c r="H10" s="158"/>
      <c r="I10" s="158"/>
      <c r="J10" s="158"/>
      <c r="K10" s="158"/>
      <c r="L10" s="158"/>
      <c r="M10" s="158"/>
      <c r="N10" s="158"/>
      <c r="O10" s="158"/>
    </row>
    <row r="11" spans="1:15" ht="15.75" customHeight="1">
      <c r="A11" s="194">
        <v>2</v>
      </c>
      <c r="B11" s="194">
        <v>0.39</v>
      </c>
      <c r="C11" s="194">
        <v>0.39</v>
      </c>
      <c r="D11" s="194">
        <v>0.37</v>
      </c>
      <c r="E11" s="158"/>
      <c r="F11" s="158"/>
      <c r="G11" s="158"/>
      <c r="H11" s="158"/>
      <c r="I11" s="158"/>
      <c r="J11" s="158"/>
      <c r="K11" s="158"/>
      <c r="L11" s="158"/>
      <c r="M11" s="158"/>
      <c r="N11" s="158"/>
      <c r="O11" s="158"/>
    </row>
    <row r="12" spans="1:15" ht="15.75" customHeight="1">
      <c r="A12" s="194">
        <v>1</v>
      </c>
      <c r="B12" s="194">
        <v>0.42</v>
      </c>
      <c r="C12" s="194">
        <v>0.42</v>
      </c>
      <c r="D12" s="194">
        <v>0.44</v>
      </c>
      <c r="E12" s="158"/>
      <c r="F12" s="158"/>
      <c r="G12" s="158"/>
      <c r="H12" s="158"/>
      <c r="I12" s="158"/>
      <c r="J12" s="158"/>
      <c r="K12" s="158"/>
      <c r="L12" s="158"/>
      <c r="M12" s="158"/>
      <c r="N12" s="158"/>
      <c r="O12" s="158"/>
    </row>
    <row r="13" spans="1:15" ht="15.75" customHeight="1">
      <c r="A13" s="194">
        <v>0</v>
      </c>
      <c r="B13" s="194">
        <v>0.18</v>
      </c>
      <c r="C13" s="194">
        <v>0.18</v>
      </c>
      <c r="D13" s="194">
        <v>0.17</v>
      </c>
      <c r="E13" s="158"/>
      <c r="F13" s="158"/>
      <c r="G13" s="158"/>
      <c r="H13" s="158"/>
      <c r="I13" s="158"/>
      <c r="J13" s="158"/>
      <c r="K13" s="158"/>
      <c r="L13" s="158"/>
      <c r="M13" s="158"/>
      <c r="N13" s="158"/>
      <c r="O13" s="158"/>
    </row>
    <row r="14" spans="1:15" ht="15.75" customHeight="1">
      <c r="A14" s="156" t="s">
        <v>1785</v>
      </c>
      <c r="B14" s="194">
        <v>464</v>
      </c>
      <c r="C14" s="194">
        <v>500</v>
      </c>
      <c r="D14" s="194">
        <v>501</v>
      </c>
      <c r="E14" s="158"/>
      <c r="F14" s="158"/>
      <c r="G14" s="158"/>
      <c r="H14" s="158"/>
      <c r="I14" s="158"/>
      <c r="J14" s="158"/>
      <c r="K14" s="158"/>
      <c r="L14" s="158"/>
      <c r="M14" s="158"/>
      <c r="N14" s="158"/>
      <c r="O14" s="158"/>
    </row>
    <row r="15" spans="1:15" ht="15.75" customHeight="1">
      <c r="A15" s="161" t="s">
        <v>1787</v>
      </c>
      <c r="B15" s="158"/>
      <c r="C15" s="158"/>
      <c r="D15" s="158"/>
      <c r="E15" s="158"/>
      <c r="F15" s="158"/>
      <c r="G15" s="158"/>
      <c r="H15" s="158"/>
      <c r="I15" s="158"/>
      <c r="J15" s="158"/>
      <c r="K15" s="158"/>
      <c r="L15" s="158"/>
      <c r="M15" s="158"/>
      <c r="N15" s="158"/>
      <c r="O15" s="158"/>
    </row>
    <row r="16" spans="1:15" ht="15.75" customHeight="1">
      <c r="A16" s="156"/>
      <c r="B16" s="156" t="s">
        <v>21</v>
      </c>
      <c r="C16" s="156" t="s">
        <v>26</v>
      </c>
      <c r="D16" s="156" t="s">
        <v>42</v>
      </c>
      <c r="E16" s="156" t="s">
        <v>1788</v>
      </c>
      <c r="F16" s="158"/>
      <c r="G16" s="158"/>
      <c r="H16" s="158"/>
      <c r="I16" s="158"/>
      <c r="J16" s="158"/>
      <c r="K16" s="158"/>
      <c r="L16" s="158"/>
      <c r="M16" s="158"/>
      <c r="N16" s="158"/>
      <c r="O16" s="158"/>
    </row>
    <row r="17" spans="1:15" ht="15.75" customHeight="1">
      <c r="A17" s="156" t="s">
        <v>1789</v>
      </c>
      <c r="B17" s="194">
        <v>12</v>
      </c>
      <c r="C17" s="194">
        <v>12</v>
      </c>
      <c r="D17" s="194">
        <v>13</v>
      </c>
      <c r="E17" s="194">
        <v>18</v>
      </c>
      <c r="F17" s="158"/>
      <c r="G17" s="158"/>
      <c r="H17" s="158"/>
      <c r="I17" s="158"/>
      <c r="J17" s="158"/>
      <c r="K17" s="158"/>
      <c r="L17" s="158"/>
      <c r="M17" s="158"/>
      <c r="N17" s="158"/>
      <c r="O17" s="158"/>
    </row>
    <row r="18" spans="1:15" ht="15.75" customHeight="1">
      <c r="A18" s="156" t="s">
        <v>1790</v>
      </c>
      <c r="B18" s="194">
        <v>40</v>
      </c>
      <c r="C18" s="194">
        <v>43</v>
      </c>
      <c r="D18" s="194">
        <v>35</v>
      </c>
      <c r="E18" s="194">
        <v>92</v>
      </c>
      <c r="F18" s="158"/>
      <c r="G18" s="158"/>
      <c r="H18" s="158"/>
      <c r="I18" s="158"/>
      <c r="J18" s="158"/>
      <c r="K18" s="158"/>
      <c r="L18" s="158"/>
      <c r="M18" s="158"/>
      <c r="N18" s="158"/>
      <c r="O18" s="158"/>
    </row>
    <row r="19" spans="1:15" ht="15.75" customHeight="1">
      <c r="A19" s="156" t="s">
        <v>1791</v>
      </c>
      <c r="B19" s="194">
        <v>100</v>
      </c>
      <c r="C19" s="194">
        <v>110</v>
      </c>
      <c r="D19" s="194">
        <v>111</v>
      </c>
      <c r="E19" s="194">
        <v>247</v>
      </c>
      <c r="F19" s="158"/>
      <c r="G19" s="158"/>
      <c r="H19" s="158"/>
      <c r="I19" s="158"/>
      <c r="J19" s="158"/>
      <c r="K19" s="158"/>
      <c r="L19" s="158"/>
      <c r="M19" s="158"/>
      <c r="N19" s="158"/>
      <c r="O19" s="158"/>
    </row>
    <row r="20" spans="1:15" ht="15.75" customHeight="1">
      <c r="A20" s="156" t="s">
        <v>1792</v>
      </c>
      <c r="B20" s="194">
        <v>294</v>
      </c>
      <c r="C20" s="194">
        <v>317</v>
      </c>
      <c r="D20" s="194">
        <v>328</v>
      </c>
      <c r="E20" s="194">
        <v>206</v>
      </c>
      <c r="F20" s="158"/>
      <c r="G20" s="158"/>
      <c r="H20" s="158"/>
      <c r="I20" s="158"/>
      <c r="J20" s="158"/>
      <c r="K20" s="158"/>
      <c r="L20" s="158"/>
      <c r="M20" s="158"/>
      <c r="N20" s="158"/>
      <c r="O20" s="158"/>
    </row>
    <row r="21" spans="1:15" ht="15.75" customHeight="1">
      <c r="A21" s="156" t="s">
        <v>1785</v>
      </c>
      <c r="B21" s="194">
        <v>446</v>
      </c>
      <c r="C21" s="194">
        <v>482</v>
      </c>
      <c r="D21" s="194">
        <v>487</v>
      </c>
      <c r="E21" s="156"/>
      <c r="F21" s="158"/>
      <c r="G21" s="158"/>
      <c r="H21" s="158"/>
      <c r="I21" s="158"/>
      <c r="J21" s="158"/>
      <c r="K21" s="158"/>
      <c r="L21" s="158"/>
      <c r="M21" s="158"/>
      <c r="N21" s="158"/>
      <c r="O21" s="158"/>
    </row>
    <row r="22" spans="1:15" ht="15.75" customHeight="1">
      <c r="A22" s="160"/>
      <c r="B22" s="160"/>
      <c r="C22" s="160"/>
      <c r="D22" s="160"/>
      <c r="E22" s="160"/>
      <c r="F22" s="160"/>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64"/>
  <sheetViews>
    <sheetView workbookViewId="0"/>
  </sheetViews>
  <sheetFormatPr defaultColWidth="11.125" defaultRowHeight="15" customHeight="1"/>
  <cols>
    <col min="1" max="1" width="64.375" style="154" customWidth="1"/>
    <col min="2" max="9" width="11.125" style="154" customWidth="1"/>
    <col min="10" max="10" width="12.625" style="154" customWidth="1"/>
    <col min="11" max="26" width="11.125" style="154" customWidth="1"/>
    <col min="27" max="16384" width="11.125" style="154"/>
  </cols>
  <sheetData>
    <row r="1" spans="1:23" ht="15" customHeight="1">
      <c r="A1" s="192" t="s">
        <v>7632</v>
      </c>
      <c r="B1" s="159"/>
      <c r="C1" s="159"/>
      <c r="D1" s="159"/>
      <c r="E1" s="159"/>
      <c r="F1" s="159"/>
      <c r="G1" s="159"/>
      <c r="H1" s="159"/>
      <c r="I1" s="159"/>
      <c r="J1" s="159"/>
      <c r="K1" s="159"/>
      <c r="L1" s="159"/>
      <c r="M1" s="159"/>
      <c r="N1" s="159"/>
      <c r="O1" s="159"/>
      <c r="P1" s="159"/>
      <c r="Q1" s="159"/>
      <c r="R1" s="159"/>
      <c r="S1" s="159"/>
      <c r="T1" s="159"/>
      <c r="U1" s="159"/>
      <c r="V1" s="159"/>
      <c r="W1" s="159"/>
    </row>
    <row r="2" spans="1:23" ht="15" customHeight="1">
      <c r="A2" s="182" t="s">
        <v>1802</v>
      </c>
      <c r="B2" s="182" t="s">
        <v>1803</v>
      </c>
      <c r="C2" s="182" t="s">
        <v>116</v>
      </c>
      <c r="D2" s="182" t="s">
        <v>1804</v>
      </c>
      <c r="E2" s="182" t="s">
        <v>116</v>
      </c>
      <c r="F2" s="182" t="s">
        <v>1805</v>
      </c>
      <c r="G2" s="182" t="s">
        <v>116</v>
      </c>
      <c r="H2" s="182" t="s">
        <v>1806</v>
      </c>
      <c r="I2" s="182" t="s">
        <v>116</v>
      </c>
      <c r="J2" s="182" t="s">
        <v>1807</v>
      </c>
      <c r="K2" s="182" t="s">
        <v>1808</v>
      </c>
      <c r="L2" s="182" t="s">
        <v>1809</v>
      </c>
      <c r="M2" s="182" t="s">
        <v>1810</v>
      </c>
      <c r="N2" s="159"/>
      <c r="O2" s="159"/>
      <c r="P2" s="159"/>
      <c r="Q2" s="159"/>
      <c r="R2" s="159"/>
      <c r="S2" s="159"/>
      <c r="T2" s="159"/>
      <c r="U2" s="159"/>
      <c r="V2" s="159"/>
      <c r="W2" s="159"/>
    </row>
    <row r="3" spans="1:23" ht="15" customHeight="1" thickBot="1">
      <c r="A3" s="207"/>
      <c r="B3" s="239" t="s">
        <v>117</v>
      </c>
      <c r="C3" s="240"/>
      <c r="D3" s="240"/>
      <c r="E3" s="240"/>
      <c r="F3" s="240"/>
      <c r="G3" s="240"/>
      <c r="H3" s="240"/>
      <c r="I3" s="240"/>
      <c r="J3" s="240"/>
      <c r="K3" s="240"/>
      <c r="L3" s="240"/>
      <c r="M3" s="240"/>
      <c r="N3" s="159"/>
      <c r="O3" s="159"/>
      <c r="P3" s="159"/>
      <c r="Q3" s="159"/>
      <c r="R3" s="159"/>
      <c r="S3" s="159"/>
      <c r="T3" s="159"/>
      <c r="U3" s="159"/>
      <c r="V3" s="159"/>
      <c r="W3" s="159"/>
    </row>
    <row r="4" spans="1:23" ht="15" customHeight="1">
      <c r="A4" s="159" t="s">
        <v>21</v>
      </c>
      <c r="B4" s="159"/>
      <c r="C4" s="159"/>
      <c r="D4" s="159"/>
      <c r="E4" s="159"/>
      <c r="F4" s="159"/>
      <c r="G4" s="159"/>
      <c r="H4" s="159"/>
      <c r="I4" s="159"/>
      <c r="J4" s="159"/>
      <c r="K4" s="159"/>
      <c r="L4" s="159"/>
      <c r="M4" s="159"/>
      <c r="N4" s="159"/>
      <c r="O4" s="159"/>
      <c r="P4" s="159"/>
      <c r="Q4" s="159"/>
      <c r="R4" s="159"/>
      <c r="S4" s="159"/>
      <c r="T4" s="159"/>
      <c r="U4" s="159"/>
      <c r="V4" s="159"/>
      <c r="W4" s="159"/>
    </row>
    <row r="5" spans="1:23" ht="15" customHeight="1">
      <c r="A5" s="157" t="s">
        <v>192</v>
      </c>
      <c r="B5" s="157">
        <v>32</v>
      </c>
      <c r="C5" s="157">
        <v>889.56</v>
      </c>
      <c r="D5" s="157">
        <v>36</v>
      </c>
      <c r="E5" s="157">
        <v>806.08</v>
      </c>
      <c r="F5" s="157">
        <v>39</v>
      </c>
      <c r="G5" s="157">
        <v>670.87</v>
      </c>
      <c r="H5" s="157">
        <v>43</v>
      </c>
      <c r="I5" s="157">
        <v>615.44000000000005</v>
      </c>
      <c r="J5" s="157">
        <v>29</v>
      </c>
      <c r="K5" s="157">
        <v>52</v>
      </c>
      <c r="L5" s="157">
        <v>15</v>
      </c>
      <c r="M5" s="157">
        <v>24</v>
      </c>
      <c r="N5" s="159"/>
      <c r="O5" s="159"/>
      <c r="P5" s="159"/>
      <c r="Q5" s="159"/>
      <c r="R5" s="159"/>
      <c r="S5" s="159"/>
      <c r="T5" s="159"/>
      <c r="U5" s="159"/>
      <c r="V5" s="159"/>
      <c r="W5" s="159"/>
    </row>
    <row r="6" spans="1:23" ht="15" customHeight="1">
      <c r="A6" s="157" t="s">
        <v>329</v>
      </c>
      <c r="B6" s="157">
        <v>15</v>
      </c>
      <c r="C6" s="157">
        <v>5534.87</v>
      </c>
      <c r="D6" s="157">
        <v>15</v>
      </c>
      <c r="E6" s="157">
        <v>5534.87</v>
      </c>
      <c r="F6" s="157">
        <v>27</v>
      </c>
      <c r="G6" s="157">
        <v>10887.11</v>
      </c>
      <c r="H6" s="157">
        <v>27</v>
      </c>
      <c r="I6" s="157">
        <v>10887.11</v>
      </c>
      <c r="J6" s="157">
        <v>9</v>
      </c>
      <c r="K6" s="157">
        <v>7</v>
      </c>
      <c r="L6" s="157">
        <v>3</v>
      </c>
      <c r="M6" s="157">
        <v>4</v>
      </c>
      <c r="N6" s="159"/>
      <c r="O6" s="159"/>
      <c r="P6" s="208"/>
      <c r="Q6" s="208"/>
      <c r="R6" s="159"/>
      <c r="S6" s="159"/>
      <c r="T6" s="159"/>
      <c r="U6" s="159"/>
      <c r="V6" s="159"/>
      <c r="W6" s="159"/>
    </row>
    <row r="7" spans="1:23" ht="15" customHeight="1">
      <c r="A7" s="157" t="s">
        <v>512</v>
      </c>
      <c r="B7" s="157">
        <v>18</v>
      </c>
      <c r="C7" s="157">
        <v>59176.94</v>
      </c>
      <c r="D7" s="157">
        <v>18</v>
      </c>
      <c r="E7" s="157">
        <v>59176.94</v>
      </c>
      <c r="F7" s="157">
        <v>24</v>
      </c>
      <c r="G7" s="157">
        <v>244619.33</v>
      </c>
      <c r="H7" s="157">
        <v>24</v>
      </c>
      <c r="I7" s="157">
        <v>244619.33</v>
      </c>
      <c r="J7" s="157">
        <v>19</v>
      </c>
      <c r="K7" s="157">
        <v>2</v>
      </c>
      <c r="L7" s="157">
        <v>4</v>
      </c>
      <c r="M7" s="157">
        <v>2</v>
      </c>
      <c r="N7" s="159"/>
      <c r="O7" s="159"/>
      <c r="P7" s="159"/>
      <c r="Q7" s="159"/>
      <c r="R7" s="159"/>
      <c r="S7" s="159"/>
      <c r="T7" s="159"/>
      <c r="U7" s="159"/>
      <c r="V7" s="159"/>
      <c r="W7" s="159"/>
    </row>
    <row r="8" spans="1:23" ht="15" customHeight="1">
      <c r="A8" s="157" t="s">
        <v>1811</v>
      </c>
      <c r="B8" s="157">
        <v>6</v>
      </c>
      <c r="C8" s="157">
        <v>2518</v>
      </c>
      <c r="D8" s="157">
        <v>6</v>
      </c>
      <c r="E8" s="157">
        <v>2518</v>
      </c>
      <c r="F8" s="157">
        <v>23</v>
      </c>
      <c r="G8" s="157">
        <v>438.48</v>
      </c>
      <c r="H8" s="157">
        <v>23</v>
      </c>
      <c r="I8" s="157">
        <v>438.48</v>
      </c>
      <c r="J8" s="157">
        <v>9</v>
      </c>
      <c r="K8" s="157">
        <v>17</v>
      </c>
      <c r="L8" s="157">
        <v>2</v>
      </c>
      <c r="M8" s="157">
        <v>4</v>
      </c>
      <c r="N8" s="159"/>
      <c r="O8" s="159"/>
      <c r="P8" s="159"/>
      <c r="Q8" s="159"/>
      <c r="R8" s="159"/>
      <c r="S8" s="159"/>
      <c r="T8" s="159"/>
      <c r="U8" s="159"/>
      <c r="V8" s="159"/>
      <c r="W8" s="159"/>
    </row>
    <row r="9" spans="1:23" ht="15" customHeight="1">
      <c r="A9" s="157" t="s">
        <v>1812</v>
      </c>
      <c r="B9" s="157">
        <v>6</v>
      </c>
      <c r="C9" s="157">
        <v>9527</v>
      </c>
      <c r="D9" s="157">
        <v>6</v>
      </c>
      <c r="E9" s="157">
        <v>9527</v>
      </c>
      <c r="F9" s="157">
        <v>5</v>
      </c>
      <c r="G9" s="157">
        <v>52780.800000000003</v>
      </c>
      <c r="H9" s="157">
        <v>5</v>
      </c>
      <c r="I9" s="157">
        <v>52780.800000000003</v>
      </c>
      <c r="J9" s="157">
        <v>3</v>
      </c>
      <c r="K9" s="157">
        <v>7</v>
      </c>
      <c r="L9" s="157">
        <v>2</v>
      </c>
      <c r="M9" s="157">
        <v>4</v>
      </c>
      <c r="N9" s="159"/>
      <c r="O9" s="159"/>
      <c r="P9" s="159"/>
      <c r="Q9" s="159"/>
      <c r="R9" s="159"/>
      <c r="S9" s="159"/>
      <c r="T9" s="159"/>
      <c r="U9" s="159"/>
      <c r="V9" s="159"/>
      <c r="W9" s="159"/>
    </row>
    <row r="10" spans="1:23" ht="15" customHeight="1">
      <c r="A10" s="157" t="s">
        <v>1813</v>
      </c>
      <c r="B10" s="157">
        <v>1</v>
      </c>
      <c r="C10" s="157">
        <v>32198</v>
      </c>
      <c r="D10" s="157">
        <v>1</v>
      </c>
      <c r="E10" s="157">
        <v>32198</v>
      </c>
      <c r="F10" s="157">
        <v>1</v>
      </c>
      <c r="G10" s="157">
        <v>24441</v>
      </c>
      <c r="H10" s="157">
        <v>1</v>
      </c>
      <c r="I10" s="157">
        <v>24441</v>
      </c>
      <c r="J10" s="157">
        <v>1</v>
      </c>
      <c r="K10" s="157">
        <v>0</v>
      </c>
      <c r="L10" s="157">
        <v>0</v>
      </c>
      <c r="M10" s="157">
        <v>0</v>
      </c>
      <c r="N10" s="159"/>
      <c r="O10" s="159"/>
      <c r="P10" s="159"/>
      <c r="Q10" s="159"/>
      <c r="R10" s="159"/>
      <c r="S10" s="159"/>
      <c r="T10" s="159"/>
      <c r="U10" s="159"/>
      <c r="V10" s="159"/>
      <c r="W10" s="159"/>
    </row>
    <row r="11" spans="1:23" ht="15" customHeight="1">
      <c r="A11" s="157" t="s">
        <v>191</v>
      </c>
      <c r="B11" s="157">
        <v>4</v>
      </c>
      <c r="C11" s="157">
        <v>9815.25</v>
      </c>
      <c r="D11" s="157">
        <v>5</v>
      </c>
      <c r="E11" s="157">
        <v>11096</v>
      </c>
      <c r="F11" s="157">
        <v>11</v>
      </c>
      <c r="G11" s="157">
        <v>8665.5499999999993</v>
      </c>
      <c r="H11" s="157">
        <v>11</v>
      </c>
      <c r="I11" s="157">
        <v>8665.5499999999993</v>
      </c>
      <c r="J11" s="157">
        <v>3</v>
      </c>
      <c r="K11" s="157">
        <v>7</v>
      </c>
      <c r="L11" s="157">
        <v>0</v>
      </c>
      <c r="M11" s="157">
        <v>3</v>
      </c>
      <c r="N11" s="159"/>
      <c r="O11" s="159"/>
      <c r="P11" s="159"/>
      <c r="Q11" s="159"/>
      <c r="R11" s="159"/>
      <c r="S11" s="159"/>
      <c r="T11" s="159"/>
      <c r="U11" s="159"/>
      <c r="V11" s="159"/>
      <c r="W11" s="159"/>
    </row>
    <row r="12" spans="1:23" ht="15" customHeight="1">
      <c r="A12" s="209" t="s">
        <v>1814</v>
      </c>
      <c r="B12" s="209">
        <f>SUM(B5:B11)</f>
        <v>82</v>
      </c>
      <c r="C12" s="210">
        <f>SUMPRODUCT(B5:B11,C5:C11)/SUM(B5:B11)</f>
        <v>16102.474268292681</v>
      </c>
      <c r="D12" s="209">
        <f>SUM(D5:D11)</f>
        <v>87</v>
      </c>
      <c r="E12" s="210">
        <f>SUMPRODUCT(D5:D11,E5:E11)/SUM(D5:D11)</f>
        <v>15369.825862068963</v>
      </c>
      <c r="F12" s="209">
        <f>SUM(F5:F11)</f>
        <v>130</v>
      </c>
      <c r="G12" s="210">
        <f>SUMPRODUCT(F5:F11,G5:G11)/SUM(F5:F11)</f>
        <v>50651.776230769232</v>
      </c>
      <c r="H12" s="209">
        <f>SUM(H5:H11)</f>
        <v>134</v>
      </c>
      <c r="I12" s="210">
        <f>SUMPRODUCT(H5:H11,I5:I11)/SUM(H5:H11)</f>
        <v>49142.021641791041</v>
      </c>
      <c r="J12" s="211">
        <f t="shared" ref="J12:M12" si="0">SUM(J5:J11)</f>
        <v>73</v>
      </c>
      <c r="K12" s="211">
        <f t="shared" si="0"/>
        <v>92</v>
      </c>
      <c r="L12" s="211">
        <f t="shared" si="0"/>
        <v>26</v>
      </c>
      <c r="M12" s="211">
        <f t="shared" si="0"/>
        <v>41</v>
      </c>
      <c r="N12" s="159"/>
      <c r="O12" s="159"/>
      <c r="P12" s="159"/>
      <c r="Q12" s="159"/>
      <c r="R12" s="159"/>
      <c r="S12" s="159"/>
      <c r="T12" s="159"/>
      <c r="U12" s="159"/>
      <c r="V12" s="159"/>
      <c r="W12" s="159"/>
    </row>
    <row r="13" spans="1:23" ht="15" customHeight="1">
      <c r="A13" s="159"/>
      <c r="B13" s="159"/>
      <c r="C13" s="159"/>
      <c r="D13" s="159"/>
      <c r="E13" s="159"/>
      <c r="F13" s="159"/>
      <c r="G13" s="159"/>
      <c r="H13" s="159"/>
      <c r="I13" s="159"/>
      <c r="J13" s="159"/>
      <c r="K13" s="159"/>
      <c r="L13" s="159"/>
      <c r="M13" s="159"/>
      <c r="N13" s="159"/>
      <c r="O13" s="159"/>
      <c r="P13" s="159"/>
      <c r="Q13" s="159"/>
      <c r="R13" s="159"/>
      <c r="S13" s="159"/>
      <c r="T13" s="159"/>
      <c r="U13" s="159"/>
      <c r="V13" s="159"/>
      <c r="W13" s="159"/>
    </row>
    <row r="14" spans="1:23" ht="15" customHeight="1">
      <c r="A14" s="159" t="s">
        <v>26</v>
      </c>
      <c r="B14" s="159"/>
      <c r="C14" s="159"/>
      <c r="D14" s="159"/>
      <c r="E14" s="159"/>
      <c r="F14" s="159"/>
      <c r="G14" s="159"/>
      <c r="H14" s="159"/>
      <c r="I14" s="159"/>
      <c r="J14" s="159"/>
      <c r="K14" s="159"/>
      <c r="L14" s="159"/>
      <c r="M14" s="159"/>
      <c r="N14" s="159"/>
      <c r="O14" s="159"/>
      <c r="P14" s="159"/>
      <c r="Q14" s="159"/>
      <c r="R14" s="159"/>
      <c r="S14" s="159"/>
      <c r="T14" s="159"/>
      <c r="U14" s="159"/>
      <c r="V14" s="159"/>
      <c r="W14" s="159"/>
    </row>
    <row r="15" spans="1:23" ht="15" customHeight="1">
      <c r="A15" s="157" t="s">
        <v>192</v>
      </c>
      <c r="B15" s="157">
        <v>34</v>
      </c>
      <c r="C15" s="157">
        <v>402.82</v>
      </c>
      <c r="D15" s="157">
        <v>39</v>
      </c>
      <c r="E15" s="157">
        <v>365.77</v>
      </c>
      <c r="F15" s="157">
        <v>51</v>
      </c>
      <c r="G15" s="157">
        <v>854.51</v>
      </c>
      <c r="H15" s="157">
        <v>66</v>
      </c>
      <c r="I15" s="157">
        <v>689.32</v>
      </c>
      <c r="J15" s="157">
        <v>42</v>
      </c>
      <c r="K15" s="157">
        <v>76</v>
      </c>
      <c r="L15" s="157">
        <v>18</v>
      </c>
      <c r="M15" s="157">
        <v>28</v>
      </c>
      <c r="N15" s="159"/>
      <c r="O15" s="159"/>
      <c r="P15" s="159"/>
      <c r="Q15" s="159"/>
      <c r="R15" s="159"/>
      <c r="S15" s="159"/>
      <c r="T15" s="159"/>
      <c r="U15" s="159"/>
      <c r="V15" s="159"/>
      <c r="W15" s="159"/>
    </row>
    <row r="16" spans="1:23" ht="15" customHeight="1">
      <c r="A16" s="157" t="s">
        <v>329</v>
      </c>
      <c r="B16" s="157">
        <v>5</v>
      </c>
      <c r="C16" s="157">
        <v>2674.8</v>
      </c>
      <c r="D16" s="157">
        <v>7</v>
      </c>
      <c r="E16" s="157">
        <v>1970.86</v>
      </c>
      <c r="F16" s="157">
        <v>20</v>
      </c>
      <c r="G16" s="157">
        <v>5395.05</v>
      </c>
      <c r="H16" s="157">
        <v>20</v>
      </c>
      <c r="I16" s="157">
        <v>5395.05</v>
      </c>
      <c r="J16" s="157">
        <v>9</v>
      </c>
      <c r="K16" s="157">
        <v>13</v>
      </c>
      <c r="L16" s="157">
        <v>2</v>
      </c>
      <c r="M16" s="157">
        <v>4</v>
      </c>
      <c r="N16" s="159"/>
      <c r="O16" s="159"/>
      <c r="P16" s="159"/>
      <c r="Q16" s="159"/>
      <c r="R16" s="159"/>
      <c r="S16" s="159"/>
      <c r="T16" s="159"/>
      <c r="U16" s="159"/>
      <c r="V16" s="159"/>
      <c r="W16" s="159"/>
    </row>
    <row r="17" spans="1:23" ht="15" customHeight="1">
      <c r="A17" s="157" t="s">
        <v>512</v>
      </c>
      <c r="B17" s="157">
        <v>15</v>
      </c>
      <c r="C17" s="157">
        <v>74263.600000000006</v>
      </c>
      <c r="D17" s="157">
        <v>15</v>
      </c>
      <c r="E17" s="157">
        <v>74263.600000000006</v>
      </c>
      <c r="F17" s="157">
        <v>18</v>
      </c>
      <c r="G17" s="157">
        <v>216911.11</v>
      </c>
      <c r="H17" s="157">
        <v>18</v>
      </c>
      <c r="I17" s="157">
        <v>216911.11</v>
      </c>
      <c r="J17" s="157">
        <v>13</v>
      </c>
      <c r="K17" s="157">
        <v>1</v>
      </c>
      <c r="L17" s="157">
        <v>4</v>
      </c>
      <c r="M17" s="157">
        <v>1</v>
      </c>
      <c r="N17" s="159"/>
      <c r="O17" s="159"/>
      <c r="P17" s="159"/>
      <c r="Q17" s="159"/>
      <c r="R17" s="159"/>
      <c r="S17" s="159"/>
      <c r="T17" s="159"/>
      <c r="U17" s="159"/>
      <c r="V17" s="159"/>
      <c r="W17" s="159"/>
    </row>
    <row r="18" spans="1:23" ht="15" customHeight="1">
      <c r="A18" s="157" t="s">
        <v>1811</v>
      </c>
      <c r="B18" s="157">
        <v>6</v>
      </c>
      <c r="C18" s="157">
        <v>368</v>
      </c>
      <c r="D18" s="157">
        <v>7</v>
      </c>
      <c r="E18" s="157">
        <v>396.57</v>
      </c>
      <c r="F18" s="157">
        <v>16</v>
      </c>
      <c r="G18" s="157">
        <v>1521.44</v>
      </c>
      <c r="H18" s="157">
        <v>16</v>
      </c>
      <c r="I18" s="157">
        <v>1521.44</v>
      </c>
      <c r="J18" s="157">
        <v>7</v>
      </c>
      <c r="K18" s="157">
        <v>13</v>
      </c>
      <c r="L18" s="157">
        <v>2</v>
      </c>
      <c r="M18" s="157">
        <v>2</v>
      </c>
      <c r="N18" s="159"/>
      <c r="O18" s="159"/>
      <c r="P18" s="159"/>
      <c r="Q18" s="159"/>
      <c r="R18" s="159"/>
      <c r="S18" s="159"/>
      <c r="T18" s="159"/>
      <c r="U18" s="159"/>
      <c r="V18" s="159"/>
      <c r="W18" s="159"/>
    </row>
    <row r="19" spans="1:23" ht="15" customHeight="1">
      <c r="A19" s="157" t="s">
        <v>1812</v>
      </c>
      <c r="B19" s="157">
        <v>9</v>
      </c>
      <c r="C19" s="157">
        <v>5217.1099999999997</v>
      </c>
      <c r="D19" s="157">
        <v>9</v>
      </c>
      <c r="E19" s="157">
        <v>5217.1099999999997</v>
      </c>
      <c r="F19" s="157">
        <v>2</v>
      </c>
      <c r="G19" s="157">
        <v>1693</v>
      </c>
      <c r="H19" s="157">
        <v>2</v>
      </c>
      <c r="I19" s="157">
        <v>1693</v>
      </c>
      <c r="J19" s="157">
        <v>3</v>
      </c>
      <c r="K19" s="157">
        <v>6</v>
      </c>
      <c r="L19" s="157">
        <v>1</v>
      </c>
      <c r="M19" s="157">
        <v>6</v>
      </c>
      <c r="N19" s="159"/>
      <c r="O19" s="159"/>
      <c r="P19" s="159"/>
      <c r="Q19" s="159"/>
      <c r="R19" s="159"/>
      <c r="S19" s="159"/>
      <c r="T19" s="159"/>
      <c r="U19" s="159"/>
      <c r="V19" s="159"/>
      <c r="W19" s="159"/>
    </row>
    <row r="20" spans="1:23" ht="15" customHeight="1">
      <c r="A20" s="157" t="s">
        <v>1813</v>
      </c>
      <c r="B20" s="157">
        <v>0</v>
      </c>
      <c r="C20" s="157">
        <v>0</v>
      </c>
      <c r="D20" s="157">
        <v>0</v>
      </c>
      <c r="E20" s="157">
        <v>0</v>
      </c>
      <c r="F20" s="157">
        <v>2</v>
      </c>
      <c r="G20" s="157">
        <v>15242</v>
      </c>
      <c r="H20" s="157">
        <v>2</v>
      </c>
      <c r="I20" s="157">
        <v>15242</v>
      </c>
      <c r="J20" s="157">
        <v>0</v>
      </c>
      <c r="K20" s="157">
        <v>2</v>
      </c>
      <c r="L20" s="157">
        <v>0</v>
      </c>
      <c r="M20" s="157">
        <v>0</v>
      </c>
      <c r="N20" s="159"/>
      <c r="O20" s="159"/>
      <c r="P20" s="159"/>
      <c r="Q20" s="159"/>
      <c r="R20" s="159"/>
      <c r="S20" s="159"/>
      <c r="T20" s="159"/>
      <c r="U20" s="159"/>
      <c r="V20" s="159"/>
      <c r="W20" s="159"/>
    </row>
    <row r="21" spans="1:23" ht="15" customHeight="1">
      <c r="A21" s="157" t="s">
        <v>191</v>
      </c>
      <c r="B21" s="157">
        <v>6</v>
      </c>
      <c r="C21" s="157">
        <v>10893.17</v>
      </c>
      <c r="D21" s="157">
        <v>6</v>
      </c>
      <c r="E21" s="157">
        <v>10893.17</v>
      </c>
      <c r="F21" s="157">
        <v>15</v>
      </c>
      <c r="G21" s="157">
        <v>11771.4</v>
      </c>
      <c r="H21" s="157">
        <v>15</v>
      </c>
      <c r="I21" s="157">
        <v>11771.4</v>
      </c>
      <c r="J21" s="157">
        <v>6</v>
      </c>
      <c r="K21" s="157">
        <v>11</v>
      </c>
      <c r="L21" s="157">
        <v>2</v>
      </c>
      <c r="M21" s="157">
        <v>3</v>
      </c>
      <c r="N21" s="159"/>
      <c r="O21" s="159"/>
      <c r="P21" s="159"/>
      <c r="Q21" s="159"/>
      <c r="R21" s="159"/>
      <c r="S21" s="159"/>
      <c r="T21" s="159"/>
      <c r="U21" s="159"/>
      <c r="V21" s="159"/>
      <c r="W21" s="159"/>
    </row>
    <row r="22" spans="1:23" ht="15" customHeight="1">
      <c r="A22" s="211" t="s">
        <v>1814</v>
      </c>
      <c r="B22" s="211">
        <f>SUM(B15:B21)</f>
        <v>75</v>
      </c>
      <c r="C22" s="212">
        <f>SUMPRODUCT(B15:B21,C15:C21)/SUM(B15:B21)</f>
        <v>16740.598533333334</v>
      </c>
      <c r="D22" s="211">
        <f>SUM(D15:D21)</f>
        <v>83</v>
      </c>
      <c r="E22" s="212">
        <f>SUMPRODUCT(D15:D21,E15:E21)/SUM(D15:D21)</f>
        <v>15145.831927710844</v>
      </c>
      <c r="F22" s="211">
        <f>SUM(F15:F21)</f>
        <v>124</v>
      </c>
      <c r="G22" s="212">
        <f>SUMPRODUCT(F15:F21,G15:G21)/SUM(F15:F21)</f>
        <v>34602.137338709676</v>
      </c>
      <c r="H22" s="211">
        <f>SUM(H15:H21)</f>
        <v>139</v>
      </c>
      <c r="I22" s="212">
        <f>SUMPRODUCT(H15:H21,I15:I21)/SUM(H15:H21)</f>
        <v>30881.871510791363</v>
      </c>
      <c r="J22" s="211">
        <f t="shared" ref="J22:M22" si="1">SUM(J15:J21)</f>
        <v>80</v>
      </c>
      <c r="K22" s="211">
        <f t="shared" si="1"/>
        <v>122</v>
      </c>
      <c r="L22" s="211">
        <f t="shared" si="1"/>
        <v>29</v>
      </c>
      <c r="M22" s="211">
        <f t="shared" si="1"/>
        <v>44</v>
      </c>
      <c r="N22" s="159"/>
      <c r="O22" s="159"/>
      <c r="P22" s="159"/>
      <c r="Q22" s="159"/>
      <c r="R22" s="159"/>
      <c r="S22" s="159"/>
      <c r="T22" s="159"/>
      <c r="U22" s="159"/>
      <c r="V22" s="159"/>
      <c r="W22" s="159"/>
    </row>
    <row r="23" spans="1:23" ht="1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row>
    <row r="24" spans="1:23" ht="15" customHeight="1">
      <c r="A24" s="159" t="s">
        <v>42</v>
      </c>
      <c r="B24" s="159"/>
      <c r="C24" s="159"/>
      <c r="D24" s="159"/>
      <c r="E24" s="159"/>
      <c r="F24" s="159"/>
      <c r="G24" s="159"/>
      <c r="H24" s="159"/>
      <c r="I24" s="159"/>
      <c r="J24" s="159"/>
      <c r="K24" s="159"/>
      <c r="L24" s="159"/>
      <c r="M24" s="159"/>
      <c r="N24" s="159"/>
      <c r="O24" s="159"/>
      <c r="P24" s="159"/>
      <c r="Q24" s="159"/>
      <c r="R24" s="159"/>
      <c r="S24" s="159"/>
      <c r="T24" s="159"/>
      <c r="U24" s="159"/>
      <c r="V24" s="159"/>
      <c r="W24" s="159"/>
    </row>
    <row r="25" spans="1:23" ht="15" customHeight="1">
      <c r="A25" s="157" t="s">
        <v>192</v>
      </c>
      <c r="B25" s="157">
        <v>31</v>
      </c>
      <c r="C25" s="157">
        <v>371.35</v>
      </c>
      <c r="D25" s="157">
        <v>37</v>
      </c>
      <c r="E25" s="157">
        <v>450.89</v>
      </c>
      <c r="F25" s="157">
        <v>46</v>
      </c>
      <c r="G25" s="157">
        <v>1668.28</v>
      </c>
      <c r="H25" s="157">
        <v>51</v>
      </c>
      <c r="I25" s="157">
        <v>1581.67</v>
      </c>
      <c r="J25" s="157">
        <v>26</v>
      </c>
      <c r="K25" s="157">
        <v>53</v>
      </c>
      <c r="L25" s="157">
        <v>9</v>
      </c>
      <c r="M25" s="157">
        <v>24</v>
      </c>
      <c r="N25" s="159"/>
      <c r="O25" s="159"/>
      <c r="P25" s="159"/>
      <c r="Q25" s="159"/>
      <c r="R25" s="159"/>
      <c r="S25" s="159"/>
      <c r="T25" s="159"/>
      <c r="U25" s="159"/>
      <c r="V25" s="159"/>
      <c r="W25" s="159"/>
    </row>
    <row r="26" spans="1:23" ht="15" customHeight="1">
      <c r="A26" s="157" t="s">
        <v>329</v>
      </c>
      <c r="B26" s="157">
        <v>21</v>
      </c>
      <c r="C26" s="157">
        <v>4814.5200000000004</v>
      </c>
      <c r="D26" s="157">
        <v>21</v>
      </c>
      <c r="E26" s="157">
        <v>4814.5200000000004</v>
      </c>
      <c r="F26" s="157">
        <v>32</v>
      </c>
      <c r="G26" s="157">
        <v>4632.72</v>
      </c>
      <c r="H26" s="157">
        <v>32</v>
      </c>
      <c r="I26" s="157">
        <v>4632.72</v>
      </c>
      <c r="J26" s="157">
        <v>13</v>
      </c>
      <c r="K26" s="157">
        <v>8</v>
      </c>
      <c r="L26" s="157">
        <v>7</v>
      </c>
      <c r="M26" s="157">
        <v>3</v>
      </c>
      <c r="N26" s="159"/>
      <c r="O26" s="159"/>
      <c r="P26" s="159"/>
      <c r="Q26" s="159"/>
      <c r="R26" s="159"/>
      <c r="S26" s="159"/>
      <c r="T26" s="159"/>
      <c r="U26" s="159"/>
      <c r="V26" s="159"/>
      <c r="W26" s="159"/>
    </row>
    <row r="27" spans="1:23" ht="15" customHeight="1">
      <c r="A27" s="157" t="s">
        <v>512</v>
      </c>
      <c r="B27" s="157">
        <v>20</v>
      </c>
      <c r="C27" s="157">
        <v>316257.05</v>
      </c>
      <c r="D27" s="157">
        <v>21</v>
      </c>
      <c r="E27" s="157">
        <v>313438.62</v>
      </c>
      <c r="F27" s="157">
        <v>27</v>
      </c>
      <c r="G27" s="157">
        <v>196562.63</v>
      </c>
      <c r="H27" s="157">
        <v>27</v>
      </c>
      <c r="I27" s="157">
        <v>196562.63</v>
      </c>
      <c r="J27" s="157">
        <v>19</v>
      </c>
      <c r="K27" s="157">
        <v>1</v>
      </c>
      <c r="L27" s="157">
        <v>7</v>
      </c>
      <c r="M27" s="157">
        <v>0</v>
      </c>
      <c r="N27" s="159"/>
      <c r="O27" s="159"/>
      <c r="P27" s="159"/>
      <c r="Q27" s="159"/>
      <c r="R27" s="159"/>
      <c r="S27" s="159"/>
      <c r="T27" s="159"/>
      <c r="U27" s="159"/>
      <c r="V27" s="159"/>
      <c r="W27" s="159"/>
    </row>
    <row r="28" spans="1:23" ht="15" customHeight="1">
      <c r="A28" s="157" t="s">
        <v>1811</v>
      </c>
      <c r="B28" s="157">
        <v>6</v>
      </c>
      <c r="C28" s="157">
        <v>3220</v>
      </c>
      <c r="D28" s="157">
        <v>7</v>
      </c>
      <c r="E28" s="157">
        <v>3000</v>
      </c>
      <c r="F28" s="157">
        <v>31</v>
      </c>
      <c r="G28" s="157">
        <v>1603.94</v>
      </c>
      <c r="H28" s="157">
        <v>31</v>
      </c>
      <c r="I28" s="157">
        <v>1603.94</v>
      </c>
      <c r="J28" s="157">
        <v>12</v>
      </c>
      <c r="K28" s="157">
        <v>22</v>
      </c>
      <c r="L28" s="157">
        <v>4</v>
      </c>
      <c r="M28" s="157">
        <v>3</v>
      </c>
      <c r="N28" s="159"/>
      <c r="O28" s="159"/>
      <c r="P28" s="159"/>
      <c r="Q28" s="159"/>
      <c r="R28" s="159"/>
      <c r="S28" s="159"/>
      <c r="T28" s="159"/>
      <c r="U28" s="159"/>
      <c r="V28" s="159"/>
      <c r="W28" s="159"/>
    </row>
    <row r="29" spans="1:23" ht="15" customHeight="1">
      <c r="A29" s="157" t="s">
        <v>1812</v>
      </c>
      <c r="B29" s="157">
        <v>8</v>
      </c>
      <c r="C29" s="157">
        <v>14108.25</v>
      </c>
      <c r="D29" s="157">
        <v>8</v>
      </c>
      <c r="E29" s="157">
        <v>14108.25</v>
      </c>
      <c r="F29" s="157">
        <v>4</v>
      </c>
      <c r="G29" s="157">
        <v>11145.5</v>
      </c>
      <c r="H29" s="157">
        <v>4</v>
      </c>
      <c r="I29" s="157">
        <v>11145.5</v>
      </c>
      <c r="J29" s="157">
        <v>5</v>
      </c>
      <c r="K29" s="157">
        <v>7</v>
      </c>
      <c r="L29" s="157">
        <v>3</v>
      </c>
      <c r="M29" s="157">
        <v>4</v>
      </c>
      <c r="N29" s="159"/>
      <c r="O29" s="159"/>
      <c r="P29" s="159"/>
      <c r="Q29" s="159"/>
      <c r="R29" s="159"/>
      <c r="S29" s="159"/>
      <c r="T29" s="159"/>
      <c r="U29" s="159"/>
      <c r="V29" s="159"/>
      <c r="W29" s="159"/>
    </row>
    <row r="30" spans="1:23" ht="15" customHeight="1">
      <c r="A30" s="157" t="s">
        <v>1813</v>
      </c>
      <c r="B30" s="157">
        <v>2</v>
      </c>
      <c r="C30" s="157">
        <v>27897</v>
      </c>
      <c r="D30" s="157">
        <v>2</v>
      </c>
      <c r="E30" s="157">
        <v>27897</v>
      </c>
      <c r="F30" s="157">
        <v>0</v>
      </c>
      <c r="G30" s="157">
        <v>0</v>
      </c>
      <c r="H30" s="157">
        <v>0</v>
      </c>
      <c r="I30" s="157">
        <v>0</v>
      </c>
      <c r="J30" s="157">
        <v>0</v>
      </c>
      <c r="K30" s="157">
        <v>1</v>
      </c>
      <c r="L30" s="157">
        <v>0</v>
      </c>
      <c r="M30" s="157">
        <v>1</v>
      </c>
      <c r="N30" s="159"/>
      <c r="O30" s="159"/>
      <c r="P30" s="159"/>
      <c r="Q30" s="159"/>
      <c r="R30" s="159"/>
      <c r="S30" s="159"/>
      <c r="T30" s="159"/>
      <c r="U30" s="159"/>
      <c r="V30" s="159"/>
      <c r="W30" s="159"/>
    </row>
    <row r="31" spans="1:23" ht="15" customHeight="1">
      <c r="A31" s="157" t="s">
        <v>191</v>
      </c>
      <c r="B31" s="157">
        <v>5</v>
      </c>
      <c r="C31" s="157">
        <v>6976.4</v>
      </c>
      <c r="D31" s="157">
        <v>5</v>
      </c>
      <c r="E31" s="157">
        <v>6976.4</v>
      </c>
      <c r="F31" s="157">
        <v>10</v>
      </c>
      <c r="G31" s="157">
        <v>9685.2000000000007</v>
      </c>
      <c r="H31" s="157">
        <v>10</v>
      </c>
      <c r="I31" s="157">
        <v>9685.2000000000007</v>
      </c>
      <c r="J31" s="157">
        <v>2</v>
      </c>
      <c r="K31" s="157">
        <v>8</v>
      </c>
      <c r="L31" s="157">
        <v>0</v>
      </c>
      <c r="M31" s="157">
        <v>2</v>
      </c>
      <c r="N31" s="159"/>
      <c r="O31" s="159"/>
      <c r="P31" s="159"/>
      <c r="Q31" s="159"/>
      <c r="R31" s="159"/>
      <c r="S31" s="159"/>
      <c r="T31" s="159"/>
      <c r="U31" s="159"/>
      <c r="V31" s="159"/>
      <c r="W31" s="159"/>
    </row>
    <row r="32" spans="1:23" ht="15" customHeight="1">
      <c r="A32" s="211" t="s">
        <v>1814</v>
      </c>
      <c r="B32" s="211">
        <f>SUM(B25:B31)</f>
        <v>93</v>
      </c>
      <c r="C32" s="212">
        <f>SUMPRODUCT(B25:B31,C25:C31)/SUM(B25:B31)</f>
        <v>71619.567419354833</v>
      </c>
      <c r="D32" s="211">
        <f>SUM(D25:D31)</f>
        <v>101</v>
      </c>
      <c r="E32" s="212">
        <f>SUMPRODUCT(D25:D31,E25:E31)/SUM(D25:D31)</f>
        <v>68559.810594059396</v>
      </c>
      <c r="F32" s="211">
        <f>SUM(F25:F31)</f>
        <v>150</v>
      </c>
      <c r="G32" s="212">
        <f>SUMPRODUCT(F25:F31,G25:G31)/SUM(F25:F31)</f>
        <v>38155.56713333333</v>
      </c>
      <c r="H32" s="211">
        <f>SUM(H25:H31)</f>
        <v>155</v>
      </c>
      <c r="I32" s="212">
        <f>SUMPRODUCT(H25:H31,I25:I31)/SUM(H25:H31)</f>
        <v>36950.060387096768</v>
      </c>
      <c r="J32" s="211">
        <f t="shared" ref="J32:M32" si="2">SUM(J25:J31)</f>
        <v>77</v>
      </c>
      <c r="K32" s="211">
        <f t="shared" si="2"/>
        <v>100</v>
      </c>
      <c r="L32" s="211">
        <f t="shared" si="2"/>
        <v>30</v>
      </c>
      <c r="M32" s="211">
        <f t="shared" si="2"/>
        <v>37</v>
      </c>
      <c r="N32" s="159"/>
      <c r="O32" s="159"/>
      <c r="P32" s="159"/>
      <c r="Q32" s="159"/>
      <c r="R32" s="159"/>
      <c r="S32" s="159"/>
      <c r="T32" s="159"/>
      <c r="U32" s="159"/>
      <c r="V32" s="159"/>
      <c r="W32" s="159"/>
    </row>
    <row r="33" spans="1:23" ht="15" customHeight="1">
      <c r="A33" s="159"/>
      <c r="B33" s="159">
        <f>AVERAGE(B12,B22,B32)</f>
        <v>83.333333333333329</v>
      </c>
      <c r="C33" s="159">
        <f>(SUM(B5,B8,B9,B11,B15,B18,B19,B21,B25,B28,B29,B31)/SUM(B12,B22,B32))</f>
        <v>0.61199999999999999</v>
      </c>
      <c r="D33" s="159"/>
      <c r="E33" s="159"/>
      <c r="F33" s="159"/>
      <c r="G33" s="159"/>
      <c r="H33" s="159"/>
      <c r="I33" s="159"/>
      <c r="J33" s="159"/>
      <c r="K33" s="159"/>
      <c r="L33" s="159"/>
      <c r="M33" s="159"/>
      <c r="N33" s="159"/>
      <c r="O33" s="159"/>
      <c r="P33" s="159"/>
      <c r="Q33" s="159"/>
      <c r="R33" s="159"/>
      <c r="S33" s="159"/>
      <c r="T33" s="159"/>
      <c r="U33" s="159"/>
      <c r="V33" s="159"/>
      <c r="W33" s="159"/>
    </row>
    <row r="34" spans="1:23" ht="15" customHeight="1" thickBot="1">
      <c r="A34" s="213"/>
      <c r="B34" s="239" t="s">
        <v>124</v>
      </c>
      <c r="C34" s="240"/>
      <c r="D34" s="240"/>
      <c r="E34" s="240"/>
      <c r="F34" s="240"/>
      <c r="G34" s="240"/>
      <c r="H34" s="240"/>
      <c r="I34" s="240"/>
      <c r="J34" s="240"/>
      <c r="K34" s="240"/>
      <c r="L34" s="240"/>
      <c r="M34" s="240"/>
      <c r="N34" s="159"/>
      <c r="O34" s="159"/>
      <c r="P34" s="159"/>
      <c r="Q34" s="159"/>
      <c r="R34" s="159"/>
      <c r="S34" s="159"/>
      <c r="T34" s="159"/>
      <c r="U34" s="159"/>
      <c r="V34" s="159"/>
      <c r="W34" s="159"/>
    </row>
    <row r="35" spans="1:23" ht="15" customHeight="1">
      <c r="A35" s="157" t="s">
        <v>192</v>
      </c>
      <c r="B35" s="157">
        <v>40</v>
      </c>
      <c r="C35" s="157">
        <v>314.55</v>
      </c>
      <c r="D35" s="157">
        <v>56</v>
      </c>
      <c r="E35" s="157">
        <v>552.96</v>
      </c>
      <c r="F35" s="157">
        <v>53</v>
      </c>
      <c r="G35" s="157">
        <v>1196.6400000000001</v>
      </c>
      <c r="H35" s="157">
        <v>66</v>
      </c>
      <c r="I35" s="157">
        <v>1016.68</v>
      </c>
      <c r="J35" s="157">
        <v>37</v>
      </c>
      <c r="K35" s="157">
        <v>95</v>
      </c>
      <c r="L35" s="157">
        <v>20</v>
      </c>
      <c r="M35" s="157">
        <v>48</v>
      </c>
      <c r="N35" s="159"/>
      <c r="O35" s="159"/>
      <c r="P35" s="159"/>
      <c r="Q35" s="159"/>
      <c r="R35" s="159"/>
      <c r="S35" s="159"/>
      <c r="T35" s="159"/>
      <c r="U35" s="159"/>
      <c r="V35" s="159"/>
      <c r="W35" s="159"/>
    </row>
    <row r="36" spans="1:23" ht="15" customHeight="1">
      <c r="A36" s="157" t="s">
        <v>329</v>
      </c>
      <c r="B36" s="157">
        <v>2</v>
      </c>
      <c r="C36" s="157">
        <v>609.5</v>
      </c>
      <c r="D36" s="157">
        <v>2</v>
      </c>
      <c r="E36" s="157">
        <v>609.5</v>
      </c>
      <c r="F36" s="157">
        <v>1</v>
      </c>
      <c r="G36" s="157">
        <v>54</v>
      </c>
      <c r="H36" s="157">
        <v>1</v>
      </c>
      <c r="I36" s="157">
        <v>54</v>
      </c>
      <c r="J36" s="157">
        <v>0</v>
      </c>
      <c r="K36" s="157">
        <v>0</v>
      </c>
      <c r="L36" s="157">
        <v>0</v>
      </c>
      <c r="M36" s="157">
        <v>0</v>
      </c>
      <c r="N36" s="159"/>
      <c r="O36" s="159"/>
      <c r="P36" s="159"/>
      <c r="Q36" s="159"/>
      <c r="R36" s="159"/>
      <c r="S36" s="159"/>
      <c r="T36" s="159"/>
      <c r="U36" s="159"/>
      <c r="V36" s="159"/>
      <c r="W36" s="159"/>
    </row>
    <row r="37" spans="1:23" ht="15" customHeight="1">
      <c r="A37" s="157" t="s">
        <v>512</v>
      </c>
      <c r="B37" s="157">
        <v>8</v>
      </c>
      <c r="C37" s="157">
        <v>10460</v>
      </c>
      <c r="D37" s="157">
        <v>8</v>
      </c>
      <c r="E37" s="157">
        <v>10460</v>
      </c>
      <c r="F37" s="157">
        <v>12</v>
      </c>
      <c r="G37" s="157">
        <v>71416.25</v>
      </c>
      <c r="H37" s="157">
        <v>12</v>
      </c>
      <c r="I37" s="157">
        <v>71416.25</v>
      </c>
      <c r="J37" s="157">
        <v>7</v>
      </c>
      <c r="K37" s="157">
        <v>0</v>
      </c>
      <c r="L37" s="157">
        <v>1</v>
      </c>
      <c r="M37" s="157">
        <v>0</v>
      </c>
      <c r="N37" s="159"/>
      <c r="O37" s="159"/>
      <c r="P37" s="159"/>
      <c r="Q37" s="159"/>
      <c r="R37" s="159"/>
      <c r="S37" s="159"/>
      <c r="T37" s="159"/>
      <c r="U37" s="159"/>
      <c r="V37" s="159"/>
      <c r="W37" s="159"/>
    </row>
    <row r="38" spans="1:23" ht="15" customHeight="1">
      <c r="A38" s="157" t="s">
        <v>1811</v>
      </c>
      <c r="B38" s="157">
        <v>4</v>
      </c>
      <c r="C38" s="157">
        <v>324.5</v>
      </c>
      <c r="D38" s="157">
        <v>5</v>
      </c>
      <c r="E38" s="157">
        <v>271.60000000000002</v>
      </c>
      <c r="F38" s="157">
        <v>16</v>
      </c>
      <c r="G38" s="157">
        <v>156.75</v>
      </c>
      <c r="H38" s="157">
        <v>16</v>
      </c>
      <c r="I38" s="157">
        <v>156.75</v>
      </c>
      <c r="J38" s="157">
        <v>5</v>
      </c>
      <c r="K38" s="157">
        <v>14</v>
      </c>
      <c r="L38" s="157">
        <v>2</v>
      </c>
      <c r="M38" s="157">
        <v>2</v>
      </c>
      <c r="N38" s="159"/>
      <c r="O38" s="159"/>
      <c r="P38" s="159"/>
      <c r="Q38" s="159"/>
      <c r="R38" s="159"/>
      <c r="S38" s="159"/>
      <c r="T38" s="159"/>
      <c r="U38" s="159"/>
      <c r="V38" s="159"/>
      <c r="W38" s="159"/>
    </row>
    <row r="39" spans="1:23" ht="15" customHeight="1">
      <c r="A39" s="157" t="s">
        <v>1812</v>
      </c>
      <c r="B39" s="157">
        <v>2</v>
      </c>
      <c r="C39" s="157">
        <v>9263.5</v>
      </c>
      <c r="D39" s="157">
        <v>2</v>
      </c>
      <c r="E39" s="157">
        <v>9263.5</v>
      </c>
      <c r="F39" s="157">
        <v>1</v>
      </c>
      <c r="G39" s="157">
        <v>2428</v>
      </c>
      <c r="H39" s="157">
        <v>1</v>
      </c>
      <c r="I39" s="157">
        <v>2428</v>
      </c>
      <c r="J39" s="157">
        <v>1</v>
      </c>
      <c r="K39" s="157">
        <v>3</v>
      </c>
      <c r="L39" s="157">
        <v>1</v>
      </c>
      <c r="M39" s="157">
        <v>2</v>
      </c>
      <c r="N39" s="159"/>
      <c r="O39" s="159"/>
      <c r="P39" s="159"/>
      <c r="Q39" s="159"/>
      <c r="R39" s="159"/>
      <c r="S39" s="159"/>
      <c r="T39" s="159"/>
      <c r="U39" s="159"/>
      <c r="V39" s="159"/>
      <c r="W39" s="159"/>
    </row>
    <row r="40" spans="1:23" ht="15" customHeight="1">
      <c r="A40" s="157" t="s">
        <v>1813</v>
      </c>
      <c r="B40" s="157">
        <v>2</v>
      </c>
      <c r="C40" s="157">
        <v>7475.5</v>
      </c>
      <c r="D40" s="157">
        <v>2</v>
      </c>
      <c r="E40" s="157">
        <v>7475.5</v>
      </c>
      <c r="F40" s="157">
        <v>0</v>
      </c>
      <c r="G40" s="157">
        <v>0</v>
      </c>
      <c r="H40" s="157">
        <v>0</v>
      </c>
      <c r="I40" s="157">
        <v>0</v>
      </c>
      <c r="J40" s="157">
        <v>0</v>
      </c>
      <c r="K40" s="157">
        <v>0</v>
      </c>
      <c r="L40" s="157">
        <v>0</v>
      </c>
      <c r="M40" s="157">
        <v>0</v>
      </c>
      <c r="N40" s="159"/>
      <c r="O40" s="159"/>
      <c r="P40" s="159"/>
      <c r="Q40" s="159"/>
      <c r="R40" s="159"/>
      <c r="S40" s="159"/>
      <c r="T40" s="159"/>
      <c r="U40" s="159"/>
      <c r="V40" s="159"/>
      <c r="W40" s="159"/>
    </row>
    <row r="41" spans="1:23" ht="15" customHeight="1">
      <c r="A41" s="157" t="s">
        <v>191</v>
      </c>
      <c r="B41" s="157">
        <v>0</v>
      </c>
      <c r="C41" s="157">
        <v>0</v>
      </c>
      <c r="D41" s="157">
        <v>0</v>
      </c>
      <c r="E41" s="157">
        <v>0</v>
      </c>
      <c r="F41" s="157">
        <v>0</v>
      </c>
      <c r="G41" s="157">
        <v>0</v>
      </c>
      <c r="H41" s="157">
        <v>0</v>
      </c>
      <c r="I41" s="157">
        <v>0</v>
      </c>
      <c r="J41" s="157">
        <v>0</v>
      </c>
      <c r="K41" s="157">
        <v>0</v>
      </c>
      <c r="L41" s="157">
        <v>0</v>
      </c>
      <c r="M41" s="157">
        <v>0</v>
      </c>
      <c r="N41" s="159"/>
      <c r="O41" s="159"/>
      <c r="P41" s="159"/>
      <c r="Q41" s="159"/>
      <c r="R41" s="159"/>
      <c r="S41" s="159"/>
      <c r="T41" s="159"/>
      <c r="U41" s="159"/>
      <c r="V41" s="159"/>
      <c r="W41" s="159"/>
    </row>
    <row r="42" spans="1:23" ht="15" customHeight="1">
      <c r="A42" s="211" t="s">
        <v>1814</v>
      </c>
      <c r="B42" s="211">
        <f>SUM(B35:B41)</f>
        <v>58</v>
      </c>
      <c r="C42" s="212">
        <f>SUMPRODUCT(B35:B41,C35:C41)/SUM(B35:B41)</f>
        <v>2280.2931034482758</v>
      </c>
      <c r="D42" s="211">
        <f>SUM(D35:D41)</f>
        <v>75</v>
      </c>
      <c r="E42" s="212">
        <f>SUMPRODUCT(D35:D41,E35:E41)/SUM(D35:D41)</f>
        <v>2009.3434666666667</v>
      </c>
      <c r="F42" s="211">
        <f>SUM(F35:F41)</f>
        <v>83</v>
      </c>
      <c r="G42" s="212">
        <f>SUMPRODUCT(F35:F41,G35:G41)/SUM(F35:F41)</f>
        <v>11149.480963855422</v>
      </c>
      <c r="H42" s="211">
        <f>SUM(H35:H41)</f>
        <v>96</v>
      </c>
      <c r="I42" s="212">
        <f>SUMPRODUCT(H35:H41,I35:I41)/SUM(H35:H41)</f>
        <v>9677.9779166666667</v>
      </c>
      <c r="J42" s="211">
        <f t="shared" ref="J42:M42" si="3">SUM(J35:J41)</f>
        <v>50</v>
      </c>
      <c r="K42" s="211">
        <f t="shared" si="3"/>
        <v>112</v>
      </c>
      <c r="L42" s="211">
        <f t="shared" si="3"/>
        <v>24</v>
      </c>
      <c r="M42" s="211">
        <f t="shared" si="3"/>
        <v>52</v>
      </c>
      <c r="N42" s="159"/>
      <c r="O42" s="159"/>
      <c r="P42" s="159"/>
      <c r="Q42" s="159"/>
      <c r="R42" s="159"/>
      <c r="S42" s="159"/>
      <c r="T42" s="159"/>
      <c r="U42" s="159"/>
      <c r="V42" s="159"/>
      <c r="W42" s="159"/>
    </row>
    <row r="43" spans="1:23" ht="15" customHeight="1">
      <c r="A43" s="159"/>
      <c r="B43" s="159"/>
      <c r="C43" s="159"/>
      <c r="D43" s="159"/>
      <c r="E43" s="159"/>
      <c r="F43" s="159"/>
      <c r="G43" s="159"/>
      <c r="H43" s="159"/>
      <c r="I43" s="159"/>
      <c r="J43" s="159"/>
      <c r="K43" s="159"/>
      <c r="L43" s="159"/>
      <c r="M43" s="159"/>
      <c r="N43" s="159"/>
      <c r="O43" s="159"/>
      <c r="P43" s="159"/>
      <c r="Q43" s="159"/>
      <c r="R43" s="159"/>
      <c r="S43" s="159"/>
      <c r="T43" s="159"/>
      <c r="U43" s="159"/>
      <c r="V43" s="159"/>
      <c r="W43" s="159"/>
    </row>
    <row r="44" spans="1:23" ht="15" customHeight="1">
      <c r="A44" s="159"/>
      <c r="B44" s="159"/>
      <c r="C44" s="159"/>
      <c r="D44" s="159"/>
      <c r="E44" s="159"/>
      <c r="F44" s="159"/>
      <c r="G44" s="159"/>
      <c r="H44" s="159"/>
      <c r="I44" s="159"/>
      <c r="J44" s="159"/>
      <c r="K44" s="159"/>
      <c r="L44" s="159"/>
      <c r="M44" s="159"/>
      <c r="N44" s="159"/>
      <c r="O44" s="159"/>
      <c r="P44" s="159"/>
      <c r="Q44" s="159"/>
      <c r="R44" s="159"/>
      <c r="S44" s="159"/>
      <c r="T44" s="159"/>
      <c r="U44" s="159"/>
      <c r="V44" s="159"/>
      <c r="W44" s="159"/>
    </row>
    <row r="45" spans="1:23" ht="15" customHeight="1">
      <c r="A45" s="157" t="s">
        <v>192</v>
      </c>
      <c r="B45" s="157">
        <v>34</v>
      </c>
      <c r="C45" s="157">
        <v>577.79</v>
      </c>
      <c r="D45" s="157">
        <v>49</v>
      </c>
      <c r="E45" s="157">
        <v>656.02</v>
      </c>
      <c r="F45" s="157">
        <v>61</v>
      </c>
      <c r="G45" s="157">
        <v>316.13</v>
      </c>
      <c r="H45" s="157">
        <v>77</v>
      </c>
      <c r="I45" s="157">
        <v>420.97</v>
      </c>
      <c r="J45" s="157">
        <v>45</v>
      </c>
      <c r="K45" s="157">
        <v>96</v>
      </c>
      <c r="L45" s="157">
        <v>19</v>
      </c>
      <c r="M45" s="157">
        <v>39</v>
      </c>
      <c r="N45" s="159"/>
      <c r="O45" s="159"/>
      <c r="P45" s="159"/>
      <c r="Q45" s="159"/>
      <c r="R45" s="159"/>
      <c r="S45" s="159"/>
      <c r="T45" s="159"/>
      <c r="U45" s="159"/>
      <c r="V45" s="159"/>
      <c r="W45" s="159"/>
    </row>
    <row r="46" spans="1:23" ht="15" customHeight="1">
      <c r="A46" s="157" t="s">
        <v>329</v>
      </c>
      <c r="B46" s="157">
        <v>2</v>
      </c>
      <c r="C46" s="157">
        <v>5335.5</v>
      </c>
      <c r="D46" s="157">
        <v>2</v>
      </c>
      <c r="E46" s="157">
        <v>5335.5</v>
      </c>
      <c r="F46" s="157">
        <v>1</v>
      </c>
      <c r="G46" s="157">
        <v>2840</v>
      </c>
      <c r="H46" s="157">
        <v>1</v>
      </c>
      <c r="I46" s="157">
        <v>2840</v>
      </c>
      <c r="J46" s="157">
        <v>1</v>
      </c>
      <c r="K46" s="157">
        <v>0</v>
      </c>
      <c r="L46" s="157">
        <v>1</v>
      </c>
      <c r="M46" s="157">
        <v>0</v>
      </c>
      <c r="N46" s="159"/>
      <c r="O46" s="159"/>
      <c r="P46" s="159"/>
      <c r="Q46" s="159"/>
      <c r="R46" s="159"/>
      <c r="S46" s="159"/>
      <c r="T46" s="159"/>
      <c r="U46" s="159"/>
      <c r="V46" s="159"/>
      <c r="W46" s="159"/>
    </row>
    <row r="47" spans="1:23" ht="15" customHeight="1">
      <c r="A47" s="157" t="s">
        <v>512</v>
      </c>
      <c r="B47" s="157">
        <v>10</v>
      </c>
      <c r="C47" s="157">
        <v>27127.9</v>
      </c>
      <c r="D47" s="157">
        <v>10</v>
      </c>
      <c r="E47" s="157">
        <v>27127.9</v>
      </c>
      <c r="F47" s="157">
        <v>9</v>
      </c>
      <c r="G47" s="157">
        <v>17400.330000000002</v>
      </c>
      <c r="H47" s="157">
        <v>9</v>
      </c>
      <c r="I47" s="157">
        <v>17400.330000000002</v>
      </c>
      <c r="J47" s="157">
        <v>5</v>
      </c>
      <c r="K47" s="157">
        <v>0</v>
      </c>
      <c r="L47" s="157">
        <v>3</v>
      </c>
      <c r="M47" s="157">
        <v>0</v>
      </c>
      <c r="N47" s="159"/>
      <c r="O47" s="159"/>
      <c r="P47" s="159"/>
      <c r="Q47" s="159"/>
      <c r="R47" s="159"/>
      <c r="S47" s="159"/>
      <c r="T47" s="159"/>
      <c r="U47" s="159"/>
      <c r="V47" s="159"/>
      <c r="W47" s="159"/>
    </row>
    <row r="48" spans="1:23" ht="15" customHeight="1">
      <c r="A48" s="157" t="s">
        <v>1811</v>
      </c>
      <c r="B48" s="157">
        <v>2</v>
      </c>
      <c r="C48" s="157">
        <v>376.5</v>
      </c>
      <c r="D48" s="157">
        <v>2</v>
      </c>
      <c r="E48" s="157">
        <v>376.5</v>
      </c>
      <c r="F48" s="157">
        <v>14</v>
      </c>
      <c r="G48" s="157">
        <v>167.29</v>
      </c>
      <c r="H48" s="157">
        <v>14</v>
      </c>
      <c r="I48" s="157">
        <v>167.29</v>
      </c>
      <c r="J48" s="157">
        <v>4</v>
      </c>
      <c r="K48" s="157">
        <v>13</v>
      </c>
      <c r="L48" s="157">
        <v>1</v>
      </c>
      <c r="M48" s="157">
        <v>2</v>
      </c>
      <c r="N48" s="159"/>
      <c r="O48" s="159"/>
      <c r="P48" s="159"/>
      <c r="Q48" s="159"/>
      <c r="R48" s="159"/>
      <c r="S48" s="159"/>
      <c r="T48" s="159"/>
      <c r="U48" s="159"/>
      <c r="V48" s="159"/>
      <c r="W48" s="159"/>
    </row>
    <row r="49" spans="1:23" ht="15" customHeight="1">
      <c r="A49" s="157" t="s">
        <v>1812</v>
      </c>
      <c r="B49" s="157">
        <v>3</v>
      </c>
      <c r="C49" s="157">
        <v>4588.33</v>
      </c>
      <c r="D49" s="157">
        <v>3</v>
      </c>
      <c r="E49" s="157">
        <v>4588.33</v>
      </c>
      <c r="F49" s="157">
        <v>3</v>
      </c>
      <c r="G49" s="157">
        <v>5361</v>
      </c>
      <c r="H49" s="157">
        <v>5</v>
      </c>
      <c r="I49" s="157">
        <v>4114.6000000000004</v>
      </c>
      <c r="J49" s="157">
        <v>2</v>
      </c>
      <c r="K49" s="157">
        <v>8</v>
      </c>
      <c r="L49" s="157">
        <v>1</v>
      </c>
      <c r="M49" s="157">
        <v>3</v>
      </c>
      <c r="N49" s="159"/>
      <c r="O49" s="159"/>
      <c r="P49" s="159"/>
      <c r="Q49" s="159"/>
      <c r="R49" s="159"/>
      <c r="S49" s="159"/>
      <c r="T49" s="159"/>
      <c r="U49" s="159"/>
      <c r="V49" s="159"/>
      <c r="W49" s="159"/>
    </row>
    <row r="50" spans="1:23" ht="15" customHeight="1">
      <c r="A50" s="157" t="s">
        <v>1813</v>
      </c>
      <c r="B50" s="157">
        <v>1</v>
      </c>
      <c r="C50" s="157">
        <v>4595</v>
      </c>
      <c r="D50" s="157">
        <v>1</v>
      </c>
      <c r="E50" s="157">
        <v>4595</v>
      </c>
      <c r="F50" s="157">
        <v>1</v>
      </c>
      <c r="G50" s="157">
        <v>31685</v>
      </c>
      <c r="H50" s="157">
        <v>1</v>
      </c>
      <c r="I50" s="157">
        <v>31685</v>
      </c>
      <c r="J50" s="157">
        <v>2</v>
      </c>
      <c r="K50" s="157">
        <v>0</v>
      </c>
      <c r="L50" s="157">
        <v>1</v>
      </c>
      <c r="M50" s="157">
        <v>0</v>
      </c>
      <c r="N50" s="159"/>
      <c r="O50" s="159"/>
      <c r="P50" s="159"/>
      <c r="Q50" s="159"/>
      <c r="R50" s="159"/>
      <c r="S50" s="159"/>
      <c r="T50" s="159"/>
      <c r="U50" s="159"/>
      <c r="V50" s="159"/>
      <c r="W50" s="159"/>
    </row>
    <row r="51" spans="1:23" ht="15" customHeight="1">
      <c r="A51" s="157" t="s">
        <v>191</v>
      </c>
      <c r="B51" s="157">
        <v>0</v>
      </c>
      <c r="C51" s="157">
        <v>0</v>
      </c>
      <c r="D51" s="157">
        <v>0</v>
      </c>
      <c r="E51" s="157">
        <v>0</v>
      </c>
      <c r="F51" s="157">
        <v>0</v>
      </c>
      <c r="G51" s="157">
        <v>0</v>
      </c>
      <c r="H51" s="157">
        <v>0</v>
      </c>
      <c r="I51" s="157">
        <v>0</v>
      </c>
      <c r="J51" s="157">
        <v>0</v>
      </c>
      <c r="K51" s="157">
        <v>0</v>
      </c>
      <c r="L51" s="157">
        <v>0</v>
      </c>
      <c r="M51" s="157">
        <v>0</v>
      </c>
      <c r="N51" s="159"/>
      <c r="O51" s="159"/>
      <c r="P51" s="159"/>
      <c r="Q51" s="159"/>
      <c r="R51" s="159"/>
      <c r="S51" s="159"/>
      <c r="T51" s="159"/>
      <c r="U51" s="159"/>
      <c r="V51" s="159"/>
      <c r="W51" s="159"/>
    </row>
    <row r="52" spans="1:23" ht="15" customHeight="1">
      <c r="A52" s="211" t="s">
        <v>1814</v>
      </c>
      <c r="B52" s="211">
        <f>SUM(B45:B51)</f>
        <v>52</v>
      </c>
      <c r="C52" s="212">
        <f>SUMPRODUCT(B45:B51,C45:C51)/SUM(B45:B51)</f>
        <v>6167.4586538461535</v>
      </c>
      <c r="D52" s="211">
        <f>SUM(D45:D51)</f>
        <v>67</v>
      </c>
      <c r="E52" s="212">
        <f>SUMPRODUCT(D45:D51,E45:E51)/SUM(D45:D51)</f>
        <v>4973.2532835820894</v>
      </c>
      <c r="F52" s="211">
        <f>SUM(F45:F51)</f>
        <v>89</v>
      </c>
      <c r="G52" s="212">
        <f>SUMPRODUCT(F45:F51,G45:G51)/SUM(F45:F51)</f>
        <v>2571.2017977528094</v>
      </c>
      <c r="H52" s="211">
        <f>SUM(H45:H51)</f>
        <v>107</v>
      </c>
      <c r="I52" s="212">
        <f>SUMPRODUCT(H45:H51,I45:I51)/SUM(H45:H51)</f>
        <v>2303.3431775700938</v>
      </c>
      <c r="J52" s="211">
        <f t="shared" ref="J52:M52" si="4">SUM(J45:J51)</f>
        <v>59</v>
      </c>
      <c r="K52" s="211">
        <f t="shared" si="4"/>
        <v>117</v>
      </c>
      <c r="L52" s="211">
        <f t="shared" si="4"/>
        <v>26</v>
      </c>
      <c r="M52" s="211">
        <f t="shared" si="4"/>
        <v>44</v>
      </c>
      <c r="N52" s="159"/>
      <c r="O52" s="159"/>
      <c r="P52" s="159"/>
      <c r="Q52" s="159"/>
      <c r="R52" s="159"/>
      <c r="S52" s="159"/>
      <c r="T52" s="159"/>
      <c r="U52" s="159"/>
      <c r="V52" s="159"/>
      <c r="W52" s="159"/>
    </row>
    <row r="53" spans="1:23" ht="15" customHeight="1">
      <c r="A53" s="159"/>
      <c r="B53" s="159"/>
      <c r="C53" s="159"/>
      <c r="D53" s="159"/>
      <c r="E53" s="159"/>
      <c r="F53" s="159"/>
      <c r="G53" s="159"/>
      <c r="H53" s="159"/>
      <c r="I53" s="159"/>
      <c r="J53" s="159"/>
      <c r="K53" s="159"/>
      <c r="L53" s="159"/>
      <c r="M53" s="159"/>
      <c r="N53" s="159"/>
      <c r="O53" s="159"/>
      <c r="P53" s="159"/>
      <c r="Q53" s="159"/>
      <c r="R53" s="159"/>
      <c r="S53" s="159"/>
      <c r="T53" s="159"/>
      <c r="U53" s="159"/>
      <c r="V53" s="159"/>
      <c r="W53" s="159"/>
    </row>
    <row r="54" spans="1:23" ht="15" customHeight="1">
      <c r="A54" s="157" t="s">
        <v>192</v>
      </c>
      <c r="B54" s="157">
        <v>32</v>
      </c>
      <c r="C54" s="157">
        <v>647.19000000000005</v>
      </c>
      <c r="D54" s="157">
        <v>46</v>
      </c>
      <c r="E54" s="157">
        <v>750.63</v>
      </c>
      <c r="F54" s="157">
        <v>59</v>
      </c>
      <c r="G54" s="157">
        <v>297.39</v>
      </c>
      <c r="H54" s="157">
        <v>74</v>
      </c>
      <c r="I54" s="157">
        <v>282.49</v>
      </c>
      <c r="J54" s="157">
        <v>41</v>
      </c>
      <c r="K54" s="157">
        <v>88</v>
      </c>
      <c r="L54" s="157">
        <v>17</v>
      </c>
      <c r="M54" s="157">
        <v>35</v>
      </c>
      <c r="N54" s="159"/>
      <c r="O54" s="159"/>
      <c r="P54" s="159"/>
      <c r="Q54" s="159"/>
      <c r="R54" s="159"/>
      <c r="S54" s="159"/>
      <c r="T54" s="159"/>
      <c r="U54" s="159"/>
      <c r="V54" s="159"/>
      <c r="W54" s="159"/>
    </row>
    <row r="55" spans="1:23" ht="15" customHeight="1">
      <c r="A55" s="157" t="s">
        <v>329</v>
      </c>
      <c r="B55" s="157">
        <v>1</v>
      </c>
      <c r="C55" s="157">
        <v>1165</v>
      </c>
      <c r="D55" s="157">
        <v>1</v>
      </c>
      <c r="E55" s="157">
        <v>1165</v>
      </c>
      <c r="F55" s="157">
        <v>3</v>
      </c>
      <c r="G55" s="157">
        <v>182.33</v>
      </c>
      <c r="H55" s="157">
        <v>3</v>
      </c>
      <c r="I55" s="157">
        <v>182.33</v>
      </c>
      <c r="J55" s="157">
        <v>0</v>
      </c>
      <c r="K55" s="157">
        <v>0</v>
      </c>
      <c r="L55" s="157">
        <v>0</v>
      </c>
      <c r="M55" s="157">
        <v>0</v>
      </c>
      <c r="N55" s="159"/>
      <c r="O55" s="159"/>
      <c r="P55" s="159"/>
      <c r="Q55" s="159"/>
      <c r="R55" s="159"/>
      <c r="S55" s="159"/>
      <c r="T55" s="159"/>
      <c r="U55" s="159"/>
      <c r="V55" s="159"/>
      <c r="W55" s="159"/>
    </row>
    <row r="56" spans="1:23" ht="15" customHeight="1">
      <c r="A56" s="157" t="s">
        <v>512</v>
      </c>
      <c r="B56" s="157">
        <v>15</v>
      </c>
      <c r="C56" s="157">
        <v>10960.13</v>
      </c>
      <c r="D56" s="157">
        <v>15</v>
      </c>
      <c r="E56" s="157">
        <v>10960.13</v>
      </c>
      <c r="F56" s="157">
        <v>16</v>
      </c>
      <c r="G56" s="157">
        <v>19863.88</v>
      </c>
      <c r="H56" s="157">
        <v>16</v>
      </c>
      <c r="I56" s="157">
        <v>19863.88</v>
      </c>
      <c r="J56" s="157">
        <v>11</v>
      </c>
      <c r="K56" s="157">
        <v>0</v>
      </c>
      <c r="L56" s="157">
        <v>6</v>
      </c>
      <c r="M56" s="157">
        <v>0</v>
      </c>
      <c r="N56" s="159"/>
      <c r="O56" s="159"/>
      <c r="P56" s="159"/>
      <c r="Q56" s="159"/>
      <c r="R56" s="159"/>
      <c r="S56" s="159"/>
      <c r="T56" s="159"/>
      <c r="U56" s="159"/>
      <c r="V56" s="159"/>
      <c r="W56" s="159"/>
    </row>
    <row r="57" spans="1:23" ht="15" customHeight="1">
      <c r="A57" s="157" t="s">
        <v>1811</v>
      </c>
      <c r="B57" s="157">
        <v>1</v>
      </c>
      <c r="C57" s="157">
        <v>54</v>
      </c>
      <c r="D57" s="157">
        <v>2</v>
      </c>
      <c r="E57" s="157">
        <v>57</v>
      </c>
      <c r="F57" s="157">
        <v>19</v>
      </c>
      <c r="G57" s="157">
        <v>181.74</v>
      </c>
      <c r="H57" s="157">
        <v>19</v>
      </c>
      <c r="I57" s="157">
        <v>181.74</v>
      </c>
      <c r="J57" s="157">
        <v>6</v>
      </c>
      <c r="K57" s="157">
        <v>12</v>
      </c>
      <c r="L57" s="157">
        <v>0</v>
      </c>
      <c r="M57" s="157">
        <v>0</v>
      </c>
      <c r="N57" s="159"/>
      <c r="O57" s="159"/>
      <c r="P57" s="159"/>
      <c r="Q57" s="159"/>
      <c r="R57" s="159"/>
      <c r="S57" s="159"/>
      <c r="T57" s="159"/>
      <c r="U57" s="159"/>
      <c r="V57" s="159"/>
      <c r="W57" s="159"/>
    </row>
    <row r="58" spans="1:23" ht="15" customHeight="1">
      <c r="A58" s="157" t="s">
        <v>1812</v>
      </c>
      <c r="B58" s="157">
        <v>2</v>
      </c>
      <c r="C58" s="157">
        <v>11694.5</v>
      </c>
      <c r="D58" s="157">
        <v>2</v>
      </c>
      <c r="E58" s="157">
        <v>11694.5</v>
      </c>
      <c r="F58" s="157">
        <v>2</v>
      </c>
      <c r="G58" s="157">
        <v>4255</v>
      </c>
      <c r="H58" s="157">
        <v>2</v>
      </c>
      <c r="I58" s="157">
        <v>4255</v>
      </c>
      <c r="J58" s="157">
        <v>1</v>
      </c>
      <c r="K58" s="157">
        <v>4</v>
      </c>
      <c r="L58" s="157">
        <v>0</v>
      </c>
      <c r="M58" s="157">
        <v>2</v>
      </c>
      <c r="N58" s="159"/>
      <c r="O58" s="159"/>
      <c r="P58" s="159"/>
      <c r="Q58" s="159"/>
      <c r="R58" s="159"/>
      <c r="S58" s="159"/>
      <c r="T58" s="159"/>
      <c r="U58" s="159"/>
      <c r="V58" s="159"/>
      <c r="W58" s="159"/>
    </row>
    <row r="59" spans="1:23" ht="15" customHeight="1">
      <c r="A59" s="157" t="s">
        <v>1813</v>
      </c>
      <c r="B59" s="157">
        <v>1</v>
      </c>
      <c r="C59" s="157">
        <v>10611</v>
      </c>
      <c r="D59" s="157">
        <v>1</v>
      </c>
      <c r="E59" s="157">
        <v>10611</v>
      </c>
      <c r="F59" s="157">
        <v>0</v>
      </c>
      <c r="G59" s="157">
        <v>0</v>
      </c>
      <c r="H59" s="157">
        <v>0</v>
      </c>
      <c r="I59" s="157">
        <v>0</v>
      </c>
      <c r="J59" s="157">
        <v>0</v>
      </c>
      <c r="K59" s="157">
        <v>0</v>
      </c>
      <c r="L59" s="157">
        <v>0</v>
      </c>
      <c r="M59" s="157">
        <v>0</v>
      </c>
      <c r="N59" s="159"/>
      <c r="O59" s="159"/>
      <c r="P59" s="159"/>
      <c r="Q59" s="159"/>
      <c r="R59" s="159"/>
      <c r="S59" s="159"/>
      <c r="T59" s="159"/>
      <c r="U59" s="159"/>
      <c r="V59" s="159"/>
      <c r="W59" s="159"/>
    </row>
    <row r="60" spans="1:23" ht="15" customHeight="1">
      <c r="A60" s="157" t="s">
        <v>191</v>
      </c>
      <c r="B60" s="157">
        <v>0</v>
      </c>
      <c r="C60" s="157">
        <v>0</v>
      </c>
      <c r="D60" s="157">
        <v>0</v>
      </c>
      <c r="E60" s="157">
        <v>0</v>
      </c>
      <c r="F60" s="157">
        <v>0</v>
      </c>
      <c r="G60" s="157">
        <v>0</v>
      </c>
      <c r="H60" s="157">
        <v>0</v>
      </c>
      <c r="I60" s="157">
        <v>0</v>
      </c>
      <c r="J60" s="157">
        <v>0</v>
      </c>
      <c r="K60" s="157">
        <v>0</v>
      </c>
      <c r="L60" s="157">
        <v>0</v>
      </c>
      <c r="M60" s="157">
        <v>0</v>
      </c>
      <c r="N60" s="159"/>
      <c r="O60" s="159"/>
      <c r="P60" s="159"/>
      <c r="Q60" s="159"/>
      <c r="R60" s="159"/>
      <c r="S60" s="159"/>
      <c r="T60" s="159"/>
      <c r="U60" s="159"/>
      <c r="V60" s="159"/>
      <c r="W60" s="159"/>
    </row>
    <row r="61" spans="1:23" ht="15" customHeight="1">
      <c r="A61" s="211" t="s">
        <v>1814</v>
      </c>
      <c r="B61" s="211">
        <f>SUM(B54:B60)</f>
        <v>52</v>
      </c>
      <c r="C61" s="212">
        <f>SUMPRODUCT(B54:B60,C54:C60)/SUM(B54:B60)</f>
        <v>4237.1351923076918</v>
      </c>
      <c r="D61" s="211">
        <f>SUM(D54:D60)</f>
        <v>67</v>
      </c>
      <c r="E61" s="212">
        <f>SUMPRODUCT(D54:D60,E54:E60)/SUM(D54:D60)</f>
        <v>3495.6705970149251</v>
      </c>
      <c r="F61" s="211">
        <f>SUM(F54:F60)</f>
        <v>99</v>
      </c>
      <c r="G61" s="212">
        <f>SUMPRODUCT(F54:F60,G54:G60)/SUM(F54:F60)</f>
        <v>3513.9206060606061</v>
      </c>
      <c r="H61" s="211">
        <f>SUM(H54:H60)</f>
        <v>114</v>
      </c>
      <c r="I61" s="212">
        <f>SUMPRODUCT(H54:H60,I54:I60)/SUM(H54:H60)</f>
        <v>3081.0209649122808</v>
      </c>
      <c r="J61" s="211">
        <f t="shared" ref="J61:M61" si="5">SUM(J54:J60)</f>
        <v>59</v>
      </c>
      <c r="K61" s="211">
        <f t="shared" si="5"/>
        <v>104</v>
      </c>
      <c r="L61" s="211">
        <f t="shared" si="5"/>
        <v>23</v>
      </c>
      <c r="M61" s="211">
        <f t="shared" si="5"/>
        <v>37</v>
      </c>
      <c r="N61" s="159"/>
      <c r="O61" s="159"/>
      <c r="P61" s="159"/>
      <c r="Q61" s="159"/>
      <c r="R61" s="159"/>
      <c r="S61" s="159"/>
      <c r="T61" s="159"/>
      <c r="U61" s="159"/>
      <c r="V61" s="159"/>
      <c r="W61" s="159"/>
    </row>
    <row r="62" spans="1:23" ht="15" customHeight="1">
      <c r="A62" s="159"/>
      <c r="B62" s="159"/>
      <c r="C62" s="159"/>
      <c r="D62" s="159"/>
      <c r="E62" s="159"/>
      <c r="F62" s="159"/>
      <c r="G62" s="159"/>
      <c r="H62" s="159"/>
      <c r="I62" s="159"/>
      <c r="J62" s="159"/>
      <c r="K62" s="159"/>
      <c r="L62" s="159"/>
      <c r="M62" s="159"/>
      <c r="N62" s="159"/>
      <c r="O62" s="159"/>
      <c r="P62" s="159"/>
      <c r="Q62" s="159"/>
      <c r="R62" s="159"/>
      <c r="S62" s="159"/>
      <c r="T62" s="159"/>
      <c r="U62" s="159"/>
      <c r="V62" s="159"/>
      <c r="W62" s="159"/>
    </row>
    <row r="63" spans="1:23" ht="15" customHeight="1">
      <c r="A63" s="159"/>
      <c r="B63" s="159">
        <f>AVERAGE(B61,B52,B42)</f>
        <v>54</v>
      </c>
      <c r="C63" s="159"/>
      <c r="D63" s="159"/>
      <c r="E63" s="159"/>
      <c r="F63" s="159"/>
      <c r="G63" s="159"/>
      <c r="H63" s="159"/>
      <c r="I63" s="159"/>
      <c r="J63" s="159"/>
      <c r="K63" s="159"/>
      <c r="L63" s="159"/>
      <c r="M63" s="159"/>
      <c r="N63" s="159"/>
      <c r="O63" s="159"/>
      <c r="P63" s="159"/>
      <c r="Q63" s="159"/>
      <c r="R63" s="159"/>
      <c r="S63" s="159"/>
      <c r="T63" s="159"/>
      <c r="U63" s="159"/>
      <c r="V63" s="159"/>
      <c r="W63" s="159"/>
    </row>
    <row r="64" spans="1:23" ht="15" customHeight="1">
      <c r="A64" s="159"/>
      <c r="B64" s="159"/>
      <c r="C64" s="159"/>
      <c r="D64" s="159"/>
      <c r="E64" s="159"/>
      <c r="F64" s="159"/>
      <c r="G64" s="159"/>
      <c r="H64" s="159"/>
      <c r="I64" s="159"/>
      <c r="J64" s="159"/>
      <c r="K64" s="159"/>
      <c r="L64" s="159"/>
      <c r="M64" s="159"/>
      <c r="N64" s="159"/>
      <c r="O64" s="159"/>
      <c r="P64" s="159"/>
      <c r="Q64" s="159"/>
      <c r="R64" s="159"/>
      <c r="S64" s="159"/>
      <c r="T64" s="159"/>
      <c r="U64" s="159"/>
      <c r="V64" s="159"/>
      <c r="W64" s="159"/>
    </row>
  </sheetData>
  <mergeCells count="2">
    <mergeCell ref="B3:M3"/>
    <mergeCell ref="B34:M34"/>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134"/>
  <sheetViews>
    <sheetView workbookViewId="0"/>
  </sheetViews>
  <sheetFormatPr defaultColWidth="11.125" defaultRowHeight="15" customHeight="1"/>
  <cols>
    <col min="1" max="1" width="64.375" style="154" customWidth="1"/>
    <col min="2" max="26" width="11.125" style="154" customWidth="1"/>
    <col min="27" max="16384" width="11.125" style="154"/>
  </cols>
  <sheetData>
    <row r="1" spans="1:20" ht="15" customHeight="1">
      <c r="A1" s="206" t="s">
        <v>7633</v>
      </c>
      <c r="B1" s="159"/>
      <c r="C1" s="159"/>
      <c r="D1" s="159"/>
      <c r="E1" s="159"/>
      <c r="F1" s="159"/>
      <c r="G1" s="159"/>
      <c r="H1" s="159"/>
      <c r="I1" s="159"/>
      <c r="J1" s="159"/>
      <c r="K1" s="159"/>
      <c r="L1" s="159"/>
      <c r="M1" s="159"/>
      <c r="N1" s="159"/>
      <c r="O1" s="159"/>
      <c r="P1" s="159"/>
      <c r="Q1" s="159"/>
      <c r="R1" s="159"/>
      <c r="S1" s="159"/>
      <c r="T1" s="159"/>
    </row>
    <row r="2" spans="1:20" ht="15" customHeight="1" thickBot="1">
      <c r="A2" s="159"/>
      <c r="B2" s="159"/>
      <c r="C2" s="159"/>
      <c r="D2" s="159"/>
      <c r="E2" s="159"/>
      <c r="F2" s="159"/>
      <c r="G2" s="159"/>
      <c r="H2" s="159"/>
      <c r="I2" s="159"/>
      <c r="J2" s="159"/>
      <c r="K2" s="159"/>
      <c r="L2" s="159"/>
      <c r="M2" s="159"/>
      <c r="N2" s="159"/>
      <c r="O2" s="159"/>
      <c r="P2" s="159"/>
      <c r="Q2" s="159"/>
      <c r="R2" s="159"/>
      <c r="S2" s="159"/>
      <c r="T2" s="159"/>
    </row>
    <row r="3" spans="1:20" ht="15" customHeight="1">
      <c r="A3" s="214" t="s">
        <v>21</v>
      </c>
      <c r="B3" s="241" t="s">
        <v>153</v>
      </c>
      <c r="C3" s="242"/>
      <c r="D3" s="242"/>
      <c r="E3" s="242"/>
      <c r="F3" s="242"/>
      <c r="G3" s="241" t="s">
        <v>152</v>
      </c>
      <c r="H3" s="242"/>
      <c r="I3" s="242"/>
      <c r="J3" s="242"/>
      <c r="K3" s="215"/>
      <c r="L3" s="159"/>
      <c r="M3" s="159"/>
      <c r="N3" s="159"/>
      <c r="O3" s="159"/>
      <c r="P3" s="159"/>
      <c r="Q3" s="159"/>
      <c r="R3" s="159"/>
      <c r="S3" s="159"/>
      <c r="T3" s="159"/>
    </row>
    <row r="4" spans="1:20" ht="15" customHeight="1">
      <c r="A4" s="159"/>
      <c r="B4" s="182" t="s">
        <v>1815</v>
      </c>
      <c r="C4" s="216" t="s">
        <v>1816</v>
      </c>
      <c r="D4" s="216" t="s">
        <v>1817</v>
      </c>
      <c r="E4" s="216" t="s">
        <v>1818</v>
      </c>
      <c r="F4" s="216" t="s">
        <v>125</v>
      </c>
      <c r="G4" s="216" t="s">
        <v>1815</v>
      </c>
      <c r="H4" s="216" t="s">
        <v>1817</v>
      </c>
      <c r="I4" s="216" t="s">
        <v>1818</v>
      </c>
      <c r="J4" s="216" t="s">
        <v>125</v>
      </c>
      <c r="K4" s="181"/>
      <c r="L4" s="159"/>
      <c r="M4" s="159"/>
      <c r="N4" s="159"/>
      <c r="O4" s="159"/>
      <c r="P4" s="159"/>
      <c r="Q4" s="159"/>
      <c r="R4" s="159"/>
      <c r="S4" s="159"/>
      <c r="T4" s="159"/>
    </row>
    <row r="5" spans="1:20" ht="15" customHeight="1">
      <c r="A5" s="157" t="s">
        <v>191</v>
      </c>
      <c r="B5" s="181">
        <v>0</v>
      </c>
      <c r="C5" s="181">
        <v>11</v>
      </c>
      <c r="D5" s="181">
        <v>2</v>
      </c>
      <c r="E5" s="181">
        <v>3</v>
      </c>
      <c r="F5" s="181">
        <v>16</v>
      </c>
      <c r="G5" s="181">
        <v>0</v>
      </c>
      <c r="H5" s="181">
        <v>0</v>
      </c>
      <c r="I5" s="181">
        <v>0</v>
      </c>
      <c r="J5" s="181">
        <v>0</v>
      </c>
      <c r="K5" s="181"/>
      <c r="L5" s="159"/>
      <c r="M5" s="159"/>
      <c r="N5" s="159"/>
      <c r="O5" s="159"/>
      <c r="P5" s="159"/>
      <c r="Q5" s="159"/>
      <c r="R5" s="159"/>
      <c r="S5" s="159"/>
      <c r="T5" s="159"/>
    </row>
    <row r="6" spans="1:20" ht="15" customHeight="1">
      <c r="A6" s="157" t="s">
        <v>512</v>
      </c>
      <c r="B6" s="181">
        <v>2</v>
      </c>
      <c r="C6" s="181">
        <v>38</v>
      </c>
      <c r="D6" s="181">
        <v>0</v>
      </c>
      <c r="E6" s="181">
        <v>2</v>
      </c>
      <c r="F6" s="181">
        <v>42</v>
      </c>
      <c r="G6" s="181">
        <v>4</v>
      </c>
      <c r="H6" s="181">
        <v>12</v>
      </c>
      <c r="I6" s="181">
        <v>20</v>
      </c>
      <c r="J6" s="181">
        <v>17</v>
      </c>
      <c r="K6" s="181"/>
      <c r="L6" s="159"/>
      <c r="M6" s="159"/>
      <c r="N6" s="159"/>
      <c r="O6" s="159"/>
      <c r="P6" s="159"/>
      <c r="Q6" s="159"/>
      <c r="R6" s="159"/>
      <c r="S6" s="159"/>
      <c r="T6" s="159"/>
    </row>
    <row r="7" spans="1:20" ht="15" customHeight="1">
      <c r="A7" s="157" t="s">
        <v>329</v>
      </c>
      <c r="B7" s="181">
        <v>5</v>
      </c>
      <c r="C7" s="181">
        <v>26</v>
      </c>
      <c r="D7" s="181">
        <v>0</v>
      </c>
      <c r="E7" s="181">
        <v>11</v>
      </c>
      <c r="F7" s="181">
        <v>42</v>
      </c>
      <c r="G7" s="181">
        <v>1</v>
      </c>
      <c r="H7" s="181">
        <v>1</v>
      </c>
      <c r="I7" s="181">
        <v>3</v>
      </c>
      <c r="J7" s="181">
        <v>12</v>
      </c>
      <c r="K7" s="181"/>
      <c r="L7" s="159"/>
      <c r="M7" s="159"/>
      <c r="N7" s="159"/>
      <c r="O7" s="159"/>
      <c r="P7" s="159"/>
      <c r="Q7" s="159"/>
      <c r="R7" s="159"/>
      <c r="S7" s="159"/>
      <c r="T7" s="159"/>
    </row>
    <row r="8" spans="1:20" ht="15" customHeight="1">
      <c r="A8" s="157" t="s">
        <v>1813</v>
      </c>
      <c r="B8" s="181">
        <v>0</v>
      </c>
      <c r="C8" s="181">
        <v>2</v>
      </c>
      <c r="D8" s="181">
        <v>0</v>
      </c>
      <c r="E8" s="181">
        <v>0</v>
      </c>
      <c r="F8" s="181">
        <v>2</v>
      </c>
      <c r="G8" s="181">
        <v>1</v>
      </c>
      <c r="H8" s="181">
        <v>0</v>
      </c>
      <c r="I8" s="181">
        <v>2</v>
      </c>
      <c r="J8" s="181">
        <v>6</v>
      </c>
      <c r="K8" s="181"/>
      <c r="L8" s="159"/>
      <c r="M8" s="159"/>
      <c r="N8" s="159"/>
      <c r="O8" s="159"/>
      <c r="P8" s="159"/>
      <c r="Q8" s="159"/>
      <c r="R8" s="159"/>
      <c r="S8" s="159"/>
      <c r="T8" s="159"/>
    </row>
    <row r="9" spans="1:20" ht="15" customHeight="1">
      <c r="A9" s="157" t="s">
        <v>192</v>
      </c>
      <c r="B9" s="181">
        <v>9</v>
      </c>
      <c r="C9" s="181">
        <v>8</v>
      </c>
      <c r="D9" s="181">
        <v>24</v>
      </c>
      <c r="E9" s="181">
        <v>38</v>
      </c>
      <c r="F9" s="181">
        <v>79</v>
      </c>
      <c r="G9" s="181">
        <v>25</v>
      </c>
      <c r="H9" s="181">
        <v>66</v>
      </c>
      <c r="I9" s="181">
        <v>122</v>
      </c>
      <c r="J9" s="181">
        <v>130</v>
      </c>
      <c r="K9" s="181"/>
      <c r="L9" s="159"/>
      <c r="M9" s="159"/>
      <c r="N9" s="159"/>
      <c r="O9" s="159"/>
      <c r="P9" s="159"/>
      <c r="Q9" s="159"/>
      <c r="R9" s="159"/>
      <c r="S9" s="159"/>
      <c r="T9" s="159"/>
    </row>
    <row r="10" spans="1:20" ht="15" customHeight="1">
      <c r="A10" s="157" t="s">
        <v>1812</v>
      </c>
      <c r="B10" s="181">
        <v>1</v>
      </c>
      <c r="C10" s="181">
        <v>9</v>
      </c>
      <c r="D10" s="181">
        <v>1</v>
      </c>
      <c r="E10" s="181">
        <v>0</v>
      </c>
      <c r="F10" s="181">
        <v>11</v>
      </c>
      <c r="G10" s="181">
        <v>1</v>
      </c>
      <c r="H10" s="181">
        <v>1</v>
      </c>
      <c r="I10" s="181">
        <v>3</v>
      </c>
      <c r="J10" s="181">
        <v>4</v>
      </c>
      <c r="K10" s="181"/>
      <c r="L10" s="159"/>
      <c r="M10" s="159"/>
      <c r="N10" s="159"/>
      <c r="O10" s="159"/>
      <c r="P10" s="159"/>
      <c r="Q10" s="159"/>
      <c r="R10" s="159"/>
      <c r="S10" s="159"/>
      <c r="T10" s="159"/>
    </row>
    <row r="11" spans="1:20" ht="15" customHeight="1">
      <c r="A11" s="157" t="s">
        <v>1811</v>
      </c>
      <c r="B11" s="181">
        <v>1</v>
      </c>
      <c r="C11" s="181">
        <v>5</v>
      </c>
      <c r="D11" s="181">
        <v>4</v>
      </c>
      <c r="E11" s="181">
        <v>19</v>
      </c>
      <c r="F11" s="181">
        <v>29</v>
      </c>
      <c r="G11" s="181">
        <v>3</v>
      </c>
      <c r="H11" s="181">
        <v>16</v>
      </c>
      <c r="I11" s="181">
        <v>21</v>
      </c>
      <c r="J11" s="181">
        <v>23</v>
      </c>
      <c r="K11" s="181"/>
      <c r="L11" s="159"/>
      <c r="M11" s="159"/>
      <c r="N11" s="159"/>
      <c r="O11" s="159"/>
      <c r="P11" s="159"/>
      <c r="Q11" s="159"/>
      <c r="R11" s="159"/>
      <c r="S11" s="159"/>
      <c r="T11" s="159"/>
    </row>
    <row r="12" spans="1:20" ht="15" customHeight="1">
      <c r="A12" s="211" t="s">
        <v>125</v>
      </c>
      <c r="B12" s="217">
        <f t="shared" ref="B12:J12" si="0">SUM(B5:B11)</f>
        <v>18</v>
      </c>
      <c r="C12" s="217">
        <f t="shared" si="0"/>
        <v>99</v>
      </c>
      <c r="D12" s="217">
        <f t="shared" si="0"/>
        <v>31</v>
      </c>
      <c r="E12" s="217">
        <f t="shared" si="0"/>
        <v>73</v>
      </c>
      <c r="F12" s="217">
        <f t="shared" si="0"/>
        <v>221</v>
      </c>
      <c r="G12" s="217">
        <f t="shared" si="0"/>
        <v>35</v>
      </c>
      <c r="H12" s="217">
        <f t="shared" si="0"/>
        <v>96</v>
      </c>
      <c r="I12" s="217">
        <f t="shared" si="0"/>
        <v>171</v>
      </c>
      <c r="J12" s="217">
        <f t="shared" si="0"/>
        <v>192</v>
      </c>
      <c r="K12" s="159"/>
      <c r="L12" s="159"/>
      <c r="M12" s="159"/>
      <c r="N12" s="159"/>
      <c r="O12" s="159"/>
      <c r="P12" s="159"/>
      <c r="Q12" s="159"/>
      <c r="R12" s="159"/>
      <c r="S12" s="159"/>
      <c r="T12" s="159"/>
    </row>
    <row r="13" spans="1:20" ht="15" customHeight="1" thickBot="1">
      <c r="A13" s="159"/>
      <c r="B13" s="181"/>
      <c r="C13" s="181"/>
      <c r="D13" s="181">
        <f>SUM(B12:D12)</f>
        <v>148</v>
      </c>
      <c r="E13" s="159"/>
      <c r="F13" s="159"/>
      <c r="G13" s="159"/>
      <c r="H13" s="159"/>
      <c r="I13" s="159">
        <f>SUM(G12:I12)</f>
        <v>302</v>
      </c>
      <c r="J13" s="159"/>
      <c r="K13" s="159"/>
      <c r="L13" s="159"/>
      <c r="M13" s="159"/>
      <c r="N13" s="159"/>
      <c r="O13" s="159"/>
      <c r="P13" s="159"/>
      <c r="Q13" s="159"/>
      <c r="R13" s="159"/>
      <c r="S13" s="159"/>
      <c r="T13" s="159"/>
    </row>
    <row r="14" spans="1:20" ht="15" customHeight="1">
      <c r="A14" s="214" t="s">
        <v>26</v>
      </c>
      <c r="B14" s="241" t="s">
        <v>153</v>
      </c>
      <c r="C14" s="242"/>
      <c r="D14" s="242"/>
      <c r="E14" s="242"/>
      <c r="F14" s="242"/>
      <c r="G14" s="241" t="s">
        <v>152</v>
      </c>
      <c r="H14" s="242"/>
      <c r="I14" s="242"/>
      <c r="J14" s="242"/>
      <c r="K14" s="215"/>
      <c r="L14" s="159"/>
      <c r="M14" s="159"/>
      <c r="N14" s="159"/>
      <c r="O14" s="159"/>
      <c r="P14" s="159"/>
      <c r="Q14" s="159"/>
      <c r="R14" s="159"/>
      <c r="S14" s="159"/>
      <c r="T14" s="159"/>
    </row>
    <row r="15" spans="1:20" ht="15" customHeight="1">
      <c r="A15" s="182"/>
      <c r="B15" s="216" t="s">
        <v>1815</v>
      </c>
      <c r="C15" s="216" t="s">
        <v>1816</v>
      </c>
      <c r="D15" s="216" t="s">
        <v>1817</v>
      </c>
      <c r="E15" s="216" t="s">
        <v>1818</v>
      </c>
      <c r="F15" s="216" t="s">
        <v>125</v>
      </c>
      <c r="G15" s="216" t="s">
        <v>1815</v>
      </c>
      <c r="H15" s="216" t="s">
        <v>1817</v>
      </c>
      <c r="I15" s="216" t="s">
        <v>1818</v>
      </c>
      <c r="J15" s="216" t="s">
        <v>125</v>
      </c>
      <c r="K15" s="181"/>
      <c r="L15" s="159"/>
      <c r="M15" s="159"/>
      <c r="N15" s="159"/>
      <c r="O15" s="159"/>
      <c r="P15" s="159"/>
      <c r="Q15" s="159"/>
      <c r="R15" s="159"/>
      <c r="S15" s="159"/>
      <c r="T15" s="159"/>
    </row>
    <row r="16" spans="1:20" ht="15" customHeight="1">
      <c r="A16" s="157" t="s">
        <v>191</v>
      </c>
      <c r="B16" s="181">
        <v>1</v>
      </c>
      <c r="C16" s="181">
        <v>15</v>
      </c>
      <c r="D16" s="181">
        <v>2</v>
      </c>
      <c r="E16" s="181">
        <v>3</v>
      </c>
      <c r="F16" s="181">
        <v>21</v>
      </c>
      <c r="G16" s="181">
        <v>0</v>
      </c>
      <c r="H16" s="181">
        <v>0</v>
      </c>
      <c r="I16" s="181">
        <v>0</v>
      </c>
      <c r="J16" s="181">
        <v>0</v>
      </c>
      <c r="K16" s="181"/>
      <c r="L16" s="159"/>
      <c r="M16" s="159"/>
      <c r="N16" s="159"/>
      <c r="O16" s="159"/>
      <c r="P16" s="159"/>
      <c r="Q16" s="159"/>
      <c r="R16" s="159"/>
      <c r="S16" s="159"/>
      <c r="T16" s="159"/>
    </row>
    <row r="17" spans="1:20" ht="15" customHeight="1">
      <c r="A17" s="157" t="s">
        <v>512</v>
      </c>
      <c r="B17" s="181">
        <v>0</v>
      </c>
      <c r="C17" s="181">
        <v>30</v>
      </c>
      <c r="D17" s="181">
        <v>1</v>
      </c>
      <c r="E17" s="181">
        <v>2</v>
      </c>
      <c r="F17" s="181">
        <v>33</v>
      </c>
      <c r="G17" s="181">
        <v>5</v>
      </c>
      <c r="H17" s="181">
        <v>9</v>
      </c>
      <c r="I17" s="181">
        <v>19</v>
      </c>
      <c r="J17" s="181">
        <v>17</v>
      </c>
      <c r="K17" s="181"/>
      <c r="L17" s="159"/>
      <c r="M17" s="159"/>
      <c r="N17" s="159"/>
      <c r="O17" s="159"/>
      <c r="P17" s="159"/>
      <c r="Q17" s="159"/>
      <c r="R17" s="159"/>
      <c r="S17" s="159"/>
      <c r="T17" s="159"/>
    </row>
    <row r="18" spans="1:20" ht="15" customHeight="1">
      <c r="A18" s="157" t="s">
        <v>329</v>
      </c>
      <c r="B18" s="181">
        <v>3</v>
      </c>
      <c r="C18" s="181">
        <v>10</v>
      </c>
      <c r="D18" s="181">
        <v>2</v>
      </c>
      <c r="E18" s="181">
        <v>12</v>
      </c>
      <c r="F18" s="181">
        <v>27</v>
      </c>
      <c r="G18" s="181">
        <v>2</v>
      </c>
      <c r="H18" s="181">
        <v>1</v>
      </c>
      <c r="I18" s="181">
        <v>3</v>
      </c>
      <c r="J18" s="181">
        <v>9</v>
      </c>
      <c r="K18" s="181"/>
      <c r="L18" s="159"/>
      <c r="M18" s="159"/>
      <c r="N18" s="159"/>
      <c r="O18" s="159"/>
      <c r="P18" s="159"/>
      <c r="Q18" s="159"/>
      <c r="R18" s="159"/>
      <c r="S18" s="159"/>
      <c r="T18" s="159"/>
    </row>
    <row r="19" spans="1:20" ht="15" customHeight="1">
      <c r="A19" s="157" t="s">
        <v>1813</v>
      </c>
      <c r="B19" s="181">
        <v>0</v>
      </c>
      <c r="C19" s="181">
        <v>2</v>
      </c>
      <c r="D19" s="181">
        <v>0</v>
      </c>
      <c r="E19" s="181">
        <v>0</v>
      </c>
      <c r="F19" s="181">
        <v>2</v>
      </c>
      <c r="G19" s="181">
        <v>0</v>
      </c>
      <c r="H19" s="181">
        <v>1</v>
      </c>
      <c r="I19" s="181">
        <v>2</v>
      </c>
      <c r="J19" s="181">
        <v>5</v>
      </c>
      <c r="K19" s="181"/>
      <c r="L19" s="159"/>
      <c r="M19" s="159"/>
      <c r="N19" s="159"/>
      <c r="O19" s="159"/>
      <c r="P19" s="159"/>
      <c r="Q19" s="159"/>
      <c r="R19" s="159"/>
      <c r="S19" s="159"/>
      <c r="T19" s="159"/>
    </row>
    <row r="20" spans="1:20" ht="15" customHeight="1">
      <c r="A20" s="157" t="s">
        <v>192</v>
      </c>
      <c r="B20" s="181">
        <v>10</v>
      </c>
      <c r="C20" s="181">
        <v>9</v>
      </c>
      <c r="D20" s="181">
        <v>26</v>
      </c>
      <c r="E20" s="181">
        <v>60</v>
      </c>
      <c r="F20" s="181">
        <v>105</v>
      </c>
      <c r="G20" s="181">
        <v>31</v>
      </c>
      <c r="H20" s="181">
        <v>77</v>
      </c>
      <c r="I20" s="181">
        <v>126</v>
      </c>
      <c r="J20" s="181">
        <v>149</v>
      </c>
      <c r="K20" s="181"/>
      <c r="L20" s="159"/>
      <c r="M20" s="159"/>
      <c r="N20" s="159"/>
      <c r="O20" s="159"/>
      <c r="P20" s="159"/>
      <c r="Q20" s="159"/>
      <c r="R20" s="159"/>
      <c r="S20" s="159"/>
      <c r="T20" s="159"/>
    </row>
    <row r="21" spans="1:20" ht="15" customHeight="1">
      <c r="A21" s="157" t="s">
        <v>1812</v>
      </c>
      <c r="B21" s="181">
        <v>2</v>
      </c>
      <c r="C21" s="181">
        <v>8</v>
      </c>
      <c r="D21" s="181">
        <v>1</v>
      </c>
      <c r="E21" s="181">
        <v>0</v>
      </c>
      <c r="F21" s="181">
        <v>11</v>
      </c>
      <c r="G21" s="181">
        <v>1</v>
      </c>
      <c r="H21" s="181">
        <v>5</v>
      </c>
      <c r="I21" s="181">
        <v>8</v>
      </c>
      <c r="J21" s="181">
        <v>9</v>
      </c>
      <c r="K21" s="181"/>
      <c r="L21" s="159"/>
      <c r="M21" s="159"/>
      <c r="N21" s="159"/>
      <c r="O21" s="159"/>
      <c r="P21" s="159"/>
      <c r="Q21" s="159"/>
      <c r="R21" s="159"/>
      <c r="S21" s="159"/>
      <c r="T21" s="159"/>
    </row>
    <row r="22" spans="1:20" ht="15" customHeight="1">
      <c r="A22" s="157" t="s">
        <v>1811</v>
      </c>
      <c r="B22" s="181">
        <v>1</v>
      </c>
      <c r="C22" s="181">
        <v>6</v>
      </c>
      <c r="D22" s="181">
        <v>5</v>
      </c>
      <c r="E22" s="181">
        <v>11</v>
      </c>
      <c r="F22" s="181">
        <v>23</v>
      </c>
      <c r="G22" s="181">
        <v>0</v>
      </c>
      <c r="H22" s="181">
        <v>14</v>
      </c>
      <c r="I22" s="181">
        <v>16</v>
      </c>
      <c r="J22" s="181">
        <v>20</v>
      </c>
      <c r="K22" s="181"/>
      <c r="L22" s="159"/>
      <c r="M22" s="159"/>
      <c r="N22" s="159"/>
      <c r="O22" s="159"/>
      <c r="P22" s="159"/>
      <c r="Q22" s="159"/>
      <c r="R22" s="159"/>
      <c r="S22" s="159"/>
      <c r="T22" s="159"/>
    </row>
    <row r="23" spans="1:20" ht="15" customHeight="1">
      <c r="A23" s="211" t="s">
        <v>125</v>
      </c>
      <c r="B23" s="217">
        <v>24</v>
      </c>
      <c r="C23" s="217">
        <v>85</v>
      </c>
      <c r="D23" s="217">
        <v>58</v>
      </c>
      <c r="E23" s="217">
        <v>102</v>
      </c>
      <c r="F23" s="217">
        <v>269</v>
      </c>
      <c r="G23" s="217">
        <f t="shared" ref="G23:J23" si="1">SUM(G16:G22)</f>
        <v>39</v>
      </c>
      <c r="H23" s="217">
        <f t="shared" si="1"/>
        <v>107</v>
      </c>
      <c r="I23" s="217">
        <f t="shared" si="1"/>
        <v>174</v>
      </c>
      <c r="J23" s="217">
        <f t="shared" si="1"/>
        <v>209</v>
      </c>
      <c r="K23" s="181"/>
      <c r="L23" s="159"/>
      <c r="M23" s="159"/>
      <c r="N23" s="159"/>
      <c r="O23" s="159"/>
      <c r="P23" s="159"/>
      <c r="Q23" s="159"/>
      <c r="R23" s="159"/>
      <c r="S23" s="159"/>
      <c r="T23" s="159"/>
    </row>
    <row r="24" spans="1:20" ht="15" customHeight="1" thickBot="1">
      <c r="A24" s="159"/>
      <c r="B24" s="215"/>
      <c r="C24" s="215"/>
      <c r="D24" s="181">
        <f>SUM(B23:D23)</f>
        <v>167</v>
      </c>
      <c r="E24" s="215"/>
      <c r="F24" s="215"/>
      <c r="G24" s="215"/>
      <c r="H24" s="215"/>
      <c r="I24" s="159">
        <f>SUM(G23:I23)</f>
        <v>320</v>
      </c>
      <c r="J24" s="215"/>
      <c r="K24" s="215"/>
      <c r="L24" s="159"/>
      <c r="M24" s="159"/>
      <c r="N24" s="159"/>
      <c r="O24" s="159"/>
      <c r="P24" s="159"/>
      <c r="Q24" s="159"/>
      <c r="R24" s="159"/>
      <c r="S24" s="159"/>
      <c r="T24" s="159"/>
    </row>
    <row r="25" spans="1:20" ht="15" customHeight="1">
      <c r="A25" s="214" t="s">
        <v>42</v>
      </c>
      <c r="B25" s="241" t="s">
        <v>153</v>
      </c>
      <c r="C25" s="242"/>
      <c r="D25" s="242"/>
      <c r="E25" s="242"/>
      <c r="F25" s="242"/>
      <c r="G25" s="241" t="s">
        <v>152</v>
      </c>
      <c r="H25" s="242"/>
      <c r="I25" s="242"/>
      <c r="J25" s="242"/>
      <c r="K25" s="215"/>
      <c r="L25" s="159"/>
      <c r="M25" s="159"/>
      <c r="N25" s="159"/>
      <c r="O25" s="159"/>
      <c r="P25" s="159"/>
      <c r="Q25" s="159"/>
      <c r="R25" s="159"/>
      <c r="S25" s="159"/>
      <c r="T25" s="159"/>
    </row>
    <row r="26" spans="1:20" ht="15" customHeight="1">
      <c r="A26" s="182"/>
      <c r="B26" s="216" t="s">
        <v>1815</v>
      </c>
      <c r="C26" s="216" t="s">
        <v>1816</v>
      </c>
      <c r="D26" s="216" t="s">
        <v>1817</v>
      </c>
      <c r="E26" s="216" t="s">
        <v>1818</v>
      </c>
      <c r="F26" s="216" t="s">
        <v>125</v>
      </c>
      <c r="G26" s="216" t="s">
        <v>1815</v>
      </c>
      <c r="H26" s="216" t="s">
        <v>1817</v>
      </c>
      <c r="I26" s="216" t="s">
        <v>1818</v>
      </c>
      <c r="J26" s="216" t="s">
        <v>125</v>
      </c>
      <c r="K26" s="181"/>
      <c r="L26" s="159"/>
      <c r="M26" s="159"/>
      <c r="N26" s="159"/>
      <c r="O26" s="159"/>
      <c r="P26" s="159"/>
      <c r="Q26" s="159"/>
      <c r="R26" s="159"/>
      <c r="S26" s="159"/>
      <c r="T26" s="159"/>
    </row>
    <row r="27" spans="1:20" ht="15" customHeight="1">
      <c r="A27" s="157" t="s">
        <v>191</v>
      </c>
      <c r="B27" s="181">
        <v>1</v>
      </c>
      <c r="C27" s="181">
        <v>10</v>
      </c>
      <c r="D27" s="181">
        <v>2</v>
      </c>
      <c r="E27" s="181">
        <v>4</v>
      </c>
      <c r="F27" s="181">
        <v>17</v>
      </c>
      <c r="G27" s="181">
        <v>0</v>
      </c>
      <c r="H27" s="181">
        <v>0</v>
      </c>
      <c r="I27" s="181">
        <v>0</v>
      </c>
      <c r="J27" s="181">
        <v>0</v>
      </c>
      <c r="K27" s="159"/>
      <c r="L27" s="159"/>
      <c r="M27" s="159"/>
      <c r="N27" s="159"/>
      <c r="O27" s="159"/>
      <c r="P27" s="159"/>
      <c r="Q27" s="159"/>
      <c r="R27" s="159"/>
      <c r="S27" s="159"/>
      <c r="T27" s="159"/>
    </row>
    <row r="28" spans="1:20" ht="15" customHeight="1">
      <c r="A28" s="157" t="s">
        <v>512</v>
      </c>
      <c r="B28" s="181">
        <v>1</v>
      </c>
      <c r="C28" s="181">
        <v>44</v>
      </c>
      <c r="D28" s="181">
        <v>1</v>
      </c>
      <c r="E28" s="181">
        <v>2</v>
      </c>
      <c r="F28" s="181">
        <v>48</v>
      </c>
      <c r="G28" s="181">
        <v>6</v>
      </c>
      <c r="H28" s="181">
        <v>16</v>
      </c>
      <c r="I28" s="181">
        <v>31</v>
      </c>
      <c r="J28" s="181">
        <v>31</v>
      </c>
      <c r="K28" s="159"/>
      <c r="L28" s="159"/>
      <c r="M28" s="159"/>
      <c r="N28" s="159"/>
      <c r="O28" s="159"/>
      <c r="P28" s="159"/>
      <c r="Q28" s="159"/>
      <c r="R28" s="159"/>
      <c r="S28" s="159"/>
      <c r="T28" s="159"/>
    </row>
    <row r="29" spans="1:20" ht="15" customHeight="1">
      <c r="A29" s="157" t="s">
        <v>329</v>
      </c>
      <c r="B29" s="181">
        <v>5</v>
      </c>
      <c r="C29" s="181">
        <v>29</v>
      </c>
      <c r="D29" s="181">
        <v>1</v>
      </c>
      <c r="E29" s="181">
        <v>18</v>
      </c>
      <c r="F29" s="181">
        <v>53</v>
      </c>
      <c r="G29" s="181">
        <v>0</v>
      </c>
      <c r="H29" s="181">
        <v>3</v>
      </c>
      <c r="I29" s="181">
        <v>4</v>
      </c>
      <c r="J29" s="181">
        <v>12</v>
      </c>
      <c r="K29" s="159"/>
      <c r="L29" s="159"/>
      <c r="M29" s="159"/>
      <c r="N29" s="159"/>
      <c r="O29" s="159"/>
      <c r="P29" s="159"/>
      <c r="Q29" s="159"/>
      <c r="R29" s="159"/>
      <c r="S29" s="159"/>
      <c r="T29" s="159"/>
    </row>
    <row r="30" spans="1:20" ht="15" customHeight="1">
      <c r="A30" s="157" t="s">
        <v>1813</v>
      </c>
      <c r="B30" s="181">
        <v>0</v>
      </c>
      <c r="C30" s="181">
        <v>2</v>
      </c>
      <c r="D30" s="181">
        <v>0</v>
      </c>
      <c r="E30" s="181">
        <v>0</v>
      </c>
      <c r="F30" s="181">
        <v>2</v>
      </c>
      <c r="G30" s="181">
        <v>1</v>
      </c>
      <c r="H30" s="181">
        <v>0</v>
      </c>
      <c r="I30" s="181">
        <v>1</v>
      </c>
      <c r="J30" s="181">
        <v>2</v>
      </c>
      <c r="K30" s="159"/>
      <c r="L30" s="159"/>
      <c r="M30" s="159"/>
      <c r="N30" s="159"/>
      <c r="O30" s="159"/>
      <c r="P30" s="159"/>
      <c r="Q30" s="159"/>
      <c r="R30" s="159"/>
      <c r="S30" s="159"/>
      <c r="T30" s="159"/>
    </row>
    <row r="31" spans="1:20" ht="15" customHeight="1">
      <c r="A31" s="157" t="s">
        <v>192</v>
      </c>
      <c r="B31" s="181">
        <v>12</v>
      </c>
      <c r="C31" s="181">
        <v>16</v>
      </c>
      <c r="D31" s="181">
        <v>22</v>
      </c>
      <c r="E31" s="181">
        <v>38</v>
      </c>
      <c r="F31" s="181">
        <v>88</v>
      </c>
      <c r="G31" s="181">
        <v>21</v>
      </c>
      <c r="H31" s="181">
        <v>74</v>
      </c>
      <c r="I31" s="181">
        <v>120</v>
      </c>
      <c r="J31" s="181">
        <v>145</v>
      </c>
      <c r="K31" s="159"/>
      <c r="L31" s="159"/>
      <c r="M31" s="159"/>
      <c r="N31" s="159"/>
      <c r="O31" s="159"/>
      <c r="P31" s="159"/>
      <c r="Q31" s="159"/>
      <c r="R31" s="159"/>
      <c r="S31" s="159"/>
      <c r="T31" s="159"/>
    </row>
    <row r="32" spans="1:20" ht="15" customHeight="1">
      <c r="A32" s="157" t="s">
        <v>1812</v>
      </c>
      <c r="B32" s="181">
        <v>1</v>
      </c>
      <c r="C32" s="181">
        <v>11</v>
      </c>
      <c r="D32" s="181">
        <v>0</v>
      </c>
      <c r="E32" s="181">
        <v>0</v>
      </c>
      <c r="F32" s="181">
        <v>12</v>
      </c>
      <c r="G32" s="181">
        <v>1</v>
      </c>
      <c r="H32" s="181">
        <v>2</v>
      </c>
      <c r="I32" s="181">
        <v>4</v>
      </c>
      <c r="J32" s="181">
        <v>4</v>
      </c>
      <c r="K32" s="159"/>
      <c r="L32" s="159"/>
      <c r="M32" s="159"/>
      <c r="N32" s="159"/>
      <c r="O32" s="159"/>
      <c r="P32" s="159"/>
      <c r="Q32" s="159"/>
      <c r="R32" s="159"/>
      <c r="S32" s="159"/>
      <c r="T32" s="159"/>
    </row>
    <row r="33" spans="1:20" ht="15" customHeight="1">
      <c r="A33" s="157" t="s">
        <v>1811</v>
      </c>
      <c r="B33" s="181">
        <v>2</v>
      </c>
      <c r="C33" s="181">
        <v>7</v>
      </c>
      <c r="D33" s="181">
        <v>5</v>
      </c>
      <c r="E33" s="181">
        <v>24</v>
      </c>
      <c r="F33" s="181">
        <v>38</v>
      </c>
      <c r="G33" s="181">
        <v>2</v>
      </c>
      <c r="H33" s="181">
        <v>19</v>
      </c>
      <c r="I33" s="181">
        <v>21</v>
      </c>
      <c r="J33" s="181">
        <v>25</v>
      </c>
      <c r="K33" s="159"/>
      <c r="L33" s="159"/>
      <c r="M33" s="159"/>
      <c r="N33" s="159"/>
      <c r="O33" s="159"/>
      <c r="P33" s="159"/>
      <c r="Q33" s="159"/>
      <c r="R33" s="159"/>
      <c r="S33" s="159"/>
      <c r="T33" s="159"/>
    </row>
    <row r="34" spans="1:20" ht="15" customHeight="1">
      <c r="A34" s="211" t="s">
        <v>125</v>
      </c>
      <c r="B34" s="217">
        <v>39</v>
      </c>
      <c r="C34" s="217">
        <v>93</v>
      </c>
      <c r="D34" s="217">
        <v>31</v>
      </c>
      <c r="E34" s="217">
        <v>100</v>
      </c>
      <c r="F34" s="217">
        <v>263</v>
      </c>
      <c r="G34" s="217">
        <f t="shared" ref="G34:J34" si="2">SUM(G27:G33)</f>
        <v>31</v>
      </c>
      <c r="H34" s="217">
        <f t="shared" si="2"/>
        <v>114</v>
      </c>
      <c r="I34" s="217">
        <f t="shared" si="2"/>
        <v>181</v>
      </c>
      <c r="J34" s="217">
        <f t="shared" si="2"/>
        <v>219</v>
      </c>
      <c r="K34" s="159"/>
      <c r="L34" s="159"/>
      <c r="M34" s="159"/>
      <c r="N34" s="159"/>
      <c r="O34" s="159"/>
      <c r="P34" s="159"/>
      <c r="Q34" s="159"/>
      <c r="R34" s="159"/>
      <c r="S34" s="159"/>
      <c r="T34" s="159"/>
    </row>
    <row r="35" spans="1:20" ht="15" customHeight="1">
      <c r="A35" s="159"/>
      <c r="B35" s="159"/>
      <c r="C35" s="159"/>
      <c r="D35" s="181"/>
      <c r="E35" s="159"/>
      <c r="F35" s="159"/>
      <c r="G35" s="159"/>
      <c r="H35" s="159"/>
      <c r="I35" s="159"/>
      <c r="J35" s="159"/>
      <c r="K35" s="159"/>
      <c r="L35" s="159"/>
      <c r="M35" s="159"/>
      <c r="N35" s="159"/>
      <c r="O35" s="159"/>
      <c r="P35" s="159"/>
      <c r="Q35" s="159"/>
      <c r="R35" s="159"/>
      <c r="S35" s="159"/>
      <c r="T35" s="159"/>
    </row>
    <row r="36" spans="1:20" ht="15" customHeight="1">
      <c r="A36" s="159"/>
      <c r="B36" s="159"/>
      <c r="C36" s="159"/>
      <c r="D36" s="159"/>
      <c r="E36" s="159"/>
      <c r="F36" s="159"/>
      <c r="G36" s="159"/>
      <c r="H36" s="159"/>
      <c r="I36" s="159"/>
      <c r="J36" s="159"/>
      <c r="K36" s="159"/>
      <c r="L36" s="159"/>
      <c r="M36" s="159"/>
      <c r="N36" s="159"/>
      <c r="O36" s="159"/>
      <c r="P36" s="159"/>
      <c r="Q36" s="159"/>
      <c r="R36" s="159"/>
      <c r="S36" s="159"/>
      <c r="T36" s="159"/>
    </row>
    <row r="37" spans="1:20" ht="15" customHeight="1">
      <c r="A37" s="159"/>
      <c r="B37" s="159"/>
      <c r="C37" s="159"/>
      <c r="D37" s="159"/>
      <c r="E37" s="159"/>
      <c r="F37" s="159"/>
      <c r="G37" s="159"/>
      <c r="H37" s="159"/>
      <c r="I37" s="159"/>
      <c r="J37" s="159"/>
      <c r="K37" s="159"/>
      <c r="L37" s="159"/>
      <c r="M37" s="159"/>
      <c r="N37" s="159"/>
      <c r="O37" s="159"/>
      <c r="P37" s="159"/>
      <c r="Q37" s="159"/>
      <c r="R37" s="159"/>
      <c r="S37" s="159"/>
      <c r="T37" s="159"/>
    </row>
    <row r="38" spans="1:20" ht="15" customHeight="1">
      <c r="A38" s="159"/>
      <c r="B38" s="181"/>
      <c r="C38" s="181"/>
      <c r="D38" s="181"/>
      <c r="E38" s="159"/>
      <c r="F38" s="159"/>
      <c r="G38" s="159"/>
      <c r="H38" s="159"/>
      <c r="I38" s="159"/>
      <c r="J38" s="159"/>
      <c r="K38" s="159"/>
      <c r="L38" s="159"/>
      <c r="M38" s="159"/>
      <c r="N38" s="159"/>
      <c r="O38" s="159"/>
      <c r="P38" s="159"/>
      <c r="Q38" s="159"/>
      <c r="R38" s="159"/>
      <c r="S38" s="159"/>
      <c r="T38" s="159"/>
    </row>
    <row r="39" spans="1:20" ht="15" customHeight="1">
      <c r="A39" s="159"/>
      <c r="B39" s="181"/>
      <c r="C39" s="181"/>
      <c r="D39" s="181"/>
      <c r="E39" s="159"/>
      <c r="F39" s="159"/>
      <c r="G39" s="159"/>
      <c r="H39" s="159"/>
      <c r="I39" s="159"/>
      <c r="J39" s="159"/>
      <c r="K39" s="159"/>
      <c r="L39" s="159"/>
      <c r="M39" s="159"/>
      <c r="N39" s="159"/>
      <c r="O39" s="159"/>
      <c r="P39" s="159"/>
      <c r="Q39" s="159"/>
      <c r="R39" s="159"/>
      <c r="S39" s="159"/>
      <c r="T39" s="159"/>
    </row>
    <row r="40" spans="1:20" ht="15" customHeight="1">
      <c r="A40" s="159"/>
      <c r="B40" s="181"/>
      <c r="C40" s="181"/>
      <c r="D40" s="181"/>
      <c r="E40" s="159"/>
      <c r="F40" s="159"/>
      <c r="G40" s="159"/>
      <c r="H40" s="159"/>
      <c r="I40" s="159"/>
      <c r="J40" s="159"/>
      <c r="K40" s="159"/>
      <c r="L40" s="159"/>
      <c r="M40" s="159"/>
      <c r="N40" s="159"/>
      <c r="O40" s="159"/>
      <c r="P40" s="159"/>
      <c r="Q40" s="159"/>
      <c r="R40" s="159"/>
      <c r="S40" s="159"/>
      <c r="T40" s="159"/>
    </row>
    <row r="41" spans="1:20" ht="15" customHeight="1">
      <c r="A41" s="159"/>
      <c r="B41" s="181"/>
      <c r="C41" s="181"/>
      <c r="D41" s="181"/>
      <c r="E41" s="159"/>
      <c r="F41" s="159"/>
      <c r="G41" s="159"/>
      <c r="H41" s="159"/>
      <c r="I41" s="159"/>
      <c r="J41" s="159"/>
      <c r="K41" s="159"/>
      <c r="L41" s="159"/>
      <c r="M41" s="159"/>
      <c r="N41" s="159"/>
      <c r="O41" s="159"/>
      <c r="P41" s="159"/>
      <c r="Q41" s="159"/>
      <c r="R41" s="159"/>
      <c r="S41" s="159"/>
      <c r="T41" s="159"/>
    </row>
    <row r="42" spans="1:20" ht="15" customHeight="1">
      <c r="A42" s="159"/>
      <c r="B42" s="181"/>
      <c r="C42" s="181"/>
      <c r="D42" s="181"/>
      <c r="E42" s="159"/>
      <c r="F42" s="159"/>
      <c r="G42" s="159"/>
      <c r="H42" s="159"/>
      <c r="I42" s="159"/>
      <c r="J42" s="159"/>
      <c r="K42" s="159"/>
      <c r="L42" s="159"/>
      <c r="M42" s="159"/>
      <c r="N42" s="159"/>
      <c r="O42" s="159"/>
      <c r="P42" s="159"/>
      <c r="Q42" s="159"/>
      <c r="R42" s="159"/>
      <c r="S42" s="159"/>
      <c r="T42" s="159"/>
    </row>
    <row r="43" spans="1:20" ht="15" customHeight="1">
      <c r="A43" s="159"/>
      <c r="B43" s="181"/>
      <c r="C43" s="181"/>
      <c r="D43" s="181"/>
      <c r="E43" s="159"/>
      <c r="F43" s="159"/>
      <c r="G43" s="159"/>
      <c r="H43" s="159"/>
      <c r="I43" s="159"/>
      <c r="J43" s="159"/>
      <c r="K43" s="159"/>
      <c r="L43" s="159"/>
      <c r="M43" s="159"/>
      <c r="N43" s="159"/>
      <c r="O43" s="159"/>
      <c r="P43" s="159"/>
      <c r="Q43" s="159"/>
      <c r="R43" s="159"/>
      <c r="S43" s="159"/>
      <c r="T43" s="159"/>
    </row>
    <row r="44" spans="1:20" ht="15" customHeight="1">
      <c r="A44" s="159"/>
      <c r="B44" s="181"/>
      <c r="C44" s="181"/>
      <c r="D44" s="181"/>
      <c r="E44" s="159"/>
      <c r="F44" s="159"/>
      <c r="G44" s="159"/>
      <c r="H44" s="159"/>
      <c r="I44" s="159"/>
      <c r="J44" s="159"/>
      <c r="K44" s="159"/>
      <c r="L44" s="159"/>
      <c r="M44" s="159"/>
      <c r="N44" s="159"/>
      <c r="O44" s="159"/>
      <c r="P44" s="159"/>
      <c r="Q44" s="159"/>
      <c r="R44" s="159"/>
      <c r="S44" s="159"/>
      <c r="T44" s="159"/>
    </row>
    <row r="45" spans="1:20" ht="15" customHeight="1">
      <c r="A45" s="159"/>
      <c r="B45" s="181"/>
      <c r="C45" s="181"/>
      <c r="D45" s="181"/>
      <c r="E45" s="159"/>
      <c r="F45" s="159"/>
      <c r="G45" s="159"/>
      <c r="H45" s="159"/>
      <c r="I45" s="159"/>
      <c r="J45" s="159"/>
      <c r="K45" s="159"/>
      <c r="L45" s="159"/>
      <c r="M45" s="159"/>
      <c r="N45" s="159"/>
      <c r="O45" s="159"/>
      <c r="P45" s="159"/>
      <c r="Q45" s="159"/>
      <c r="R45" s="159"/>
      <c r="S45" s="159"/>
      <c r="T45" s="159"/>
    </row>
    <row r="46" spans="1:20" ht="15" customHeight="1">
      <c r="A46" s="159"/>
      <c r="B46" s="181"/>
      <c r="C46" s="181"/>
      <c r="D46" s="181"/>
      <c r="E46" s="159"/>
      <c r="F46" s="159"/>
      <c r="G46" s="159"/>
      <c r="H46" s="159"/>
      <c r="I46" s="159"/>
      <c r="J46" s="159"/>
      <c r="K46" s="159"/>
      <c r="L46" s="159"/>
      <c r="M46" s="159"/>
      <c r="N46" s="159"/>
      <c r="O46" s="159"/>
      <c r="P46" s="159"/>
      <c r="Q46" s="159"/>
      <c r="R46" s="159"/>
      <c r="S46" s="159"/>
      <c r="T46" s="159"/>
    </row>
    <row r="47" spans="1:20" ht="15" customHeight="1">
      <c r="A47" s="159"/>
      <c r="B47" s="181"/>
      <c r="C47" s="181"/>
      <c r="D47" s="181"/>
      <c r="E47" s="159"/>
      <c r="F47" s="159"/>
      <c r="G47" s="159"/>
      <c r="H47" s="159"/>
      <c r="I47" s="159"/>
      <c r="J47" s="159"/>
      <c r="K47" s="159"/>
      <c r="L47" s="159"/>
      <c r="M47" s="159"/>
      <c r="N47" s="159"/>
      <c r="O47" s="159"/>
      <c r="P47" s="159"/>
      <c r="Q47" s="159"/>
      <c r="R47" s="159"/>
      <c r="S47" s="159"/>
      <c r="T47" s="159"/>
    </row>
    <row r="48" spans="1:20" ht="15" customHeight="1">
      <c r="A48" s="159"/>
      <c r="B48" s="181"/>
      <c r="C48" s="181"/>
      <c r="D48" s="181"/>
      <c r="E48" s="159"/>
      <c r="F48" s="159"/>
      <c r="G48" s="159"/>
      <c r="H48" s="159"/>
      <c r="I48" s="159"/>
      <c r="J48" s="159"/>
      <c r="K48" s="159"/>
      <c r="L48" s="159"/>
      <c r="M48" s="159"/>
      <c r="N48" s="159"/>
      <c r="O48" s="159"/>
      <c r="P48" s="159"/>
      <c r="Q48" s="159"/>
      <c r="R48" s="159"/>
      <c r="S48" s="159"/>
      <c r="T48" s="159"/>
    </row>
    <row r="49" spans="1:20" ht="15" customHeight="1">
      <c r="A49" s="159"/>
      <c r="B49" s="181"/>
      <c r="C49" s="181"/>
      <c r="D49" s="181"/>
      <c r="E49" s="159"/>
      <c r="F49" s="159"/>
      <c r="G49" s="159"/>
      <c r="H49" s="159"/>
      <c r="I49" s="159"/>
      <c r="J49" s="159"/>
      <c r="K49" s="159"/>
      <c r="L49" s="159"/>
      <c r="M49" s="159"/>
      <c r="N49" s="159"/>
      <c r="O49" s="159"/>
      <c r="P49" s="159"/>
      <c r="Q49" s="159"/>
      <c r="R49" s="159"/>
      <c r="S49" s="159"/>
      <c r="T49" s="159"/>
    </row>
    <row r="50" spans="1:20" ht="15" customHeight="1">
      <c r="A50" s="159"/>
      <c r="B50" s="181"/>
      <c r="C50" s="181"/>
      <c r="D50" s="181"/>
      <c r="E50" s="159"/>
      <c r="F50" s="159"/>
      <c r="G50" s="159"/>
      <c r="H50" s="159"/>
      <c r="I50" s="159"/>
      <c r="J50" s="159"/>
      <c r="K50" s="159"/>
      <c r="L50" s="159"/>
      <c r="M50" s="159"/>
      <c r="N50" s="159"/>
      <c r="O50" s="159"/>
      <c r="P50" s="159"/>
      <c r="Q50" s="159"/>
      <c r="R50" s="159"/>
      <c r="S50" s="159"/>
      <c r="T50" s="159"/>
    </row>
    <row r="51" spans="1:20" ht="15" customHeight="1">
      <c r="A51" s="159"/>
      <c r="B51" s="181"/>
      <c r="C51" s="181"/>
      <c r="D51" s="181"/>
      <c r="E51" s="159"/>
      <c r="F51" s="159"/>
      <c r="G51" s="159"/>
      <c r="H51" s="159"/>
      <c r="I51" s="159"/>
      <c r="J51" s="159"/>
      <c r="K51" s="159"/>
      <c r="L51" s="159"/>
      <c r="M51" s="159"/>
      <c r="N51" s="159"/>
      <c r="O51" s="159"/>
      <c r="P51" s="159"/>
      <c r="Q51" s="159"/>
      <c r="R51" s="159"/>
      <c r="S51" s="159"/>
      <c r="T51" s="159"/>
    </row>
    <row r="52" spans="1:20" ht="15" customHeight="1">
      <c r="A52" s="159"/>
      <c r="B52" s="181"/>
      <c r="C52" s="181"/>
      <c r="D52" s="181"/>
      <c r="E52" s="159"/>
      <c r="F52" s="159"/>
      <c r="G52" s="159"/>
      <c r="H52" s="159"/>
      <c r="I52" s="159"/>
      <c r="J52" s="159"/>
      <c r="K52" s="159"/>
      <c r="L52" s="159"/>
      <c r="M52" s="159"/>
      <c r="N52" s="159"/>
      <c r="O52" s="159"/>
      <c r="P52" s="159"/>
      <c r="Q52" s="159"/>
      <c r="R52" s="159"/>
      <c r="S52" s="159"/>
      <c r="T52" s="159"/>
    </row>
    <row r="53" spans="1:20" ht="15" customHeight="1">
      <c r="A53" s="159"/>
      <c r="B53" s="181"/>
      <c r="C53" s="181"/>
      <c r="D53" s="181"/>
      <c r="E53" s="159"/>
      <c r="F53" s="159"/>
      <c r="G53" s="159"/>
      <c r="H53" s="159"/>
      <c r="I53" s="159"/>
      <c r="J53" s="159"/>
      <c r="K53" s="159"/>
      <c r="L53" s="159"/>
      <c r="M53" s="159"/>
      <c r="N53" s="159"/>
      <c r="O53" s="159"/>
      <c r="P53" s="159"/>
      <c r="Q53" s="159"/>
      <c r="R53" s="159"/>
      <c r="S53" s="159"/>
      <c r="T53" s="159"/>
    </row>
    <row r="54" spans="1:20" ht="15" customHeight="1">
      <c r="A54" s="159"/>
      <c r="B54" s="181"/>
      <c r="C54" s="181"/>
      <c r="D54" s="181"/>
      <c r="E54" s="159"/>
      <c r="F54" s="159"/>
      <c r="G54" s="159"/>
      <c r="H54" s="159"/>
      <c r="I54" s="159"/>
      <c r="J54" s="159"/>
      <c r="K54" s="159"/>
      <c r="L54" s="159"/>
      <c r="M54" s="159"/>
      <c r="N54" s="159"/>
      <c r="O54" s="159"/>
      <c r="P54" s="159"/>
      <c r="Q54" s="159"/>
      <c r="R54" s="159"/>
      <c r="S54" s="159"/>
      <c r="T54" s="159"/>
    </row>
    <row r="55" spans="1:20" ht="15" customHeight="1">
      <c r="A55" s="159"/>
      <c r="B55" s="181"/>
      <c r="C55" s="181"/>
      <c r="D55" s="181"/>
      <c r="E55" s="159"/>
      <c r="F55" s="159"/>
      <c r="G55" s="159"/>
      <c r="H55" s="159"/>
      <c r="I55" s="159"/>
      <c r="J55" s="159"/>
      <c r="K55" s="159"/>
      <c r="L55" s="159"/>
      <c r="M55" s="159"/>
      <c r="N55" s="159"/>
      <c r="O55" s="159"/>
      <c r="P55" s="159"/>
      <c r="Q55" s="159"/>
      <c r="R55" s="159"/>
      <c r="S55" s="159"/>
      <c r="T55" s="159"/>
    </row>
    <row r="56" spans="1:20" ht="15" customHeight="1">
      <c r="A56" s="159"/>
      <c r="B56" s="181"/>
      <c r="C56" s="181"/>
      <c r="D56" s="181"/>
      <c r="E56" s="159"/>
      <c r="F56" s="159"/>
      <c r="G56" s="159"/>
      <c r="H56" s="159"/>
      <c r="I56" s="159"/>
      <c r="J56" s="159"/>
      <c r="K56" s="159"/>
      <c r="L56" s="159"/>
      <c r="M56" s="159"/>
      <c r="N56" s="159"/>
      <c r="O56" s="159"/>
      <c r="P56" s="159"/>
      <c r="Q56" s="159"/>
      <c r="R56" s="159"/>
      <c r="S56" s="159"/>
      <c r="T56" s="159"/>
    </row>
    <row r="57" spans="1:20" ht="15" customHeight="1">
      <c r="A57" s="159"/>
      <c r="B57" s="181"/>
      <c r="C57" s="181"/>
      <c r="D57" s="181"/>
      <c r="E57" s="159"/>
      <c r="F57" s="159"/>
      <c r="G57" s="159"/>
      <c r="H57" s="159"/>
      <c r="I57" s="159"/>
      <c r="J57" s="159"/>
      <c r="K57" s="159"/>
      <c r="L57" s="159"/>
      <c r="M57" s="159"/>
      <c r="N57" s="159"/>
      <c r="O57" s="159"/>
      <c r="P57" s="159"/>
      <c r="Q57" s="159"/>
      <c r="R57" s="159"/>
      <c r="S57" s="159"/>
      <c r="T57" s="159"/>
    </row>
    <row r="58" spans="1:20" ht="15" customHeight="1">
      <c r="A58" s="159"/>
      <c r="B58" s="181"/>
      <c r="C58" s="181"/>
      <c r="D58" s="181"/>
      <c r="E58" s="159"/>
      <c r="F58" s="159"/>
      <c r="G58" s="159"/>
      <c r="H58" s="159"/>
      <c r="I58" s="159"/>
      <c r="J58" s="159"/>
      <c r="K58" s="159"/>
      <c r="L58" s="159"/>
      <c r="M58" s="159"/>
      <c r="N58" s="159"/>
      <c r="O58" s="159"/>
      <c r="P58" s="159"/>
      <c r="Q58" s="159"/>
      <c r="R58" s="159"/>
      <c r="S58" s="159"/>
      <c r="T58" s="159"/>
    </row>
    <row r="59" spans="1:20" ht="15" customHeight="1">
      <c r="A59" s="159"/>
      <c r="B59" s="181"/>
      <c r="C59" s="181"/>
      <c r="D59" s="181"/>
      <c r="E59" s="159"/>
      <c r="F59" s="159"/>
      <c r="G59" s="159"/>
      <c r="H59" s="159"/>
      <c r="I59" s="159"/>
      <c r="J59" s="159"/>
      <c r="K59" s="159"/>
      <c r="L59" s="159"/>
      <c r="M59" s="159"/>
      <c r="N59" s="159"/>
      <c r="O59" s="159"/>
      <c r="P59" s="159"/>
      <c r="Q59" s="159"/>
      <c r="R59" s="159"/>
      <c r="S59" s="159"/>
      <c r="T59" s="159"/>
    </row>
    <row r="60" spans="1:20" ht="15" customHeight="1">
      <c r="A60" s="159"/>
      <c r="B60" s="181"/>
      <c r="C60" s="181"/>
      <c r="D60" s="181"/>
      <c r="E60" s="159"/>
      <c r="F60" s="159"/>
      <c r="G60" s="159"/>
      <c r="H60" s="159"/>
      <c r="I60" s="159"/>
      <c r="J60" s="159"/>
      <c r="K60" s="159"/>
      <c r="L60" s="159"/>
      <c r="M60" s="159"/>
      <c r="N60" s="159"/>
      <c r="O60" s="159"/>
      <c r="P60" s="159"/>
      <c r="Q60" s="159"/>
      <c r="R60" s="159"/>
      <c r="S60" s="159"/>
      <c r="T60" s="159"/>
    </row>
    <row r="61" spans="1:20" ht="15" customHeight="1">
      <c r="A61" s="159"/>
      <c r="B61" s="181"/>
      <c r="C61" s="181"/>
      <c r="D61" s="181"/>
      <c r="E61" s="159"/>
      <c r="F61" s="159"/>
      <c r="G61" s="159"/>
      <c r="H61" s="159"/>
      <c r="I61" s="159"/>
      <c r="J61" s="159"/>
      <c r="K61" s="159"/>
      <c r="L61" s="159"/>
      <c r="M61" s="159"/>
      <c r="N61" s="159"/>
      <c r="O61" s="159"/>
      <c r="P61" s="159"/>
      <c r="Q61" s="159"/>
      <c r="R61" s="159"/>
      <c r="S61" s="159"/>
      <c r="T61" s="159"/>
    </row>
    <row r="62" spans="1:20" ht="15" customHeight="1">
      <c r="A62" s="159"/>
      <c r="B62" s="181"/>
      <c r="C62" s="181"/>
      <c r="D62" s="181"/>
      <c r="E62" s="159"/>
      <c r="F62" s="159"/>
      <c r="G62" s="159"/>
      <c r="H62" s="159"/>
      <c r="I62" s="159"/>
      <c r="J62" s="159"/>
      <c r="K62" s="159"/>
      <c r="L62" s="159"/>
      <c r="M62" s="159"/>
      <c r="N62" s="159"/>
      <c r="O62" s="159"/>
      <c r="P62" s="159"/>
      <c r="Q62" s="159"/>
      <c r="R62" s="159"/>
      <c r="S62" s="159"/>
      <c r="T62" s="159"/>
    </row>
    <row r="63" spans="1:20" ht="15" customHeight="1">
      <c r="A63" s="159"/>
      <c r="B63" s="181"/>
      <c r="C63" s="181"/>
      <c r="D63" s="181"/>
      <c r="E63" s="159"/>
      <c r="F63" s="159"/>
      <c r="G63" s="159"/>
      <c r="H63" s="159"/>
      <c r="I63" s="159"/>
      <c r="J63" s="159"/>
      <c r="K63" s="159"/>
      <c r="L63" s="159"/>
      <c r="M63" s="159"/>
      <c r="N63" s="159"/>
      <c r="O63" s="159"/>
      <c r="P63" s="159"/>
      <c r="Q63" s="159"/>
      <c r="R63" s="159"/>
      <c r="S63" s="159"/>
      <c r="T63" s="159"/>
    </row>
    <row r="64" spans="1:20" ht="15" customHeight="1">
      <c r="A64" s="159"/>
      <c r="B64" s="181"/>
      <c r="C64" s="181"/>
      <c r="D64" s="181"/>
      <c r="E64" s="159"/>
      <c r="F64" s="159"/>
      <c r="G64" s="159"/>
      <c r="H64" s="159"/>
      <c r="I64" s="159"/>
      <c r="J64" s="159"/>
      <c r="K64" s="159"/>
      <c r="L64" s="159"/>
      <c r="M64" s="159"/>
      <c r="N64" s="159"/>
      <c r="O64" s="159"/>
      <c r="P64" s="159"/>
      <c r="Q64" s="159"/>
      <c r="R64" s="159"/>
      <c r="S64" s="159"/>
      <c r="T64" s="159"/>
    </row>
    <row r="65" spans="1:20" ht="15" customHeight="1">
      <c r="A65" s="159"/>
      <c r="B65" s="181"/>
      <c r="C65" s="181"/>
      <c r="D65" s="181"/>
      <c r="E65" s="159"/>
      <c r="F65" s="159"/>
      <c r="G65" s="159"/>
      <c r="H65" s="159"/>
      <c r="I65" s="159"/>
      <c r="J65" s="159"/>
      <c r="K65" s="159"/>
      <c r="L65" s="159"/>
      <c r="M65" s="159"/>
      <c r="N65" s="159"/>
      <c r="O65" s="159"/>
      <c r="P65" s="159"/>
      <c r="Q65" s="159"/>
      <c r="R65" s="159"/>
      <c r="S65" s="159"/>
      <c r="T65" s="159"/>
    </row>
    <row r="66" spans="1:20" ht="15" customHeight="1">
      <c r="A66" s="159"/>
      <c r="B66" s="181"/>
      <c r="C66" s="181"/>
      <c r="D66" s="181"/>
      <c r="E66" s="159"/>
      <c r="F66" s="159"/>
      <c r="G66" s="159"/>
      <c r="H66" s="159"/>
      <c r="I66" s="159"/>
      <c r="J66" s="159"/>
      <c r="K66" s="159"/>
      <c r="L66" s="159"/>
      <c r="M66" s="159"/>
      <c r="N66" s="159"/>
      <c r="O66" s="159"/>
      <c r="P66" s="159"/>
      <c r="Q66" s="159"/>
      <c r="R66" s="159"/>
      <c r="S66" s="159"/>
      <c r="T66" s="159"/>
    </row>
    <row r="67" spans="1:20" ht="15" customHeight="1">
      <c r="A67" s="159"/>
      <c r="B67" s="181"/>
      <c r="C67" s="181"/>
      <c r="D67" s="181"/>
      <c r="E67" s="159"/>
      <c r="F67" s="159"/>
      <c r="G67" s="159"/>
      <c r="H67" s="159"/>
      <c r="I67" s="159"/>
      <c r="J67" s="159"/>
      <c r="K67" s="159"/>
      <c r="L67" s="159"/>
      <c r="M67" s="159"/>
      <c r="N67" s="159"/>
      <c r="O67" s="159"/>
      <c r="P67" s="159"/>
      <c r="Q67" s="159"/>
      <c r="R67" s="159"/>
      <c r="S67" s="159"/>
      <c r="T67" s="159"/>
    </row>
    <row r="68" spans="1:20" ht="15" customHeight="1">
      <c r="A68" s="159"/>
      <c r="B68" s="181"/>
      <c r="C68" s="181"/>
      <c r="D68" s="181"/>
      <c r="E68" s="159"/>
      <c r="F68" s="159"/>
      <c r="G68" s="159"/>
      <c r="H68" s="159"/>
      <c r="I68" s="159"/>
      <c r="J68" s="159"/>
      <c r="K68" s="159"/>
      <c r="L68" s="159"/>
      <c r="M68" s="159"/>
      <c r="N68" s="159"/>
      <c r="O68" s="159"/>
      <c r="P68" s="159"/>
      <c r="Q68" s="159"/>
      <c r="R68" s="159"/>
      <c r="S68" s="159"/>
      <c r="T68" s="159"/>
    </row>
    <row r="69" spans="1:20" ht="15" customHeight="1">
      <c r="A69" s="159"/>
      <c r="B69" s="181"/>
      <c r="C69" s="181"/>
      <c r="D69" s="181"/>
      <c r="E69" s="159"/>
      <c r="F69" s="159"/>
      <c r="G69" s="159"/>
      <c r="H69" s="159"/>
      <c r="I69" s="159"/>
      <c r="J69" s="159"/>
      <c r="K69" s="159"/>
      <c r="L69" s="159"/>
      <c r="M69" s="159"/>
      <c r="N69" s="159"/>
      <c r="O69" s="159"/>
      <c r="P69" s="159"/>
      <c r="Q69" s="159"/>
      <c r="R69" s="159"/>
      <c r="S69" s="159"/>
      <c r="T69" s="159"/>
    </row>
    <row r="70" spans="1:20" ht="15" customHeight="1">
      <c r="A70" s="159"/>
      <c r="B70" s="181"/>
      <c r="C70" s="181"/>
      <c r="D70" s="181"/>
      <c r="E70" s="159"/>
      <c r="F70" s="159"/>
      <c r="G70" s="159"/>
      <c r="H70" s="159"/>
      <c r="I70" s="159"/>
      <c r="J70" s="159"/>
      <c r="K70" s="159"/>
      <c r="L70" s="159"/>
      <c r="M70" s="159"/>
      <c r="N70" s="159"/>
      <c r="O70" s="159"/>
      <c r="P70" s="159"/>
      <c r="Q70" s="159"/>
      <c r="R70" s="159"/>
      <c r="S70" s="159"/>
      <c r="T70" s="159"/>
    </row>
    <row r="71" spans="1:20" ht="15" customHeight="1">
      <c r="A71" s="159"/>
      <c r="B71" s="181"/>
      <c r="C71" s="181"/>
      <c r="D71" s="181"/>
      <c r="E71" s="159"/>
      <c r="F71" s="159"/>
      <c r="G71" s="159"/>
      <c r="H71" s="159"/>
      <c r="I71" s="159"/>
      <c r="J71" s="159"/>
      <c r="K71" s="159"/>
      <c r="L71" s="159"/>
      <c r="M71" s="159"/>
      <c r="N71" s="159"/>
      <c r="O71" s="159"/>
      <c r="P71" s="159"/>
      <c r="Q71" s="159"/>
      <c r="R71" s="159"/>
      <c r="S71" s="159"/>
      <c r="T71" s="159"/>
    </row>
    <row r="72" spans="1:20" ht="15" customHeight="1">
      <c r="A72" s="159"/>
      <c r="B72" s="181"/>
      <c r="C72" s="181"/>
      <c r="D72" s="181"/>
      <c r="E72" s="159"/>
      <c r="F72" s="159"/>
      <c r="G72" s="159"/>
      <c r="H72" s="159"/>
      <c r="I72" s="159"/>
      <c r="J72" s="159"/>
      <c r="K72" s="159"/>
      <c r="L72" s="159"/>
      <c r="M72" s="159"/>
      <c r="N72" s="159"/>
      <c r="O72" s="159"/>
      <c r="P72" s="159"/>
      <c r="Q72" s="159"/>
      <c r="R72" s="159"/>
      <c r="S72" s="159"/>
      <c r="T72" s="159"/>
    </row>
    <row r="73" spans="1:20" ht="15" customHeight="1">
      <c r="A73" s="159"/>
      <c r="B73" s="181"/>
      <c r="C73" s="181"/>
      <c r="D73" s="181"/>
      <c r="E73" s="159"/>
      <c r="F73" s="159"/>
      <c r="G73" s="159"/>
      <c r="H73" s="159"/>
      <c r="I73" s="159"/>
      <c r="J73" s="159"/>
      <c r="K73" s="159"/>
      <c r="L73" s="159"/>
      <c r="M73" s="159"/>
      <c r="N73" s="159"/>
      <c r="O73" s="159"/>
      <c r="P73" s="159"/>
      <c r="Q73" s="159"/>
      <c r="R73" s="159"/>
      <c r="S73" s="159"/>
      <c r="T73" s="159"/>
    </row>
    <row r="74" spans="1:20" ht="15" customHeight="1">
      <c r="A74" s="159"/>
      <c r="B74" s="181"/>
      <c r="C74" s="181"/>
      <c r="D74" s="181"/>
      <c r="E74" s="159"/>
      <c r="F74" s="159"/>
      <c r="G74" s="159"/>
      <c r="H74" s="159"/>
      <c r="I74" s="159"/>
      <c r="J74" s="159"/>
      <c r="K74" s="159"/>
      <c r="L74" s="159"/>
      <c r="M74" s="159"/>
      <c r="N74" s="159"/>
      <c r="O74" s="159"/>
      <c r="P74" s="159"/>
      <c r="Q74" s="159"/>
      <c r="R74" s="159"/>
      <c r="S74" s="159"/>
      <c r="T74" s="159"/>
    </row>
    <row r="75" spans="1:20" ht="15" customHeight="1">
      <c r="A75" s="159"/>
      <c r="B75" s="181"/>
      <c r="C75" s="181"/>
      <c r="D75" s="181"/>
      <c r="E75" s="159"/>
      <c r="F75" s="159"/>
      <c r="G75" s="159"/>
      <c r="H75" s="159"/>
      <c r="I75" s="159"/>
      <c r="J75" s="159"/>
      <c r="K75" s="159"/>
      <c r="L75" s="159"/>
      <c r="M75" s="159"/>
      <c r="N75" s="159"/>
      <c r="O75" s="159"/>
      <c r="P75" s="159"/>
      <c r="Q75" s="159"/>
      <c r="R75" s="159"/>
      <c r="S75" s="159"/>
      <c r="T75" s="159"/>
    </row>
    <row r="76" spans="1:20" ht="15" customHeight="1">
      <c r="A76" s="159"/>
      <c r="B76" s="181"/>
      <c r="C76" s="181"/>
      <c r="D76" s="181"/>
      <c r="E76" s="159"/>
      <c r="F76" s="159"/>
      <c r="G76" s="159"/>
      <c r="H76" s="159"/>
      <c r="I76" s="159"/>
      <c r="J76" s="159"/>
      <c r="K76" s="159"/>
      <c r="L76" s="159"/>
      <c r="M76" s="159"/>
      <c r="N76" s="159"/>
      <c r="O76" s="159"/>
      <c r="P76" s="159"/>
      <c r="Q76" s="159"/>
      <c r="R76" s="159"/>
      <c r="S76" s="159"/>
      <c r="T76" s="159"/>
    </row>
    <row r="77" spans="1:20" ht="15" customHeight="1">
      <c r="A77" s="159"/>
      <c r="B77" s="181"/>
      <c r="C77" s="181"/>
      <c r="D77" s="181"/>
      <c r="E77" s="159"/>
      <c r="F77" s="159"/>
      <c r="G77" s="159"/>
      <c r="H77" s="159"/>
      <c r="I77" s="159"/>
      <c r="J77" s="159"/>
      <c r="K77" s="159"/>
      <c r="L77" s="159"/>
      <c r="M77" s="159"/>
      <c r="N77" s="159"/>
      <c r="O77" s="159"/>
      <c r="P77" s="159"/>
      <c r="Q77" s="159"/>
      <c r="R77" s="159"/>
      <c r="S77" s="159"/>
      <c r="T77" s="159"/>
    </row>
    <row r="78" spans="1:20" ht="15" customHeight="1">
      <c r="A78" s="159"/>
      <c r="B78" s="181"/>
      <c r="C78" s="181"/>
      <c r="D78" s="181"/>
      <c r="E78" s="159"/>
      <c r="F78" s="159"/>
      <c r="G78" s="159"/>
      <c r="H78" s="159"/>
      <c r="I78" s="159"/>
      <c r="J78" s="159"/>
      <c r="K78" s="159"/>
      <c r="L78" s="159"/>
      <c r="M78" s="159"/>
      <c r="N78" s="159"/>
      <c r="O78" s="159"/>
      <c r="P78" s="159"/>
      <c r="Q78" s="159"/>
      <c r="R78" s="159"/>
      <c r="S78" s="159"/>
      <c r="T78" s="159"/>
    </row>
    <row r="79" spans="1:20" ht="15" customHeight="1">
      <c r="A79" s="159"/>
      <c r="B79" s="181"/>
      <c r="C79" s="181"/>
      <c r="D79" s="181"/>
      <c r="E79" s="159"/>
      <c r="F79" s="159"/>
      <c r="G79" s="159"/>
      <c r="H79" s="159"/>
      <c r="I79" s="159"/>
      <c r="J79" s="159"/>
      <c r="K79" s="159"/>
      <c r="L79" s="159"/>
      <c r="M79" s="159"/>
      <c r="N79" s="159"/>
      <c r="O79" s="159"/>
      <c r="P79" s="159"/>
      <c r="Q79" s="159"/>
      <c r="R79" s="159"/>
      <c r="S79" s="159"/>
      <c r="T79" s="159"/>
    </row>
    <row r="80" spans="1:20" ht="15" customHeight="1">
      <c r="A80" s="159"/>
      <c r="B80" s="181"/>
      <c r="C80" s="181"/>
      <c r="D80" s="181"/>
      <c r="E80" s="159"/>
      <c r="F80" s="159"/>
      <c r="G80" s="159"/>
      <c r="H80" s="159"/>
      <c r="I80" s="159"/>
      <c r="J80" s="159"/>
      <c r="K80" s="159"/>
      <c r="L80" s="159"/>
      <c r="M80" s="159"/>
      <c r="N80" s="159"/>
      <c r="O80" s="159"/>
      <c r="P80" s="159"/>
      <c r="Q80" s="159"/>
      <c r="R80" s="159"/>
      <c r="S80" s="159"/>
      <c r="T80" s="159"/>
    </row>
    <row r="81" spans="1:20" ht="15" customHeight="1">
      <c r="A81" s="159"/>
      <c r="B81" s="181"/>
      <c r="C81" s="181"/>
      <c r="D81" s="181"/>
      <c r="E81" s="159"/>
      <c r="F81" s="159"/>
      <c r="G81" s="159"/>
      <c r="H81" s="159"/>
      <c r="I81" s="159"/>
      <c r="J81" s="159"/>
      <c r="K81" s="159"/>
      <c r="L81" s="159"/>
      <c r="M81" s="159"/>
      <c r="N81" s="159"/>
      <c r="O81" s="159"/>
      <c r="P81" s="159"/>
      <c r="Q81" s="159"/>
      <c r="R81" s="159"/>
      <c r="S81" s="159"/>
      <c r="T81" s="159"/>
    </row>
    <row r="82" spans="1:20" ht="15" customHeight="1">
      <c r="A82" s="159"/>
      <c r="B82" s="181"/>
      <c r="C82" s="181"/>
      <c r="D82" s="181"/>
      <c r="E82" s="159"/>
      <c r="F82" s="159"/>
      <c r="G82" s="159"/>
      <c r="H82" s="159"/>
      <c r="I82" s="159"/>
      <c r="J82" s="159"/>
      <c r="K82" s="159"/>
      <c r="L82" s="159"/>
      <c r="M82" s="159"/>
      <c r="N82" s="159"/>
      <c r="O82" s="159"/>
      <c r="P82" s="159"/>
      <c r="Q82" s="159"/>
      <c r="R82" s="159"/>
      <c r="S82" s="159"/>
      <c r="T82" s="159"/>
    </row>
    <row r="83" spans="1:20" ht="15" customHeight="1">
      <c r="A83" s="159"/>
      <c r="B83" s="181"/>
      <c r="C83" s="181"/>
      <c r="D83" s="181"/>
      <c r="E83" s="159"/>
      <c r="F83" s="159"/>
      <c r="G83" s="159"/>
      <c r="H83" s="159"/>
      <c r="I83" s="159"/>
      <c r="J83" s="159"/>
      <c r="K83" s="159"/>
      <c r="L83" s="159"/>
      <c r="M83" s="159"/>
      <c r="N83" s="159"/>
      <c r="O83" s="159"/>
      <c r="P83" s="159"/>
      <c r="Q83" s="159"/>
      <c r="R83" s="159"/>
      <c r="S83" s="159"/>
      <c r="T83" s="159"/>
    </row>
    <row r="84" spans="1:20" ht="15" customHeight="1">
      <c r="A84" s="159"/>
      <c r="B84" s="181"/>
      <c r="C84" s="181"/>
      <c r="D84" s="181"/>
      <c r="E84" s="159"/>
      <c r="F84" s="159"/>
      <c r="G84" s="159"/>
      <c r="H84" s="159"/>
      <c r="I84" s="159"/>
      <c r="J84" s="159"/>
      <c r="K84" s="159"/>
      <c r="L84" s="159"/>
      <c r="M84" s="159"/>
      <c r="N84" s="159"/>
      <c r="O84" s="159"/>
      <c r="P84" s="159"/>
      <c r="Q84" s="159"/>
      <c r="R84" s="159"/>
      <c r="S84" s="159"/>
      <c r="T84" s="159"/>
    </row>
    <row r="85" spans="1:20" ht="15" customHeight="1">
      <c r="A85" s="159"/>
      <c r="B85" s="181"/>
      <c r="C85" s="181"/>
      <c r="D85" s="181"/>
      <c r="E85" s="159"/>
      <c r="F85" s="159"/>
      <c r="G85" s="159"/>
      <c r="H85" s="159"/>
      <c r="I85" s="159"/>
      <c r="J85" s="159"/>
      <c r="K85" s="159"/>
      <c r="L85" s="159"/>
      <c r="M85" s="159"/>
      <c r="N85" s="159"/>
      <c r="O85" s="159"/>
      <c r="P85" s="159"/>
      <c r="Q85" s="159"/>
      <c r="R85" s="159"/>
      <c r="S85" s="159"/>
      <c r="T85" s="159"/>
    </row>
    <row r="86" spans="1:20" ht="15" customHeight="1">
      <c r="A86" s="159"/>
      <c r="B86" s="181"/>
      <c r="C86" s="181"/>
      <c r="D86" s="181"/>
      <c r="E86" s="159"/>
      <c r="F86" s="159"/>
      <c r="G86" s="159"/>
      <c r="H86" s="159"/>
      <c r="I86" s="159"/>
      <c r="J86" s="159"/>
      <c r="K86" s="159"/>
      <c r="L86" s="159"/>
      <c r="M86" s="159"/>
      <c r="N86" s="159"/>
      <c r="O86" s="159"/>
      <c r="P86" s="159"/>
      <c r="Q86" s="159"/>
      <c r="R86" s="159"/>
      <c r="S86" s="159"/>
      <c r="T86" s="159"/>
    </row>
    <row r="87" spans="1:20" ht="15" customHeight="1">
      <c r="A87" s="159"/>
      <c r="B87" s="181"/>
      <c r="C87" s="181"/>
      <c r="D87" s="181"/>
      <c r="E87" s="159"/>
      <c r="F87" s="159"/>
      <c r="G87" s="159"/>
      <c r="H87" s="159"/>
      <c r="I87" s="159"/>
      <c r="J87" s="159"/>
      <c r="K87" s="159"/>
      <c r="L87" s="159"/>
      <c r="M87" s="159"/>
      <c r="N87" s="159"/>
      <c r="O87" s="159"/>
      <c r="P87" s="159"/>
      <c r="Q87" s="159"/>
      <c r="R87" s="159"/>
      <c r="S87" s="159"/>
      <c r="T87" s="159"/>
    </row>
    <row r="88" spans="1:20" ht="15" customHeight="1">
      <c r="A88" s="159"/>
      <c r="B88" s="181"/>
      <c r="C88" s="181"/>
      <c r="D88" s="181"/>
      <c r="E88" s="159"/>
      <c r="F88" s="159"/>
      <c r="G88" s="159"/>
      <c r="H88" s="159"/>
      <c r="I88" s="159"/>
      <c r="J88" s="159"/>
      <c r="K88" s="159"/>
      <c r="L88" s="159"/>
      <c r="M88" s="159"/>
      <c r="N88" s="159"/>
      <c r="O88" s="159"/>
      <c r="P88" s="159"/>
      <c r="Q88" s="159"/>
      <c r="R88" s="159"/>
      <c r="S88" s="159"/>
      <c r="T88" s="159"/>
    </row>
    <row r="89" spans="1:20" ht="15" customHeight="1">
      <c r="A89" s="159"/>
      <c r="B89" s="181"/>
      <c r="C89" s="181"/>
      <c r="D89" s="181"/>
      <c r="E89" s="159"/>
      <c r="F89" s="159"/>
      <c r="G89" s="159"/>
      <c r="H89" s="159"/>
      <c r="I89" s="159"/>
      <c r="J89" s="159"/>
      <c r="K89" s="159"/>
      <c r="L89" s="159"/>
      <c r="M89" s="159"/>
      <c r="N89" s="159"/>
      <c r="O89" s="159"/>
      <c r="P89" s="159"/>
      <c r="Q89" s="159"/>
      <c r="R89" s="159"/>
      <c r="S89" s="159"/>
      <c r="T89" s="159"/>
    </row>
    <row r="90" spans="1:20" ht="15" customHeight="1">
      <c r="A90" s="159"/>
      <c r="B90" s="181"/>
      <c r="C90" s="181"/>
      <c r="D90" s="181"/>
      <c r="E90" s="159"/>
      <c r="F90" s="159"/>
      <c r="G90" s="159"/>
      <c r="H90" s="159"/>
      <c r="I90" s="159"/>
      <c r="J90" s="159"/>
      <c r="K90" s="159"/>
      <c r="L90" s="159"/>
      <c r="M90" s="159"/>
      <c r="N90" s="159"/>
      <c r="O90" s="159"/>
      <c r="P90" s="159"/>
      <c r="Q90" s="159"/>
      <c r="R90" s="159"/>
      <c r="S90" s="159"/>
      <c r="T90" s="159"/>
    </row>
    <row r="91" spans="1:20" ht="15" customHeight="1">
      <c r="A91" s="159"/>
      <c r="B91" s="181"/>
      <c r="C91" s="181"/>
      <c r="D91" s="181"/>
      <c r="E91" s="159"/>
      <c r="F91" s="159"/>
      <c r="G91" s="159"/>
      <c r="H91" s="159"/>
      <c r="I91" s="159"/>
      <c r="J91" s="159"/>
      <c r="K91" s="159"/>
      <c r="L91" s="159"/>
      <c r="M91" s="159"/>
      <c r="N91" s="159"/>
      <c r="O91" s="159"/>
      <c r="P91" s="159"/>
      <c r="Q91" s="159"/>
      <c r="R91" s="159"/>
      <c r="S91" s="159"/>
      <c r="T91" s="159"/>
    </row>
    <row r="92" spans="1:20" ht="15" customHeight="1">
      <c r="A92" s="159"/>
      <c r="B92" s="181"/>
      <c r="C92" s="181"/>
      <c r="D92" s="181"/>
      <c r="E92" s="159"/>
      <c r="F92" s="159"/>
      <c r="G92" s="159"/>
      <c r="H92" s="159"/>
      <c r="I92" s="159"/>
      <c r="J92" s="159"/>
      <c r="K92" s="159"/>
      <c r="L92" s="159"/>
      <c r="M92" s="159"/>
      <c r="N92" s="159"/>
      <c r="O92" s="159"/>
      <c r="P92" s="159"/>
      <c r="Q92" s="159"/>
      <c r="R92" s="159"/>
      <c r="S92" s="159"/>
      <c r="T92" s="159"/>
    </row>
    <row r="93" spans="1:20" ht="15" customHeight="1">
      <c r="A93" s="159"/>
      <c r="B93" s="181"/>
      <c r="C93" s="181"/>
      <c r="D93" s="181"/>
      <c r="E93" s="159"/>
      <c r="F93" s="159"/>
      <c r="G93" s="159"/>
      <c r="H93" s="159"/>
      <c r="I93" s="159"/>
      <c r="J93" s="159"/>
      <c r="K93" s="159"/>
      <c r="L93" s="159"/>
      <c r="M93" s="159"/>
      <c r="N93" s="159"/>
      <c r="O93" s="159"/>
      <c r="P93" s="159"/>
      <c r="Q93" s="159"/>
      <c r="R93" s="159"/>
      <c r="S93" s="159"/>
      <c r="T93" s="159"/>
    </row>
    <row r="94" spans="1:20" ht="15" customHeight="1">
      <c r="A94" s="159"/>
      <c r="B94" s="181"/>
      <c r="C94" s="181"/>
      <c r="D94" s="181"/>
      <c r="E94" s="159"/>
      <c r="F94" s="159"/>
      <c r="G94" s="159"/>
      <c r="H94" s="159"/>
      <c r="I94" s="159"/>
      <c r="J94" s="159"/>
      <c r="K94" s="159"/>
      <c r="L94" s="159"/>
      <c r="M94" s="159"/>
      <c r="N94" s="159"/>
      <c r="O94" s="159"/>
      <c r="P94" s="159"/>
      <c r="Q94" s="159"/>
      <c r="R94" s="159"/>
      <c r="S94" s="159"/>
      <c r="T94" s="159"/>
    </row>
    <row r="95" spans="1:20" ht="15" customHeight="1">
      <c r="A95" s="159"/>
      <c r="B95" s="181"/>
      <c r="C95" s="181"/>
      <c r="D95" s="181"/>
      <c r="E95" s="159"/>
      <c r="F95" s="159"/>
      <c r="G95" s="159"/>
      <c r="H95" s="159"/>
      <c r="I95" s="159"/>
      <c r="J95" s="159"/>
      <c r="K95" s="159"/>
      <c r="L95" s="159"/>
      <c r="M95" s="159"/>
      <c r="N95" s="159"/>
      <c r="O95" s="159"/>
      <c r="P95" s="159"/>
      <c r="Q95" s="159"/>
      <c r="R95" s="159"/>
      <c r="S95" s="159"/>
      <c r="T95" s="159"/>
    </row>
    <row r="96" spans="1:20" ht="15" customHeight="1">
      <c r="A96" s="159"/>
      <c r="B96" s="181"/>
      <c r="C96" s="181"/>
      <c r="D96" s="181"/>
      <c r="E96" s="159"/>
      <c r="F96" s="159"/>
      <c r="G96" s="159"/>
      <c r="H96" s="159"/>
      <c r="I96" s="159"/>
      <c r="J96" s="159"/>
      <c r="K96" s="159"/>
      <c r="L96" s="159"/>
      <c r="M96" s="159"/>
      <c r="N96" s="159"/>
      <c r="O96" s="159"/>
      <c r="P96" s="159"/>
      <c r="Q96" s="159"/>
      <c r="R96" s="159"/>
      <c r="S96" s="159"/>
      <c r="T96" s="159"/>
    </row>
    <row r="97" spans="1:20" ht="15" customHeight="1">
      <c r="A97" s="159"/>
      <c r="B97" s="181"/>
      <c r="C97" s="181"/>
      <c r="D97" s="181"/>
      <c r="E97" s="159"/>
      <c r="F97" s="159"/>
      <c r="G97" s="159"/>
      <c r="H97" s="159"/>
      <c r="I97" s="159"/>
      <c r="J97" s="159"/>
      <c r="K97" s="159"/>
      <c r="L97" s="159"/>
      <c r="M97" s="159"/>
      <c r="N97" s="159"/>
      <c r="O97" s="159"/>
      <c r="P97" s="159"/>
      <c r="Q97" s="159"/>
      <c r="R97" s="159"/>
      <c r="S97" s="159"/>
      <c r="T97" s="159"/>
    </row>
    <row r="98" spans="1:20" ht="15" customHeight="1">
      <c r="A98" s="159"/>
      <c r="B98" s="181"/>
      <c r="C98" s="181"/>
      <c r="D98" s="181"/>
      <c r="E98" s="159"/>
      <c r="F98" s="159"/>
      <c r="G98" s="159"/>
      <c r="H98" s="159"/>
      <c r="I98" s="159"/>
      <c r="J98" s="159"/>
      <c r="K98" s="159"/>
      <c r="L98" s="159"/>
      <c r="M98" s="159"/>
      <c r="N98" s="159"/>
      <c r="O98" s="159"/>
      <c r="P98" s="159"/>
      <c r="Q98" s="159"/>
      <c r="R98" s="159"/>
      <c r="S98" s="159"/>
      <c r="T98" s="159"/>
    </row>
    <row r="99" spans="1:20" ht="15" customHeight="1">
      <c r="A99" s="159"/>
      <c r="B99" s="181"/>
      <c r="C99" s="181"/>
      <c r="D99" s="181"/>
      <c r="E99" s="159"/>
      <c r="F99" s="159"/>
      <c r="G99" s="159"/>
      <c r="H99" s="159"/>
      <c r="I99" s="159"/>
      <c r="J99" s="159"/>
      <c r="K99" s="159"/>
      <c r="L99" s="159"/>
      <c r="M99" s="159"/>
      <c r="N99" s="159"/>
      <c r="O99" s="159"/>
      <c r="P99" s="159"/>
      <c r="Q99" s="159"/>
      <c r="R99" s="159"/>
      <c r="S99" s="159"/>
      <c r="T99" s="159"/>
    </row>
    <row r="100" spans="1:20" ht="15" customHeight="1">
      <c r="A100" s="159"/>
      <c r="B100" s="181"/>
      <c r="C100" s="181"/>
      <c r="D100" s="181"/>
      <c r="E100" s="159"/>
      <c r="F100" s="159"/>
      <c r="G100" s="159"/>
      <c r="H100" s="159"/>
      <c r="I100" s="159"/>
      <c r="J100" s="159"/>
      <c r="K100" s="159"/>
      <c r="L100" s="159"/>
      <c r="M100" s="159"/>
      <c r="N100" s="159"/>
      <c r="O100" s="159"/>
      <c r="P100" s="159"/>
      <c r="Q100" s="159"/>
      <c r="R100" s="159"/>
      <c r="S100" s="159"/>
      <c r="T100" s="159"/>
    </row>
    <row r="101" spans="1:20" ht="15" customHeight="1">
      <c r="A101" s="159"/>
      <c r="B101" s="181"/>
      <c r="C101" s="181"/>
      <c r="D101" s="181"/>
      <c r="E101" s="159"/>
      <c r="F101" s="159"/>
      <c r="G101" s="159"/>
      <c r="H101" s="159"/>
      <c r="I101" s="159"/>
      <c r="J101" s="159"/>
      <c r="K101" s="159"/>
      <c r="L101" s="159"/>
      <c r="M101" s="159"/>
      <c r="N101" s="159"/>
      <c r="O101" s="159"/>
      <c r="P101" s="159"/>
      <c r="Q101" s="159"/>
      <c r="R101" s="159"/>
      <c r="S101" s="159"/>
      <c r="T101" s="159"/>
    </row>
    <row r="102" spans="1:20" ht="15" customHeight="1">
      <c r="A102" s="159"/>
      <c r="B102" s="181"/>
      <c r="C102" s="181"/>
      <c r="D102" s="181"/>
      <c r="E102" s="159"/>
      <c r="F102" s="159"/>
      <c r="G102" s="159"/>
      <c r="H102" s="159"/>
      <c r="I102" s="159"/>
      <c r="J102" s="159"/>
      <c r="K102" s="159"/>
      <c r="L102" s="159"/>
      <c r="M102" s="159"/>
      <c r="N102" s="159"/>
      <c r="O102" s="159"/>
      <c r="P102" s="159"/>
      <c r="Q102" s="159"/>
      <c r="R102" s="159"/>
      <c r="S102" s="159"/>
      <c r="T102" s="159"/>
    </row>
    <row r="103" spans="1:20" ht="15" customHeight="1">
      <c r="A103" s="159"/>
      <c r="B103" s="181"/>
      <c r="C103" s="181"/>
      <c r="D103" s="181"/>
      <c r="E103" s="159"/>
      <c r="F103" s="159"/>
      <c r="G103" s="159"/>
      <c r="H103" s="159"/>
      <c r="I103" s="159"/>
      <c r="J103" s="159"/>
      <c r="K103" s="159"/>
      <c r="L103" s="159"/>
      <c r="M103" s="159"/>
      <c r="N103" s="159"/>
      <c r="O103" s="159"/>
      <c r="P103" s="159"/>
      <c r="Q103" s="159"/>
      <c r="R103" s="159"/>
      <c r="S103" s="159"/>
      <c r="T103" s="159"/>
    </row>
    <row r="104" spans="1:20" ht="15" customHeight="1">
      <c r="A104" s="159"/>
      <c r="B104" s="181"/>
      <c r="C104" s="181"/>
      <c r="D104" s="181"/>
      <c r="E104" s="159"/>
      <c r="F104" s="159"/>
      <c r="G104" s="159"/>
      <c r="H104" s="159"/>
      <c r="I104" s="159"/>
      <c r="J104" s="159"/>
      <c r="K104" s="159"/>
      <c r="L104" s="159"/>
      <c r="M104" s="159"/>
      <c r="N104" s="159"/>
      <c r="O104" s="159"/>
      <c r="P104" s="159"/>
      <c r="Q104" s="159"/>
      <c r="R104" s="159"/>
      <c r="S104" s="159"/>
      <c r="T104" s="159"/>
    </row>
    <row r="105" spans="1:20" ht="15" customHeight="1">
      <c r="A105" s="159"/>
      <c r="B105" s="181"/>
      <c r="C105" s="181"/>
      <c r="D105" s="181"/>
      <c r="E105" s="159"/>
      <c r="F105" s="159"/>
      <c r="G105" s="159"/>
      <c r="H105" s="159"/>
      <c r="I105" s="159"/>
      <c r="J105" s="159"/>
      <c r="K105" s="159"/>
      <c r="L105" s="159"/>
      <c r="M105" s="159"/>
      <c r="N105" s="159"/>
      <c r="O105" s="159"/>
      <c r="P105" s="159"/>
      <c r="Q105" s="159"/>
      <c r="R105" s="159"/>
      <c r="S105" s="159"/>
      <c r="T105" s="159"/>
    </row>
    <row r="106" spans="1:20" ht="15" customHeight="1">
      <c r="A106" s="159"/>
      <c r="B106" s="181"/>
      <c r="C106" s="181"/>
      <c r="D106" s="181"/>
      <c r="E106" s="159"/>
      <c r="F106" s="159"/>
      <c r="G106" s="159"/>
      <c r="H106" s="159"/>
      <c r="I106" s="159"/>
      <c r="J106" s="159"/>
      <c r="K106" s="159"/>
      <c r="L106" s="159"/>
      <c r="M106" s="159"/>
      <c r="N106" s="159"/>
      <c r="O106" s="159"/>
      <c r="P106" s="159"/>
      <c r="Q106" s="159"/>
      <c r="R106" s="159"/>
      <c r="S106" s="159"/>
      <c r="T106" s="159"/>
    </row>
    <row r="107" spans="1:20" ht="15" customHeight="1">
      <c r="A107" s="159"/>
      <c r="B107" s="181"/>
      <c r="C107" s="181"/>
      <c r="D107" s="181"/>
      <c r="E107" s="159"/>
      <c r="F107" s="159"/>
      <c r="G107" s="159"/>
      <c r="H107" s="159"/>
      <c r="I107" s="159"/>
      <c r="J107" s="159"/>
      <c r="K107" s="159"/>
      <c r="L107" s="159"/>
      <c r="M107" s="159"/>
      <c r="N107" s="159"/>
      <c r="O107" s="159"/>
      <c r="P107" s="159"/>
      <c r="Q107" s="159"/>
      <c r="R107" s="159"/>
      <c r="S107" s="159"/>
      <c r="T107" s="159"/>
    </row>
    <row r="108" spans="1:20" ht="15" customHeight="1">
      <c r="A108" s="159"/>
      <c r="B108" s="181"/>
      <c r="C108" s="181"/>
      <c r="D108" s="181"/>
      <c r="E108" s="159"/>
      <c r="F108" s="159"/>
      <c r="G108" s="159"/>
      <c r="H108" s="159"/>
      <c r="I108" s="159"/>
      <c r="J108" s="159"/>
      <c r="K108" s="159"/>
      <c r="L108" s="159"/>
      <c r="M108" s="159"/>
      <c r="N108" s="159"/>
      <c r="O108" s="159"/>
      <c r="P108" s="159"/>
      <c r="Q108" s="159"/>
      <c r="R108" s="159"/>
      <c r="S108" s="159"/>
      <c r="T108" s="159"/>
    </row>
    <row r="109" spans="1:20" ht="15" customHeight="1">
      <c r="A109" s="159"/>
      <c r="B109" s="181"/>
      <c r="C109" s="181"/>
      <c r="D109" s="181"/>
      <c r="E109" s="159"/>
      <c r="F109" s="159"/>
      <c r="G109" s="159"/>
      <c r="H109" s="159"/>
      <c r="I109" s="159"/>
      <c r="J109" s="159"/>
      <c r="K109" s="159"/>
      <c r="L109" s="159"/>
      <c r="M109" s="159"/>
      <c r="N109" s="159"/>
      <c r="O109" s="159"/>
      <c r="P109" s="159"/>
      <c r="Q109" s="159"/>
      <c r="R109" s="159"/>
      <c r="S109" s="159"/>
      <c r="T109" s="159"/>
    </row>
    <row r="110" spans="1:20" ht="15" customHeight="1">
      <c r="A110" s="159"/>
      <c r="B110" s="181"/>
      <c r="C110" s="181"/>
      <c r="D110" s="181"/>
      <c r="E110" s="159"/>
      <c r="F110" s="159"/>
      <c r="G110" s="159"/>
      <c r="H110" s="159"/>
      <c r="I110" s="159"/>
      <c r="J110" s="159"/>
      <c r="K110" s="159"/>
      <c r="L110" s="159"/>
      <c r="M110" s="159"/>
      <c r="N110" s="159"/>
      <c r="O110" s="159"/>
      <c r="P110" s="159"/>
      <c r="Q110" s="159"/>
      <c r="R110" s="159"/>
      <c r="S110" s="159"/>
      <c r="T110" s="159"/>
    </row>
    <row r="111" spans="1:20" ht="15" customHeight="1">
      <c r="A111" s="159"/>
      <c r="B111" s="159"/>
      <c r="C111" s="159"/>
      <c r="D111" s="159"/>
      <c r="E111" s="159"/>
      <c r="F111" s="159"/>
      <c r="G111" s="159"/>
      <c r="H111" s="159"/>
      <c r="I111" s="159"/>
      <c r="J111" s="159"/>
      <c r="K111" s="159"/>
      <c r="L111" s="159"/>
      <c r="M111" s="159"/>
      <c r="N111" s="159"/>
      <c r="O111" s="159"/>
      <c r="P111" s="159"/>
      <c r="Q111" s="159"/>
      <c r="R111" s="159"/>
      <c r="S111" s="159"/>
      <c r="T111" s="159"/>
    </row>
    <row r="112" spans="1:20" ht="15" customHeight="1">
      <c r="A112" s="159"/>
      <c r="B112" s="159"/>
      <c r="C112" s="159"/>
      <c r="D112" s="159"/>
      <c r="E112" s="159"/>
      <c r="F112" s="159"/>
      <c r="G112" s="159"/>
      <c r="H112" s="159"/>
      <c r="I112" s="159"/>
      <c r="J112" s="159"/>
      <c r="K112" s="159"/>
      <c r="L112" s="159"/>
      <c r="M112" s="159"/>
      <c r="N112" s="159"/>
      <c r="O112" s="159"/>
      <c r="P112" s="159"/>
      <c r="Q112" s="159"/>
      <c r="R112" s="159"/>
      <c r="S112" s="159"/>
      <c r="T112" s="159"/>
    </row>
    <row r="113" spans="1:20" ht="15" customHeight="1">
      <c r="A113" s="159"/>
      <c r="B113" s="159"/>
      <c r="C113" s="159"/>
      <c r="D113" s="159"/>
      <c r="E113" s="159"/>
      <c r="F113" s="159"/>
      <c r="G113" s="159"/>
      <c r="H113" s="159"/>
      <c r="I113" s="159"/>
      <c r="J113" s="159"/>
      <c r="K113" s="159"/>
      <c r="L113" s="159"/>
      <c r="M113" s="159"/>
      <c r="N113" s="159"/>
      <c r="O113" s="159"/>
      <c r="P113" s="159"/>
      <c r="Q113" s="159"/>
      <c r="R113" s="159"/>
      <c r="S113" s="159"/>
      <c r="T113" s="159"/>
    </row>
    <row r="114" spans="1:20" ht="15" customHeight="1">
      <c r="A114" s="159"/>
      <c r="B114" s="159"/>
      <c r="C114" s="159"/>
      <c r="D114" s="159"/>
      <c r="E114" s="159"/>
      <c r="F114" s="159"/>
      <c r="G114" s="159"/>
      <c r="H114" s="159"/>
      <c r="I114" s="159"/>
      <c r="J114" s="159"/>
      <c r="K114" s="159"/>
      <c r="L114" s="159"/>
      <c r="M114" s="159"/>
      <c r="N114" s="159"/>
      <c r="O114" s="159"/>
      <c r="P114" s="159"/>
      <c r="Q114" s="159"/>
      <c r="R114" s="159"/>
      <c r="S114" s="159"/>
      <c r="T114" s="159"/>
    </row>
    <row r="115" spans="1:20" ht="15" customHeight="1">
      <c r="A115" s="159"/>
      <c r="B115" s="159"/>
      <c r="C115" s="159"/>
      <c r="D115" s="159"/>
      <c r="E115" s="159"/>
      <c r="F115" s="159"/>
      <c r="G115" s="159"/>
      <c r="H115" s="159"/>
      <c r="I115" s="159"/>
      <c r="J115" s="159"/>
      <c r="K115" s="159"/>
      <c r="L115" s="159"/>
      <c r="M115" s="159"/>
      <c r="N115" s="159"/>
      <c r="O115" s="159"/>
      <c r="P115" s="159"/>
      <c r="Q115" s="159"/>
      <c r="R115" s="159"/>
      <c r="S115" s="159"/>
      <c r="T115" s="159"/>
    </row>
    <row r="116" spans="1:20" ht="15" customHeight="1">
      <c r="A116" s="159"/>
      <c r="B116" s="159"/>
      <c r="C116" s="159"/>
      <c r="D116" s="159"/>
      <c r="E116" s="159"/>
      <c r="F116" s="159"/>
      <c r="G116" s="159"/>
      <c r="H116" s="159"/>
      <c r="I116" s="159"/>
      <c r="J116" s="159"/>
      <c r="K116" s="159"/>
      <c r="L116" s="159"/>
      <c r="M116" s="159"/>
      <c r="N116" s="159"/>
      <c r="O116" s="159"/>
      <c r="P116" s="159"/>
      <c r="Q116" s="159"/>
      <c r="R116" s="159"/>
      <c r="S116" s="159"/>
      <c r="T116" s="159"/>
    </row>
    <row r="117" spans="1:20" ht="15" customHeight="1">
      <c r="A117" s="159"/>
      <c r="B117" s="159"/>
      <c r="C117" s="159"/>
      <c r="D117" s="159"/>
      <c r="E117" s="159"/>
      <c r="F117" s="159"/>
      <c r="G117" s="159"/>
      <c r="H117" s="159"/>
      <c r="I117" s="159"/>
      <c r="J117" s="159"/>
      <c r="K117" s="159"/>
      <c r="L117" s="159"/>
      <c r="M117" s="159"/>
      <c r="N117" s="159"/>
      <c r="O117" s="159"/>
      <c r="P117" s="159"/>
      <c r="Q117" s="159"/>
      <c r="R117" s="159"/>
      <c r="S117" s="159"/>
      <c r="T117" s="159"/>
    </row>
    <row r="118" spans="1:20" ht="15" customHeight="1">
      <c r="A118" s="159"/>
      <c r="B118" s="159"/>
      <c r="C118" s="159"/>
      <c r="D118" s="159"/>
      <c r="E118" s="159"/>
      <c r="F118" s="159"/>
      <c r="G118" s="159"/>
      <c r="H118" s="159"/>
      <c r="I118" s="159"/>
      <c r="J118" s="159"/>
      <c r="K118" s="159"/>
      <c r="L118" s="159"/>
      <c r="M118" s="159"/>
      <c r="N118" s="159"/>
      <c r="O118" s="159"/>
      <c r="P118" s="159"/>
      <c r="Q118" s="159"/>
      <c r="R118" s="159"/>
      <c r="S118" s="159"/>
      <c r="T118" s="159"/>
    </row>
    <row r="119" spans="1:20" ht="15" customHeight="1">
      <c r="A119" s="159"/>
      <c r="B119" s="159"/>
      <c r="C119" s="159"/>
      <c r="D119" s="159"/>
      <c r="E119" s="159"/>
      <c r="F119" s="159"/>
      <c r="G119" s="159"/>
      <c r="H119" s="159"/>
      <c r="I119" s="159"/>
      <c r="J119" s="159"/>
      <c r="K119" s="159"/>
      <c r="L119" s="159"/>
      <c r="M119" s="159"/>
      <c r="N119" s="159"/>
      <c r="O119" s="159"/>
      <c r="P119" s="159"/>
      <c r="Q119" s="159"/>
      <c r="R119" s="159"/>
      <c r="S119" s="159"/>
      <c r="T119" s="159"/>
    </row>
    <row r="120" spans="1:20" ht="15" customHeight="1">
      <c r="A120" s="159"/>
      <c r="B120" s="159"/>
      <c r="C120" s="159"/>
      <c r="D120" s="159"/>
      <c r="E120" s="159"/>
      <c r="F120" s="159"/>
      <c r="G120" s="159"/>
      <c r="H120" s="159"/>
      <c r="I120" s="159"/>
      <c r="J120" s="159"/>
      <c r="K120" s="159"/>
      <c r="L120" s="159"/>
      <c r="M120" s="159"/>
      <c r="N120" s="159"/>
      <c r="O120" s="159"/>
      <c r="P120" s="159"/>
      <c r="Q120" s="159"/>
      <c r="R120" s="159"/>
      <c r="S120" s="159"/>
      <c r="T120" s="159"/>
    </row>
    <row r="121" spans="1:20" ht="15" customHeight="1">
      <c r="A121" s="159"/>
      <c r="B121" s="159"/>
      <c r="C121" s="159"/>
      <c r="D121" s="159"/>
      <c r="E121" s="159"/>
      <c r="F121" s="159"/>
      <c r="G121" s="159"/>
      <c r="H121" s="159"/>
      <c r="I121" s="159"/>
      <c r="J121" s="159"/>
      <c r="K121" s="159"/>
      <c r="L121" s="159"/>
      <c r="M121" s="159"/>
      <c r="N121" s="159"/>
      <c r="O121" s="159"/>
      <c r="P121" s="159"/>
      <c r="Q121" s="159"/>
      <c r="R121" s="159"/>
      <c r="S121" s="159"/>
      <c r="T121" s="159"/>
    </row>
    <row r="122" spans="1:20" ht="15" customHeight="1">
      <c r="A122" s="159"/>
      <c r="B122" s="159"/>
      <c r="C122" s="159"/>
      <c r="D122" s="159"/>
      <c r="E122" s="159"/>
      <c r="F122" s="159"/>
      <c r="G122" s="159"/>
      <c r="H122" s="159"/>
      <c r="I122" s="159"/>
      <c r="J122" s="159"/>
      <c r="K122" s="159"/>
      <c r="L122" s="159"/>
      <c r="M122" s="159"/>
      <c r="N122" s="159"/>
      <c r="O122" s="159"/>
      <c r="P122" s="159"/>
      <c r="Q122" s="159"/>
      <c r="R122" s="159"/>
      <c r="S122" s="159"/>
      <c r="T122" s="159"/>
    </row>
    <row r="123" spans="1:20" ht="15" customHeight="1">
      <c r="A123" s="159"/>
      <c r="B123" s="159"/>
      <c r="C123" s="159"/>
      <c r="D123" s="159"/>
      <c r="E123" s="159"/>
      <c r="F123" s="159"/>
      <c r="G123" s="159"/>
      <c r="H123" s="159"/>
      <c r="I123" s="159"/>
      <c r="J123" s="159"/>
      <c r="K123" s="159"/>
      <c r="L123" s="159"/>
      <c r="M123" s="159"/>
      <c r="N123" s="159"/>
      <c r="O123" s="159"/>
      <c r="P123" s="159"/>
      <c r="Q123" s="159"/>
      <c r="R123" s="159"/>
      <c r="S123" s="159"/>
      <c r="T123" s="159"/>
    </row>
    <row r="124" spans="1:20" ht="15" customHeight="1">
      <c r="A124" s="159"/>
      <c r="B124" s="159"/>
      <c r="C124" s="159"/>
      <c r="D124" s="159"/>
      <c r="E124" s="159"/>
      <c r="F124" s="159"/>
      <c r="G124" s="159"/>
      <c r="H124" s="159"/>
      <c r="I124" s="159"/>
      <c r="J124" s="159"/>
      <c r="K124" s="159"/>
      <c r="L124" s="159"/>
      <c r="M124" s="159"/>
      <c r="N124" s="159"/>
      <c r="O124" s="159"/>
      <c r="P124" s="159"/>
      <c r="Q124" s="159"/>
      <c r="R124" s="159"/>
      <c r="S124" s="159"/>
      <c r="T124" s="159"/>
    </row>
    <row r="125" spans="1:20" ht="15" customHeight="1">
      <c r="A125" s="159"/>
      <c r="B125" s="159"/>
      <c r="C125" s="159"/>
      <c r="D125" s="159"/>
      <c r="E125" s="159"/>
      <c r="F125" s="159"/>
      <c r="G125" s="159"/>
      <c r="H125" s="159"/>
      <c r="I125" s="159"/>
      <c r="J125" s="159"/>
      <c r="K125" s="159"/>
      <c r="L125" s="159"/>
      <c r="M125" s="159"/>
      <c r="N125" s="159"/>
      <c r="O125" s="159"/>
      <c r="P125" s="159"/>
      <c r="Q125" s="159"/>
      <c r="R125" s="159"/>
      <c r="S125" s="159"/>
      <c r="T125" s="159"/>
    </row>
    <row r="126" spans="1:20" ht="15" customHeight="1">
      <c r="A126" s="159"/>
      <c r="B126" s="159"/>
      <c r="C126" s="159"/>
      <c r="D126" s="159"/>
      <c r="E126" s="159"/>
      <c r="F126" s="159"/>
      <c r="G126" s="159"/>
      <c r="H126" s="159"/>
      <c r="I126" s="159"/>
      <c r="J126" s="159"/>
      <c r="K126" s="159"/>
      <c r="L126" s="159"/>
      <c r="M126" s="159"/>
      <c r="N126" s="159"/>
      <c r="O126" s="159"/>
      <c r="P126" s="159"/>
      <c r="Q126" s="159"/>
      <c r="R126" s="159"/>
      <c r="S126" s="159"/>
      <c r="T126" s="159"/>
    </row>
    <row r="127" spans="1:20" ht="15" customHeight="1">
      <c r="A127" s="159"/>
      <c r="B127" s="159"/>
      <c r="C127" s="159"/>
      <c r="D127" s="159"/>
      <c r="E127" s="159"/>
      <c r="F127" s="159"/>
      <c r="G127" s="159"/>
      <c r="H127" s="159"/>
      <c r="I127" s="159"/>
      <c r="J127" s="159"/>
      <c r="K127" s="159"/>
      <c r="L127" s="159"/>
      <c r="M127" s="159"/>
      <c r="N127" s="159"/>
      <c r="O127" s="159"/>
      <c r="P127" s="159"/>
      <c r="Q127" s="159"/>
      <c r="R127" s="159"/>
      <c r="S127" s="159"/>
      <c r="T127" s="159"/>
    </row>
    <row r="128" spans="1:20" ht="15" customHeight="1">
      <c r="A128" s="159"/>
      <c r="B128" s="159"/>
      <c r="C128" s="159"/>
      <c r="D128" s="159"/>
      <c r="E128" s="159"/>
      <c r="F128" s="159"/>
      <c r="G128" s="159"/>
      <c r="H128" s="159"/>
      <c r="I128" s="159"/>
      <c r="J128" s="159"/>
      <c r="K128" s="159"/>
      <c r="L128" s="159"/>
      <c r="M128" s="159"/>
      <c r="N128" s="159"/>
      <c r="O128" s="159"/>
      <c r="P128" s="159"/>
      <c r="Q128" s="159"/>
      <c r="R128" s="159"/>
      <c r="S128" s="159"/>
      <c r="T128" s="159"/>
    </row>
    <row r="129" spans="1:20" ht="15" customHeight="1">
      <c r="A129" s="159"/>
      <c r="B129" s="159"/>
      <c r="C129" s="159"/>
      <c r="D129" s="159"/>
      <c r="E129" s="159"/>
      <c r="F129" s="159"/>
      <c r="G129" s="159"/>
      <c r="H129" s="159"/>
      <c r="I129" s="159"/>
      <c r="J129" s="159"/>
      <c r="K129" s="159"/>
      <c r="L129" s="159"/>
      <c r="M129" s="159"/>
      <c r="N129" s="159"/>
      <c r="O129" s="159"/>
      <c r="P129" s="159"/>
      <c r="Q129" s="159"/>
      <c r="R129" s="159"/>
      <c r="S129" s="159"/>
      <c r="T129" s="159"/>
    </row>
    <row r="130" spans="1:20" ht="15" customHeight="1">
      <c r="A130" s="159"/>
      <c r="B130" s="159"/>
      <c r="C130" s="159"/>
      <c r="D130" s="159"/>
      <c r="E130" s="159"/>
      <c r="F130" s="159"/>
      <c r="G130" s="159"/>
      <c r="H130" s="159"/>
      <c r="I130" s="159"/>
      <c r="J130" s="159"/>
      <c r="K130" s="159"/>
      <c r="L130" s="159"/>
      <c r="M130" s="159"/>
      <c r="N130" s="159"/>
      <c r="O130" s="159"/>
      <c r="P130" s="159"/>
      <c r="Q130" s="159"/>
      <c r="R130" s="159"/>
      <c r="S130" s="159"/>
      <c r="T130" s="159"/>
    </row>
    <row r="131" spans="1:20" ht="15" customHeight="1">
      <c r="A131" s="159"/>
      <c r="B131" s="159"/>
      <c r="C131" s="159"/>
      <c r="D131" s="159"/>
      <c r="E131" s="159"/>
      <c r="F131" s="159"/>
      <c r="G131" s="159"/>
      <c r="H131" s="159"/>
      <c r="I131" s="159"/>
      <c r="J131" s="159"/>
      <c r="K131" s="159"/>
      <c r="L131" s="159"/>
      <c r="M131" s="159"/>
      <c r="N131" s="159"/>
      <c r="O131" s="159"/>
      <c r="P131" s="159"/>
      <c r="Q131" s="159"/>
      <c r="R131" s="159"/>
      <c r="S131" s="159"/>
      <c r="T131" s="159"/>
    </row>
    <row r="132" spans="1:20" ht="15" customHeight="1">
      <c r="A132" s="159"/>
      <c r="B132" s="159"/>
      <c r="C132" s="159"/>
      <c r="D132" s="159"/>
      <c r="E132" s="159"/>
      <c r="F132" s="159"/>
      <c r="G132" s="159"/>
      <c r="H132" s="159"/>
      <c r="I132" s="159"/>
      <c r="J132" s="159"/>
      <c r="K132" s="159"/>
      <c r="L132" s="159"/>
      <c r="M132" s="159"/>
      <c r="N132" s="159"/>
      <c r="O132" s="159"/>
      <c r="P132" s="159"/>
      <c r="Q132" s="159"/>
      <c r="R132" s="159"/>
      <c r="S132" s="159"/>
      <c r="T132" s="159"/>
    </row>
    <row r="133" spans="1:20" ht="15" customHeight="1">
      <c r="A133" s="159"/>
      <c r="B133" s="159"/>
      <c r="C133" s="159"/>
      <c r="D133" s="159"/>
      <c r="E133" s="159"/>
      <c r="F133" s="159"/>
      <c r="G133" s="159"/>
      <c r="H133" s="159"/>
      <c r="I133" s="159"/>
      <c r="J133" s="159"/>
      <c r="K133" s="159"/>
      <c r="L133" s="159"/>
      <c r="M133" s="159"/>
      <c r="N133" s="159"/>
      <c r="O133" s="159"/>
      <c r="P133" s="159"/>
      <c r="Q133" s="159"/>
      <c r="R133" s="159"/>
      <c r="S133" s="159"/>
      <c r="T133" s="159"/>
    </row>
    <row r="134" spans="1:20" ht="15" customHeight="1">
      <c r="A134" s="159"/>
      <c r="B134" s="159"/>
      <c r="C134" s="159"/>
      <c r="D134" s="159"/>
      <c r="E134" s="159"/>
      <c r="F134" s="159"/>
      <c r="G134" s="159"/>
      <c r="H134" s="159"/>
      <c r="I134" s="159"/>
      <c r="J134" s="159"/>
      <c r="K134" s="159"/>
      <c r="L134" s="159"/>
      <c r="M134" s="159"/>
      <c r="N134" s="159"/>
      <c r="O134" s="159"/>
      <c r="P134" s="159"/>
      <c r="Q134" s="159"/>
      <c r="R134" s="159"/>
      <c r="S134" s="159"/>
      <c r="T134" s="159"/>
    </row>
  </sheetData>
  <mergeCells count="6">
    <mergeCell ref="B3:F3"/>
    <mergeCell ref="G3:J3"/>
    <mergeCell ref="B14:F14"/>
    <mergeCell ref="G14:J14"/>
    <mergeCell ref="B25:F25"/>
    <mergeCell ref="G25:J25"/>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2002"/>
  <sheetViews>
    <sheetView workbookViewId="0">
      <selection activeCell="D45" sqref="D45"/>
    </sheetView>
  </sheetViews>
  <sheetFormatPr defaultColWidth="11.125" defaultRowHeight="15" customHeight="1"/>
  <cols>
    <col min="1" max="1" width="64.375" style="154" customWidth="1"/>
    <col min="2" max="26" width="11.125" style="154" customWidth="1"/>
    <col min="27" max="16384" width="11.125" style="154"/>
  </cols>
  <sheetData>
    <row r="1" spans="1:26" ht="15" customHeight="1">
      <c r="A1" s="192" t="s">
        <v>7634</v>
      </c>
      <c r="B1" s="180"/>
      <c r="C1" s="180"/>
      <c r="D1" s="180"/>
      <c r="E1" s="180"/>
      <c r="F1" s="180"/>
      <c r="G1" s="206"/>
      <c r="H1" s="180"/>
      <c r="I1" s="180"/>
      <c r="J1" s="180"/>
      <c r="K1" s="180"/>
      <c r="L1" s="180"/>
      <c r="M1" s="180"/>
      <c r="N1" s="180"/>
      <c r="O1" s="180"/>
      <c r="P1" s="180"/>
      <c r="Q1" s="180"/>
      <c r="R1" s="180"/>
      <c r="S1" s="180"/>
      <c r="T1" s="180"/>
      <c r="U1" s="180"/>
      <c r="V1" s="180"/>
      <c r="W1" s="180"/>
      <c r="X1" s="159"/>
      <c r="Y1" s="159"/>
      <c r="Z1" s="159"/>
    </row>
    <row r="2" spans="1:26" ht="15" customHeight="1">
      <c r="A2" s="165" t="s">
        <v>1819</v>
      </c>
      <c r="B2" s="165" t="s">
        <v>345</v>
      </c>
      <c r="C2" s="165" t="s">
        <v>1</v>
      </c>
      <c r="D2" s="165" t="s">
        <v>1688</v>
      </c>
      <c r="E2" s="165" t="s">
        <v>1820</v>
      </c>
      <c r="F2" s="165" t="s">
        <v>1821</v>
      </c>
      <c r="G2" s="165" t="s">
        <v>1822</v>
      </c>
      <c r="H2" s="165" t="s">
        <v>1823</v>
      </c>
      <c r="I2" s="165" t="s">
        <v>1824</v>
      </c>
      <c r="J2" s="165" t="s">
        <v>21</v>
      </c>
      <c r="K2" s="165" t="s">
        <v>1825</v>
      </c>
      <c r="L2" s="165" t="s">
        <v>1826</v>
      </c>
      <c r="M2" s="165" t="s">
        <v>1827</v>
      </c>
      <c r="N2" s="165" t="s">
        <v>1828</v>
      </c>
      <c r="O2" s="165" t="s">
        <v>1829</v>
      </c>
      <c r="P2" s="165" t="s">
        <v>1830</v>
      </c>
      <c r="Q2" s="165" t="s">
        <v>1831</v>
      </c>
      <c r="R2" s="165" t="s">
        <v>1832</v>
      </c>
      <c r="S2" s="165" t="s">
        <v>1833</v>
      </c>
      <c r="T2" s="165" t="s">
        <v>1834</v>
      </c>
      <c r="U2" s="165" t="s">
        <v>1835</v>
      </c>
      <c r="V2" s="165" t="s">
        <v>1836</v>
      </c>
      <c r="W2" s="165" t="s">
        <v>1834</v>
      </c>
      <c r="X2" s="159"/>
      <c r="Y2" s="159"/>
      <c r="Z2" s="159"/>
    </row>
    <row r="3" spans="1:26" ht="15" customHeight="1">
      <c r="A3" s="180" t="s">
        <v>438</v>
      </c>
      <c r="B3" s="180">
        <v>1708855</v>
      </c>
      <c r="C3" s="180" t="s">
        <v>1837</v>
      </c>
      <c r="D3" s="180" t="s">
        <v>1838</v>
      </c>
      <c r="E3" s="180" t="s">
        <v>1839</v>
      </c>
      <c r="F3" s="180" t="s">
        <v>1837</v>
      </c>
      <c r="G3" s="180" t="s">
        <v>1840</v>
      </c>
      <c r="H3" s="180" t="s">
        <v>1841</v>
      </c>
      <c r="I3" s="180" t="s">
        <v>1842</v>
      </c>
      <c r="J3" s="180" t="s">
        <v>1837</v>
      </c>
      <c r="K3" s="180" t="s">
        <v>1843</v>
      </c>
      <c r="L3" s="180" t="s">
        <v>1837</v>
      </c>
      <c r="M3" s="180" t="s">
        <v>1844</v>
      </c>
      <c r="N3" s="180" t="s">
        <v>438</v>
      </c>
      <c r="O3" s="180">
        <v>1708793</v>
      </c>
      <c r="P3" s="180">
        <v>1708952</v>
      </c>
      <c r="Q3" s="180" t="s">
        <v>1845</v>
      </c>
      <c r="R3" s="180">
        <v>0</v>
      </c>
      <c r="S3" s="180" t="s">
        <v>33</v>
      </c>
      <c r="T3" s="180" t="s">
        <v>21</v>
      </c>
      <c r="U3" s="180" t="b">
        <v>0</v>
      </c>
      <c r="V3" s="180" t="s">
        <v>1846</v>
      </c>
      <c r="W3" s="180" t="s">
        <v>21</v>
      </c>
      <c r="X3" s="159"/>
      <c r="Y3" s="159"/>
      <c r="Z3" s="159"/>
    </row>
    <row r="4" spans="1:26" ht="15" customHeight="1">
      <c r="A4" s="180" t="s">
        <v>438</v>
      </c>
      <c r="B4" s="180">
        <v>1752908</v>
      </c>
      <c r="C4" s="180" t="s">
        <v>1837</v>
      </c>
      <c r="D4" s="180" t="s">
        <v>1847</v>
      </c>
      <c r="E4" s="180" t="s">
        <v>1848</v>
      </c>
      <c r="F4" s="180">
        <v>30</v>
      </c>
      <c r="G4" s="180" t="s">
        <v>1840</v>
      </c>
      <c r="H4" s="180" t="s">
        <v>1849</v>
      </c>
      <c r="I4" s="180" t="s">
        <v>773</v>
      </c>
      <c r="J4" s="180" t="s">
        <v>1837</v>
      </c>
      <c r="K4" s="180" t="s">
        <v>1837</v>
      </c>
      <c r="L4" s="180" t="s">
        <v>1837</v>
      </c>
      <c r="M4" s="180" t="s">
        <v>1844</v>
      </c>
      <c r="N4" s="180" t="s">
        <v>438</v>
      </c>
      <c r="O4" s="180">
        <v>1752903</v>
      </c>
      <c r="P4" s="180">
        <v>1753060</v>
      </c>
      <c r="Q4" s="180" t="s">
        <v>1850</v>
      </c>
      <c r="R4" s="180">
        <v>0</v>
      </c>
      <c r="S4" s="180" t="s">
        <v>33</v>
      </c>
      <c r="T4" s="180" t="s">
        <v>21</v>
      </c>
      <c r="U4" s="180" t="b">
        <v>0</v>
      </c>
      <c r="V4" s="180" t="s">
        <v>1846</v>
      </c>
      <c r="W4" s="180" t="s">
        <v>21</v>
      </c>
      <c r="X4" s="159"/>
      <c r="Y4" s="159"/>
      <c r="Z4" s="159"/>
    </row>
    <row r="5" spans="1:26" ht="15" customHeight="1">
      <c r="A5" s="180" t="s">
        <v>438</v>
      </c>
      <c r="B5" s="180">
        <v>1919188</v>
      </c>
      <c r="C5" s="180" t="s">
        <v>1837</v>
      </c>
      <c r="D5" s="180" t="s">
        <v>1851</v>
      </c>
      <c r="E5" s="180" t="s">
        <v>1847</v>
      </c>
      <c r="F5" s="180">
        <v>440.57</v>
      </c>
      <c r="G5" s="180" t="s">
        <v>1840</v>
      </c>
      <c r="H5" s="180" t="s">
        <v>1852</v>
      </c>
      <c r="I5" s="180" t="s">
        <v>1853</v>
      </c>
      <c r="J5" s="180" t="s">
        <v>1854</v>
      </c>
      <c r="K5" s="180" t="s">
        <v>1855</v>
      </c>
      <c r="L5" s="180" t="s">
        <v>1856</v>
      </c>
      <c r="M5" s="180" t="s">
        <v>1837</v>
      </c>
      <c r="N5" s="180" t="s">
        <v>438</v>
      </c>
      <c r="O5" s="180">
        <v>1919181</v>
      </c>
      <c r="P5" s="180">
        <v>1919265</v>
      </c>
      <c r="Q5" s="180" t="s">
        <v>1857</v>
      </c>
      <c r="R5" s="180">
        <v>0</v>
      </c>
      <c r="S5" s="180" t="s">
        <v>33</v>
      </c>
      <c r="T5" s="180" t="s">
        <v>21</v>
      </c>
      <c r="U5" s="180" t="b">
        <v>0</v>
      </c>
      <c r="V5" s="180" t="s">
        <v>1858</v>
      </c>
      <c r="W5" s="180" t="s">
        <v>21</v>
      </c>
      <c r="X5" s="159"/>
      <c r="Y5" s="159"/>
      <c r="Z5" s="159"/>
    </row>
    <row r="6" spans="1:26" ht="15" customHeight="1">
      <c r="A6" s="180" t="s">
        <v>438</v>
      </c>
      <c r="B6" s="180">
        <v>1955652</v>
      </c>
      <c r="C6" s="180" t="s">
        <v>1837</v>
      </c>
      <c r="D6" s="180" t="s">
        <v>1859</v>
      </c>
      <c r="E6" s="180" t="s">
        <v>1847</v>
      </c>
      <c r="F6" s="180">
        <v>583.6</v>
      </c>
      <c r="G6" s="180" t="s">
        <v>1837</v>
      </c>
      <c r="H6" s="180" t="s">
        <v>1860</v>
      </c>
      <c r="I6" s="180" t="s">
        <v>1861</v>
      </c>
      <c r="J6" s="180" t="s">
        <v>1862</v>
      </c>
      <c r="K6" s="180" t="s">
        <v>1837</v>
      </c>
      <c r="L6" s="180" t="s">
        <v>1863</v>
      </c>
      <c r="M6" s="180" t="s">
        <v>1837</v>
      </c>
      <c r="N6" s="180" t="s">
        <v>438</v>
      </c>
      <c r="O6" s="180">
        <v>1955577</v>
      </c>
      <c r="P6" s="180">
        <v>1955850</v>
      </c>
      <c r="Q6" s="180" t="s">
        <v>1864</v>
      </c>
      <c r="R6" s="180">
        <v>0</v>
      </c>
      <c r="S6" s="180" t="s">
        <v>33</v>
      </c>
      <c r="T6" s="180" t="s">
        <v>21</v>
      </c>
      <c r="U6" s="180" t="b">
        <v>0</v>
      </c>
      <c r="V6" s="180" t="s">
        <v>1858</v>
      </c>
      <c r="W6" s="180" t="s">
        <v>21</v>
      </c>
      <c r="X6" s="159"/>
      <c r="Y6" s="159"/>
      <c r="Z6" s="159"/>
    </row>
    <row r="7" spans="1:26" ht="15" customHeight="1">
      <c r="A7" s="180" t="s">
        <v>438</v>
      </c>
      <c r="B7" s="180">
        <v>1955672</v>
      </c>
      <c r="C7" s="180" t="s">
        <v>1837</v>
      </c>
      <c r="D7" s="180" t="s">
        <v>1865</v>
      </c>
      <c r="E7" s="180" t="s">
        <v>1866</v>
      </c>
      <c r="F7" s="180">
        <v>514.87</v>
      </c>
      <c r="G7" s="180" t="s">
        <v>1837</v>
      </c>
      <c r="H7" s="180" t="s">
        <v>1867</v>
      </c>
      <c r="I7" s="180" t="s">
        <v>1868</v>
      </c>
      <c r="J7" s="180" t="s">
        <v>1869</v>
      </c>
      <c r="K7" s="180" t="s">
        <v>1837</v>
      </c>
      <c r="L7" s="180" t="s">
        <v>1870</v>
      </c>
      <c r="M7" s="180" t="s">
        <v>1837</v>
      </c>
      <c r="N7" s="180" t="s">
        <v>438</v>
      </c>
      <c r="O7" s="180">
        <v>1955577</v>
      </c>
      <c r="P7" s="180">
        <v>1955850</v>
      </c>
      <c r="Q7" s="180" t="s">
        <v>1864</v>
      </c>
      <c r="R7" s="180">
        <v>0</v>
      </c>
      <c r="S7" s="180" t="s">
        <v>33</v>
      </c>
      <c r="T7" s="180" t="s">
        <v>21</v>
      </c>
      <c r="U7" s="180" t="b">
        <v>0</v>
      </c>
      <c r="V7" s="180" t="s">
        <v>1858</v>
      </c>
      <c r="W7" s="180" t="s">
        <v>21</v>
      </c>
      <c r="X7" s="159"/>
      <c r="Y7" s="159"/>
      <c r="Z7" s="159"/>
    </row>
    <row r="8" spans="1:26" ht="15" customHeight="1">
      <c r="A8" s="180" t="s">
        <v>438</v>
      </c>
      <c r="B8" s="180">
        <v>11650722</v>
      </c>
      <c r="C8" s="180" t="s">
        <v>1837</v>
      </c>
      <c r="D8" s="180" t="s">
        <v>1847</v>
      </c>
      <c r="E8" s="180" t="s">
        <v>1871</v>
      </c>
      <c r="F8" s="180">
        <v>905.65</v>
      </c>
      <c r="G8" s="180" t="s">
        <v>1840</v>
      </c>
      <c r="H8" s="180" t="s">
        <v>1872</v>
      </c>
      <c r="I8" s="180" t="s">
        <v>1873</v>
      </c>
      <c r="J8" s="180" t="s">
        <v>1874</v>
      </c>
      <c r="K8" s="180" t="s">
        <v>1875</v>
      </c>
      <c r="L8" s="180" t="s">
        <v>1876</v>
      </c>
      <c r="M8" s="180" t="s">
        <v>1877</v>
      </c>
      <c r="N8" s="180" t="s">
        <v>438</v>
      </c>
      <c r="O8" s="180">
        <v>11650465</v>
      </c>
      <c r="P8" s="180">
        <v>11650834</v>
      </c>
      <c r="Q8" s="180" t="s">
        <v>1878</v>
      </c>
      <c r="R8" s="180">
        <v>0</v>
      </c>
      <c r="S8" s="180" t="s">
        <v>33</v>
      </c>
      <c r="T8" s="180" t="s">
        <v>21</v>
      </c>
      <c r="U8" s="180" t="b">
        <v>0</v>
      </c>
      <c r="V8" s="180" t="s">
        <v>1858</v>
      </c>
      <c r="W8" s="180" t="s">
        <v>21</v>
      </c>
      <c r="X8" s="159"/>
      <c r="Y8" s="159"/>
      <c r="Z8" s="159"/>
    </row>
    <row r="9" spans="1:26" ht="15" customHeight="1">
      <c r="A9" s="180" t="s">
        <v>438</v>
      </c>
      <c r="B9" s="180">
        <v>16758041</v>
      </c>
      <c r="C9" s="180" t="s">
        <v>1837</v>
      </c>
      <c r="D9" s="180" t="s">
        <v>1879</v>
      </c>
      <c r="E9" s="180" t="s">
        <v>1839</v>
      </c>
      <c r="F9" s="180">
        <v>259.73</v>
      </c>
      <c r="G9" s="180" t="s">
        <v>1840</v>
      </c>
      <c r="H9" s="180" t="s">
        <v>1880</v>
      </c>
      <c r="I9" s="180" t="s">
        <v>1881</v>
      </c>
      <c r="J9" s="180" t="s">
        <v>1882</v>
      </c>
      <c r="K9" s="180" t="s">
        <v>1883</v>
      </c>
      <c r="L9" s="180" t="s">
        <v>1837</v>
      </c>
      <c r="M9" s="180" t="s">
        <v>1837</v>
      </c>
      <c r="N9" s="180" t="s">
        <v>438</v>
      </c>
      <c r="O9" s="180">
        <v>16757941</v>
      </c>
      <c r="P9" s="180">
        <v>16758088</v>
      </c>
      <c r="Q9" s="180" t="s">
        <v>1884</v>
      </c>
      <c r="R9" s="180">
        <v>0</v>
      </c>
      <c r="S9" s="180" t="s">
        <v>33</v>
      </c>
      <c r="T9" s="180" t="s">
        <v>21</v>
      </c>
      <c r="U9" s="180" t="b">
        <v>0</v>
      </c>
      <c r="V9" s="180" t="s">
        <v>1858</v>
      </c>
      <c r="W9" s="180" t="s">
        <v>21</v>
      </c>
      <c r="X9" s="159"/>
      <c r="Y9" s="159"/>
      <c r="Z9" s="159"/>
    </row>
    <row r="10" spans="1:26" ht="15" customHeight="1">
      <c r="A10" s="180" t="s">
        <v>438</v>
      </c>
      <c r="B10" s="180">
        <v>16761046</v>
      </c>
      <c r="C10" s="180" t="s">
        <v>1837</v>
      </c>
      <c r="D10" s="180" t="s">
        <v>1885</v>
      </c>
      <c r="E10" s="180" t="s">
        <v>1866</v>
      </c>
      <c r="F10" s="180">
        <v>767.73</v>
      </c>
      <c r="G10" s="180" t="s">
        <v>1840</v>
      </c>
      <c r="H10" s="180" t="s">
        <v>1886</v>
      </c>
      <c r="I10" s="180" t="s">
        <v>1887</v>
      </c>
      <c r="J10" s="180" t="s">
        <v>1888</v>
      </c>
      <c r="K10" s="180" t="s">
        <v>1889</v>
      </c>
      <c r="L10" s="180" t="s">
        <v>1837</v>
      </c>
      <c r="M10" s="180" t="s">
        <v>1837</v>
      </c>
      <c r="N10" s="180" t="s">
        <v>438</v>
      </c>
      <c r="O10" s="180">
        <v>16760954</v>
      </c>
      <c r="P10" s="180">
        <v>16761102</v>
      </c>
      <c r="Q10" s="180" t="s">
        <v>1884</v>
      </c>
      <c r="R10" s="180">
        <v>0</v>
      </c>
      <c r="S10" s="180" t="s">
        <v>33</v>
      </c>
      <c r="T10" s="180" t="s">
        <v>21</v>
      </c>
      <c r="U10" s="180" t="b">
        <v>0</v>
      </c>
      <c r="V10" s="180" t="s">
        <v>1846</v>
      </c>
      <c r="W10" s="180" t="s">
        <v>21</v>
      </c>
      <c r="X10" s="159"/>
      <c r="Y10" s="159"/>
      <c r="Z10" s="159"/>
    </row>
    <row r="11" spans="1:26" ht="15" customHeight="1">
      <c r="A11" s="180" t="s">
        <v>438</v>
      </c>
      <c r="B11" s="180">
        <v>26282328</v>
      </c>
      <c r="C11" s="180" t="s">
        <v>1837</v>
      </c>
      <c r="D11" s="180" t="s">
        <v>1890</v>
      </c>
      <c r="E11" s="180" t="s">
        <v>1891</v>
      </c>
      <c r="F11" s="180">
        <v>685.73</v>
      </c>
      <c r="G11" s="180" t="s">
        <v>1840</v>
      </c>
      <c r="H11" s="180" t="s">
        <v>1892</v>
      </c>
      <c r="I11" s="180" t="s">
        <v>1893</v>
      </c>
      <c r="J11" s="180" t="s">
        <v>1894</v>
      </c>
      <c r="K11" s="180" t="s">
        <v>1895</v>
      </c>
      <c r="L11" s="180" t="s">
        <v>1837</v>
      </c>
      <c r="M11" s="180" t="s">
        <v>1896</v>
      </c>
      <c r="N11" s="180" t="s">
        <v>438</v>
      </c>
      <c r="O11" s="180">
        <v>26282298</v>
      </c>
      <c r="P11" s="180">
        <v>26282569</v>
      </c>
      <c r="Q11" s="180" t="s">
        <v>1897</v>
      </c>
      <c r="R11" s="180">
        <v>0</v>
      </c>
      <c r="S11" s="180" t="s">
        <v>33</v>
      </c>
      <c r="T11" s="180" t="s">
        <v>21</v>
      </c>
      <c r="U11" s="180" t="b">
        <v>0</v>
      </c>
      <c r="V11" s="180" t="s">
        <v>1858</v>
      </c>
      <c r="W11" s="180" t="s">
        <v>21</v>
      </c>
      <c r="X11" s="159"/>
      <c r="Y11" s="159"/>
      <c r="Z11" s="159"/>
    </row>
    <row r="12" spans="1:26" ht="15" customHeight="1">
      <c r="A12" s="180" t="s">
        <v>438</v>
      </c>
      <c r="B12" s="180">
        <v>31433042</v>
      </c>
      <c r="C12" s="180" t="s">
        <v>1837</v>
      </c>
      <c r="D12" s="180" t="s">
        <v>1890</v>
      </c>
      <c r="E12" s="180" t="s">
        <v>1898</v>
      </c>
      <c r="F12" s="180">
        <v>1929.05</v>
      </c>
      <c r="G12" s="180" t="s">
        <v>1840</v>
      </c>
      <c r="H12" s="180" t="s">
        <v>1899</v>
      </c>
      <c r="I12" s="180" t="s">
        <v>1900</v>
      </c>
      <c r="J12" s="180" t="s">
        <v>1901</v>
      </c>
      <c r="K12" s="180" t="s">
        <v>1902</v>
      </c>
      <c r="L12" s="180" t="s">
        <v>1903</v>
      </c>
      <c r="M12" s="180" t="s">
        <v>1844</v>
      </c>
      <c r="N12" s="180" t="s">
        <v>438</v>
      </c>
      <c r="O12" s="180">
        <v>31432966</v>
      </c>
      <c r="P12" s="180">
        <v>31433185</v>
      </c>
      <c r="Q12" s="180" t="s">
        <v>1904</v>
      </c>
      <c r="R12" s="180">
        <v>0</v>
      </c>
      <c r="S12" s="180" t="s">
        <v>1905</v>
      </c>
      <c r="T12" s="180" t="s">
        <v>21</v>
      </c>
      <c r="U12" s="180" t="b">
        <v>0</v>
      </c>
      <c r="V12" s="180" t="s">
        <v>1858</v>
      </c>
      <c r="W12" s="180" t="s">
        <v>21</v>
      </c>
      <c r="X12" s="159"/>
      <c r="Y12" s="159"/>
      <c r="Z12" s="159"/>
    </row>
    <row r="13" spans="1:26" ht="15" customHeight="1">
      <c r="A13" s="180" t="s">
        <v>438</v>
      </c>
      <c r="B13" s="180">
        <v>39663431</v>
      </c>
      <c r="C13" s="180" t="s">
        <v>1837</v>
      </c>
      <c r="D13" s="180" t="s">
        <v>1906</v>
      </c>
      <c r="E13" s="180" t="s">
        <v>1890</v>
      </c>
      <c r="F13" s="180">
        <v>833.44</v>
      </c>
      <c r="G13" s="180" t="s">
        <v>1840</v>
      </c>
      <c r="H13" s="180" t="s">
        <v>1907</v>
      </c>
      <c r="I13" s="180" t="s">
        <v>1908</v>
      </c>
      <c r="J13" s="180" t="s">
        <v>1909</v>
      </c>
      <c r="K13" s="180" t="s">
        <v>1910</v>
      </c>
      <c r="L13" s="180" t="s">
        <v>1911</v>
      </c>
      <c r="M13" s="180" t="s">
        <v>1837</v>
      </c>
      <c r="N13" s="180" t="s">
        <v>438</v>
      </c>
      <c r="O13" s="180">
        <v>39663311</v>
      </c>
      <c r="P13" s="180">
        <v>39663434</v>
      </c>
      <c r="Q13" s="180" t="s">
        <v>1912</v>
      </c>
      <c r="R13" s="180">
        <v>0</v>
      </c>
      <c r="S13" s="180" t="s">
        <v>33</v>
      </c>
      <c r="T13" s="180" t="s">
        <v>21</v>
      </c>
      <c r="U13" s="180" t="b">
        <v>0</v>
      </c>
      <c r="V13" s="180" t="s">
        <v>1858</v>
      </c>
      <c r="W13" s="180" t="s">
        <v>21</v>
      </c>
      <c r="X13" s="159"/>
      <c r="Y13" s="159"/>
      <c r="Z13" s="159"/>
    </row>
    <row r="14" spans="1:26" ht="15" customHeight="1">
      <c r="A14" s="180" t="s">
        <v>438</v>
      </c>
      <c r="B14" s="180">
        <v>41016191</v>
      </c>
      <c r="C14" s="180" t="s">
        <v>1837</v>
      </c>
      <c r="D14" s="180" t="s">
        <v>1913</v>
      </c>
      <c r="E14" s="180" t="s">
        <v>1890</v>
      </c>
      <c r="F14" s="180">
        <v>530.15</v>
      </c>
      <c r="G14" s="180" t="s">
        <v>1840</v>
      </c>
      <c r="H14" s="180" t="s">
        <v>1914</v>
      </c>
      <c r="I14" s="180" t="s">
        <v>1915</v>
      </c>
      <c r="J14" s="180" t="s">
        <v>1916</v>
      </c>
      <c r="K14" s="180" t="s">
        <v>1917</v>
      </c>
      <c r="L14" s="180" t="s">
        <v>1918</v>
      </c>
      <c r="M14" s="180" t="s">
        <v>1896</v>
      </c>
      <c r="N14" s="180" t="s">
        <v>438</v>
      </c>
      <c r="O14" s="180">
        <v>41016105</v>
      </c>
      <c r="P14" s="180">
        <v>41016228</v>
      </c>
      <c r="Q14" s="180" t="s">
        <v>1919</v>
      </c>
      <c r="R14" s="180">
        <v>0</v>
      </c>
      <c r="S14" s="180" t="s">
        <v>33</v>
      </c>
      <c r="T14" s="180" t="s">
        <v>21</v>
      </c>
      <c r="U14" s="180" t="b">
        <v>0</v>
      </c>
      <c r="V14" s="180" t="s">
        <v>1858</v>
      </c>
      <c r="W14" s="180" t="s">
        <v>21</v>
      </c>
      <c r="X14" s="159"/>
      <c r="Y14" s="159"/>
      <c r="Z14" s="159"/>
    </row>
    <row r="15" spans="1:26" ht="15" customHeight="1">
      <c r="A15" s="180" t="s">
        <v>438</v>
      </c>
      <c r="B15" s="180">
        <v>44130707</v>
      </c>
      <c r="C15" s="180" t="s">
        <v>1837</v>
      </c>
      <c r="D15" s="180" t="s">
        <v>1920</v>
      </c>
      <c r="E15" s="180" t="s">
        <v>1847</v>
      </c>
      <c r="F15" s="180">
        <v>806.23</v>
      </c>
      <c r="G15" s="180" t="s">
        <v>1840</v>
      </c>
      <c r="H15" s="180" t="s">
        <v>1921</v>
      </c>
      <c r="I15" s="180" t="s">
        <v>1922</v>
      </c>
      <c r="J15" s="180" t="s">
        <v>1923</v>
      </c>
      <c r="K15" s="180" t="s">
        <v>1924</v>
      </c>
      <c r="L15" s="180" t="s">
        <v>1837</v>
      </c>
      <c r="M15" s="180" t="s">
        <v>1837</v>
      </c>
      <c r="N15" s="180" t="s">
        <v>438</v>
      </c>
      <c r="O15" s="180">
        <v>44130511</v>
      </c>
      <c r="P15" s="180">
        <v>44130756</v>
      </c>
      <c r="Q15" s="180" t="s">
        <v>1925</v>
      </c>
      <c r="R15" s="180">
        <v>0</v>
      </c>
      <c r="S15" s="180" t="s">
        <v>1905</v>
      </c>
      <c r="T15" s="180" t="s">
        <v>21</v>
      </c>
      <c r="U15" s="180" t="b">
        <v>0</v>
      </c>
      <c r="V15" s="180" t="s">
        <v>1858</v>
      </c>
      <c r="W15" s="180" t="s">
        <v>21</v>
      </c>
      <c r="X15" s="159"/>
      <c r="Y15" s="159"/>
      <c r="Z15" s="159"/>
    </row>
    <row r="16" spans="1:26" ht="15" customHeight="1">
      <c r="A16" s="180" t="s">
        <v>438</v>
      </c>
      <c r="B16" s="180">
        <v>46815074</v>
      </c>
      <c r="C16" s="180" t="s">
        <v>1837</v>
      </c>
      <c r="D16" s="180" t="s">
        <v>1926</v>
      </c>
      <c r="E16" s="180" t="s">
        <v>1866</v>
      </c>
      <c r="F16" s="180">
        <v>896.79</v>
      </c>
      <c r="G16" s="180" t="s">
        <v>1840</v>
      </c>
      <c r="H16" s="180" t="s">
        <v>1927</v>
      </c>
      <c r="I16" s="180" t="s">
        <v>1928</v>
      </c>
      <c r="J16" s="180" t="s">
        <v>1929</v>
      </c>
      <c r="K16" s="180" t="s">
        <v>1930</v>
      </c>
      <c r="L16" s="180" t="s">
        <v>1931</v>
      </c>
      <c r="M16" s="180" t="s">
        <v>1844</v>
      </c>
      <c r="N16" s="180" t="s">
        <v>438</v>
      </c>
      <c r="O16" s="180">
        <v>46815073</v>
      </c>
      <c r="P16" s="180">
        <v>46815264</v>
      </c>
      <c r="Q16" s="180" t="s">
        <v>1932</v>
      </c>
      <c r="R16" s="180">
        <v>0</v>
      </c>
      <c r="S16" s="180" t="s">
        <v>1905</v>
      </c>
      <c r="T16" s="180" t="s">
        <v>21</v>
      </c>
      <c r="U16" s="180" t="b">
        <v>0</v>
      </c>
      <c r="V16" s="180" t="s">
        <v>1846</v>
      </c>
      <c r="W16" s="180" t="s">
        <v>21</v>
      </c>
      <c r="X16" s="159"/>
      <c r="Y16" s="159"/>
      <c r="Z16" s="159"/>
    </row>
    <row r="17" spans="1:26" ht="15" customHeight="1">
      <c r="A17" s="180" t="s">
        <v>438</v>
      </c>
      <c r="B17" s="180">
        <v>50419101</v>
      </c>
      <c r="C17" s="180" t="s">
        <v>1837</v>
      </c>
      <c r="D17" s="180" t="s">
        <v>1933</v>
      </c>
      <c r="E17" s="180" t="s">
        <v>1847</v>
      </c>
      <c r="F17" s="180">
        <v>734.23</v>
      </c>
      <c r="G17" s="180" t="s">
        <v>1840</v>
      </c>
      <c r="H17" s="180" t="s">
        <v>1934</v>
      </c>
      <c r="I17" s="180" t="s">
        <v>1881</v>
      </c>
      <c r="J17" s="180" t="s">
        <v>1935</v>
      </c>
      <c r="K17" s="180" t="s">
        <v>1936</v>
      </c>
      <c r="L17" s="180" t="s">
        <v>1837</v>
      </c>
      <c r="M17" s="180" t="s">
        <v>1896</v>
      </c>
      <c r="N17" s="180" t="s">
        <v>438</v>
      </c>
      <c r="O17" s="180">
        <v>50418664</v>
      </c>
      <c r="P17" s="180">
        <v>50419734</v>
      </c>
      <c r="Q17" s="180" t="s">
        <v>1937</v>
      </c>
      <c r="R17" s="180">
        <v>0</v>
      </c>
      <c r="S17" s="180" t="s">
        <v>33</v>
      </c>
      <c r="T17" s="180" t="s">
        <v>21</v>
      </c>
      <c r="U17" s="180" t="b">
        <v>0</v>
      </c>
      <c r="V17" s="180" t="s">
        <v>1858</v>
      </c>
      <c r="W17" s="180" t="s">
        <v>21</v>
      </c>
      <c r="X17" s="159"/>
      <c r="Y17" s="159"/>
      <c r="Z17" s="159"/>
    </row>
    <row r="18" spans="1:26" ht="15" customHeight="1">
      <c r="A18" s="180" t="s">
        <v>438</v>
      </c>
      <c r="B18" s="180">
        <v>51840391</v>
      </c>
      <c r="C18" s="180" t="s">
        <v>1837</v>
      </c>
      <c r="D18" s="180" t="s">
        <v>1913</v>
      </c>
      <c r="E18" s="180" t="s">
        <v>1890</v>
      </c>
      <c r="F18" s="180">
        <v>3396.12</v>
      </c>
      <c r="G18" s="180" t="s">
        <v>1840</v>
      </c>
      <c r="H18" s="180" t="s">
        <v>1938</v>
      </c>
      <c r="I18" s="180" t="s">
        <v>1939</v>
      </c>
      <c r="J18" s="180" t="s">
        <v>1940</v>
      </c>
      <c r="K18" s="180" t="s">
        <v>1941</v>
      </c>
      <c r="L18" s="180" t="s">
        <v>1942</v>
      </c>
      <c r="M18" s="180" t="s">
        <v>1877</v>
      </c>
      <c r="N18" s="180" t="s">
        <v>438</v>
      </c>
      <c r="O18" s="180">
        <v>51840225</v>
      </c>
      <c r="P18" s="180">
        <v>51840459</v>
      </c>
      <c r="Q18" s="180" t="s">
        <v>1943</v>
      </c>
      <c r="R18" s="180">
        <v>0</v>
      </c>
      <c r="S18" s="180" t="s">
        <v>33</v>
      </c>
      <c r="T18" s="180" t="s">
        <v>21</v>
      </c>
      <c r="U18" s="180" t="b">
        <v>0</v>
      </c>
      <c r="V18" s="180" t="s">
        <v>1858</v>
      </c>
      <c r="W18" s="180" t="s">
        <v>21</v>
      </c>
      <c r="X18" s="159"/>
      <c r="Y18" s="159"/>
      <c r="Z18" s="159"/>
    </row>
    <row r="19" spans="1:26" ht="15" customHeight="1">
      <c r="A19" s="180" t="s">
        <v>438</v>
      </c>
      <c r="B19" s="180">
        <v>53459700</v>
      </c>
      <c r="C19" s="180" t="s">
        <v>1837</v>
      </c>
      <c r="D19" s="180" t="s">
        <v>1866</v>
      </c>
      <c r="E19" s="180" t="s">
        <v>1944</v>
      </c>
      <c r="F19" s="180">
        <v>458.27</v>
      </c>
      <c r="G19" s="180" t="s">
        <v>1840</v>
      </c>
      <c r="H19" s="180" t="s">
        <v>1945</v>
      </c>
      <c r="I19" s="180" t="s">
        <v>1946</v>
      </c>
      <c r="J19" s="180" t="s">
        <v>1947</v>
      </c>
      <c r="K19" s="180" t="s">
        <v>1948</v>
      </c>
      <c r="L19" s="180" t="s">
        <v>1949</v>
      </c>
      <c r="M19" s="180" t="s">
        <v>1896</v>
      </c>
      <c r="N19" s="180" t="s">
        <v>438</v>
      </c>
      <c r="O19" s="180">
        <v>53459453</v>
      </c>
      <c r="P19" s="180">
        <v>53460030</v>
      </c>
      <c r="Q19" s="180" t="s">
        <v>1950</v>
      </c>
      <c r="R19" s="180">
        <v>0</v>
      </c>
      <c r="S19" s="180" t="s">
        <v>1905</v>
      </c>
      <c r="T19" s="180" t="s">
        <v>21</v>
      </c>
      <c r="U19" s="180" t="b">
        <v>0</v>
      </c>
      <c r="V19" s="180" t="s">
        <v>1858</v>
      </c>
      <c r="W19" s="180" t="s">
        <v>21</v>
      </c>
      <c r="X19" s="159"/>
      <c r="Y19" s="159"/>
      <c r="Z19" s="159"/>
    </row>
    <row r="20" spans="1:26" ht="15" customHeight="1">
      <c r="A20" s="180" t="s">
        <v>438</v>
      </c>
      <c r="B20" s="180">
        <v>59641290</v>
      </c>
      <c r="C20" s="180" t="s">
        <v>1837</v>
      </c>
      <c r="D20" s="180" t="s">
        <v>1951</v>
      </c>
      <c r="E20" s="180" t="s">
        <v>1866</v>
      </c>
      <c r="F20" s="180">
        <v>1917.98</v>
      </c>
      <c r="G20" s="180" t="s">
        <v>1840</v>
      </c>
      <c r="H20" s="180" t="s">
        <v>1952</v>
      </c>
      <c r="I20" s="180" t="s">
        <v>1953</v>
      </c>
      <c r="J20" s="180" t="s">
        <v>1954</v>
      </c>
      <c r="K20" s="180" t="s">
        <v>1955</v>
      </c>
      <c r="L20" s="180" t="s">
        <v>1956</v>
      </c>
      <c r="M20" s="180" t="s">
        <v>1844</v>
      </c>
      <c r="N20" s="180" t="s">
        <v>438</v>
      </c>
      <c r="O20" s="180">
        <v>59641279</v>
      </c>
      <c r="P20" s="180">
        <v>59641351</v>
      </c>
      <c r="Q20" s="180" t="s">
        <v>1957</v>
      </c>
      <c r="R20" s="180">
        <v>0</v>
      </c>
      <c r="S20" s="180" t="s">
        <v>1905</v>
      </c>
      <c r="T20" s="180" t="s">
        <v>21</v>
      </c>
      <c r="U20" s="180" t="b">
        <v>0</v>
      </c>
      <c r="V20" s="180" t="s">
        <v>1858</v>
      </c>
      <c r="W20" s="180" t="s">
        <v>21</v>
      </c>
      <c r="X20" s="159"/>
      <c r="Y20" s="159"/>
      <c r="Z20" s="159"/>
    </row>
    <row r="21" spans="1:26" ht="15" customHeight="1">
      <c r="A21" s="180" t="s">
        <v>438</v>
      </c>
      <c r="B21" s="180">
        <v>62114166</v>
      </c>
      <c r="C21" s="180" t="s">
        <v>1837</v>
      </c>
      <c r="D21" s="180" t="s">
        <v>1958</v>
      </c>
      <c r="E21" s="180" t="s">
        <v>1839</v>
      </c>
      <c r="F21" s="180">
        <v>908.02</v>
      </c>
      <c r="G21" s="180" t="s">
        <v>1840</v>
      </c>
      <c r="H21" s="180" t="s">
        <v>1959</v>
      </c>
      <c r="I21" s="180" t="s">
        <v>1960</v>
      </c>
      <c r="J21" s="180" t="s">
        <v>1961</v>
      </c>
      <c r="K21" s="180" t="s">
        <v>1962</v>
      </c>
      <c r="L21" s="180" t="s">
        <v>1963</v>
      </c>
      <c r="M21" s="180" t="s">
        <v>1844</v>
      </c>
      <c r="N21" s="180" t="s">
        <v>438</v>
      </c>
      <c r="O21" s="180">
        <v>62114052</v>
      </c>
      <c r="P21" s="180">
        <v>62114246</v>
      </c>
      <c r="Q21" s="180" t="s">
        <v>1964</v>
      </c>
      <c r="R21" s="180">
        <v>0</v>
      </c>
      <c r="S21" s="180" t="s">
        <v>1905</v>
      </c>
      <c r="T21" s="180" t="s">
        <v>21</v>
      </c>
      <c r="U21" s="180" t="b">
        <v>0</v>
      </c>
      <c r="V21" s="180" t="s">
        <v>1858</v>
      </c>
      <c r="W21" s="180" t="s">
        <v>21</v>
      </c>
      <c r="X21" s="159"/>
      <c r="Y21" s="159"/>
      <c r="Z21" s="159"/>
    </row>
    <row r="22" spans="1:26" ht="15" customHeight="1">
      <c r="A22" s="180" t="s">
        <v>438</v>
      </c>
      <c r="B22" s="180">
        <v>86580213</v>
      </c>
      <c r="C22" s="180" t="s">
        <v>1837</v>
      </c>
      <c r="D22" s="180" t="s">
        <v>1965</v>
      </c>
      <c r="E22" s="180" t="s">
        <v>1839</v>
      </c>
      <c r="F22" s="180">
        <v>4170.6099999999997</v>
      </c>
      <c r="G22" s="180" t="s">
        <v>1840</v>
      </c>
      <c r="H22" s="180" t="s">
        <v>1966</v>
      </c>
      <c r="I22" s="180" t="s">
        <v>1967</v>
      </c>
      <c r="J22" s="180" t="s">
        <v>1968</v>
      </c>
      <c r="K22" s="180" t="s">
        <v>1969</v>
      </c>
      <c r="L22" s="180" t="s">
        <v>1837</v>
      </c>
      <c r="M22" s="180" t="s">
        <v>1844</v>
      </c>
      <c r="N22" s="180" t="s">
        <v>438</v>
      </c>
      <c r="O22" s="180">
        <v>86579941</v>
      </c>
      <c r="P22" s="180">
        <v>86580345</v>
      </c>
      <c r="Q22" s="180" t="s">
        <v>1970</v>
      </c>
      <c r="R22" s="180">
        <v>0</v>
      </c>
      <c r="S22" s="180" t="s">
        <v>1905</v>
      </c>
      <c r="T22" s="180" t="s">
        <v>21</v>
      </c>
      <c r="U22" s="180" t="b">
        <v>0</v>
      </c>
      <c r="V22" s="180" t="s">
        <v>1858</v>
      </c>
      <c r="W22" s="180" t="s">
        <v>21</v>
      </c>
      <c r="X22" s="159"/>
      <c r="Y22" s="159"/>
      <c r="Z22" s="159"/>
    </row>
    <row r="23" spans="1:26" ht="15" customHeight="1">
      <c r="A23" s="180" t="s">
        <v>438</v>
      </c>
      <c r="B23" s="180">
        <v>109250113</v>
      </c>
      <c r="C23" s="180" t="s">
        <v>1837</v>
      </c>
      <c r="D23" s="180" t="s">
        <v>1890</v>
      </c>
      <c r="E23" s="180" t="s">
        <v>1971</v>
      </c>
      <c r="F23" s="180">
        <v>568.94000000000005</v>
      </c>
      <c r="G23" s="180" t="s">
        <v>1840</v>
      </c>
      <c r="H23" s="180" t="s">
        <v>1972</v>
      </c>
      <c r="I23" s="180" t="s">
        <v>1973</v>
      </c>
      <c r="J23" s="180" t="s">
        <v>1974</v>
      </c>
      <c r="K23" s="180" t="s">
        <v>1975</v>
      </c>
      <c r="L23" s="180" t="s">
        <v>1976</v>
      </c>
      <c r="M23" s="180" t="s">
        <v>1877</v>
      </c>
      <c r="N23" s="180" t="s">
        <v>438</v>
      </c>
      <c r="O23" s="180">
        <v>109250079</v>
      </c>
      <c r="P23" s="180">
        <v>109253389</v>
      </c>
      <c r="Q23" s="180" t="s">
        <v>1977</v>
      </c>
      <c r="R23" s="180">
        <v>0</v>
      </c>
      <c r="S23" s="180" t="s">
        <v>1905</v>
      </c>
      <c r="T23" s="180" t="s">
        <v>21</v>
      </c>
      <c r="U23" s="180" t="b">
        <v>0</v>
      </c>
      <c r="V23" s="180" t="s">
        <v>1858</v>
      </c>
      <c r="W23" s="180" t="s">
        <v>21</v>
      </c>
      <c r="X23" s="159"/>
      <c r="Y23" s="159"/>
      <c r="Z23" s="159"/>
    </row>
    <row r="24" spans="1:26" ht="15" customHeight="1">
      <c r="A24" s="180" t="s">
        <v>438</v>
      </c>
      <c r="B24" s="180">
        <v>109759277</v>
      </c>
      <c r="C24" s="180" t="s">
        <v>1837</v>
      </c>
      <c r="D24" s="180" t="s">
        <v>1978</v>
      </c>
      <c r="E24" s="180" t="s">
        <v>1839</v>
      </c>
      <c r="F24" s="180">
        <v>30</v>
      </c>
      <c r="G24" s="180" t="s">
        <v>1840</v>
      </c>
      <c r="H24" s="180" t="s">
        <v>1979</v>
      </c>
      <c r="I24" s="180" t="s">
        <v>773</v>
      </c>
      <c r="J24" s="180" t="s">
        <v>1837</v>
      </c>
      <c r="K24" s="180" t="s">
        <v>1837</v>
      </c>
      <c r="L24" s="180" t="s">
        <v>1837</v>
      </c>
      <c r="M24" s="180" t="s">
        <v>1896</v>
      </c>
      <c r="N24" s="180" t="s">
        <v>438</v>
      </c>
      <c r="O24" s="180">
        <v>109759237</v>
      </c>
      <c r="P24" s="180">
        <v>109759387</v>
      </c>
      <c r="Q24" s="180" t="s">
        <v>1980</v>
      </c>
      <c r="R24" s="180">
        <v>0</v>
      </c>
      <c r="S24" s="180" t="s">
        <v>33</v>
      </c>
      <c r="T24" s="180" t="s">
        <v>21</v>
      </c>
      <c r="U24" s="180" t="b">
        <v>0</v>
      </c>
      <c r="V24" s="180" t="s">
        <v>1858</v>
      </c>
      <c r="W24" s="180" t="s">
        <v>21</v>
      </c>
      <c r="X24" s="159"/>
      <c r="Y24" s="159"/>
      <c r="Z24" s="159"/>
    </row>
    <row r="25" spans="1:26" ht="15" customHeight="1">
      <c r="A25" s="180" t="s">
        <v>438</v>
      </c>
      <c r="B25" s="180">
        <v>116579663</v>
      </c>
      <c r="C25" s="180" t="s">
        <v>1837</v>
      </c>
      <c r="D25" s="180" t="s">
        <v>1866</v>
      </c>
      <c r="E25" s="180" t="s">
        <v>1981</v>
      </c>
      <c r="F25" s="180">
        <v>596.75</v>
      </c>
      <c r="G25" s="180" t="s">
        <v>1837</v>
      </c>
      <c r="H25" s="180" t="s">
        <v>1982</v>
      </c>
      <c r="I25" s="180" t="s">
        <v>1983</v>
      </c>
      <c r="J25" s="180" t="s">
        <v>1984</v>
      </c>
      <c r="K25" s="180" t="s">
        <v>1837</v>
      </c>
      <c r="L25" s="180" t="s">
        <v>1985</v>
      </c>
      <c r="M25" s="180" t="s">
        <v>1896</v>
      </c>
      <c r="N25" s="180" t="s">
        <v>438</v>
      </c>
      <c r="O25" s="180">
        <v>116579391</v>
      </c>
      <c r="P25" s="180">
        <v>116579877</v>
      </c>
      <c r="Q25" s="180" t="s">
        <v>1793</v>
      </c>
      <c r="R25" s="180">
        <v>0</v>
      </c>
      <c r="S25" s="180" t="s">
        <v>33</v>
      </c>
      <c r="T25" s="180" t="s">
        <v>21</v>
      </c>
      <c r="U25" s="180" t="b">
        <v>0</v>
      </c>
      <c r="V25" s="180" t="s">
        <v>1858</v>
      </c>
      <c r="W25" s="180" t="s">
        <v>21</v>
      </c>
      <c r="X25" s="159"/>
      <c r="Y25" s="159"/>
      <c r="Z25" s="159"/>
    </row>
    <row r="26" spans="1:26" ht="15" customHeight="1">
      <c r="A26" s="180" t="s">
        <v>438</v>
      </c>
      <c r="B26" s="180">
        <v>116579666</v>
      </c>
      <c r="C26" s="180" t="s">
        <v>1837</v>
      </c>
      <c r="D26" s="180" t="s">
        <v>1866</v>
      </c>
      <c r="E26" s="180" t="s">
        <v>1981</v>
      </c>
      <c r="F26" s="180" t="s">
        <v>1837</v>
      </c>
      <c r="G26" s="180" t="s">
        <v>1840</v>
      </c>
      <c r="H26" s="180" t="s">
        <v>1986</v>
      </c>
      <c r="I26" s="180" t="s">
        <v>1842</v>
      </c>
      <c r="J26" s="180" t="s">
        <v>1837</v>
      </c>
      <c r="K26" s="180" t="s">
        <v>1987</v>
      </c>
      <c r="L26" s="180" t="s">
        <v>1837</v>
      </c>
      <c r="M26" s="180" t="s">
        <v>1896</v>
      </c>
      <c r="N26" s="180" t="s">
        <v>438</v>
      </c>
      <c r="O26" s="180">
        <v>116579391</v>
      </c>
      <c r="P26" s="180">
        <v>116579877</v>
      </c>
      <c r="Q26" s="180" t="s">
        <v>1793</v>
      </c>
      <c r="R26" s="180">
        <v>0</v>
      </c>
      <c r="S26" s="180" t="s">
        <v>33</v>
      </c>
      <c r="T26" s="180" t="s">
        <v>21</v>
      </c>
      <c r="U26" s="180" t="b">
        <v>0</v>
      </c>
      <c r="V26" s="180" t="s">
        <v>1858</v>
      </c>
      <c r="W26" s="180" t="s">
        <v>21</v>
      </c>
      <c r="X26" s="159"/>
      <c r="Y26" s="159"/>
      <c r="Z26" s="159"/>
    </row>
    <row r="27" spans="1:26" ht="15" customHeight="1">
      <c r="A27" s="180" t="s">
        <v>438</v>
      </c>
      <c r="B27" s="180">
        <v>120436638</v>
      </c>
      <c r="C27" s="180" t="s">
        <v>1837</v>
      </c>
      <c r="D27" s="180" t="s">
        <v>1988</v>
      </c>
      <c r="E27" s="180" t="s">
        <v>1890</v>
      </c>
      <c r="F27" s="180">
        <v>1233.4000000000001</v>
      </c>
      <c r="G27" s="180" t="s">
        <v>1840</v>
      </c>
      <c r="H27" s="180" t="s">
        <v>1989</v>
      </c>
      <c r="I27" s="180" t="s">
        <v>1990</v>
      </c>
      <c r="J27" s="180" t="s">
        <v>1991</v>
      </c>
      <c r="K27" s="180" t="s">
        <v>1992</v>
      </c>
      <c r="L27" s="180" t="s">
        <v>1837</v>
      </c>
      <c r="M27" s="180" t="s">
        <v>1837</v>
      </c>
      <c r="N27" s="180" t="s">
        <v>438</v>
      </c>
      <c r="O27" s="180">
        <v>120436522</v>
      </c>
      <c r="P27" s="180">
        <v>120436697</v>
      </c>
      <c r="Q27" s="180" t="s">
        <v>1993</v>
      </c>
      <c r="R27" s="180">
        <v>0</v>
      </c>
      <c r="S27" s="180" t="s">
        <v>1905</v>
      </c>
      <c r="T27" s="180" t="s">
        <v>21</v>
      </c>
      <c r="U27" s="180" t="b">
        <v>0</v>
      </c>
      <c r="V27" s="180" t="s">
        <v>1846</v>
      </c>
      <c r="W27" s="180" t="s">
        <v>21</v>
      </c>
      <c r="X27" s="159"/>
      <c r="Y27" s="159"/>
      <c r="Z27" s="159"/>
    </row>
    <row r="28" spans="1:26" ht="15" customHeight="1">
      <c r="A28" s="180" t="s">
        <v>438</v>
      </c>
      <c r="B28" s="180">
        <v>150226707</v>
      </c>
      <c r="C28" s="180" t="s">
        <v>1837</v>
      </c>
      <c r="D28" s="180" t="s">
        <v>1994</v>
      </c>
      <c r="E28" s="180" t="s">
        <v>1847</v>
      </c>
      <c r="F28" s="180">
        <v>1115.73</v>
      </c>
      <c r="G28" s="180" t="s">
        <v>1840</v>
      </c>
      <c r="H28" s="180" t="s">
        <v>1995</v>
      </c>
      <c r="I28" s="180" t="s">
        <v>1996</v>
      </c>
      <c r="J28" s="180" t="s">
        <v>1997</v>
      </c>
      <c r="K28" s="180" t="s">
        <v>1998</v>
      </c>
      <c r="L28" s="180" t="s">
        <v>1837</v>
      </c>
      <c r="M28" s="180" t="s">
        <v>1837</v>
      </c>
      <c r="N28" s="180" t="s">
        <v>438</v>
      </c>
      <c r="O28" s="180">
        <v>150226607</v>
      </c>
      <c r="P28" s="180">
        <v>150226795</v>
      </c>
      <c r="Q28" s="180" t="s">
        <v>1999</v>
      </c>
      <c r="R28" s="180">
        <v>0</v>
      </c>
      <c r="S28" s="180" t="s">
        <v>33</v>
      </c>
      <c r="T28" s="180" t="s">
        <v>21</v>
      </c>
      <c r="U28" s="180" t="b">
        <v>0</v>
      </c>
      <c r="V28" s="180" t="s">
        <v>1858</v>
      </c>
      <c r="W28" s="180" t="s">
        <v>21</v>
      </c>
      <c r="X28" s="159"/>
      <c r="Y28" s="159"/>
      <c r="Z28" s="159"/>
    </row>
    <row r="29" spans="1:26" ht="15" customHeight="1">
      <c r="A29" s="180" t="s">
        <v>438</v>
      </c>
      <c r="B29" s="180">
        <v>152223252</v>
      </c>
      <c r="C29" s="180" t="s">
        <v>1837</v>
      </c>
      <c r="D29" s="180" t="s">
        <v>2000</v>
      </c>
      <c r="E29" s="180" t="s">
        <v>1890</v>
      </c>
      <c r="F29" s="180">
        <v>1325.73</v>
      </c>
      <c r="G29" s="180" t="s">
        <v>1840</v>
      </c>
      <c r="H29" s="180" t="s">
        <v>2001</v>
      </c>
      <c r="I29" s="180" t="s">
        <v>2002</v>
      </c>
      <c r="J29" s="180" t="s">
        <v>2003</v>
      </c>
      <c r="K29" s="180" t="s">
        <v>2004</v>
      </c>
      <c r="L29" s="180" t="s">
        <v>1837</v>
      </c>
      <c r="M29" s="180" t="s">
        <v>1837</v>
      </c>
      <c r="N29" s="180" t="s">
        <v>438</v>
      </c>
      <c r="O29" s="180">
        <v>152223115</v>
      </c>
      <c r="P29" s="180">
        <v>152223253</v>
      </c>
      <c r="Q29" s="180" t="s">
        <v>2005</v>
      </c>
      <c r="R29" s="180">
        <v>0</v>
      </c>
      <c r="S29" s="180" t="s">
        <v>33</v>
      </c>
      <c r="T29" s="180" t="s">
        <v>21</v>
      </c>
      <c r="U29" s="180" t="b">
        <v>0</v>
      </c>
      <c r="V29" s="180" t="s">
        <v>1858</v>
      </c>
      <c r="W29" s="180" t="s">
        <v>21</v>
      </c>
      <c r="X29" s="159"/>
      <c r="Y29" s="159"/>
      <c r="Z29" s="159"/>
    </row>
    <row r="30" spans="1:26" ht="15" customHeight="1">
      <c r="A30" s="180" t="s">
        <v>438</v>
      </c>
      <c r="B30" s="180">
        <v>153934802</v>
      </c>
      <c r="C30" s="180" t="s">
        <v>1837</v>
      </c>
      <c r="D30" s="180" t="s">
        <v>2006</v>
      </c>
      <c r="E30" s="180" t="s">
        <v>1847</v>
      </c>
      <c r="F30" s="180">
        <v>251.73</v>
      </c>
      <c r="G30" s="180" t="s">
        <v>1840</v>
      </c>
      <c r="H30" s="180" t="s">
        <v>2007</v>
      </c>
      <c r="I30" s="180" t="s">
        <v>2008</v>
      </c>
      <c r="J30" s="180" t="s">
        <v>2009</v>
      </c>
      <c r="K30" s="180" t="s">
        <v>2010</v>
      </c>
      <c r="L30" s="180" t="s">
        <v>1837</v>
      </c>
      <c r="M30" s="180" t="s">
        <v>1844</v>
      </c>
      <c r="N30" s="180" t="s">
        <v>438</v>
      </c>
      <c r="O30" s="180">
        <v>153934759</v>
      </c>
      <c r="P30" s="180">
        <v>153934964</v>
      </c>
      <c r="Q30" s="180" t="s">
        <v>2011</v>
      </c>
      <c r="R30" s="180">
        <v>0</v>
      </c>
      <c r="S30" s="180" t="s">
        <v>33</v>
      </c>
      <c r="T30" s="180" t="s">
        <v>21</v>
      </c>
      <c r="U30" s="180" t="b">
        <v>0</v>
      </c>
      <c r="V30" s="180" t="s">
        <v>1858</v>
      </c>
      <c r="W30" s="180" t="s">
        <v>21</v>
      </c>
      <c r="X30" s="159"/>
      <c r="Y30" s="159"/>
      <c r="Z30" s="159"/>
    </row>
    <row r="31" spans="1:26" ht="15" customHeight="1">
      <c r="A31" s="180" t="s">
        <v>438</v>
      </c>
      <c r="B31" s="180">
        <v>154869723</v>
      </c>
      <c r="C31" s="180" t="s">
        <v>1837</v>
      </c>
      <c r="D31" s="180" t="s">
        <v>1866</v>
      </c>
      <c r="E31" s="180" t="s">
        <v>2012</v>
      </c>
      <c r="F31" s="180">
        <v>30</v>
      </c>
      <c r="G31" s="180" t="s">
        <v>1840</v>
      </c>
      <c r="H31" s="180" t="s">
        <v>2013</v>
      </c>
      <c r="I31" s="180" t="s">
        <v>773</v>
      </c>
      <c r="J31" s="180" t="s">
        <v>1837</v>
      </c>
      <c r="K31" s="180" t="s">
        <v>1837</v>
      </c>
      <c r="L31" s="180" t="s">
        <v>1837</v>
      </c>
      <c r="M31" s="180" t="s">
        <v>1877</v>
      </c>
      <c r="N31" s="180" t="s">
        <v>438</v>
      </c>
      <c r="O31" s="180">
        <v>154869031</v>
      </c>
      <c r="P31" s="180">
        <v>154869964</v>
      </c>
      <c r="Q31" s="180" t="s">
        <v>2014</v>
      </c>
      <c r="R31" s="180">
        <v>0</v>
      </c>
      <c r="S31" s="180" t="s">
        <v>33</v>
      </c>
      <c r="T31" s="180" t="s">
        <v>21</v>
      </c>
      <c r="U31" s="180" t="b">
        <v>0</v>
      </c>
      <c r="V31" s="180" t="s">
        <v>1858</v>
      </c>
      <c r="W31" s="180" t="s">
        <v>21</v>
      </c>
      <c r="X31" s="159"/>
      <c r="Y31" s="159"/>
      <c r="Z31" s="159"/>
    </row>
    <row r="32" spans="1:26" ht="15" customHeight="1">
      <c r="A32" s="180" t="s">
        <v>438</v>
      </c>
      <c r="B32" s="180">
        <v>156384556</v>
      </c>
      <c r="C32" s="180" t="s">
        <v>1837</v>
      </c>
      <c r="D32" s="180" t="s">
        <v>1839</v>
      </c>
      <c r="E32" s="180" t="s">
        <v>2015</v>
      </c>
      <c r="F32" s="180">
        <v>368.86</v>
      </c>
      <c r="G32" s="180" t="s">
        <v>1840</v>
      </c>
      <c r="H32" s="180" t="s">
        <v>2016</v>
      </c>
      <c r="I32" s="180" t="s">
        <v>2017</v>
      </c>
      <c r="J32" s="180" t="s">
        <v>2018</v>
      </c>
      <c r="K32" s="180" t="s">
        <v>2019</v>
      </c>
      <c r="L32" s="180" t="s">
        <v>2020</v>
      </c>
      <c r="M32" s="180" t="s">
        <v>1837</v>
      </c>
      <c r="N32" s="180" t="s">
        <v>438</v>
      </c>
      <c r="O32" s="180">
        <v>156384526</v>
      </c>
      <c r="P32" s="180">
        <v>156384600</v>
      </c>
      <c r="Q32" s="180" t="s">
        <v>2021</v>
      </c>
      <c r="R32" s="180">
        <v>0</v>
      </c>
      <c r="S32" s="180" t="s">
        <v>1905</v>
      </c>
      <c r="T32" s="180" t="s">
        <v>21</v>
      </c>
      <c r="U32" s="180" t="b">
        <v>0</v>
      </c>
      <c r="V32" s="180" t="s">
        <v>1858</v>
      </c>
      <c r="W32" s="180" t="s">
        <v>21</v>
      </c>
      <c r="X32" s="159"/>
      <c r="Y32" s="159"/>
      <c r="Z32" s="159"/>
    </row>
    <row r="33" spans="1:26" ht="15" customHeight="1">
      <c r="A33" s="180" t="s">
        <v>438</v>
      </c>
      <c r="B33" s="180">
        <v>156595257</v>
      </c>
      <c r="C33" s="180" t="s">
        <v>1837</v>
      </c>
      <c r="D33" s="180" t="s">
        <v>1890</v>
      </c>
      <c r="E33" s="180" t="s">
        <v>2022</v>
      </c>
      <c r="F33" s="180">
        <v>2257.66</v>
      </c>
      <c r="G33" s="180" t="s">
        <v>1840</v>
      </c>
      <c r="H33" s="180" t="s">
        <v>2023</v>
      </c>
      <c r="I33" s="180" t="s">
        <v>2024</v>
      </c>
      <c r="J33" s="180" t="s">
        <v>2025</v>
      </c>
      <c r="K33" s="180" t="s">
        <v>2026</v>
      </c>
      <c r="L33" s="180" t="s">
        <v>2027</v>
      </c>
      <c r="M33" s="180" t="s">
        <v>1896</v>
      </c>
      <c r="N33" s="180" t="s">
        <v>438</v>
      </c>
      <c r="O33" s="180">
        <v>156595212</v>
      </c>
      <c r="P33" s="180">
        <v>156595849</v>
      </c>
      <c r="Q33" s="180" t="s">
        <v>2028</v>
      </c>
      <c r="R33" s="180">
        <v>0</v>
      </c>
      <c r="S33" s="180" t="s">
        <v>33</v>
      </c>
      <c r="T33" s="180" t="s">
        <v>21</v>
      </c>
      <c r="U33" s="180" t="b">
        <v>0</v>
      </c>
      <c r="V33" s="180" t="s">
        <v>1858</v>
      </c>
      <c r="W33" s="180" t="s">
        <v>21</v>
      </c>
      <c r="X33" s="159"/>
      <c r="Y33" s="159"/>
      <c r="Z33" s="159"/>
    </row>
    <row r="34" spans="1:26" ht="15" customHeight="1">
      <c r="A34" s="180" t="s">
        <v>438</v>
      </c>
      <c r="B34" s="180">
        <v>177960892</v>
      </c>
      <c r="C34" s="180" t="s">
        <v>1837</v>
      </c>
      <c r="D34" s="180" t="s">
        <v>1866</v>
      </c>
      <c r="E34" s="180" t="s">
        <v>2029</v>
      </c>
      <c r="F34" s="180">
        <v>856.73</v>
      </c>
      <c r="G34" s="180" t="s">
        <v>1840</v>
      </c>
      <c r="H34" s="180" t="s">
        <v>2030</v>
      </c>
      <c r="I34" s="180" t="s">
        <v>2031</v>
      </c>
      <c r="J34" s="180" t="s">
        <v>2032</v>
      </c>
      <c r="K34" s="180" t="s">
        <v>2033</v>
      </c>
      <c r="L34" s="180" t="s">
        <v>1837</v>
      </c>
      <c r="M34" s="180" t="s">
        <v>1896</v>
      </c>
      <c r="N34" s="180" t="s">
        <v>438</v>
      </c>
      <c r="O34" s="180">
        <v>177960790</v>
      </c>
      <c r="P34" s="180">
        <v>177960939</v>
      </c>
      <c r="Q34" s="180" t="s">
        <v>2034</v>
      </c>
      <c r="R34" s="180">
        <v>0</v>
      </c>
      <c r="S34" s="180" t="s">
        <v>33</v>
      </c>
      <c r="T34" s="180" t="s">
        <v>21</v>
      </c>
      <c r="U34" s="180" t="b">
        <v>0</v>
      </c>
      <c r="V34" s="180" t="s">
        <v>1858</v>
      </c>
      <c r="W34" s="180" t="s">
        <v>21</v>
      </c>
      <c r="X34" s="159"/>
      <c r="Y34" s="159"/>
      <c r="Z34" s="159"/>
    </row>
    <row r="35" spans="1:26" ht="15" customHeight="1">
      <c r="A35" s="180" t="s">
        <v>438</v>
      </c>
      <c r="B35" s="180">
        <v>179534890</v>
      </c>
      <c r="C35" s="180" t="s">
        <v>1837</v>
      </c>
      <c r="D35" s="180" t="s">
        <v>2035</v>
      </c>
      <c r="E35" s="180" t="s">
        <v>1890</v>
      </c>
      <c r="F35" s="180">
        <v>2282.73</v>
      </c>
      <c r="G35" s="180" t="s">
        <v>1840</v>
      </c>
      <c r="H35" s="180" t="s">
        <v>2036</v>
      </c>
      <c r="I35" s="180" t="s">
        <v>1893</v>
      </c>
      <c r="J35" s="180" t="s">
        <v>2037</v>
      </c>
      <c r="K35" s="180" t="s">
        <v>2038</v>
      </c>
      <c r="L35" s="180" t="s">
        <v>1837</v>
      </c>
      <c r="M35" s="180" t="s">
        <v>1896</v>
      </c>
      <c r="N35" s="180" t="s">
        <v>438</v>
      </c>
      <c r="O35" s="180">
        <v>179534729</v>
      </c>
      <c r="P35" s="180">
        <v>179534962</v>
      </c>
      <c r="Q35" s="180" t="s">
        <v>2039</v>
      </c>
      <c r="R35" s="180">
        <v>0</v>
      </c>
      <c r="S35" s="180" t="s">
        <v>1905</v>
      </c>
      <c r="T35" s="180" t="s">
        <v>21</v>
      </c>
      <c r="U35" s="180" t="b">
        <v>0</v>
      </c>
      <c r="V35" s="180" t="s">
        <v>1858</v>
      </c>
      <c r="W35" s="180" t="s">
        <v>21</v>
      </c>
      <c r="X35" s="159"/>
      <c r="Y35" s="159"/>
      <c r="Z35" s="159"/>
    </row>
    <row r="36" spans="1:26" ht="15" customHeight="1">
      <c r="A36" s="180" t="s">
        <v>438</v>
      </c>
      <c r="B36" s="180">
        <v>203217822</v>
      </c>
      <c r="C36" s="180" t="s">
        <v>1837</v>
      </c>
      <c r="D36" s="180" t="s">
        <v>1847</v>
      </c>
      <c r="E36" s="180" t="s">
        <v>2040</v>
      </c>
      <c r="F36" s="180">
        <v>380.73</v>
      </c>
      <c r="G36" s="180" t="s">
        <v>1840</v>
      </c>
      <c r="H36" s="180" t="s">
        <v>2041</v>
      </c>
      <c r="I36" s="180" t="s">
        <v>2042</v>
      </c>
      <c r="J36" s="180" t="s">
        <v>2043</v>
      </c>
      <c r="K36" s="180" t="s">
        <v>2044</v>
      </c>
      <c r="L36" s="180" t="s">
        <v>1837</v>
      </c>
      <c r="M36" s="180" t="s">
        <v>1844</v>
      </c>
      <c r="N36" s="180" t="s">
        <v>438</v>
      </c>
      <c r="O36" s="180">
        <v>203217738</v>
      </c>
      <c r="P36" s="180">
        <v>203217865</v>
      </c>
      <c r="Q36" s="180" t="s">
        <v>2045</v>
      </c>
      <c r="R36" s="180">
        <v>0</v>
      </c>
      <c r="S36" s="180" t="s">
        <v>33</v>
      </c>
      <c r="T36" s="180" t="s">
        <v>21</v>
      </c>
      <c r="U36" s="180" t="b">
        <v>0</v>
      </c>
      <c r="V36" s="180" t="s">
        <v>1858</v>
      </c>
      <c r="W36" s="180" t="s">
        <v>21</v>
      </c>
      <c r="X36" s="159"/>
      <c r="Y36" s="159"/>
      <c r="Z36" s="159"/>
    </row>
    <row r="37" spans="1:26" ht="15" customHeight="1">
      <c r="A37" s="180" t="s">
        <v>438</v>
      </c>
      <c r="B37" s="180">
        <v>204190483</v>
      </c>
      <c r="C37" s="180" t="s">
        <v>1837</v>
      </c>
      <c r="D37" s="180" t="s">
        <v>2046</v>
      </c>
      <c r="E37" s="180" t="s">
        <v>1847</v>
      </c>
      <c r="F37" s="180">
        <v>814.74</v>
      </c>
      <c r="G37" s="180" t="s">
        <v>1840</v>
      </c>
      <c r="H37" s="180" t="s">
        <v>2047</v>
      </c>
      <c r="I37" s="180" t="s">
        <v>2048</v>
      </c>
      <c r="J37" s="180" t="s">
        <v>2049</v>
      </c>
      <c r="K37" s="180" t="s">
        <v>2050</v>
      </c>
      <c r="L37" s="180" t="s">
        <v>2051</v>
      </c>
      <c r="M37" s="180" t="s">
        <v>1837</v>
      </c>
      <c r="N37" s="180" t="s">
        <v>438</v>
      </c>
      <c r="O37" s="180">
        <v>204190483</v>
      </c>
      <c r="P37" s="180">
        <v>204190797</v>
      </c>
      <c r="Q37" s="180" t="s">
        <v>2052</v>
      </c>
      <c r="R37" s="180">
        <v>0</v>
      </c>
      <c r="S37" s="180" t="s">
        <v>33</v>
      </c>
      <c r="T37" s="180" t="s">
        <v>21</v>
      </c>
      <c r="U37" s="180" t="b">
        <v>0</v>
      </c>
      <c r="V37" s="180" t="s">
        <v>1858</v>
      </c>
      <c r="W37" s="180" t="s">
        <v>21</v>
      </c>
      <c r="X37" s="159"/>
      <c r="Y37" s="159"/>
      <c r="Z37" s="159"/>
    </row>
    <row r="38" spans="1:26" ht="15" customHeight="1">
      <c r="A38" s="180" t="s">
        <v>438</v>
      </c>
      <c r="B38" s="180">
        <v>205663089</v>
      </c>
      <c r="C38" s="180" t="s">
        <v>1837</v>
      </c>
      <c r="D38" s="180" t="s">
        <v>2053</v>
      </c>
      <c r="E38" s="180" t="s">
        <v>1866</v>
      </c>
      <c r="F38" s="180">
        <v>481.56</v>
      </c>
      <c r="G38" s="180" t="s">
        <v>1840</v>
      </c>
      <c r="H38" s="180" t="s">
        <v>2054</v>
      </c>
      <c r="I38" s="180" t="s">
        <v>2055</v>
      </c>
      <c r="J38" s="180" t="s">
        <v>2056</v>
      </c>
      <c r="K38" s="180" t="s">
        <v>2057</v>
      </c>
      <c r="L38" s="180" t="s">
        <v>1837</v>
      </c>
      <c r="M38" s="180" t="s">
        <v>1844</v>
      </c>
      <c r="N38" s="180" t="s">
        <v>438</v>
      </c>
      <c r="O38" s="180">
        <v>205662832</v>
      </c>
      <c r="P38" s="180">
        <v>205663618</v>
      </c>
      <c r="Q38" s="180" t="s">
        <v>2058</v>
      </c>
      <c r="R38" s="180">
        <v>0</v>
      </c>
      <c r="S38" s="180" t="s">
        <v>33</v>
      </c>
      <c r="T38" s="180" t="s">
        <v>21</v>
      </c>
      <c r="U38" s="180" t="b">
        <v>0</v>
      </c>
      <c r="V38" s="180" t="s">
        <v>1858</v>
      </c>
      <c r="W38" s="180" t="s">
        <v>21</v>
      </c>
      <c r="X38" s="159"/>
      <c r="Y38" s="159"/>
      <c r="Z38" s="159"/>
    </row>
    <row r="39" spans="1:26" ht="15" customHeight="1">
      <c r="A39" s="180" t="s">
        <v>438</v>
      </c>
      <c r="B39" s="180">
        <v>240092268</v>
      </c>
      <c r="C39" s="180" t="s">
        <v>1837</v>
      </c>
      <c r="D39" s="180" t="s">
        <v>2059</v>
      </c>
      <c r="E39" s="180" t="s">
        <v>1866</v>
      </c>
      <c r="F39" s="180">
        <v>377.51</v>
      </c>
      <c r="G39" s="180" t="s">
        <v>1840</v>
      </c>
      <c r="H39" s="180" t="s">
        <v>2060</v>
      </c>
      <c r="I39" s="180" t="s">
        <v>2061</v>
      </c>
      <c r="J39" s="180" t="s">
        <v>2062</v>
      </c>
      <c r="K39" s="180" t="s">
        <v>2063</v>
      </c>
      <c r="L39" s="180" t="s">
        <v>2064</v>
      </c>
      <c r="M39" s="180" t="s">
        <v>1896</v>
      </c>
      <c r="N39" s="180" t="s">
        <v>438</v>
      </c>
      <c r="O39" s="180">
        <v>240092109</v>
      </c>
      <c r="P39" s="180">
        <v>240093724</v>
      </c>
      <c r="Q39" s="180" t="s">
        <v>2065</v>
      </c>
      <c r="R39" s="180">
        <v>0</v>
      </c>
      <c r="S39" s="180" t="s">
        <v>1905</v>
      </c>
      <c r="T39" s="180" t="s">
        <v>21</v>
      </c>
      <c r="U39" s="180" t="b">
        <v>0</v>
      </c>
      <c r="V39" s="180" t="s">
        <v>1858</v>
      </c>
      <c r="W39" s="180" t="s">
        <v>21</v>
      </c>
      <c r="X39" s="159"/>
      <c r="Y39" s="159"/>
      <c r="Z39" s="159"/>
    </row>
    <row r="40" spans="1:26" ht="15" customHeight="1">
      <c r="A40" s="180" t="s">
        <v>438</v>
      </c>
      <c r="B40" s="180">
        <v>247451959</v>
      </c>
      <c r="C40" s="180" t="s">
        <v>1837</v>
      </c>
      <c r="D40" s="180" t="s">
        <v>2066</v>
      </c>
      <c r="E40" s="180" t="s">
        <v>1866</v>
      </c>
      <c r="F40" s="180">
        <v>1209.8499999999999</v>
      </c>
      <c r="G40" s="180" t="s">
        <v>1840</v>
      </c>
      <c r="H40" s="180" t="s">
        <v>2067</v>
      </c>
      <c r="I40" s="180" t="s">
        <v>2068</v>
      </c>
      <c r="J40" s="180" t="s">
        <v>2069</v>
      </c>
      <c r="K40" s="180" t="s">
        <v>2070</v>
      </c>
      <c r="L40" s="180" t="s">
        <v>2071</v>
      </c>
      <c r="M40" s="180" t="s">
        <v>1837</v>
      </c>
      <c r="N40" s="180" t="s">
        <v>438</v>
      </c>
      <c r="O40" s="180">
        <v>247451028</v>
      </c>
      <c r="P40" s="180">
        <v>247451982</v>
      </c>
      <c r="Q40" s="180" t="s">
        <v>2072</v>
      </c>
      <c r="R40" s="180">
        <v>0</v>
      </c>
      <c r="S40" s="180" t="s">
        <v>33</v>
      </c>
      <c r="T40" s="180" t="s">
        <v>21</v>
      </c>
      <c r="U40" s="180" t="b">
        <v>0</v>
      </c>
      <c r="V40" s="180" t="s">
        <v>1858</v>
      </c>
      <c r="W40" s="180" t="s">
        <v>21</v>
      </c>
      <c r="X40" s="159"/>
      <c r="Y40" s="159"/>
      <c r="Z40" s="159"/>
    </row>
    <row r="41" spans="1:26" ht="15" customHeight="1">
      <c r="A41" s="180" t="s">
        <v>438</v>
      </c>
      <c r="B41" s="180">
        <v>247815239</v>
      </c>
      <c r="C41" s="180" t="s">
        <v>1837</v>
      </c>
      <c r="D41" s="180" t="s">
        <v>2073</v>
      </c>
      <c r="E41" s="180" t="s">
        <v>1890</v>
      </c>
      <c r="F41" s="180">
        <v>2833.59</v>
      </c>
      <c r="G41" s="180" t="s">
        <v>1840</v>
      </c>
      <c r="H41" s="180" t="s">
        <v>2074</v>
      </c>
      <c r="I41" s="180" t="s">
        <v>2075</v>
      </c>
      <c r="J41" s="180" t="s">
        <v>2076</v>
      </c>
      <c r="K41" s="180" t="s">
        <v>2077</v>
      </c>
      <c r="L41" s="180" t="s">
        <v>2078</v>
      </c>
      <c r="M41" s="180" t="s">
        <v>1844</v>
      </c>
      <c r="N41" s="180" t="s">
        <v>438</v>
      </c>
      <c r="O41" s="180">
        <v>247814799</v>
      </c>
      <c r="P41" s="180">
        <v>247815729</v>
      </c>
      <c r="Q41" s="180" t="s">
        <v>2079</v>
      </c>
      <c r="R41" s="180">
        <v>0</v>
      </c>
      <c r="S41" s="180" t="s">
        <v>33</v>
      </c>
      <c r="T41" s="180" t="s">
        <v>21</v>
      </c>
      <c r="U41" s="180" t="b">
        <v>0</v>
      </c>
      <c r="V41" s="180" t="s">
        <v>1858</v>
      </c>
      <c r="W41" s="180" t="s">
        <v>21</v>
      </c>
      <c r="X41" s="159"/>
      <c r="Y41" s="159"/>
      <c r="Z41" s="159"/>
    </row>
    <row r="42" spans="1:26" ht="15" customHeight="1">
      <c r="A42" s="180" t="s">
        <v>438</v>
      </c>
      <c r="B42" s="180">
        <v>248294830</v>
      </c>
      <c r="C42" s="180" t="s">
        <v>1837</v>
      </c>
      <c r="D42" s="180" t="s">
        <v>2080</v>
      </c>
      <c r="E42" s="180" t="s">
        <v>1839</v>
      </c>
      <c r="F42" s="180">
        <v>825.73</v>
      </c>
      <c r="G42" s="180" t="s">
        <v>1840</v>
      </c>
      <c r="H42" s="180" t="s">
        <v>2081</v>
      </c>
      <c r="I42" s="180" t="s">
        <v>1996</v>
      </c>
      <c r="J42" s="180" t="s">
        <v>2082</v>
      </c>
      <c r="K42" s="180" t="s">
        <v>2083</v>
      </c>
      <c r="L42" s="180" t="s">
        <v>1837</v>
      </c>
      <c r="M42" s="180" t="s">
        <v>1837</v>
      </c>
      <c r="N42" s="180" t="s">
        <v>438</v>
      </c>
      <c r="O42" s="180">
        <v>248294615</v>
      </c>
      <c r="P42" s="180">
        <v>248295578</v>
      </c>
      <c r="Q42" s="180" t="s">
        <v>2084</v>
      </c>
      <c r="R42" s="180">
        <v>0</v>
      </c>
      <c r="S42" s="180" t="s">
        <v>33</v>
      </c>
      <c r="T42" s="180" t="s">
        <v>21</v>
      </c>
      <c r="U42" s="180" t="b">
        <v>0</v>
      </c>
      <c r="V42" s="180" t="s">
        <v>1846</v>
      </c>
      <c r="W42" s="180" t="s">
        <v>21</v>
      </c>
      <c r="X42" s="159"/>
      <c r="Y42" s="159"/>
      <c r="Z42" s="159"/>
    </row>
    <row r="43" spans="1:26" ht="15" customHeight="1">
      <c r="A43" s="180" t="s">
        <v>438</v>
      </c>
      <c r="B43" s="180">
        <v>248362336</v>
      </c>
      <c r="C43" s="180" t="s">
        <v>1837</v>
      </c>
      <c r="D43" s="180" t="s">
        <v>2085</v>
      </c>
      <c r="E43" s="180" t="s">
        <v>1847</v>
      </c>
      <c r="F43" s="180">
        <v>1545.48</v>
      </c>
      <c r="G43" s="180" t="s">
        <v>1840</v>
      </c>
      <c r="H43" s="180" t="s">
        <v>2086</v>
      </c>
      <c r="I43" s="180" t="s">
        <v>2087</v>
      </c>
      <c r="J43" s="180" t="s">
        <v>2088</v>
      </c>
      <c r="K43" s="180" t="s">
        <v>2089</v>
      </c>
      <c r="L43" s="180" t="s">
        <v>2090</v>
      </c>
      <c r="M43" s="180" t="s">
        <v>1837</v>
      </c>
      <c r="N43" s="180" t="s">
        <v>438</v>
      </c>
      <c r="O43" s="180">
        <v>248361580</v>
      </c>
      <c r="P43" s="180">
        <v>248362627</v>
      </c>
      <c r="Q43" s="180" t="s">
        <v>2091</v>
      </c>
      <c r="R43" s="180">
        <v>0</v>
      </c>
      <c r="S43" s="180" t="s">
        <v>1905</v>
      </c>
      <c r="T43" s="180" t="s">
        <v>21</v>
      </c>
      <c r="U43" s="180" t="b">
        <v>0</v>
      </c>
      <c r="V43" s="180" t="s">
        <v>1858</v>
      </c>
      <c r="W43" s="180" t="s">
        <v>21</v>
      </c>
      <c r="X43" s="159"/>
      <c r="Y43" s="159"/>
      <c r="Z43" s="159"/>
    </row>
    <row r="44" spans="1:26" ht="15" customHeight="1">
      <c r="A44" s="180" t="s">
        <v>438</v>
      </c>
      <c r="B44" s="180">
        <v>248453403</v>
      </c>
      <c r="C44" s="180" t="s">
        <v>1837</v>
      </c>
      <c r="D44" s="180" t="s">
        <v>2092</v>
      </c>
      <c r="E44" s="180" t="s">
        <v>1847</v>
      </c>
      <c r="F44" s="180" t="s">
        <v>1837</v>
      </c>
      <c r="G44" s="180" t="s">
        <v>1840</v>
      </c>
      <c r="H44" s="180" t="s">
        <v>2093</v>
      </c>
      <c r="I44" s="180" t="s">
        <v>1842</v>
      </c>
      <c r="J44" s="180" t="s">
        <v>1837</v>
      </c>
      <c r="K44" s="180" t="s">
        <v>2094</v>
      </c>
      <c r="L44" s="180" t="s">
        <v>1837</v>
      </c>
      <c r="M44" s="180" t="s">
        <v>1837</v>
      </c>
      <c r="N44" s="180" t="s">
        <v>438</v>
      </c>
      <c r="O44" s="180">
        <v>248452797</v>
      </c>
      <c r="P44" s="180">
        <v>248453772</v>
      </c>
      <c r="Q44" s="180" t="s">
        <v>2095</v>
      </c>
      <c r="R44" s="180">
        <v>0</v>
      </c>
      <c r="S44" s="180" t="s">
        <v>1905</v>
      </c>
      <c r="T44" s="180" t="s">
        <v>21</v>
      </c>
      <c r="U44" s="180" t="b">
        <v>0</v>
      </c>
      <c r="V44" s="180" t="s">
        <v>1846</v>
      </c>
      <c r="W44" s="180" t="s">
        <v>21</v>
      </c>
      <c r="X44" s="159"/>
      <c r="Y44" s="159"/>
      <c r="Z44" s="159"/>
    </row>
    <row r="45" spans="1:26" ht="15" customHeight="1">
      <c r="A45" s="180" t="s">
        <v>438</v>
      </c>
      <c r="B45" s="180">
        <v>248638643</v>
      </c>
      <c r="C45" s="180" t="s">
        <v>1837</v>
      </c>
      <c r="D45" s="180" t="s">
        <v>2096</v>
      </c>
      <c r="E45" s="180" t="s">
        <v>1839</v>
      </c>
      <c r="F45" s="180">
        <v>708.4</v>
      </c>
      <c r="G45" s="180" t="s">
        <v>1840</v>
      </c>
      <c r="H45" s="180" t="s">
        <v>2097</v>
      </c>
      <c r="I45" s="180" t="s">
        <v>2098</v>
      </c>
      <c r="J45" s="180" t="s">
        <v>2099</v>
      </c>
      <c r="K45" s="180" t="s">
        <v>2100</v>
      </c>
      <c r="L45" s="180" t="s">
        <v>1837</v>
      </c>
      <c r="M45" s="180" t="s">
        <v>1837</v>
      </c>
      <c r="N45" s="180" t="s">
        <v>438</v>
      </c>
      <c r="O45" s="180">
        <v>248638286</v>
      </c>
      <c r="P45" s="180">
        <v>248639258</v>
      </c>
      <c r="Q45" s="180" t="s">
        <v>2101</v>
      </c>
      <c r="R45" s="180">
        <v>0</v>
      </c>
      <c r="S45" s="180" t="s">
        <v>33</v>
      </c>
      <c r="T45" s="180" t="s">
        <v>21</v>
      </c>
      <c r="U45" s="180" t="b">
        <v>0</v>
      </c>
      <c r="V45" s="180" t="s">
        <v>1846</v>
      </c>
      <c r="W45" s="180" t="s">
        <v>21</v>
      </c>
      <c r="X45" s="159"/>
      <c r="Y45" s="159"/>
      <c r="Z45" s="159"/>
    </row>
    <row r="46" spans="1:26" ht="15" customHeight="1">
      <c r="A46" s="180" t="s">
        <v>438</v>
      </c>
      <c r="B46" s="180">
        <v>248638948</v>
      </c>
      <c r="C46" s="180" t="s">
        <v>1837</v>
      </c>
      <c r="D46" s="180" t="s">
        <v>1839</v>
      </c>
      <c r="E46" s="180" t="s">
        <v>2102</v>
      </c>
      <c r="F46" s="180">
        <v>307.26</v>
      </c>
      <c r="G46" s="180" t="s">
        <v>1837</v>
      </c>
      <c r="H46" s="180" t="s">
        <v>2103</v>
      </c>
      <c r="I46" s="180" t="s">
        <v>2104</v>
      </c>
      <c r="J46" s="180" t="s">
        <v>2105</v>
      </c>
      <c r="K46" s="180" t="s">
        <v>1837</v>
      </c>
      <c r="L46" s="180" t="s">
        <v>1837</v>
      </c>
      <c r="M46" s="180" t="s">
        <v>1837</v>
      </c>
      <c r="N46" s="180" t="s">
        <v>438</v>
      </c>
      <c r="O46" s="180">
        <v>248638286</v>
      </c>
      <c r="P46" s="180">
        <v>248639258</v>
      </c>
      <c r="Q46" s="180" t="s">
        <v>2101</v>
      </c>
      <c r="R46" s="180">
        <v>0</v>
      </c>
      <c r="S46" s="180" t="s">
        <v>33</v>
      </c>
      <c r="T46" s="180" t="s">
        <v>21</v>
      </c>
      <c r="U46" s="180" t="b">
        <v>0</v>
      </c>
      <c r="V46" s="180" t="s">
        <v>1858</v>
      </c>
      <c r="W46" s="180" t="s">
        <v>21</v>
      </c>
      <c r="X46" s="159"/>
      <c r="Y46" s="159"/>
      <c r="Z46" s="159"/>
    </row>
    <row r="47" spans="1:26" ht="15" customHeight="1">
      <c r="A47" s="180" t="s">
        <v>438</v>
      </c>
      <c r="B47" s="180">
        <v>248650349</v>
      </c>
      <c r="C47" s="180" t="s">
        <v>1837</v>
      </c>
      <c r="D47" s="180" t="s">
        <v>2106</v>
      </c>
      <c r="E47" s="180" t="s">
        <v>1847</v>
      </c>
      <c r="F47" s="180">
        <v>953.23</v>
      </c>
      <c r="G47" s="180" t="s">
        <v>1840</v>
      </c>
      <c r="H47" s="180" t="s">
        <v>2107</v>
      </c>
      <c r="I47" s="180" t="s">
        <v>2104</v>
      </c>
      <c r="J47" s="180" t="s">
        <v>2108</v>
      </c>
      <c r="K47" s="180" t="s">
        <v>2109</v>
      </c>
      <c r="L47" s="180" t="s">
        <v>1837</v>
      </c>
      <c r="M47" s="180" t="s">
        <v>1877</v>
      </c>
      <c r="N47" s="180" t="s">
        <v>438</v>
      </c>
      <c r="O47" s="180">
        <v>248649930</v>
      </c>
      <c r="P47" s="180">
        <v>248650884</v>
      </c>
      <c r="Q47" s="180" t="s">
        <v>2110</v>
      </c>
      <c r="R47" s="180">
        <v>0</v>
      </c>
      <c r="S47" s="180" t="s">
        <v>33</v>
      </c>
      <c r="T47" s="180" t="s">
        <v>21</v>
      </c>
      <c r="U47" s="180" t="b">
        <v>0</v>
      </c>
      <c r="V47" s="180" t="s">
        <v>1858</v>
      </c>
      <c r="W47" s="180" t="s">
        <v>21</v>
      </c>
      <c r="X47" s="159"/>
      <c r="Y47" s="159"/>
      <c r="Z47" s="159"/>
    </row>
    <row r="48" spans="1:26" ht="15" customHeight="1">
      <c r="A48" s="180" t="s">
        <v>448</v>
      </c>
      <c r="B48" s="180">
        <v>21146411</v>
      </c>
      <c r="C48" s="180" t="s">
        <v>1837</v>
      </c>
      <c r="D48" s="180" t="s">
        <v>2111</v>
      </c>
      <c r="E48" s="180" t="s">
        <v>1890</v>
      </c>
      <c r="F48" s="180">
        <v>1801.82</v>
      </c>
      <c r="G48" s="180" t="s">
        <v>1840</v>
      </c>
      <c r="H48" s="180" t="s">
        <v>2112</v>
      </c>
      <c r="I48" s="180" t="s">
        <v>2113</v>
      </c>
      <c r="J48" s="180" t="s">
        <v>2114</v>
      </c>
      <c r="K48" s="180" t="s">
        <v>2115</v>
      </c>
      <c r="L48" s="180" t="s">
        <v>2116</v>
      </c>
      <c r="M48" s="180" t="s">
        <v>1837</v>
      </c>
      <c r="N48" s="180" t="s">
        <v>448</v>
      </c>
      <c r="O48" s="180">
        <v>21146341</v>
      </c>
      <c r="P48" s="180">
        <v>21146508</v>
      </c>
      <c r="Q48" s="180" t="s">
        <v>2117</v>
      </c>
      <c r="R48" s="180">
        <v>0</v>
      </c>
      <c r="S48" s="180" t="s">
        <v>33</v>
      </c>
      <c r="T48" s="180" t="s">
        <v>21</v>
      </c>
      <c r="U48" s="180" t="b">
        <v>0</v>
      </c>
      <c r="V48" s="180" t="s">
        <v>1858</v>
      </c>
      <c r="W48" s="180" t="s">
        <v>21</v>
      </c>
      <c r="X48" s="159"/>
      <c r="Y48" s="159"/>
      <c r="Z48" s="159"/>
    </row>
    <row r="49" spans="1:26" ht="15" customHeight="1">
      <c r="A49" s="180" t="s">
        <v>448</v>
      </c>
      <c r="B49" s="180">
        <v>27053356</v>
      </c>
      <c r="C49" s="180" t="s">
        <v>1837</v>
      </c>
      <c r="D49" s="180" t="s">
        <v>2118</v>
      </c>
      <c r="E49" s="180" t="s">
        <v>1847</v>
      </c>
      <c r="F49" s="180">
        <v>2361.73</v>
      </c>
      <c r="G49" s="180" t="s">
        <v>1840</v>
      </c>
      <c r="H49" s="180" t="s">
        <v>2119</v>
      </c>
      <c r="I49" s="180" t="s">
        <v>1996</v>
      </c>
      <c r="J49" s="180" t="s">
        <v>2120</v>
      </c>
      <c r="K49" s="180" t="s">
        <v>2121</v>
      </c>
      <c r="L49" s="180" t="s">
        <v>1837</v>
      </c>
      <c r="M49" s="180" t="s">
        <v>1896</v>
      </c>
      <c r="N49" s="180" t="s">
        <v>448</v>
      </c>
      <c r="O49" s="180">
        <v>27053319</v>
      </c>
      <c r="P49" s="180">
        <v>27053390</v>
      </c>
      <c r="Q49" s="180" t="s">
        <v>2122</v>
      </c>
      <c r="R49" s="180">
        <v>0</v>
      </c>
      <c r="S49" s="180" t="s">
        <v>33</v>
      </c>
      <c r="T49" s="180" t="s">
        <v>21</v>
      </c>
      <c r="U49" s="180" t="b">
        <v>0</v>
      </c>
      <c r="V49" s="180" t="s">
        <v>1858</v>
      </c>
      <c r="W49" s="180" t="s">
        <v>21</v>
      </c>
      <c r="X49" s="159"/>
      <c r="Y49" s="159"/>
      <c r="Z49" s="159"/>
    </row>
    <row r="50" spans="1:26" ht="15" customHeight="1">
      <c r="A50" s="180" t="s">
        <v>448</v>
      </c>
      <c r="B50" s="180">
        <v>27398605</v>
      </c>
      <c r="C50" s="180" t="s">
        <v>1837</v>
      </c>
      <c r="D50" s="180" t="s">
        <v>1847</v>
      </c>
      <c r="E50" s="180" t="s">
        <v>2046</v>
      </c>
      <c r="F50" s="180">
        <v>875.39</v>
      </c>
      <c r="G50" s="180" t="s">
        <v>1840</v>
      </c>
      <c r="H50" s="180" t="s">
        <v>2123</v>
      </c>
      <c r="I50" s="180" t="s">
        <v>2124</v>
      </c>
      <c r="J50" s="180" t="s">
        <v>2125</v>
      </c>
      <c r="K50" s="180" t="s">
        <v>2126</v>
      </c>
      <c r="L50" s="180" t="s">
        <v>2127</v>
      </c>
      <c r="M50" s="180" t="s">
        <v>1837</v>
      </c>
      <c r="N50" s="180" t="s">
        <v>448</v>
      </c>
      <c r="O50" s="180">
        <v>27398293</v>
      </c>
      <c r="P50" s="180">
        <v>27399240</v>
      </c>
      <c r="Q50" s="180" t="s">
        <v>2128</v>
      </c>
      <c r="R50" s="180">
        <v>0</v>
      </c>
      <c r="S50" s="180" t="s">
        <v>33</v>
      </c>
      <c r="T50" s="180" t="s">
        <v>21</v>
      </c>
      <c r="U50" s="180" t="b">
        <v>0</v>
      </c>
      <c r="V50" s="180" t="s">
        <v>1858</v>
      </c>
      <c r="W50" s="180" t="s">
        <v>21</v>
      </c>
      <c r="X50" s="159"/>
      <c r="Y50" s="159"/>
      <c r="Z50" s="159"/>
    </row>
    <row r="51" spans="1:26" ht="15" customHeight="1">
      <c r="A51" s="180" t="s">
        <v>448</v>
      </c>
      <c r="B51" s="180">
        <v>37952402</v>
      </c>
      <c r="C51" s="180" t="s">
        <v>1837</v>
      </c>
      <c r="D51" s="180" t="s">
        <v>2129</v>
      </c>
      <c r="E51" s="180" t="s">
        <v>1847</v>
      </c>
      <c r="F51" s="180">
        <v>1481.4</v>
      </c>
      <c r="G51" s="180" t="s">
        <v>1840</v>
      </c>
      <c r="H51" s="180" t="s">
        <v>2130</v>
      </c>
      <c r="I51" s="180" t="s">
        <v>2124</v>
      </c>
      <c r="J51" s="180" t="s">
        <v>2131</v>
      </c>
      <c r="K51" s="180" t="s">
        <v>2132</v>
      </c>
      <c r="L51" s="180" t="s">
        <v>2133</v>
      </c>
      <c r="M51" s="180" t="s">
        <v>1844</v>
      </c>
      <c r="N51" s="180" t="s">
        <v>448</v>
      </c>
      <c r="O51" s="180">
        <v>37952126</v>
      </c>
      <c r="P51" s="180">
        <v>37953195</v>
      </c>
      <c r="Q51" s="180" t="s">
        <v>2134</v>
      </c>
      <c r="R51" s="180">
        <v>0</v>
      </c>
      <c r="S51" s="180" t="s">
        <v>33</v>
      </c>
      <c r="T51" s="180" t="s">
        <v>21</v>
      </c>
      <c r="U51" s="180" t="b">
        <v>0</v>
      </c>
      <c r="V51" s="180" t="s">
        <v>1858</v>
      </c>
      <c r="W51" s="180" t="s">
        <v>21</v>
      </c>
      <c r="X51" s="159"/>
      <c r="Y51" s="159"/>
      <c r="Z51" s="159"/>
    </row>
    <row r="52" spans="1:26" ht="15" customHeight="1">
      <c r="A52" s="180" t="s">
        <v>448</v>
      </c>
      <c r="B52" s="180">
        <v>62217185</v>
      </c>
      <c r="C52" s="180" t="s">
        <v>1837</v>
      </c>
      <c r="D52" s="180" t="s">
        <v>1839</v>
      </c>
      <c r="E52" s="180" t="s">
        <v>2135</v>
      </c>
      <c r="F52" s="180">
        <v>1155.93</v>
      </c>
      <c r="G52" s="180" t="s">
        <v>1840</v>
      </c>
      <c r="H52" s="180" t="s">
        <v>2136</v>
      </c>
      <c r="I52" s="180" t="s">
        <v>2137</v>
      </c>
      <c r="J52" s="180" t="s">
        <v>2138</v>
      </c>
      <c r="K52" s="180" t="s">
        <v>2139</v>
      </c>
      <c r="L52" s="180" t="s">
        <v>2140</v>
      </c>
      <c r="M52" s="180" t="s">
        <v>1837</v>
      </c>
      <c r="N52" s="180" t="s">
        <v>448</v>
      </c>
      <c r="O52" s="180">
        <v>62217117</v>
      </c>
      <c r="P52" s="180">
        <v>62217249</v>
      </c>
      <c r="Q52" s="180" t="s">
        <v>2141</v>
      </c>
      <c r="R52" s="180">
        <v>0</v>
      </c>
      <c r="S52" s="180" t="s">
        <v>33</v>
      </c>
      <c r="T52" s="180" t="s">
        <v>21</v>
      </c>
      <c r="U52" s="180" t="b">
        <v>0</v>
      </c>
      <c r="V52" s="180" t="s">
        <v>1858</v>
      </c>
      <c r="W52" s="180" t="s">
        <v>21</v>
      </c>
      <c r="X52" s="159"/>
      <c r="Y52" s="159"/>
      <c r="Z52" s="159"/>
    </row>
    <row r="53" spans="1:26" ht="15" customHeight="1">
      <c r="A53" s="180" t="s">
        <v>448</v>
      </c>
      <c r="B53" s="180">
        <v>75022147</v>
      </c>
      <c r="C53" s="180" t="s">
        <v>1837</v>
      </c>
      <c r="D53" s="180" t="s">
        <v>2142</v>
      </c>
      <c r="E53" s="180" t="s">
        <v>1866</v>
      </c>
      <c r="F53" s="180">
        <v>972.4</v>
      </c>
      <c r="G53" s="180" t="s">
        <v>1840</v>
      </c>
      <c r="H53" s="180" t="s">
        <v>2143</v>
      </c>
      <c r="I53" s="180" t="s">
        <v>1887</v>
      </c>
      <c r="J53" s="180" t="s">
        <v>2144</v>
      </c>
      <c r="K53" s="180" t="s">
        <v>2145</v>
      </c>
      <c r="L53" s="180" t="s">
        <v>1837</v>
      </c>
      <c r="M53" s="180" t="s">
        <v>1844</v>
      </c>
      <c r="N53" s="180" t="s">
        <v>448</v>
      </c>
      <c r="O53" s="180">
        <v>75021880</v>
      </c>
      <c r="P53" s="180">
        <v>75022231</v>
      </c>
      <c r="Q53" s="180" t="s">
        <v>2146</v>
      </c>
      <c r="R53" s="180">
        <v>0</v>
      </c>
      <c r="S53" s="180" t="s">
        <v>1905</v>
      </c>
      <c r="T53" s="180" t="s">
        <v>21</v>
      </c>
      <c r="U53" s="180" t="b">
        <v>0</v>
      </c>
      <c r="V53" s="180" t="s">
        <v>1858</v>
      </c>
      <c r="W53" s="180" t="s">
        <v>21</v>
      </c>
      <c r="X53" s="159"/>
      <c r="Y53" s="159"/>
      <c r="Z53" s="159"/>
    </row>
    <row r="54" spans="1:26" ht="15" customHeight="1">
      <c r="A54" s="180" t="s">
        <v>448</v>
      </c>
      <c r="B54" s="180">
        <v>89738145</v>
      </c>
      <c r="C54" s="180" t="s">
        <v>1837</v>
      </c>
      <c r="D54" s="180" t="s">
        <v>1847</v>
      </c>
      <c r="E54" s="180" t="s">
        <v>2147</v>
      </c>
      <c r="F54" s="180">
        <v>2780.77</v>
      </c>
      <c r="G54" s="180" t="s">
        <v>1840</v>
      </c>
      <c r="H54" s="180" t="s">
        <v>2148</v>
      </c>
      <c r="I54" s="180" t="s">
        <v>2149</v>
      </c>
      <c r="J54" s="180" t="s">
        <v>2150</v>
      </c>
      <c r="K54" s="180" t="s">
        <v>2151</v>
      </c>
      <c r="L54" s="180" t="s">
        <v>2152</v>
      </c>
      <c r="M54" s="180" t="s">
        <v>1844</v>
      </c>
      <c r="N54" s="180" t="s">
        <v>448</v>
      </c>
      <c r="O54" s="180">
        <v>89737386</v>
      </c>
      <c r="P54" s="180">
        <v>89738617</v>
      </c>
      <c r="Q54" s="180" t="s">
        <v>2153</v>
      </c>
      <c r="R54" s="180">
        <v>0</v>
      </c>
      <c r="S54" s="180" t="s">
        <v>1905</v>
      </c>
      <c r="T54" s="180" t="s">
        <v>21</v>
      </c>
      <c r="U54" s="180" t="b">
        <v>0</v>
      </c>
      <c r="V54" s="180" t="s">
        <v>1858</v>
      </c>
      <c r="W54" s="180" t="s">
        <v>21</v>
      </c>
      <c r="X54" s="159"/>
      <c r="Y54" s="159"/>
      <c r="Z54" s="159"/>
    </row>
    <row r="55" spans="1:26" ht="15" customHeight="1">
      <c r="A55" s="180" t="s">
        <v>448</v>
      </c>
      <c r="B55" s="180">
        <v>103350983</v>
      </c>
      <c r="C55" s="180" t="s">
        <v>1837</v>
      </c>
      <c r="D55" s="180" t="s">
        <v>1890</v>
      </c>
      <c r="E55" s="180" t="s">
        <v>2154</v>
      </c>
      <c r="F55" s="180">
        <v>1044.48</v>
      </c>
      <c r="G55" s="180" t="s">
        <v>1840</v>
      </c>
      <c r="H55" s="180" t="s">
        <v>2155</v>
      </c>
      <c r="I55" s="180" t="s">
        <v>2156</v>
      </c>
      <c r="J55" s="180" t="s">
        <v>2157</v>
      </c>
      <c r="K55" s="180" t="s">
        <v>2158</v>
      </c>
      <c r="L55" s="180" t="s">
        <v>2159</v>
      </c>
      <c r="M55" s="180" t="s">
        <v>1896</v>
      </c>
      <c r="N55" s="180" t="s">
        <v>448</v>
      </c>
      <c r="O55" s="180">
        <v>103350706</v>
      </c>
      <c r="P55" s="180">
        <v>103351066</v>
      </c>
      <c r="Q55" s="180" t="s">
        <v>2160</v>
      </c>
      <c r="R55" s="180">
        <v>0</v>
      </c>
      <c r="S55" s="180" t="s">
        <v>33</v>
      </c>
      <c r="T55" s="180" t="s">
        <v>21</v>
      </c>
      <c r="U55" s="180" t="b">
        <v>0</v>
      </c>
      <c r="V55" s="180" t="s">
        <v>1858</v>
      </c>
      <c r="W55" s="180" t="s">
        <v>21</v>
      </c>
      <c r="X55" s="159"/>
      <c r="Y55" s="159"/>
      <c r="Z55" s="159"/>
    </row>
    <row r="56" spans="1:26" ht="15" customHeight="1">
      <c r="A56" s="180" t="s">
        <v>448</v>
      </c>
      <c r="B56" s="180">
        <v>113679881</v>
      </c>
      <c r="C56" s="180" t="s">
        <v>1837</v>
      </c>
      <c r="D56" s="180" t="s">
        <v>2161</v>
      </c>
      <c r="E56" s="180" t="s">
        <v>1847</v>
      </c>
      <c r="F56" s="180">
        <v>593.20000000000005</v>
      </c>
      <c r="G56" s="180" t="s">
        <v>1840</v>
      </c>
      <c r="H56" s="180" t="s">
        <v>2162</v>
      </c>
      <c r="I56" s="180" t="s">
        <v>2163</v>
      </c>
      <c r="J56" s="180" t="s">
        <v>2164</v>
      </c>
      <c r="K56" s="180" t="s">
        <v>2165</v>
      </c>
      <c r="L56" s="180" t="s">
        <v>2166</v>
      </c>
      <c r="M56" s="180" t="s">
        <v>1837</v>
      </c>
      <c r="N56" s="180" t="s">
        <v>448</v>
      </c>
      <c r="O56" s="180">
        <v>113679754</v>
      </c>
      <c r="P56" s="180">
        <v>113679978</v>
      </c>
      <c r="Q56" s="180" t="s">
        <v>2167</v>
      </c>
      <c r="R56" s="180">
        <v>0</v>
      </c>
      <c r="S56" s="180" t="s">
        <v>1905</v>
      </c>
      <c r="T56" s="180" t="s">
        <v>21</v>
      </c>
      <c r="U56" s="180" t="b">
        <v>0</v>
      </c>
      <c r="V56" s="180" t="s">
        <v>1858</v>
      </c>
      <c r="W56" s="180" t="s">
        <v>21</v>
      </c>
      <c r="X56" s="159"/>
      <c r="Y56" s="159"/>
      <c r="Z56" s="159"/>
    </row>
    <row r="57" spans="1:26" ht="15" customHeight="1">
      <c r="A57" s="180" t="s">
        <v>448</v>
      </c>
      <c r="B57" s="180">
        <v>114326025</v>
      </c>
      <c r="C57" s="180" t="s">
        <v>1837</v>
      </c>
      <c r="D57" s="180" t="s">
        <v>1847</v>
      </c>
      <c r="E57" s="180" t="s">
        <v>2168</v>
      </c>
      <c r="F57" s="180">
        <v>1930.51</v>
      </c>
      <c r="G57" s="180" t="s">
        <v>1840</v>
      </c>
      <c r="H57" s="180" t="s">
        <v>2169</v>
      </c>
      <c r="I57" s="180" t="s">
        <v>2170</v>
      </c>
      <c r="J57" s="180" t="s">
        <v>2171</v>
      </c>
      <c r="K57" s="180" t="s">
        <v>2172</v>
      </c>
      <c r="L57" s="180" t="s">
        <v>2173</v>
      </c>
      <c r="M57" s="180" t="s">
        <v>1837</v>
      </c>
      <c r="N57" s="180" t="s">
        <v>448</v>
      </c>
      <c r="O57" s="180">
        <v>114325881</v>
      </c>
      <c r="P57" s="180">
        <v>114326040</v>
      </c>
      <c r="Q57" s="180" t="s">
        <v>2174</v>
      </c>
      <c r="R57" s="180">
        <v>0</v>
      </c>
      <c r="S57" s="180" t="s">
        <v>33</v>
      </c>
      <c r="T57" s="180" t="s">
        <v>21</v>
      </c>
      <c r="U57" s="180" t="b">
        <v>0</v>
      </c>
      <c r="V57" s="180" t="s">
        <v>1858</v>
      </c>
      <c r="W57" s="180" t="s">
        <v>21</v>
      </c>
      <c r="X57" s="159"/>
      <c r="Y57" s="159"/>
      <c r="Z57" s="159"/>
    </row>
    <row r="58" spans="1:26" ht="15" customHeight="1">
      <c r="A58" s="180" t="s">
        <v>448</v>
      </c>
      <c r="B58" s="180">
        <v>127738728</v>
      </c>
      <c r="C58" s="180" t="s">
        <v>1837</v>
      </c>
      <c r="D58" s="180" t="s">
        <v>1866</v>
      </c>
      <c r="E58" s="180" t="s">
        <v>2175</v>
      </c>
      <c r="F58" s="180">
        <v>429.31</v>
      </c>
      <c r="G58" s="180" t="s">
        <v>1840</v>
      </c>
      <c r="H58" s="180" t="s">
        <v>2176</v>
      </c>
      <c r="I58" s="180" t="s">
        <v>2177</v>
      </c>
      <c r="J58" s="180" t="s">
        <v>2178</v>
      </c>
      <c r="K58" s="180" t="s">
        <v>2179</v>
      </c>
      <c r="L58" s="180" t="s">
        <v>2180</v>
      </c>
      <c r="M58" s="180" t="s">
        <v>1896</v>
      </c>
      <c r="N58" s="180" t="s">
        <v>448</v>
      </c>
      <c r="O58" s="180">
        <v>127738519</v>
      </c>
      <c r="P58" s="180">
        <v>127738965</v>
      </c>
      <c r="Q58" s="180" t="s">
        <v>2181</v>
      </c>
      <c r="R58" s="180">
        <v>0</v>
      </c>
      <c r="S58" s="180" t="s">
        <v>1905</v>
      </c>
      <c r="T58" s="180" t="s">
        <v>21</v>
      </c>
      <c r="U58" s="180" t="b">
        <v>1</v>
      </c>
      <c r="V58" s="180" t="s">
        <v>1858</v>
      </c>
      <c r="W58" s="180" t="s">
        <v>21</v>
      </c>
      <c r="X58" s="159"/>
      <c r="Y58" s="159"/>
      <c r="Z58" s="159"/>
    </row>
    <row r="59" spans="1:26" ht="15" customHeight="1">
      <c r="A59" s="180" t="s">
        <v>448</v>
      </c>
      <c r="B59" s="180">
        <v>133625455</v>
      </c>
      <c r="C59" s="180" t="s">
        <v>1837</v>
      </c>
      <c r="D59" s="180" t="s">
        <v>2182</v>
      </c>
      <c r="E59" s="180" t="s">
        <v>1890</v>
      </c>
      <c r="F59" s="180">
        <v>127.06</v>
      </c>
      <c r="G59" s="180" t="s">
        <v>1837</v>
      </c>
      <c r="H59" s="180" t="s">
        <v>2183</v>
      </c>
      <c r="I59" s="180" t="s">
        <v>2184</v>
      </c>
      <c r="J59" s="180" t="s">
        <v>2185</v>
      </c>
      <c r="K59" s="180" t="s">
        <v>1837</v>
      </c>
      <c r="L59" s="180" t="s">
        <v>1837</v>
      </c>
      <c r="M59" s="180" t="s">
        <v>1837</v>
      </c>
      <c r="N59" s="180" t="s">
        <v>448</v>
      </c>
      <c r="O59" s="180">
        <v>133625098</v>
      </c>
      <c r="P59" s="180">
        <v>133625604</v>
      </c>
      <c r="Q59" s="180" t="s">
        <v>2186</v>
      </c>
      <c r="R59" s="180">
        <v>0</v>
      </c>
      <c r="S59" s="180" t="s">
        <v>33</v>
      </c>
      <c r="T59" s="180" t="s">
        <v>21</v>
      </c>
      <c r="U59" s="180" t="b">
        <v>1</v>
      </c>
      <c r="V59" s="180" t="s">
        <v>1858</v>
      </c>
      <c r="W59" s="180" t="s">
        <v>21</v>
      </c>
      <c r="X59" s="159"/>
      <c r="Y59" s="159"/>
      <c r="Z59" s="159"/>
    </row>
    <row r="60" spans="1:26" ht="15" customHeight="1">
      <c r="A60" s="180" t="s">
        <v>449</v>
      </c>
      <c r="B60" s="180">
        <v>209894</v>
      </c>
      <c r="C60" s="180" t="s">
        <v>1837</v>
      </c>
      <c r="D60" s="180" t="s">
        <v>2187</v>
      </c>
      <c r="E60" s="180" t="s">
        <v>1890</v>
      </c>
      <c r="F60" s="180">
        <v>734.43</v>
      </c>
      <c r="G60" s="180" t="s">
        <v>1840</v>
      </c>
      <c r="H60" s="180" t="s">
        <v>2188</v>
      </c>
      <c r="I60" s="180" t="s">
        <v>2189</v>
      </c>
      <c r="J60" s="180" t="s">
        <v>2190</v>
      </c>
      <c r="K60" s="180" t="s">
        <v>2191</v>
      </c>
      <c r="L60" s="180" t="s">
        <v>2192</v>
      </c>
      <c r="M60" s="180" t="s">
        <v>1837</v>
      </c>
      <c r="N60" s="180" t="s">
        <v>449</v>
      </c>
      <c r="O60" s="180">
        <v>209406</v>
      </c>
      <c r="P60" s="180">
        <v>210000</v>
      </c>
      <c r="Q60" s="180" t="s">
        <v>2193</v>
      </c>
      <c r="R60" s="180">
        <v>0</v>
      </c>
      <c r="S60" s="180" t="s">
        <v>1905</v>
      </c>
      <c r="T60" s="180" t="s">
        <v>21</v>
      </c>
      <c r="U60" s="180" t="b">
        <v>0</v>
      </c>
      <c r="V60" s="180" t="s">
        <v>1858</v>
      </c>
      <c r="W60" s="180" t="s">
        <v>21</v>
      </c>
      <c r="X60" s="159"/>
      <c r="Y60" s="159"/>
      <c r="Z60" s="159"/>
    </row>
    <row r="61" spans="1:26" ht="15" customHeight="1">
      <c r="A61" s="180" t="s">
        <v>449</v>
      </c>
      <c r="B61" s="180">
        <v>373284</v>
      </c>
      <c r="C61" s="180" t="s">
        <v>1837</v>
      </c>
      <c r="D61" s="180" t="s">
        <v>1978</v>
      </c>
      <c r="E61" s="180" t="s">
        <v>1839</v>
      </c>
      <c r="F61" s="180">
        <v>30</v>
      </c>
      <c r="G61" s="180" t="s">
        <v>1840</v>
      </c>
      <c r="H61" s="180" t="s">
        <v>2194</v>
      </c>
      <c r="I61" s="180" t="s">
        <v>773</v>
      </c>
      <c r="J61" s="180" t="s">
        <v>1837</v>
      </c>
      <c r="K61" s="180" t="s">
        <v>1837</v>
      </c>
      <c r="L61" s="180" t="s">
        <v>1837</v>
      </c>
      <c r="M61" s="180" t="s">
        <v>1844</v>
      </c>
      <c r="N61" s="180" t="s">
        <v>449</v>
      </c>
      <c r="O61" s="180">
        <v>373190</v>
      </c>
      <c r="P61" s="180">
        <v>373291</v>
      </c>
      <c r="Q61" s="180" t="s">
        <v>2195</v>
      </c>
      <c r="R61" s="180">
        <v>0</v>
      </c>
      <c r="S61" s="180" t="s">
        <v>1905</v>
      </c>
      <c r="T61" s="180" t="s">
        <v>21</v>
      </c>
      <c r="U61" s="180" t="b">
        <v>0</v>
      </c>
      <c r="V61" s="180" t="s">
        <v>1858</v>
      </c>
      <c r="W61" s="180" t="s">
        <v>21</v>
      </c>
      <c r="X61" s="159"/>
      <c r="Y61" s="159"/>
      <c r="Z61" s="159"/>
    </row>
    <row r="62" spans="1:26" ht="15" customHeight="1">
      <c r="A62" s="180" t="s">
        <v>449</v>
      </c>
      <c r="B62" s="180">
        <v>637361</v>
      </c>
      <c r="C62" s="180" t="s">
        <v>1837</v>
      </c>
      <c r="D62" s="180" t="s">
        <v>2196</v>
      </c>
      <c r="E62" s="180" t="s">
        <v>1847</v>
      </c>
      <c r="F62" s="180">
        <v>584.73</v>
      </c>
      <c r="G62" s="180" t="s">
        <v>1840</v>
      </c>
      <c r="H62" s="180" t="s">
        <v>2197</v>
      </c>
      <c r="I62" s="180" t="s">
        <v>2042</v>
      </c>
      <c r="J62" s="180" t="s">
        <v>2198</v>
      </c>
      <c r="K62" s="180" t="s">
        <v>2199</v>
      </c>
      <c r="L62" s="180" t="s">
        <v>1837</v>
      </c>
      <c r="M62" s="180" t="s">
        <v>1844</v>
      </c>
      <c r="N62" s="180" t="s">
        <v>449</v>
      </c>
      <c r="O62" s="180">
        <v>637304</v>
      </c>
      <c r="P62" s="180">
        <v>637589</v>
      </c>
      <c r="Q62" s="180" t="s">
        <v>2200</v>
      </c>
      <c r="R62" s="180">
        <v>0</v>
      </c>
      <c r="S62" s="180" t="s">
        <v>1905</v>
      </c>
      <c r="T62" s="180" t="s">
        <v>21</v>
      </c>
      <c r="U62" s="180" t="b">
        <v>0</v>
      </c>
      <c r="V62" s="180" t="s">
        <v>1858</v>
      </c>
      <c r="W62" s="180" t="s">
        <v>21</v>
      </c>
      <c r="X62" s="159"/>
      <c r="Y62" s="159"/>
      <c r="Z62" s="159"/>
    </row>
    <row r="63" spans="1:26" ht="15" customHeight="1">
      <c r="A63" s="180" t="s">
        <v>449</v>
      </c>
      <c r="B63" s="180">
        <v>3640355</v>
      </c>
      <c r="C63" s="180" t="s">
        <v>1837</v>
      </c>
      <c r="D63" s="180" t="s">
        <v>1890</v>
      </c>
      <c r="E63" s="180" t="s">
        <v>2201</v>
      </c>
      <c r="F63" s="180">
        <v>1388.11</v>
      </c>
      <c r="G63" s="180" t="s">
        <v>1840</v>
      </c>
      <c r="H63" s="180" t="s">
        <v>2202</v>
      </c>
      <c r="I63" s="180" t="s">
        <v>2203</v>
      </c>
      <c r="J63" s="180" t="s">
        <v>2204</v>
      </c>
      <c r="K63" s="180" t="s">
        <v>2205</v>
      </c>
      <c r="L63" s="180" t="s">
        <v>2206</v>
      </c>
      <c r="M63" s="180" t="s">
        <v>1837</v>
      </c>
      <c r="N63" s="180" t="s">
        <v>449</v>
      </c>
      <c r="O63" s="180">
        <v>3639641</v>
      </c>
      <c r="P63" s="180">
        <v>3640371</v>
      </c>
      <c r="Q63" s="180" t="s">
        <v>2207</v>
      </c>
      <c r="R63" s="180">
        <v>0</v>
      </c>
      <c r="S63" s="180" t="s">
        <v>33</v>
      </c>
      <c r="T63" s="180" t="s">
        <v>21</v>
      </c>
      <c r="U63" s="180" t="b">
        <v>0</v>
      </c>
      <c r="V63" s="180" t="s">
        <v>1858</v>
      </c>
      <c r="W63" s="180" t="s">
        <v>21</v>
      </c>
      <c r="X63" s="159"/>
      <c r="Y63" s="159"/>
      <c r="Z63" s="159"/>
    </row>
    <row r="64" spans="1:26" ht="15" customHeight="1">
      <c r="A64" s="180" t="s">
        <v>449</v>
      </c>
      <c r="B64" s="180">
        <v>4571478</v>
      </c>
      <c r="C64" s="180" t="s">
        <v>1837</v>
      </c>
      <c r="D64" s="180" t="s">
        <v>1847</v>
      </c>
      <c r="E64" s="180" t="s">
        <v>2208</v>
      </c>
      <c r="F64" s="180">
        <v>1907.68</v>
      </c>
      <c r="G64" s="180" t="s">
        <v>1840</v>
      </c>
      <c r="H64" s="180" t="s">
        <v>2209</v>
      </c>
      <c r="I64" s="180" t="s">
        <v>2210</v>
      </c>
      <c r="J64" s="180" t="s">
        <v>2211</v>
      </c>
      <c r="K64" s="180" t="s">
        <v>2212</v>
      </c>
      <c r="L64" s="180" t="s">
        <v>2213</v>
      </c>
      <c r="M64" s="180" t="s">
        <v>1877</v>
      </c>
      <c r="N64" s="180" t="s">
        <v>449</v>
      </c>
      <c r="O64" s="180">
        <v>4571422</v>
      </c>
      <c r="P64" s="180">
        <v>4571629</v>
      </c>
      <c r="Q64" s="180" t="s">
        <v>2214</v>
      </c>
      <c r="R64" s="180">
        <v>0</v>
      </c>
      <c r="S64" s="180" t="s">
        <v>33</v>
      </c>
      <c r="T64" s="180" t="s">
        <v>21</v>
      </c>
      <c r="U64" s="180" t="b">
        <v>0</v>
      </c>
      <c r="V64" s="180" t="s">
        <v>1858</v>
      </c>
      <c r="W64" s="180" t="s">
        <v>21</v>
      </c>
      <c r="X64" s="159"/>
      <c r="Y64" s="159"/>
      <c r="Z64" s="159"/>
    </row>
    <row r="65" spans="1:26" ht="15" customHeight="1">
      <c r="A65" s="180" t="s">
        <v>449</v>
      </c>
      <c r="B65" s="180">
        <v>5856993</v>
      </c>
      <c r="C65" s="180" t="s">
        <v>1837</v>
      </c>
      <c r="D65" s="180" t="s">
        <v>2215</v>
      </c>
      <c r="E65" s="180" t="s">
        <v>1839</v>
      </c>
      <c r="F65" s="180">
        <v>356.23</v>
      </c>
      <c r="G65" s="180" t="s">
        <v>1837</v>
      </c>
      <c r="H65" s="180" t="s">
        <v>2216</v>
      </c>
      <c r="I65" s="180" t="s">
        <v>2008</v>
      </c>
      <c r="J65" s="180" t="s">
        <v>2217</v>
      </c>
      <c r="K65" s="180" t="s">
        <v>1837</v>
      </c>
      <c r="L65" s="180" t="s">
        <v>1837</v>
      </c>
      <c r="M65" s="180" t="s">
        <v>1837</v>
      </c>
      <c r="N65" s="180" t="s">
        <v>449</v>
      </c>
      <c r="O65" s="180">
        <v>5856748</v>
      </c>
      <c r="P65" s="180">
        <v>5857702</v>
      </c>
      <c r="Q65" s="180" t="s">
        <v>2218</v>
      </c>
      <c r="R65" s="180">
        <v>0</v>
      </c>
      <c r="S65" s="180" t="s">
        <v>33</v>
      </c>
      <c r="T65" s="180" t="s">
        <v>21</v>
      </c>
      <c r="U65" s="180" t="b">
        <v>0</v>
      </c>
      <c r="V65" s="180" t="s">
        <v>1858</v>
      </c>
      <c r="W65" s="180" t="s">
        <v>21</v>
      </c>
      <c r="X65" s="159"/>
      <c r="Y65" s="159"/>
      <c r="Z65" s="159"/>
    </row>
    <row r="66" spans="1:26" ht="15" customHeight="1">
      <c r="A66" s="180" t="s">
        <v>449</v>
      </c>
      <c r="B66" s="180">
        <v>5857003</v>
      </c>
      <c r="C66" s="180" t="s">
        <v>1837</v>
      </c>
      <c r="D66" s="180" t="s">
        <v>1866</v>
      </c>
      <c r="E66" s="180" t="s">
        <v>2219</v>
      </c>
      <c r="F66" s="180">
        <v>363.73</v>
      </c>
      <c r="G66" s="180" t="s">
        <v>1837</v>
      </c>
      <c r="H66" s="180" t="s">
        <v>2220</v>
      </c>
      <c r="I66" s="180" t="s">
        <v>1996</v>
      </c>
      <c r="J66" s="180" t="s">
        <v>2221</v>
      </c>
      <c r="K66" s="180" t="s">
        <v>1837</v>
      </c>
      <c r="L66" s="180" t="s">
        <v>1837</v>
      </c>
      <c r="M66" s="180" t="s">
        <v>1837</v>
      </c>
      <c r="N66" s="180" t="s">
        <v>449</v>
      </c>
      <c r="O66" s="180">
        <v>5856748</v>
      </c>
      <c r="P66" s="180">
        <v>5857702</v>
      </c>
      <c r="Q66" s="180" t="s">
        <v>2218</v>
      </c>
      <c r="R66" s="180">
        <v>0</v>
      </c>
      <c r="S66" s="180" t="s">
        <v>33</v>
      </c>
      <c r="T66" s="180" t="s">
        <v>21</v>
      </c>
      <c r="U66" s="180" t="b">
        <v>0</v>
      </c>
      <c r="V66" s="180" t="s">
        <v>1858</v>
      </c>
      <c r="W66" s="180" t="s">
        <v>21</v>
      </c>
      <c r="X66" s="159"/>
      <c r="Y66" s="159"/>
      <c r="Z66" s="159"/>
    </row>
    <row r="67" spans="1:26" ht="15" customHeight="1">
      <c r="A67" s="180" t="s">
        <v>449</v>
      </c>
      <c r="B67" s="180">
        <v>6390705</v>
      </c>
      <c r="C67" s="180" t="s">
        <v>1837</v>
      </c>
      <c r="D67" s="180" t="s">
        <v>2222</v>
      </c>
      <c r="E67" s="180" t="s">
        <v>1839</v>
      </c>
      <c r="F67" s="180">
        <v>30</v>
      </c>
      <c r="G67" s="180" t="s">
        <v>1840</v>
      </c>
      <c r="H67" s="180" t="s">
        <v>2223</v>
      </c>
      <c r="I67" s="180" t="s">
        <v>773</v>
      </c>
      <c r="J67" s="180" t="s">
        <v>1837</v>
      </c>
      <c r="K67" s="180" t="s">
        <v>1837</v>
      </c>
      <c r="L67" s="180" t="s">
        <v>1837</v>
      </c>
      <c r="M67" s="180" t="s">
        <v>1877</v>
      </c>
      <c r="N67" s="180" t="s">
        <v>449</v>
      </c>
      <c r="O67" s="180">
        <v>6390598</v>
      </c>
      <c r="P67" s="180">
        <v>6390916</v>
      </c>
      <c r="Q67" s="180" t="s">
        <v>2224</v>
      </c>
      <c r="R67" s="180">
        <v>0</v>
      </c>
      <c r="S67" s="180" t="s">
        <v>1905</v>
      </c>
      <c r="T67" s="180" t="s">
        <v>21</v>
      </c>
      <c r="U67" s="180" t="b">
        <v>0</v>
      </c>
      <c r="V67" s="180" t="s">
        <v>1858</v>
      </c>
      <c r="W67" s="180" t="s">
        <v>21</v>
      </c>
      <c r="X67" s="159"/>
      <c r="Y67" s="159"/>
      <c r="Z67" s="159"/>
    </row>
    <row r="68" spans="1:26" ht="15" customHeight="1">
      <c r="A68" s="180" t="s">
        <v>449</v>
      </c>
      <c r="B68" s="180">
        <v>6546665</v>
      </c>
      <c r="C68" s="180" t="s">
        <v>1837</v>
      </c>
      <c r="D68" s="180" t="s">
        <v>1847</v>
      </c>
      <c r="E68" s="180" t="s">
        <v>2225</v>
      </c>
      <c r="F68" s="180">
        <v>1985.69</v>
      </c>
      <c r="G68" s="180" t="s">
        <v>1840</v>
      </c>
      <c r="H68" s="180" t="s">
        <v>2226</v>
      </c>
      <c r="I68" s="180" t="s">
        <v>2017</v>
      </c>
      <c r="J68" s="180" t="s">
        <v>2227</v>
      </c>
      <c r="K68" s="180" t="s">
        <v>2228</v>
      </c>
      <c r="L68" s="180" t="s">
        <v>2229</v>
      </c>
      <c r="M68" s="180" t="s">
        <v>1877</v>
      </c>
      <c r="N68" s="180" t="s">
        <v>449</v>
      </c>
      <c r="O68" s="180">
        <v>6544791</v>
      </c>
      <c r="P68" s="180">
        <v>6547666</v>
      </c>
      <c r="Q68" s="180" t="s">
        <v>2230</v>
      </c>
      <c r="R68" s="180">
        <v>0</v>
      </c>
      <c r="S68" s="180" t="s">
        <v>1905</v>
      </c>
      <c r="T68" s="180" t="s">
        <v>21</v>
      </c>
      <c r="U68" s="180" t="b">
        <v>0</v>
      </c>
      <c r="V68" s="180" t="s">
        <v>1858</v>
      </c>
      <c r="W68" s="180" t="s">
        <v>21</v>
      </c>
      <c r="X68" s="159"/>
      <c r="Y68" s="159"/>
      <c r="Z68" s="159"/>
    </row>
    <row r="69" spans="1:26" ht="15" customHeight="1">
      <c r="A69" s="180" t="s">
        <v>449</v>
      </c>
      <c r="B69" s="180">
        <v>6641514</v>
      </c>
      <c r="C69" s="180" t="s">
        <v>1837</v>
      </c>
      <c r="D69" s="180" t="s">
        <v>1847</v>
      </c>
      <c r="E69" s="180" t="s">
        <v>2231</v>
      </c>
      <c r="F69" s="180">
        <v>604.73</v>
      </c>
      <c r="G69" s="180" t="s">
        <v>1840</v>
      </c>
      <c r="H69" s="180" t="s">
        <v>2232</v>
      </c>
      <c r="I69" s="180" t="s">
        <v>2042</v>
      </c>
      <c r="J69" s="180" t="s">
        <v>2233</v>
      </c>
      <c r="K69" s="180" t="s">
        <v>2234</v>
      </c>
      <c r="L69" s="180" t="s">
        <v>1837</v>
      </c>
      <c r="M69" s="180" t="s">
        <v>1896</v>
      </c>
      <c r="N69" s="180" t="s">
        <v>449</v>
      </c>
      <c r="O69" s="180">
        <v>6639816</v>
      </c>
      <c r="P69" s="180">
        <v>6641613</v>
      </c>
      <c r="Q69" s="180" t="s">
        <v>2235</v>
      </c>
      <c r="R69" s="180">
        <v>0</v>
      </c>
      <c r="S69" s="180" t="s">
        <v>33</v>
      </c>
      <c r="T69" s="180" t="s">
        <v>21</v>
      </c>
      <c r="U69" s="180" t="b">
        <v>0</v>
      </c>
      <c r="V69" s="180" t="s">
        <v>1858</v>
      </c>
      <c r="W69" s="180" t="s">
        <v>21</v>
      </c>
      <c r="X69" s="159"/>
      <c r="Y69" s="159"/>
      <c r="Z69" s="159"/>
    </row>
    <row r="70" spans="1:26" ht="15" customHeight="1">
      <c r="A70" s="180" t="s">
        <v>449</v>
      </c>
      <c r="B70" s="180">
        <v>17330930</v>
      </c>
      <c r="C70" s="180" t="s">
        <v>1837</v>
      </c>
      <c r="D70" s="180" t="s">
        <v>2236</v>
      </c>
      <c r="E70" s="180" t="s">
        <v>1839</v>
      </c>
      <c r="F70" s="180">
        <v>3549.41</v>
      </c>
      <c r="G70" s="180" t="s">
        <v>1840</v>
      </c>
      <c r="H70" s="180" t="s">
        <v>2237</v>
      </c>
      <c r="I70" s="180" t="s">
        <v>2238</v>
      </c>
      <c r="J70" s="180" t="s">
        <v>2239</v>
      </c>
      <c r="K70" s="180" t="s">
        <v>2240</v>
      </c>
      <c r="L70" s="180" t="s">
        <v>2241</v>
      </c>
      <c r="M70" s="180" t="s">
        <v>1877</v>
      </c>
      <c r="N70" s="180" t="s">
        <v>449</v>
      </c>
      <c r="O70" s="180">
        <v>17330901</v>
      </c>
      <c r="P70" s="180">
        <v>17330983</v>
      </c>
      <c r="Q70" s="180" t="s">
        <v>2242</v>
      </c>
      <c r="R70" s="180">
        <v>0</v>
      </c>
      <c r="S70" s="180" t="s">
        <v>1905</v>
      </c>
      <c r="T70" s="180" t="s">
        <v>21</v>
      </c>
      <c r="U70" s="180" t="b">
        <v>0</v>
      </c>
      <c r="V70" s="180" t="s">
        <v>1858</v>
      </c>
      <c r="W70" s="180" t="s">
        <v>21</v>
      </c>
      <c r="X70" s="159"/>
      <c r="Y70" s="159"/>
      <c r="Z70" s="159"/>
    </row>
    <row r="71" spans="1:26" ht="15" customHeight="1">
      <c r="A71" s="180" t="s">
        <v>449</v>
      </c>
      <c r="B71" s="180">
        <v>18105983</v>
      </c>
      <c r="C71" s="180" t="s">
        <v>1837</v>
      </c>
      <c r="D71" s="180" t="s">
        <v>1890</v>
      </c>
      <c r="E71" s="180" t="s">
        <v>2243</v>
      </c>
      <c r="F71" s="180">
        <v>230.51</v>
      </c>
      <c r="G71" s="180" t="s">
        <v>1840</v>
      </c>
      <c r="H71" s="180" t="s">
        <v>2244</v>
      </c>
      <c r="I71" s="180" t="s">
        <v>2245</v>
      </c>
      <c r="J71" s="180" t="s">
        <v>2246</v>
      </c>
      <c r="K71" s="180" t="s">
        <v>2247</v>
      </c>
      <c r="L71" s="180" t="s">
        <v>2248</v>
      </c>
      <c r="M71" s="180" t="s">
        <v>1844</v>
      </c>
      <c r="N71" s="180" t="s">
        <v>449</v>
      </c>
      <c r="O71" s="180">
        <v>18105906</v>
      </c>
      <c r="P71" s="180">
        <v>18106041</v>
      </c>
      <c r="Q71" s="180" t="s">
        <v>2249</v>
      </c>
      <c r="R71" s="180">
        <v>0</v>
      </c>
      <c r="S71" s="180" t="s">
        <v>33</v>
      </c>
      <c r="T71" s="180" t="s">
        <v>21</v>
      </c>
      <c r="U71" s="180" t="b">
        <v>0</v>
      </c>
      <c r="V71" s="180" t="s">
        <v>1858</v>
      </c>
      <c r="W71" s="180" t="s">
        <v>21</v>
      </c>
      <c r="X71" s="159"/>
      <c r="Y71" s="159"/>
      <c r="Z71" s="159"/>
    </row>
    <row r="72" spans="1:26" ht="15" customHeight="1">
      <c r="A72" s="180" t="s">
        <v>449</v>
      </c>
      <c r="B72" s="180">
        <v>46703166</v>
      </c>
      <c r="C72" s="180" t="s">
        <v>1837</v>
      </c>
      <c r="D72" s="180" t="s">
        <v>2250</v>
      </c>
      <c r="E72" s="180" t="s">
        <v>1847</v>
      </c>
      <c r="F72" s="180">
        <v>780.55</v>
      </c>
      <c r="G72" s="180" t="s">
        <v>1840</v>
      </c>
      <c r="H72" s="180" t="s">
        <v>2251</v>
      </c>
      <c r="I72" s="180" t="s">
        <v>2252</v>
      </c>
      <c r="J72" s="180" t="s">
        <v>2253</v>
      </c>
      <c r="K72" s="180" t="s">
        <v>2254</v>
      </c>
      <c r="L72" s="180" t="s">
        <v>2255</v>
      </c>
      <c r="M72" s="180" t="s">
        <v>1896</v>
      </c>
      <c r="N72" s="180" t="s">
        <v>449</v>
      </c>
      <c r="O72" s="180">
        <v>46702983</v>
      </c>
      <c r="P72" s="180">
        <v>46703243</v>
      </c>
      <c r="Q72" s="180" t="s">
        <v>2256</v>
      </c>
      <c r="R72" s="180">
        <v>0</v>
      </c>
      <c r="S72" s="180" t="s">
        <v>1905</v>
      </c>
      <c r="T72" s="180" t="s">
        <v>21</v>
      </c>
      <c r="U72" s="180" t="b">
        <v>0</v>
      </c>
      <c r="V72" s="180" t="s">
        <v>1846</v>
      </c>
      <c r="W72" s="180" t="s">
        <v>21</v>
      </c>
      <c r="X72" s="159"/>
      <c r="Y72" s="159"/>
      <c r="Z72" s="159"/>
    </row>
    <row r="73" spans="1:26" ht="15" customHeight="1">
      <c r="A73" s="180" t="s">
        <v>449</v>
      </c>
      <c r="B73" s="180">
        <v>47767111</v>
      </c>
      <c r="C73" s="180" t="s">
        <v>1837</v>
      </c>
      <c r="D73" s="180" t="s">
        <v>2257</v>
      </c>
      <c r="E73" s="180" t="s">
        <v>1847</v>
      </c>
      <c r="F73" s="180">
        <v>531.20000000000005</v>
      </c>
      <c r="G73" s="180" t="s">
        <v>1840</v>
      </c>
      <c r="H73" s="180" t="s">
        <v>2258</v>
      </c>
      <c r="I73" s="180" t="s">
        <v>2259</v>
      </c>
      <c r="J73" s="180" t="s">
        <v>2260</v>
      </c>
      <c r="K73" s="180" t="s">
        <v>2261</v>
      </c>
      <c r="L73" s="180" t="s">
        <v>2262</v>
      </c>
      <c r="M73" s="180" t="s">
        <v>1837</v>
      </c>
      <c r="N73" s="180" t="s">
        <v>449</v>
      </c>
      <c r="O73" s="180">
        <v>47767068</v>
      </c>
      <c r="P73" s="180">
        <v>47767288</v>
      </c>
      <c r="Q73" s="180" t="s">
        <v>2263</v>
      </c>
      <c r="R73" s="180">
        <v>0</v>
      </c>
      <c r="S73" s="180" t="s">
        <v>33</v>
      </c>
      <c r="T73" s="180" t="s">
        <v>21</v>
      </c>
      <c r="U73" s="180" t="b">
        <v>0</v>
      </c>
      <c r="V73" s="180" t="s">
        <v>1858</v>
      </c>
      <c r="W73" s="180" t="s">
        <v>21</v>
      </c>
      <c r="X73" s="159"/>
      <c r="Y73" s="159"/>
      <c r="Z73" s="159"/>
    </row>
    <row r="74" spans="1:26" ht="15" customHeight="1">
      <c r="A74" s="180" t="s">
        <v>449</v>
      </c>
      <c r="B74" s="180">
        <v>48264429</v>
      </c>
      <c r="C74" s="180" t="s">
        <v>1837</v>
      </c>
      <c r="D74" s="180" t="s">
        <v>2264</v>
      </c>
      <c r="E74" s="180" t="s">
        <v>1847</v>
      </c>
      <c r="F74" s="180">
        <v>1021.74</v>
      </c>
      <c r="G74" s="180" t="s">
        <v>1840</v>
      </c>
      <c r="H74" s="180" t="s">
        <v>2265</v>
      </c>
      <c r="I74" s="180" t="s">
        <v>2266</v>
      </c>
      <c r="J74" s="180" t="s">
        <v>2267</v>
      </c>
      <c r="K74" s="180" t="s">
        <v>2268</v>
      </c>
      <c r="L74" s="180" t="s">
        <v>2269</v>
      </c>
      <c r="M74" s="180" t="s">
        <v>1896</v>
      </c>
      <c r="N74" s="180" t="s">
        <v>449</v>
      </c>
      <c r="O74" s="180">
        <v>48263860</v>
      </c>
      <c r="P74" s="180">
        <v>48264778</v>
      </c>
      <c r="Q74" s="180" t="s">
        <v>2270</v>
      </c>
      <c r="R74" s="180">
        <v>0</v>
      </c>
      <c r="S74" s="180" t="s">
        <v>1905</v>
      </c>
      <c r="T74" s="180" t="s">
        <v>21</v>
      </c>
      <c r="U74" s="180" t="b">
        <v>0</v>
      </c>
      <c r="V74" s="180" t="s">
        <v>1858</v>
      </c>
      <c r="W74" s="180" t="s">
        <v>21</v>
      </c>
      <c r="X74" s="159"/>
      <c r="Y74" s="159"/>
      <c r="Z74" s="159"/>
    </row>
    <row r="75" spans="1:26" ht="15" customHeight="1">
      <c r="A75" s="180" t="s">
        <v>449</v>
      </c>
      <c r="B75" s="180">
        <v>56376306</v>
      </c>
      <c r="C75" s="180" t="s">
        <v>1837</v>
      </c>
      <c r="D75" s="180" t="s">
        <v>1839</v>
      </c>
      <c r="E75" s="180" t="s">
        <v>2271</v>
      </c>
      <c r="F75" s="180">
        <v>720.73</v>
      </c>
      <c r="G75" s="180" t="s">
        <v>1837</v>
      </c>
      <c r="H75" s="180" t="s">
        <v>2272</v>
      </c>
      <c r="I75" s="180" t="s">
        <v>1881</v>
      </c>
      <c r="J75" s="180" t="s">
        <v>2273</v>
      </c>
      <c r="K75" s="180" t="s">
        <v>1837</v>
      </c>
      <c r="L75" s="180" t="s">
        <v>1837</v>
      </c>
      <c r="M75" s="180" t="s">
        <v>1837</v>
      </c>
      <c r="N75" s="180" t="s">
        <v>449</v>
      </c>
      <c r="O75" s="180">
        <v>56375623</v>
      </c>
      <c r="P75" s="180">
        <v>56376421</v>
      </c>
      <c r="Q75" s="180" t="s">
        <v>2274</v>
      </c>
      <c r="R75" s="180">
        <v>0</v>
      </c>
      <c r="S75" s="180" t="s">
        <v>1905</v>
      </c>
      <c r="T75" s="180" t="s">
        <v>21</v>
      </c>
      <c r="U75" s="180" t="b">
        <v>0</v>
      </c>
      <c r="V75" s="180" t="s">
        <v>1858</v>
      </c>
      <c r="W75" s="180" t="s">
        <v>21</v>
      </c>
      <c r="X75" s="159"/>
      <c r="Y75" s="159"/>
      <c r="Z75" s="159"/>
    </row>
    <row r="76" spans="1:26" ht="15" customHeight="1">
      <c r="A76" s="180" t="s">
        <v>449</v>
      </c>
      <c r="B76" s="180">
        <v>56376308</v>
      </c>
      <c r="C76" s="180" t="s">
        <v>1837</v>
      </c>
      <c r="D76" s="180" t="s">
        <v>2275</v>
      </c>
      <c r="E76" s="180" t="s">
        <v>1847</v>
      </c>
      <c r="F76" s="180">
        <v>717.73</v>
      </c>
      <c r="G76" s="180" t="s">
        <v>1837</v>
      </c>
      <c r="H76" s="180" t="s">
        <v>2276</v>
      </c>
      <c r="I76" s="180" t="s">
        <v>2277</v>
      </c>
      <c r="J76" s="180" t="s">
        <v>2278</v>
      </c>
      <c r="K76" s="180" t="s">
        <v>1837</v>
      </c>
      <c r="L76" s="180" t="s">
        <v>1837</v>
      </c>
      <c r="M76" s="180" t="s">
        <v>1837</v>
      </c>
      <c r="N76" s="180" t="s">
        <v>449</v>
      </c>
      <c r="O76" s="180">
        <v>56375623</v>
      </c>
      <c r="P76" s="180">
        <v>56376421</v>
      </c>
      <c r="Q76" s="180" t="s">
        <v>2274</v>
      </c>
      <c r="R76" s="180">
        <v>0</v>
      </c>
      <c r="S76" s="180" t="s">
        <v>1905</v>
      </c>
      <c r="T76" s="180" t="s">
        <v>21</v>
      </c>
      <c r="U76" s="180" t="b">
        <v>0</v>
      </c>
      <c r="V76" s="180" t="s">
        <v>1858</v>
      </c>
      <c r="W76" s="180" t="s">
        <v>21</v>
      </c>
      <c r="X76" s="159"/>
      <c r="Y76" s="159"/>
      <c r="Z76" s="159"/>
    </row>
    <row r="77" spans="1:26" ht="15" customHeight="1">
      <c r="A77" s="180" t="s">
        <v>449</v>
      </c>
      <c r="B77" s="180">
        <v>61770372</v>
      </c>
      <c r="C77" s="180" t="s">
        <v>1837</v>
      </c>
      <c r="D77" s="180" t="s">
        <v>2279</v>
      </c>
      <c r="E77" s="180" t="s">
        <v>1847</v>
      </c>
      <c r="F77" s="180">
        <v>86.73</v>
      </c>
      <c r="G77" s="180" t="s">
        <v>1837</v>
      </c>
      <c r="H77" s="180" t="s">
        <v>2280</v>
      </c>
      <c r="I77" s="180" t="s">
        <v>1922</v>
      </c>
      <c r="J77" s="180" t="s">
        <v>2281</v>
      </c>
      <c r="K77" s="180" t="s">
        <v>1837</v>
      </c>
      <c r="L77" s="180" t="s">
        <v>1837</v>
      </c>
      <c r="M77" s="180" t="s">
        <v>1837</v>
      </c>
      <c r="N77" s="180" t="s">
        <v>449</v>
      </c>
      <c r="O77" s="180">
        <v>61770245</v>
      </c>
      <c r="P77" s="180">
        <v>61770525</v>
      </c>
      <c r="Q77" s="180" t="s">
        <v>2282</v>
      </c>
      <c r="R77" s="180">
        <v>0</v>
      </c>
      <c r="S77" s="180" t="s">
        <v>1905</v>
      </c>
      <c r="T77" s="180" t="s">
        <v>21</v>
      </c>
      <c r="U77" s="180" t="b">
        <v>0</v>
      </c>
      <c r="V77" s="180" t="s">
        <v>1858</v>
      </c>
      <c r="W77" s="180" t="s">
        <v>21</v>
      </c>
      <c r="X77" s="159"/>
      <c r="Y77" s="159"/>
      <c r="Z77" s="159"/>
    </row>
    <row r="78" spans="1:26" ht="15" customHeight="1">
      <c r="A78" s="180" t="s">
        <v>449</v>
      </c>
      <c r="B78" s="180">
        <v>65720319</v>
      </c>
      <c r="C78" s="180" t="s">
        <v>1837</v>
      </c>
      <c r="D78" s="180" t="s">
        <v>2264</v>
      </c>
      <c r="E78" s="180" t="s">
        <v>1847</v>
      </c>
      <c r="F78" s="180">
        <v>974.61</v>
      </c>
      <c r="G78" s="180" t="s">
        <v>1840</v>
      </c>
      <c r="H78" s="180" t="s">
        <v>2283</v>
      </c>
      <c r="I78" s="180" t="s">
        <v>1915</v>
      </c>
      <c r="J78" s="180" t="s">
        <v>2284</v>
      </c>
      <c r="K78" s="180" t="s">
        <v>2285</v>
      </c>
      <c r="L78" s="180" t="s">
        <v>2286</v>
      </c>
      <c r="M78" s="180" t="s">
        <v>1844</v>
      </c>
      <c r="N78" s="180" t="s">
        <v>449</v>
      </c>
      <c r="O78" s="180">
        <v>65720241</v>
      </c>
      <c r="P78" s="180">
        <v>65720417</v>
      </c>
      <c r="Q78" s="180" t="s">
        <v>2287</v>
      </c>
      <c r="R78" s="180">
        <v>0</v>
      </c>
      <c r="S78" s="180" t="s">
        <v>33</v>
      </c>
      <c r="T78" s="180" t="s">
        <v>21</v>
      </c>
      <c r="U78" s="180" t="b">
        <v>0</v>
      </c>
      <c r="V78" s="180" t="s">
        <v>1858</v>
      </c>
      <c r="W78" s="180" t="s">
        <v>21</v>
      </c>
      <c r="X78" s="159"/>
      <c r="Y78" s="159"/>
      <c r="Z78" s="159"/>
    </row>
    <row r="79" spans="1:26" ht="15" customHeight="1">
      <c r="A79" s="180" t="s">
        <v>449</v>
      </c>
      <c r="B79" s="180">
        <v>68312746</v>
      </c>
      <c r="C79" s="180" t="s">
        <v>1837</v>
      </c>
      <c r="D79" s="180" t="s">
        <v>1847</v>
      </c>
      <c r="E79" s="180" t="s">
        <v>2288</v>
      </c>
      <c r="F79" s="180">
        <v>30</v>
      </c>
      <c r="G79" s="180" t="s">
        <v>1840</v>
      </c>
      <c r="H79" s="180" t="s">
        <v>2289</v>
      </c>
      <c r="I79" s="180" t="s">
        <v>773</v>
      </c>
      <c r="J79" s="180" t="s">
        <v>1837</v>
      </c>
      <c r="K79" s="180" t="s">
        <v>1837</v>
      </c>
      <c r="L79" s="180" t="s">
        <v>1837</v>
      </c>
      <c r="M79" s="180" t="s">
        <v>1896</v>
      </c>
      <c r="N79" s="180" t="s">
        <v>449</v>
      </c>
      <c r="O79" s="180">
        <v>68312714</v>
      </c>
      <c r="P79" s="180">
        <v>68312805</v>
      </c>
      <c r="Q79" s="180" t="s">
        <v>2290</v>
      </c>
      <c r="R79" s="180">
        <v>0</v>
      </c>
      <c r="S79" s="180" t="s">
        <v>1905</v>
      </c>
      <c r="T79" s="180" t="s">
        <v>21</v>
      </c>
      <c r="U79" s="180" t="b">
        <v>0</v>
      </c>
      <c r="V79" s="180" t="s">
        <v>1858</v>
      </c>
      <c r="W79" s="180" t="s">
        <v>21</v>
      </c>
      <c r="X79" s="159"/>
      <c r="Y79" s="159"/>
      <c r="Z79" s="159"/>
    </row>
    <row r="80" spans="1:26" ht="15" customHeight="1">
      <c r="A80" s="180" t="s">
        <v>449</v>
      </c>
      <c r="B80" s="180">
        <v>72013601</v>
      </c>
      <c r="C80" s="180" t="s">
        <v>1837</v>
      </c>
      <c r="D80" s="180" t="s">
        <v>1866</v>
      </c>
      <c r="E80" s="180" t="s">
        <v>2291</v>
      </c>
      <c r="F80" s="180">
        <v>719.73</v>
      </c>
      <c r="G80" s="180" t="s">
        <v>1840</v>
      </c>
      <c r="H80" s="180" t="s">
        <v>2292</v>
      </c>
      <c r="I80" s="180" t="s">
        <v>2293</v>
      </c>
      <c r="J80" s="180" t="s">
        <v>2294</v>
      </c>
      <c r="K80" s="180" t="s">
        <v>2295</v>
      </c>
      <c r="L80" s="180" t="s">
        <v>1837</v>
      </c>
      <c r="M80" s="180" t="s">
        <v>1896</v>
      </c>
      <c r="N80" s="180" t="s">
        <v>449</v>
      </c>
      <c r="O80" s="180">
        <v>72012894</v>
      </c>
      <c r="P80" s="180">
        <v>72016260</v>
      </c>
      <c r="Q80" s="180" t="s">
        <v>2296</v>
      </c>
      <c r="R80" s="180">
        <v>0</v>
      </c>
      <c r="S80" s="180" t="s">
        <v>33</v>
      </c>
      <c r="T80" s="180" t="s">
        <v>21</v>
      </c>
      <c r="U80" s="180" t="b">
        <v>0</v>
      </c>
      <c r="V80" s="180" t="s">
        <v>1858</v>
      </c>
      <c r="W80" s="180" t="s">
        <v>21</v>
      </c>
      <c r="X80" s="159"/>
      <c r="Y80" s="159"/>
      <c r="Z80" s="159"/>
    </row>
    <row r="81" spans="1:26" ht="15" customHeight="1">
      <c r="A81" s="180" t="s">
        <v>449</v>
      </c>
      <c r="B81" s="180">
        <v>72139110</v>
      </c>
      <c r="C81" s="180" t="s">
        <v>1837</v>
      </c>
      <c r="D81" s="180" t="s">
        <v>2297</v>
      </c>
      <c r="E81" s="180" t="s">
        <v>1847</v>
      </c>
      <c r="F81" s="180">
        <v>1802.6</v>
      </c>
      <c r="G81" s="180" t="s">
        <v>1840</v>
      </c>
      <c r="H81" s="180" t="s">
        <v>2298</v>
      </c>
      <c r="I81" s="180" t="s">
        <v>2299</v>
      </c>
      <c r="J81" s="180" t="s">
        <v>2300</v>
      </c>
      <c r="K81" s="180" t="s">
        <v>2301</v>
      </c>
      <c r="L81" s="180" t="s">
        <v>2302</v>
      </c>
      <c r="M81" s="180" t="s">
        <v>1896</v>
      </c>
      <c r="N81" s="180" t="s">
        <v>449</v>
      </c>
      <c r="O81" s="180">
        <v>72138960</v>
      </c>
      <c r="P81" s="180">
        <v>72139149</v>
      </c>
      <c r="Q81" s="180" t="s">
        <v>2303</v>
      </c>
      <c r="R81" s="180">
        <v>0</v>
      </c>
      <c r="S81" s="180" t="s">
        <v>1905</v>
      </c>
      <c r="T81" s="180" t="s">
        <v>21</v>
      </c>
      <c r="U81" s="180" t="b">
        <v>0</v>
      </c>
      <c r="V81" s="180" t="s">
        <v>1858</v>
      </c>
      <c r="W81" s="180" t="s">
        <v>21</v>
      </c>
      <c r="X81" s="159"/>
      <c r="Y81" s="159"/>
      <c r="Z81" s="159"/>
    </row>
    <row r="82" spans="1:26" ht="15" customHeight="1">
      <c r="A82" s="180" t="s">
        <v>449</v>
      </c>
      <c r="B82" s="180">
        <v>73309330</v>
      </c>
      <c r="C82" s="180" t="s">
        <v>1837</v>
      </c>
      <c r="D82" s="180" t="s">
        <v>1866</v>
      </c>
      <c r="E82" s="180" t="s">
        <v>2304</v>
      </c>
      <c r="F82" s="180">
        <v>719.52</v>
      </c>
      <c r="G82" s="180" t="s">
        <v>1840</v>
      </c>
      <c r="H82" s="180" t="s">
        <v>2305</v>
      </c>
      <c r="I82" s="180" t="s">
        <v>2306</v>
      </c>
      <c r="J82" s="180" t="s">
        <v>2307</v>
      </c>
      <c r="K82" s="180" t="s">
        <v>2308</v>
      </c>
      <c r="L82" s="180" t="s">
        <v>2309</v>
      </c>
      <c r="M82" s="180" t="s">
        <v>1896</v>
      </c>
      <c r="N82" s="180" t="s">
        <v>449</v>
      </c>
      <c r="O82" s="180">
        <v>73308638</v>
      </c>
      <c r="P82" s="180">
        <v>73311830</v>
      </c>
      <c r="Q82" s="180" t="s">
        <v>2310</v>
      </c>
      <c r="R82" s="180">
        <v>0</v>
      </c>
      <c r="S82" s="180" t="s">
        <v>1905</v>
      </c>
      <c r="T82" s="180" t="s">
        <v>21</v>
      </c>
      <c r="U82" s="180" t="b">
        <v>0</v>
      </c>
      <c r="V82" s="180" t="s">
        <v>1858</v>
      </c>
      <c r="W82" s="180" t="s">
        <v>21</v>
      </c>
      <c r="X82" s="159"/>
      <c r="Y82" s="159"/>
      <c r="Z82" s="159"/>
    </row>
    <row r="83" spans="1:26" ht="15" customHeight="1">
      <c r="A83" s="180" t="s">
        <v>449</v>
      </c>
      <c r="B83" s="180">
        <v>89490963</v>
      </c>
      <c r="C83" s="180" t="s">
        <v>1837</v>
      </c>
      <c r="D83" s="180" t="s">
        <v>1839</v>
      </c>
      <c r="E83" s="180" t="s">
        <v>2311</v>
      </c>
      <c r="F83" s="180">
        <v>643.07000000000005</v>
      </c>
      <c r="G83" s="180" t="s">
        <v>1840</v>
      </c>
      <c r="H83" s="180" t="s">
        <v>2312</v>
      </c>
      <c r="I83" s="180" t="s">
        <v>1939</v>
      </c>
      <c r="J83" s="180" t="s">
        <v>2313</v>
      </c>
      <c r="K83" s="180" t="s">
        <v>2314</v>
      </c>
      <c r="L83" s="180" t="s">
        <v>2315</v>
      </c>
      <c r="M83" s="180" t="s">
        <v>1844</v>
      </c>
      <c r="N83" s="180" t="s">
        <v>449</v>
      </c>
      <c r="O83" s="180">
        <v>89490852</v>
      </c>
      <c r="P83" s="180">
        <v>89490972</v>
      </c>
      <c r="Q83" s="180" t="s">
        <v>2316</v>
      </c>
      <c r="R83" s="180">
        <v>0</v>
      </c>
      <c r="S83" s="180" t="s">
        <v>33</v>
      </c>
      <c r="T83" s="180" t="s">
        <v>21</v>
      </c>
      <c r="U83" s="180" t="b">
        <v>0</v>
      </c>
      <c r="V83" s="180" t="s">
        <v>1858</v>
      </c>
      <c r="W83" s="180" t="s">
        <v>21</v>
      </c>
      <c r="X83" s="159"/>
      <c r="Y83" s="159"/>
      <c r="Z83" s="159"/>
    </row>
    <row r="84" spans="1:26" ht="15" customHeight="1">
      <c r="A84" s="180" t="s">
        <v>449</v>
      </c>
      <c r="B84" s="180">
        <v>89875640</v>
      </c>
      <c r="C84" s="180" t="s">
        <v>1837</v>
      </c>
      <c r="D84" s="180" t="s">
        <v>1865</v>
      </c>
      <c r="E84" s="180" t="s">
        <v>1866</v>
      </c>
      <c r="F84" s="180">
        <v>351.73</v>
      </c>
      <c r="G84" s="180" t="s">
        <v>1840</v>
      </c>
      <c r="H84" s="180" t="s">
        <v>2317</v>
      </c>
      <c r="I84" s="180" t="s">
        <v>1887</v>
      </c>
      <c r="J84" s="180" t="s">
        <v>2318</v>
      </c>
      <c r="K84" s="180" t="s">
        <v>1837</v>
      </c>
      <c r="L84" s="180" t="s">
        <v>1837</v>
      </c>
      <c r="M84" s="180" t="s">
        <v>1837</v>
      </c>
      <c r="N84" s="180" t="s">
        <v>449</v>
      </c>
      <c r="O84" s="180">
        <v>89875609</v>
      </c>
      <c r="P84" s="180">
        <v>89876017</v>
      </c>
      <c r="Q84" s="180" t="s">
        <v>1153</v>
      </c>
      <c r="R84" s="180">
        <v>0</v>
      </c>
      <c r="S84" s="180" t="s">
        <v>33</v>
      </c>
      <c r="T84" s="180" t="s">
        <v>21</v>
      </c>
      <c r="U84" s="180" t="b">
        <v>0</v>
      </c>
      <c r="V84" s="180" t="s">
        <v>1858</v>
      </c>
      <c r="W84" s="180" t="s">
        <v>21</v>
      </c>
      <c r="X84" s="159"/>
      <c r="Y84" s="159"/>
      <c r="Z84" s="159"/>
    </row>
    <row r="85" spans="1:26" ht="15" customHeight="1">
      <c r="A85" s="180" t="s">
        <v>449</v>
      </c>
      <c r="B85" s="180">
        <v>89968879</v>
      </c>
      <c r="C85" s="180" t="s">
        <v>1837</v>
      </c>
      <c r="D85" s="180" t="s">
        <v>2319</v>
      </c>
      <c r="E85" s="180" t="s">
        <v>1890</v>
      </c>
      <c r="F85" s="180">
        <v>276.75</v>
      </c>
      <c r="G85" s="180" t="s">
        <v>1837</v>
      </c>
      <c r="H85" s="180" t="s">
        <v>2320</v>
      </c>
      <c r="I85" s="180" t="s">
        <v>2042</v>
      </c>
      <c r="J85" s="180" t="s">
        <v>2321</v>
      </c>
      <c r="K85" s="180" t="s">
        <v>1837</v>
      </c>
      <c r="L85" s="180" t="s">
        <v>1837</v>
      </c>
      <c r="M85" s="180" t="s">
        <v>1837</v>
      </c>
      <c r="N85" s="180" t="s">
        <v>449</v>
      </c>
      <c r="O85" s="180">
        <v>89968503</v>
      </c>
      <c r="P85" s="180">
        <v>89968911</v>
      </c>
      <c r="Q85" s="180" t="s">
        <v>1156</v>
      </c>
      <c r="R85" s="180">
        <v>0</v>
      </c>
      <c r="S85" s="180" t="s">
        <v>1905</v>
      </c>
      <c r="T85" s="180" t="s">
        <v>21</v>
      </c>
      <c r="U85" s="180" t="b">
        <v>0</v>
      </c>
      <c r="V85" s="180" t="s">
        <v>1846</v>
      </c>
      <c r="W85" s="180" t="s">
        <v>21</v>
      </c>
      <c r="X85" s="159"/>
      <c r="Y85" s="159"/>
      <c r="Z85" s="159"/>
    </row>
    <row r="86" spans="1:26" ht="15" customHeight="1">
      <c r="A86" s="180" t="s">
        <v>449</v>
      </c>
      <c r="B86" s="180">
        <v>96092210</v>
      </c>
      <c r="C86" s="180" t="s">
        <v>1837</v>
      </c>
      <c r="D86" s="180" t="s">
        <v>2322</v>
      </c>
      <c r="E86" s="180" t="s">
        <v>1839</v>
      </c>
      <c r="F86" s="180">
        <v>30</v>
      </c>
      <c r="G86" s="180" t="s">
        <v>1840</v>
      </c>
      <c r="H86" s="180" t="s">
        <v>2323</v>
      </c>
      <c r="I86" s="180" t="s">
        <v>773</v>
      </c>
      <c r="J86" s="180" t="s">
        <v>1837</v>
      </c>
      <c r="K86" s="180" t="s">
        <v>1837</v>
      </c>
      <c r="L86" s="180" t="s">
        <v>1837</v>
      </c>
      <c r="M86" s="180" t="s">
        <v>1877</v>
      </c>
      <c r="N86" s="180" t="s">
        <v>449</v>
      </c>
      <c r="O86" s="180">
        <v>96091891</v>
      </c>
      <c r="P86" s="180">
        <v>96093517</v>
      </c>
      <c r="Q86" s="180" t="s">
        <v>2324</v>
      </c>
      <c r="R86" s="180">
        <v>0</v>
      </c>
      <c r="S86" s="180" t="s">
        <v>33</v>
      </c>
      <c r="T86" s="180" t="s">
        <v>21</v>
      </c>
      <c r="U86" s="180" t="b">
        <v>0</v>
      </c>
      <c r="V86" s="180" t="s">
        <v>1858</v>
      </c>
      <c r="W86" s="180" t="s">
        <v>21</v>
      </c>
      <c r="X86" s="159"/>
      <c r="Y86" s="159"/>
      <c r="Z86" s="159"/>
    </row>
    <row r="87" spans="1:26" ht="15" customHeight="1">
      <c r="A87" s="180" t="s">
        <v>449</v>
      </c>
      <c r="B87" s="180">
        <v>117918587</v>
      </c>
      <c r="C87" s="180" t="s">
        <v>1837</v>
      </c>
      <c r="D87" s="180" t="s">
        <v>2325</v>
      </c>
      <c r="E87" s="180" t="s">
        <v>1847</v>
      </c>
      <c r="F87" s="180">
        <v>117.98</v>
      </c>
      <c r="G87" s="180" t="s">
        <v>1837</v>
      </c>
      <c r="H87" s="180" t="s">
        <v>2326</v>
      </c>
      <c r="I87" s="180" t="s">
        <v>2327</v>
      </c>
      <c r="J87" s="180" t="s">
        <v>1837</v>
      </c>
      <c r="K87" s="180" t="s">
        <v>1837</v>
      </c>
      <c r="L87" s="180" t="s">
        <v>2328</v>
      </c>
      <c r="M87" s="180" t="s">
        <v>1877</v>
      </c>
      <c r="N87" s="180" t="s">
        <v>449</v>
      </c>
      <c r="O87" s="180">
        <v>117918408</v>
      </c>
      <c r="P87" s="180">
        <v>117918838</v>
      </c>
      <c r="Q87" s="180" t="s">
        <v>2329</v>
      </c>
      <c r="R87" s="180">
        <v>0</v>
      </c>
      <c r="S87" s="180" t="s">
        <v>33</v>
      </c>
      <c r="T87" s="180" t="s">
        <v>21</v>
      </c>
      <c r="U87" s="180" t="b">
        <v>0</v>
      </c>
      <c r="V87" s="180" t="s">
        <v>1858</v>
      </c>
      <c r="W87" s="180" t="s">
        <v>21</v>
      </c>
      <c r="X87" s="159"/>
      <c r="Y87" s="159"/>
      <c r="Z87" s="159"/>
    </row>
    <row r="88" spans="1:26" ht="15" customHeight="1">
      <c r="A88" s="180" t="s">
        <v>449</v>
      </c>
      <c r="B88" s="180">
        <v>117918597</v>
      </c>
      <c r="C88" s="180" t="s">
        <v>1837</v>
      </c>
      <c r="D88" s="180" t="s">
        <v>2330</v>
      </c>
      <c r="E88" s="180" t="s">
        <v>1847</v>
      </c>
      <c r="F88" s="180">
        <v>751.4</v>
      </c>
      <c r="G88" s="180" t="s">
        <v>1840</v>
      </c>
      <c r="H88" s="180" t="s">
        <v>2331</v>
      </c>
      <c r="I88" s="180" t="s">
        <v>1887</v>
      </c>
      <c r="J88" s="180" t="s">
        <v>2332</v>
      </c>
      <c r="K88" s="180" t="s">
        <v>2333</v>
      </c>
      <c r="L88" s="180" t="s">
        <v>1837</v>
      </c>
      <c r="M88" s="180" t="s">
        <v>1877</v>
      </c>
      <c r="N88" s="180" t="s">
        <v>449</v>
      </c>
      <c r="O88" s="180">
        <v>117918408</v>
      </c>
      <c r="P88" s="180">
        <v>117918838</v>
      </c>
      <c r="Q88" s="180" t="s">
        <v>2329</v>
      </c>
      <c r="R88" s="180">
        <v>0</v>
      </c>
      <c r="S88" s="180" t="s">
        <v>33</v>
      </c>
      <c r="T88" s="180" t="s">
        <v>21</v>
      </c>
      <c r="U88" s="180" t="b">
        <v>0</v>
      </c>
      <c r="V88" s="180" t="s">
        <v>1858</v>
      </c>
      <c r="W88" s="180" t="s">
        <v>21</v>
      </c>
      <c r="X88" s="159"/>
      <c r="Y88" s="159"/>
      <c r="Z88" s="159"/>
    </row>
    <row r="89" spans="1:26" ht="15" customHeight="1">
      <c r="A89" s="180" t="s">
        <v>449</v>
      </c>
      <c r="B89" s="180">
        <v>130428222</v>
      </c>
      <c r="C89" s="180" t="s">
        <v>1837</v>
      </c>
      <c r="D89" s="180" t="s">
        <v>2334</v>
      </c>
      <c r="E89" s="180" t="s">
        <v>1866</v>
      </c>
      <c r="F89" s="180" t="s">
        <v>1837</v>
      </c>
      <c r="G89" s="180" t="s">
        <v>1840</v>
      </c>
      <c r="H89" s="180" t="s">
        <v>2335</v>
      </c>
      <c r="I89" s="180" t="s">
        <v>1842</v>
      </c>
      <c r="J89" s="180" t="s">
        <v>1837</v>
      </c>
      <c r="K89" s="180" t="s">
        <v>2336</v>
      </c>
      <c r="L89" s="180" t="s">
        <v>1837</v>
      </c>
      <c r="M89" s="180" t="s">
        <v>1896</v>
      </c>
      <c r="N89" s="180" t="s">
        <v>449</v>
      </c>
      <c r="O89" s="180">
        <v>130427566</v>
      </c>
      <c r="P89" s="180">
        <v>130428286</v>
      </c>
      <c r="Q89" s="180" t="s">
        <v>2337</v>
      </c>
      <c r="R89" s="180">
        <v>0</v>
      </c>
      <c r="S89" s="180" t="s">
        <v>33</v>
      </c>
      <c r="T89" s="180" t="s">
        <v>21</v>
      </c>
      <c r="U89" s="180" t="b">
        <v>0</v>
      </c>
      <c r="V89" s="180" t="s">
        <v>1858</v>
      </c>
      <c r="W89" s="180" t="s">
        <v>21</v>
      </c>
      <c r="X89" s="159"/>
      <c r="Y89" s="159"/>
      <c r="Z89" s="159"/>
    </row>
    <row r="90" spans="1:26" ht="15" customHeight="1">
      <c r="A90" s="180" t="s">
        <v>450</v>
      </c>
      <c r="B90" s="180">
        <v>865189</v>
      </c>
      <c r="C90" s="180" t="s">
        <v>1837</v>
      </c>
      <c r="D90" s="180" t="s">
        <v>1839</v>
      </c>
      <c r="E90" s="180" t="s">
        <v>2015</v>
      </c>
      <c r="F90" s="180">
        <v>1878.95</v>
      </c>
      <c r="G90" s="180" t="s">
        <v>1840</v>
      </c>
      <c r="H90" s="180" t="s">
        <v>2338</v>
      </c>
      <c r="I90" s="180" t="s">
        <v>2339</v>
      </c>
      <c r="J90" s="180" t="s">
        <v>2340</v>
      </c>
      <c r="K90" s="180" t="s">
        <v>2341</v>
      </c>
      <c r="L90" s="180" t="s">
        <v>2342</v>
      </c>
      <c r="M90" s="180" t="s">
        <v>1837</v>
      </c>
      <c r="N90" s="180" t="s">
        <v>450</v>
      </c>
      <c r="O90" s="180">
        <v>865109</v>
      </c>
      <c r="P90" s="180">
        <v>865364</v>
      </c>
      <c r="Q90" s="180" t="s">
        <v>2343</v>
      </c>
      <c r="R90" s="180">
        <v>0</v>
      </c>
      <c r="S90" s="180" t="s">
        <v>1905</v>
      </c>
      <c r="T90" s="180" t="s">
        <v>21</v>
      </c>
      <c r="U90" s="180" t="b">
        <v>0</v>
      </c>
      <c r="V90" s="180" t="s">
        <v>1858</v>
      </c>
      <c r="W90" s="180" t="s">
        <v>21</v>
      </c>
      <c r="X90" s="159"/>
      <c r="Y90" s="159"/>
      <c r="Z90" s="159"/>
    </row>
    <row r="91" spans="1:26" ht="15" customHeight="1">
      <c r="A91" s="180" t="s">
        <v>450</v>
      </c>
      <c r="B91" s="180">
        <v>1953157</v>
      </c>
      <c r="C91" s="180" t="s">
        <v>1837</v>
      </c>
      <c r="D91" s="180" t="s">
        <v>1839</v>
      </c>
      <c r="E91" s="180" t="s">
        <v>2344</v>
      </c>
      <c r="F91" s="180">
        <v>1337.4</v>
      </c>
      <c r="G91" s="180" t="s">
        <v>1840</v>
      </c>
      <c r="H91" s="180" t="s">
        <v>2345</v>
      </c>
      <c r="I91" s="180" t="s">
        <v>2184</v>
      </c>
      <c r="J91" s="180" t="s">
        <v>2346</v>
      </c>
      <c r="K91" s="180" t="s">
        <v>2347</v>
      </c>
      <c r="L91" s="180" t="s">
        <v>1837</v>
      </c>
      <c r="M91" s="180" t="s">
        <v>1844</v>
      </c>
      <c r="N91" s="180" t="s">
        <v>450</v>
      </c>
      <c r="O91" s="180">
        <v>1952415</v>
      </c>
      <c r="P91" s="180">
        <v>1953288</v>
      </c>
      <c r="Q91" s="180" t="s">
        <v>2348</v>
      </c>
      <c r="R91" s="180">
        <v>0</v>
      </c>
      <c r="S91" s="180" t="s">
        <v>33</v>
      </c>
      <c r="T91" s="180" t="s">
        <v>21</v>
      </c>
      <c r="U91" s="180" t="b">
        <v>0</v>
      </c>
      <c r="V91" s="180" t="s">
        <v>1858</v>
      </c>
      <c r="W91" s="180" t="s">
        <v>21</v>
      </c>
      <c r="X91" s="159"/>
      <c r="Y91" s="159"/>
      <c r="Z91" s="159"/>
    </row>
    <row r="92" spans="1:26" ht="15" customHeight="1">
      <c r="A92" s="180" t="s">
        <v>450</v>
      </c>
      <c r="B92" s="180">
        <v>6667903</v>
      </c>
      <c r="C92" s="180" t="s">
        <v>1837</v>
      </c>
      <c r="D92" s="180" t="s">
        <v>2344</v>
      </c>
      <c r="E92" s="180" t="s">
        <v>1839</v>
      </c>
      <c r="F92" s="180">
        <v>30</v>
      </c>
      <c r="G92" s="180" t="s">
        <v>1840</v>
      </c>
      <c r="H92" s="180" t="s">
        <v>2349</v>
      </c>
      <c r="I92" s="180" t="s">
        <v>773</v>
      </c>
      <c r="J92" s="180" t="s">
        <v>1837</v>
      </c>
      <c r="K92" s="180" t="s">
        <v>1837</v>
      </c>
      <c r="L92" s="180" t="s">
        <v>1837</v>
      </c>
      <c r="M92" s="180" t="s">
        <v>1896</v>
      </c>
      <c r="N92" s="180" t="s">
        <v>450</v>
      </c>
      <c r="O92" s="180">
        <v>6667713</v>
      </c>
      <c r="P92" s="180">
        <v>6668115</v>
      </c>
      <c r="Q92" s="180" t="s">
        <v>2350</v>
      </c>
      <c r="R92" s="180">
        <v>0</v>
      </c>
      <c r="S92" s="180" t="s">
        <v>33</v>
      </c>
      <c r="T92" s="180" t="s">
        <v>21</v>
      </c>
      <c r="U92" s="180" t="b">
        <v>0</v>
      </c>
      <c r="V92" s="180" t="s">
        <v>1858</v>
      </c>
      <c r="W92" s="180" t="s">
        <v>21</v>
      </c>
      <c r="X92" s="159"/>
      <c r="Y92" s="159"/>
      <c r="Z92" s="159"/>
    </row>
    <row r="93" spans="1:26" ht="15" customHeight="1">
      <c r="A93" s="180" t="s">
        <v>450</v>
      </c>
      <c r="B93" s="180">
        <v>6936728</v>
      </c>
      <c r="C93" s="180" t="s">
        <v>1837</v>
      </c>
      <c r="D93" s="180" t="s">
        <v>2351</v>
      </c>
      <c r="E93" s="180" t="s">
        <v>1890</v>
      </c>
      <c r="F93" s="180">
        <v>30</v>
      </c>
      <c r="G93" s="180" t="s">
        <v>1840</v>
      </c>
      <c r="H93" s="180" t="s">
        <v>2352</v>
      </c>
      <c r="I93" s="180" t="s">
        <v>773</v>
      </c>
      <c r="J93" s="180" t="s">
        <v>1837</v>
      </c>
      <c r="K93" s="180" t="s">
        <v>1837</v>
      </c>
      <c r="L93" s="180" t="s">
        <v>1837</v>
      </c>
      <c r="M93" s="180" t="s">
        <v>1844</v>
      </c>
      <c r="N93" s="180" t="s">
        <v>450</v>
      </c>
      <c r="O93" s="180">
        <v>6935546</v>
      </c>
      <c r="P93" s="180">
        <v>6937561</v>
      </c>
      <c r="Q93" s="180" t="s">
        <v>2353</v>
      </c>
      <c r="R93" s="180">
        <v>0</v>
      </c>
      <c r="S93" s="180" t="s">
        <v>1905</v>
      </c>
      <c r="T93" s="180" t="s">
        <v>21</v>
      </c>
      <c r="U93" s="180" t="b">
        <v>0</v>
      </c>
      <c r="V93" s="180" t="s">
        <v>1858</v>
      </c>
      <c r="W93" s="180" t="s">
        <v>21</v>
      </c>
      <c r="X93" s="159"/>
      <c r="Y93" s="159"/>
      <c r="Z93" s="159"/>
    </row>
    <row r="94" spans="1:26" ht="15" customHeight="1">
      <c r="A94" s="180" t="s">
        <v>450</v>
      </c>
      <c r="B94" s="180">
        <v>7190512</v>
      </c>
      <c r="C94" s="180" t="s">
        <v>1837</v>
      </c>
      <c r="D94" s="180" t="s">
        <v>2354</v>
      </c>
      <c r="E94" s="180" t="s">
        <v>1866</v>
      </c>
      <c r="F94" s="180" t="s">
        <v>1837</v>
      </c>
      <c r="G94" s="180" t="s">
        <v>1840</v>
      </c>
      <c r="H94" s="180" t="s">
        <v>2355</v>
      </c>
      <c r="I94" s="180" t="s">
        <v>1842</v>
      </c>
      <c r="J94" s="180" t="s">
        <v>1837</v>
      </c>
      <c r="K94" s="180" t="s">
        <v>2356</v>
      </c>
      <c r="L94" s="180" t="s">
        <v>1837</v>
      </c>
      <c r="M94" s="180" t="s">
        <v>1877</v>
      </c>
      <c r="N94" s="180" t="s">
        <v>450</v>
      </c>
      <c r="O94" s="180">
        <v>7190361</v>
      </c>
      <c r="P94" s="180">
        <v>7190524</v>
      </c>
      <c r="Q94" s="180" t="s">
        <v>2357</v>
      </c>
      <c r="R94" s="180">
        <v>0</v>
      </c>
      <c r="S94" s="180" t="s">
        <v>1905</v>
      </c>
      <c r="T94" s="180" t="s">
        <v>21</v>
      </c>
      <c r="U94" s="180" t="b">
        <v>0</v>
      </c>
      <c r="V94" s="180" t="s">
        <v>1858</v>
      </c>
      <c r="W94" s="180" t="s">
        <v>21</v>
      </c>
      <c r="X94" s="159"/>
      <c r="Y94" s="159"/>
      <c r="Z94" s="159"/>
    </row>
    <row r="95" spans="1:26" ht="15" customHeight="1">
      <c r="A95" s="180" t="s">
        <v>450</v>
      </c>
      <c r="B95" s="180">
        <v>8222185</v>
      </c>
      <c r="C95" s="180" t="s">
        <v>1837</v>
      </c>
      <c r="D95" s="180" t="s">
        <v>1847</v>
      </c>
      <c r="E95" s="180" t="s">
        <v>2358</v>
      </c>
      <c r="F95" s="180">
        <v>820.73</v>
      </c>
      <c r="G95" s="180" t="s">
        <v>1840</v>
      </c>
      <c r="H95" s="180" t="s">
        <v>2359</v>
      </c>
      <c r="I95" s="180" t="s">
        <v>1996</v>
      </c>
      <c r="J95" s="180" t="s">
        <v>2360</v>
      </c>
      <c r="K95" s="180" t="s">
        <v>2361</v>
      </c>
      <c r="L95" s="180" t="s">
        <v>1837</v>
      </c>
      <c r="M95" s="180" t="s">
        <v>1837</v>
      </c>
      <c r="N95" s="180" t="s">
        <v>450</v>
      </c>
      <c r="O95" s="180">
        <v>8221821</v>
      </c>
      <c r="P95" s="180">
        <v>8222784</v>
      </c>
      <c r="Q95" s="180" t="s">
        <v>2362</v>
      </c>
      <c r="R95" s="180">
        <v>0</v>
      </c>
      <c r="S95" s="180" t="s">
        <v>33</v>
      </c>
      <c r="T95" s="180" t="s">
        <v>21</v>
      </c>
      <c r="U95" s="180" t="b">
        <v>0</v>
      </c>
      <c r="V95" s="180" t="s">
        <v>1858</v>
      </c>
      <c r="W95" s="180" t="s">
        <v>21</v>
      </c>
      <c r="X95" s="159"/>
      <c r="Y95" s="159"/>
      <c r="Z95" s="159"/>
    </row>
    <row r="96" spans="1:26" ht="15" customHeight="1">
      <c r="A96" s="180" t="s">
        <v>450</v>
      </c>
      <c r="B96" s="180">
        <v>14567620</v>
      </c>
      <c r="C96" s="180" t="s">
        <v>1837</v>
      </c>
      <c r="D96" s="180" t="s">
        <v>2334</v>
      </c>
      <c r="E96" s="180" t="s">
        <v>1866</v>
      </c>
      <c r="F96" s="180">
        <v>30</v>
      </c>
      <c r="G96" s="180" t="s">
        <v>1840</v>
      </c>
      <c r="H96" s="180" t="s">
        <v>2363</v>
      </c>
      <c r="I96" s="180" t="s">
        <v>773</v>
      </c>
      <c r="J96" s="180" t="s">
        <v>1837</v>
      </c>
      <c r="K96" s="180" t="s">
        <v>1837</v>
      </c>
      <c r="L96" s="180" t="s">
        <v>1837</v>
      </c>
      <c r="M96" s="180" t="s">
        <v>1877</v>
      </c>
      <c r="N96" s="180" t="s">
        <v>450</v>
      </c>
      <c r="O96" s="180">
        <v>14567581</v>
      </c>
      <c r="P96" s="180">
        <v>14567696</v>
      </c>
      <c r="Q96" s="180" t="s">
        <v>2364</v>
      </c>
      <c r="R96" s="180">
        <v>0</v>
      </c>
      <c r="S96" s="180" t="s">
        <v>33</v>
      </c>
      <c r="T96" s="180" t="s">
        <v>21</v>
      </c>
      <c r="U96" s="180" t="b">
        <v>0</v>
      </c>
      <c r="V96" s="180" t="s">
        <v>1858</v>
      </c>
      <c r="W96" s="180" t="s">
        <v>21</v>
      </c>
      <c r="X96" s="159"/>
      <c r="Y96" s="159"/>
      <c r="Z96" s="159"/>
    </row>
    <row r="97" spans="1:26" ht="15" customHeight="1">
      <c r="A97" s="180" t="s">
        <v>450</v>
      </c>
      <c r="B97" s="180">
        <v>40481736</v>
      </c>
      <c r="C97" s="180" t="s">
        <v>1837</v>
      </c>
      <c r="D97" s="180" t="s">
        <v>2365</v>
      </c>
      <c r="E97" s="180" t="s">
        <v>1890</v>
      </c>
      <c r="F97" s="180">
        <v>30</v>
      </c>
      <c r="G97" s="180" t="s">
        <v>1840</v>
      </c>
      <c r="H97" s="180" t="s">
        <v>2366</v>
      </c>
      <c r="I97" s="180" t="s">
        <v>773</v>
      </c>
      <c r="J97" s="180" t="s">
        <v>1837</v>
      </c>
      <c r="K97" s="180" t="s">
        <v>1837</v>
      </c>
      <c r="L97" s="180" t="s">
        <v>1837</v>
      </c>
      <c r="M97" s="180" t="s">
        <v>1896</v>
      </c>
      <c r="N97" s="180" t="s">
        <v>450</v>
      </c>
      <c r="O97" s="180">
        <v>40479052</v>
      </c>
      <c r="P97" s="180">
        <v>40491305</v>
      </c>
      <c r="Q97" s="180" t="s">
        <v>2367</v>
      </c>
      <c r="R97" s="180">
        <v>0</v>
      </c>
      <c r="S97" s="180" t="s">
        <v>1905</v>
      </c>
      <c r="T97" s="180" t="s">
        <v>21</v>
      </c>
      <c r="U97" s="180" t="b">
        <v>0</v>
      </c>
      <c r="V97" s="180" t="s">
        <v>1858</v>
      </c>
      <c r="W97" s="180" t="s">
        <v>21</v>
      </c>
      <c r="X97" s="159"/>
      <c r="Y97" s="159"/>
      <c r="Z97" s="159"/>
    </row>
    <row r="98" spans="1:26" ht="15" customHeight="1">
      <c r="A98" s="180" t="s">
        <v>450</v>
      </c>
      <c r="B98" s="180">
        <v>40485404</v>
      </c>
      <c r="C98" s="180" t="s">
        <v>1837</v>
      </c>
      <c r="D98" s="180" t="s">
        <v>1847</v>
      </c>
      <c r="E98" s="180" t="s">
        <v>2208</v>
      </c>
      <c r="F98" s="180">
        <v>2974.06</v>
      </c>
      <c r="G98" s="180" t="s">
        <v>1840</v>
      </c>
      <c r="H98" s="180" t="s">
        <v>2368</v>
      </c>
      <c r="I98" s="180" t="s">
        <v>2369</v>
      </c>
      <c r="J98" s="180" t="s">
        <v>2370</v>
      </c>
      <c r="K98" s="180" t="s">
        <v>2371</v>
      </c>
      <c r="L98" s="180" t="s">
        <v>1837</v>
      </c>
      <c r="M98" s="180" t="s">
        <v>1896</v>
      </c>
      <c r="N98" s="180" t="s">
        <v>450</v>
      </c>
      <c r="O98" s="180">
        <v>40479052</v>
      </c>
      <c r="P98" s="180">
        <v>40491305</v>
      </c>
      <c r="Q98" s="180" t="s">
        <v>2367</v>
      </c>
      <c r="R98" s="180">
        <v>0</v>
      </c>
      <c r="S98" s="180" t="s">
        <v>1905</v>
      </c>
      <c r="T98" s="180" t="s">
        <v>21</v>
      </c>
      <c r="U98" s="180" t="b">
        <v>0</v>
      </c>
      <c r="V98" s="180" t="s">
        <v>1858</v>
      </c>
      <c r="W98" s="180" t="s">
        <v>21</v>
      </c>
      <c r="X98" s="159"/>
      <c r="Y98" s="159"/>
      <c r="Z98" s="159"/>
    </row>
    <row r="99" spans="1:26" ht="15" customHeight="1">
      <c r="A99" s="180" t="s">
        <v>450</v>
      </c>
      <c r="B99" s="180">
        <v>40486872</v>
      </c>
      <c r="C99" s="180" t="s">
        <v>1837</v>
      </c>
      <c r="D99" s="180" t="s">
        <v>1890</v>
      </c>
      <c r="E99" s="180" t="s">
        <v>2372</v>
      </c>
      <c r="F99" s="180">
        <v>30</v>
      </c>
      <c r="G99" s="180" t="s">
        <v>1840</v>
      </c>
      <c r="H99" s="180" t="s">
        <v>2373</v>
      </c>
      <c r="I99" s="180" t="s">
        <v>773</v>
      </c>
      <c r="J99" s="180" t="s">
        <v>1837</v>
      </c>
      <c r="K99" s="180" t="s">
        <v>1837</v>
      </c>
      <c r="L99" s="180" t="s">
        <v>1837</v>
      </c>
      <c r="M99" s="180" t="s">
        <v>1896</v>
      </c>
      <c r="N99" s="180" t="s">
        <v>450</v>
      </c>
      <c r="O99" s="180">
        <v>40479052</v>
      </c>
      <c r="P99" s="180">
        <v>40491305</v>
      </c>
      <c r="Q99" s="180" t="s">
        <v>2367</v>
      </c>
      <c r="R99" s="180">
        <v>0</v>
      </c>
      <c r="S99" s="180" t="s">
        <v>1905</v>
      </c>
      <c r="T99" s="180" t="s">
        <v>21</v>
      </c>
      <c r="U99" s="180" t="b">
        <v>0</v>
      </c>
      <c r="V99" s="180" t="s">
        <v>1858</v>
      </c>
      <c r="W99" s="180" t="s">
        <v>21</v>
      </c>
      <c r="X99" s="159"/>
      <c r="Y99" s="159"/>
      <c r="Z99" s="159"/>
    </row>
    <row r="100" spans="1:26" ht="15" customHeight="1">
      <c r="A100" s="180" t="s">
        <v>450</v>
      </c>
      <c r="B100" s="180">
        <v>40490898</v>
      </c>
      <c r="C100" s="180" t="s">
        <v>1837</v>
      </c>
      <c r="D100" s="180" t="s">
        <v>1847</v>
      </c>
      <c r="E100" s="180" t="s">
        <v>2374</v>
      </c>
      <c r="F100" s="180">
        <v>1021.06</v>
      </c>
      <c r="G100" s="180" t="s">
        <v>1840</v>
      </c>
      <c r="H100" s="180" t="s">
        <v>2375</v>
      </c>
      <c r="I100" s="180" t="s">
        <v>1887</v>
      </c>
      <c r="J100" s="180" t="s">
        <v>2376</v>
      </c>
      <c r="K100" s="180" t="s">
        <v>2377</v>
      </c>
      <c r="L100" s="180" t="s">
        <v>1837</v>
      </c>
      <c r="M100" s="180" t="s">
        <v>1896</v>
      </c>
      <c r="N100" s="180" t="s">
        <v>450</v>
      </c>
      <c r="O100" s="180">
        <v>40479052</v>
      </c>
      <c r="P100" s="180">
        <v>40491305</v>
      </c>
      <c r="Q100" s="180" t="s">
        <v>2367</v>
      </c>
      <c r="R100" s="180">
        <v>0</v>
      </c>
      <c r="S100" s="180" t="s">
        <v>1905</v>
      </c>
      <c r="T100" s="180" t="s">
        <v>21</v>
      </c>
      <c r="U100" s="180" t="b">
        <v>0</v>
      </c>
      <c r="V100" s="180" t="s">
        <v>1858</v>
      </c>
      <c r="W100" s="180" t="s">
        <v>21</v>
      </c>
      <c r="X100" s="159"/>
      <c r="Y100" s="159"/>
      <c r="Z100" s="159"/>
    </row>
    <row r="101" spans="1:26" ht="15" customHeight="1">
      <c r="A101" s="180" t="s">
        <v>450</v>
      </c>
      <c r="B101" s="180">
        <v>48203092</v>
      </c>
      <c r="C101" s="180" t="s">
        <v>1837</v>
      </c>
      <c r="D101" s="180" t="s">
        <v>1847</v>
      </c>
      <c r="E101" s="180" t="s">
        <v>2085</v>
      </c>
      <c r="F101" s="180">
        <v>1031.8499999999999</v>
      </c>
      <c r="G101" s="180" t="s">
        <v>1840</v>
      </c>
      <c r="H101" s="180" t="s">
        <v>2378</v>
      </c>
      <c r="I101" s="180" t="s">
        <v>1967</v>
      </c>
      <c r="J101" s="180" t="s">
        <v>2379</v>
      </c>
      <c r="K101" s="180" t="s">
        <v>2380</v>
      </c>
      <c r="L101" s="180" t="s">
        <v>2381</v>
      </c>
      <c r="M101" s="180" t="s">
        <v>1837</v>
      </c>
      <c r="N101" s="180" t="s">
        <v>450</v>
      </c>
      <c r="O101" s="180">
        <v>48202338</v>
      </c>
      <c r="P101" s="180">
        <v>48203292</v>
      </c>
      <c r="Q101" s="180" t="s">
        <v>2382</v>
      </c>
      <c r="R101" s="180">
        <v>0</v>
      </c>
      <c r="S101" s="180" t="s">
        <v>33</v>
      </c>
      <c r="T101" s="180" t="s">
        <v>21</v>
      </c>
      <c r="U101" s="180" t="b">
        <v>0</v>
      </c>
      <c r="V101" s="180" t="s">
        <v>1858</v>
      </c>
      <c r="W101" s="180" t="s">
        <v>21</v>
      </c>
      <c r="X101" s="159"/>
      <c r="Y101" s="159"/>
      <c r="Z101" s="159"/>
    </row>
    <row r="102" spans="1:26" ht="15" customHeight="1">
      <c r="A102" s="180" t="s">
        <v>450</v>
      </c>
      <c r="B102" s="180">
        <v>50352078</v>
      </c>
      <c r="C102" s="180" t="s">
        <v>1837</v>
      </c>
      <c r="D102" s="180" t="s">
        <v>1839</v>
      </c>
      <c r="E102" s="180" t="s">
        <v>2271</v>
      </c>
      <c r="F102" s="180">
        <v>86.73</v>
      </c>
      <c r="G102" s="180" t="s">
        <v>1837</v>
      </c>
      <c r="H102" s="180" t="s">
        <v>2383</v>
      </c>
      <c r="I102" s="180" t="s">
        <v>2042</v>
      </c>
      <c r="J102" s="180" t="s">
        <v>2384</v>
      </c>
      <c r="K102" s="180" t="s">
        <v>1837</v>
      </c>
      <c r="L102" s="180" t="s">
        <v>1837</v>
      </c>
      <c r="M102" s="180" t="s">
        <v>1844</v>
      </c>
      <c r="N102" s="180" t="s">
        <v>450</v>
      </c>
      <c r="O102" s="180">
        <v>50350328</v>
      </c>
      <c r="P102" s="180">
        <v>50356248</v>
      </c>
      <c r="Q102" s="180" t="s">
        <v>2385</v>
      </c>
      <c r="R102" s="180">
        <v>0</v>
      </c>
      <c r="S102" s="180" t="s">
        <v>33</v>
      </c>
      <c r="T102" s="180" t="s">
        <v>21</v>
      </c>
      <c r="U102" s="180" t="b">
        <v>0</v>
      </c>
      <c r="V102" s="180" t="s">
        <v>1858</v>
      </c>
      <c r="W102" s="180" t="s">
        <v>21</v>
      </c>
      <c r="X102" s="159"/>
      <c r="Y102" s="159"/>
      <c r="Z102" s="159"/>
    </row>
    <row r="103" spans="1:26" ht="15" customHeight="1">
      <c r="A103" s="180" t="s">
        <v>450</v>
      </c>
      <c r="B103" s="180">
        <v>50352080</v>
      </c>
      <c r="C103" s="180" t="s">
        <v>1837</v>
      </c>
      <c r="D103" s="180" t="s">
        <v>1847</v>
      </c>
      <c r="E103" s="180" t="s">
        <v>2386</v>
      </c>
      <c r="F103" s="180">
        <v>1206.73</v>
      </c>
      <c r="G103" s="180" t="s">
        <v>1837</v>
      </c>
      <c r="H103" s="180" t="s">
        <v>2387</v>
      </c>
      <c r="I103" s="180" t="s">
        <v>1922</v>
      </c>
      <c r="J103" s="180" t="s">
        <v>2388</v>
      </c>
      <c r="K103" s="180" t="s">
        <v>1837</v>
      </c>
      <c r="L103" s="180" t="s">
        <v>1837</v>
      </c>
      <c r="M103" s="180" t="s">
        <v>1844</v>
      </c>
      <c r="N103" s="180" t="s">
        <v>450</v>
      </c>
      <c r="O103" s="180">
        <v>50350328</v>
      </c>
      <c r="P103" s="180">
        <v>50356248</v>
      </c>
      <c r="Q103" s="180" t="s">
        <v>2385</v>
      </c>
      <c r="R103" s="180">
        <v>0</v>
      </c>
      <c r="S103" s="180" t="s">
        <v>33</v>
      </c>
      <c r="T103" s="180" t="s">
        <v>21</v>
      </c>
      <c r="U103" s="180" t="b">
        <v>0</v>
      </c>
      <c r="V103" s="180" t="s">
        <v>1858</v>
      </c>
      <c r="W103" s="180" t="s">
        <v>21</v>
      </c>
      <c r="X103" s="159"/>
      <c r="Y103" s="159"/>
      <c r="Z103" s="159"/>
    </row>
    <row r="104" spans="1:26" ht="15" customHeight="1">
      <c r="A104" s="180" t="s">
        <v>450</v>
      </c>
      <c r="B104" s="180">
        <v>51329814</v>
      </c>
      <c r="C104" s="180" t="s">
        <v>1837</v>
      </c>
      <c r="D104" s="180" t="s">
        <v>1890</v>
      </c>
      <c r="E104" s="180" t="s">
        <v>2319</v>
      </c>
      <c r="F104" s="180">
        <v>549.49</v>
      </c>
      <c r="G104" s="180" t="s">
        <v>1840</v>
      </c>
      <c r="H104" s="180" t="s">
        <v>2389</v>
      </c>
      <c r="I104" s="180" t="s">
        <v>2390</v>
      </c>
      <c r="J104" s="180" t="s">
        <v>2391</v>
      </c>
      <c r="K104" s="180" t="s">
        <v>2392</v>
      </c>
      <c r="L104" s="180" t="s">
        <v>2393</v>
      </c>
      <c r="M104" s="180" t="s">
        <v>1837</v>
      </c>
      <c r="N104" s="180" t="s">
        <v>450</v>
      </c>
      <c r="O104" s="180">
        <v>51329683</v>
      </c>
      <c r="P104" s="180">
        <v>51329833</v>
      </c>
      <c r="Q104" s="180" t="s">
        <v>2394</v>
      </c>
      <c r="R104" s="180">
        <v>0</v>
      </c>
      <c r="S104" s="180" t="s">
        <v>33</v>
      </c>
      <c r="T104" s="180" t="s">
        <v>21</v>
      </c>
      <c r="U104" s="180" t="b">
        <v>0</v>
      </c>
      <c r="V104" s="180" t="s">
        <v>1858</v>
      </c>
      <c r="W104" s="180" t="s">
        <v>21</v>
      </c>
      <c r="X104" s="159"/>
      <c r="Y104" s="159"/>
      <c r="Z104" s="159"/>
    </row>
    <row r="105" spans="1:26" ht="15" customHeight="1">
      <c r="A105" s="180" t="s">
        <v>450</v>
      </c>
      <c r="B105" s="180">
        <v>51346623</v>
      </c>
      <c r="C105" s="180" t="s">
        <v>1837</v>
      </c>
      <c r="D105" s="180" t="s">
        <v>2395</v>
      </c>
      <c r="E105" s="180" t="s">
        <v>1847</v>
      </c>
      <c r="F105" s="180">
        <v>712.73</v>
      </c>
      <c r="G105" s="180" t="s">
        <v>1837</v>
      </c>
      <c r="H105" s="180" t="s">
        <v>2396</v>
      </c>
      <c r="I105" s="180" t="s">
        <v>2277</v>
      </c>
      <c r="J105" s="180" t="s">
        <v>2397</v>
      </c>
      <c r="K105" s="180" t="s">
        <v>1837</v>
      </c>
      <c r="L105" s="180" t="s">
        <v>1837</v>
      </c>
      <c r="M105" s="180" t="s">
        <v>1837</v>
      </c>
      <c r="N105" s="180" t="s">
        <v>450</v>
      </c>
      <c r="O105" s="180">
        <v>51346622</v>
      </c>
      <c r="P105" s="180">
        <v>51346638</v>
      </c>
      <c r="Q105" s="180" t="s">
        <v>2394</v>
      </c>
      <c r="R105" s="180">
        <v>0</v>
      </c>
      <c r="S105" s="180" t="s">
        <v>33</v>
      </c>
      <c r="T105" s="180" t="s">
        <v>21</v>
      </c>
      <c r="U105" s="180" t="b">
        <v>0</v>
      </c>
      <c r="V105" s="180" t="s">
        <v>1858</v>
      </c>
      <c r="W105" s="180" t="s">
        <v>21</v>
      </c>
      <c r="X105" s="159"/>
      <c r="Y105" s="159"/>
      <c r="Z105" s="159"/>
    </row>
    <row r="106" spans="1:26" ht="15" customHeight="1">
      <c r="A106" s="180" t="s">
        <v>450</v>
      </c>
      <c r="B106" s="180">
        <v>51346631</v>
      </c>
      <c r="C106" s="180" t="s">
        <v>1837</v>
      </c>
      <c r="D106" s="180" t="s">
        <v>1890</v>
      </c>
      <c r="E106" s="180" t="s">
        <v>1988</v>
      </c>
      <c r="F106" s="180">
        <v>735.06</v>
      </c>
      <c r="G106" s="180" t="s">
        <v>1837</v>
      </c>
      <c r="H106" s="180" t="s">
        <v>2398</v>
      </c>
      <c r="I106" s="180" t="s">
        <v>1990</v>
      </c>
      <c r="J106" s="180" t="s">
        <v>2399</v>
      </c>
      <c r="K106" s="180" t="s">
        <v>1837</v>
      </c>
      <c r="L106" s="180" t="s">
        <v>1837</v>
      </c>
      <c r="M106" s="180" t="s">
        <v>1837</v>
      </c>
      <c r="N106" s="180" t="s">
        <v>450</v>
      </c>
      <c r="O106" s="180">
        <v>51346622</v>
      </c>
      <c r="P106" s="180">
        <v>51346638</v>
      </c>
      <c r="Q106" s="180" t="s">
        <v>2394</v>
      </c>
      <c r="R106" s="180">
        <v>0</v>
      </c>
      <c r="S106" s="180" t="s">
        <v>33</v>
      </c>
      <c r="T106" s="180" t="s">
        <v>21</v>
      </c>
      <c r="U106" s="180" t="b">
        <v>0</v>
      </c>
      <c r="V106" s="180" t="s">
        <v>1858</v>
      </c>
      <c r="W106" s="180" t="s">
        <v>21</v>
      </c>
      <c r="X106" s="159"/>
      <c r="Y106" s="159"/>
      <c r="Z106" s="159"/>
    </row>
    <row r="107" spans="1:26" ht="15" customHeight="1">
      <c r="A107" s="180" t="s">
        <v>450</v>
      </c>
      <c r="B107" s="180">
        <v>51346632</v>
      </c>
      <c r="C107" s="180" t="s">
        <v>1837</v>
      </c>
      <c r="D107" s="180" t="s">
        <v>1847</v>
      </c>
      <c r="E107" s="180" t="s">
        <v>1859</v>
      </c>
      <c r="F107" s="180">
        <v>708.06</v>
      </c>
      <c r="G107" s="180" t="s">
        <v>1837</v>
      </c>
      <c r="H107" s="180" t="s">
        <v>2400</v>
      </c>
      <c r="I107" s="180" t="s">
        <v>1881</v>
      </c>
      <c r="J107" s="180" t="s">
        <v>2401</v>
      </c>
      <c r="K107" s="180" t="s">
        <v>1837</v>
      </c>
      <c r="L107" s="180" t="s">
        <v>1837</v>
      </c>
      <c r="M107" s="180" t="s">
        <v>1837</v>
      </c>
      <c r="N107" s="180" t="s">
        <v>450</v>
      </c>
      <c r="O107" s="180">
        <v>51346622</v>
      </c>
      <c r="P107" s="180">
        <v>51346638</v>
      </c>
      <c r="Q107" s="180" t="s">
        <v>2394</v>
      </c>
      <c r="R107" s="180">
        <v>0</v>
      </c>
      <c r="S107" s="180" t="s">
        <v>33</v>
      </c>
      <c r="T107" s="180" t="s">
        <v>21</v>
      </c>
      <c r="U107" s="180" t="b">
        <v>0</v>
      </c>
      <c r="V107" s="180" t="s">
        <v>1858</v>
      </c>
      <c r="W107" s="180" t="s">
        <v>21</v>
      </c>
      <c r="X107" s="159"/>
      <c r="Y107" s="159"/>
      <c r="Z107" s="159"/>
    </row>
    <row r="108" spans="1:26" ht="15" customHeight="1">
      <c r="A108" s="180" t="s">
        <v>450</v>
      </c>
      <c r="B108" s="180">
        <v>52286392</v>
      </c>
      <c r="C108" s="180" t="s">
        <v>1837</v>
      </c>
      <c r="D108" s="180" t="s">
        <v>1847</v>
      </c>
      <c r="E108" s="180" t="s">
        <v>1859</v>
      </c>
      <c r="F108" s="180">
        <v>464.11</v>
      </c>
      <c r="G108" s="180" t="s">
        <v>1840</v>
      </c>
      <c r="H108" s="180" t="s">
        <v>2402</v>
      </c>
      <c r="I108" s="180" t="s">
        <v>2403</v>
      </c>
      <c r="J108" s="180" t="s">
        <v>2404</v>
      </c>
      <c r="K108" s="180" t="s">
        <v>2405</v>
      </c>
      <c r="L108" s="180" t="s">
        <v>2406</v>
      </c>
      <c r="M108" s="180" t="s">
        <v>1837</v>
      </c>
      <c r="N108" s="180" t="s">
        <v>450</v>
      </c>
      <c r="O108" s="180">
        <v>52286254</v>
      </c>
      <c r="P108" s="180">
        <v>52286493</v>
      </c>
      <c r="Q108" s="180" t="s">
        <v>2407</v>
      </c>
      <c r="R108" s="180">
        <v>0</v>
      </c>
      <c r="S108" s="180" t="s">
        <v>33</v>
      </c>
      <c r="T108" s="180" t="s">
        <v>21</v>
      </c>
      <c r="U108" s="180" t="b">
        <v>0</v>
      </c>
      <c r="V108" s="180" t="s">
        <v>1858</v>
      </c>
      <c r="W108" s="180" t="s">
        <v>21</v>
      </c>
      <c r="X108" s="159"/>
      <c r="Y108" s="159"/>
      <c r="Z108" s="159"/>
    </row>
    <row r="109" spans="1:26" ht="15" customHeight="1">
      <c r="A109" s="180" t="s">
        <v>450</v>
      </c>
      <c r="B109" s="180">
        <v>52645029</v>
      </c>
      <c r="C109" s="180" t="s">
        <v>1837</v>
      </c>
      <c r="D109" s="180" t="s">
        <v>2408</v>
      </c>
      <c r="E109" s="180" t="s">
        <v>1866</v>
      </c>
      <c r="F109" s="180">
        <v>395.23</v>
      </c>
      <c r="G109" s="180" t="s">
        <v>1840</v>
      </c>
      <c r="H109" s="180" t="s">
        <v>2409</v>
      </c>
      <c r="I109" s="180" t="s">
        <v>2245</v>
      </c>
      <c r="J109" s="180" t="s">
        <v>2410</v>
      </c>
      <c r="K109" s="180" t="s">
        <v>2411</v>
      </c>
      <c r="L109" s="180" t="s">
        <v>2412</v>
      </c>
      <c r="M109" s="180" t="s">
        <v>1896</v>
      </c>
      <c r="N109" s="180" t="s">
        <v>450</v>
      </c>
      <c r="O109" s="180">
        <v>52645018</v>
      </c>
      <c r="P109" s="180">
        <v>52645434</v>
      </c>
      <c r="Q109" s="180" t="s">
        <v>2413</v>
      </c>
      <c r="R109" s="180">
        <v>0</v>
      </c>
      <c r="S109" s="180" t="s">
        <v>33</v>
      </c>
      <c r="T109" s="180" t="s">
        <v>21</v>
      </c>
      <c r="U109" s="180" t="b">
        <v>0</v>
      </c>
      <c r="V109" s="180" t="s">
        <v>1858</v>
      </c>
      <c r="W109" s="180" t="s">
        <v>21</v>
      </c>
      <c r="X109" s="159"/>
      <c r="Y109" s="159"/>
      <c r="Z109" s="159"/>
    </row>
    <row r="110" spans="1:26" ht="15" customHeight="1">
      <c r="A110" s="180" t="s">
        <v>450</v>
      </c>
      <c r="B110" s="180">
        <v>52651831</v>
      </c>
      <c r="C110" s="180" t="s">
        <v>1837</v>
      </c>
      <c r="D110" s="180" t="s">
        <v>1890</v>
      </c>
      <c r="E110" s="180" t="s">
        <v>2414</v>
      </c>
      <c r="F110" s="180" t="s">
        <v>1837</v>
      </c>
      <c r="G110" s="180" t="s">
        <v>1840</v>
      </c>
      <c r="H110" s="180" t="s">
        <v>2415</v>
      </c>
      <c r="I110" s="180" t="s">
        <v>1842</v>
      </c>
      <c r="J110" s="180" t="s">
        <v>1837</v>
      </c>
      <c r="K110" s="180" t="s">
        <v>2416</v>
      </c>
      <c r="L110" s="180" t="s">
        <v>1837</v>
      </c>
      <c r="M110" s="180" t="s">
        <v>1844</v>
      </c>
      <c r="N110" s="180" t="s">
        <v>450</v>
      </c>
      <c r="O110" s="180">
        <v>52651557</v>
      </c>
      <c r="P110" s="180">
        <v>52652142</v>
      </c>
      <c r="Q110" s="180" t="s">
        <v>2413</v>
      </c>
      <c r="R110" s="180">
        <v>0</v>
      </c>
      <c r="S110" s="180" t="s">
        <v>33</v>
      </c>
      <c r="T110" s="180" t="s">
        <v>21</v>
      </c>
      <c r="U110" s="180" t="b">
        <v>0</v>
      </c>
      <c r="V110" s="180" t="s">
        <v>1858</v>
      </c>
      <c r="W110" s="180" t="s">
        <v>21</v>
      </c>
      <c r="X110" s="159"/>
      <c r="Y110" s="159"/>
      <c r="Z110" s="159"/>
    </row>
    <row r="111" spans="1:26" ht="15" customHeight="1">
      <c r="A111" s="180" t="s">
        <v>450</v>
      </c>
      <c r="B111" s="180">
        <v>52651839</v>
      </c>
      <c r="C111" s="180" t="s">
        <v>1837</v>
      </c>
      <c r="D111" s="180" t="s">
        <v>1890</v>
      </c>
      <c r="E111" s="180" t="s">
        <v>2417</v>
      </c>
      <c r="F111" s="180">
        <v>526.73</v>
      </c>
      <c r="G111" s="180" t="s">
        <v>1837</v>
      </c>
      <c r="H111" s="180" t="s">
        <v>2418</v>
      </c>
      <c r="I111" s="180" t="s">
        <v>2042</v>
      </c>
      <c r="J111" s="180" t="s">
        <v>2419</v>
      </c>
      <c r="K111" s="180" t="s">
        <v>1837</v>
      </c>
      <c r="L111" s="180" t="s">
        <v>1837</v>
      </c>
      <c r="M111" s="180" t="s">
        <v>1844</v>
      </c>
      <c r="N111" s="180" t="s">
        <v>450</v>
      </c>
      <c r="O111" s="180">
        <v>52651557</v>
      </c>
      <c r="P111" s="180">
        <v>52652142</v>
      </c>
      <c r="Q111" s="180" t="s">
        <v>2413</v>
      </c>
      <c r="R111" s="180">
        <v>0</v>
      </c>
      <c r="S111" s="180" t="s">
        <v>33</v>
      </c>
      <c r="T111" s="180" t="s">
        <v>21</v>
      </c>
      <c r="U111" s="180" t="b">
        <v>0</v>
      </c>
      <c r="V111" s="180" t="s">
        <v>1858</v>
      </c>
      <c r="W111" s="180" t="s">
        <v>21</v>
      </c>
      <c r="X111" s="159"/>
      <c r="Y111" s="159"/>
      <c r="Z111" s="159"/>
    </row>
    <row r="112" spans="1:26" ht="15" customHeight="1">
      <c r="A112" s="180" t="s">
        <v>450</v>
      </c>
      <c r="B112" s="180">
        <v>52795629</v>
      </c>
      <c r="C112" s="180" t="s">
        <v>1837</v>
      </c>
      <c r="D112" s="180" t="s">
        <v>2420</v>
      </c>
      <c r="E112" s="180" t="s">
        <v>1890</v>
      </c>
      <c r="F112" s="180">
        <v>399.98</v>
      </c>
      <c r="G112" s="180" t="s">
        <v>1840</v>
      </c>
      <c r="H112" s="180" t="s">
        <v>2421</v>
      </c>
      <c r="I112" s="180" t="s">
        <v>2422</v>
      </c>
      <c r="J112" s="180" t="s">
        <v>2423</v>
      </c>
      <c r="K112" s="180" t="s">
        <v>2424</v>
      </c>
      <c r="L112" s="180" t="s">
        <v>2425</v>
      </c>
      <c r="M112" s="180" t="s">
        <v>1877</v>
      </c>
      <c r="N112" s="180" t="s">
        <v>450</v>
      </c>
      <c r="O112" s="180">
        <v>52795397</v>
      </c>
      <c r="P112" s="180">
        <v>52796042</v>
      </c>
      <c r="Q112" s="180" t="s">
        <v>2426</v>
      </c>
      <c r="R112" s="180">
        <v>0</v>
      </c>
      <c r="S112" s="180" t="s">
        <v>33</v>
      </c>
      <c r="T112" s="180" t="s">
        <v>21</v>
      </c>
      <c r="U112" s="180" t="b">
        <v>0</v>
      </c>
      <c r="V112" s="180" t="s">
        <v>1858</v>
      </c>
      <c r="W112" s="180" t="s">
        <v>21</v>
      </c>
      <c r="X112" s="159"/>
      <c r="Y112" s="159"/>
      <c r="Z112" s="159"/>
    </row>
    <row r="113" spans="1:26" ht="15" customHeight="1">
      <c r="A113" s="180" t="s">
        <v>450</v>
      </c>
      <c r="B113" s="180">
        <v>52813799</v>
      </c>
      <c r="C113" s="180" t="s">
        <v>1837</v>
      </c>
      <c r="D113" s="180" t="s">
        <v>1847</v>
      </c>
      <c r="E113" s="180" t="s">
        <v>2427</v>
      </c>
      <c r="F113" s="180">
        <v>1587.73</v>
      </c>
      <c r="G113" s="180" t="s">
        <v>1840</v>
      </c>
      <c r="H113" s="180" t="s">
        <v>2428</v>
      </c>
      <c r="I113" s="180" t="s">
        <v>2429</v>
      </c>
      <c r="J113" s="180" t="s">
        <v>2430</v>
      </c>
      <c r="K113" s="180" t="s">
        <v>2431</v>
      </c>
      <c r="L113" s="180" t="s">
        <v>1837</v>
      </c>
      <c r="M113" s="180" t="s">
        <v>1877</v>
      </c>
      <c r="N113" s="180" t="s">
        <v>450</v>
      </c>
      <c r="O113" s="180">
        <v>52813596</v>
      </c>
      <c r="P113" s="180">
        <v>52814058</v>
      </c>
      <c r="Q113" s="180" t="s">
        <v>2432</v>
      </c>
      <c r="R113" s="180">
        <v>0</v>
      </c>
      <c r="S113" s="180" t="s">
        <v>33</v>
      </c>
      <c r="T113" s="180" t="s">
        <v>21</v>
      </c>
      <c r="U113" s="180" t="b">
        <v>0</v>
      </c>
      <c r="V113" s="180" t="s">
        <v>1858</v>
      </c>
      <c r="W113" s="180" t="s">
        <v>21</v>
      </c>
      <c r="X113" s="159"/>
      <c r="Y113" s="159"/>
      <c r="Z113" s="159"/>
    </row>
    <row r="114" spans="1:26" ht="15" customHeight="1">
      <c r="A114" s="180" t="s">
        <v>450</v>
      </c>
      <c r="B114" s="180">
        <v>53027808</v>
      </c>
      <c r="C114" s="180" t="s">
        <v>1837</v>
      </c>
      <c r="D114" s="180" t="s">
        <v>2433</v>
      </c>
      <c r="E114" s="180" t="s">
        <v>1847</v>
      </c>
      <c r="F114" s="180">
        <v>642.73</v>
      </c>
      <c r="G114" s="180" t="s">
        <v>1840</v>
      </c>
      <c r="H114" s="180" t="s">
        <v>2434</v>
      </c>
      <c r="I114" s="180" t="s">
        <v>2293</v>
      </c>
      <c r="J114" s="180" t="s">
        <v>2435</v>
      </c>
      <c r="K114" s="180" t="s">
        <v>2436</v>
      </c>
      <c r="L114" s="180" t="s">
        <v>1837</v>
      </c>
      <c r="M114" s="180" t="s">
        <v>1877</v>
      </c>
      <c r="N114" s="180" t="s">
        <v>450</v>
      </c>
      <c r="O114" s="180">
        <v>53027781</v>
      </c>
      <c r="P114" s="180">
        <v>53027919</v>
      </c>
      <c r="Q114" s="180" t="s">
        <v>2437</v>
      </c>
      <c r="R114" s="180">
        <v>0</v>
      </c>
      <c r="S114" s="180" t="s">
        <v>1905</v>
      </c>
      <c r="T114" s="180" t="s">
        <v>21</v>
      </c>
      <c r="U114" s="180" t="b">
        <v>0</v>
      </c>
      <c r="V114" s="180" t="s">
        <v>1858</v>
      </c>
      <c r="W114" s="180" t="s">
        <v>21</v>
      </c>
      <c r="X114" s="159"/>
      <c r="Y114" s="159"/>
      <c r="Z114" s="159"/>
    </row>
    <row r="115" spans="1:26" ht="15" customHeight="1">
      <c r="A115" s="180" t="s">
        <v>450</v>
      </c>
      <c r="B115" s="180">
        <v>56686880</v>
      </c>
      <c r="C115" s="180" t="s">
        <v>1837</v>
      </c>
      <c r="D115" s="180" t="s">
        <v>2275</v>
      </c>
      <c r="E115" s="180" t="s">
        <v>1847</v>
      </c>
      <c r="F115" s="180">
        <v>1833.16</v>
      </c>
      <c r="G115" s="180" t="s">
        <v>1840</v>
      </c>
      <c r="H115" s="180" t="s">
        <v>2438</v>
      </c>
      <c r="I115" s="180" t="s">
        <v>2439</v>
      </c>
      <c r="J115" s="180" t="s">
        <v>2440</v>
      </c>
      <c r="K115" s="180" t="s">
        <v>2441</v>
      </c>
      <c r="L115" s="180" t="s">
        <v>2442</v>
      </c>
      <c r="M115" s="180" t="s">
        <v>1877</v>
      </c>
      <c r="N115" s="180" t="s">
        <v>450</v>
      </c>
      <c r="O115" s="180">
        <v>56686868</v>
      </c>
      <c r="P115" s="180">
        <v>56686882</v>
      </c>
      <c r="Q115" s="180" t="s">
        <v>2443</v>
      </c>
      <c r="R115" s="180">
        <v>0</v>
      </c>
      <c r="S115" s="180" t="s">
        <v>33</v>
      </c>
      <c r="T115" s="180" t="s">
        <v>21</v>
      </c>
      <c r="U115" s="180" t="b">
        <v>0</v>
      </c>
      <c r="V115" s="180" t="s">
        <v>1858</v>
      </c>
      <c r="W115" s="180" t="s">
        <v>21</v>
      </c>
      <c r="X115" s="159"/>
      <c r="Y115" s="159"/>
      <c r="Z115" s="159"/>
    </row>
    <row r="116" spans="1:26" ht="15" customHeight="1">
      <c r="A116" s="180" t="s">
        <v>450</v>
      </c>
      <c r="B116" s="180">
        <v>85244867</v>
      </c>
      <c r="C116" s="180" t="s">
        <v>1837</v>
      </c>
      <c r="D116" s="180" t="s">
        <v>2066</v>
      </c>
      <c r="E116" s="180" t="s">
        <v>1866</v>
      </c>
      <c r="F116" s="180">
        <v>832.73</v>
      </c>
      <c r="G116" s="180" t="s">
        <v>1840</v>
      </c>
      <c r="H116" s="180" t="s">
        <v>2444</v>
      </c>
      <c r="I116" s="180" t="s">
        <v>1996</v>
      </c>
      <c r="J116" s="180" t="s">
        <v>2445</v>
      </c>
      <c r="K116" s="180" t="s">
        <v>2446</v>
      </c>
      <c r="L116" s="180" t="s">
        <v>1837</v>
      </c>
      <c r="M116" s="180" t="s">
        <v>1837</v>
      </c>
      <c r="N116" s="180" t="s">
        <v>450</v>
      </c>
      <c r="O116" s="180">
        <v>85244788</v>
      </c>
      <c r="P116" s="180">
        <v>85244941</v>
      </c>
      <c r="Q116" s="180" t="s">
        <v>2447</v>
      </c>
      <c r="R116" s="180">
        <v>0</v>
      </c>
      <c r="S116" s="180" t="s">
        <v>1905</v>
      </c>
      <c r="T116" s="180" t="s">
        <v>21</v>
      </c>
      <c r="U116" s="180" t="b">
        <v>0</v>
      </c>
      <c r="V116" s="180" t="s">
        <v>1858</v>
      </c>
      <c r="W116" s="180" t="s">
        <v>21</v>
      </c>
      <c r="X116" s="159"/>
      <c r="Y116" s="159"/>
      <c r="Z116" s="159"/>
    </row>
    <row r="117" spans="1:26" ht="15" customHeight="1">
      <c r="A117" s="180" t="s">
        <v>450</v>
      </c>
      <c r="B117" s="180">
        <v>103979950</v>
      </c>
      <c r="C117" s="180" t="s">
        <v>1837</v>
      </c>
      <c r="D117" s="180" t="s">
        <v>1866</v>
      </c>
      <c r="E117" s="180" t="s">
        <v>2066</v>
      </c>
      <c r="F117" s="180">
        <v>647.73</v>
      </c>
      <c r="G117" s="180" t="s">
        <v>1837</v>
      </c>
      <c r="H117" s="180" t="s">
        <v>2448</v>
      </c>
      <c r="I117" s="180" t="s">
        <v>1990</v>
      </c>
      <c r="J117" s="180" t="s">
        <v>2449</v>
      </c>
      <c r="K117" s="180" t="s">
        <v>1837</v>
      </c>
      <c r="L117" s="180" t="s">
        <v>1837</v>
      </c>
      <c r="M117" s="180" t="s">
        <v>1837</v>
      </c>
      <c r="N117" s="180" t="s">
        <v>450</v>
      </c>
      <c r="O117" s="180">
        <v>103979830</v>
      </c>
      <c r="P117" s="180">
        <v>103980072</v>
      </c>
      <c r="Q117" s="180" t="s">
        <v>2450</v>
      </c>
      <c r="R117" s="180">
        <v>0</v>
      </c>
      <c r="S117" s="180" t="s">
        <v>1905</v>
      </c>
      <c r="T117" s="180" t="s">
        <v>21</v>
      </c>
      <c r="U117" s="180" t="b">
        <v>0</v>
      </c>
      <c r="V117" s="180" t="s">
        <v>1858</v>
      </c>
      <c r="W117" s="180" t="s">
        <v>21</v>
      </c>
      <c r="X117" s="159"/>
      <c r="Y117" s="159"/>
      <c r="Z117" s="159"/>
    </row>
    <row r="118" spans="1:26" ht="15" customHeight="1">
      <c r="A118" s="180" t="s">
        <v>450</v>
      </c>
      <c r="B118" s="180">
        <v>106247711</v>
      </c>
      <c r="C118" s="180" t="s">
        <v>1837</v>
      </c>
      <c r="D118" s="180" t="s">
        <v>2059</v>
      </c>
      <c r="E118" s="180" t="s">
        <v>1866</v>
      </c>
      <c r="F118" s="180">
        <v>1244.4000000000001</v>
      </c>
      <c r="G118" s="180" t="s">
        <v>1840</v>
      </c>
      <c r="H118" s="180" t="s">
        <v>2451</v>
      </c>
      <c r="I118" s="180" t="s">
        <v>2452</v>
      </c>
      <c r="J118" s="180" t="s">
        <v>2453</v>
      </c>
      <c r="K118" s="180" t="s">
        <v>2454</v>
      </c>
      <c r="L118" s="180" t="s">
        <v>1837</v>
      </c>
      <c r="M118" s="180" t="s">
        <v>1896</v>
      </c>
      <c r="N118" s="180" t="s">
        <v>450</v>
      </c>
      <c r="O118" s="180">
        <v>106247368</v>
      </c>
      <c r="P118" s="180">
        <v>106247851</v>
      </c>
      <c r="Q118" s="180" t="s">
        <v>2455</v>
      </c>
      <c r="R118" s="180">
        <v>0</v>
      </c>
      <c r="S118" s="180" t="s">
        <v>33</v>
      </c>
      <c r="T118" s="180" t="s">
        <v>21</v>
      </c>
      <c r="U118" s="180" t="b">
        <v>0</v>
      </c>
      <c r="V118" s="180" t="s">
        <v>1858</v>
      </c>
      <c r="W118" s="180" t="s">
        <v>21</v>
      </c>
      <c r="X118" s="159"/>
      <c r="Y118" s="159"/>
      <c r="Z118" s="159"/>
    </row>
    <row r="119" spans="1:26" ht="15" customHeight="1">
      <c r="A119" s="180" t="s">
        <v>450</v>
      </c>
      <c r="B119" s="180">
        <v>111598949</v>
      </c>
      <c r="C119" s="180" t="s">
        <v>1837</v>
      </c>
      <c r="D119" s="180" t="s">
        <v>2456</v>
      </c>
      <c r="E119" s="180" t="s">
        <v>1866</v>
      </c>
      <c r="F119" s="180">
        <v>1303.06</v>
      </c>
      <c r="G119" s="180" t="s">
        <v>1840</v>
      </c>
      <c r="H119" s="180" t="s">
        <v>2457</v>
      </c>
      <c r="I119" s="180" t="s">
        <v>2458</v>
      </c>
      <c r="J119" s="180" t="s">
        <v>2459</v>
      </c>
      <c r="K119" s="180" t="s">
        <v>2460</v>
      </c>
      <c r="L119" s="180" t="s">
        <v>1837</v>
      </c>
      <c r="M119" s="180" t="s">
        <v>1896</v>
      </c>
      <c r="N119" s="180" t="s">
        <v>450</v>
      </c>
      <c r="O119" s="180">
        <v>111598783</v>
      </c>
      <c r="P119" s="180">
        <v>111599514</v>
      </c>
      <c r="Q119" s="180" t="s">
        <v>2461</v>
      </c>
      <c r="R119" s="180">
        <v>0</v>
      </c>
      <c r="S119" s="180" t="s">
        <v>33</v>
      </c>
      <c r="T119" s="180" t="s">
        <v>21</v>
      </c>
      <c r="U119" s="180" t="b">
        <v>0</v>
      </c>
      <c r="V119" s="180" t="s">
        <v>1858</v>
      </c>
      <c r="W119" s="180" t="s">
        <v>21</v>
      </c>
      <c r="X119" s="159"/>
      <c r="Y119" s="159"/>
      <c r="Z119" s="159"/>
    </row>
    <row r="120" spans="1:26" ht="15" customHeight="1">
      <c r="A120" s="180" t="s">
        <v>450</v>
      </c>
      <c r="B120" s="180">
        <v>118068522</v>
      </c>
      <c r="C120" s="180" t="s">
        <v>1837</v>
      </c>
      <c r="D120" s="180" t="s">
        <v>2462</v>
      </c>
      <c r="E120" s="180" t="s">
        <v>1839</v>
      </c>
      <c r="F120" s="180">
        <v>1006.73</v>
      </c>
      <c r="G120" s="180" t="s">
        <v>1840</v>
      </c>
      <c r="H120" s="180" t="s">
        <v>2463</v>
      </c>
      <c r="I120" s="180" t="s">
        <v>2184</v>
      </c>
      <c r="J120" s="180" t="s">
        <v>2464</v>
      </c>
      <c r="K120" s="180" t="s">
        <v>2465</v>
      </c>
      <c r="L120" s="180" t="s">
        <v>1837</v>
      </c>
      <c r="M120" s="180" t="s">
        <v>1896</v>
      </c>
      <c r="N120" s="180" t="s">
        <v>450</v>
      </c>
      <c r="O120" s="180">
        <v>118068376</v>
      </c>
      <c r="P120" s="180">
        <v>118068597</v>
      </c>
      <c r="Q120" s="180" t="s">
        <v>2466</v>
      </c>
      <c r="R120" s="180">
        <v>0</v>
      </c>
      <c r="S120" s="180" t="s">
        <v>33</v>
      </c>
      <c r="T120" s="180" t="s">
        <v>21</v>
      </c>
      <c r="U120" s="180" t="b">
        <v>0</v>
      </c>
      <c r="V120" s="180" t="s">
        <v>1858</v>
      </c>
      <c r="W120" s="180" t="s">
        <v>21</v>
      </c>
      <c r="X120" s="159"/>
      <c r="Y120" s="159"/>
      <c r="Z120" s="159"/>
    </row>
    <row r="121" spans="1:26" ht="15" customHeight="1">
      <c r="A121" s="180" t="s">
        <v>450</v>
      </c>
      <c r="B121" s="180">
        <v>121921491</v>
      </c>
      <c r="C121" s="180" t="s">
        <v>1837</v>
      </c>
      <c r="D121" s="180" t="s">
        <v>1866</v>
      </c>
      <c r="E121" s="180" t="s">
        <v>2467</v>
      </c>
      <c r="F121" s="180">
        <v>2278.73</v>
      </c>
      <c r="G121" s="180" t="s">
        <v>1840</v>
      </c>
      <c r="H121" s="180" t="s">
        <v>2468</v>
      </c>
      <c r="I121" s="180" t="s">
        <v>2104</v>
      </c>
      <c r="J121" s="180" t="s">
        <v>2469</v>
      </c>
      <c r="K121" s="180" t="s">
        <v>2470</v>
      </c>
      <c r="L121" s="180" t="s">
        <v>1837</v>
      </c>
      <c r="M121" s="180" t="s">
        <v>1877</v>
      </c>
      <c r="N121" s="180" t="s">
        <v>450</v>
      </c>
      <c r="O121" s="180">
        <v>121921305</v>
      </c>
      <c r="P121" s="180">
        <v>121921683</v>
      </c>
      <c r="Q121" s="180" t="s">
        <v>2471</v>
      </c>
      <c r="R121" s="180">
        <v>0</v>
      </c>
      <c r="S121" s="180" t="s">
        <v>1905</v>
      </c>
      <c r="T121" s="180" t="s">
        <v>21</v>
      </c>
      <c r="U121" s="180" t="b">
        <v>0</v>
      </c>
      <c r="V121" s="180" t="s">
        <v>1858</v>
      </c>
      <c r="W121" s="180" t="s">
        <v>21</v>
      </c>
      <c r="X121" s="159"/>
      <c r="Y121" s="159"/>
      <c r="Z121" s="159"/>
    </row>
    <row r="122" spans="1:26" ht="15" customHeight="1">
      <c r="A122" s="180" t="s">
        <v>450</v>
      </c>
      <c r="B122" s="180">
        <v>124340175</v>
      </c>
      <c r="C122" s="180" t="s">
        <v>1837</v>
      </c>
      <c r="D122" s="180" t="s">
        <v>1847</v>
      </c>
      <c r="E122" s="180" t="s">
        <v>2472</v>
      </c>
      <c r="F122" s="180">
        <v>1036.23</v>
      </c>
      <c r="G122" s="180" t="s">
        <v>1840</v>
      </c>
      <c r="H122" s="180" t="s">
        <v>2473</v>
      </c>
      <c r="I122" s="180" t="s">
        <v>2474</v>
      </c>
      <c r="J122" s="180" t="s">
        <v>2475</v>
      </c>
      <c r="K122" s="180" t="s">
        <v>2476</v>
      </c>
      <c r="L122" s="180" t="s">
        <v>2477</v>
      </c>
      <c r="M122" s="180" t="s">
        <v>1896</v>
      </c>
      <c r="N122" s="180" t="s">
        <v>450</v>
      </c>
      <c r="O122" s="180">
        <v>124340005</v>
      </c>
      <c r="P122" s="180">
        <v>124340204</v>
      </c>
      <c r="Q122" s="180" t="s">
        <v>2478</v>
      </c>
      <c r="R122" s="180">
        <v>0</v>
      </c>
      <c r="S122" s="180" t="s">
        <v>33</v>
      </c>
      <c r="T122" s="180" t="s">
        <v>21</v>
      </c>
      <c r="U122" s="180" t="b">
        <v>0</v>
      </c>
      <c r="V122" s="180" t="s">
        <v>1858</v>
      </c>
      <c r="W122" s="180" t="s">
        <v>21</v>
      </c>
      <c r="X122" s="159"/>
      <c r="Y122" s="159"/>
      <c r="Z122" s="159"/>
    </row>
    <row r="123" spans="1:26" ht="15" customHeight="1">
      <c r="A123" s="180" t="s">
        <v>450</v>
      </c>
      <c r="B123" s="180">
        <v>124402512</v>
      </c>
      <c r="C123" s="180" t="s">
        <v>1837</v>
      </c>
      <c r="D123" s="180" t="s">
        <v>1866</v>
      </c>
      <c r="E123" s="180" t="s">
        <v>2456</v>
      </c>
      <c r="F123" s="180">
        <v>30</v>
      </c>
      <c r="G123" s="180" t="s">
        <v>1840</v>
      </c>
      <c r="H123" s="180" t="s">
        <v>2479</v>
      </c>
      <c r="I123" s="180" t="s">
        <v>773</v>
      </c>
      <c r="J123" s="180" t="s">
        <v>1837</v>
      </c>
      <c r="K123" s="180" t="s">
        <v>1837</v>
      </c>
      <c r="L123" s="180" t="s">
        <v>1837</v>
      </c>
      <c r="M123" s="180" t="s">
        <v>1896</v>
      </c>
      <c r="N123" s="180" t="s">
        <v>450</v>
      </c>
      <c r="O123" s="180">
        <v>124402403</v>
      </c>
      <c r="P123" s="180">
        <v>124402561</v>
      </c>
      <c r="Q123" s="180" t="s">
        <v>2478</v>
      </c>
      <c r="R123" s="180">
        <v>0</v>
      </c>
      <c r="S123" s="180" t="s">
        <v>33</v>
      </c>
      <c r="T123" s="180" t="s">
        <v>21</v>
      </c>
      <c r="U123" s="180" t="b">
        <v>0</v>
      </c>
      <c r="V123" s="180" t="s">
        <v>1858</v>
      </c>
      <c r="W123" s="180" t="s">
        <v>21</v>
      </c>
      <c r="X123" s="159"/>
      <c r="Y123" s="159"/>
      <c r="Z123" s="159"/>
    </row>
    <row r="124" spans="1:26" ht="15" customHeight="1">
      <c r="A124" s="180" t="s">
        <v>450</v>
      </c>
      <c r="B124" s="180">
        <v>124993835</v>
      </c>
      <c r="C124" s="180" t="s">
        <v>1837</v>
      </c>
      <c r="D124" s="180" t="s">
        <v>1847</v>
      </c>
      <c r="E124" s="180" t="s">
        <v>2288</v>
      </c>
      <c r="F124" s="180">
        <v>1103.06</v>
      </c>
      <c r="G124" s="180" t="s">
        <v>1840</v>
      </c>
      <c r="H124" s="180" t="s">
        <v>2480</v>
      </c>
      <c r="I124" s="180" t="s">
        <v>2481</v>
      </c>
      <c r="J124" s="180" t="s">
        <v>2482</v>
      </c>
      <c r="K124" s="180" t="s">
        <v>2483</v>
      </c>
      <c r="L124" s="180" t="s">
        <v>1837</v>
      </c>
      <c r="M124" s="180" t="s">
        <v>1837</v>
      </c>
      <c r="N124" s="180" t="s">
        <v>450</v>
      </c>
      <c r="O124" s="180">
        <v>124993790</v>
      </c>
      <c r="P124" s="180">
        <v>124994003</v>
      </c>
      <c r="Q124" s="180" t="s">
        <v>2484</v>
      </c>
      <c r="R124" s="180">
        <v>0</v>
      </c>
      <c r="S124" s="180" t="s">
        <v>1905</v>
      </c>
      <c r="T124" s="180" t="s">
        <v>21</v>
      </c>
      <c r="U124" s="180" t="b">
        <v>0</v>
      </c>
      <c r="V124" s="180" t="s">
        <v>1858</v>
      </c>
      <c r="W124" s="180" t="s">
        <v>21</v>
      </c>
      <c r="X124" s="159"/>
      <c r="Y124" s="159"/>
      <c r="Z124" s="159"/>
    </row>
    <row r="125" spans="1:26" ht="15" customHeight="1">
      <c r="A125" s="180" t="s">
        <v>450</v>
      </c>
      <c r="B125" s="180">
        <v>131828553</v>
      </c>
      <c r="C125" s="180" t="s">
        <v>1837</v>
      </c>
      <c r="D125" s="180" t="s">
        <v>1866</v>
      </c>
      <c r="E125" s="180" t="s">
        <v>2485</v>
      </c>
      <c r="F125" s="180">
        <v>1838.5</v>
      </c>
      <c r="G125" s="180" t="s">
        <v>1840</v>
      </c>
      <c r="H125" s="180" t="s">
        <v>2486</v>
      </c>
      <c r="I125" s="180" t="s">
        <v>2487</v>
      </c>
      <c r="J125" s="180" t="s">
        <v>2488</v>
      </c>
      <c r="K125" s="180" t="s">
        <v>2489</v>
      </c>
      <c r="L125" s="180" t="s">
        <v>2490</v>
      </c>
      <c r="M125" s="180" t="s">
        <v>1877</v>
      </c>
      <c r="N125" s="180" t="s">
        <v>450</v>
      </c>
      <c r="O125" s="180">
        <v>131828494</v>
      </c>
      <c r="P125" s="180">
        <v>131828653</v>
      </c>
      <c r="Q125" s="180" t="s">
        <v>2491</v>
      </c>
      <c r="R125" s="180">
        <v>0</v>
      </c>
      <c r="S125" s="180" t="s">
        <v>1905</v>
      </c>
      <c r="T125" s="180" t="s">
        <v>21</v>
      </c>
      <c r="U125" s="180" t="b">
        <v>0</v>
      </c>
      <c r="V125" s="180" t="s">
        <v>1858</v>
      </c>
      <c r="W125" s="180" t="s">
        <v>21</v>
      </c>
      <c r="X125" s="159"/>
      <c r="Y125" s="159"/>
      <c r="Z125" s="159"/>
    </row>
    <row r="126" spans="1:26" ht="15" customHeight="1">
      <c r="A126" s="180" t="s">
        <v>450</v>
      </c>
      <c r="B126" s="180">
        <v>132143818</v>
      </c>
      <c r="C126" s="180" t="s">
        <v>1837</v>
      </c>
      <c r="D126" s="180" t="s">
        <v>2492</v>
      </c>
      <c r="E126" s="180" t="s">
        <v>1847</v>
      </c>
      <c r="F126" s="180">
        <v>305.73</v>
      </c>
      <c r="G126" s="180" t="s">
        <v>1840</v>
      </c>
      <c r="H126" s="180" t="s">
        <v>2493</v>
      </c>
      <c r="I126" s="180" t="s">
        <v>2293</v>
      </c>
      <c r="J126" s="180" t="s">
        <v>2494</v>
      </c>
      <c r="K126" s="180" t="s">
        <v>2495</v>
      </c>
      <c r="L126" s="180" t="s">
        <v>1837</v>
      </c>
      <c r="M126" s="180" t="s">
        <v>1844</v>
      </c>
      <c r="N126" s="180" t="s">
        <v>450</v>
      </c>
      <c r="O126" s="180">
        <v>132143694</v>
      </c>
      <c r="P126" s="180">
        <v>132143909</v>
      </c>
      <c r="Q126" s="180" t="s">
        <v>2496</v>
      </c>
      <c r="R126" s="180">
        <v>0</v>
      </c>
      <c r="S126" s="180" t="s">
        <v>33</v>
      </c>
      <c r="T126" s="180" t="s">
        <v>21</v>
      </c>
      <c r="U126" s="180" t="b">
        <v>0</v>
      </c>
      <c r="V126" s="180" t="s">
        <v>1858</v>
      </c>
      <c r="W126" s="180" t="s">
        <v>21</v>
      </c>
      <c r="X126" s="159"/>
      <c r="Y126" s="159"/>
      <c r="Z126" s="159"/>
    </row>
    <row r="127" spans="1:26" ht="15" customHeight="1">
      <c r="A127" s="180" t="s">
        <v>451</v>
      </c>
      <c r="B127" s="180">
        <v>20988349</v>
      </c>
      <c r="C127" s="180" t="s">
        <v>1837</v>
      </c>
      <c r="D127" s="180" t="s">
        <v>1866</v>
      </c>
      <c r="E127" s="180" t="s">
        <v>2497</v>
      </c>
      <c r="F127" s="180">
        <v>30</v>
      </c>
      <c r="G127" s="180" t="s">
        <v>1840</v>
      </c>
      <c r="H127" s="180" t="s">
        <v>2498</v>
      </c>
      <c r="I127" s="180" t="s">
        <v>773</v>
      </c>
      <c r="J127" s="180" t="s">
        <v>1837</v>
      </c>
      <c r="K127" s="180" t="s">
        <v>1837</v>
      </c>
      <c r="L127" s="180" t="s">
        <v>1837</v>
      </c>
      <c r="M127" s="180" t="s">
        <v>1844</v>
      </c>
      <c r="N127" s="180" t="s">
        <v>451</v>
      </c>
      <c r="O127" s="180">
        <v>20987880</v>
      </c>
      <c r="P127" s="180">
        <v>20989304</v>
      </c>
      <c r="Q127" s="180" t="s">
        <v>2499</v>
      </c>
      <c r="R127" s="180">
        <v>0</v>
      </c>
      <c r="S127" s="180" t="s">
        <v>33</v>
      </c>
      <c r="T127" s="180" t="s">
        <v>21</v>
      </c>
      <c r="U127" s="180" t="b">
        <v>0</v>
      </c>
      <c r="V127" s="180" t="s">
        <v>1858</v>
      </c>
      <c r="W127" s="180" t="s">
        <v>21</v>
      </c>
      <c r="X127" s="159"/>
      <c r="Y127" s="159"/>
      <c r="Z127" s="159"/>
    </row>
    <row r="128" spans="1:26" ht="15" customHeight="1">
      <c r="A128" s="180" t="s">
        <v>451</v>
      </c>
      <c r="B128" s="180">
        <v>21172461</v>
      </c>
      <c r="C128" s="180" t="s">
        <v>1837</v>
      </c>
      <c r="D128" s="180" t="s">
        <v>2500</v>
      </c>
      <c r="E128" s="180" t="s">
        <v>1839</v>
      </c>
      <c r="F128" s="180">
        <v>579.09</v>
      </c>
      <c r="G128" s="180" t="s">
        <v>1837</v>
      </c>
      <c r="H128" s="180" t="s">
        <v>2501</v>
      </c>
      <c r="I128" s="180" t="s">
        <v>2048</v>
      </c>
      <c r="J128" s="180" t="s">
        <v>2502</v>
      </c>
      <c r="K128" s="180" t="s">
        <v>1837</v>
      </c>
      <c r="L128" s="180" t="s">
        <v>2503</v>
      </c>
      <c r="M128" s="180" t="s">
        <v>1837</v>
      </c>
      <c r="N128" s="180" t="s">
        <v>451</v>
      </c>
      <c r="O128" s="180">
        <v>21172338</v>
      </c>
      <c r="P128" s="180">
        <v>21172504</v>
      </c>
      <c r="Q128" s="180" t="s">
        <v>2504</v>
      </c>
      <c r="R128" s="180">
        <v>0</v>
      </c>
      <c r="S128" s="180" t="s">
        <v>33</v>
      </c>
      <c r="T128" s="180" t="s">
        <v>21</v>
      </c>
      <c r="U128" s="180" t="b">
        <v>0</v>
      </c>
      <c r="V128" s="180" t="s">
        <v>1858</v>
      </c>
      <c r="W128" s="180" t="s">
        <v>21</v>
      </c>
      <c r="X128" s="159"/>
      <c r="Y128" s="159"/>
      <c r="Z128" s="159"/>
    </row>
    <row r="129" spans="1:26" ht="15" customHeight="1">
      <c r="A129" s="180" t="s">
        <v>451</v>
      </c>
      <c r="B129" s="180">
        <v>48037782</v>
      </c>
      <c r="C129" s="180" t="s">
        <v>1837</v>
      </c>
      <c r="D129" s="180" t="s">
        <v>1890</v>
      </c>
      <c r="E129" s="180" t="s">
        <v>2505</v>
      </c>
      <c r="F129" s="180">
        <v>557.96</v>
      </c>
      <c r="G129" s="180" t="s">
        <v>1840</v>
      </c>
      <c r="H129" s="180" t="s">
        <v>2506</v>
      </c>
      <c r="I129" s="180" t="s">
        <v>2507</v>
      </c>
      <c r="J129" s="180" t="s">
        <v>2508</v>
      </c>
      <c r="K129" s="180" t="s">
        <v>2509</v>
      </c>
      <c r="L129" s="180" t="s">
        <v>2510</v>
      </c>
      <c r="M129" s="180" t="s">
        <v>1844</v>
      </c>
      <c r="N129" s="180" t="s">
        <v>451</v>
      </c>
      <c r="O129" s="180">
        <v>48037746</v>
      </c>
      <c r="P129" s="180">
        <v>48037904</v>
      </c>
      <c r="Q129" s="180" t="s">
        <v>2511</v>
      </c>
      <c r="R129" s="180">
        <v>0</v>
      </c>
      <c r="S129" s="180" t="s">
        <v>1905</v>
      </c>
      <c r="T129" s="180" t="s">
        <v>21</v>
      </c>
      <c r="U129" s="180" t="b">
        <v>0</v>
      </c>
      <c r="V129" s="180" t="s">
        <v>1858</v>
      </c>
      <c r="W129" s="180" t="s">
        <v>21</v>
      </c>
      <c r="X129" s="159"/>
      <c r="Y129" s="159"/>
      <c r="Z129" s="159"/>
    </row>
    <row r="130" spans="1:26" ht="15" customHeight="1">
      <c r="A130" s="180" t="s">
        <v>451</v>
      </c>
      <c r="B130" s="180">
        <v>52143914</v>
      </c>
      <c r="C130" s="180" t="s">
        <v>1837</v>
      </c>
      <c r="D130" s="180" t="s">
        <v>2046</v>
      </c>
      <c r="E130" s="180" t="s">
        <v>1847</v>
      </c>
      <c r="F130" s="180">
        <v>1026.73</v>
      </c>
      <c r="G130" s="180" t="s">
        <v>1840</v>
      </c>
      <c r="H130" s="180" t="s">
        <v>2512</v>
      </c>
      <c r="I130" s="180" t="s">
        <v>2513</v>
      </c>
      <c r="J130" s="180" t="s">
        <v>2514</v>
      </c>
      <c r="K130" s="180" t="s">
        <v>2515</v>
      </c>
      <c r="L130" s="180" t="s">
        <v>2516</v>
      </c>
      <c r="M130" s="180" t="s">
        <v>1837</v>
      </c>
      <c r="N130" s="180" t="s">
        <v>451</v>
      </c>
      <c r="O130" s="180">
        <v>52143914</v>
      </c>
      <c r="P130" s="180">
        <v>52143987</v>
      </c>
      <c r="Q130" s="180" t="s">
        <v>2517</v>
      </c>
      <c r="R130" s="180">
        <v>0</v>
      </c>
      <c r="S130" s="180" t="s">
        <v>33</v>
      </c>
      <c r="T130" s="180" t="s">
        <v>21</v>
      </c>
      <c r="U130" s="180" t="b">
        <v>0</v>
      </c>
      <c r="V130" s="180" t="s">
        <v>1858</v>
      </c>
      <c r="W130" s="180" t="s">
        <v>21</v>
      </c>
      <c r="X130" s="159"/>
      <c r="Y130" s="159"/>
      <c r="Z130" s="159"/>
    </row>
    <row r="131" spans="1:26" ht="15" customHeight="1">
      <c r="A131" s="180" t="s">
        <v>451</v>
      </c>
      <c r="B131" s="180">
        <v>77698132</v>
      </c>
      <c r="C131" s="180" t="s">
        <v>1837</v>
      </c>
      <c r="D131" s="180" t="s">
        <v>1839</v>
      </c>
      <c r="E131" s="180" t="s">
        <v>1978</v>
      </c>
      <c r="F131" s="180">
        <v>2537.44</v>
      </c>
      <c r="G131" s="180" t="s">
        <v>1837</v>
      </c>
      <c r="H131" s="180" t="s">
        <v>2518</v>
      </c>
      <c r="I131" s="180" t="s">
        <v>1900</v>
      </c>
      <c r="J131" s="180" t="s">
        <v>2519</v>
      </c>
      <c r="K131" s="180" t="s">
        <v>1837</v>
      </c>
      <c r="L131" s="180" t="s">
        <v>2520</v>
      </c>
      <c r="M131" s="180" t="s">
        <v>1877</v>
      </c>
      <c r="N131" s="180" t="s">
        <v>451</v>
      </c>
      <c r="O131" s="180">
        <v>77697913</v>
      </c>
      <c r="P131" s="180">
        <v>77698539</v>
      </c>
      <c r="Q131" s="180" t="s">
        <v>2521</v>
      </c>
      <c r="R131" s="180">
        <v>0</v>
      </c>
      <c r="S131" s="180" t="s">
        <v>1905</v>
      </c>
      <c r="T131" s="180" t="s">
        <v>21</v>
      </c>
      <c r="U131" s="180" t="b">
        <v>0</v>
      </c>
      <c r="V131" s="180" t="s">
        <v>1858</v>
      </c>
      <c r="W131" s="180" t="s">
        <v>21</v>
      </c>
      <c r="X131" s="159"/>
      <c r="Y131" s="159"/>
      <c r="Z131" s="159"/>
    </row>
    <row r="132" spans="1:26" ht="15" customHeight="1">
      <c r="A132" s="180" t="s">
        <v>451</v>
      </c>
      <c r="B132" s="180">
        <v>77698141</v>
      </c>
      <c r="C132" s="180" t="s">
        <v>1837</v>
      </c>
      <c r="D132" s="180" t="s">
        <v>1866</v>
      </c>
      <c r="E132" s="180" t="s">
        <v>1865</v>
      </c>
      <c r="F132" s="180">
        <v>2704.66</v>
      </c>
      <c r="G132" s="180" t="s">
        <v>1837</v>
      </c>
      <c r="H132" s="180" t="s">
        <v>2522</v>
      </c>
      <c r="I132" s="180" t="s">
        <v>2523</v>
      </c>
      <c r="J132" s="180" t="s">
        <v>2524</v>
      </c>
      <c r="K132" s="180" t="s">
        <v>1837</v>
      </c>
      <c r="L132" s="180" t="s">
        <v>2525</v>
      </c>
      <c r="M132" s="180" t="s">
        <v>1877</v>
      </c>
      <c r="N132" s="180" t="s">
        <v>451</v>
      </c>
      <c r="O132" s="180">
        <v>77697913</v>
      </c>
      <c r="P132" s="180">
        <v>77698539</v>
      </c>
      <c r="Q132" s="180" t="s">
        <v>2521</v>
      </c>
      <c r="R132" s="180">
        <v>0</v>
      </c>
      <c r="S132" s="180" t="s">
        <v>1905</v>
      </c>
      <c r="T132" s="180" t="s">
        <v>21</v>
      </c>
      <c r="U132" s="180" t="b">
        <v>0</v>
      </c>
      <c r="V132" s="180" t="s">
        <v>1846</v>
      </c>
      <c r="W132" s="180" t="s">
        <v>21</v>
      </c>
      <c r="X132" s="159"/>
      <c r="Y132" s="159"/>
      <c r="Z132" s="159"/>
    </row>
    <row r="133" spans="1:26" ht="15" customHeight="1">
      <c r="A133" s="180" t="s">
        <v>451</v>
      </c>
      <c r="B133" s="180">
        <v>78602188</v>
      </c>
      <c r="C133" s="180" t="s">
        <v>1837</v>
      </c>
      <c r="D133" s="180" t="s">
        <v>1866</v>
      </c>
      <c r="E133" s="180" t="s">
        <v>2175</v>
      </c>
      <c r="F133" s="180">
        <v>1263.73</v>
      </c>
      <c r="G133" s="180" t="s">
        <v>1840</v>
      </c>
      <c r="H133" s="180" t="s">
        <v>2526</v>
      </c>
      <c r="I133" s="180" t="s">
        <v>1990</v>
      </c>
      <c r="J133" s="180" t="s">
        <v>2527</v>
      </c>
      <c r="K133" s="180" t="s">
        <v>2528</v>
      </c>
      <c r="L133" s="180" t="s">
        <v>1837</v>
      </c>
      <c r="M133" s="180" t="s">
        <v>1877</v>
      </c>
      <c r="N133" s="180" t="s">
        <v>451</v>
      </c>
      <c r="O133" s="180">
        <v>78601414</v>
      </c>
      <c r="P133" s="180">
        <v>78602551</v>
      </c>
      <c r="Q133" s="180" t="s">
        <v>2529</v>
      </c>
      <c r="R133" s="180">
        <v>0</v>
      </c>
      <c r="S133" s="180" t="s">
        <v>33</v>
      </c>
      <c r="T133" s="180" t="s">
        <v>21</v>
      </c>
      <c r="U133" s="180" t="b">
        <v>0</v>
      </c>
      <c r="V133" s="180" t="s">
        <v>1846</v>
      </c>
      <c r="W133" s="180" t="s">
        <v>21</v>
      </c>
      <c r="X133" s="159"/>
      <c r="Y133" s="159"/>
      <c r="Z133" s="159"/>
    </row>
    <row r="134" spans="1:26" ht="15" customHeight="1">
      <c r="A134" s="180" t="s">
        <v>451</v>
      </c>
      <c r="B134" s="180">
        <v>99970413</v>
      </c>
      <c r="C134" s="180" t="s">
        <v>1837</v>
      </c>
      <c r="D134" s="180" t="s">
        <v>2530</v>
      </c>
      <c r="E134" s="180" t="s">
        <v>1839</v>
      </c>
      <c r="F134" s="180">
        <v>1111.06</v>
      </c>
      <c r="G134" s="180" t="s">
        <v>1840</v>
      </c>
      <c r="H134" s="180" t="s">
        <v>2531</v>
      </c>
      <c r="I134" s="180" t="s">
        <v>2532</v>
      </c>
      <c r="J134" s="180" t="s">
        <v>2533</v>
      </c>
      <c r="K134" s="180" t="s">
        <v>2534</v>
      </c>
      <c r="L134" s="180" t="s">
        <v>1837</v>
      </c>
      <c r="M134" s="180" t="s">
        <v>1896</v>
      </c>
      <c r="N134" s="180" t="s">
        <v>451</v>
      </c>
      <c r="O134" s="180">
        <v>99970126</v>
      </c>
      <c r="P134" s="180">
        <v>99971675</v>
      </c>
      <c r="Q134" s="180" t="s">
        <v>2535</v>
      </c>
      <c r="R134" s="180">
        <v>0</v>
      </c>
      <c r="S134" s="180" t="s">
        <v>33</v>
      </c>
      <c r="T134" s="180" t="s">
        <v>21</v>
      </c>
      <c r="U134" s="180" t="b">
        <v>0</v>
      </c>
      <c r="V134" s="180" t="s">
        <v>1858</v>
      </c>
      <c r="W134" s="180" t="s">
        <v>21</v>
      </c>
      <c r="X134" s="159"/>
      <c r="Y134" s="159"/>
      <c r="Z134" s="159"/>
    </row>
    <row r="135" spans="1:26" ht="15" customHeight="1">
      <c r="A135" s="180" t="s">
        <v>451</v>
      </c>
      <c r="B135" s="180">
        <v>107866367</v>
      </c>
      <c r="C135" s="180" t="s">
        <v>1837</v>
      </c>
      <c r="D135" s="180" t="s">
        <v>2536</v>
      </c>
      <c r="E135" s="180" t="s">
        <v>1847</v>
      </c>
      <c r="F135" s="180">
        <v>236.73</v>
      </c>
      <c r="G135" s="180" t="s">
        <v>1840</v>
      </c>
      <c r="H135" s="180" t="s">
        <v>2537</v>
      </c>
      <c r="I135" s="180" t="s">
        <v>2042</v>
      </c>
      <c r="J135" s="180" t="s">
        <v>2538</v>
      </c>
      <c r="K135" s="180" t="s">
        <v>2539</v>
      </c>
      <c r="L135" s="180" t="s">
        <v>1837</v>
      </c>
      <c r="M135" s="180" t="s">
        <v>1844</v>
      </c>
      <c r="N135" s="180" t="s">
        <v>451</v>
      </c>
      <c r="O135" s="180">
        <v>107865681</v>
      </c>
      <c r="P135" s="180">
        <v>107866596</v>
      </c>
      <c r="Q135" s="180" t="s">
        <v>2540</v>
      </c>
      <c r="R135" s="180">
        <v>0</v>
      </c>
      <c r="S135" s="180" t="s">
        <v>33</v>
      </c>
      <c r="T135" s="180" t="s">
        <v>21</v>
      </c>
      <c r="U135" s="180" t="b">
        <v>0</v>
      </c>
      <c r="V135" s="180" t="s">
        <v>1846</v>
      </c>
      <c r="W135" s="180" t="s">
        <v>21</v>
      </c>
      <c r="X135" s="159"/>
      <c r="Y135" s="159"/>
      <c r="Z135" s="159"/>
    </row>
    <row r="136" spans="1:26" ht="15" customHeight="1">
      <c r="A136" s="180" t="s">
        <v>451</v>
      </c>
      <c r="B136" s="180">
        <v>112547538</v>
      </c>
      <c r="C136" s="180" t="s">
        <v>1837</v>
      </c>
      <c r="D136" s="180" t="s">
        <v>2541</v>
      </c>
      <c r="E136" s="180" t="s">
        <v>1890</v>
      </c>
      <c r="F136" s="180">
        <v>1345.73</v>
      </c>
      <c r="G136" s="180" t="s">
        <v>1840</v>
      </c>
      <c r="H136" s="180" t="s">
        <v>2542</v>
      </c>
      <c r="I136" s="180" t="s">
        <v>2042</v>
      </c>
      <c r="J136" s="180" t="s">
        <v>2543</v>
      </c>
      <c r="K136" s="180" t="s">
        <v>2544</v>
      </c>
      <c r="L136" s="180" t="s">
        <v>1837</v>
      </c>
      <c r="M136" s="180" t="s">
        <v>1896</v>
      </c>
      <c r="N136" s="180" t="s">
        <v>451</v>
      </c>
      <c r="O136" s="180">
        <v>112547467</v>
      </c>
      <c r="P136" s="180">
        <v>112547752</v>
      </c>
      <c r="Q136" s="180" t="s">
        <v>2545</v>
      </c>
      <c r="R136" s="180">
        <v>0</v>
      </c>
      <c r="S136" s="180" t="s">
        <v>33</v>
      </c>
      <c r="T136" s="180" t="s">
        <v>21</v>
      </c>
      <c r="U136" s="180" t="b">
        <v>1</v>
      </c>
      <c r="V136" s="180" t="s">
        <v>1846</v>
      </c>
      <c r="W136" s="180" t="s">
        <v>21</v>
      </c>
      <c r="X136" s="159"/>
      <c r="Y136" s="159"/>
      <c r="Z136" s="159"/>
    </row>
    <row r="137" spans="1:26" ht="15" customHeight="1">
      <c r="A137" s="180" t="s">
        <v>452</v>
      </c>
      <c r="B137" s="180">
        <v>20198016</v>
      </c>
      <c r="C137" s="180" t="s">
        <v>1837</v>
      </c>
      <c r="D137" s="180" t="s">
        <v>1847</v>
      </c>
      <c r="E137" s="180" t="s">
        <v>2085</v>
      </c>
      <c r="F137" s="180">
        <v>1748.77</v>
      </c>
      <c r="G137" s="180" t="s">
        <v>1840</v>
      </c>
      <c r="H137" s="180" t="s">
        <v>2546</v>
      </c>
      <c r="I137" s="180" t="s">
        <v>2547</v>
      </c>
      <c r="J137" s="180" t="s">
        <v>2548</v>
      </c>
      <c r="K137" s="180" t="s">
        <v>2549</v>
      </c>
      <c r="L137" s="180" t="s">
        <v>2550</v>
      </c>
      <c r="M137" s="180" t="s">
        <v>1837</v>
      </c>
      <c r="N137" s="180" t="s">
        <v>452</v>
      </c>
      <c r="O137" s="180">
        <v>20197335</v>
      </c>
      <c r="P137" s="180">
        <v>20198373</v>
      </c>
      <c r="Q137" s="180" t="s">
        <v>2551</v>
      </c>
      <c r="R137" s="180">
        <v>0</v>
      </c>
      <c r="S137" s="180" t="s">
        <v>1905</v>
      </c>
      <c r="T137" s="180" t="s">
        <v>21</v>
      </c>
      <c r="U137" s="180" t="b">
        <v>1</v>
      </c>
      <c r="V137" s="180" t="s">
        <v>1846</v>
      </c>
      <c r="W137" s="180" t="s">
        <v>21</v>
      </c>
      <c r="X137" s="159"/>
      <c r="Y137" s="159"/>
      <c r="Z137" s="159"/>
    </row>
    <row r="138" spans="1:26" ht="15" customHeight="1">
      <c r="A138" s="180" t="s">
        <v>452</v>
      </c>
      <c r="B138" s="180">
        <v>22902046</v>
      </c>
      <c r="C138" s="180" t="s">
        <v>1837</v>
      </c>
      <c r="D138" s="180" t="s">
        <v>1866</v>
      </c>
      <c r="E138" s="180" t="s">
        <v>2059</v>
      </c>
      <c r="F138" s="180">
        <v>2577.15</v>
      </c>
      <c r="G138" s="180" t="s">
        <v>1840</v>
      </c>
      <c r="H138" s="180" t="s">
        <v>2552</v>
      </c>
      <c r="I138" s="180" t="s">
        <v>1983</v>
      </c>
      <c r="J138" s="180" t="s">
        <v>2553</v>
      </c>
      <c r="K138" s="180" t="s">
        <v>2554</v>
      </c>
      <c r="L138" s="180" t="s">
        <v>2555</v>
      </c>
      <c r="M138" s="180" t="s">
        <v>1877</v>
      </c>
      <c r="N138" s="180" t="s">
        <v>452</v>
      </c>
      <c r="O138" s="180">
        <v>22901979</v>
      </c>
      <c r="P138" s="180">
        <v>22902099</v>
      </c>
      <c r="Q138" s="180" t="s">
        <v>2556</v>
      </c>
      <c r="R138" s="180">
        <v>0</v>
      </c>
      <c r="S138" s="180" t="s">
        <v>33</v>
      </c>
      <c r="T138" s="180" t="s">
        <v>21</v>
      </c>
      <c r="U138" s="180" t="b">
        <v>0</v>
      </c>
      <c r="V138" s="180" t="s">
        <v>1846</v>
      </c>
      <c r="W138" s="180" t="s">
        <v>21</v>
      </c>
      <c r="X138" s="159"/>
      <c r="Y138" s="159"/>
      <c r="Z138" s="159"/>
    </row>
    <row r="139" spans="1:26" ht="15" customHeight="1">
      <c r="A139" s="180" t="s">
        <v>452</v>
      </c>
      <c r="B139" s="180">
        <v>24001481</v>
      </c>
      <c r="C139" s="180" t="s">
        <v>1837</v>
      </c>
      <c r="D139" s="180" t="s">
        <v>1839</v>
      </c>
      <c r="E139" s="180" t="s">
        <v>2135</v>
      </c>
      <c r="F139" s="180">
        <v>568.73</v>
      </c>
      <c r="G139" s="180" t="s">
        <v>1837</v>
      </c>
      <c r="H139" s="180" t="s">
        <v>2557</v>
      </c>
      <c r="I139" s="180" t="s">
        <v>2558</v>
      </c>
      <c r="J139" s="180" t="s">
        <v>2559</v>
      </c>
      <c r="K139" s="180" t="s">
        <v>1837</v>
      </c>
      <c r="L139" s="180" t="s">
        <v>1837</v>
      </c>
      <c r="M139" s="180" t="s">
        <v>1837</v>
      </c>
      <c r="N139" s="180" t="s">
        <v>452</v>
      </c>
      <c r="O139" s="180">
        <v>24001383</v>
      </c>
      <c r="P139" s="180">
        <v>24001517</v>
      </c>
      <c r="Q139" s="180" t="s">
        <v>2560</v>
      </c>
      <c r="R139" s="180">
        <v>0</v>
      </c>
      <c r="S139" s="180" t="s">
        <v>1905</v>
      </c>
      <c r="T139" s="180" t="s">
        <v>21</v>
      </c>
      <c r="U139" s="180" t="b">
        <v>0</v>
      </c>
      <c r="V139" s="180" t="s">
        <v>1846</v>
      </c>
      <c r="W139" s="180" t="s">
        <v>21</v>
      </c>
      <c r="X139" s="159"/>
      <c r="Y139" s="159"/>
      <c r="Z139" s="159"/>
    </row>
    <row r="140" spans="1:26" ht="15" customHeight="1">
      <c r="A140" s="180" t="s">
        <v>452</v>
      </c>
      <c r="B140" s="180">
        <v>24300643</v>
      </c>
      <c r="C140" s="180" t="s">
        <v>1837</v>
      </c>
      <c r="D140" s="180" t="s">
        <v>1890</v>
      </c>
      <c r="E140" s="180" t="s">
        <v>2561</v>
      </c>
      <c r="F140" s="180" t="s">
        <v>1837</v>
      </c>
      <c r="G140" s="180" t="s">
        <v>1840</v>
      </c>
      <c r="H140" s="180" t="s">
        <v>2562</v>
      </c>
      <c r="I140" s="180" t="s">
        <v>1842</v>
      </c>
      <c r="J140" s="180" t="s">
        <v>1837</v>
      </c>
      <c r="K140" s="180" t="s">
        <v>2563</v>
      </c>
      <c r="L140" s="180" t="s">
        <v>1837</v>
      </c>
      <c r="M140" s="180" t="s">
        <v>1837</v>
      </c>
      <c r="N140" s="180" t="s">
        <v>452</v>
      </c>
      <c r="O140" s="180">
        <v>24300407</v>
      </c>
      <c r="P140" s="180">
        <v>24300857</v>
      </c>
      <c r="Q140" s="180" t="s">
        <v>2564</v>
      </c>
      <c r="R140" s="180">
        <v>0</v>
      </c>
      <c r="S140" s="180" t="s">
        <v>1905</v>
      </c>
      <c r="T140" s="180" t="s">
        <v>21</v>
      </c>
      <c r="U140" s="180" t="b">
        <v>0</v>
      </c>
      <c r="V140" s="180" t="s">
        <v>1846</v>
      </c>
      <c r="W140" s="180" t="s">
        <v>21</v>
      </c>
      <c r="X140" s="159"/>
      <c r="Y140" s="159"/>
      <c r="Z140" s="159"/>
    </row>
    <row r="141" spans="1:26" ht="15" customHeight="1">
      <c r="A141" s="180" t="s">
        <v>452</v>
      </c>
      <c r="B141" s="180">
        <v>29927416</v>
      </c>
      <c r="C141" s="180" t="s">
        <v>1837</v>
      </c>
      <c r="D141" s="180" t="s">
        <v>1866</v>
      </c>
      <c r="E141" s="180" t="s">
        <v>2565</v>
      </c>
      <c r="F141" s="180">
        <v>383.95</v>
      </c>
      <c r="G141" s="180" t="s">
        <v>1840</v>
      </c>
      <c r="H141" s="180" t="s">
        <v>2566</v>
      </c>
      <c r="I141" s="180" t="s">
        <v>2567</v>
      </c>
      <c r="J141" s="180" t="s">
        <v>2568</v>
      </c>
      <c r="K141" s="180" t="s">
        <v>2569</v>
      </c>
      <c r="L141" s="180" t="s">
        <v>2570</v>
      </c>
      <c r="M141" s="180" t="s">
        <v>1896</v>
      </c>
      <c r="N141" s="180" t="s">
        <v>452</v>
      </c>
      <c r="O141" s="180">
        <v>29927248</v>
      </c>
      <c r="P141" s="180">
        <v>29927512</v>
      </c>
      <c r="Q141" s="180" t="s">
        <v>2571</v>
      </c>
      <c r="R141" s="180">
        <v>0</v>
      </c>
      <c r="S141" s="180" t="s">
        <v>33</v>
      </c>
      <c r="T141" s="180" t="s">
        <v>21</v>
      </c>
      <c r="U141" s="180" t="b">
        <v>0</v>
      </c>
      <c r="V141" s="180" t="s">
        <v>1858</v>
      </c>
      <c r="W141" s="180" t="s">
        <v>21</v>
      </c>
      <c r="X141" s="159"/>
      <c r="Y141" s="159"/>
      <c r="Z141" s="159"/>
    </row>
    <row r="142" spans="1:26" ht="15" customHeight="1">
      <c r="A142" s="180" t="s">
        <v>452</v>
      </c>
      <c r="B142" s="180">
        <v>53152762</v>
      </c>
      <c r="C142" s="180" t="s">
        <v>1837</v>
      </c>
      <c r="D142" s="180" t="s">
        <v>1839</v>
      </c>
      <c r="E142" s="180" t="s">
        <v>2572</v>
      </c>
      <c r="F142" s="180">
        <v>1517.67</v>
      </c>
      <c r="G142" s="180" t="s">
        <v>1840</v>
      </c>
      <c r="H142" s="180" t="s">
        <v>2573</v>
      </c>
      <c r="I142" s="180" t="s">
        <v>2574</v>
      </c>
      <c r="J142" s="180" t="s">
        <v>2575</v>
      </c>
      <c r="K142" s="180" t="s">
        <v>2576</v>
      </c>
      <c r="L142" s="180" t="s">
        <v>2577</v>
      </c>
      <c r="M142" s="180" t="s">
        <v>1877</v>
      </c>
      <c r="N142" s="180" t="s">
        <v>452</v>
      </c>
      <c r="O142" s="180">
        <v>53152260</v>
      </c>
      <c r="P142" s="180">
        <v>53153098</v>
      </c>
      <c r="Q142" s="180" t="s">
        <v>2578</v>
      </c>
      <c r="R142" s="180">
        <v>0</v>
      </c>
      <c r="S142" s="180" t="s">
        <v>33</v>
      </c>
      <c r="T142" s="180" t="s">
        <v>21</v>
      </c>
      <c r="U142" s="180" t="b">
        <v>0</v>
      </c>
      <c r="V142" s="180" t="s">
        <v>1858</v>
      </c>
      <c r="W142" s="180" t="s">
        <v>21</v>
      </c>
      <c r="X142" s="159"/>
      <c r="Y142" s="159"/>
      <c r="Z142" s="159"/>
    </row>
    <row r="143" spans="1:26" ht="15" customHeight="1">
      <c r="A143" s="180" t="s">
        <v>452</v>
      </c>
      <c r="B143" s="180">
        <v>67198163</v>
      </c>
      <c r="C143" s="180" t="s">
        <v>1837</v>
      </c>
      <c r="D143" s="180" t="s">
        <v>2579</v>
      </c>
      <c r="E143" s="180" t="s">
        <v>1839</v>
      </c>
      <c r="F143" s="180">
        <v>1553.5</v>
      </c>
      <c r="G143" s="180" t="s">
        <v>1840</v>
      </c>
      <c r="H143" s="180" t="s">
        <v>2580</v>
      </c>
      <c r="I143" s="180" t="s">
        <v>2581</v>
      </c>
      <c r="J143" s="180" t="s">
        <v>2582</v>
      </c>
      <c r="K143" s="180" t="s">
        <v>2583</v>
      </c>
      <c r="L143" s="180" t="s">
        <v>2584</v>
      </c>
      <c r="M143" s="180" t="s">
        <v>1844</v>
      </c>
      <c r="N143" s="180" t="s">
        <v>452</v>
      </c>
      <c r="O143" s="180">
        <v>67198161</v>
      </c>
      <c r="P143" s="180">
        <v>67198320</v>
      </c>
      <c r="Q143" s="180" t="s">
        <v>2585</v>
      </c>
      <c r="R143" s="180">
        <v>0</v>
      </c>
      <c r="S143" s="180" t="s">
        <v>1905</v>
      </c>
      <c r="T143" s="180" t="s">
        <v>21</v>
      </c>
      <c r="U143" s="180" t="b">
        <v>0</v>
      </c>
      <c r="V143" s="180" t="s">
        <v>1858</v>
      </c>
      <c r="W143" s="180" t="s">
        <v>21</v>
      </c>
      <c r="X143" s="159"/>
      <c r="Y143" s="159"/>
      <c r="Z143" s="159"/>
    </row>
    <row r="144" spans="1:26" ht="15" customHeight="1">
      <c r="A144" s="180" t="s">
        <v>452</v>
      </c>
      <c r="B144" s="180">
        <v>75579149</v>
      </c>
      <c r="C144" s="180" t="s">
        <v>1837</v>
      </c>
      <c r="D144" s="180" t="s">
        <v>2586</v>
      </c>
      <c r="E144" s="180" t="s">
        <v>1847</v>
      </c>
      <c r="F144" s="180">
        <v>454.45</v>
      </c>
      <c r="G144" s="180" t="s">
        <v>1840</v>
      </c>
      <c r="H144" s="180" t="s">
        <v>2587</v>
      </c>
      <c r="I144" s="180" t="s">
        <v>2048</v>
      </c>
      <c r="J144" s="180" t="s">
        <v>2588</v>
      </c>
      <c r="K144" s="180" t="s">
        <v>2589</v>
      </c>
      <c r="L144" s="180" t="s">
        <v>2590</v>
      </c>
      <c r="M144" s="180" t="s">
        <v>1844</v>
      </c>
      <c r="N144" s="180" t="s">
        <v>452</v>
      </c>
      <c r="O144" s="180">
        <v>75578972</v>
      </c>
      <c r="P144" s="180">
        <v>75579641</v>
      </c>
      <c r="Q144" s="180" t="s">
        <v>2591</v>
      </c>
      <c r="R144" s="180">
        <v>0</v>
      </c>
      <c r="S144" s="180" t="s">
        <v>1905</v>
      </c>
      <c r="T144" s="180" t="s">
        <v>21</v>
      </c>
      <c r="U144" s="180" t="b">
        <v>0</v>
      </c>
      <c r="V144" s="180" t="s">
        <v>1858</v>
      </c>
      <c r="W144" s="180" t="s">
        <v>21</v>
      </c>
      <c r="X144" s="159"/>
      <c r="Y144" s="159"/>
      <c r="Z144" s="159"/>
    </row>
    <row r="145" spans="1:26" ht="15" customHeight="1">
      <c r="A145" s="180" t="s">
        <v>452</v>
      </c>
      <c r="B145" s="180">
        <v>92071010</v>
      </c>
      <c r="C145" s="180" t="s">
        <v>1837</v>
      </c>
      <c r="D145" s="180" t="s">
        <v>1847</v>
      </c>
      <c r="E145" s="180" t="s">
        <v>2592</v>
      </c>
      <c r="F145" s="180">
        <v>30</v>
      </c>
      <c r="G145" s="180" t="s">
        <v>1840</v>
      </c>
      <c r="H145" s="180" t="s">
        <v>2593</v>
      </c>
      <c r="I145" s="180" t="s">
        <v>773</v>
      </c>
      <c r="J145" s="180" t="s">
        <v>1837</v>
      </c>
      <c r="K145" s="180" t="s">
        <v>1837</v>
      </c>
      <c r="L145" s="180" t="s">
        <v>1837</v>
      </c>
      <c r="M145" s="180" t="s">
        <v>1844</v>
      </c>
      <c r="N145" s="180" t="s">
        <v>452</v>
      </c>
      <c r="O145" s="180">
        <v>92070934</v>
      </c>
      <c r="P145" s="180">
        <v>92071053</v>
      </c>
      <c r="Q145" s="180" t="s">
        <v>2594</v>
      </c>
      <c r="R145" s="180">
        <v>0</v>
      </c>
      <c r="S145" s="180" t="s">
        <v>33</v>
      </c>
      <c r="T145" s="180" t="s">
        <v>21</v>
      </c>
      <c r="U145" s="180" t="b">
        <v>0</v>
      </c>
      <c r="V145" s="180" t="s">
        <v>1858</v>
      </c>
      <c r="W145" s="180" t="s">
        <v>21</v>
      </c>
      <c r="X145" s="159"/>
      <c r="Y145" s="159"/>
      <c r="Z145" s="159"/>
    </row>
    <row r="146" spans="1:26" ht="15" customHeight="1">
      <c r="A146" s="180" t="s">
        <v>452</v>
      </c>
      <c r="B146" s="180">
        <v>92688192</v>
      </c>
      <c r="C146" s="180" t="s">
        <v>1837</v>
      </c>
      <c r="D146" s="180" t="s">
        <v>2530</v>
      </c>
      <c r="E146" s="180" t="s">
        <v>1839</v>
      </c>
      <c r="F146" s="180">
        <v>894.6</v>
      </c>
      <c r="G146" s="180" t="s">
        <v>1840</v>
      </c>
      <c r="H146" s="180" t="s">
        <v>2595</v>
      </c>
      <c r="I146" s="180" t="s">
        <v>2061</v>
      </c>
      <c r="J146" s="180" t="s">
        <v>2596</v>
      </c>
      <c r="K146" s="180" t="s">
        <v>2597</v>
      </c>
      <c r="L146" s="180" t="s">
        <v>2598</v>
      </c>
      <c r="M146" s="180" t="s">
        <v>1844</v>
      </c>
      <c r="N146" s="180" t="s">
        <v>452</v>
      </c>
      <c r="O146" s="180">
        <v>92687925</v>
      </c>
      <c r="P146" s="180">
        <v>92688252</v>
      </c>
      <c r="Q146" s="180" t="s">
        <v>2599</v>
      </c>
      <c r="R146" s="180">
        <v>0</v>
      </c>
      <c r="S146" s="180" t="s">
        <v>1905</v>
      </c>
      <c r="T146" s="180" t="s">
        <v>21</v>
      </c>
      <c r="U146" s="180" t="b">
        <v>0</v>
      </c>
      <c r="V146" s="180" t="s">
        <v>1858</v>
      </c>
      <c r="W146" s="180" t="s">
        <v>21</v>
      </c>
      <c r="X146" s="159"/>
      <c r="Y146" s="159"/>
      <c r="Z146" s="159"/>
    </row>
    <row r="147" spans="1:26" ht="15" customHeight="1">
      <c r="A147" s="180" t="s">
        <v>452</v>
      </c>
      <c r="B147" s="180">
        <v>100128588</v>
      </c>
      <c r="C147" s="180" t="s">
        <v>1837</v>
      </c>
      <c r="D147" s="180" t="s">
        <v>1859</v>
      </c>
      <c r="E147" s="180" t="s">
        <v>1847</v>
      </c>
      <c r="F147" s="180">
        <v>164.23</v>
      </c>
      <c r="G147" s="180" t="s">
        <v>1837</v>
      </c>
      <c r="H147" s="180" t="s">
        <v>2600</v>
      </c>
      <c r="I147" s="180" t="s">
        <v>2481</v>
      </c>
      <c r="J147" s="180" t="s">
        <v>2601</v>
      </c>
      <c r="K147" s="180" t="s">
        <v>1837</v>
      </c>
      <c r="L147" s="180" t="s">
        <v>1837</v>
      </c>
      <c r="M147" s="180" t="s">
        <v>1837</v>
      </c>
      <c r="N147" s="180" t="s">
        <v>452</v>
      </c>
      <c r="O147" s="180">
        <v>100128518</v>
      </c>
      <c r="P147" s="180">
        <v>100128748</v>
      </c>
      <c r="Q147" s="180" t="s">
        <v>2602</v>
      </c>
      <c r="R147" s="180">
        <v>0</v>
      </c>
      <c r="S147" s="180" t="s">
        <v>1905</v>
      </c>
      <c r="T147" s="180" t="s">
        <v>21</v>
      </c>
      <c r="U147" s="180" t="b">
        <v>0</v>
      </c>
      <c r="V147" s="180" t="s">
        <v>1858</v>
      </c>
      <c r="W147" s="180" t="s">
        <v>21</v>
      </c>
      <c r="X147" s="159"/>
      <c r="Y147" s="159"/>
      <c r="Z147" s="159"/>
    </row>
    <row r="148" spans="1:26" ht="15" customHeight="1">
      <c r="A148" s="180" t="s">
        <v>452</v>
      </c>
      <c r="B148" s="180">
        <v>100128597</v>
      </c>
      <c r="C148" s="180" t="s">
        <v>1837</v>
      </c>
      <c r="D148" s="180" t="s">
        <v>2085</v>
      </c>
      <c r="E148" s="180" t="s">
        <v>1847</v>
      </c>
      <c r="F148" s="180">
        <v>153.22999999999999</v>
      </c>
      <c r="G148" s="180" t="s">
        <v>1837</v>
      </c>
      <c r="H148" s="180" t="s">
        <v>2603</v>
      </c>
      <c r="I148" s="180" t="s">
        <v>1887</v>
      </c>
      <c r="J148" s="180" t="s">
        <v>2604</v>
      </c>
      <c r="K148" s="180" t="s">
        <v>1837</v>
      </c>
      <c r="L148" s="180" t="s">
        <v>1837</v>
      </c>
      <c r="M148" s="180" t="s">
        <v>1837</v>
      </c>
      <c r="N148" s="180" t="s">
        <v>452</v>
      </c>
      <c r="O148" s="180">
        <v>100128518</v>
      </c>
      <c r="P148" s="180">
        <v>100128748</v>
      </c>
      <c r="Q148" s="180" t="s">
        <v>2602</v>
      </c>
      <c r="R148" s="180">
        <v>0</v>
      </c>
      <c r="S148" s="180" t="s">
        <v>1905</v>
      </c>
      <c r="T148" s="180" t="s">
        <v>21</v>
      </c>
      <c r="U148" s="180" t="b">
        <v>0</v>
      </c>
      <c r="V148" s="180" t="s">
        <v>1858</v>
      </c>
      <c r="W148" s="180" t="s">
        <v>21</v>
      </c>
      <c r="X148" s="159"/>
      <c r="Y148" s="159"/>
      <c r="Z148" s="159"/>
    </row>
    <row r="149" spans="1:26" ht="15" customHeight="1">
      <c r="A149" s="180" t="s">
        <v>452</v>
      </c>
      <c r="B149" s="180">
        <v>100128603</v>
      </c>
      <c r="C149" s="180" t="s">
        <v>1837</v>
      </c>
      <c r="D149" s="180" t="s">
        <v>2605</v>
      </c>
      <c r="E149" s="180" t="s">
        <v>1847</v>
      </c>
      <c r="F149" s="180">
        <v>82.16</v>
      </c>
      <c r="G149" s="180" t="s">
        <v>2606</v>
      </c>
      <c r="H149" s="180" t="s">
        <v>2607</v>
      </c>
      <c r="I149" s="180" t="s">
        <v>2608</v>
      </c>
      <c r="J149" s="180" t="s">
        <v>2609</v>
      </c>
      <c r="K149" s="180" t="s">
        <v>1837</v>
      </c>
      <c r="L149" s="180" t="s">
        <v>1837</v>
      </c>
      <c r="M149" s="180" t="s">
        <v>1837</v>
      </c>
      <c r="N149" s="180" t="s">
        <v>452</v>
      </c>
      <c r="O149" s="180">
        <v>100128518</v>
      </c>
      <c r="P149" s="180">
        <v>100128748</v>
      </c>
      <c r="Q149" s="180" t="s">
        <v>2602</v>
      </c>
      <c r="R149" s="180">
        <v>0</v>
      </c>
      <c r="S149" s="180" t="s">
        <v>1905</v>
      </c>
      <c r="T149" s="180" t="s">
        <v>21</v>
      </c>
      <c r="U149" s="180" t="b">
        <v>0</v>
      </c>
      <c r="V149" s="180" t="s">
        <v>1858</v>
      </c>
      <c r="W149" s="180" t="s">
        <v>21</v>
      </c>
      <c r="X149" s="159"/>
      <c r="Y149" s="159"/>
      <c r="Z149" s="159"/>
    </row>
    <row r="150" spans="1:26" ht="15" customHeight="1">
      <c r="A150" s="180" t="s">
        <v>452</v>
      </c>
      <c r="B150" s="180">
        <v>100128609</v>
      </c>
      <c r="C150" s="180" t="s">
        <v>1837</v>
      </c>
      <c r="D150" s="180" t="s">
        <v>2610</v>
      </c>
      <c r="E150" s="180" t="s">
        <v>1847</v>
      </c>
      <c r="F150" s="180">
        <v>109.23</v>
      </c>
      <c r="G150" s="180" t="s">
        <v>1837</v>
      </c>
      <c r="H150" s="180" t="s">
        <v>2611</v>
      </c>
      <c r="I150" s="180" t="s">
        <v>1887</v>
      </c>
      <c r="J150" s="180" t="s">
        <v>2612</v>
      </c>
      <c r="K150" s="180" t="s">
        <v>1837</v>
      </c>
      <c r="L150" s="180" t="s">
        <v>1837</v>
      </c>
      <c r="M150" s="180" t="s">
        <v>1837</v>
      </c>
      <c r="N150" s="180" t="s">
        <v>452</v>
      </c>
      <c r="O150" s="180">
        <v>100128518</v>
      </c>
      <c r="P150" s="180">
        <v>100128748</v>
      </c>
      <c r="Q150" s="180" t="s">
        <v>2602</v>
      </c>
      <c r="R150" s="180">
        <v>0</v>
      </c>
      <c r="S150" s="180" t="s">
        <v>1905</v>
      </c>
      <c r="T150" s="180" t="s">
        <v>21</v>
      </c>
      <c r="U150" s="180" t="b">
        <v>0</v>
      </c>
      <c r="V150" s="180" t="s">
        <v>1846</v>
      </c>
      <c r="W150" s="180" t="s">
        <v>21</v>
      </c>
      <c r="X150" s="159"/>
      <c r="Y150" s="159"/>
      <c r="Z150" s="159"/>
    </row>
    <row r="151" spans="1:26" ht="15" customHeight="1">
      <c r="A151" s="180" t="s">
        <v>452</v>
      </c>
      <c r="B151" s="180">
        <v>100128619</v>
      </c>
      <c r="C151" s="180" t="s">
        <v>1837</v>
      </c>
      <c r="D151" s="180" t="s">
        <v>2613</v>
      </c>
      <c r="E151" s="180" t="s">
        <v>1847</v>
      </c>
      <c r="F151" s="180">
        <v>54.23</v>
      </c>
      <c r="G151" s="180" t="s">
        <v>2606</v>
      </c>
      <c r="H151" s="180" t="s">
        <v>2614</v>
      </c>
      <c r="I151" s="180" t="s">
        <v>2002</v>
      </c>
      <c r="J151" s="180" t="s">
        <v>2615</v>
      </c>
      <c r="K151" s="180" t="s">
        <v>1837</v>
      </c>
      <c r="L151" s="180" t="s">
        <v>1837</v>
      </c>
      <c r="M151" s="180" t="s">
        <v>1837</v>
      </c>
      <c r="N151" s="180" t="s">
        <v>452</v>
      </c>
      <c r="O151" s="180">
        <v>100128518</v>
      </c>
      <c r="P151" s="180">
        <v>100128748</v>
      </c>
      <c r="Q151" s="180" t="s">
        <v>2602</v>
      </c>
      <c r="R151" s="180">
        <v>0</v>
      </c>
      <c r="S151" s="180" t="s">
        <v>1905</v>
      </c>
      <c r="T151" s="180" t="s">
        <v>21</v>
      </c>
      <c r="U151" s="180" t="b">
        <v>0</v>
      </c>
      <c r="V151" s="180" t="s">
        <v>1846</v>
      </c>
      <c r="W151" s="180" t="s">
        <v>21</v>
      </c>
      <c r="X151" s="159"/>
      <c r="Y151" s="159"/>
      <c r="Z151" s="159"/>
    </row>
    <row r="152" spans="1:26" ht="15" customHeight="1">
      <c r="A152" s="180" t="s">
        <v>452</v>
      </c>
      <c r="B152" s="180">
        <v>100128633</v>
      </c>
      <c r="C152" s="180" t="s">
        <v>1837</v>
      </c>
      <c r="D152" s="180" t="s">
        <v>2616</v>
      </c>
      <c r="E152" s="180" t="s">
        <v>1847</v>
      </c>
      <c r="F152" s="180">
        <v>55.73</v>
      </c>
      <c r="G152" s="180" t="s">
        <v>2606</v>
      </c>
      <c r="H152" s="180" t="s">
        <v>2617</v>
      </c>
      <c r="I152" s="180" t="s">
        <v>2618</v>
      </c>
      <c r="J152" s="180" t="s">
        <v>2619</v>
      </c>
      <c r="K152" s="180" t="s">
        <v>1837</v>
      </c>
      <c r="L152" s="180" t="s">
        <v>1837</v>
      </c>
      <c r="M152" s="180" t="s">
        <v>1837</v>
      </c>
      <c r="N152" s="180" t="s">
        <v>452</v>
      </c>
      <c r="O152" s="180">
        <v>100128518</v>
      </c>
      <c r="P152" s="180">
        <v>100128748</v>
      </c>
      <c r="Q152" s="180" t="s">
        <v>2602</v>
      </c>
      <c r="R152" s="180">
        <v>0</v>
      </c>
      <c r="S152" s="180" t="s">
        <v>1905</v>
      </c>
      <c r="T152" s="180" t="s">
        <v>21</v>
      </c>
      <c r="U152" s="180" t="b">
        <v>0</v>
      </c>
      <c r="V152" s="180" t="s">
        <v>1846</v>
      </c>
      <c r="W152" s="180" t="s">
        <v>21</v>
      </c>
      <c r="X152" s="159"/>
      <c r="Y152" s="159"/>
      <c r="Z152" s="159"/>
    </row>
    <row r="153" spans="1:26" ht="15" customHeight="1">
      <c r="A153" s="180" t="s">
        <v>452</v>
      </c>
      <c r="B153" s="180">
        <v>104588781</v>
      </c>
      <c r="C153" s="180" t="s">
        <v>1837</v>
      </c>
      <c r="D153" s="180" t="s">
        <v>2620</v>
      </c>
      <c r="E153" s="180" t="s">
        <v>1839</v>
      </c>
      <c r="F153" s="180">
        <v>1100.76</v>
      </c>
      <c r="G153" s="180" t="s">
        <v>1840</v>
      </c>
      <c r="H153" s="180" t="s">
        <v>2621</v>
      </c>
      <c r="I153" s="180" t="s">
        <v>2622</v>
      </c>
      <c r="J153" s="180" t="s">
        <v>2623</v>
      </c>
      <c r="K153" s="180" t="s">
        <v>2624</v>
      </c>
      <c r="L153" s="180" t="s">
        <v>2625</v>
      </c>
      <c r="M153" s="180" t="s">
        <v>1877</v>
      </c>
      <c r="N153" s="180" t="s">
        <v>452</v>
      </c>
      <c r="O153" s="180">
        <v>104588577</v>
      </c>
      <c r="P153" s="180">
        <v>104588783</v>
      </c>
      <c r="Q153" s="180" t="s">
        <v>2626</v>
      </c>
      <c r="R153" s="180">
        <v>0</v>
      </c>
      <c r="S153" s="180" t="s">
        <v>1905</v>
      </c>
      <c r="T153" s="180" t="s">
        <v>21</v>
      </c>
      <c r="U153" s="180" t="b">
        <v>0</v>
      </c>
      <c r="V153" s="180" t="s">
        <v>1846</v>
      </c>
      <c r="W153" s="180" t="s">
        <v>21</v>
      </c>
      <c r="X153" s="159"/>
      <c r="Y153" s="159"/>
      <c r="Z153" s="159"/>
    </row>
    <row r="154" spans="1:26" ht="15" customHeight="1">
      <c r="A154" s="180" t="s">
        <v>453</v>
      </c>
      <c r="B154" s="180">
        <v>20534699</v>
      </c>
      <c r="C154" s="180" t="s">
        <v>1837</v>
      </c>
      <c r="D154" s="180" t="s">
        <v>2627</v>
      </c>
      <c r="E154" s="180" t="s">
        <v>1847</v>
      </c>
      <c r="F154" s="180">
        <v>142.72999999999999</v>
      </c>
      <c r="G154" s="180" t="s">
        <v>1840</v>
      </c>
      <c r="H154" s="180" t="s">
        <v>2628</v>
      </c>
      <c r="I154" s="180" t="s">
        <v>1922</v>
      </c>
      <c r="J154" s="180" t="s">
        <v>2629</v>
      </c>
      <c r="K154" s="180" t="s">
        <v>2630</v>
      </c>
      <c r="L154" s="180" t="s">
        <v>1837</v>
      </c>
      <c r="M154" s="180" t="s">
        <v>1896</v>
      </c>
      <c r="N154" s="180" t="s">
        <v>453</v>
      </c>
      <c r="O154" s="180">
        <v>20534258</v>
      </c>
      <c r="P154" s="180">
        <v>20535689</v>
      </c>
      <c r="Q154" s="180" t="s">
        <v>2631</v>
      </c>
      <c r="R154" s="180">
        <v>0</v>
      </c>
      <c r="S154" s="180" t="s">
        <v>33</v>
      </c>
      <c r="T154" s="180" t="s">
        <v>21</v>
      </c>
      <c r="U154" s="180" t="b">
        <v>0</v>
      </c>
      <c r="V154" s="180" t="s">
        <v>1846</v>
      </c>
      <c r="W154" s="180" t="s">
        <v>21</v>
      </c>
      <c r="X154" s="159"/>
      <c r="Y154" s="159"/>
      <c r="Z154" s="159"/>
    </row>
    <row r="155" spans="1:26" ht="15" customHeight="1">
      <c r="A155" s="180" t="s">
        <v>453</v>
      </c>
      <c r="B155" s="180">
        <v>20541634</v>
      </c>
      <c r="C155" s="180" t="s">
        <v>1837</v>
      </c>
      <c r="D155" s="180" t="s">
        <v>1866</v>
      </c>
      <c r="E155" s="180" t="s">
        <v>2632</v>
      </c>
      <c r="F155" s="180">
        <v>30</v>
      </c>
      <c r="G155" s="180" t="s">
        <v>1840</v>
      </c>
      <c r="H155" s="180" t="s">
        <v>2633</v>
      </c>
      <c r="I155" s="180" t="s">
        <v>773</v>
      </c>
      <c r="J155" s="180" t="s">
        <v>1837</v>
      </c>
      <c r="K155" s="180" t="s">
        <v>1837</v>
      </c>
      <c r="L155" s="180" t="s">
        <v>1837</v>
      </c>
      <c r="M155" s="180" t="s">
        <v>1844</v>
      </c>
      <c r="N155" s="180" t="s">
        <v>453</v>
      </c>
      <c r="O155" s="180">
        <v>20541547</v>
      </c>
      <c r="P155" s="180">
        <v>20541709</v>
      </c>
      <c r="Q155" s="180" t="s">
        <v>2631</v>
      </c>
      <c r="R155" s="180">
        <v>0</v>
      </c>
      <c r="S155" s="180" t="s">
        <v>33</v>
      </c>
      <c r="T155" s="180" t="s">
        <v>21</v>
      </c>
      <c r="U155" s="180" t="b">
        <v>0</v>
      </c>
      <c r="V155" s="180" t="s">
        <v>1846</v>
      </c>
      <c r="W155" s="180" t="s">
        <v>21</v>
      </c>
      <c r="X155" s="159"/>
      <c r="Y155" s="159"/>
      <c r="Z155" s="159"/>
    </row>
    <row r="156" spans="1:26" ht="15" customHeight="1">
      <c r="A156" s="180" t="s">
        <v>453</v>
      </c>
      <c r="B156" s="180">
        <v>22866845</v>
      </c>
      <c r="C156" s="180" t="s">
        <v>1837</v>
      </c>
      <c r="D156" s="180" t="s">
        <v>2634</v>
      </c>
      <c r="E156" s="180" t="s">
        <v>1839</v>
      </c>
      <c r="F156" s="180">
        <v>1479.73</v>
      </c>
      <c r="G156" s="180" t="s">
        <v>1840</v>
      </c>
      <c r="H156" s="180" t="s">
        <v>2635</v>
      </c>
      <c r="I156" s="180" t="s">
        <v>2031</v>
      </c>
      <c r="J156" s="180" t="s">
        <v>2636</v>
      </c>
      <c r="K156" s="180" t="s">
        <v>2637</v>
      </c>
      <c r="L156" s="180" t="s">
        <v>1837</v>
      </c>
      <c r="M156" s="180" t="s">
        <v>1896</v>
      </c>
      <c r="N156" s="180" t="s">
        <v>453</v>
      </c>
      <c r="O156" s="180">
        <v>22866212</v>
      </c>
      <c r="P156" s="180">
        <v>22866847</v>
      </c>
      <c r="Q156" s="180" t="s">
        <v>2638</v>
      </c>
      <c r="R156" s="180">
        <v>0</v>
      </c>
      <c r="S156" s="180" t="s">
        <v>1905</v>
      </c>
      <c r="T156" s="180" t="s">
        <v>21</v>
      </c>
      <c r="U156" s="180" t="b">
        <v>0</v>
      </c>
      <c r="V156" s="180" t="s">
        <v>1846</v>
      </c>
      <c r="W156" s="180" t="s">
        <v>21</v>
      </c>
      <c r="X156" s="159"/>
      <c r="Y156" s="159"/>
      <c r="Z156" s="159"/>
    </row>
    <row r="157" spans="1:26" ht="15" customHeight="1">
      <c r="A157" s="180" t="s">
        <v>453</v>
      </c>
      <c r="B157" s="180">
        <v>23129782</v>
      </c>
      <c r="C157" s="180" t="s">
        <v>1837</v>
      </c>
      <c r="D157" s="180" t="s">
        <v>1839</v>
      </c>
      <c r="E157" s="180" t="s">
        <v>2639</v>
      </c>
      <c r="F157" s="180">
        <v>30</v>
      </c>
      <c r="G157" s="180" t="s">
        <v>1840</v>
      </c>
      <c r="H157" s="180" t="s">
        <v>2640</v>
      </c>
      <c r="I157" s="180" t="s">
        <v>773</v>
      </c>
      <c r="J157" s="180" t="s">
        <v>1837</v>
      </c>
      <c r="K157" s="180" t="s">
        <v>1837</v>
      </c>
      <c r="L157" s="180" t="s">
        <v>1837</v>
      </c>
      <c r="M157" s="180" t="s">
        <v>1896</v>
      </c>
      <c r="N157" s="180" t="s">
        <v>453</v>
      </c>
      <c r="O157" s="180">
        <v>23129469</v>
      </c>
      <c r="P157" s="180">
        <v>23130394</v>
      </c>
      <c r="Q157" s="180" t="s">
        <v>1207</v>
      </c>
      <c r="R157" s="180">
        <v>0</v>
      </c>
      <c r="S157" s="180" t="s">
        <v>33</v>
      </c>
      <c r="T157" s="180" t="s">
        <v>21</v>
      </c>
      <c r="U157" s="180" t="b">
        <v>0</v>
      </c>
      <c r="V157" s="180" t="s">
        <v>1858</v>
      </c>
      <c r="W157" s="180" t="s">
        <v>21</v>
      </c>
      <c r="X157" s="159"/>
      <c r="Y157" s="159"/>
      <c r="Z157" s="159"/>
    </row>
    <row r="158" spans="1:26" ht="15" customHeight="1">
      <c r="A158" s="180" t="s">
        <v>453</v>
      </c>
      <c r="B158" s="180">
        <v>23129858</v>
      </c>
      <c r="C158" s="180" t="s">
        <v>1837</v>
      </c>
      <c r="D158" s="180" t="s">
        <v>1890</v>
      </c>
      <c r="E158" s="180" t="s">
        <v>2641</v>
      </c>
      <c r="F158" s="180">
        <v>30</v>
      </c>
      <c r="G158" s="180" t="s">
        <v>1840</v>
      </c>
      <c r="H158" s="180" t="s">
        <v>2642</v>
      </c>
      <c r="I158" s="180" t="s">
        <v>773</v>
      </c>
      <c r="J158" s="180" t="s">
        <v>1837</v>
      </c>
      <c r="K158" s="180" t="s">
        <v>1837</v>
      </c>
      <c r="L158" s="180" t="s">
        <v>1837</v>
      </c>
      <c r="M158" s="180" t="s">
        <v>1896</v>
      </c>
      <c r="N158" s="180" t="s">
        <v>453</v>
      </c>
      <c r="O158" s="180">
        <v>23129469</v>
      </c>
      <c r="P158" s="180">
        <v>23130394</v>
      </c>
      <c r="Q158" s="180" t="s">
        <v>1207</v>
      </c>
      <c r="R158" s="180">
        <v>0</v>
      </c>
      <c r="S158" s="180" t="s">
        <v>33</v>
      </c>
      <c r="T158" s="180" t="s">
        <v>21</v>
      </c>
      <c r="U158" s="180" t="b">
        <v>0</v>
      </c>
      <c r="V158" s="180" t="s">
        <v>1858</v>
      </c>
      <c r="W158" s="180" t="s">
        <v>21</v>
      </c>
      <c r="X158" s="159"/>
      <c r="Y158" s="159"/>
      <c r="Z158" s="159"/>
    </row>
    <row r="159" spans="1:26" ht="15" customHeight="1">
      <c r="A159" s="180" t="s">
        <v>453</v>
      </c>
      <c r="B159" s="180">
        <v>23129990</v>
      </c>
      <c r="C159" s="180" t="s">
        <v>1837</v>
      </c>
      <c r="D159" s="180" t="s">
        <v>1839</v>
      </c>
      <c r="E159" s="180" t="s">
        <v>2643</v>
      </c>
      <c r="F159" s="180">
        <v>30</v>
      </c>
      <c r="G159" s="180" t="s">
        <v>1840</v>
      </c>
      <c r="H159" s="180" t="s">
        <v>2644</v>
      </c>
      <c r="I159" s="180" t="s">
        <v>773</v>
      </c>
      <c r="J159" s="180" t="s">
        <v>1837</v>
      </c>
      <c r="K159" s="180" t="s">
        <v>1837</v>
      </c>
      <c r="L159" s="180" t="s">
        <v>1837</v>
      </c>
      <c r="M159" s="180" t="s">
        <v>1896</v>
      </c>
      <c r="N159" s="180" t="s">
        <v>453</v>
      </c>
      <c r="O159" s="180">
        <v>23129469</v>
      </c>
      <c r="P159" s="180">
        <v>23130394</v>
      </c>
      <c r="Q159" s="180" t="s">
        <v>1207</v>
      </c>
      <c r="R159" s="180">
        <v>0</v>
      </c>
      <c r="S159" s="180" t="s">
        <v>33</v>
      </c>
      <c r="T159" s="180" t="s">
        <v>21</v>
      </c>
      <c r="U159" s="180" t="b">
        <v>0</v>
      </c>
      <c r="V159" s="180" t="s">
        <v>1858</v>
      </c>
      <c r="W159" s="180" t="s">
        <v>21</v>
      </c>
      <c r="X159" s="159"/>
      <c r="Y159" s="159"/>
      <c r="Z159" s="159"/>
    </row>
    <row r="160" spans="1:26" ht="15" customHeight="1">
      <c r="A160" s="180" t="s">
        <v>453</v>
      </c>
      <c r="B160" s="180">
        <v>23130350</v>
      </c>
      <c r="C160" s="180" t="s">
        <v>1837</v>
      </c>
      <c r="D160" s="180" t="s">
        <v>1890</v>
      </c>
      <c r="E160" s="180" t="s">
        <v>2645</v>
      </c>
      <c r="F160" s="180">
        <v>30</v>
      </c>
      <c r="G160" s="180" t="s">
        <v>1840</v>
      </c>
      <c r="H160" s="180" t="s">
        <v>2646</v>
      </c>
      <c r="I160" s="180" t="s">
        <v>773</v>
      </c>
      <c r="J160" s="180" t="s">
        <v>1837</v>
      </c>
      <c r="K160" s="180" t="s">
        <v>1837</v>
      </c>
      <c r="L160" s="180" t="s">
        <v>1837</v>
      </c>
      <c r="M160" s="180" t="s">
        <v>1896</v>
      </c>
      <c r="N160" s="180" t="s">
        <v>453</v>
      </c>
      <c r="O160" s="180">
        <v>23129469</v>
      </c>
      <c r="P160" s="180">
        <v>23130394</v>
      </c>
      <c r="Q160" s="180" t="s">
        <v>1207</v>
      </c>
      <c r="R160" s="180">
        <v>0</v>
      </c>
      <c r="S160" s="180" t="s">
        <v>33</v>
      </c>
      <c r="T160" s="180" t="s">
        <v>21</v>
      </c>
      <c r="U160" s="180" t="b">
        <v>0</v>
      </c>
      <c r="V160" s="180" t="s">
        <v>1846</v>
      </c>
      <c r="W160" s="180" t="s">
        <v>21</v>
      </c>
      <c r="X160" s="159"/>
      <c r="Y160" s="159"/>
      <c r="Z160" s="159"/>
    </row>
    <row r="161" spans="1:26" ht="15" customHeight="1">
      <c r="A161" s="180" t="s">
        <v>453</v>
      </c>
      <c r="B161" s="180">
        <v>23439857</v>
      </c>
      <c r="C161" s="180" t="s">
        <v>1837</v>
      </c>
      <c r="D161" s="180" t="s">
        <v>1866</v>
      </c>
      <c r="E161" s="180" t="s">
        <v>2647</v>
      </c>
      <c r="F161" s="180">
        <v>30</v>
      </c>
      <c r="G161" s="180" t="s">
        <v>1840</v>
      </c>
      <c r="H161" s="180" t="s">
        <v>2648</v>
      </c>
      <c r="I161" s="180" t="s">
        <v>773</v>
      </c>
      <c r="J161" s="180" t="s">
        <v>1837</v>
      </c>
      <c r="K161" s="180" t="s">
        <v>1837</v>
      </c>
      <c r="L161" s="180" t="s">
        <v>1837</v>
      </c>
      <c r="M161" s="180" t="s">
        <v>1877</v>
      </c>
      <c r="N161" s="180" t="s">
        <v>453</v>
      </c>
      <c r="O161" s="180">
        <v>23439744</v>
      </c>
      <c r="P161" s="180">
        <v>23441682</v>
      </c>
      <c r="Q161" s="180" t="s">
        <v>2649</v>
      </c>
      <c r="R161" s="180">
        <v>0</v>
      </c>
      <c r="S161" s="180" t="s">
        <v>33</v>
      </c>
      <c r="T161" s="180" t="s">
        <v>21</v>
      </c>
      <c r="U161" s="180" t="b">
        <v>0</v>
      </c>
      <c r="V161" s="180" t="s">
        <v>1846</v>
      </c>
      <c r="W161" s="180" t="s">
        <v>21</v>
      </c>
      <c r="X161" s="159"/>
      <c r="Y161" s="159"/>
      <c r="Z161" s="159"/>
    </row>
    <row r="162" spans="1:26" ht="15" customHeight="1">
      <c r="A162" s="180" t="s">
        <v>453</v>
      </c>
      <c r="B162" s="180">
        <v>23440394</v>
      </c>
      <c r="C162" s="180" t="s">
        <v>1837</v>
      </c>
      <c r="D162" s="180" t="s">
        <v>2046</v>
      </c>
      <c r="E162" s="180" t="s">
        <v>1847</v>
      </c>
      <c r="F162" s="180">
        <v>1624.73</v>
      </c>
      <c r="G162" s="180" t="s">
        <v>1837</v>
      </c>
      <c r="H162" s="180" t="s">
        <v>2650</v>
      </c>
      <c r="I162" s="180" t="s">
        <v>1990</v>
      </c>
      <c r="J162" s="180" t="s">
        <v>2651</v>
      </c>
      <c r="K162" s="180" t="s">
        <v>1837</v>
      </c>
      <c r="L162" s="180" t="s">
        <v>1837</v>
      </c>
      <c r="M162" s="180" t="s">
        <v>1837</v>
      </c>
      <c r="N162" s="180" t="s">
        <v>453</v>
      </c>
      <c r="O162" s="180">
        <v>23439744</v>
      </c>
      <c r="P162" s="180">
        <v>23441682</v>
      </c>
      <c r="Q162" s="180" t="s">
        <v>2649</v>
      </c>
      <c r="R162" s="180">
        <v>0</v>
      </c>
      <c r="S162" s="180" t="s">
        <v>33</v>
      </c>
      <c r="T162" s="180" t="s">
        <v>21</v>
      </c>
      <c r="U162" s="180" t="b">
        <v>0</v>
      </c>
      <c r="V162" s="180" t="s">
        <v>1858</v>
      </c>
      <c r="W162" s="180" t="s">
        <v>21</v>
      </c>
      <c r="X162" s="159"/>
      <c r="Y162" s="159"/>
      <c r="Z162" s="159"/>
    </row>
    <row r="163" spans="1:26" ht="15" customHeight="1">
      <c r="A163" s="180" t="s">
        <v>453</v>
      </c>
      <c r="B163" s="180">
        <v>23440457</v>
      </c>
      <c r="C163" s="180" t="s">
        <v>1837</v>
      </c>
      <c r="D163" s="180" t="s">
        <v>2015</v>
      </c>
      <c r="E163" s="180" t="s">
        <v>1839</v>
      </c>
      <c r="F163" s="180">
        <v>355.06</v>
      </c>
      <c r="G163" s="180" t="s">
        <v>1837</v>
      </c>
      <c r="H163" s="180" t="s">
        <v>2652</v>
      </c>
      <c r="I163" s="180" t="s">
        <v>1881</v>
      </c>
      <c r="J163" s="180" t="s">
        <v>2653</v>
      </c>
      <c r="K163" s="180" t="s">
        <v>1837</v>
      </c>
      <c r="L163" s="180" t="s">
        <v>1837</v>
      </c>
      <c r="M163" s="180" t="s">
        <v>1837</v>
      </c>
      <c r="N163" s="180" t="s">
        <v>453</v>
      </c>
      <c r="O163" s="180">
        <v>23439744</v>
      </c>
      <c r="P163" s="180">
        <v>23441682</v>
      </c>
      <c r="Q163" s="180" t="s">
        <v>2649</v>
      </c>
      <c r="R163" s="180">
        <v>0</v>
      </c>
      <c r="S163" s="180" t="s">
        <v>33</v>
      </c>
      <c r="T163" s="180" t="s">
        <v>21</v>
      </c>
      <c r="U163" s="180" t="b">
        <v>0</v>
      </c>
      <c r="V163" s="180" t="s">
        <v>1858</v>
      </c>
      <c r="W163" s="180" t="s">
        <v>21</v>
      </c>
      <c r="X163" s="159"/>
      <c r="Y163" s="159"/>
      <c r="Z163" s="159"/>
    </row>
    <row r="164" spans="1:26" ht="15" customHeight="1">
      <c r="A164" s="180" t="s">
        <v>453</v>
      </c>
      <c r="B164" s="180">
        <v>23440459</v>
      </c>
      <c r="C164" s="180" t="s">
        <v>1837</v>
      </c>
      <c r="D164" s="180" t="s">
        <v>2654</v>
      </c>
      <c r="E164" s="180" t="s">
        <v>1839</v>
      </c>
      <c r="F164" s="180">
        <v>318.73</v>
      </c>
      <c r="G164" s="180" t="s">
        <v>1837</v>
      </c>
      <c r="H164" s="180" t="s">
        <v>2655</v>
      </c>
      <c r="I164" s="180" t="s">
        <v>2608</v>
      </c>
      <c r="J164" s="180" t="s">
        <v>2656</v>
      </c>
      <c r="K164" s="180" t="s">
        <v>1837</v>
      </c>
      <c r="L164" s="180" t="s">
        <v>1837</v>
      </c>
      <c r="M164" s="180" t="s">
        <v>1837</v>
      </c>
      <c r="N164" s="180" t="s">
        <v>453</v>
      </c>
      <c r="O164" s="180">
        <v>23439744</v>
      </c>
      <c r="P164" s="180">
        <v>23441682</v>
      </c>
      <c r="Q164" s="180" t="s">
        <v>2649</v>
      </c>
      <c r="R164" s="180">
        <v>0</v>
      </c>
      <c r="S164" s="180" t="s">
        <v>33</v>
      </c>
      <c r="T164" s="180" t="s">
        <v>21</v>
      </c>
      <c r="U164" s="180" t="b">
        <v>0</v>
      </c>
      <c r="V164" s="180" t="s">
        <v>1858</v>
      </c>
      <c r="W164" s="180" t="s">
        <v>21</v>
      </c>
      <c r="X164" s="159"/>
      <c r="Y164" s="159"/>
      <c r="Z164" s="159"/>
    </row>
    <row r="165" spans="1:26" ht="15" customHeight="1">
      <c r="A165" s="180" t="s">
        <v>453</v>
      </c>
      <c r="B165" s="180">
        <v>23440601</v>
      </c>
      <c r="C165" s="180" t="s">
        <v>1837</v>
      </c>
      <c r="D165" s="180" t="s">
        <v>2311</v>
      </c>
      <c r="E165" s="180" t="s">
        <v>1839</v>
      </c>
      <c r="F165" s="180">
        <v>917.4</v>
      </c>
      <c r="G165" s="180" t="s">
        <v>1837</v>
      </c>
      <c r="H165" s="180" t="s">
        <v>2657</v>
      </c>
      <c r="I165" s="180" t="s">
        <v>2452</v>
      </c>
      <c r="J165" s="180" t="s">
        <v>2658</v>
      </c>
      <c r="K165" s="180" t="s">
        <v>1837</v>
      </c>
      <c r="L165" s="180" t="s">
        <v>1837</v>
      </c>
      <c r="M165" s="180" t="s">
        <v>1837</v>
      </c>
      <c r="N165" s="180" t="s">
        <v>453</v>
      </c>
      <c r="O165" s="180">
        <v>23439744</v>
      </c>
      <c r="P165" s="180">
        <v>23441682</v>
      </c>
      <c r="Q165" s="180" t="s">
        <v>2649</v>
      </c>
      <c r="R165" s="180">
        <v>0</v>
      </c>
      <c r="S165" s="180" t="s">
        <v>33</v>
      </c>
      <c r="T165" s="180" t="s">
        <v>21</v>
      </c>
      <c r="U165" s="180" t="b">
        <v>1</v>
      </c>
      <c r="V165" s="180" t="s">
        <v>1858</v>
      </c>
      <c r="W165" s="180" t="s">
        <v>21</v>
      </c>
      <c r="X165" s="159"/>
      <c r="Y165" s="159"/>
      <c r="Z165" s="159"/>
    </row>
    <row r="166" spans="1:26" ht="15" customHeight="1">
      <c r="A166" s="180" t="s">
        <v>453</v>
      </c>
      <c r="B166" s="180">
        <v>23440678</v>
      </c>
      <c r="C166" s="180" t="s">
        <v>1837</v>
      </c>
      <c r="D166" s="180" t="s">
        <v>1913</v>
      </c>
      <c r="E166" s="180" t="s">
        <v>1890</v>
      </c>
      <c r="F166" s="180">
        <v>379.06</v>
      </c>
      <c r="G166" s="180" t="s">
        <v>1840</v>
      </c>
      <c r="H166" s="180" t="s">
        <v>2659</v>
      </c>
      <c r="I166" s="180" t="s">
        <v>2369</v>
      </c>
      <c r="J166" s="180" t="s">
        <v>2660</v>
      </c>
      <c r="K166" s="180" t="s">
        <v>2661</v>
      </c>
      <c r="L166" s="180" t="s">
        <v>1837</v>
      </c>
      <c r="M166" s="180" t="s">
        <v>1837</v>
      </c>
      <c r="N166" s="180" t="s">
        <v>453</v>
      </c>
      <c r="O166" s="180">
        <v>23439744</v>
      </c>
      <c r="P166" s="180">
        <v>23441682</v>
      </c>
      <c r="Q166" s="180" t="s">
        <v>2649</v>
      </c>
      <c r="R166" s="180">
        <v>0</v>
      </c>
      <c r="S166" s="180" t="s">
        <v>33</v>
      </c>
      <c r="T166" s="180" t="s">
        <v>21</v>
      </c>
      <c r="U166" s="180" t="b">
        <v>1</v>
      </c>
      <c r="V166" s="180" t="s">
        <v>1858</v>
      </c>
      <c r="W166" s="180" t="s">
        <v>21</v>
      </c>
      <c r="X166" s="159"/>
      <c r="Y166" s="159"/>
      <c r="Z166" s="159"/>
    </row>
    <row r="167" spans="1:26" ht="15" customHeight="1">
      <c r="A167" s="180" t="s">
        <v>453</v>
      </c>
      <c r="B167" s="180">
        <v>23440775</v>
      </c>
      <c r="C167" s="180" t="s">
        <v>1837</v>
      </c>
      <c r="D167" s="180" t="s">
        <v>1847</v>
      </c>
      <c r="E167" s="180" t="s">
        <v>2662</v>
      </c>
      <c r="F167" s="180">
        <v>547.05999999999995</v>
      </c>
      <c r="G167" s="180" t="s">
        <v>1840</v>
      </c>
      <c r="H167" s="180" t="s">
        <v>2663</v>
      </c>
      <c r="I167" s="180" t="s">
        <v>2532</v>
      </c>
      <c r="J167" s="180" t="s">
        <v>2664</v>
      </c>
      <c r="K167" s="180" t="s">
        <v>2665</v>
      </c>
      <c r="L167" s="180" t="s">
        <v>1837</v>
      </c>
      <c r="M167" s="180" t="s">
        <v>1837</v>
      </c>
      <c r="N167" s="180" t="s">
        <v>453</v>
      </c>
      <c r="O167" s="180">
        <v>23439744</v>
      </c>
      <c r="P167" s="180">
        <v>23441682</v>
      </c>
      <c r="Q167" s="180" t="s">
        <v>2649</v>
      </c>
      <c r="R167" s="180">
        <v>0</v>
      </c>
      <c r="S167" s="180" t="s">
        <v>33</v>
      </c>
      <c r="T167" s="180" t="s">
        <v>21</v>
      </c>
      <c r="U167" s="180" t="b">
        <v>0</v>
      </c>
      <c r="V167" s="180" t="s">
        <v>1858</v>
      </c>
      <c r="W167" s="180" t="s">
        <v>21</v>
      </c>
      <c r="X167" s="159"/>
      <c r="Y167" s="159"/>
      <c r="Z167" s="159"/>
    </row>
    <row r="168" spans="1:26" ht="15" customHeight="1">
      <c r="A168" s="180" t="s">
        <v>453</v>
      </c>
      <c r="B168" s="180">
        <v>30373077</v>
      </c>
      <c r="C168" s="180" t="s">
        <v>1837</v>
      </c>
      <c r="D168" s="180" t="s">
        <v>2666</v>
      </c>
      <c r="E168" s="180" t="s">
        <v>1839</v>
      </c>
      <c r="F168" s="180">
        <v>30</v>
      </c>
      <c r="G168" s="180" t="s">
        <v>1840</v>
      </c>
      <c r="H168" s="180" t="s">
        <v>2667</v>
      </c>
      <c r="I168" s="180" t="s">
        <v>773</v>
      </c>
      <c r="J168" s="180" t="s">
        <v>1837</v>
      </c>
      <c r="K168" s="180" t="s">
        <v>1837</v>
      </c>
      <c r="L168" s="180" t="s">
        <v>1837</v>
      </c>
      <c r="M168" s="180" t="s">
        <v>1877</v>
      </c>
      <c r="N168" s="180" t="s">
        <v>453</v>
      </c>
      <c r="O168" s="180">
        <v>30372977</v>
      </c>
      <c r="P168" s="180">
        <v>30373145</v>
      </c>
      <c r="Q168" s="180" t="s">
        <v>2668</v>
      </c>
      <c r="R168" s="180">
        <v>0</v>
      </c>
      <c r="S168" s="180" t="s">
        <v>33</v>
      </c>
      <c r="T168" s="180" t="s">
        <v>21</v>
      </c>
      <c r="U168" s="180" t="b">
        <v>0</v>
      </c>
      <c r="V168" s="180" t="s">
        <v>1858</v>
      </c>
      <c r="W168" s="180" t="s">
        <v>21</v>
      </c>
      <c r="X168" s="159"/>
      <c r="Y168" s="159"/>
      <c r="Z168" s="159"/>
    </row>
    <row r="169" spans="1:26" ht="15" customHeight="1">
      <c r="A169" s="180" t="s">
        <v>453</v>
      </c>
      <c r="B169" s="180">
        <v>31484007</v>
      </c>
      <c r="C169" s="180" t="s">
        <v>1837</v>
      </c>
      <c r="D169" s="180" t="s">
        <v>2530</v>
      </c>
      <c r="E169" s="180" t="s">
        <v>1839</v>
      </c>
      <c r="F169" s="180">
        <v>2004.4</v>
      </c>
      <c r="G169" s="180" t="s">
        <v>1840</v>
      </c>
      <c r="H169" s="180" t="s">
        <v>2669</v>
      </c>
      <c r="I169" s="180" t="s">
        <v>2104</v>
      </c>
      <c r="J169" s="180" t="s">
        <v>2670</v>
      </c>
      <c r="K169" s="180" t="s">
        <v>2671</v>
      </c>
      <c r="L169" s="180" t="s">
        <v>1837</v>
      </c>
      <c r="M169" s="180" t="s">
        <v>1877</v>
      </c>
      <c r="N169" s="180" t="s">
        <v>453</v>
      </c>
      <c r="O169" s="180">
        <v>31483293</v>
      </c>
      <c r="P169" s="180">
        <v>31484724</v>
      </c>
      <c r="Q169" s="180" t="s">
        <v>2672</v>
      </c>
      <c r="R169" s="180">
        <v>0</v>
      </c>
      <c r="S169" s="180" t="s">
        <v>33</v>
      </c>
      <c r="T169" s="180" t="s">
        <v>21</v>
      </c>
      <c r="U169" s="180" t="b">
        <v>0</v>
      </c>
      <c r="V169" s="180" t="s">
        <v>1858</v>
      </c>
      <c r="W169" s="180" t="s">
        <v>21</v>
      </c>
      <c r="X169" s="159"/>
      <c r="Y169" s="159"/>
      <c r="Z169" s="159"/>
    </row>
    <row r="170" spans="1:26" ht="15" customHeight="1">
      <c r="A170" s="180" t="s">
        <v>453</v>
      </c>
      <c r="B170" s="180">
        <v>40807701</v>
      </c>
      <c r="C170" s="180" t="s">
        <v>1837</v>
      </c>
      <c r="D170" s="180" t="s">
        <v>1839</v>
      </c>
      <c r="E170" s="180" t="s">
        <v>2673</v>
      </c>
      <c r="F170" s="180">
        <v>273.76</v>
      </c>
      <c r="G170" s="180" t="s">
        <v>1840</v>
      </c>
      <c r="H170" s="180" t="s">
        <v>2674</v>
      </c>
      <c r="I170" s="180" t="s">
        <v>2675</v>
      </c>
      <c r="J170" s="180" t="s">
        <v>2676</v>
      </c>
      <c r="K170" s="180" t="s">
        <v>2677</v>
      </c>
      <c r="L170" s="180" t="s">
        <v>2678</v>
      </c>
      <c r="M170" s="180" t="s">
        <v>1896</v>
      </c>
      <c r="N170" s="180" t="s">
        <v>453</v>
      </c>
      <c r="O170" s="180">
        <v>40807589</v>
      </c>
      <c r="P170" s="180">
        <v>40807868</v>
      </c>
      <c r="Q170" s="180" t="s">
        <v>2679</v>
      </c>
      <c r="R170" s="180">
        <v>0</v>
      </c>
      <c r="S170" s="180" t="s">
        <v>1905</v>
      </c>
      <c r="T170" s="180" t="s">
        <v>21</v>
      </c>
      <c r="U170" s="180" t="b">
        <v>0</v>
      </c>
      <c r="V170" s="180" t="s">
        <v>1858</v>
      </c>
      <c r="W170" s="180" t="s">
        <v>21</v>
      </c>
      <c r="X170" s="159"/>
      <c r="Y170" s="159"/>
      <c r="Z170" s="159"/>
    </row>
    <row r="171" spans="1:26" ht="15" customHeight="1">
      <c r="A171" s="180" t="s">
        <v>453</v>
      </c>
      <c r="B171" s="180">
        <v>41511835</v>
      </c>
      <c r="C171" s="180" t="s">
        <v>1837</v>
      </c>
      <c r="D171" s="180" t="s">
        <v>1866</v>
      </c>
      <c r="E171" s="180" t="s">
        <v>2680</v>
      </c>
      <c r="F171" s="180">
        <v>143.72999999999999</v>
      </c>
      <c r="G171" s="180" t="s">
        <v>1837</v>
      </c>
      <c r="H171" s="180" t="s">
        <v>2681</v>
      </c>
      <c r="I171" s="180" t="s">
        <v>1893</v>
      </c>
      <c r="J171" s="180" t="s">
        <v>2682</v>
      </c>
      <c r="K171" s="180" t="s">
        <v>1837</v>
      </c>
      <c r="L171" s="180" t="s">
        <v>1837</v>
      </c>
      <c r="M171" s="180" t="s">
        <v>1837</v>
      </c>
      <c r="N171" s="180" t="s">
        <v>453</v>
      </c>
      <c r="O171" s="180">
        <v>41511816</v>
      </c>
      <c r="P171" s="180">
        <v>41511963</v>
      </c>
      <c r="Q171" s="180" t="s">
        <v>2683</v>
      </c>
      <c r="R171" s="180">
        <v>0</v>
      </c>
      <c r="S171" s="180" t="s">
        <v>33</v>
      </c>
      <c r="T171" s="180" t="s">
        <v>21</v>
      </c>
      <c r="U171" s="180" t="b">
        <v>0</v>
      </c>
      <c r="V171" s="180" t="s">
        <v>1858</v>
      </c>
      <c r="W171" s="180" t="s">
        <v>21</v>
      </c>
      <c r="X171" s="159"/>
      <c r="Y171" s="159"/>
      <c r="Z171" s="159"/>
    </row>
    <row r="172" spans="1:26" ht="15" customHeight="1">
      <c r="A172" s="180" t="s">
        <v>453</v>
      </c>
      <c r="B172" s="180">
        <v>70984141</v>
      </c>
      <c r="C172" s="180" t="s">
        <v>1837</v>
      </c>
      <c r="D172" s="180" t="s">
        <v>2684</v>
      </c>
      <c r="E172" s="180" t="s">
        <v>1866</v>
      </c>
      <c r="F172" s="180">
        <v>2064.14</v>
      </c>
      <c r="G172" s="180" t="s">
        <v>1840</v>
      </c>
      <c r="H172" s="180" t="s">
        <v>2685</v>
      </c>
      <c r="I172" s="180" t="s">
        <v>2137</v>
      </c>
      <c r="J172" s="180" t="s">
        <v>2686</v>
      </c>
      <c r="K172" s="180" t="s">
        <v>2687</v>
      </c>
      <c r="L172" s="180" t="s">
        <v>2688</v>
      </c>
      <c r="M172" s="180" t="s">
        <v>1896</v>
      </c>
      <c r="N172" s="180" t="s">
        <v>453</v>
      </c>
      <c r="O172" s="180">
        <v>70984093</v>
      </c>
      <c r="P172" s="180">
        <v>70984257</v>
      </c>
      <c r="Q172" s="180" t="s">
        <v>2689</v>
      </c>
      <c r="R172" s="180">
        <v>0</v>
      </c>
      <c r="S172" s="180" t="s">
        <v>1905</v>
      </c>
      <c r="T172" s="180" t="s">
        <v>21</v>
      </c>
      <c r="U172" s="180" t="b">
        <v>0</v>
      </c>
      <c r="V172" s="180" t="s">
        <v>1858</v>
      </c>
      <c r="W172" s="180" t="s">
        <v>21</v>
      </c>
      <c r="X172" s="159"/>
      <c r="Y172" s="159"/>
      <c r="Z172" s="159"/>
    </row>
    <row r="173" spans="1:26" ht="15" customHeight="1">
      <c r="A173" s="180" t="s">
        <v>453</v>
      </c>
      <c r="B173" s="180">
        <v>78264355</v>
      </c>
      <c r="C173" s="180" t="s">
        <v>1837</v>
      </c>
      <c r="D173" s="180" t="s">
        <v>2319</v>
      </c>
      <c r="E173" s="180" t="s">
        <v>1890</v>
      </c>
      <c r="F173" s="180">
        <v>207.05</v>
      </c>
      <c r="G173" s="180" t="s">
        <v>1840</v>
      </c>
      <c r="H173" s="180" t="s">
        <v>2690</v>
      </c>
      <c r="I173" s="180" t="s">
        <v>1960</v>
      </c>
      <c r="J173" s="180" t="s">
        <v>2691</v>
      </c>
      <c r="K173" s="180" t="s">
        <v>2692</v>
      </c>
      <c r="L173" s="180" t="s">
        <v>2693</v>
      </c>
      <c r="M173" s="180" t="s">
        <v>1837</v>
      </c>
      <c r="N173" s="180" t="s">
        <v>453</v>
      </c>
      <c r="O173" s="180">
        <v>78264313</v>
      </c>
      <c r="P173" s="180">
        <v>78264393</v>
      </c>
      <c r="Q173" s="180" t="s">
        <v>2694</v>
      </c>
      <c r="R173" s="180">
        <v>0</v>
      </c>
      <c r="S173" s="180" t="s">
        <v>1905</v>
      </c>
      <c r="T173" s="180" t="s">
        <v>21</v>
      </c>
      <c r="U173" s="180" t="b">
        <v>0</v>
      </c>
      <c r="V173" s="180" t="s">
        <v>1858</v>
      </c>
      <c r="W173" s="180" t="s">
        <v>21</v>
      </c>
      <c r="X173" s="159"/>
      <c r="Y173" s="159"/>
      <c r="Z173" s="159"/>
    </row>
    <row r="174" spans="1:26" ht="15" customHeight="1">
      <c r="A174" s="180" t="s">
        <v>453</v>
      </c>
      <c r="B174" s="180">
        <v>78620725</v>
      </c>
      <c r="C174" s="180" t="s">
        <v>1837</v>
      </c>
      <c r="D174" s="180" t="s">
        <v>1898</v>
      </c>
      <c r="E174" s="180" t="s">
        <v>1890</v>
      </c>
      <c r="F174" s="180">
        <v>756.73</v>
      </c>
      <c r="G174" s="180" t="s">
        <v>1840</v>
      </c>
      <c r="H174" s="180" t="s">
        <v>2695</v>
      </c>
      <c r="I174" s="180" t="s">
        <v>2277</v>
      </c>
      <c r="J174" s="180" t="s">
        <v>2696</v>
      </c>
      <c r="K174" s="180" t="s">
        <v>2697</v>
      </c>
      <c r="L174" s="180" t="s">
        <v>1837</v>
      </c>
      <c r="M174" s="180" t="s">
        <v>1877</v>
      </c>
      <c r="N174" s="180" t="s">
        <v>453</v>
      </c>
      <c r="O174" s="180">
        <v>78620712</v>
      </c>
      <c r="P174" s="180">
        <v>78620794</v>
      </c>
      <c r="Q174" s="180" t="s">
        <v>2698</v>
      </c>
      <c r="R174" s="180">
        <v>0</v>
      </c>
      <c r="S174" s="180" t="s">
        <v>33</v>
      </c>
      <c r="T174" s="180" t="s">
        <v>21</v>
      </c>
      <c r="U174" s="180" t="b">
        <v>0</v>
      </c>
      <c r="V174" s="180" t="s">
        <v>1858</v>
      </c>
      <c r="W174" s="180" t="s">
        <v>21</v>
      </c>
      <c r="X174" s="159"/>
      <c r="Y174" s="159"/>
      <c r="Z174" s="159"/>
    </row>
    <row r="175" spans="1:26" ht="15" customHeight="1">
      <c r="A175" s="180" t="s">
        <v>453</v>
      </c>
      <c r="B175" s="180">
        <v>84240659</v>
      </c>
      <c r="C175" s="180" t="s">
        <v>1837</v>
      </c>
      <c r="D175" s="180" t="s">
        <v>1839</v>
      </c>
      <c r="E175" s="180" t="s">
        <v>2699</v>
      </c>
      <c r="F175" s="180">
        <v>75.73</v>
      </c>
      <c r="G175" s="180" t="s">
        <v>1837</v>
      </c>
      <c r="H175" s="180" t="s">
        <v>2700</v>
      </c>
      <c r="I175" s="180" t="s">
        <v>2008</v>
      </c>
      <c r="J175" s="180" t="s">
        <v>2701</v>
      </c>
      <c r="K175" s="180" t="s">
        <v>1837</v>
      </c>
      <c r="L175" s="180" t="s">
        <v>1837</v>
      </c>
      <c r="M175" s="180" t="s">
        <v>1837</v>
      </c>
      <c r="N175" s="180" t="s">
        <v>453</v>
      </c>
      <c r="O175" s="180">
        <v>84239787</v>
      </c>
      <c r="P175" s="180">
        <v>84240782</v>
      </c>
      <c r="Q175" s="180" t="s">
        <v>2702</v>
      </c>
      <c r="R175" s="180">
        <v>0</v>
      </c>
      <c r="S175" s="180" t="s">
        <v>1905</v>
      </c>
      <c r="T175" s="180" t="s">
        <v>21</v>
      </c>
      <c r="U175" s="180" t="b">
        <v>0</v>
      </c>
      <c r="V175" s="180" t="s">
        <v>1858</v>
      </c>
      <c r="W175" s="180" t="s">
        <v>21</v>
      </c>
      <c r="X175" s="159"/>
      <c r="Y175" s="159"/>
      <c r="Z175" s="159"/>
    </row>
    <row r="176" spans="1:26" ht="15" customHeight="1">
      <c r="A176" s="180" t="s">
        <v>453</v>
      </c>
      <c r="B176" s="180">
        <v>89776889</v>
      </c>
      <c r="C176" s="180" t="s">
        <v>1837</v>
      </c>
      <c r="D176" s="180" t="s">
        <v>2703</v>
      </c>
      <c r="E176" s="180" t="s">
        <v>1866</v>
      </c>
      <c r="F176" s="180">
        <v>1397.73</v>
      </c>
      <c r="G176" s="180" t="s">
        <v>1840</v>
      </c>
      <c r="H176" s="180" t="s">
        <v>2704</v>
      </c>
      <c r="I176" s="180" t="s">
        <v>2042</v>
      </c>
      <c r="J176" s="180" t="s">
        <v>2705</v>
      </c>
      <c r="K176" s="180" t="s">
        <v>2706</v>
      </c>
      <c r="L176" s="180" t="s">
        <v>1837</v>
      </c>
      <c r="M176" s="180" t="s">
        <v>1877</v>
      </c>
      <c r="N176" s="180" t="s">
        <v>453</v>
      </c>
      <c r="O176" s="180">
        <v>89776357</v>
      </c>
      <c r="P176" s="180">
        <v>89777281</v>
      </c>
      <c r="Q176" s="180" t="s">
        <v>2707</v>
      </c>
      <c r="R176" s="180">
        <v>0</v>
      </c>
      <c r="S176" s="180" t="s">
        <v>1905</v>
      </c>
      <c r="T176" s="180" t="s">
        <v>21</v>
      </c>
      <c r="U176" s="180" t="b">
        <v>0</v>
      </c>
      <c r="V176" s="180" t="s">
        <v>1858</v>
      </c>
      <c r="W176" s="180" t="s">
        <v>21</v>
      </c>
      <c r="X176" s="159"/>
      <c r="Y176" s="159"/>
      <c r="Z176" s="159"/>
    </row>
    <row r="177" spans="1:26" ht="15" customHeight="1">
      <c r="A177" s="180" t="s">
        <v>453</v>
      </c>
      <c r="B177" s="180">
        <v>90473749</v>
      </c>
      <c r="C177" s="180" t="s">
        <v>1837</v>
      </c>
      <c r="D177" s="180" t="s">
        <v>2000</v>
      </c>
      <c r="E177" s="180" t="s">
        <v>1890</v>
      </c>
      <c r="F177" s="180">
        <v>445.73</v>
      </c>
      <c r="G177" s="180" t="s">
        <v>1837</v>
      </c>
      <c r="H177" s="180" t="s">
        <v>2708</v>
      </c>
      <c r="I177" s="180" t="s">
        <v>1990</v>
      </c>
      <c r="J177" s="180" t="s">
        <v>2709</v>
      </c>
      <c r="K177" s="180" t="s">
        <v>1837</v>
      </c>
      <c r="L177" s="180" t="s">
        <v>1837</v>
      </c>
      <c r="M177" s="180" t="s">
        <v>1837</v>
      </c>
      <c r="N177" s="180" t="s">
        <v>453</v>
      </c>
      <c r="O177" s="180">
        <v>90473714</v>
      </c>
      <c r="P177" s="180">
        <v>90473798</v>
      </c>
      <c r="Q177" s="180" t="s">
        <v>2710</v>
      </c>
      <c r="R177" s="180">
        <v>0</v>
      </c>
      <c r="S177" s="180" t="s">
        <v>1905</v>
      </c>
      <c r="T177" s="180" t="s">
        <v>21</v>
      </c>
      <c r="U177" s="180" t="b">
        <v>0</v>
      </c>
      <c r="V177" s="180" t="s">
        <v>1858</v>
      </c>
      <c r="W177" s="180" t="s">
        <v>21</v>
      </c>
      <c r="X177" s="159"/>
      <c r="Y177" s="159"/>
      <c r="Z177" s="159"/>
    </row>
    <row r="178" spans="1:26" ht="15" customHeight="1">
      <c r="A178" s="180" t="s">
        <v>453</v>
      </c>
      <c r="B178" s="180">
        <v>92655448</v>
      </c>
      <c r="C178" s="180" t="s">
        <v>1837</v>
      </c>
      <c r="D178" s="180" t="s">
        <v>2711</v>
      </c>
      <c r="E178" s="180" t="s">
        <v>1839</v>
      </c>
      <c r="F178" s="180">
        <v>2032.54</v>
      </c>
      <c r="G178" s="180" t="s">
        <v>1840</v>
      </c>
      <c r="H178" s="180" t="s">
        <v>2712</v>
      </c>
      <c r="I178" s="180" t="s">
        <v>1900</v>
      </c>
      <c r="J178" s="180" t="s">
        <v>2713</v>
      </c>
      <c r="K178" s="180" t="s">
        <v>2714</v>
      </c>
      <c r="L178" s="180" t="s">
        <v>2715</v>
      </c>
      <c r="M178" s="180" t="s">
        <v>1877</v>
      </c>
      <c r="N178" s="180" t="s">
        <v>453</v>
      </c>
      <c r="O178" s="180">
        <v>92655315</v>
      </c>
      <c r="P178" s="180">
        <v>92655659</v>
      </c>
      <c r="Q178" s="180" t="s">
        <v>2716</v>
      </c>
      <c r="R178" s="180">
        <v>0</v>
      </c>
      <c r="S178" s="180" t="s">
        <v>33</v>
      </c>
      <c r="T178" s="180" t="s">
        <v>21</v>
      </c>
      <c r="U178" s="180" t="b">
        <v>0</v>
      </c>
      <c r="V178" s="180" t="s">
        <v>1858</v>
      </c>
      <c r="W178" s="180" t="s">
        <v>21</v>
      </c>
      <c r="X178" s="159"/>
      <c r="Y178" s="159"/>
      <c r="Z178" s="159"/>
    </row>
    <row r="179" spans="1:26" ht="15" customHeight="1">
      <c r="A179" s="180" t="s">
        <v>453</v>
      </c>
      <c r="B179" s="180">
        <v>98968575</v>
      </c>
      <c r="C179" s="180" t="s">
        <v>1837</v>
      </c>
      <c r="D179" s="180" t="s">
        <v>1890</v>
      </c>
      <c r="E179" s="180" t="s">
        <v>2182</v>
      </c>
      <c r="F179" s="180">
        <v>852.13</v>
      </c>
      <c r="G179" s="180" t="s">
        <v>1840</v>
      </c>
      <c r="H179" s="180" t="s">
        <v>2717</v>
      </c>
      <c r="I179" s="180" t="s">
        <v>1915</v>
      </c>
      <c r="J179" s="180" t="s">
        <v>2718</v>
      </c>
      <c r="K179" s="180" t="s">
        <v>2719</v>
      </c>
      <c r="L179" s="180" t="s">
        <v>2720</v>
      </c>
      <c r="M179" s="180" t="s">
        <v>1837</v>
      </c>
      <c r="N179" s="180" t="s">
        <v>453</v>
      </c>
      <c r="O179" s="180">
        <v>98968477</v>
      </c>
      <c r="P179" s="180">
        <v>98968697</v>
      </c>
      <c r="Q179" s="180" t="s">
        <v>2721</v>
      </c>
      <c r="R179" s="180">
        <v>0</v>
      </c>
      <c r="S179" s="180" t="s">
        <v>33</v>
      </c>
      <c r="T179" s="180" t="s">
        <v>21</v>
      </c>
      <c r="U179" s="180" t="b">
        <v>0</v>
      </c>
      <c r="V179" s="180" t="s">
        <v>1858</v>
      </c>
      <c r="W179" s="180" t="s">
        <v>21</v>
      </c>
      <c r="X179" s="159"/>
      <c r="Y179" s="159"/>
      <c r="Z179" s="159"/>
    </row>
    <row r="180" spans="1:26" ht="15" customHeight="1">
      <c r="A180" s="180" t="s">
        <v>453</v>
      </c>
      <c r="B180" s="180">
        <v>99712504</v>
      </c>
      <c r="C180" s="180" t="s">
        <v>1837</v>
      </c>
      <c r="D180" s="180" t="s">
        <v>2722</v>
      </c>
      <c r="E180" s="180" t="s">
        <v>1847</v>
      </c>
      <c r="F180" s="180">
        <v>30</v>
      </c>
      <c r="G180" s="180" t="s">
        <v>1840</v>
      </c>
      <c r="H180" s="180" t="s">
        <v>2723</v>
      </c>
      <c r="I180" s="180" t="s">
        <v>773</v>
      </c>
      <c r="J180" s="180" t="s">
        <v>1837</v>
      </c>
      <c r="K180" s="180" t="s">
        <v>1837</v>
      </c>
      <c r="L180" s="180" t="s">
        <v>1837</v>
      </c>
      <c r="M180" s="180" t="s">
        <v>1896</v>
      </c>
      <c r="N180" s="180" t="s">
        <v>453</v>
      </c>
      <c r="O180" s="180">
        <v>99712389</v>
      </c>
      <c r="P180" s="180">
        <v>99712771</v>
      </c>
      <c r="Q180" s="180" t="s">
        <v>2724</v>
      </c>
      <c r="R180" s="180">
        <v>0</v>
      </c>
      <c r="S180" s="180" t="s">
        <v>1905</v>
      </c>
      <c r="T180" s="180" t="s">
        <v>21</v>
      </c>
      <c r="U180" s="180" t="b">
        <v>0</v>
      </c>
      <c r="V180" s="180" t="s">
        <v>1858</v>
      </c>
      <c r="W180" s="180" t="s">
        <v>21</v>
      </c>
      <c r="X180" s="159"/>
      <c r="Y180" s="159"/>
      <c r="Z180" s="159"/>
    </row>
    <row r="181" spans="1:26" ht="15" customHeight="1">
      <c r="A181" s="180" t="s">
        <v>454</v>
      </c>
      <c r="B181" s="180">
        <v>1240940</v>
      </c>
      <c r="C181" s="180" t="s">
        <v>1837</v>
      </c>
      <c r="D181" s="180" t="s">
        <v>1839</v>
      </c>
      <c r="E181" s="180" t="s">
        <v>2725</v>
      </c>
      <c r="F181" s="180">
        <v>30</v>
      </c>
      <c r="G181" s="180" t="s">
        <v>1840</v>
      </c>
      <c r="H181" s="180" t="s">
        <v>2726</v>
      </c>
      <c r="I181" s="180" t="s">
        <v>773</v>
      </c>
      <c r="J181" s="180" t="s">
        <v>1837</v>
      </c>
      <c r="K181" s="180" t="s">
        <v>1837</v>
      </c>
      <c r="L181" s="180" t="s">
        <v>1837</v>
      </c>
      <c r="M181" s="180" t="s">
        <v>1844</v>
      </c>
      <c r="N181" s="180" t="s">
        <v>454</v>
      </c>
      <c r="O181" s="180">
        <v>1240938</v>
      </c>
      <c r="P181" s="180">
        <v>1240999</v>
      </c>
      <c r="Q181" s="180" t="s">
        <v>1225</v>
      </c>
      <c r="R181" s="180">
        <v>0</v>
      </c>
      <c r="S181" s="180" t="s">
        <v>1905</v>
      </c>
      <c r="T181" s="180" t="s">
        <v>21</v>
      </c>
      <c r="U181" s="180" t="b">
        <v>0</v>
      </c>
      <c r="V181" s="180" t="s">
        <v>1858</v>
      </c>
      <c r="W181" s="180" t="s">
        <v>21</v>
      </c>
      <c r="X181" s="159"/>
      <c r="Y181" s="159"/>
      <c r="Z181" s="159"/>
    </row>
    <row r="182" spans="1:26" ht="15" customHeight="1">
      <c r="A182" s="180" t="s">
        <v>454</v>
      </c>
      <c r="B182" s="180">
        <v>1240998</v>
      </c>
      <c r="C182" s="180" t="s">
        <v>1837</v>
      </c>
      <c r="D182" s="180" t="s">
        <v>2727</v>
      </c>
      <c r="E182" s="180" t="s">
        <v>1839</v>
      </c>
      <c r="F182" s="180">
        <v>30</v>
      </c>
      <c r="G182" s="180" t="s">
        <v>1840</v>
      </c>
      <c r="H182" s="180" t="s">
        <v>2728</v>
      </c>
      <c r="I182" s="180" t="s">
        <v>773</v>
      </c>
      <c r="J182" s="180" t="s">
        <v>1837</v>
      </c>
      <c r="K182" s="180" t="s">
        <v>1837</v>
      </c>
      <c r="L182" s="180" t="s">
        <v>1837</v>
      </c>
      <c r="M182" s="180" t="s">
        <v>1844</v>
      </c>
      <c r="N182" s="180" t="s">
        <v>454</v>
      </c>
      <c r="O182" s="180">
        <v>1240938</v>
      </c>
      <c r="P182" s="180">
        <v>1240999</v>
      </c>
      <c r="Q182" s="180" t="s">
        <v>1225</v>
      </c>
      <c r="R182" s="180">
        <v>0</v>
      </c>
      <c r="S182" s="180" t="s">
        <v>1905</v>
      </c>
      <c r="T182" s="180" t="s">
        <v>21</v>
      </c>
      <c r="U182" s="180" t="b">
        <v>0</v>
      </c>
      <c r="V182" s="180" t="s">
        <v>1858</v>
      </c>
      <c r="W182" s="180" t="s">
        <v>21</v>
      </c>
      <c r="X182" s="159"/>
      <c r="Y182" s="159"/>
      <c r="Z182" s="159"/>
    </row>
    <row r="183" spans="1:26" ht="15" customHeight="1">
      <c r="A183" s="180" t="s">
        <v>454</v>
      </c>
      <c r="B183" s="180">
        <v>1241497</v>
      </c>
      <c r="C183" s="180" t="s">
        <v>1837</v>
      </c>
      <c r="D183" s="180" t="s">
        <v>2729</v>
      </c>
      <c r="E183" s="180" t="s">
        <v>1847</v>
      </c>
      <c r="F183" s="180">
        <v>30</v>
      </c>
      <c r="G183" s="180" t="s">
        <v>1840</v>
      </c>
      <c r="H183" s="180" t="s">
        <v>2730</v>
      </c>
      <c r="I183" s="180" t="s">
        <v>773</v>
      </c>
      <c r="J183" s="180" t="s">
        <v>1837</v>
      </c>
      <c r="K183" s="180" t="s">
        <v>1837</v>
      </c>
      <c r="L183" s="180" t="s">
        <v>1837</v>
      </c>
      <c r="M183" s="180" t="s">
        <v>1844</v>
      </c>
      <c r="N183" s="180" t="s">
        <v>454</v>
      </c>
      <c r="O183" s="180">
        <v>1241433</v>
      </c>
      <c r="P183" s="180">
        <v>1241699</v>
      </c>
      <c r="Q183" s="180" t="s">
        <v>1225</v>
      </c>
      <c r="R183" s="180">
        <v>0</v>
      </c>
      <c r="S183" s="180" t="s">
        <v>1905</v>
      </c>
      <c r="T183" s="180" t="s">
        <v>21</v>
      </c>
      <c r="U183" s="180" t="b">
        <v>0</v>
      </c>
      <c r="V183" s="180" t="s">
        <v>1858</v>
      </c>
      <c r="W183" s="180" t="s">
        <v>21</v>
      </c>
      <c r="X183" s="159"/>
      <c r="Y183" s="159"/>
      <c r="Z183" s="159"/>
    </row>
    <row r="184" spans="1:26" ht="15" customHeight="1">
      <c r="A184" s="180" t="s">
        <v>454</v>
      </c>
      <c r="B184" s="180">
        <v>1241593</v>
      </c>
      <c r="C184" s="180" t="s">
        <v>1837</v>
      </c>
      <c r="D184" s="180" t="s">
        <v>2731</v>
      </c>
      <c r="E184" s="180" t="s">
        <v>1866</v>
      </c>
      <c r="F184" s="180">
        <v>30</v>
      </c>
      <c r="G184" s="180" t="s">
        <v>1840</v>
      </c>
      <c r="H184" s="180" t="s">
        <v>2732</v>
      </c>
      <c r="I184" s="180" t="s">
        <v>773</v>
      </c>
      <c r="J184" s="180" t="s">
        <v>1837</v>
      </c>
      <c r="K184" s="180" t="s">
        <v>1837</v>
      </c>
      <c r="L184" s="180" t="s">
        <v>1837</v>
      </c>
      <c r="M184" s="180" t="s">
        <v>1844</v>
      </c>
      <c r="N184" s="180" t="s">
        <v>454</v>
      </c>
      <c r="O184" s="180">
        <v>1241433</v>
      </c>
      <c r="P184" s="180">
        <v>1241699</v>
      </c>
      <c r="Q184" s="180" t="s">
        <v>1225</v>
      </c>
      <c r="R184" s="180">
        <v>0</v>
      </c>
      <c r="S184" s="180" t="s">
        <v>1905</v>
      </c>
      <c r="T184" s="180" t="s">
        <v>21</v>
      </c>
      <c r="U184" s="180" t="b">
        <v>0</v>
      </c>
      <c r="V184" s="180" t="s">
        <v>1846</v>
      </c>
      <c r="W184" s="180" t="s">
        <v>21</v>
      </c>
      <c r="X184" s="159"/>
      <c r="Y184" s="159"/>
      <c r="Z184" s="159"/>
    </row>
    <row r="185" spans="1:26" ht="15" customHeight="1">
      <c r="A185" s="180" t="s">
        <v>454</v>
      </c>
      <c r="B185" s="180">
        <v>1241859</v>
      </c>
      <c r="C185" s="180" t="s">
        <v>1837</v>
      </c>
      <c r="D185" s="180" t="s">
        <v>1866</v>
      </c>
      <c r="E185" s="180" t="s">
        <v>2733</v>
      </c>
      <c r="F185" s="180">
        <v>30</v>
      </c>
      <c r="G185" s="180" t="s">
        <v>1840</v>
      </c>
      <c r="H185" s="180" t="s">
        <v>2734</v>
      </c>
      <c r="I185" s="180" t="s">
        <v>773</v>
      </c>
      <c r="J185" s="180" t="s">
        <v>1837</v>
      </c>
      <c r="K185" s="180" t="s">
        <v>1837</v>
      </c>
      <c r="L185" s="180" t="s">
        <v>1837</v>
      </c>
      <c r="M185" s="180" t="s">
        <v>1844</v>
      </c>
      <c r="N185" s="180" t="s">
        <v>454</v>
      </c>
      <c r="O185" s="180">
        <v>1241826</v>
      </c>
      <c r="P185" s="180">
        <v>1241990</v>
      </c>
      <c r="Q185" s="180" t="s">
        <v>1225</v>
      </c>
      <c r="R185" s="180">
        <v>0</v>
      </c>
      <c r="S185" s="180" t="s">
        <v>1905</v>
      </c>
      <c r="T185" s="180" t="s">
        <v>21</v>
      </c>
      <c r="U185" s="180" t="b">
        <v>0</v>
      </c>
      <c r="V185" s="180" t="s">
        <v>1858</v>
      </c>
      <c r="W185" s="180" t="s">
        <v>21</v>
      </c>
      <c r="X185" s="159"/>
      <c r="Y185" s="159"/>
      <c r="Z185" s="159"/>
    </row>
    <row r="186" spans="1:26" ht="15" customHeight="1">
      <c r="A186" s="180" t="s">
        <v>454</v>
      </c>
      <c r="B186" s="180">
        <v>1241880</v>
      </c>
      <c r="C186" s="180" t="s">
        <v>1837</v>
      </c>
      <c r="D186" s="180" t="s">
        <v>2735</v>
      </c>
      <c r="E186" s="180" t="s">
        <v>1890</v>
      </c>
      <c r="F186" s="180">
        <v>30</v>
      </c>
      <c r="G186" s="180" t="s">
        <v>1840</v>
      </c>
      <c r="H186" s="180" t="s">
        <v>2736</v>
      </c>
      <c r="I186" s="180" t="s">
        <v>773</v>
      </c>
      <c r="J186" s="180" t="s">
        <v>1837</v>
      </c>
      <c r="K186" s="180" t="s">
        <v>1837</v>
      </c>
      <c r="L186" s="180" t="s">
        <v>1837</v>
      </c>
      <c r="M186" s="180" t="s">
        <v>1844</v>
      </c>
      <c r="N186" s="180" t="s">
        <v>454</v>
      </c>
      <c r="O186" s="180">
        <v>1241826</v>
      </c>
      <c r="P186" s="180">
        <v>1241990</v>
      </c>
      <c r="Q186" s="180" t="s">
        <v>1225</v>
      </c>
      <c r="R186" s="180">
        <v>0</v>
      </c>
      <c r="S186" s="180" t="s">
        <v>1905</v>
      </c>
      <c r="T186" s="180" t="s">
        <v>21</v>
      </c>
      <c r="U186" s="180" t="b">
        <v>0</v>
      </c>
      <c r="V186" s="180" t="s">
        <v>1858</v>
      </c>
      <c r="W186" s="180" t="s">
        <v>21</v>
      </c>
      <c r="X186" s="159"/>
      <c r="Y186" s="159"/>
      <c r="Z186" s="159"/>
    </row>
    <row r="187" spans="1:26" ht="15" customHeight="1">
      <c r="A187" s="180" t="s">
        <v>454</v>
      </c>
      <c r="B187" s="180">
        <v>1256558</v>
      </c>
      <c r="C187" s="180" t="s">
        <v>1837</v>
      </c>
      <c r="D187" s="180" t="s">
        <v>2319</v>
      </c>
      <c r="E187" s="180" t="s">
        <v>1890</v>
      </c>
      <c r="F187" s="180">
        <v>752.73</v>
      </c>
      <c r="G187" s="180" t="s">
        <v>1837</v>
      </c>
      <c r="H187" s="180" t="s">
        <v>2737</v>
      </c>
      <c r="I187" s="180" t="s">
        <v>2532</v>
      </c>
      <c r="J187" s="180" t="s">
        <v>2738</v>
      </c>
      <c r="K187" s="180" t="s">
        <v>1837</v>
      </c>
      <c r="L187" s="180" t="s">
        <v>1837</v>
      </c>
      <c r="M187" s="180" t="s">
        <v>1837</v>
      </c>
      <c r="N187" s="180" t="s">
        <v>454</v>
      </c>
      <c r="O187" s="180">
        <v>1256515</v>
      </c>
      <c r="P187" s="180">
        <v>1256687</v>
      </c>
      <c r="Q187" s="180" t="s">
        <v>1226</v>
      </c>
      <c r="R187" s="180">
        <v>0</v>
      </c>
      <c r="S187" s="180" t="s">
        <v>1905</v>
      </c>
      <c r="T187" s="180" t="s">
        <v>21</v>
      </c>
      <c r="U187" s="180" t="b">
        <v>0</v>
      </c>
      <c r="V187" s="180" t="s">
        <v>1858</v>
      </c>
      <c r="W187" s="180" t="s">
        <v>21</v>
      </c>
      <c r="X187" s="159"/>
      <c r="Y187" s="159"/>
      <c r="Z187" s="159"/>
    </row>
    <row r="188" spans="1:26" ht="15" customHeight="1">
      <c r="A188" s="180" t="s">
        <v>454</v>
      </c>
      <c r="B188" s="180">
        <v>3069296</v>
      </c>
      <c r="C188" s="180" t="s">
        <v>1837</v>
      </c>
      <c r="D188" s="180" t="s">
        <v>1847</v>
      </c>
      <c r="E188" s="180" t="s">
        <v>1859</v>
      </c>
      <c r="F188" s="180">
        <v>36.229999999999997</v>
      </c>
      <c r="G188" s="180" t="s">
        <v>1840</v>
      </c>
      <c r="H188" s="180" t="s">
        <v>2739</v>
      </c>
      <c r="I188" s="180" t="s">
        <v>2042</v>
      </c>
      <c r="J188" s="180" t="s">
        <v>2740</v>
      </c>
      <c r="K188" s="180" t="s">
        <v>1837</v>
      </c>
      <c r="L188" s="180" t="s">
        <v>1837</v>
      </c>
      <c r="M188" s="180" t="s">
        <v>1837</v>
      </c>
      <c r="N188" s="180" t="s">
        <v>454</v>
      </c>
      <c r="O188" s="180">
        <v>3068989</v>
      </c>
      <c r="P188" s="180">
        <v>3069355</v>
      </c>
      <c r="Q188" s="180" t="s">
        <v>2741</v>
      </c>
      <c r="R188" s="180">
        <v>0</v>
      </c>
      <c r="S188" s="180" t="s">
        <v>1905</v>
      </c>
      <c r="T188" s="180" t="s">
        <v>21</v>
      </c>
      <c r="U188" s="180" t="b">
        <v>0</v>
      </c>
      <c r="V188" s="180" t="s">
        <v>1858</v>
      </c>
      <c r="W188" s="180" t="s">
        <v>21</v>
      </c>
      <c r="X188" s="159"/>
      <c r="Y188" s="159"/>
      <c r="Z188" s="159"/>
    </row>
    <row r="189" spans="1:26" ht="15" customHeight="1">
      <c r="A189" s="180" t="s">
        <v>454</v>
      </c>
      <c r="B189" s="180">
        <v>10430799</v>
      </c>
      <c r="C189" s="180" t="s">
        <v>1837</v>
      </c>
      <c r="D189" s="180" t="s">
        <v>2742</v>
      </c>
      <c r="E189" s="180" t="s">
        <v>1866</v>
      </c>
      <c r="F189" s="180">
        <v>2614.0700000000002</v>
      </c>
      <c r="G189" s="180" t="s">
        <v>1840</v>
      </c>
      <c r="H189" s="180" t="s">
        <v>2743</v>
      </c>
      <c r="I189" s="180" t="s">
        <v>2744</v>
      </c>
      <c r="J189" s="180" t="s">
        <v>2745</v>
      </c>
      <c r="K189" s="180" t="s">
        <v>2746</v>
      </c>
      <c r="L189" s="180" t="s">
        <v>2747</v>
      </c>
      <c r="M189" s="180" t="s">
        <v>1844</v>
      </c>
      <c r="N189" s="180" t="s">
        <v>454</v>
      </c>
      <c r="O189" s="180">
        <v>10430620</v>
      </c>
      <c r="P189" s="180">
        <v>10431455</v>
      </c>
      <c r="Q189" s="180" t="s">
        <v>2748</v>
      </c>
      <c r="R189" s="180">
        <v>0</v>
      </c>
      <c r="S189" s="180" t="s">
        <v>1905</v>
      </c>
      <c r="T189" s="180" t="s">
        <v>21</v>
      </c>
      <c r="U189" s="180" t="b">
        <v>0</v>
      </c>
      <c r="V189" s="180" t="s">
        <v>1858</v>
      </c>
      <c r="W189" s="180" t="s">
        <v>21</v>
      </c>
      <c r="X189" s="159"/>
      <c r="Y189" s="159"/>
      <c r="Z189" s="159"/>
    </row>
    <row r="190" spans="1:26" ht="15" customHeight="1">
      <c r="A190" s="180" t="s">
        <v>454</v>
      </c>
      <c r="B190" s="180">
        <v>11915673</v>
      </c>
      <c r="C190" s="180" t="s">
        <v>1837</v>
      </c>
      <c r="D190" s="180" t="s">
        <v>1847</v>
      </c>
      <c r="E190" s="180" t="s">
        <v>2749</v>
      </c>
      <c r="F190" s="180">
        <v>30</v>
      </c>
      <c r="G190" s="180" t="s">
        <v>1840</v>
      </c>
      <c r="H190" s="180" t="s">
        <v>2750</v>
      </c>
      <c r="I190" s="180" t="s">
        <v>773</v>
      </c>
      <c r="J190" s="180" t="s">
        <v>1837</v>
      </c>
      <c r="K190" s="180" t="s">
        <v>1837</v>
      </c>
      <c r="L190" s="180" t="s">
        <v>1837</v>
      </c>
      <c r="M190" s="180" t="s">
        <v>1844</v>
      </c>
      <c r="N190" s="180" t="s">
        <v>454</v>
      </c>
      <c r="O190" s="180">
        <v>11915368</v>
      </c>
      <c r="P190" s="180">
        <v>11915720</v>
      </c>
      <c r="Q190" s="180" t="s">
        <v>2751</v>
      </c>
      <c r="R190" s="180">
        <v>0</v>
      </c>
      <c r="S190" s="180" t="s">
        <v>33</v>
      </c>
      <c r="T190" s="180" t="s">
        <v>21</v>
      </c>
      <c r="U190" s="180" t="b">
        <v>0</v>
      </c>
      <c r="V190" s="180" t="s">
        <v>1858</v>
      </c>
      <c r="W190" s="180" t="s">
        <v>21</v>
      </c>
      <c r="X190" s="159"/>
      <c r="Y190" s="159"/>
      <c r="Z190" s="159"/>
    </row>
    <row r="191" spans="1:26" ht="15" customHeight="1">
      <c r="A191" s="180" t="s">
        <v>454</v>
      </c>
      <c r="B191" s="180">
        <v>28342730</v>
      </c>
      <c r="C191" s="180" t="s">
        <v>1837</v>
      </c>
      <c r="D191" s="180" t="s">
        <v>2752</v>
      </c>
      <c r="E191" s="180" t="s">
        <v>1847</v>
      </c>
      <c r="F191" s="180">
        <v>30</v>
      </c>
      <c r="G191" s="180" t="s">
        <v>1840</v>
      </c>
      <c r="H191" s="180" t="s">
        <v>2753</v>
      </c>
      <c r="I191" s="180" t="s">
        <v>773</v>
      </c>
      <c r="J191" s="180" t="s">
        <v>1837</v>
      </c>
      <c r="K191" s="180" t="s">
        <v>1837</v>
      </c>
      <c r="L191" s="180" t="s">
        <v>1837</v>
      </c>
      <c r="M191" s="180" t="s">
        <v>1877</v>
      </c>
      <c r="N191" s="180" t="s">
        <v>454</v>
      </c>
      <c r="O191" s="180">
        <v>28342606</v>
      </c>
      <c r="P191" s="180">
        <v>28343188</v>
      </c>
      <c r="Q191" s="180" t="s">
        <v>2754</v>
      </c>
      <c r="R191" s="180">
        <v>0</v>
      </c>
      <c r="S191" s="180" t="s">
        <v>33</v>
      </c>
      <c r="T191" s="180" t="s">
        <v>21</v>
      </c>
      <c r="U191" s="180" t="b">
        <v>0</v>
      </c>
      <c r="V191" s="180" t="s">
        <v>1858</v>
      </c>
      <c r="W191" s="180" t="s">
        <v>21</v>
      </c>
      <c r="X191" s="159"/>
      <c r="Y191" s="159"/>
      <c r="Z191" s="159"/>
    </row>
    <row r="192" spans="1:26" ht="15" customHeight="1">
      <c r="A192" s="180" t="s">
        <v>454</v>
      </c>
      <c r="B192" s="180">
        <v>31759375</v>
      </c>
      <c r="C192" s="180" t="s">
        <v>1837</v>
      </c>
      <c r="D192" s="180" t="s">
        <v>1866</v>
      </c>
      <c r="E192" s="180" t="s">
        <v>2066</v>
      </c>
      <c r="F192" s="180">
        <v>2174.73</v>
      </c>
      <c r="G192" s="180" t="s">
        <v>1840</v>
      </c>
      <c r="H192" s="180" t="s">
        <v>2755</v>
      </c>
      <c r="I192" s="180" t="s">
        <v>2429</v>
      </c>
      <c r="J192" s="180" t="s">
        <v>2756</v>
      </c>
      <c r="K192" s="180" t="s">
        <v>2757</v>
      </c>
      <c r="L192" s="180" t="s">
        <v>1837</v>
      </c>
      <c r="M192" s="180" t="s">
        <v>1837</v>
      </c>
      <c r="N192" s="180" t="s">
        <v>454</v>
      </c>
      <c r="O192" s="180">
        <v>31759356</v>
      </c>
      <c r="P192" s="180">
        <v>31759376</v>
      </c>
      <c r="Q192" s="180" t="s">
        <v>2758</v>
      </c>
      <c r="R192" s="180">
        <v>0</v>
      </c>
      <c r="S192" s="180" t="s">
        <v>1905</v>
      </c>
      <c r="T192" s="180" t="s">
        <v>21</v>
      </c>
      <c r="U192" s="180" t="b">
        <v>0</v>
      </c>
      <c r="V192" s="180" t="s">
        <v>1858</v>
      </c>
      <c r="W192" s="180" t="s">
        <v>21</v>
      </c>
      <c r="X192" s="159"/>
      <c r="Y192" s="159"/>
      <c r="Z192" s="159"/>
    </row>
    <row r="193" spans="1:26" ht="15" customHeight="1">
      <c r="A193" s="180" t="s">
        <v>454</v>
      </c>
      <c r="B193" s="180">
        <v>57813722</v>
      </c>
      <c r="C193" s="180" t="s">
        <v>1837</v>
      </c>
      <c r="D193" s="180" t="s">
        <v>2759</v>
      </c>
      <c r="E193" s="180" t="s">
        <v>1890</v>
      </c>
      <c r="F193" s="180">
        <v>940.73</v>
      </c>
      <c r="G193" s="180" t="s">
        <v>1837</v>
      </c>
      <c r="H193" s="180" t="s">
        <v>2760</v>
      </c>
      <c r="I193" s="180" t="s">
        <v>2008</v>
      </c>
      <c r="J193" s="180" t="s">
        <v>2761</v>
      </c>
      <c r="K193" s="180" t="s">
        <v>1837</v>
      </c>
      <c r="L193" s="180" t="s">
        <v>1837</v>
      </c>
      <c r="M193" s="180" t="s">
        <v>1844</v>
      </c>
      <c r="N193" s="180" t="s">
        <v>454</v>
      </c>
      <c r="O193" s="180">
        <v>57813661</v>
      </c>
      <c r="P193" s="180">
        <v>57813881</v>
      </c>
      <c r="Q193" s="180" t="s">
        <v>2762</v>
      </c>
      <c r="R193" s="180">
        <v>0</v>
      </c>
      <c r="S193" s="180" t="s">
        <v>1905</v>
      </c>
      <c r="T193" s="180" t="s">
        <v>21</v>
      </c>
      <c r="U193" s="180" t="b">
        <v>0</v>
      </c>
      <c r="V193" s="180" t="s">
        <v>1858</v>
      </c>
      <c r="W193" s="180" t="s">
        <v>21</v>
      </c>
      <c r="X193" s="159"/>
      <c r="Y193" s="159"/>
      <c r="Z193" s="159"/>
    </row>
    <row r="194" spans="1:26" ht="15" customHeight="1">
      <c r="A194" s="180" t="s">
        <v>454</v>
      </c>
      <c r="B194" s="180">
        <v>57813725</v>
      </c>
      <c r="C194" s="180" t="s">
        <v>1837</v>
      </c>
      <c r="D194" s="180" t="s">
        <v>2763</v>
      </c>
      <c r="E194" s="180" t="s">
        <v>1847</v>
      </c>
      <c r="F194" s="180">
        <v>940.73</v>
      </c>
      <c r="G194" s="180" t="s">
        <v>1837</v>
      </c>
      <c r="H194" s="180" t="s">
        <v>2764</v>
      </c>
      <c r="I194" s="180" t="s">
        <v>2008</v>
      </c>
      <c r="J194" s="180" t="s">
        <v>2765</v>
      </c>
      <c r="K194" s="180" t="s">
        <v>1837</v>
      </c>
      <c r="L194" s="180" t="s">
        <v>1837</v>
      </c>
      <c r="M194" s="180" t="s">
        <v>1844</v>
      </c>
      <c r="N194" s="180" t="s">
        <v>454</v>
      </c>
      <c r="O194" s="180">
        <v>57813661</v>
      </c>
      <c r="P194" s="180">
        <v>57813881</v>
      </c>
      <c r="Q194" s="180" t="s">
        <v>2762</v>
      </c>
      <c r="R194" s="180">
        <v>0</v>
      </c>
      <c r="S194" s="180" t="s">
        <v>1905</v>
      </c>
      <c r="T194" s="180" t="s">
        <v>21</v>
      </c>
      <c r="U194" s="180" t="b">
        <v>0</v>
      </c>
      <c r="V194" s="180" t="s">
        <v>1858</v>
      </c>
      <c r="W194" s="180" t="s">
        <v>21</v>
      </c>
      <c r="X194" s="159"/>
      <c r="Y194" s="159"/>
      <c r="Z194" s="159"/>
    </row>
    <row r="195" spans="1:26" ht="15" customHeight="1">
      <c r="A195" s="180" t="s">
        <v>454</v>
      </c>
      <c r="B195" s="180">
        <v>58543411</v>
      </c>
      <c r="C195" s="180" t="s">
        <v>1837</v>
      </c>
      <c r="D195" s="180" t="s">
        <v>2066</v>
      </c>
      <c r="E195" s="180" t="s">
        <v>1866</v>
      </c>
      <c r="F195" s="180">
        <v>518.4</v>
      </c>
      <c r="G195" s="180" t="s">
        <v>1837</v>
      </c>
      <c r="H195" s="180" t="s">
        <v>2766</v>
      </c>
      <c r="I195" s="180" t="s">
        <v>2618</v>
      </c>
      <c r="J195" s="180" t="s">
        <v>2767</v>
      </c>
      <c r="K195" s="180" t="s">
        <v>1837</v>
      </c>
      <c r="L195" s="180" t="s">
        <v>1837</v>
      </c>
      <c r="M195" s="180" t="s">
        <v>1837</v>
      </c>
      <c r="N195" s="180" t="s">
        <v>454</v>
      </c>
      <c r="O195" s="180">
        <v>58543384</v>
      </c>
      <c r="P195" s="180">
        <v>58543903</v>
      </c>
      <c r="Q195" s="180" t="s">
        <v>2768</v>
      </c>
      <c r="R195" s="180">
        <v>0</v>
      </c>
      <c r="S195" s="180" t="s">
        <v>33</v>
      </c>
      <c r="T195" s="180" t="s">
        <v>21</v>
      </c>
      <c r="U195" s="180" t="b">
        <v>0</v>
      </c>
      <c r="V195" s="180" t="s">
        <v>1858</v>
      </c>
      <c r="W195" s="180" t="s">
        <v>21</v>
      </c>
      <c r="X195" s="159"/>
      <c r="Y195" s="159"/>
      <c r="Z195" s="159"/>
    </row>
    <row r="196" spans="1:26" ht="15" customHeight="1">
      <c r="A196" s="180" t="s">
        <v>454</v>
      </c>
      <c r="B196" s="180">
        <v>81208543</v>
      </c>
      <c r="C196" s="180" t="s">
        <v>1837</v>
      </c>
      <c r="D196" s="180" t="s">
        <v>2769</v>
      </c>
      <c r="E196" s="180" t="s">
        <v>1866</v>
      </c>
      <c r="F196" s="180">
        <v>1171.73</v>
      </c>
      <c r="G196" s="180" t="s">
        <v>1837</v>
      </c>
      <c r="H196" s="180" t="s">
        <v>2770</v>
      </c>
      <c r="I196" s="180" t="s">
        <v>2104</v>
      </c>
      <c r="J196" s="180" t="s">
        <v>2771</v>
      </c>
      <c r="K196" s="180" t="s">
        <v>1837</v>
      </c>
      <c r="L196" s="180" t="s">
        <v>1837</v>
      </c>
      <c r="M196" s="180" t="s">
        <v>1837</v>
      </c>
      <c r="N196" s="180" t="s">
        <v>454</v>
      </c>
      <c r="O196" s="180">
        <v>81208490</v>
      </c>
      <c r="P196" s="180">
        <v>81208601</v>
      </c>
      <c r="Q196" s="180" t="s">
        <v>2772</v>
      </c>
      <c r="R196" s="180">
        <v>0</v>
      </c>
      <c r="S196" s="180" t="s">
        <v>33</v>
      </c>
      <c r="T196" s="180" t="s">
        <v>21</v>
      </c>
      <c r="U196" s="180" t="b">
        <v>0</v>
      </c>
      <c r="V196" s="180" t="s">
        <v>1858</v>
      </c>
      <c r="W196" s="180" t="s">
        <v>21</v>
      </c>
      <c r="X196" s="159"/>
      <c r="Y196" s="159"/>
      <c r="Z196" s="159"/>
    </row>
    <row r="197" spans="1:26" ht="15" customHeight="1">
      <c r="A197" s="180" t="s">
        <v>454</v>
      </c>
      <c r="B197" s="180">
        <v>87604287</v>
      </c>
      <c r="C197" s="180" t="s">
        <v>1837</v>
      </c>
      <c r="D197" s="180" t="s">
        <v>1847</v>
      </c>
      <c r="E197" s="180" t="s">
        <v>2773</v>
      </c>
      <c r="F197" s="180">
        <v>30</v>
      </c>
      <c r="G197" s="180" t="s">
        <v>1840</v>
      </c>
      <c r="H197" s="180" t="s">
        <v>2774</v>
      </c>
      <c r="I197" s="180" t="s">
        <v>773</v>
      </c>
      <c r="J197" s="180" t="s">
        <v>1837</v>
      </c>
      <c r="K197" s="180" t="s">
        <v>1837</v>
      </c>
      <c r="L197" s="180" t="s">
        <v>1837</v>
      </c>
      <c r="M197" s="180" t="s">
        <v>1844</v>
      </c>
      <c r="N197" s="180" t="s">
        <v>454</v>
      </c>
      <c r="O197" s="180">
        <v>87604239</v>
      </c>
      <c r="P197" s="180">
        <v>87604418</v>
      </c>
      <c r="Q197" s="180" t="s">
        <v>2775</v>
      </c>
      <c r="R197" s="180">
        <v>0</v>
      </c>
      <c r="S197" s="180" t="s">
        <v>1905</v>
      </c>
      <c r="T197" s="180" t="s">
        <v>21</v>
      </c>
      <c r="U197" s="180" t="b">
        <v>0</v>
      </c>
      <c r="V197" s="180" t="s">
        <v>1858</v>
      </c>
      <c r="W197" s="180" t="s">
        <v>21</v>
      </c>
      <c r="X197" s="159"/>
      <c r="Y197" s="159"/>
      <c r="Z197" s="159"/>
    </row>
    <row r="198" spans="1:26" ht="15" customHeight="1">
      <c r="A198" s="180" t="s">
        <v>454</v>
      </c>
      <c r="B198" s="180">
        <v>88533287</v>
      </c>
      <c r="C198" s="180" t="s">
        <v>1837</v>
      </c>
      <c r="D198" s="180" t="s">
        <v>2776</v>
      </c>
      <c r="E198" s="180" t="s">
        <v>1866</v>
      </c>
      <c r="F198" s="180">
        <v>2120.4</v>
      </c>
      <c r="G198" s="180" t="s">
        <v>1837</v>
      </c>
      <c r="H198" s="180" t="s">
        <v>2777</v>
      </c>
      <c r="I198" s="180" t="s">
        <v>2452</v>
      </c>
      <c r="J198" s="180" t="s">
        <v>2778</v>
      </c>
      <c r="K198" s="180" t="s">
        <v>1837</v>
      </c>
      <c r="L198" s="180" t="s">
        <v>1837</v>
      </c>
      <c r="M198" s="180" t="s">
        <v>1877</v>
      </c>
      <c r="N198" s="180" t="s">
        <v>454</v>
      </c>
      <c r="O198" s="180">
        <v>88533147</v>
      </c>
      <c r="P198" s="180">
        <v>88534979</v>
      </c>
      <c r="Q198" s="180" t="s">
        <v>2779</v>
      </c>
      <c r="R198" s="180">
        <v>0</v>
      </c>
      <c r="S198" s="180" t="s">
        <v>1905</v>
      </c>
      <c r="T198" s="180" t="s">
        <v>21</v>
      </c>
      <c r="U198" s="180" t="b">
        <v>0</v>
      </c>
      <c r="V198" s="180" t="s">
        <v>1858</v>
      </c>
      <c r="W198" s="180" t="s">
        <v>21</v>
      </c>
      <c r="X198" s="159"/>
      <c r="Y198" s="159"/>
      <c r="Z198" s="159"/>
    </row>
    <row r="199" spans="1:26" ht="15" customHeight="1">
      <c r="A199" s="180" t="s">
        <v>454</v>
      </c>
      <c r="B199" s="180">
        <v>88533292</v>
      </c>
      <c r="C199" s="180" t="s">
        <v>1837</v>
      </c>
      <c r="D199" s="180" t="s">
        <v>2046</v>
      </c>
      <c r="E199" s="180" t="s">
        <v>1847</v>
      </c>
      <c r="F199" s="180">
        <v>2135.06</v>
      </c>
      <c r="G199" s="180" t="s">
        <v>1837</v>
      </c>
      <c r="H199" s="180" t="s">
        <v>2780</v>
      </c>
      <c r="I199" s="180" t="s">
        <v>2002</v>
      </c>
      <c r="J199" s="180" t="s">
        <v>2781</v>
      </c>
      <c r="K199" s="180" t="s">
        <v>1837</v>
      </c>
      <c r="L199" s="180" t="s">
        <v>1837</v>
      </c>
      <c r="M199" s="180" t="s">
        <v>1877</v>
      </c>
      <c r="N199" s="180" t="s">
        <v>454</v>
      </c>
      <c r="O199" s="180">
        <v>88533147</v>
      </c>
      <c r="P199" s="180">
        <v>88534979</v>
      </c>
      <c r="Q199" s="180" t="s">
        <v>2779</v>
      </c>
      <c r="R199" s="180">
        <v>0</v>
      </c>
      <c r="S199" s="180" t="s">
        <v>1905</v>
      </c>
      <c r="T199" s="180" t="s">
        <v>21</v>
      </c>
      <c r="U199" s="180" t="b">
        <v>0</v>
      </c>
      <c r="V199" s="180" t="s">
        <v>1858</v>
      </c>
      <c r="W199" s="180" t="s">
        <v>21</v>
      </c>
      <c r="X199" s="159"/>
      <c r="Y199" s="159"/>
      <c r="Z199" s="159"/>
    </row>
    <row r="200" spans="1:26" ht="15" customHeight="1">
      <c r="A200" s="180" t="s">
        <v>454</v>
      </c>
      <c r="B200" s="180">
        <v>88533294</v>
      </c>
      <c r="C200" s="180" t="s">
        <v>1837</v>
      </c>
      <c r="D200" s="180" t="s">
        <v>2782</v>
      </c>
      <c r="E200" s="180" t="s">
        <v>1847</v>
      </c>
      <c r="F200" s="180">
        <v>2122.73</v>
      </c>
      <c r="G200" s="180" t="s">
        <v>1837</v>
      </c>
      <c r="H200" s="180" t="s">
        <v>2777</v>
      </c>
      <c r="I200" s="180" t="s">
        <v>2104</v>
      </c>
      <c r="J200" s="180" t="s">
        <v>2783</v>
      </c>
      <c r="K200" s="180" t="s">
        <v>1837</v>
      </c>
      <c r="L200" s="180" t="s">
        <v>1837</v>
      </c>
      <c r="M200" s="180" t="s">
        <v>1877</v>
      </c>
      <c r="N200" s="180" t="s">
        <v>454</v>
      </c>
      <c r="O200" s="180">
        <v>88533147</v>
      </c>
      <c r="P200" s="180">
        <v>88534979</v>
      </c>
      <c r="Q200" s="180" t="s">
        <v>2779</v>
      </c>
      <c r="R200" s="180">
        <v>0</v>
      </c>
      <c r="S200" s="180" t="s">
        <v>1905</v>
      </c>
      <c r="T200" s="180" t="s">
        <v>21</v>
      </c>
      <c r="U200" s="180" t="b">
        <v>1</v>
      </c>
      <c r="V200" s="180" t="s">
        <v>1846</v>
      </c>
      <c r="W200" s="180" t="s">
        <v>21</v>
      </c>
      <c r="X200" s="159"/>
      <c r="Y200" s="159"/>
      <c r="Z200" s="159"/>
    </row>
    <row r="201" spans="1:26" ht="15" customHeight="1">
      <c r="A201" s="180" t="s">
        <v>454</v>
      </c>
      <c r="B201" s="180">
        <v>88714226</v>
      </c>
      <c r="C201" s="180" t="s">
        <v>1837</v>
      </c>
      <c r="D201" s="180" t="s">
        <v>2784</v>
      </c>
      <c r="E201" s="180" t="s">
        <v>1890</v>
      </c>
      <c r="F201" s="180">
        <v>852.4</v>
      </c>
      <c r="G201" s="180" t="s">
        <v>1837</v>
      </c>
      <c r="H201" s="180" t="s">
        <v>2785</v>
      </c>
      <c r="I201" s="180" t="s">
        <v>2452</v>
      </c>
      <c r="J201" s="180" t="s">
        <v>2786</v>
      </c>
      <c r="K201" s="180" t="s">
        <v>1837</v>
      </c>
      <c r="L201" s="180" t="s">
        <v>1837</v>
      </c>
      <c r="M201" s="180" t="s">
        <v>1896</v>
      </c>
      <c r="N201" s="180" t="s">
        <v>454</v>
      </c>
      <c r="O201" s="180">
        <v>88714135</v>
      </c>
      <c r="P201" s="180">
        <v>88714227</v>
      </c>
      <c r="Q201" s="180" t="s">
        <v>2787</v>
      </c>
      <c r="R201" s="180">
        <v>0</v>
      </c>
      <c r="S201" s="180" t="s">
        <v>1905</v>
      </c>
      <c r="T201" s="180" t="s">
        <v>21</v>
      </c>
      <c r="U201" s="180" t="b">
        <v>1</v>
      </c>
      <c r="V201" s="180" t="s">
        <v>1846</v>
      </c>
      <c r="W201" s="180" t="s">
        <v>21</v>
      </c>
      <c r="X201" s="159"/>
      <c r="Y201" s="159"/>
      <c r="Z201" s="159"/>
    </row>
    <row r="202" spans="1:26" ht="15" customHeight="1">
      <c r="A202" s="180" t="s">
        <v>454</v>
      </c>
      <c r="B202" s="180">
        <v>88721199</v>
      </c>
      <c r="C202" s="180" t="s">
        <v>1837</v>
      </c>
      <c r="D202" s="180" t="s">
        <v>2264</v>
      </c>
      <c r="E202" s="180" t="s">
        <v>1847</v>
      </c>
      <c r="F202" s="180">
        <v>1131.8900000000001</v>
      </c>
      <c r="G202" s="180" t="s">
        <v>1837</v>
      </c>
      <c r="H202" s="180" t="s">
        <v>2788</v>
      </c>
      <c r="I202" s="180" t="s">
        <v>2068</v>
      </c>
      <c r="J202" s="180" t="s">
        <v>2789</v>
      </c>
      <c r="K202" s="180" t="s">
        <v>1837</v>
      </c>
      <c r="L202" s="180" t="s">
        <v>2790</v>
      </c>
      <c r="M202" s="180" t="s">
        <v>1896</v>
      </c>
      <c r="N202" s="180" t="s">
        <v>454</v>
      </c>
      <c r="O202" s="180">
        <v>88721165</v>
      </c>
      <c r="P202" s="180">
        <v>88721430</v>
      </c>
      <c r="Q202" s="180" t="s">
        <v>2791</v>
      </c>
      <c r="R202" s="180">
        <v>0</v>
      </c>
      <c r="S202" s="180" t="s">
        <v>33</v>
      </c>
      <c r="T202" s="180" t="s">
        <v>21</v>
      </c>
      <c r="U202" s="180" t="b">
        <v>0</v>
      </c>
      <c r="V202" s="180" t="s">
        <v>1858</v>
      </c>
      <c r="W202" s="180" t="s">
        <v>21</v>
      </c>
      <c r="X202" s="159"/>
      <c r="Y202" s="159"/>
      <c r="Z202" s="159"/>
    </row>
    <row r="203" spans="1:26" ht="15" customHeight="1">
      <c r="A203" s="180" t="s">
        <v>454</v>
      </c>
      <c r="B203" s="180">
        <v>89850471</v>
      </c>
      <c r="C203" s="180" t="s">
        <v>1837</v>
      </c>
      <c r="D203" s="180" t="s">
        <v>1847</v>
      </c>
      <c r="E203" s="180" t="s">
        <v>2792</v>
      </c>
      <c r="F203" s="180">
        <v>889.14</v>
      </c>
      <c r="G203" s="180" t="s">
        <v>1837</v>
      </c>
      <c r="H203" s="180" t="s">
        <v>2793</v>
      </c>
      <c r="I203" s="180" t="s">
        <v>2794</v>
      </c>
      <c r="J203" s="180" t="s">
        <v>2795</v>
      </c>
      <c r="K203" s="180" t="s">
        <v>1837</v>
      </c>
      <c r="L203" s="180" t="s">
        <v>2796</v>
      </c>
      <c r="M203" s="180" t="s">
        <v>1877</v>
      </c>
      <c r="N203" s="180" t="s">
        <v>454</v>
      </c>
      <c r="O203" s="180">
        <v>89850303</v>
      </c>
      <c r="P203" s="180">
        <v>89850660</v>
      </c>
      <c r="Q203" s="180" t="s">
        <v>2797</v>
      </c>
      <c r="R203" s="180">
        <v>0</v>
      </c>
      <c r="S203" s="180" t="s">
        <v>1905</v>
      </c>
      <c r="T203" s="180" t="s">
        <v>21</v>
      </c>
      <c r="U203" s="180" t="b">
        <v>0</v>
      </c>
      <c r="V203" s="180" t="s">
        <v>1858</v>
      </c>
      <c r="W203" s="180" t="s">
        <v>21</v>
      </c>
      <c r="X203" s="159"/>
      <c r="Y203" s="159"/>
      <c r="Z203" s="159"/>
    </row>
    <row r="204" spans="1:26" ht="15" customHeight="1">
      <c r="A204" s="180" t="s">
        <v>455</v>
      </c>
      <c r="B204" s="180">
        <v>413442</v>
      </c>
      <c r="C204" s="180" t="s">
        <v>1837</v>
      </c>
      <c r="D204" s="180" t="s">
        <v>1839</v>
      </c>
      <c r="E204" s="180" t="s">
        <v>2798</v>
      </c>
      <c r="F204" s="180">
        <v>30</v>
      </c>
      <c r="G204" s="180" t="s">
        <v>1840</v>
      </c>
      <c r="H204" s="180" t="s">
        <v>2799</v>
      </c>
      <c r="I204" s="180" t="s">
        <v>773</v>
      </c>
      <c r="J204" s="180" t="s">
        <v>1837</v>
      </c>
      <c r="K204" s="180" t="s">
        <v>1837</v>
      </c>
      <c r="L204" s="180" t="s">
        <v>1837</v>
      </c>
      <c r="M204" s="180" t="s">
        <v>1844</v>
      </c>
      <c r="N204" s="180" t="s">
        <v>455</v>
      </c>
      <c r="O204" s="180">
        <v>413147</v>
      </c>
      <c r="P204" s="180">
        <v>414115</v>
      </c>
      <c r="Q204" s="180" t="s">
        <v>2800</v>
      </c>
      <c r="R204" s="180">
        <v>0</v>
      </c>
      <c r="S204" s="180" t="s">
        <v>1905</v>
      </c>
      <c r="T204" s="180" t="s">
        <v>21</v>
      </c>
      <c r="U204" s="180" t="b">
        <v>0</v>
      </c>
      <c r="V204" s="180" t="s">
        <v>1858</v>
      </c>
      <c r="W204" s="180" t="s">
        <v>21</v>
      </c>
      <c r="X204" s="159"/>
      <c r="Y204" s="159"/>
      <c r="Z204" s="159"/>
    </row>
    <row r="205" spans="1:26" ht="15" customHeight="1">
      <c r="A205" s="180" t="s">
        <v>455</v>
      </c>
      <c r="B205" s="180">
        <v>413503</v>
      </c>
      <c r="C205" s="180" t="s">
        <v>1837</v>
      </c>
      <c r="D205" s="180" t="s">
        <v>1847</v>
      </c>
      <c r="E205" s="180" t="s">
        <v>2801</v>
      </c>
      <c r="F205" s="180">
        <v>30</v>
      </c>
      <c r="G205" s="180" t="s">
        <v>1840</v>
      </c>
      <c r="H205" s="180" t="s">
        <v>2802</v>
      </c>
      <c r="I205" s="180" t="s">
        <v>773</v>
      </c>
      <c r="J205" s="180" t="s">
        <v>1837</v>
      </c>
      <c r="K205" s="180" t="s">
        <v>1837</v>
      </c>
      <c r="L205" s="180" t="s">
        <v>1837</v>
      </c>
      <c r="M205" s="180" t="s">
        <v>1844</v>
      </c>
      <c r="N205" s="180" t="s">
        <v>455</v>
      </c>
      <c r="O205" s="180">
        <v>413147</v>
      </c>
      <c r="P205" s="180">
        <v>414115</v>
      </c>
      <c r="Q205" s="180" t="s">
        <v>2800</v>
      </c>
      <c r="R205" s="180">
        <v>0</v>
      </c>
      <c r="S205" s="180" t="s">
        <v>1905</v>
      </c>
      <c r="T205" s="180" t="s">
        <v>21</v>
      </c>
      <c r="U205" s="180" t="b">
        <v>0</v>
      </c>
      <c r="V205" s="180" t="s">
        <v>1858</v>
      </c>
      <c r="W205" s="180" t="s">
        <v>21</v>
      </c>
      <c r="X205" s="159"/>
      <c r="Y205" s="159"/>
      <c r="Z205" s="159"/>
    </row>
    <row r="206" spans="1:26" ht="15" customHeight="1">
      <c r="A206" s="180" t="s">
        <v>455</v>
      </c>
      <c r="B206" s="180">
        <v>3690982</v>
      </c>
      <c r="C206" s="180" t="s">
        <v>1837</v>
      </c>
      <c r="D206" s="180" t="s">
        <v>2500</v>
      </c>
      <c r="E206" s="180" t="s">
        <v>1839</v>
      </c>
      <c r="F206" s="180">
        <v>638.72</v>
      </c>
      <c r="G206" s="180" t="s">
        <v>1840</v>
      </c>
      <c r="H206" s="180" t="s">
        <v>2803</v>
      </c>
      <c r="I206" s="180" t="s">
        <v>2804</v>
      </c>
      <c r="J206" s="180" t="s">
        <v>2805</v>
      </c>
      <c r="K206" s="180" t="s">
        <v>2806</v>
      </c>
      <c r="L206" s="180" t="s">
        <v>2807</v>
      </c>
      <c r="M206" s="180" t="s">
        <v>1837</v>
      </c>
      <c r="N206" s="180" t="s">
        <v>455</v>
      </c>
      <c r="O206" s="180">
        <v>3690955</v>
      </c>
      <c r="P206" s="180">
        <v>3691027</v>
      </c>
      <c r="Q206" s="180" t="s">
        <v>2808</v>
      </c>
      <c r="R206" s="180">
        <v>0</v>
      </c>
      <c r="S206" s="180" t="s">
        <v>33</v>
      </c>
      <c r="T206" s="180" t="s">
        <v>21</v>
      </c>
      <c r="U206" s="180" t="b">
        <v>0</v>
      </c>
      <c r="V206" s="180" t="s">
        <v>1858</v>
      </c>
      <c r="W206" s="180" t="s">
        <v>21</v>
      </c>
      <c r="X206" s="159"/>
      <c r="Y206" s="159"/>
      <c r="Z206" s="159"/>
    </row>
    <row r="207" spans="1:26" ht="15" customHeight="1">
      <c r="A207" s="180" t="s">
        <v>455</v>
      </c>
      <c r="B207" s="180">
        <v>7024700</v>
      </c>
      <c r="C207" s="180" t="s">
        <v>1837</v>
      </c>
      <c r="D207" s="180" t="s">
        <v>1847</v>
      </c>
      <c r="E207" s="180" t="s">
        <v>2231</v>
      </c>
      <c r="F207" s="180">
        <v>806.4</v>
      </c>
      <c r="G207" s="180" t="s">
        <v>1840</v>
      </c>
      <c r="H207" s="180" t="s">
        <v>2809</v>
      </c>
      <c r="I207" s="180" t="s">
        <v>2277</v>
      </c>
      <c r="J207" s="180" t="s">
        <v>2810</v>
      </c>
      <c r="K207" s="180" t="s">
        <v>2811</v>
      </c>
      <c r="L207" s="180" t="s">
        <v>1837</v>
      </c>
      <c r="M207" s="180" t="s">
        <v>1877</v>
      </c>
      <c r="N207" s="180" t="s">
        <v>455</v>
      </c>
      <c r="O207" s="180">
        <v>7024400</v>
      </c>
      <c r="P207" s="180">
        <v>7024763</v>
      </c>
      <c r="Q207" s="180" t="s">
        <v>2812</v>
      </c>
      <c r="R207" s="180">
        <v>0</v>
      </c>
      <c r="S207" s="180" t="s">
        <v>1905</v>
      </c>
      <c r="T207" s="180" t="s">
        <v>21</v>
      </c>
      <c r="U207" s="180" t="b">
        <v>0</v>
      </c>
      <c r="V207" s="180" t="s">
        <v>1858</v>
      </c>
      <c r="W207" s="180" t="s">
        <v>21</v>
      </c>
      <c r="X207" s="159"/>
      <c r="Y207" s="159"/>
      <c r="Z207" s="159"/>
    </row>
    <row r="208" spans="1:26" ht="15" customHeight="1">
      <c r="A208" s="180" t="s">
        <v>455</v>
      </c>
      <c r="B208" s="180">
        <v>15589094</v>
      </c>
      <c r="C208" s="180" t="s">
        <v>1837</v>
      </c>
      <c r="D208" s="180" t="s">
        <v>2129</v>
      </c>
      <c r="E208" s="180" t="s">
        <v>1847</v>
      </c>
      <c r="F208" s="180">
        <v>185.73</v>
      </c>
      <c r="G208" s="180" t="s">
        <v>1837</v>
      </c>
      <c r="H208" s="180" t="s">
        <v>2813</v>
      </c>
      <c r="I208" s="180" t="s">
        <v>2293</v>
      </c>
      <c r="J208" s="180" t="s">
        <v>2814</v>
      </c>
      <c r="K208" s="180" t="s">
        <v>1837</v>
      </c>
      <c r="L208" s="180" t="s">
        <v>1837</v>
      </c>
      <c r="M208" s="180" t="s">
        <v>1837</v>
      </c>
      <c r="N208" s="180" t="s">
        <v>455</v>
      </c>
      <c r="O208" s="180">
        <v>15588974</v>
      </c>
      <c r="P208" s="180">
        <v>15589227</v>
      </c>
      <c r="Q208" s="180" t="s">
        <v>2815</v>
      </c>
      <c r="R208" s="180">
        <v>0</v>
      </c>
      <c r="S208" s="180" t="s">
        <v>33</v>
      </c>
      <c r="T208" s="180" t="s">
        <v>21</v>
      </c>
      <c r="U208" s="180" t="b">
        <v>0</v>
      </c>
      <c r="V208" s="180" t="s">
        <v>1858</v>
      </c>
      <c r="W208" s="180" t="s">
        <v>21</v>
      </c>
      <c r="X208" s="159"/>
      <c r="Y208" s="159"/>
      <c r="Z208" s="159"/>
    </row>
    <row r="209" spans="1:26" ht="15" customHeight="1">
      <c r="A209" s="180" t="s">
        <v>455</v>
      </c>
      <c r="B209" s="180">
        <v>15589097</v>
      </c>
      <c r="C209" s="180" t="s">
        <v>1837</v>
      </c>
      <c r="D209" s="180" t="s">
        <v>1847</v>
      </c>
      <c r="E209" s="180" t="s">
        <v>2275</v>
      </c>
      <c r="F209" s="180">
        <v>185.73</v>
      </c>
      <c r="G209" s="180" t="s">
        <v>1837</v>
      </c>
      <c r="H209" s="180" t="s">
        <v>2816</v>
      </c>
      <c r="I209" s="180" t="s">
        <v>1922</v>
      </c>
      <c r="J209" s="180" t="s">
        <v>2817</v>
      </c>
      <c r="K209" s="180" t="s">
        <v>1837</v>
      </c>
      <c r="L209" s="180" t="s">
        <v>1837</v>
      </c>
      <c r="M209" s="180" t="s">
        <v>1837</v>
      </c>
      <c r="N209" s="180" t="s">
        <v>455</v>
      </c>
      <c r="O209" s="180">
        <v>15588974</v>
      </c>
      <c r="P209" s="180">
        <v>15589227</v>
      </c>
      <c r="Q209" s="180" t="s">
        <v>2815</v>
      </c>
      <c r="R209" s="180">
        <v>0</v>
      </c>
      <c r="S209" s="180" t="s">
        <v>33</v>
      </c>
      <c r="T209" s="180" t="s">
        <v>21</v>
      </c>
      <c r="U209" s="180" t="b">
        <v>0</v>
      </c>
      <c r="V209" s="180" t="s">
        <v>1858</v>
      </c>
      <c r="W209" s="180" t="s">
        <v>21</v>
      </c>
      <c r="X209" s="159"/>
      <c r="Y209" s="159"/>
      <c r="Z209" s="159"/>
    </row>
    <row r="210" spans="1:26" ht="15" customHeight="1">
      <c r="A210" s="180" t="s">
        <v>455</v>
      </c>
      <c r="B210" s="180">
        <v>16353372</v>
      </c>
      <c r="C210" s="180" t="s">
        <v>1837</v>
      </c>
      <c r="D210" s="180" t="s">
        <v>1866</v>
      </c>
      <c r="E210" s="180" t="s">
        <v>2818</v>
      </c>
      <c r="F210" s="180">
        <v>1589.96</v>
      </c>
      <c r="G210" s="180" t="s">
        <v>1840</v>
      </c>
      <c r="H210" s="180" t="s">
        <v>2819</v>
      </c>
      <c r="I210" s="180" t="s">
        <v>2820</v>
      </c>
      <c r="J210" s="180" t="s">
        <v>2821</v>
      </c>
      <c r="K210" s="180" t="s">
        <v>2822</v>
      </c>
      <c r="L210" s="180" t="s">
        <v>2823</v>
      </c>
      <c r="M210" s="180" t="s">
        <v>1877</v>
      </c>
      <c r="N210" s="180" t="s">
        <v>455</v>
      </c>
      <c r="O210" s="180">
        <v>16353026</v>
      </c>
      <c r="P210" s="180">
        <v>16353436</v>
      </c>
      <c r="Q210" s="180" t="s">
        <v>2824</v>
      </c>
      <c r="R210" s="180">
        <v>0</v>
      </c>
      <c r="S210" s="180" t="s">
        <v>33</v>
      </c>
      <c r="T210" s="180" t="s">
        <v>21</v>
      </c>
      <c r="U210" s="180" t="b">
        <v>0</v>
      </c>
      <c r="V210" s="180" t="s">
        <v>1858</v>
      </c>
      <c r="W210" s="180" t="s">
        <v>21</v>
      </c>
      <c r="X210" s="159"/>
      <c r="Y210" s="159"/>
      <c r="Z210" s="159"/>
    </row>
    <row r="211" spans="1:26" ht="15" customHeight="1">
      <c r="A211" s="180" t="s">
        <v>455</v>
      </c>
      <c r="B211" s="180">
        <v>17136247</v>
      </c>
      <c r="C211" s="180" t="s">
        <v>1837</v>
      </c>
      <c r="D211" s="180" t="s">
        <v>2231</v>
      </c>
      <c r="E211" s="180" t="s">
        <v>1847</v>
      </c>
      <c r="F211" s="180">
        <v>722.73</v>
      </c>
      <c r="G211" s="180" t="s">
        <v>1840</v>
      </c>
      <c r="H211" s="180" t="s">
        <v>2825</v>
      </c>
      <c r="I211" s="180" t="s">
        <v>2452</v>
      </c>
      <c r="J211" s="180" t="s">
        <v>2826</v>
      </c>
      <c r="K211" s="180" t="s">
        <v>2827</v>
      </c>
      <c r="L211" s="180" t="s">
        <v>1837</v>
      </c>
      <c r="M211" s="180" t="s">
        <v>1877</v>
      </c>
      <c r="N211" s="180" t="s">
        <v>455</v>
      </c>
      <c r="O211" s="180">
        <v>17136218</v>
      </c>
      <c r="P211" s="180">
        <v>17136450</v>
      </c>
      <c r="Q211" s="180" t="s">
        <v>2828</v>
      </c>
      <c r="R211" s="180">
        <v>0</v>
      </c>
      <c r="S211" s="180" t="s">
        <v>1905</v>
      </c>
      <c r="T211" s="180" t="s">
        <v>21</v>
      </c>
      <c r="U211" s="180" t="b">
        <v>0</v>
      </c>
      <c r="V211" s="180" t="s">
        <v>1858</v>
      </c>
      <c r="W211" s="180" t="s">
        <v>21</v>
      </c>
      <c r="X211" s="159"/>
      <c r="Y211" s="159"/>
      <c r="Z211" s="159"/>
    </row>
    <row r="212" spans="1:26" ht="15" customHeight="1">
      <c r="A212" s="180" t="s">
        <v>455</v>
      </c>
      <c r="B212" s="180">
        <v>17793784</v>
      </c>
      <c r="C212" s="180" t="s">
        <v>1837</v>
      </c>
      <c r="D212" s="180" t="s">
        <v>2829</v>
      </c>
      <c r="E212" s="180" t="s">
        <v>1890</v>
      </c>
      <c r="F212" s="180">
        <v>733.23</v>
      </c>
      <c r="G212" s="180" t="s">
        <v>1837</v>
      </c>
      <c r="H212" s="180" t="s">
        <v>2830</v>
      </c>
      <c r="I212" s="180" t="s">
        <v>2293</v>
      </c>
      <c r="J212" s="180" t="s">
        <v>2831</v>
      </c>
      <c r="K212" s="180" t="s">
        <v>1837</v>
      </c>
      <c r="L212" s="180" t="s">
        <v>1837</v>
      </c>
      <c r="M212" s="180" t="s">
        <v>1877</v>
      </c>
      <c r="N212" s="180" t="s">
        <v>455</v>
      </c>
      <c r="O212" s="180">
        <v>17792948</v>
      </c>
      <c r="P212" s="180">
        <v>17798513</v>
      </c>
      <c r="Q212" s="180" t="s">
        <v>2832</v>
      </c>
      <c r="R212" s="180">
        <v>0</v>
      </c>
      <c r="S212" s="180" t="s">
        <v>1905</v>
      </c>
      <c r="T212" s="180" t="s">
        <v>21</v>
      </c>
      <c r="U212" s="180" t="b">
        <v>0</v>
      </c>
      <c r="V212" s="180" t="s">
        <v>1858</v>
      </c>
      <c r="W212" s="180" t="s">
        <v>21</v>
      </c>
      <c r="X212" s="159"/>
      <c r="Y212" s="159"/>
      <c r="Z212" s="159"/>
    </row>
    <row r="213" spans="1:26" ht="15" customHeight="1">
      <c r="A213" s="180" t="s">
        <v>455</v>
      </c>
      <c r="B213" s="180">
        <v>17793787</v>
      </c>
      <c r="C213" s="180" t="s">
        <v>1837</v>
      </c>
      <c r="D213" s="180" t="s">
        <v>2319</v>
      </c>
      <c r="E213" s="180" t="s">
        <v>1890</v>
      </c>
      <c r="F213" s="180">
        <v>733.23</v>
      </c>
      <c r="G213" s="180" t="s">
        <v>1837</v>
      </c>
      <c r="H213" s="180" t="s">
        <v>2833</v>
      </c>
      <c r="I213" s="180" t="s">
        <v>1996</v>
      </c>
      <c r="J213" s="180" t="s">
        <v>2834</v>
      </c>
      <c r="K213" s="180" t="s">
        <v>1837</v>
      </c>
      <c r="L213" s="180" t="s">
        <v>1837</v>
      </c>
      <c r="M213" s="180" t="s">
        <v>1877</v>
      </c>
      <c r="N213" s="180" t="s">
        <v>455</v>
      </c>
      <c r="O213" s="180">
        <v>17792948</v>
      </c>
      <c r="P213" s="180">
        <v>17798513</v>
      </c>
      <c r="Q213" s="180" t="s">
        <v>2832</v>
      </c>
      <c r="R213" s="180">
        <v>0</v>
      </c>
      <c r="S213" s="180" t="s">
        <v>1905</v>
      </c>
      <c r="T213" s="180" t="s">
        <v>21</v>
      </c>
      <c r="U213" s="180" t="b">
        <v>1</v>
      </c>
      <c r="V213" s="180" t="s">
        <v>1858</v>
      </c>
      <c r="W213" s="180" t="s">
        <v>21</v>
      </c>
      <c r="X213" s="159"/>
      <c r="Y213" s="159"/>
      <c r="Z213" s="159"/>
    </row>
    <row r="214" spans="1:26" ht="15" customHeight="1">
      <c r="A214" s="180" t="s">
        <v>455</v>
      </c>
      <c r="B214" s="180">
        <v>18971372</v>
      </c>
      <c r="C214" s="180" t="s">
        <v>1837</v>
      </c>
      <c r="D214" s="180" t="s">
        <v>1847</v>
      </c>
      <c r="E214" s="180" t="s">
        <v>2835</v>
      </c>
      <c r="F214" s="180">
        <v>1208.67</v>
      </c>
      <c r="G214" s="180" t="s">
        <v>1840</v>
      </c>
      <c r="H214" s="180" t="s">
        <v>2836</v>
      </c>
      <c r="I214" s="180" t="s">
        <v>2837</v>
      </c>
      <c r="J214" s="180" t="s">
        <v>2838</v>
      </c>
      <c r="K214" s="180" t="s">
        <v>2839</v>
      </c>
      <c r="L214" s="180" t="s">
        <v>2840</v>
      </c>
      <c r="M214" s="180" t="s">
        <v>1844</v>
      </c>
      <c r="N214" s="180" t="s">
        <v>455</v>
      </c>
      <c r="O214" s="180">
        <v>18971358</v>
      </c>
      <c r="P214" s="180">
        <v>18971748</v>
      </c>
      <c r="Q214" s="180" t="s">
        <v>2841</v>
      </c>
      <c r="R214" s="180">
        <v>0</v>
      </c>
      <c r="S214" s="180" t="s">
        <v>33</v>
      </c>
      <c r="T214" s="180" t="s">
        <v>21</v>
      </c>
      <c r="U214" s="180" t="b">
        <v>0</v>
      </c>
      <c r="V214" s="180" t="s">
        <v>1858</v>
      </c>
      <c r="W214" s="180" t="s">
        <v>21</v>
      </c>
      <c r="X214" s="159"/>
      <c r="Y214" s="159"/>
      <c r="Z214" s="159"/>
    </row>
    <row r="215" spans="1:26" ht="15" customHeight="1">
      <c r="A215" s="180" t="s">
        <v>455</v>
      </c>
      <c r="B215" s="180">
        <v>28734154</v>
      </c>
      <c r="C215" s="180" t="s">
        <v>1837</v>
      </c>
      <c r="D215" s="180" t="s">
        <v>1847</v>
      </c>
      <c r="E215" s="180" t="s">
        <v>2085</v>
      </c>
      <c r="F215" s="180">
        <v>501.93</v>
      </c>
      <c r="G215" s="180" t="s">
        <v>1840</v>
      </c>
      <c r="H215" s="180" t="s">
        <v>2842</v>
      </c>
      <c r="I215" s="180" t="s">
        <v>2843</v>
      </c>
      <c r="J215" s="180" t="s">
        <v>2844</v>
      </c>
      <c r="K215" s="180" t="s">
        <v>2845</v>
      </c>
      <c r="L215" s="180" t="s">
        <v>2846</v>
      </c>
      <c r="M215" s="180" t="s">
        <v>1837</v>
      </c>
      <c r="N215" s="180" t="s">
        <v>455</v>
      </c>
      <c r="O215" s="180">
        <v>28733982</v>
      </c>
      <c r="P215" s="180">
        <v>28734188</v>
      </c>
      <c r="Q215" s="180" t="s">
        <v>2847</v>
      </c>
      <c r="R215" s="180">
        <v>0</v>
      </c>
      <c r="S215" s="180" t="s">
        <v>1905</v>
      </c>
      <c r="T215" s="180" t="s">
        <v>21</v>
      </c>
      <c r="U215" s="180" t="b">
        <v>0</v>
      </c>
      <c r="V215" s="180" t="s">
        <v>1858</v>
      </c>
      <c r="W215" s="180" t="s">
        <v>21</v>
      </c>
      <c r="X215" s="159"/>
      <c r="Y215" s="159"/>
      <c r="Z215" s="159"/>
    </row>
    <row r="216" spans="1:26" ht="15" customHeight="1">
      <c r="A216" s="180" t="s">
        <v>455</v>
      </c>
      <c r="B216" s="180">
        <v>35764504</v>
      </c>
      <c r="C216" s="180" t="s">
        <v>1837</v>
      </c>
      <c r="D216" s="180" t="s">
        <v>2848</v>
      </c>
      <c r="E216" s="180" t="s">
        <v>1847</v>
      </c>
      <c r="F216" s="180">
        <v>868.55</v>
      </c>
      <c r="G216" s="180" t="s">
        <v>1840</v>
      </c>
      <c r="H216" s="180" t="s">
        <v>2849</v>
      </c>
      <c r="I216" s="180" t="s">
        <v>2238</v>
      </c>
      <c r="J216" s="180" t="s">
        <v>2850</v>
      </c>
      <c r="K216" s="180" t="s">
        <v>2851</v>
      </c>
      <c r="L216" s="180" t="s">
        <v>2852</v>
      </c>
      <c r="M216" s="180" t="s">
        <v>1896</v>
      </c>
      <c r="N216" s="180" t="s">
        <v>455</v>
      </c>
      <c r="O216" s="180">
        <v>35764425</v>
      </c>
      <c r="P216" s="180">
        <v>35764618</v>
      </c>
      <c r="Q216" s="180" t="s">
        <v>2853</v>
      </c>
      <c r="R216" s="180">
        <v>0</v>
      </c>
      <c r="S216" s="180" t="s">
        <v>1905</v>
      </c>
      <c r="T216" s="180" t="s">
        <v>21</v>
      </c>
      <c r="U216" s="180" t="b">
        <v>0</v>
      </c>
      <c r="V216" s="180" t="s">
        <v>1858</v>
      </c>
      <c r="W216" s="180" t="s">
        <v>21</v>
      </c>
      <c r="X216" s="159"/>
      <c r="Y216" s="159"/>
      <c r="Z216" s="159"/>
    </row>
    <row r="217" spans="1:26" ht="15" customHeight="1">
      <c r="A217" s="180" t="s">
        <v>455</v>
      </c>
      <c r="B217" s="180">
        <v>40701882</v>
      </c>
      <c r="C217" s="180" t="s">
        <v>1837</v>
      </c>
      <c r="D217" s="180" t="s">
        <v>2085</v>
      </c>
      <c r="E217" s="180" t="s">
        <v>1847</v>
      </c>
      <c r="F217" s="180">
        <v>3410.34</v>
      </c>
      <c r="G217" s="180" t="s">
        <v>1840</v>
      </c>
      <c r="H217" s="180" t="s">
        <v>2854</v>
      </c>
      <c r="I217" s="180" t="s">
        <v>2855</v>
      </c>
      <c r="J217" s="180" t="s">
        <v>2856</v>
      </c>
      <c r="K217" s="180" t="s">
        <v>2857</v>
      </c>
      <c r="L217" s="180" t="s">
        <v>2858</v>
      </c>
      <c r="M217" s="180" t="s">
        <v>1837</v>
      </c>
      <c r="N217" s="180" t="s">
        <v>455</v>
      </c>
      <c r="O217" s="180">
        <v>40701850</v>
      </c>
      <c r="P217" s="180">
        <v>40701933</v>
      </c>
      <c r="Q217" s="180" t="s">
        <v>2859</v>
      </c>
      <c r="R217" s="180">
        <v>0</v>
      </c>
      <c r="S217" s="180" t="s">
        <v>33</v>
      </c>
      <c r="T217" s="180" t="s">
        <v>21</v>
      </c>
      <c r="U217" s="180" t="b">
        <v>0</v>
      </c>
      <c r="V217" s="180" t="s">
        <v>1858</v>
      </c>
      <c r="W217" s="180" t="s">
        <v>21</v>
      </c>
      <c r="X217" s="159"/>
      <c r="Y217" s="159"/>
      <c r="Z217" s="159"/>
    </row>
    <row r="218" spans="1:26" ht="15" customHeight="1">
      <c r="A218" s="180" t="s">
        <v>455</v>
      </c>
      <c r="B218" s="180">
        <v>40819055</v>
      </c>
      <c r="C218" s="180" t="s">
        <v>1837</v>
      </c>
      <c r="D218" s="180" t="s">
        <v>2860</v>
      </c>
      <c r="E218" s="180" t="s">
        <v>1839</v>
      </c>
      <c r="F218" s="180">
        <v>124.73</v>
      </c>
      <c r="G218" s="180" t="s">
        <v>1837</v>
      </c>
      <c r="H218" s="180" t="s">
        <v>2861</v>
      </c>
      <c r="I218" s="180" t="s">
        <v>1996</v>
      </c>
      <c r="J218" s="180" t="s">
        <v>2862</v>
      </c>
      <c r="K218" s="180" t="s">
        <v>1837</v>
      </c>
      <c r="L218" s="180" t="s">
        <v>1837</v>
      </c>
      <c r="M218" s="180" t="s">
        <v>1844</v>
      </c>
      <c r="N218" s="180" t="s">
        <v>455</v>
      </c>
      <c r="O218" s="180">
        <v>40818786</v>
      </c>
      <c r="P218" s="180">
        <v>40819161</v>
      </c>
      <c r="Q218" s="180" t="s">
        <v>2863</v>
      </c>
      <c r="R218" s="180">
        <v>0</v>
      </c>
      <c r="S218" s="180" t="s">
        <v>33</v>
      </c>
      <c r="T218" s="180" t="s">
        <v>21</v>
      </c>
      <c r="U218" s="180" t="b">
        <v>0</v>
      </c>
      <c r="V218" s="180" t="s">
        <v>1858</v>
      </c>
      <c r="W218" s="180" t="s">
        <v>21</v>
      </c>
      <c r="X218" s="159"/>
      <c r="Y218" s="159"/>
      <c r="Z218" s="159"/>
    </row>
    <row r="219" spans="1:26" ht="15" customHeight="1">
      <c r="A219" s="180" t="s">
        <v>455</v>
      </c>
      <c r="B219" s="180">
        <v>41054887</v>
      </c>
      <c r="C219" s="180" t="s">
        <v>1837</v>
      </c>
      <c r="D219" s="180" t="s">
        <v>1847</v>
      </c>
      <c r="E219" s="180" t="s">
        <v>2864</v>
      </c>
      <c r="F219" s="180">
        <v>30</v>
      </c>
      <c r="G219" s="180" t="s">
        <v>1840</v>
      </c>
      <c r="H219" s="180" t="s">
        <v>2865</v>
      </c>
      <c r="I219" s="180" t="s">
        <v>773</v>
      </c>
      <c r="J219" s="180" t="s">
        <v>1837</v>
      </c>
      <c r="K219" s="180" t="s">
        <v>1837</v>
      </c>
      <c r="L219" s="180" t="s">
        <v>1837</v>
      </c>
      <c r="M219" s="180" t="s">
        <v>1877</v>
      </c>
      <c r="N219" s="180" t="s">
        <v>455</v>
      </c>
      <c r="O219" s="180">
        <v>41054839</v>
      </c>
      <c r="P219" s="180">
        <v>41055211</v>
      </c>
      <c r="Q219" s="180" t="s">
        <v>2866</v>
      </c>
      <c r="R219" s="180">
        <v>0</v>
      </c>
      <c r="S219" s="180" t="s">
        <v>33</v>
      </c>
      <c r="T219" s="180" t="s">
        <v>21</v>
      </c>
      <c r="U219" s="180" t="b">
        <v>0</v>
      </c>
      <c r="V219" s="180" t="s">
        <v>1858</v>
      </c>
      <c r="W219" s="180" t="s">
        <v>21</v>
      </c>
      <c r="X219" s="159"/>
      <c r="Y219" s="159"/>
      <c r="Z219" s="159"/>
    </row>
    <row r="220" spans="1:26" ht="15" customHeight="1">
      <c r="A220" s="180" t="s">
        <v>455</v>
      </c>
      <c r="B220" s="180">
        <v>41105856</v>
      </c>
      <c r="C220" s="180" t="s">
        <v>1837</v>
      </c>
      <c r="D220" s="180" t="s">
        <v>2867</v>
      </c>
      <c r="E220" s="180" t="s">
        <v>1847</v>
      </c>
      <c r="F220" s="180">
        <v>393.73</v>
      </c>
      <c r="G220" s="180" t="s">
        <v>1837</v>
      </c>
      <c r="H220" s="180" t="s">
        <v>2868</v>
      </c>
      <c r="I220" s="180" t="s">
        <v>2031</v>
      </c>
      <c r="J220" s="180" t="s">
        <v>2869</v>
      </c>
      <c r="K220" s="180" t="s">
        <v>1837</v>
      </c>
      <c r="L220" s="180" t="s">
        <v>1837</v>
      </c>
      <c r="M220" s="180" t="s">
        <v>1896</v>
      </c>
      <c r="N220" s="180" t="s">
        <v>455</v>
      </c>
      <c r="O220" s="180">
        <v>41105388</v>
      </c>
      <c r="P220" s="180">
        <v>41106021</v>
      </c>
      <c r="Q220" s="180" t="s">
        <v>2870</v>
      </c>
      <c r="R220" s="180">
        <v>0</v>
      </c>
      <c r="S220" s="180" t="s">
        <v>1905</v>
      </c>
      <c r="T220" s="180" t="s">
        <v>21</v>
      </c>
      <c r="U220" s="180" t="b">
        <v>0</v>
      </c>
      <c r="V220" s="180" t="s">
        <v>1858</v>
      </c>
      <c r="W220" s="180" t="s">
        <v>21</v>
      </c>
      <c r="X220" s="159"/>
      <c r="Y220" s="159"/>
      <c r="Z220" s="159"/>
    </row>
    <row r="221" spans="1:26" ht="15" customHeight="1">
      <c r="A221" s="180" t="s">
        <v>455</v>
      </c>
      <c r="B221" s="180">
        <v>41190343</v>
      </c>
      <c r="C221" s="180" t="s">
        <v>1837</v>
      </c>
      <c r="D221" s="180" t="s">
        <v>1839</v>
      </c>
      <c r="E221" s="180" t="s">
        <v>2871</v>
      </c>
      <c r="F221" s="180">
        <v>1315.47</v>
      </c>
      <c r="G221" s="180" t="s">
        <v>1840</v>
      </c>
      <c r="H221" s="180" t="s">
        <v>2872</v>
      </c>
      <c r="I221" s="180" t="s">
        <v>2873</v>
      </c>
      <c r="J221" s="180" t="s">
        <v>2874</v>
      </c>
      <c r="K221" s="180" t="s">
        <v>2875</v>
      </c>
      <c r="L221" s="180" t="s">
        <v>2876</v>
      </c>
      <c r="M221" s="180" t="s">
        <v>1896</v>
      </c>
      <c r="N221" s="180" t="s">
        <v>455</v>
      </c>
      <c r="O221" s="180">
        <v>41189886</v>
      </c>
      <c r="P221" s="180">
        <v>41190639</v>
      </c>
      <c r="Q221" s="180" t="s">
        <v>2877</v>
      </c>
      <c r="R221" s="180">
        <v>0</v>
      </c>
      <c r="S221" s="180" t="s">
        <v>1905</v>
      </c>
      <c r="T221" s="180" t="s">
        <v>21</v>
      </c>
      <c r="U221" s="180" t="b">
        <v>0</v>
      </c>
      <c r="V221" s="180" t="s">
        <v>1858</v>
      </c>
      <c r="W221" s="180" t="s">
        <v>21</v>
      </c>
      <c r="X221" s="159"/>
      <c r="Y221" s="159"/>
      <c r="Z221" s="159"/>
    </row>
    <row r="222" spans="1:26" ht="15" customHeight="1">
      <c r="A222" s="180" t="s">
        <v>455</v>
      </c>
      <c r="B222" s="180">
        <v>41878164</v>
      </c>
      <c r="C222" s="180" t="s">
        <v>1837</v>
      </c>
      <c r="D222" s="180" t="s">
        <v>2878</v>
      </c>
      <c r="E222" s="180" t="s">
        <v>1890</v>
      </c>
      <c r="F222" s="180">
        <v>978.73</v>
      </c>
      <c r="G222" s="180" t="s">
        <v>1837</v>
      </c>
      <c r="H222" s="180" t="s">
        <v>2879</v>
      </c>
      <c r="I222" s="180" t="s">
        <v>2042</v>
      </c>
      <c r="J222" s="180" t="s">
        <v>2880</v>
      </c>
      <c r="K222" s="180" t="s">
        <v>1837</v>
      </c>
      <c r="L222" s="180" t="s">
        <v>1837</v>
      </c>
      <c r="M222" s="180" t="s">
        <v>1837</v>
      </c>
      <c r="N222" s="180" t="s">
        <v>455</v>
      </c>
      <c r="O222" s="180">
        <v>41878102</v>
      </c>
      <c r="P222" s="180">
        <v>41878196</v>
      </c>
      <c r="Q222" s="180" t="s">
        <v>2881</v>
      </c>
      <c r="R222" s="180">
        <v>0</v>
      </c>
      <c r="S222" s="180" t="s">
        <v>33</v>
      </c>
      <c r="T222" s="180" t="s">
        <v>21</v>
      </c>
      <c r="U222" s="180" t="b">
        <v>0</v>
      </c>
      <c r="V222" s="180" t="s">
        <v>1858</v>
      </c>
      <c r="W222" s="180" t="s">
        <v>21</v>
      </c>
      <c r="X222" s="159"/>
      <c r="Y222" s="159"/>
      <c r="Z222" s="159"/>
    </row>
    <row r="223" spans="1:26" ht="15" customHeight="1">
      <c r="A223" s="180" t="s">
        <v>455</v>
      </c>
      <c r="B223" s="180">
        <v>41878168</v>
      </c>
      <c r="C223" s="180" t="s">
        <v>1837</v>
      </c>
      <c r="D223" s="180" t="s">
        <v>1847</v>
      </c>
      <c r="E223" s="180" t="s">
        <v>2161</v>
      </c>
      <c r="F223" s="180">
        <v>978.73</v>
      </c>
      <c r="G223" s="180" t="s">
        <v>1837</v>
      </c>
      <c r="H223" s="180" t="s">
        <v>2882</v>
      </c>
      <c r="I223" s="180" t="s">
        <v>2042</v>
      </c>
      <c r="J223" s="180" t="s">
        <v>2883</v>
      </c>
      <c r="K223" s="180" t="s">
        <v>1837</v>
      </c>
      <c r="L223" s="180" t="s">
        <v>1837</v>
      </c>
      <c r="M223" s="180" t="s">
        <v>1837</v>
      </c>
      <c r="N223" s="180" t="s">
        <v>455</v>
      </c>
      <c r="O223" s="180">
        <v>41878102</v>
      </c>
      <c r="P223" s="180">
        <v>41878196</v>
      </c>
      <c r="Q223" s="180" t="s">
        <v>2881</v>
      </c>
      <c r="R223" s="180">
        <v>0</v>
      </c>
      <c r="S223" s="180" t="s">
        <v>33</v>
      </c>
      <c r="T223" s="180" t="s">
        <v>21</v>
      </c>
      <c r="U223" s="180" t="b">
        <v>0</v>
      </c>
      <c r="V223" s="180" t="s">
        <v>1858</v>
      </c>
      <c r="W223" s="180" t="s">
        <v>21</v>
      </c>
      <c r="X223" s="159"/>
      <c r="Y223" s="159"/>
      <c r="Z223" s="159"/>
    </row>
    <row r="224" spans="1:26" ht="15" customHeight="1">
      <c r="A224" s="180" t="s">
        <v>455</v>
      </c>
      <c r="B224" s="180">
        <v>48724362</v>
      </c>
      <c r="C224" s="180" t="s">
        <v>1837</v>
      </c>
      <c r="D224" s="180" t="s">
        <v>2500</v>
      </c>
      <c r="E224" s="180" t="s">
        <v>1839</v>
      </c>
      <c r="F224" s="180">
        <v>679.73</v>
      </c>
      <c r="G224" s="180" t="s">
        <v>1840</v>
      </c>
      <c r="H224" s="180" t="s">
        <v>2884</v>
      </c>
      <c r="I224" s="180" t="s">
        <v>1893</v>
      </c>
      <c r="J224" s="180" t="s">
        <v>2885</v>
      </c>
      <c r="K224" s="180" t="s">
        <v>2886</v>
      </c>
      <c r="L224" s="180" t="s">
        <v>1837</v>
      </c>
      <c r="M224" s="180" t="s">
        <v>1837</v>
      </c>
      <c r="N224" s="180" t="s">
        <v>455</v>
      </c>
      <c r="O224" s="180">
        <v>48724327</v>
      </c>
      <c r="P224" s="180">
        <v>48724683</v>
      </c>
      <c r="Q224" s="180" t="s">
        <v>2887</v>
      </c>
      <c r="R224" s="180">
        <v>0</v>
      </c>
      <c r="S224" s="180" t="s">
        <v>1905</v>
      </c>
      <c r="T224" s="180" t="s">
        <v>21</v>
      </c>
      <c r="U224" s="180" t="b">
        <v>1</v>
      </c>
      <c r="V224" s="180" t="s">
        <v>1858</v>
      </c>
      <c r="W224" s="180" t="s">
        <v>21</v>
      </c>
      <c r="X224" s="159"/>
      <c r="Y224" s="159"/>
      <c r="Z224" s="159"/>
    </row>
    <row r="225" spans="1:26" ht="15" customHeight="1">
      <c r="A225" s="180" t="s">
        <v>455</v>
      </c>
      <c r="B225" s="180">
        <v>58756096</v>
      </c>
      <c r="C225" s="180" t="s">
        <v>1837</v>
      </c>
      <c r="D225" s="180" t="s">
        <v>1866</v>
      </c>
      <c r="E225" s="180" t="s">
        <v>2888</v>
      </c>
      <c r="F225" s="180">
        <v>435.96</v>
      </c>
      <c r="G225" s="180" t="s">
        <v>1840</v>
      </c>
      <c r="H225" s="180" t="s">
        <v>2889</v>
      </c>
      <c r="I225" s="180" t="s">
        <v>2873</v>
      </c>
      <c r="J225" s="180" t="s">
        <v>2890</v>
      </c>
      <c r="K225" s="180" t="s">
        <v>2891</v>
      </c>
      <c r="L225" s="180" t="s">
        <v>1837</v>
      </c>
      <c r="M225" s="180" t="s">
        <v>1844</v>
      </c>
      <c r="N225" s="180" t="s">
        <v>455</v>
      </c>
      <c r="O225" s="180">
        <v>58755997</v>
      </c>
      <c r="P225" s="180">
        <v>58756461</v>
      </c>
      <c r="Q225" s="180" t="s">
        <v>2892</v>
      </c>
      <c r="R225" s="180">
        <v>0</v>
      </c>
      <c r="S225" s="180" t="s">
        <v>1905</v>
      </c>
      <c r="T225" s="180" t="s">
        <v>21</v>
      </c>
      <c r="U225" s="180" t="b">
        <v>0</v>
      </c>
      <c r="V225" s="180" t="s">
        <v>1858</v>
      </c>
      <c r="W225" s="180" t="s">
        <v>21</v>
      </c>
      <c r="X225" s="159"/>
      <c r="Y225" s="159"/>
      <c r="Z225" s="159"/>
    </row>
    <row r="226" spans="1:26" ht="15" customHeight="1">
      <c r="A226" s="180" t="s">
        <v>455</v>
      </c>
      <c r="B226" s="180">
        <v>67959642</v>
      </c>
      <c r="C226" s="180" t="s">
        <v>1837</v>
      </c>
      <c r="D226" s="180" t="s">
        <v>1839</v>
      </c>
      <c r="E226" s="180" t="s">
        <v>2893</v>
      </c>
      <c r="F226" s="180">
        <v>447.73</v>
      </c>
      <c r="G226" s="180" t="s">
        <v>1840</v>
      </c>
      <c r="H226" s="180" t="s">
        <v>2894</v>
      </c>
      <c r="I226" s="180" t="s">
        <v>2458</v>
      </c>
      <c r="J226" s="180" t="s">
        <v>2895</v>
      </c>
      <c r="K226" s="180" t="s">
        <v>2896</v>
      </c>
      <c r="L226" s="180" t="s">
        <v>1837</v>
      </c>
      <c r="M226" s="180" t="s">
        <v>1896</v>
      </c>
      <c r="N226" s="180" t="s">
        <v>455</v>
      </c>
      <c r="O226" s="180">
        <v>67959540</v>
      </c>
      <c r="P226" s="180">
        <v>67959875</v>
      </c>
      <c r="Q226" s="180" t="s">
        <v>2897</v>
      </c>
      <c r="R226" s="180">
        <v>0</v>
      </c>
      <c r="S226" s="180" t="s">
        <v>1905</v>
      </c>
      <c r="T226" s="180" t="s">
        <v>21</v>
      </c>
      <c r="U226" s="180" t="b">
        <v>0</v>
      </c>
      <c r="V226" s="180" t="s">
        <v>1858</v>
      </c>
      <c r="W226" s="180" t="s">
        <v>21</v>
      </c>
      <c r="X226" s="159"/>
      <c r="Y226" s="159"/>
      <c r="Z226" s="159"/>
    </row>
    <row r="227" spans="1:26" ht="15" customHeight="1">
      <c r="A227" s="180" t="s">
        <v>455</v>
      </c>
      <c r="B227" s="180">
        <v>73756361</v>
      </c>
      <c r="C227" s="180" t="s">
        <v>1837</v>
      </c>
      <c r="D227" s="180" t="s">
        <v>1847</v>
      </c>
      <c r="E227" s="180" t="s">
        <v>2046</v>
      </c>
      <c r="F227" s="180">
        <v>2334.75</v>
      </c>
      <c r="G227" s="180" t="s">
        <v>1840</v>
      </c>
      <c r="H227" s="180" t="s">
        <v>2898</v>
      </c>
      <c r="I227" s="180" t="s">
        <v>2899</v>
      </c>
      <c r="J227" s="180" t="s">
        <v>2900</v>
      </c>
      <c r="K227" s="180" t="s">
        <v>2901</v>
      </c>
      <c r="L227" s="180" t="s">
        <v>2902</v>
      </c>
      <c r="M227" s="180" t="s">
        <v>1837</v>
      </c>
      <c r="N227" s="180" t="s">
        <v>455</v>
      </c>
      <c r="O227" s="180">
        <v>73756309</v>
      </c>
      <c r="P227" s="180">
        <v>73756404</v>
      </c>
      <c r="Q227" s="180" t="s">
        <v>2903</v>
      </c>
      <c r="R227" s="180">
        <v>0</v>
      </c>
      <c r="S227" s="180" t="s">
        <v>1905</v>
      </c>
      <c r="T227" s="180" t="s">
        <v>21</v>
      </c>
      <c r="U227" s="180" t="b">
        <v>0</v>
      </c>
      <c r="V227" s="180" t="s">
        <v>1858</v>
      </c>
      <c r="W227" s="180" t="s">
        <v>21</v>
      </c>
      <c r="X227" s="159"/>
      <c r="Y227" s="159"/>
      <c r="Z227" s="159"/>
    </row>
    <row r="228" spans="1:26" ht="15" customHeight="1">
      <c r="A228" s="180" t="s">
        <v>455</v>
      </c>
      <c r="B228" s="180">
        <v>74842991</v>
      </c>
      <c r="C228" s="180" t="s">
        <v>1837</v>
      </c>
      <c r="D228" s="180" t="s">
        <v>1890</v>
      </c>
      <c r="E228" s="180" t="s">
        <v>2904</v>
      </c>
      <c r="F228" s="180">
        <v>1479.92</v>
      </c>
      <c r="G228" s="180" t="s">
        <v>1840</v>
      </c>
      <c r="H228" s="180" t="s">
        <v>2905</v>
      </c>
      <c r="I228" s="180" t="s">
        <v>2906</v>
      </c>
      <c r="J228" s="180" t="s">
        <v>2907</v>
      </c>
      <c r="K228" s="180" t="s">
        <v>2908</v>
      </c>
      <c r="L228" s="180" t="s">
        <v>2909</v>
      </c>
      <c r="M228" s="180" t="s">
        <v>1877</v>
      </c>
      <c r="N228" s="180" t="s">
        <v>455</v>
      </c>
      <c r="O228" s="180">
        <v>74842434</v>
      </c>
      <c r="P228" s="180">
        <v>74843553</v>
      </c>
      <c r="Q228" s="180" t="s">
        <v>2910</v>
      </c>
      <c r="R228" s="180">
        <v>0</v>
      </c>
      <c r="S228" s="180" t="s">
        <v>33</v>
      </c>
      <c r="T228" s="180" t="s">
        <v>21</v>
      </c>
      <c r="U228" s="180" t="b">
        <v>0</v>
      </c>
      <c r="V228" s="180" t="s">
        <v>1858</v>
      </c>
      <c r="W228" s="180" t="s">
        <v>21</v>
      </c>
      <c r="X228" s="159"/>
      <c r="Y228" s="159"/>
      <c r="Z228" s="159"/>
    </row>
    <row r="229" spans="1:26" ht="15" customHeight="1">
      <c r="A229" s="180" t="s">
        <v>455</v>
      </c>
      <c r="B229" s="180">
        <v>74893497</v>
      </c>
      <c r="C229" s="180" t="s">
        <v>1837</v>
      </c>
      <c r="D229" s="180" t="s">
        <v>1847</v>
      </c>
      <c r="E229" s="180" t="s">
        <v>2911</v>
      </c>
      <c r="F229" s="180">
        <v>95.52</v>
      </c>
      <c r="G229" s="180" t="s">
        <v>1840</v>
      </c>
      <c r="H229" s="180" t="s">
        <v>2912</v>
      </c>
      <c r="I229" s="180" t="s">
        <v>2293</v>
      </c>
      <c r="J229" s="180" t="s">
        <v>2913</v>
      </c>
      <c r="K229" s="180" t="s">
        <v>2914</v>
      </c>
      <c r="L229" s="180" t="s">
        <v>1837</v>
      </c>
      <c r="M229" s="180" t="s">
        <v>1837</v>
      </c>
      <c r="N229" s="180" t="s">
        <v>455</v>
      </c>
      <c r="O229" s="180">
        <v>74893351</v>
      </c>
      <c r="P229" s="180">
        <v>74893595</v>
      </c>
      <c r="Q229" s="180" t="s">
        <v>2915</v>
      </c>
      <c r="R229" s="180">
        <v>0</v>
      </c>
      <c r="S229" s="180" t="s">
        <v>33</v>
      </c>
      <c r="T229" s="180" t="s">
        <v>21</v>
      </c>
      <c r="U229" s="180" t="b">
        <v>0</v>
      </c>
      <c r="V229" s="180" t="s">
        <v>1858</v>
      </c>
      <c r="W229" s="180" t="s">
        <v>21</v>
      </c>
      <c r="X229" s="159"/>
      <c r="Y229" s="159"/>
      <c r="Z229" s="159"/>
    </row>
    <row r="230" spans="1:26" ht="15" customHeight="1">
      <c r="A230" s="180" t="s">
        <v>455</v>
      </c>
      <c r="B230" s="180">
        <v>76292311</v>
      </c>
      <c r="C230" s="180" t="s">
        <v>1837</v>
      </c>
      <c r="D230" s="180" t="s">
        <v>2916</v>
      </c>
      <c r="E230" s="180" t="s">
        <v>1847</v>
      </c>
      <c r="F230" s="180">
        <v>867.06</v>
      </c>
      <c r="G230" s="180" t="s">
        <v>1840</v>
      </c>
      <c r="H230" s="180" t="s">
        <v>2917</v>
      </c>
      <c r="I230" s="180" t="s">
        <v>1990</v>
      </c>
      <c r="J230" s="180" t="s">
        <v>2918</v>
      </c>
      <c r="K230" s="180" t="s">
        <v>2919</v>
      </c>
      <c r="L230" s="180" t="s">
        <v>1837</v>
      </c>
      <c r="M230" s="180" t="s">
        <v>1837</v>
      </c>
      <c r="N230" s="180" t="s">
        <v>455</v>
      </c>
      <c r="O230" s="180">
        <v>76291014</v>
      </c>
      <c r="P230" s="180">
        <v>76294021</v>
      </c>
      <c r="Q230" s="180" t="s">
        <v>2920</v>
      </c>
      <c r="R230" s="180">
        <v>0</v>
      </c>
      <c r="S230" s="180" t="s">
        <v>33</v>
      </c>
      <c r="T230" s="180" t="s">
        <v>21</v>
      </c>
      <c r="U230" s="180" t="b">
        <v>0</v>
      </c>
      <c r="V230" s="180" t="s">
        <v>1858</v>
      </c>
      <c r="W230" s="180" t="s">
        <v>21</v>
      </c>
      <c r="X230" s="159"/>
      <c r="Y230" s="159"/>
      <c r="Z230" s="159"/>
    </row>
    <row r="231" spans="1:26" ht="15" customHeight="1">
      <c r="A231" s="180" t="s">
        <v>455</v>
      </c>
      <c r="B231" s="180">
        <v>76292483</v>
      </c>
      <c r="C231" s="180" t="s">
        <v>1837</v>
      </c>
      <c r="D231" s="180" t="s">
        <v>2921</v>
      </c>
      <c r="E231" s="180" t="s">
        <v>1847</v>
      </c>
      <c r="F231" s="180">
        <v>1520.67</v>
      </c>
      <c r="G231" s="180" t="s">
        <v>1840</v>
      </c>
      <c r="H231" s="180" t="s">
        <v>2922</v>
      </c>
      <c r="I231" s="180" t="s">
        <v>1973</v>
      </c>
      <c r="J231" s="180" t="s">
        <v>2923</v>
      </c>
      <c r="K231" s="180" t="s">
        <v>2924</v>
      </c>
      <c r="L231" s="180" t="s">
        <v>2925</v>
      </c>
      <c r="M231" s="180" t="s">
        <v>1837</v>
      </c>
      <c r="N231" s="180" t="s">
        <v>455</v>
      </c>
      <c r="O231" s="180">
        <v>76291014</v>
      </c>
      <c r="P231" s="180">
        <v>76294021</v>
      </c>
      <c r="Q231" s="180" t="s">
        <v>2920</v>
      </c>
      <c r="R231" s="180">
        <v>0</v>
      </c>
      <c r="S231" s="180" t="s">
        <v>33</v>
      </c>
      <c r="T231" s="180" t="s">
        <v>21</v>
      </c>
      <c r="U231" s="180" t="b">
        <v>0</v>
      </c>
      <c r="V231" s="180" t="s">
        <v>1858</v>
      </c>
      <c r="W231" s="180" t="s">
        <v>21</v>
      </c>
      <c r="X231" s="159"/>
      <c r="Y231" s="159"/>
      <c r="Z231" s="159"/>
    </row>
    <row r="232" spans="1:26" ht="15" customHeight="1">
      <c r="A232" s="180" t="s">
        <v>455</v>
      </c>
      <c r="B232" s="180">
        <v>78051339</v>
      </c>
      <c r="C232" s="180" t="s">
        <v>1837</v>
      </c>
      <c r="D232" s="180" t="s">
        <v>2926</v>
      </c>
      <c r="E232" s="180" t="s">
        <v>1839</v>
      </c>
      <c r="F232" s="180">
        <v>30</v>
      </c>
      <c r="G232" s="180" t="s">
        <v>1840</v>
      </c>
      <c r="H232" s="180" t="s">
        <v>2927</v>
      </c>
      <c r="I232" s="180" t="s">
        <v>773</v>
      </c>
      <c r="J232" s="180" t="s">
        <v>1837</v>
      </c>
      <c r="K232" s="180" t="s">
        <v>1837</v>
      </c>
      <c r="L232" s="180" t="s">
        <v>1837</v>
      </c>
      <c r="M232" s="180" t="s">
        <v>1896</v>
      </c>
      <c r="N232" s="180" t="s">
        <v>455</v>
      </c>
      <c r="O232" s="180">
        <v>78049062</v>
      </c>
      <c r="P232" s="180">
        <v>78051448</v>
      </c>
      <c r="Q232" s="180" t="s">
        <v>2928</v>
      </c>
      <c r="R232" s="180">
        <v>0</v>
      </c>
      <c r="S232" s="180" t="s">
        <v>1905</v>
      </c>
      <c r="T232" s="180" t="s">
        <v>21</v>
      </c>
      <c r="U232" s="180" t="b">
        <v>0</v>
      </c>
      <c r="V232" s="180" t="s">
        <v>1858</v>
      </c>
      <c r="W232" s="180" t="s">
        <v>21</v>
      </c>
      <c r="X232" s="159"/>
      <c r="Y232" s="159"/>
      <c r="Z232" s="159"/>
    </row>
    <row r="233" spans="1:26" ht="15" customHeight="1">
      <c r="A233" s="180" t="s">
        <v>455</v>
      </c>
      <c r="B233" s="180">
        <v>78802466</v>
      </c>
      <c r="C233" s="180" t="s">
        <v>1837</v>
      </c>
      <c r="D233" s="180" t="s">
        <v>2929</v>
      </c>
      <c r="E233" s="180" t="s">
        <v>1839</v>
      </c>
      <c r="F233" s="180">
        <v>566.23</v>
      </c>
      <c r="G233" s="180" t="s">
        <v>1840</v>
      </c>
      <c r="H233" s="180" t="s">
        <v>2930</v>
      </c>
      <c r="I233" s="180" t="s">
        <v>1922</v>
      </c>
      <c r="J233" s="180" t="s">
        <v>2931</v>
      </c>
      <c r="K233" s="180" t="s">
        <v>2932</v>
      </c>
      <c r="L233" s="180" t="s">
        <v>1837</v>
      </c>
      <c r="M233" s="180" t="s">
        <v>1877</v>
      </c>
      <c r="N233" s="180" t="s">
        <v>455</v>
      </c>
      <c r="O233" s="180">
        <v>78802323</v>
      </c>
      <c r="P233" s="180">
        <v>78802535</v>
      </c>
      <c r="Q233" s="180" t="s">
        <v>2933</v>
      </c>
      <c r="R233" s="180">
        <v>0</v>
      </c>
      <c r="S233" s="180" t="s">
        <v>33</v>
      </c>
      <c r="T233" s="180" t="s">
        <v>21</v>
      </c>
      <c r="U233" s="180" t="b">
        <v>0</v>
      </c>
      <c r="V233" s="180" t="s">
        <v>1858</v>
      </c>
      <c r="W233" s="180" t="s">
        <v>21</v>
      </c>
      <c r="X233" s="159"/>
      <c r="Y233" s="159"/>
      <c r="Z233" s="159"/>
    </row>
    <row r="234" spans="1:26" ht="15" customHeight="1">
      <c r="A234" s="180" t="s">
        <v>455</v>
      </c>
      <c r="B234" s="180">
        <v>81245700</v>
      </c>
      <c r="C234" s="180" t="s">
        <v>1837</v>
      </c>
      <c r="D234" s="180" t="s">
        <v>2934</v>
      </c>
      <c r="E234" s="180" t="s">
        <v>1890</v>
      </c>
      <c r="F234" s="180">
        <v>703.25</v>
      </c>
      <c r="G234" s="180" t="s">
        <v>1840</v>
      </c>
      <c r="H234" s="180" t="s">
        <v>2935</v>
      </c>
      <c r="I234" s="180" t="s">
        <v>2252</v>
      </c>
      <c r="J234" s="180" t="s">
        <v>2936</v>
      </c>
      <c r="K234" s="180" t="s">
        <v>2937</v>
      </c>
      <c r="L234" s="180" t="s">
        <v>2938</v>
      </c>
      <c r="M234" s="180" t="s">
        <v>1837</v>
      </c>
      <c r="N234" s="180" t="s">
        <v>455</v>
      </c>
      <c r="O234" s="180">
        <v>81245555</v>
      </c>
      <c r="P234" s="180">
        <v>81246673</v>
      </c>
      <c r="Q234" s="180" t="s">
        <v>2939</v>
      </c>
      <c r="R234" s="180">
        <v>0</v>
      </c>
      <c r="S234" s="180" t="s">
        <v>33</v>
      </c>
      <c r="T234" s="180" t="s">
        <v>21</v>
      </c>
      <c r="U234" s="180" t="b">
        <v>0</v>
      </c>
      <c r="V234" s="180" t="s">
        <v>1846</v>
      </c>
      <c r="W234" s="180" t="s">
        <v>21</v>
      </c>
      <c r="X234" s="159"/>
      <c r="Y234" s="159"/>
      <c r="Z234" s="159"/>
    </row>
    <row r="235" spans="1:26" ht="15" customHeight="1">
      <c r="A235" s="180" t="s">
        <v>456</v>
      </c>
      <c r="B235" s="180">
        <v>21520797</v>
      </c>
      <c r="C235" s="180" t="s">
        <v>1837</v>
      </c>
      <c r="D235" s="180" t="s">
        <v>1890</v>
      </c>
      <c r="E235" s="180" t="s">
        <v>1913</v>
      </c>
      <c r="F235" s="180">
        <v>3258.19</v>
      </c>
      <c r="G235" s="180" t="s">
        <v>1840</v>
      </c>
      <c r="H235" s="180" t="s">
        <v>2940</v>
      </c>
      <c r="I235" s="180" t="s">
        <v>1873</v>
      </c>
      <c r="J235" s="180" t="s">
        <v>2941</v>
      </c>
      <c r="K235" s="180" t="s">
        <v>2942</v>
      </c>
      <c r="L235" s="180" t="s">
        <v>2943</v>
      </c>
      <c r="M235" s="180" t="s">
        <v>1877</v>
      </c>
      <c r="N235" s="180" t="s">
        <v>456</v>
      </c>
      <c r="O235" s="180">
        <v>21520687</v>
      </c>
      <c r="P235" s="180">
        <v>21520823</v>
      </c>
      <c r="Q235" s="180" t="s">
        <v>2944</v>
      </c>
      <c r="R235" s="180">
        <v>0</v>
      </c>
      <c r="S235" s="180" t="s">
        <v>1905</v>
      </c>
      <c r="T235" s="180" t="s">
        <v>21</v>
      </c>
      <c r="U235" s="180" t="b">
        <v>0</v>
      </c>
      <c r="V235" s="180" t="s">
        <v>1858</v>
      </c>
      <c r="W235" s="180" t="s">
        <v>21</v>
      </c>
      <c r="X235" s="159"/>
      <c r="Y235" s="159"/>
      <c r="Z235" s="159"/>
    </row>
    <row r="236" spans="1:26" ht="15" customHeight="1">
      <c r="A236" s="180" t="s">
        <v>456</v>
      </c>
      <c r="B236" s="180">
        <v>21683942</v>
      </c>
      <c r="C236" s="180" t="s">
        <v>1837</v>
      </c>
      <c r="D236" s="180" t="s">
        <v>2945</v>
      </c>
      <c r="E236" s="180" t="s">
        <v>1847</v>
      </c>
      <c r="F236" s="180">
        <v>1470.21</v>
      </c>
      <c r="G236" s="180" t="s">
        <v>1840</v>
      </c>
      <c r="H236" s="180" t="s">
        <v>2946</v>
      </c>
      <c r="I236" s="180" t="s">
        <v>2947</v>
      </c>
      <c r="J236" s="180" t="s">
        <v>2948</v>
      </c>
      <c r="K236" s="180" t="s">
        <v>2949</v>
      </c>
      <c r="L236" s="180" t="s">
        <v>2950</v>
      </c>
      <c r="M236" s="180" t="s">
        <v>1837</v>
      </c>
      <c r="N236" s="180" t="s">
        <v>456</v>
      </c>
      <c r="O236" s="180">
        <v>21683919</v>
      </c>
      <c r="P236" s="180">
        <v>21683965</v>
      </c>
      <c r="Q236" s="180" t="s">
        <v>2951</v>
      </c>
      <c r="R236" s="180">
        <v>0</v>
      </c>
      <c r="S236" s="180" t="s">
        <v>33</v>
      </c>
      <c r="T236" s="180" t="s">
        <v>21</v>
      </c>
      <c r="U236" s="180" t="b">
        <v>0</v>
      </c>
      <c r="V236" s="180" t="s">
        <v>1858</v>
      </c>
      <c r="W236" s="180" t="s">
        <v>21</v>
      </c>
      <c r="X236" s="159"/>
      <c r="Y236" s="159"/>
      <c r="Z236" s="159"/>
    </row>
    <row r="237" spans="1:26" ht="15" customHeight="1">
      <c r="A237" s="180" t="s">
        <v>456</v>
      </c>
      <c r="B237" s="180">
        <v>23136050</v>
      </c>
      <c r="C237" s="180" t="s">
        <v>1837</v>
      </c>
      <c r="D237" s="180" t="s">
        <v>2952</v>
      </c>
      <c r="E237" s="180" t="s">
        <v>1866</v>
      </c>
      <c r="F237" s="180">
        <v>873.95</v>
      </c>
      <c r="G237" s="180" t="s">
        <v>1840</v>
      </c>
      <c r="H237" s="180" t="s">
        <v>2953</v>
      </c>
      <c r="I237" s="180" t="s">
        <v>2954</v>
      </c>
      <c r="J237" s="180" t="s">
        <v>2955</v>
      </c>
      <c r="K237" s="180" t="s">
        <v>2956</v>
      </c>
      <c r="L237" s="180" t="s">
        <v>2957</v>
      </c>
      <c r="M237" s="180" t="s">
        <v>1844</v>
      </c>
      <c r="N237" s="180" t="s">
        <v>456</v>
      </c>
      <c r="O237" s="180">
        <v>23135762</v>
      </c>
      <c r="P237" s="180">
        <v>23136607</v>
      </c>
      <c r="Q237" s="180" t="s">
        <v>2958</v>
      </c>
      <c r="R237" s="180">
        <v>0</v>
      </c>
      <c r="S237" s="180" t="s">
        <v>1905</v>
      </c>
      <c r="T237" s="180" t="s">
        <v>21</v>
      </c>
      <c r="U237" s="180" t="b">
        <v>0</v>
      </c>
      <c r="V237" s="180" t="s">
        <v>1858</v>
      </c>
      <c r="W237" s="180" t="s">
        <v>21</v>
      </c>
      <c r="X237" s="159"/>
      <c r="Y237" s="159"/>
      <c r="Z237" s="159"/>
    </row>
    <row r="238" spans="1:26" ht="15" customHeight="1">
      <c r="A238" s="180" t="s">
        <v>456</v>
      </c>
      <c r="B238" s="180">
        <v>26459788</v>
      </c>
      <c r="C238" s="180" t="s">
        <v>1837</v>
      </c>
      <c r="D238" s="180" t="s">
        <v>1978</v>
      </c>
      <c r="E238" s="180" t="s">
        <v>1839</v>
      </c>
      <c r="F238" s="180">
        <v>30</v>
      </c>
      <c r="G238" s="180" t="s">
        <v>1840</v>
      </c>
      <c r="H238" s="180" t="s">
        <v>2959</v>
      </c>
      <c r="I238" s="180" t="s">
        <v>773</v>
      </c>
      <c r="J238" s="180" t="s">
        <v>1837</v>
      </c>
      <c r="K238" s="180" t="s">
        <v>1837</v>
      </c>
      <c r="L238" s="180" t="s">
        <v>1837</v>
      </c>
      <c r="M238" s="180" t="s">
        <v>1844</v>
      </c>
      <c r="N238" s="180" t="s">
        <v>456</v>
      </c>
      <c r="O238" s="180">
        <v>26459619</v>
      </c>
      <c r="P238" s="180">
        <v>26459925</v>
      </c>
      <c r="Q238" s="180" t="s">
        <v>2960</v>
      </c>
      <c r="R238" s="180">
        <v>0</v>
      </c>
      <c r="S238" s="180" t="s">
        <v>33</v>
      </c>
      <c r="T238" s="180" t="s">
        <v>21</v>
      </c>
      <c r="U238" s="180" t="b">
        <v>0</v>
      </c>
      <c r="V238" s="180" t="s">
        <v>1858</v>
      </c>
      <c r="W238" s="180" t="s">
        <v>21</v>
      </c>
      <c r="X238" s="159"/>
      <c r="Y238" s="159"/>
      <c r="Z238" s="159"/>
    </row>
    <row r="239" spans="1:26" ht="15" customHeight="1">
      <c r="A239" s="180" t="s">
        <v>456</v>
      </c>
      <c r="B239" s="180">
        <v>26459886</v>
      </c>
      <c r="C239" s="180" t="s">
        <v>1837</v>
      </c>
      <c r="D239" s="180" t="s">
        <v>2961</v>
      </c>
      <c r="E239" s="180" t="s">
        <v>1866</v>
      </c>
      <c r="F239" s="180">
        <v>30</v>
      </c>
      <c r="G239" s="180" t="s">
        <v>1840</v>
      </c>
      <c r="H239" s="180" t="s">
        <v>2962</v>
      </c>
      <c r="I239" s="180" t="s">
        <v>773</v>
      </c>
      <c r="J239" s="180" t="s">
        <v>1837</v>
      </c>
      <c r="K239" s="180" t="s">
        <v>1837</v>
      </c>
      <c r="L239" s="180" t="s">
        <v>1837</v>
      </c>
      <c r="M239" s="180" t="s">
        <v>1844</v>
      </c>
      <c r="N239" s="180" t="s">
        <v>456</v>
      </c>
      <c r="O239" s="180">
        <v>26459619</v>
      </c>
      <c r="P239" s="180">
        <v>26459925</v>
      </c>
      <c r="Q239" s="180" t="s">
        <v>2960</v>
      </c>
      <c r="R239" s="180">
        <v>0</v>
      </c>
      <c r="S239" s="180" t="s">
        <v>33</v>
      </c>
      <c r="T239" s="180" t="s">
        <v>21</v>
      </c>
      <c r="U239" s="180" t="b">
        <v>0</v>
      </c>
      <c r="V239" s="180" t="s">
        <v>1858</v>
      </c>
      <c r="W239" s="180" t="s">
        <v>21</v>
      </c>
      <c r="X239" s="159"/>
      <c r="Y239" s="159"/>
      <c r="Z239" s="159"/>
    </row>
    <row r="240" spans="1:26" ht="15" customHeight="1">
      <c r="A240" s="180" t="s">
        <v>456</v>
      </c>
      <c r="B240" s="180">
        <v>33745914</v>
      </c>
      <c r="C240" s="180" t="s">
        <v>1837</v>
      </c>
      <c r="D240" s="180" t="s">
        <v>1839</v>
      </c>
      <c r="E240" s="180" t="s">
        <v>2643</v>
      </c>
      <c r="F240" s="180">
        <v>157.72999999999999</v>
      </c>
      <c r="G240" s="180" t="s">
        <v>1837</v>
      </c>
      <c r="H240" s="180" t="s">
        <v>2963</v>
      </c>
      <c r="I240" s="180" t="s">
        <v>2277</v>
      </c>
      <c r="J240" s="180" t="s">
        <v>2964</v>
      </c>
      <c r="K240" s="180" t="s">
        <v>1837</v>
      </c>
      <c r="L240" s="180" t="s">
        <v>1837</v>
      </c>
      <c r="M240" s="180" t="s">
        <v>1837</v>
      </c>
      <c r="N240" s="180" t="s">
        <v>456</v>
      </c>
      <c r="O240" s="180">
        <v>33742887</v>
      </c>
      <c r="P240" s="180">
        <v>33746595</v>
      </c>
      <c r="Q240" s="180" t="s">
        <v>2965</v>
      </c>
      <c r="R240" s="180">
        <v>0</v>
      </c>
      <c r="S240" s="180" t="s">
        <v>1905</v>
      </c>
      <c r="T240" s="180" t="s">
        <v>21</v>
      </c>
      <c r="U240" s="180" t="b">
        <v>0</v>
      </c>
      <c r="V240" s="180" t="s">
        <v>1858</v>
      </c>
      <c r="W240" s="180" t="s">
        <v>21</v>
      </c>
      <c r="X240" s="159"/>
      <c r="Y240" s="159"/>
      <c r="Z240" s="159"/>
    </row>
    <row r="241" spans="1:26" ht="15" customHeight="1">
      <c r="A241" s="180" t="s">
        <v>456</v>
      </c>
      <c r="B241" s="180">
        <v>44876705</v>
      </c>
      <c r="C241" s="180" t="s">
        <v>1837</v>
      </c>
      <c r="D241" s="180" t="s">
        <v>1847</v>
      </c>
      <c r="E241" s="180" t="s">
        <v>2966</v>
      </c>
      <c r="F241" s="180">
        <v>2855.18</v>
      </c>
      <c r="G241" s="180" t="s">
        <v>1840</v>
      </c>
      <c r="H241" s="180" t="s">
        <v>2967</v>
      </c>
      <c r="I241" s="180" t="s">
        <v>2968</v>
      </c>
      <c r="J241" s="180" t="s">
        <v>2969</v>
      </c>
      <c r="K241" s="180" t="s">
        <v>2970</v>
      </c>
      <c r="L241" s="180" t="s">
        <v>2971</v>
      </c>
      <c r="M241" s="180" t="s">
        <v>1877</v>
      </c>
      <c r="N241" s="180" t="s">
        <v>456</v>
      </c>
      <c r="O241" s="180">
        <v>44876564</v>
      </c>
      <c r="P241" s="180">
        <v>44876753</v>
      </c>
      <c r="Q241" s="180" t="s">
        <v>2972</v>
      </c>
      <c r="R241" s="180">
        <v>0</v>
      </c>
      <c r="S241" s="180" t="s">
        <v>1905</v>
      </c>
      <c r="T241" s="180" t="s">
        <v>21</v>
      </c>
      <c r="U241" s="180" t="b">
        <v>0</v>
      </c>
      <c r="V241" s="180" t="s">
        <v>1858</v>
      </c>
      <c r="W241" s="180" t="s">
        <v>21</v>
      </c>
      <c r="X241" s="159"/>
      <c r="Y241" s="159"/>
      <c r="Z241" s="159"/>
    </row>
    <row r="242" spans="1:26" ht="15" customHeight="1">
      <c r="A242" s="180" t="s">
        <v>456</v>
      </c>
      <c r="B242" s="180">
        <v>49879055</v>
      </c>
      <c r="C242" s="180" t="s">
        <v>1837</v>
      </c>
      <c r="D242" s="180" t="s">
        <v>1839</v>
      </c>
      <c r="E242" s="180" t="s">
        <v>1958</v>
      </c>
      <c r="F242" s="180">
        <v>1414.97</v>
      </c>
      <c r="G242" s="180" t="s">
        <v>1840</v>
      </c>
      <c r="H242" s="180" t="s">
        <v>2973</v>
      </c>
      <c r="I242" s="180" t="s">
        <v>2974</v>
      </c>
      <c r="J242" s="180" t="s">
        <v>2975</v>
      </c>
      <c r="K242" s="180" t="s">
        <v>2976</v>
      </c>
      <c r="L242" s="180" t="s">
        <v>2977</v>
      </c>
      <c r="M242" s="180" t="s">
        <v>1844</v>
      </c>
      <c r="N242" s="180" t="s">
        <v>456</v>
      </c>
      <c r="O242" s="180">
        <v>49878944</v>
      </c>
      <c r="P242" s="180">
        <v>49879090</v>
      </c>
      <c r="Q242" s="180" t="s">
        <v>2978</v>
      </c>
      <c r="R242" s="180">
        <v>0</v>
      </c>
      <c r="S242" s="180" t="s">
        <v>33</v>
      </c>
      <c r="T242" s="180" t="s">
        <v>21</v>
      </c>
      <c r="U242" s="180" t="b">
        <v>0</v>
      </c>
      <c r="V242" s="180" t="s">
        <v>1858</v>
      </c>
      <c r="W242" s="180" t="s">
        <v>21</v>
      </c>
      <c r="X242" s="159"/>
      <c r="Y242" s="159"/>
      <c r="Z242" s="159"/>
    </row>
    <row r="243" spans="1:26" ht="15" customHeight="1">
      <c r="A243" s="180" t="s">
        <v>456</v>
      </c>
      <c r="B243" s="180">
        <v>54269587</v>
      </c>
      <c r="C243" s="180" t="s">
        <v>1837</v>
      </c>
      <c r="D243" s="180" t="s">
        <v>2979</v>
      </c>
      <c r="E243" s="180" t="s">
        <v>1866</v>
      </c>
      <c r="F243" s="180">
        <v>1344.89</v>
      </c>
      <c r="G243" s="180" t="s">
        <v>1840</v>
      </c>
      <c r="H243" s="180" t="s">
        <v>2980</v>
      </c>
      <c r="I243" s="180" t="s">
        <v>2981</v>
      </c>
      <c r="J243" s="180" t="s">
        <v>2982</v>
      </c>
      <c r="K243" s="180" t="s">
        <v>2983</v>
      </c>
      <c r="L243" s="180" t="s">
        <v>2984</v>
      </c>
      <c r="M243" s="180" t="s">
        <v>1877</v>
      </c>
      <c r="N243" s="180" t="s">
        <v>456</v>
      </c>
      <c r="O243" s="180">
        <v>54269546</v>
      </c>
      <c r="P243" s="180">
        <v>54269661</v>
      </c>
      <c r="Q243" s="180" t="s">
        <v>2985</v>
      </c>
      <c r="R243" s="180">
        <v>0</v>
      </c>
      <c r="S243" s="180" t="s">
        <v>1905</v>
      </c>
      <c r="T243" s="180" t="s">
        <v>21</v>
      </c>
      <c r="U243" s="180" t="b">
        <v>0</v>
      </c>
      <c r="V243" s="180" t="s">
        <v>1858</v>
      </c>
      <c r="W243" s="180" t="s">
        <v>21</v>
      </c>
      <c r="X243" s="159"/>
      <c r="Y243" s="159"/>
      <c r="Z243" s="159"/>
    </row>
    <row r="244" spans="1:26" ht="15" customHeight="1">
      <c r="A244" s="180" t="s">
        <v>456</v>
      </c>
      <c r="B244" s="180">
        <v>62523571</v>
      </c>
      <c r="C244" s="180" t="s">
        <v>1837</v>
      </c>
      <c r="D244" s="180" t="s">
        <v>1866</v>
      </c>
      <c r="E244" s="180" t="s">
        <v>2986</v>
      </c>
      <c r="F244" s="180">
        <v>636.73</v>
      </c>
      <c r="G244" s="180" t="s">
        <v>1840</v>
      </c>
      <c r="H244" s="180" t="s">
        <v>2987</v>
      </c>
      <c r="I244" s="180" t="s">
        <v>2558</v>
      </c>
      <c r="J244" s="180" t="s">
        <v>2988</v>
      </c>
      <c r="K244" s="180" t="s">
        <v>2989</v>
      </c>
      <c r="L244" s="180" t="s">
        <v>1837</v>
      </c>
      <c r="M244" s="180" t="s">
        <v>1896</v>
      </c>
      <c r="N244" s="180" t="s">
        <v>456</v>
      </c>
      <c r="O244" s="180">
        <v>62523424</v>
      </c>
      <c r="P244" s="180">
        <v>62524363</v>
      </c>
      <c r="Q244" s="180" t="s">
        <v>2990</v>
      </c>
      <c r="R244" s="180">
        <v>0</v>
      </c>
      <c r="S244" s="180" t="s">
        <v>1905</v>
      </c>
      <c r="T244" s="180" t="s">
        <v>21</v>
      </c>
      <c r="U244" s="180" t="b">
        <v>0</v>
      </c>
      <c r="V244" s="180" t="s">
        <v>1858</v>
      </c>
      <c r="W244" s="180" t="s">
        <v>21</v>
      </c>
      <c r="X244" s="159"/>
      <c r="Y244" s="159"/>
      <c r="Z244" s="159"/>
    </row>
    <row r="245" spans="1:26" ht="15" customHeight="1">
      <c r="A245" s="180" t="s">
        <v>456</v>
      </c>
      <c r="B245" s="180">
        <v>70196614</v>
      </c>
      <c r="C245" s="180" t="s">
        <v>1837</v>
      </c>
      <c r="D245" s="180" t="s">
        <v>1839</v>
      </c>
      <c r="E245" s="180" t="s">
        <v>2311</v>
      </c>
      <c r="F245" s="180">
        <v>3633.17</v>
      </c>
      <c r="G245" s="180" t="s">
        <v>1840</v>
      </c>
      <c r="H245" s="180" t="s">
        <v>2991</v>
      </c>
      <c r="I245" s="180" t="s">
        <v>2992</v>
      </c>
      <c r="J245" s="180" t="s">
        <v>2993</v>
      </c>
      <c r="K245" s="180" t="s">
        <v>2994</v>
      </c>
      <c r="L245" s="180" t="s">
        <v>2995</v>
      </c>
      <c r="M245" s="180" t="s">
        <v>1877</v>
      </c>
      <c r="N245" s="180" t="s">
        <v>456</v>
      </c>
      <c r="O245" s="180">
        <v>70196500</v>
      </c>
      <c r="P245" s="180">
        <v>70196648</v>
      </c>
      <c r="Q245" s="180" t="s">
        <v>2996</v>
      </c>
      <c r="R245" s="180">
        <v>0</v>
      </c>
      <c r="S245" s="180" t="s">
        <v>33</v>
      </c>
      <c r="T245" s="180" t="s">
        <v>21</v>
      </c>
      <c r="U245" s="180" t="b">
        <v>0</v>
      </c>
      <c r="V245" s="180" t="s">
        <v>1858</v>
      </c>
      <c r="W245" s="180" t="s">
        <v>21</v>
      </c>
      <c r="X245" s="159"/>
      <c r="Y245" s="159"/>
      <c r="Z245" s="159"/>
    </row>
    <row r="246" spans="1:26" ht="15" customHeight="1">
      <c r="A246" s="180" t="s">
        <v>456</v>
      </c>
      <c r="B246" s="180">
        <v>74556356</v>
      </c>
      <c r="C246" s="180" t="s">
        <v>1837</v>
      </c>
      <c r="D246" s="180" t="s">
        <v>1866</v>
      </c>
      <c r="E246" s="180" t="s">
        <v>2997</v>
      </c>
      <c r="F246" s="180">
        <v>1703.65</v>
      </c>
      <c r="G246" s="180" t="s">
        <v>1840</v>
      </c>
      <c r="H246" s="180" t="s">
        <v>2998</v>
      </c>
      <c r="I246" s="180" t="s">
        <v>2999</v>
      </c>
      <c r="J246" s="180" t="s">
        <v>3000</v>
      </c>
      <c r="K246" s="180" t="s">
        <v>3001</v>
      </c>
      <c r="L246" s="180" t="s">
        <v>3002</v>
      </c>
      <c r="M246" s="180" t="s">
        <v>1877</v>
      </c>
      <c r="N246" s="180" t="s">
        <v>456</v>
      </c>
      <c r="O246" s="180">
        <v>74556337</v>
      </c>
      <c r="P246" s="180">
        <v>74556466</v>
      </c>
      <c r="Q246" s="180" t="s">
        <v>3003</v>
      </c>
      <c r="R246" s="180">
        <v>0</v>
      </c>
      <c r="S246" s="180" t="s">
        <v>1905</v>
      </c>
      <c r="T246" s="180" t="s">
        <v>21</v>
      </c>
      <c r="U246" s="180" t="b">
        <v>0</v>
      </c>
      <c r="V246" s="180" t="s">
        <v>1858</v>
      </c>
      <c r="W246" s="180" t="s">
        <v>21</v>
      </c>
      <c r="X246" s="159"/>
      <c r="Y246" s="159"/>
      <c r="Z246" s="159"/>
    </row>
    <row r="247" spans="1:26" ht="15" customHeight="1">
      <c r="A247" s="180" t="s">
        <v>456</v>
      </c>
      <c r="B247" s="180">
        <v>76496529</v>
      </c>
      <c r="C247" s="180" t="s">
        <v>1837</v>
      </c>
      <c r="D247" s="180" t="s">
        <v>1847</v>
      </c>
      <c r="E247" s="180" t="s">
        <v>1859</v>
      </c>
      <c r="F247" s="180">
        <v>28.74</v>
      </c>
      <c r="G247" s="180" t="s">
        <v>1840</v>
      </c>
      <c r="H247" s="180" t="s">
        <v>3004</v>
      </c>
      <c r="I247" s="180" t="s">
        <v>2008</v>
      </c>
      <c r="J247" s="180" t="s">
        <v>3005</v>
      </c>
      <c r="K247" s="180" t="s">
        <v>1837</v>
      </c>
      <c r="L247" s="180" t="s">
        <v>1837</v>
      </c>
      <c r="M247" s="180" t="s">
        <v>1837</v>
      </c>
      <c r="N247" s="180" t="s">
        <v>456</v>
      </c>
      <c r="O247" s="180">
        <v>76496278</v>
      </c>
      <c r="P247" s="180">
        <v>76496692</v>
      </c>
      <c r="Q247" s="180" t="s">
        <v>3006</v>
      </c>
      <c r="R247" s="180">
        <v>0</v>
      </c>
      <c r="S247" s="180" t="s">
        <v>1905</v>
      </c>
      <c r="T247" s="180" t="s">
        <v>21</v>
      </c>
      <c r="U247" s="180" t="b">
        <v>0</v>
      </c>
      <c r="V247" s="180" t="s">
        <v>1858</v>
      </c>
      <c r="W247" s="180" t="s">
        <v>21</v>
      </c>
      <c r="X247" s="159"/>
      <c r="Y247" s="159"/>
      <c r="Z247" s="159"/>
    </row>
    <row r="248" spans="1:26" ht="15" customHeight="1">
      <c r="A248" s="180" t="s">
        <v>456</v>
      </c>
      <c r="B248" s="180">
        <v>79863691</v>
      </c>
      <c r="C248" s="180" t="s">
        <v>1837</v>
      </c>
      <c r="D248" s="180" t="s">
        <v>1866</v>
      </c>
      <c r="E248" s="180" t="s">
        <v>2059</v>
      </c>
      <c r="F248" s="180">
        <v>1108.98</v>
      </c>
      <c r="G248" s="180" t="s">
        <v>1840</v>
      </c>
      <c r="H248" s="180" t="s">
        <v>3007</v>
      </c>
      <c r="I248" s="180" t="s">
        <v>2507</v>
      </c>
      <c r="J248" s="180" t="s">
        <v>3008</v>
      </c>
      <c r="K248" s="180" t="s">
        <v>3009</v>
      </c>
      <c r="L248" s="180" t="s">
        <v>3010</v>
      </c>
      <c r="M248" s="180" t="s">
        <v>1877</v>
      </c>
      <c r="N248" s="180" t="s">
        <v>456</v>
      </c>
      <c r="O248" s="180">
        <v>79863667</v>
      </c>
      <c r="P248" s="180">
        <v>79864291</v>
      </c>
      <c r="Q248" s="180" t="s">
        <v>3011</v>
      </c>
      <c r="R248" s="180">
        <v>0</v>
      </c>
      <c r="S248" s="180" t="s">
        <v>1905</v>
      </c>
      <c r="T248" s="180" t="s">
        <v>21</v>
      </c>
      <c r="U248" s="180" t="b">
        <v>0</v>
      </c>
      <c r="V248" s="180" t="s">
        <v>1858</v>
      </c>
      <c r="W248" s="180" t="s">
        <v>21</v>
      </c>
      <c r="X248" s="159"/>
      <c r="Y248" s="159"/>
      <c r="Z248" s="159"/>
    </row>
    <row r="249" spans="1:26" ht="15" customHeight="1">
      <c r="A249" s="180" t="s">
        <v>457</v>
      </c>
      <c r="B249" s="180">
        <v>501701</v>
      </c>
      <c r="C249" s="180" t="s">
        <v>1837</v>
      </c>
      <c r="D249" s="180" t="s">
        <v>1866</v>
      </c>
      <c r="E249" s="180" t="s">
        <v>3012</v>
      </c>
      <c r="F249" s="180">
        <v>293.3</v>
      </c>
      <c r="G249" s="180" t="s">
        <v>1837</v>
      </c>
      <c r="H249" s="180" t="s">
        <v>3013</v>
      </c>
      <c r="I249" s="180" t="s">
        <v>1996</v>
      </c>
      <c r="J249" s="180" t="s">
        <v>3014</v>
      </c>
      <c r="K249" s="180" t="s">
        <v>1837</v>
      </c>
      <c r="L249" s="180" t="s">
        <v>1837</v>
      </c>
      <c r="M249" s="180" t="s">
        <v>1896</v>
      </c>
      <c r="N249" s="180" t="s">
        <v>457</v>
      </c>
      <c r="O249" s="180">
        <v>501668</v>
      </c>
      <c r="P249" s="180">
        <v>501929</v>
      </c>
      <c r="Q249" s="180" t="s">
        <v>3015</v>
      </c>
      <c r="R249" s="180">
        <v>0</v>
      </c>
      <c r="S249" s="180" t="s">
        <v>1905</v>
      </c>
      <c r="T249" s="180" t="s">
        <v>21</v>
      </c>
      <c r="U249" s="180" t="b">
        <v>0</v>
      </c>
      <c r="V249" s="180" t="s">
        <v>1858</v>
      </c>
      <c r="W249" s="180" t="s">
        <v>21</v>
      </c>
      <c r="X249" s="159"/>
      <c r="Y249" s="159"/>
      <c r="Z249" s="159"/>
    </row>
    <row r="250" spans="1:26" ht="15" customHeight="1">
      <c r="A250" s="180" t="s">
        <v>457</v>
      </c>
      <c r="B250" s="180">
        <v>1009343</v>
      </c>
      <c r="C250" s="180" t="s">
        <v>1837</v>
      </c>
      <c r="D250" s="180" t="s">
        <v>2319</v>
      </c>
      <c r="E250" s="180" t="s">
        <v>1890</v>
      </c>
      <c r="F250" s="180">
        <v>633.92999999999995</v>
      </c>
      <c r="G250" s="180" t="s">
        <v>1840</v>
      </c>
      <c r="H250" s="180" t="s">
        <v>3016</v>
      </c>
      <c r="I250" s="180" t="s">
        <v>2245</v>
      </c>
      <c r="J250" s="180" t="s">
        <v>3017</v>
      </c>
      <c r="K250" s="180" t="s">
        <v>3018</v>
      </c>
      <c r="L250" s="180" t="s">
        <v>3019</v>
      </c>
      <c r="M250" s="180" t="s">
        <v>1837</v>
      </c>
      <c r="N250" s="180" t="s">
        <v>457</v>
      </c>
      <c r="O250" s="180">
        <v>1009172</v>
      </c>
      <c r="P250" s="180">
        <v>1009602</v>
      </c>
      <c r="Q250" s="180" t="s">
        <v>3020</v>
      </c>
      <c r="R250" s="180">
        <v>0</v>
      </c>
      <c r="S250" s="180" t="s">
        <v>1905</v>
      </c>
      <c r="T250" s="180" t="s">
        <v>21</v>
      </c>
      <c r="U250" s="180" t="b">
        <v>0</v>
      </c>
      <c r="V250" s="180" t="s">
        <v>1858</v>
      </c>
      <c r="W250" s="180" t="s">
        <v>21</v>
      </c>
      <c r="X250" s="159"/>
      <c r="Y250" s="159"/>
      <c r="Z250" s="159"/>
    </row>
    <row r="251" spans="1:26" ht="15" customHeight="1">
      <c r="A251" s="180" t="s">
        <v>457</v>
      </c>
      <c r="B251" s="180">
        <v>1535194</v>
      </c>
      <c r="C251" s="180" t="s">
        <v>1837</v>
      </c>
      <c r="D251" s="180" t="s">
        <v>3021</v>
      </c>
      <c r="E251" s="180" t="s">
        <v>1866</v>
      </c>
      <c r="F251" s="180">
        <v>801.73</v>
      </c>
      <c r="G251" s="180" t="s">
        <v>1840</v>
      </c>
      <c r="H251" s="180" t="s">
        <v>3022</v>
      </c>
      <c r="I251" s="180" t="s">
        <v>2369</v>
      </c>
      <c r="J251" s="180" t="s">
        <v>3023</v>
      </c>
      <c r="K251" s="180" t="s">
        <v>3024</v>
      </c>
      <c r="L251" s="180" t="s">
        <v>1837</v>
      </c>
      <c r="M251" s="180" t="s">
        <v>1896</v>
      </c>
      <c r="N251" s="180" t="s">
        <v>457</v>
      </c>
      <c r="O251" s="180">
        <v>1535064</v>
      </c>
      <c r="P251" s="180">
        <v>1535250</v>
      </c>
      <c r="Q251" s="180" t="s">
        <v>3025</v>
      </c>
      <c r="R251" s="180">
        <v>0</v>
      </c>
      <c r="S251" s="180" t="s">
        <v>1905</v>
      </c>
      <c r="T251" s="180" t="s">
        <v>21</v>
      </c>
      <c r="U251" s="180" t="b">
        <v>0</v>
      </c>
      <c r="V251" s="180" t="s">
        <v>1858</v>
      </c>
      <c r="W251" s="180" t="s">
        <v>21</v>
      </c>
      <c r="X251" s="159"/>
      <c r="Y251" s="159"/>
      <c r="Z251" s="159"/>
    </row>
    <row r="252" spans="1:26" ht="15" customHeight="1">
      <c r="A252" s="180" t="s">
        <v>457</v>
      </c>
      <c r="B252" s="180">
        <v>1825928</v>
      </c>
      <c r="C252" s="180" t="s">
        <v>1837</v>
      </c>
      <c r="D252" s="180" t="s">
        <v>2311</v>
      </c>
      <c r="E252" s="180" t="s">
        <v>1839</v>
      </c>
      <c r="F252" s="180">
        <v>518.63</v>
      </c>
      <c r="G252" s="180" t="s">
        <v>1840</v>
      </c>
      <c r="H252" s="180" t="s">
        <v>3026</v>
      </c>
      <c r="I252" s="180" t="s">
        <v>3027</v>
      </c>
      <c r="J252" s="180" t="s">
        <v>3028</v>
      </c>
      <c r="K252" s="180" t="s">
        <v>3029</v>
      </c>
      <c r="L252" s="180" t="s">
        <v>3030</v>
      </c>
      <c r="M252" s="180" t="s">
        <v>1837</v>
      </c>
      <c r="N252" s="180" t="s">
        <v>457</v>
      </c>
      <c r="O252" s="180">
        <v>1825838</v>
      </c>
      <c r="P252" s="180">
        <v>1825943</v>
      </c>
      <c r="Q252" s="180" t="s">
        <v>3031</v>
      </c>
      <c r="R252" s="180">
        <v>0</v>
      </c>
      <c r="S252" s="180" t="s">
        <v>33</v>
      </c>
      <c r="T252" s="180" t="s">
        <v>21</v>
      </c>
      <c r="U252" s="180" t="b">
        <v>0</v>
      </c>
      <c r="V252" s="180" t="s">
        <v>1846</v>
      </c>
      <c r="W252" s="180" t="s">
        <v>21</v>
      </c>
      <c r="X252" s="159"/>
      <c r="Y252" s="159"/>
      <c r="Z252" s="159"/>
    </row>
    <row r="253" spans="1:26" ht="15" customHeight="1">
      <c r="A253" s="180" t="s">
        <v>457</v>
      </c>
      <c r="B253" s="180">
        <v>2015539</v>
      </c>
      <c r="C253" s="180" t="s">
        <v>1837</v>
      </c>
      <c r="D253" s="180" t="s">
        <v>3032</v>
      </c>
      <c r="E253" s="180" t="s">
        <v>1890</v>
      </c>
      <c r="F253" s="180">
        <v>30</v>
      </c>
      <c r="G253" s="180" t="s">
        <v>1840</v>
      </c>
      <c r="H253" s="180" t="s">
        <v>3033</v>
      </c>
      <c r="I253" s="180" t="s">
        <v>773</v>
      </c>
      <c r="J253" s="180" t="s">
        <v>1837</v>
      </c>
      <c r="K253" s="180" t="s">
        <v>1837</v>
      </c>
      <c r="L253" s="180" t="s">
        <v>1837</v>
      </c>
      <c r="M253" s="180" t="s">
        <v>1844</v>
      </c>
      <c r="N253" s="180" t="s">
        <v>457</v>
      </c>
      <c r="O253" s="180">
        <v>2015296</v>
      </c>
      <c r="P253" s="180">
        <v>2015703</v>
      </c>
      <c r="Q253" s="180" t="s">
        <v>3034</v>
      </c>
      <c r="R253" s="180">
        <v>0</v>
      </c>
      <c r="S253" s="180" t="s">
        <v>33</v>
      </c>
      <c r="T253" s="180" t="s">
        <v>21</v>
      </c>
      <c r="U253" s="180" t="b">
        <v>0</v>
      </c>
      <c r="V253" s="180" t="s">
        <v>1846</v>
      </c>
      <c r="W253" s="180" t="s">
        <v>21</v>
      </c>
      <c r="X253" s="159"/>
      <c r="Y253" s="159"/>
      <c r="Z253" s="159"/>
    </row>
    <row r="254" spans="1:26" ht="15" customHeight="1">
      <c r="A254" s="180" t="s">
        <v>457</v>
      </c>
      <c r="B254" s="180">
        <v>6919563</v>
      </c>
      <c r="C254" s="180" t="s">
        <v>1837</v>
      </c>
      <c r="D254" s="180" t="s">
        <v>2161</v>
      </c>
      <c r="E254" s="180" t="s">
        <v>1847</v>
      </c>
      <c r="F254" s="180">
        <v>30</v>
      </c>
      <c r="G254" s="180" t="s">
        <v>1840</v>
      </c>
      <c r="H254" s="180" t="s">
        <v>3035</v>
      </c>
      <c r="I254" s="180" t="s">
        <v>773</v>
      </c>
      <c r="J254" s="180" t="s">
        <v>1837</v>
      </c>
      <c r="K254" s="180" t="s">
        <v>1837</v>
      </c>
      <c r="L254" s="180" t="s">
        <v>1837</v>
      </c>
      <c r="M254" s="180" t="s">
        <v>1896</v>
      </c>
      <c r="N254" s="180" t="s">
        <v>457</v>
      </c>
      <c r="O254" s="180">
        <v>6919547</v>
      </c>
      <c r="P254" s="180">
        <v>6919747</v>
      </c>
      <c r="Q254" s="180" t="s">
        <v>3036</v>
      </c>
      <c r="R254" s="180">
        <v>0</v>
      </c>
      <c r="S254" s="180" t="s">
        <v>1905</v>
      </c>
      <c r="T254" s="180" t="s">
        <v>21</v>
      </c>
      <c r="U254" s="180" t="b">
        <v>0</v>
      </c>
      <c r="V254" s="180" t="s">
        <v>1858</v>
      </c>
      <c r="W254" s="180" t="s">
        <v>21</v>
      </c>
      <c r="X254" s="159"/>
      <c r="Y254" s="159"/>
      <c r="Z254" s="159"/>
    </row>
    <row r="255" spans="1:26" ht="15" customHeight="1">
      <c r="A255" s="180" t="s">
        <v>457</v>
      </c>
      <c r="B255" s="180">
        <v>8325008</v>
      </c>
      <c r="C255" s="180" t="s">
        <v>1837</v>
      </c>
      <c r="D255" s="180" t="s">
        <v>1981</v>
      </c>
      <c r="E255" s="180" t="s">
        <v>1866</v>
      </c>
      <c r="F255" s="180">
        <v>605.51</v>
      </c>
      <c r="G255" s="180" t="s">
        <v>1840</v>
      </c>
      <c r="H255" s="180" t="s">
        <v>3037</v>
      </c>
      <c r="I255" s="180" t="s">
        <v>3038</v>
      </c>
      <c r="J255" s="180" t="s">
        <v>3039</v>
      </c>
      <c r="K255" s="180" t="s">
        <v>3040</v>
      </c>
      <c r="L255" s="180" t="s">
        <v>3041</v>
      </c>
      <c r="M255" s="180" t="s">
        <v>1844</v>
      </c>
      <c r="N255" s="180" t="s">
        <v>457</v>
      </c>
      <c r="O255" s="180">
        <v>8324950</v>
      </c>
      <c r="P255" s="180">
        <v>8325096</v>
      </c>
      <c r="Q255" s="180" t="s">
        <v>3042</v>
      </c>
      <c r="R255" s="180">
        <v>0</v>
      </c>
      <c r="S255" s="180" t="s">
        <v>33</v>
      </c>
      <c r="T255" s="180" t="s">
        <v>21</v>
      </c>
      <c r="U255" s="180" t="b">
        <v>0</v>
      </c>
      <c r="V255" s="180" t="s">
        <v>1858</v>
      </c>
      <c r="W255" s="180" t="s">
        <v>21</v>
      </c>
      <c r="X255" s="159"/>
      <c r="Y255" s="159"/>
      <c r="Z255" s="159"/>
    </row>
    <row r="256" spans="1:26" ht="15" customHeight="1">
      <c r="A256" s="180" t="s">
        <v>457</v>
      </c>
      <c r="B256" s="180">
        <v>8499590</v>
      </c>
      <c r="C256" s="180" t="s">
        <v>1837</v>
      </c>
      <c r="D256" s="180" t="s">
        <v>1866</v>
      </c>
      <c r="E256" s="180" t="s">
        <v>3043</v>
      </c>
      <c r="F256" s="180">
        <v>30</v>
      </c>
      <c r="G256" s="180" t="s">
        <v>1840</v>
      </c>
      <c r="H256" s="180" t="s">
        <v>3044</v>
      </c>
      <c r="I256" s="180" t="s">
        <v>773</v>
      </c>
      <c r="J256" s="180" t="s">
        <v>1837</v>
      </c>
      <c r="K256" s="180" t="s">
        <v>1837</v>
      </c>
      <c r="L256" s="180" t="s">
        <v>1837</v>
      </c>
      <c r="M256" s="180" t="s">
        <v>1844</v>
      </c>
      <c r="N256" s="180" t="s">
        <v>457</v>
      </c>
      <c r="O256" s="180">
        <v>8498375</v>
      </c>
      <c r="P256" s="180">
        <v>8499780</v>
      </c>
      <c r="Q256" s="180" t="s">
        <v>3045</v>
      </c>
      <c r="R256" s="180">
        <v>0</v>
      </c>
      <c r="S256" s="180" t="s">
        <v>33</v>
      </c>
      <c r="T256" s="180" t="s">
        <v>21</v>
      </c>
      <c r="U256" s="180" t="b">
        <v>1</v>
      </c>
      <c r="V256" s="180" t="s">
        <v>1858</v>
      </c>
      <c r="W256" s="180" t="s">
        <v>21</v>
      </c>
      <c r="X256" s="159"/>
      <c r="Y256" s="159"/>
      <c r="Z256" s="159"/>
    </row>
    <row r="257" spans="1:26" ht="15" customHeight="1">
      <c r="A257" s="180" t="s">
        <v>457</v>
      </c>
      <c r="B257" s="180">
        <v>9126022</v>
      </c>
      <c r="C257" s="180" t="s">
        <v>1837</v>
      </c>
      <c r="D257" s="180" t="s">
        <v>1866</v>
      </c>
      <c r="E257" s="180" t="s">
        <v>3046</v>
      </c>
      <c r="F257" s="180">
        <v>1106.29</v>
      </c>
      <c r="G257" s="180" t="s">
        <v>1840</v>
      </c>
      <c r="H257" s="180" t="s">
        <v>3047</v>
      </c>
      <c r="I257" s="180" t="s">
        <v>3048</v>
      </c>
      <c r="J257" s="180" t="s">
        <v>3049</v>
      </c>
      <c r="K257" s="180" t="s">
        <v>3050</v>
      </c>
      <c r="L257" s="180" t="s">
        <v>3051</v>
      </c>
      <c r="M257" s="180" t="s">
        <v>1844</v>
      </c>
      <c r="N257" s="180" t="s">
        <v>457</v>
      </c>
      <c r="O257" s="180">
        <v>9126011</v>
      </c>
      <c r="P257" s="180">
        <v>9126950</v>
      </c>
      <c r="Q257" s="180" t="s">
        <v>3052</v>
      </c>
      <c r="R257" s="180">
        <v>0</v>
      </c>
      <c r="S257" s="180" t="s">
        <v>33</v>
      </c>
      <c r="T257" s="180" t="s">
        <v>21</v>
      </c>
      <c r="U257" s="180" t="b">
        <v>0</v>
      </c>
      <c r="V257" s="180" t="s">
        <v>1858</v>
      </c>
      <c r="W257" s="180" t="s">
        <v>21</v>
      </c>
      <c r="X257" s="159"/>
      <c r="Y257" s="159"/>
      <c r="Z257" s="159"/>
    </row>
    <row r="258" spans="1:26" ht="15" customHeight="1">
      <c r="A258" s="180" t="s">
        <v>457</v>
      </c>
      <c r="B258" s="180">
        <v>13959894</v>
      </c>
      <c r="C258" s="180" t="s">
        <v>1837</v>
      </c>
      <c r="D258" s="180" t="s">
        <v>1890</v>
      </c>
      <c r="E258" s="180" t="s">
        <v>3053</v>
      </c>
      <c r="F258" s="180">
        <v>424.73</v>
      </c>
      <c r="G258" s="180" t="s">
        <v>1840</v>
      </c>
      <c r="H258" s="180" t="s">
        <v>3054</v>
      </c>
      <c r="I258" s="180" t="s">
        <v>2293</v>
      </c>
      <c r="J258" s="180" t="s">
        <v>3055</v>
      </c>
      <c r="K258" s="180" t="s">
        <v>3056</v>
      </c>
      <c r="L258" s="180" t="s">
        <v>1837</v>
      </c>
      <c r="M258" s="180" t="s">
        <v>1896</v>
      </c>
      <c r="N258" s="180" t="s">
        <v>457</v>
      </c>
      <c r="O258" s="180">
        <v>13959766</v>
      </c>
      <c r="P258" s="180">
        <v>13959895</v>
      </c>
      <c r="Q258" s="180" t="s">
        <v>3057</v>
      </c>
      <c r="R258" s="180">
        <v>0</v>
      </c>
      <c r="S258" s="180" t="s">
        <v>1905</v>
      </c>
      <c r="T258" s="180" t="s">
        <v>21</v>
      </c>
      <c r="U258" s="180" t="b">
        <v>0</v>
      </c>
      <c r="V258" s="180" t="s">
        <v>1858</v>
      </c>
      <c r="W258" s="180" t="s">
        <v>21</v>
      </c>
      <c r="X258" s="159"/>
      <c r="Y258" s="159"/>
      <c r="Z258" s="159"/>
    </row>
    <row r="259" spans="1:26" ht="15" customHeight="1">
      <c r="A259" s="180" t="s">
        <v>457</v>
      </c>
      <c r="B259" s="180">
        <v>14090036</v>
      </c>
      <c r="C259" s="180" t="s">
        <v>1837</v>
      </c>
      <c r="D259" s="180" t="s">
        <v>1866</v>
      </c>
      <c r="E259" s="180" t="s">
        <v>3058</v>
      </c>
      <c r="F259" s="180" t="s">
        <v>1837</v>
      </c>
      <c r="G259" s="180" t="s">
        <v>1840</v>
      </c>
      <c r="H259" s="180" t="s">
        <v>3059</v>
      </c>
      <c r="I259" s="180" t="s">
        <v>1842</v>
      </c>
      <c r="J259" s="180" t="s">
        <v>1837</v>
      </c>
      <c r="K259" s="180" t="s">
        <v>3060</v>
      </c>
      <c r="L259" s="180" t="s">
        <v>1837</v>
      </c>
      <c r="M259" s="180" t="s">
        <v>1837</v>
      </c>
      <c r="N259" s="180" t="s">
        <v>457</v>
      </c>
      <c r="O259" s="180">
        <v>14089784</v>
      </c>
      <c r="P259" s="180">
        <v>14090420</v>
      </c>
      <c r="Q259" s="180" t="s">
        <v>3061</v>
      </c>
      <c r="R259" s="180">
        <v>0</v>
      </c>
      <c r="S259" s="180" t="s">
        <v>33</v>
      </c>
      <c r="T259" s="180" t="s">
        <v>21</v>
      </c>
      <c r="U259" s="180" t="b">
        <v>0</v>
      </c>
      <c r="V259" s="180" t="s">
        <v>1858</v>
      </c>
      <c r="W259" s="180" t="s">
        <v>21</v>
      </c>
      <c r="X259" s="159"/>
      <c r="Y259" s="159"/>
      <c r="Z259" s="159"/>
    </row>
    <row r="260" spans="1:26" ht="15" customHeight="1">
      <c r="A260" s="180" t="s">
        <v>457</v>
      </c>
      <c r="B260" s="180">
        <v>14942171</v>
      </c>
      <c r="C260" s="180" t="s">
        <v>1837</v>
      </c>
      <c r="D260" s="180" t="s">
        <v>1839</v>
      </c>
      <c r="E260" s="180" t="s">
        <v>3062</v>
      </c>
      <c r="F260" s="180">
        <v>2812.2</v>
      </c>
      <c r="G260" s="180" t="s">
        <v>1840</v>
      </c>
      <c r="H260" s="180" t="s">
        <v>3063</v>
      </c>
      <c r="I260" s="180" t="s">
        <v>3064</v>
      </c>
      <c r="J260" s="180" t="s">
        <v>3065</v>
      </c>
      <c r="K260" s="180" t="s">
        <v>3066</v>
      </c>
      <c r="L260" s="180" t="s">
        <v>3067</v>
      </c>
      <c r="M260" s="180" t="s">
        <v>1896</v>
      </c>
      <c r="N260" s="180" t="s">
        <v>457</v>
      </c>
      <c r="O260" s="180">
        <v>14941488</v>
      </c>
      <c r="P260" s="180">
        <v>14942448</v>
      </c>
      <c r="Q260" s="180" t="s">
        <v>3068</v>
      </c>
      <c r="R260" s="180">
        <v>0</v>
      </c>
      <c r="S260" s="180" t="s">
        <v>1905</v>
      </c>
      <c r="T260" s="180" t="s">
        <v>21</v>
      </c>
      <c r="U260" s="180" t="b">
        <v>0</v>
      </c>
      <c r="V260" s="180" t="s">
        <v>1846</v>
      </c>
      <c r="W260" s="180" t="s">
        <v>21</v>
      </c>
      <c r="X260" s="159"/>
      <c r="Y260" s="159"/>
      <c r="Z260" s="159"/>
    </row>
    <row r="261" spans="1:26" ht="15" customHeight="1">
      <c r="A261" s="180" t="s">
        <v>457</v>
      </c>
      <c r="B261" s="180">
        <v>17286647</v>
      </c>
      <c r="C261" s="180" t="s">
        <v>1837</v>
      </c>
      <c r="D261" s="180" t="s">
        <v>3069</v>
      </c>
      <c r="E261" s="180" t="s">
        <v>1866</v>
      </c>
      <c r="F261" s="180">
        <v>43.73</v>
      </c>
      <c r="G261" s="180" t="s">
        <v>1837</v>
      </c>
      <c r="H261" s="180" t="s">
        <v>3070</v>
      </c>
      <c r="I261" s="180" t="s">
        <v>2293</v>
      </c>
      <c r="J261" s="180" t="s">
        <v>3071</v>
      </c>
      <c r="K261" s="180" t="s">
        <v>1837</v>
      </c>
      <c r="L261" s="180" t="s">
        <v>1837</v>
      </c>
      <c r="M261" s="180" t="s">
        <v>1896</v>
      </c>
      <c r="N261" s="180" t="s">
        <v>457</v>
      </c>
      <c r="O261" s="180">
        <v>17286379</v>
      </c>
      <c r="P261" s="180">
        <v>17286715</v>
      </c>
      <c r="Q261" s="180" t="s">
        <v>3072</v>
      </c>
      <c r="R261" s="180">
        <v>0</v>
      </c>
      <c r="S261" s="180" t="s">
        <v>1905</v>
      </c>
      <c r="T261" s="180" t="s">
        <v>21</v>
      </c>
      <c r="U261" s="180" t="b">
        <v>0</v>
      </c>
      <c r="V261" s="180" t="s">
        <v>1858</v>
      </c>
      <c r="W261" s="180" t="s">
        <v>21</v>
      </c>
      <c r="X261" s="159"/>
      <c r="Y261" s="159"/>
      <c r="Z261" s="159"/>
    </row>
    <row r="262" spans="1:26" ht="15" customHeight="1">
      <c r="A262" s="180" t="s">
        <v>457</v>
      </c>
      <c r="B262" s="180">
        <v>17286686</v>
      </c>
      <c r="C262" s="180" t="s">
        <v>1837</v>
      </c>
      <c r="D262" s="180" t="s">
        <v>3073</v>
      </c>
      <c r="E262" s="180" t="s">
        <v>1866</v>
      </c>
      <c r="F262" s="180">
        <v>310.73</v>
      </c>
      <c r="G262" s="180" t="s">
        <v>1837</v>
      </c>
      <c r="H262" s="180" t="s">
        <v>3074</v>
      </c>
      <c r="I262" s="180" t="s">
        <v>1893</v>
      </c>
      <c r="J262" s="180" t="s">
        <v>3075</v>
      </c>
      <c r="K262" s="180" t="s">
        <v>1837</v>
      </c>
      <c r="L262" s="180" t="s">
        <v>1837</v>
      </c>
      <c r="M262" s="180" t="s">
        <v>1896</v>
      </c>
      <c r="N262" s="180" t="s">
        <v>457</v>
      </c>
      <c r="O262" s="180">
        <v>17286379</v>
      </c>
      <c r="P262" s="180">
        <v>17286715</v>
      </c>
      <c r="Q262" s="180" t="s">
        <v>3072</v>
      </c>
      <c r="R262" s="180">
        <v>0</v>
      </c>
      <c r="S262" s="180" t="s">
        <v>1905</v>
      </c>
      <c r="T262" s="180" t="s">
        <v>21</v>
      </c>
      <c r="U262" s="180" t="b">
        <v>0</v>
      </c>
      <c r="V262" s="180" t="s">
        <v>1858</v>
      </c>
      <c r="W262" s="180" t="s">
        <v>21</v>
      </c>
      <c r="X262" s="159"/>
      <c r="Y262" s="159"/>
      <c r="Z262" s="159"/>
    </row>
    <row r="263" spans="1:26" ht="15" customHeight="1">
      <c r="A263" s="180" t="s">
        <v>457</v>
      </c>
      <c r="B263" s="180">
        <v>18606579</v>
      </c>
      <c r="C263" s="180" t="s">
        <v>1837</v>
      </c>
      <c r="D263" s="180" t="s">
        <v>3076</v>
      </c>
      <c r="E263" s="180" t="s">
        <v>1866</v>
      </c>
      <c r="F263" s="180">
        <v>1131.4100000000001</v>
      </c>
      <c r="G263" s="180" t="s">
        <v>1840</v>
      </c>
      <c r="H263" s="180" t="s">
        <v>3077</v>
      </c>
      <c r="I263" s="180" t="s">
        <v>3078</v>
      </c>
      <c r="J263" s="180" t="s">
        <v>3079</v>
      </c>
      <c r="K263" s="180" t="s">
        <v>3080</v>
      </c>
      <c r="L263" s="180" t="s">
        <v>3081</v>
      </c>
      <c r="M263" s="180" t="s">
        <v>1844</v>
      </c>
      <c r="N263" s="180" t="s">
        <v>457</v>
      </c>
      <c r="O263" s="180">
        <v>18606541</v>
      </c>
      <c r="P263" s="180">
        <v>18606656</v>
      </c>
      <c r="Q263" s="180" t="s">
        <v>3082</v>
      </c>
      <c r="R263" s="180">
        <v>0</v>
      </c>
      <c r="S263" s="180" t="s">
        <v>33</v>
      </c>
      <c r="T263" s="180" t="s">
        <v>21</v>
      </c>
      <c r="U263" s="180" t="b">
        <v>0</v>
      </c>
      <c r="V263" s="180" t="s">
        <v>1858</v>
      </c>
      <c r="W263" s="180" t="s">
        <v>21</v>
      </c>
      <c r="X263" s="159"/>
      <c r="Y263" s="159"/>
      <c r="Z263" s="159"/>
    </row>
    <row r="264" spans="1:26" ht="15" customHeight="1">
      <c r="A264" s="180" t="s">
        <v>457</v>
      </c>
      <c r="B264" s="180">
        <v>20624371</v>
      </c>
      <c r="C264" s="180" t="s">
        <v>1837</v>
      </c>
      <c r="D264" s="180" t="s">
        <v>1866</v>
      </c>
      <c r="E264" s="180" t="s">
        <v>2066</v>
      </c>
      <c r="F264" s="180">
        <v>1745.4</v>
      </c>
      <c r="G264" s="180" t="s">
        <v>1840</v>
      </c>
      <c r="H264" s="180" t="s">
        <v>3083</v>
      </c>
      <c r="I264" s="180" t="s">
        <v>2429</v>
      </c>
      <c r="J264" s="180" t="s">
        <v>3084</v>
      </c>
      <c r="K264" s="180" t="s">
        <v>3085</v>
      </c>
      <c r="L264" s="180" t="s">
        <v>1837</v>
      </c>
      <c r="M264" s="180" t="s">
        <v>1837</v>
      </c>
      <c r="N264" s="180" t="s">
        <v>457</v>
      </c>
      <c r="O264" s="180">
        <v>20624289</v>
      </c>
      <c r="P264" s="180">
        <v>20625650</v>
      </c>
      <c r="Q264" s="180" t="s">
        <v>3086</v>
      </c>
      <c r="R264" s="180">
        <v>0</v>
      </c>
      <c r="S264" s="180" t="s">
        <v>33</v>
      </c>
      <c r="T264" s="180" t="s">
        <v>21</v>
      </c>
      <c r="U264" s="180" t="b">
        <v>0</v>
      </c>
      <c r="V264" s="180" t="s">
        <v>1858</v>
      </c>
      <c r="W264" s="180" t="s">
        <v>21</v>
      </c>
      <c r="X264" s="159"/>
      <c r="Y264" s="159"/>
      <c r="Z264" s="159"/>
    </row>
    <row r="265" spans="1:26" ht="15" customHeight="1">
      <c r="A265" s="180" t="s">
        <v>457</v>
      </c>
      <c r="B265" s="180">
        <v>30009211</v>
      </c>
      <c r="C265" s="180" t="s">
        <v>1837</v>
      </c>
      <c r="D265" s="180" t="s">
        <v>3087</v>
      </c>
      <c r="E265" s="180" t="s">
        <v>1866</v>
      </c>
      <c r="F265" s="180">
        <v>1984.06</v>
      </c>
      <c r="G265" s="180" t="s">
        <v>1840</v>
      </c>
      <c r="H265" s="180" t="s">
        <v>3088</v>
      </c>
      <c r="I265" s="180" t="s">
        <v>2277</v>
      </c>
      <c r="J265" s="180" t="s">
        <v>3089</v>
      </c>
      <c r="K265" s="180" t="s">
        <v>3090</v>
      </c>
      <c r="L265" s="180" t="s">
        <v>1837</v>
      </c>
      <c r="M265" s="180" t="s">
        <v>1896</v>
      </c>
      <c r="N265" s="180" t="s">
        <v>457</v>
      </c>
      <c r="O265" s="180">
        <v>30009004</v>
      </c>
      <c r="P265" s="180">
        <v>30009353</v>
      </c>
      <c r="Q265" s="180" t="s">
        <v>3091</v>
      </c>
      <c r="R265" s="180">
        <v>0</v>
      </c>
      <c r="S265" s="180" t="s">
        <v>1905</v>
      </c>
      <c r="T265" s="180" t="s">
        <v>21</v>
      </c>
      <c r="U265" s="180" t="b">
        <v>0</v>
      </c>
      <c r="V265" s="180" t="s">
        <v>1858</v>
      </c>
      <c r="W265" s="180" t="s">
        <v>21</v>
      </c>
      <c r="X265" s="159"/>
      <c r="Y265" s="159"/>
      <c r="Z265" s="159"/>
    </row>
    <row r="266" spans="1:26" ht="15" customHeight="1">
      <c r="A266" s="180" t="s">
        <v>457</v>
      </c>
      <c r="B266" s="180">
        <v>35123295</v>
      </c>
      <c r="C266" s="180" t="s">
        <v>1837</v>
      </c>
      <c r="D266" s="180" t="s">
        <v>2311</v>
      </c>
      <c r="E266" s="180" t="s">
        <v>1839</v>
      </c>
      <c r="F266" s="180">
        <v>30</v>
      </c>
      <c r="G266" s="180" t="s">
        <v>1840</v>
      </c>
      <c r="H266" s="180" t="s">
        <v>3092</v>
      </c>
      <c r="I266" s="180" t="s">
        <v>773</v>
      </c>
      <c r="J266" s="180" t="s">
        <v>1837</v>
      </c>
      <c r="K266" s="180" t="s">
        <v>1837</v>
      </c>
      <c r="L266" s="180" t="s">
        <v>1837</v>
      </c>
      <c r="M266" s="180" t="s">
        <v>1896</v>
      </c>
      <c r="N266" s="180" t="s">
        <v>457</v>
      </c>
      <c r="O266" s="180">
        <v>35123270</v>
      </c>
      <c r="P266" s="180">
        <v>35123308</v>
      </c>
      <c r="Q266" s="180" t="s">
        <v>3093</v>
      </c>
      <c r="R266" s="180">
        <v>0</v>
      </c>
      <c r="S266" s="180" t="s">
        <v>1905</v>
      </c>
      <c r="T266" s="180" t="s">
        <v>21</v>
      </c>
      <c r="U266" s="180" t="b">
        <v>0</v>
      </c>
      <c r="V266" s="180" t="s">
        <v>1858</v>
      </c>
      <c r="W266" s="180" t="s">
        <v>21</v>
      </c>
      <c r="X266" s="159"/>
      <c r="Y266" s="159"/>
      <c r="Z266" s="159"/>
    </row>
    <row r="267" spans="1:26" ht="15" customHeight="1">
      <c r="A267" s="180" t="s">
        <v>457</v>
      </c>
      <c r="B267" s="180">
        <v>35267372</v>
      </c>
      <c r="C267" s="180" t="s">
        <v>1837</v>
      </c>
      <c r="D267" s="180" t="s">
        <v>1866</v>
      </c>
      <c r="E267" s="180" t="s">
        <v>3094</v>
      </c>
      <c r="F267" s="180">
        <v>670.33</v>
      </c>
      <c r="G267" s="180" t="s">
        <v>1840</v>
      </c>
      <c r="H267" s="180" t="s">
        <v>3095</v>
      </c>
      <c r="I267" s="180" t="s">
        <v>1967</v>
      </c>
      <c r="J267" s="180" t="s">
        <v>3096</v>
      </c>
      <c r="K267" s="180" t="s">
        <v>3097</v>
      </c>
      <c r="L267" s="180" t="s">
        <v>3098</v>
      </c>
      <c r="M267" s="180" t="s">
        <v>1896</v>
      </c>
      <c r="N267" s="180" t="s">
        <v>457</v>
      </c>
      <c r="O267" s="180">
        <v>35267108</v>
      </c>
      <c r="P267" s="180">
        <v>35267734</v>
      </c>
      <c r="Q267" s="180" t="s">
        <v>3099</v>
      </c>
      <c r="R267" s="180">
        <v>0</v>
      </c>
      <c r="S267" s="180" t="s">
        <v>1905</v>
      </c>
      <c r="T267" s="180" t="s">
        <v>21</v>
      </c>
      <c r="U267" s="180" t="b">
        <v>0</v>
      </c>
      <c r="V267" s="180" t="s">
        <v>1858</v>
      </c>
      <c r="W267" s="180" t="s">
        <v>21</v>
      </c>
      <c r="X267" s="159"/>
      <c r="Y267" s="159"/>
      <c r="Z267" s="159"/>
    </row>
    <row r="268" spans="1:26" ht="15" customHeight="1">
      <c r="A268" s="180" t="s">
        <v>457</v>
      </c>
      <c r="B268" s="180">
        <v>35511478</v>
      </c>
      <c r="C268" s="180" t="s">
        <v>1837</v>
      </c>
      <c r="D268" s="180" t="s">
        <v>1847</v>
      </c>
      <c r="E268" s="180" t="s">
        <v>2129</v>
      </c>
      <c r="F268" s="180">
        <v>86.73</v>
      </c>
      <c r="G268" s="180" t="s">
        <v>1837</v>
      </c>
      <c r="H268" s="180" t="s">
        <v>3100</v>
      </c>
      <c r="I268" s="180" t="s">
        <v>2452</v>
      </c>
      <c r="J268" s="180" t="s">
        <v>3101</v>
      </c>
      <c r="K268" s="180" t="s">
        <v>1837</v>
      </c>
      <c r="L268" s="180" t="s">
        <v>1837</v>
      </c>
      <c r="M268" s="180" t="s">
        <v>1896</v>
      </c>
      <c r="N268" s="180" t="s">
        <v>457</v>
      </c>
      <c r="O268" s="180">
        <v>35511410</v>
      </c>
      <c r="P268" s="180">
        <v>35511593</v>
      </c>
      <c r="Q268" s="180" t="s">
        <v>3102</v>
      </c>
      <c r="R268" s="180">
        <v>0</v>
      </c>
      <c r="S268" s="180" t="s">
        <v>33</v>
      </c>
      <c r="T268" s="180" t="s">
        <v>21</v>
      </c>
      <c r="U268" s="180" t="b">
        <v>0</v>
      </c>
      <c r="V268" s="180" t="s">
        <v>1858</v>
      </c>
      <c r="W268" s="180" t="s">
        <v>21</v>
      </c>
      <c r="X268" s="159"/>
      <c r="Y268" s="159"/>
      <c r="Z268" s="159"/>
    </row>
    <row r="269" spans="1:26" ht="15" customHeight="1">
      <c r="A269" s="180" t="s">
        <v>457</v>
      </c>
      <c r="B269" s="180">
        <v>35511479</v>
      </c>
      <c r="C269" s="180" t="s">
        <v>1837</v>
      </c>
      <c r="D269" s="180" t="s">
        <v>1847</v>
      </c>
      <c r="E269" s="180" t="s">
        <v>3103</v>
      </c>
      <c r="F269" s="180">
        <v>87.23</v>
      </c>
      <c r="G269" s="180" t="s">
        <v>1837</v>
      </c>
      <c r="H269" s="180" t="s">
        <v>3104</v>
      </c>
      <c r="I269" s="180" t="s">
        <v>2184</v>
      </c>
      <c r="J269" s="180" t="s">
        <v>3105</v>
      </c>
      <c r="K269" s="180" t="s">
        <v>1837</v>
      </c>
      <c r="L269" s="180" t="s">
        <v>1837</v>
      </c>
      <c r="M269" s="180" t="s">
        <v>1896</v>
      </c>
      <c r="N269" s="180" t="s">
        <v>457</v>
      </c>
      <c r="O269" s="180">
        <v>35511410</v>
      </c>
      <c r="P269" s="180">
        <v>35511593</v>
      </c>
      <c r="Q269" s="180" t="s">
        <v>3102</v>
      </c>
      <c r="R269" s="180">
        <v>0</v>
      </c>
      <c r="S269" s="180" t="s">
        <v>33</v>
      </c>
      <c r="T269" s="180" t="s">
        <v>21</v>
      </c>
      <c r="U269" s="180" t="b">
        <v>0</v>
      </c>
      <c r="V269" s="180" t="s">
        <v>1858</v>
      </c>
      <c r="W269" s="180" t="s">
        <v>21</v>
      </c>
      <c r="X269" s="159"/>
      <c r="Y269" s="159"/>
      <c r="Z269" s="159"/>
    </row>
    <row r="270" spans="1:26" ht="15" customHeight="1">
      <c r="A270" s="180" t="s">
        <v>457</v>
      </c>
      <c r="B270" s="180">
        <v>35511516</v>
      </c>
      <c r="C270" s="180" t="s">
        <v>1837</v>
      </c>
      <c r="D270" s="180" t="s">
        <v>3106</v>
      </c>
      <c r="E270" s="180" t="s">
        <v>1866</v>
      </c>
      <c r="F270" s="180">
        <v>155.72999999999999</v>
      </c>
      <c r="G270" s="180" t="s">
        <v>1837</v>
      </c>
      <c r="H270" s="180" t="s">
        <v>3107</v>
      </c>
      <c r="I270" s="180" t="s">
        <v>2293</v>
      </c>
      <c r="J270" s="180" t="s">
        <v>3108</v>
      </c>
      <c r="K270" s="180" t="s">
        <v>1837</v>
      </c>
      <c r="L270" s="180" t="s">
        <v>1837</v>
      </c>
      <c r="M270" s="180" t="s">
        <v>1896</v>
      </c>
      <c r="N270" s="180" t="s">
        <v>457</v>
      </c>
      <c r="O270" s="180">
        <v>35511410</v>
      </c>
      <c r="P270" s="180">
        <v>35511593</v>
      </c>
      <c r="Q270" s="180" t="s">
        <v>3102</v>
      </c>
      <c r="R270" s="180">
        <v>0</v>
      </c>
      <c r="S270" s="180" t="s">
        <v>33</v>
      </c>
      <c r="T270" s="180" t="s">
        <v>21</v>
      </c>
      <c r="U270" s="180" t="b">
        <v>0</v>
      </c>
      <c r="V270" s="180" t="s">
        <v>1858</v>
      </c>
      <c r="W270" s="180" t="s">
        <v>21</v>
      </c>
      <c r="X270" s="159"/>
      <c r="Y270" s="159"/>
      <c r="Z270" s="159"/>
    </row>
    <row r="271" spans="1:26" ht="15" customHeight="1">
      <c r="A271" s="180" t="s">
        <v>457</v>
      </c>
      <c r="B271" s="180">
        <v>37388950</v>
      </c>
      <c r="C271" s="180" t="s">
        <v>1837</v>
      </c>
      <c r="D271" s="180" t="s">
        <v>1847</v>
      </c>
      <c r="E271" s="180" t="s">
        <v>3109</v>
      </c>
      <c r="F271" s="180">
        <v>1374.73</v>
      </c>
      <c r="G271" s="180" t="s">
        <v>1837</v>
      </c>
      <c r="H271" s="180" t="s">
        <v>3110</v>
      </c>
      <c r="I271" s="180" t="s">
        <v>2558</v>
      </c>
      <c r="J271" s="180" t="s">
        <v>3111</v>
      </c>
      <c r="K271" s="180" t="s">
        <v>1837</v>
      </c>
      <c r="L271" s="180" t="s">
        <v>1837</v>
      </c>
      <c r="M271" s="180" t="s">
        <v>1844</v>
      </c>
      <c r="N271" s="180" t="s">
        <v>457</v>
      </c>
      <c r="O271" s="180">
        <v>37388305</v>
      </c>
      <c r="P271" s="180">
        <v>37389879</v>
      </c>
      <c r="Q271" s="180" t="s">
        <v>3112</v>
      </c>
      <c r="R271" s="180">
        <v>0</v>
      </c>
      <c r="S271" s="180" t="s">
        <v>1905</v>
      </c>
      <c r="T271" s="180" t="s">
        <v>21</v>
      </c>
      <c r="U271" s="180" t="b">
        <v>0</v>
      </c>
      <c r="V271" s="180" t="s">
        <v>1858</v>
      </c>
      <c r="W271" s="180" t="s">
        <v>21</v>
      </c>
      <c r="X271" s="159"/>
      <c r="Y271" s="159"/>
      <c r="Z271" s="159"/>
    </row>
    <row r="272" spans="1:26" ht="15" customHeight="1">
      <c r="A272" s="180" t="s">
        <v>457</v>
      </c>
      <c r="B272" s="180">
        <v>37388952</v>
      </c>
      <c r="C272" s="180" t="s">
        <v>1837</v>
      </c>
      <c r="D272" s="180" t="s">
        <v>2000</v>
      </c>
      <c r="E272" s="180" t="s">
        <v>1890</v>
      </c>
      <c r="F272" s="180">
        <v>1368.73</v>
      </c>
      <c r="G272" s="180" t="s">
        <v>1837</v>
      </c>
      <c r="H272" s="180" t="s">
        <v>3113</v>
      </c>
      <c r="I272" s="180" t="s">
        <v>2558</v>
      </c>
      <c r="J272" s="180" t="s">
        <v>3114</v>
      </c>
      <c r="K272" s="180" t="s">
        <v>1837</v>
      </c>
      <c r="L272" s="180" t="s">
        <v>1837</v>
      </c>
      <c r="M272" s="180" t="s">
        <v>1844</v>
      </c>
      <c r="N272" s="180" t="s">
        <v>457</v>
      </c>
      <c r="O272" s="180">
        <v>37388305</v>
      </c>
      <c r="P272" s="180">
        <v>37389879</v>
      </c>
      <c r="Q272" s="180" t="s">
        <v>3112</v>
      </c>
      <c r="R272" s="180">
        <v>0</v>
      </c>
      <c r="S272" s="180" t="s">
        <v>1905</v>
      </c>
      <c r="T272" s="180" t="s">
        <v>21</v>
      </c>
      <c r="U272" s="180" t="b">
        <v>0</v>
      </c>
      <c r="V272" s="180" t="s">
        <v>1846</v>
      </c>
      <c r="W272" s="180" t="s">
        <v>21</v>
      </c>
      <c r="X272" s="159"/>
      <c r="Y272" s="159"/>
      <c r="Z272" s="159"/>
    </row>
    <row r="273" spans="1:26" ht="15" customHeight="1">
      <c r="A273" s="180" t="s">
        <v>457</v>
      </c>
      <c r="B273" s="180">
        <v>37894973</v>
      </c>
      <c r="C273" s="180" t="s">
        <v>1837</v>
      </c>
      <c r="D273" s="180" t="s">
        <v>3115</v>
      </c>
      <c r="E273" s="180" t="s">
        <v>1839</v>
      </c>
      <c r="F273" s="180">
        <v>1343.09</v>
      </c>
      <c r="G273" s="180" t="s">
        <v>1840</v>
      </c>
      <c r="H273" s="180" t="s">
        <v>3116</v>
      </c>
      <c r="I273" s="180" t="s">
        <v>3117</v>
      </c>
      <c r="J273" s="180" t="s">
        <v>3118</v>
      </c>
      <c r="K273" s="180" t="s">
        <v>3119</v>
      </c>
      <c r="L273" s="180" t="s">
        <v>3120</v>
      </c>
      <c r="M273" s="180" t="s">
        <v>1877</v>
      </c>
      <c r="N273" s="180" t="s">
        <v>457</v>
      </c>
      <c r="O273" s="180">
        <v>37892577</v>
      </c>
      <c r="P273" s="180">
        <v>37895456</v>
      </c>
      <c r="Q273" s="180" t="s">
        <v>3121</v>
      </c>
      <c r="R273" s="180">
        <v>0</v>
      </c>
      <c r="S273" s="180" t="s">
        <v>33</v>
      </c>
      <c r="T273" s="180" t="s">
        <v>21</v>
      </c>
      <c r="U273" s="180" t="b">
        <v>0</v>
      </c>
      <c r="V273" s="180" t="s">
        <v>1858</v>
      </c>
      <c r="W273" s="180" t="s">
        <v>21</v>
      </c>
      <c r="X273" s="159"/>
      <c r="Y273" s="159"/>
      <c r="Z273" s="159"/>
    </row>
    <row r="274" spans="1:26" ht="15" customHeight="1">
      <c r="A274" s="180" t="s">
        <v>457</v>
      </c>
      <c r="B274" s="180">
        <v>38304910</v>
      </c>
      <c r="C274" s="180" t="s">
        <v>1837</v>
      </c>
      <c r="D274" s="180" t="s">
        <v>1866</v>
      </c>
      <c r="E274" s="180" t="s">
        <v>3122</v>
      </c>
      <c r="F274" s="180">
        <v>670.44</v>
      </c>
      <c r="G274" s="180" t="s">
        <v>1840</v>
      </c>
      <c r="H274" s="180" t="s">
        <v>3123</v>
      </c>
      <c r="I274" s="180" t="s">
        <v>3124</v>
      </c>
      <c r="J274" s="180" t="s">
        <v>3125</v>
      </c>
      <c r="K274" s="180" t="s">
        <v>3126</v>
      </c>
      <c r="L274" s="180" t="s">
        <v>3127</v>
      </c>
      <c r="M274" s="180" t="s">
        <v>1877</v>
      </c>
      <c r="N274" s="180" t="s">
        <v>457</v>
      </c>
      <c r="O274" s="180">
        <v>38304844</v>
      </c>
      <c r="P274" s="180">
        <v>38304964</v>
      </c>
      <c r="Q274" s="180" t="s">
        <v>3128</v>
      </c>
      <c r="R274" s="180">
        <v>0</v>
      </c>
      <c r="S274" s="180" t="s">
        <v>1905</v>
      </c>
      <c r="T274" s="180" t="s">
        <v>21</v>
      </c>
      <c r="U274" s="180" t="b">
        <v>0</v>
      </c>
      <c r="V274" s="180" t="s">
        <v>1858</v>
      </c>
      <c r="W274" s="180" t="s">
        <v>21</v>
      </c>
      <c r="X274" s="159"/>
      <c r="Y274" s="159"/>
      <c r="Z274" s="159"/>
    </row>
    <row r="275" spans="1:26" ht="15" customHeight="1">
      <c r="A275" s="180" t="s">
        <v>457</v>
      </c>
      <c r="B275" s="180">
        <v>38869269</v>
      </c>
      <c r="C275" s="180" t="s">
        <v>1837</v>
      </c>
      <c r="D275" s="180" t="s">
        <v>1847</v>
      </c>
      <c r="E275" s="180" t="s">
        <v>2129</v>
      </c>
      <c r="F275" s="180">
        <v>535.13</v>
      </c>
      <c r="G275" s="180" t="s">
        <v>1840</v>
      </c>
      <c r="H275" s="180" t="s">
        <v>3129</v>
      </c>
      <c r="I275" s="180" t="s">
        <v>3117</v>
      </c>
      <c r="J275" s="180" t="s">
        <v>3130</v>
      </c>
      <c r="K275" s="180" t="s">
        <v>3131</v>
      </c>
      <c r="L275" s="180" t="s">
        <v>3132</v>
      </c>
      <c r="M275" s="180" t="s">
        <v>1844</v>
      </c>
      <c r="N275" s="180" t="s">
        <v>457</v>
      </c>
      <c r="O275" s="180">
        <v>38869246</v>
      </c>
      <c r="P275" s="180">
        <v>38869410</v>
      </c>
      <c r="Q275" s="180" t="s">
        <v>3133</v>
      </c>
      <c r="R275" s="180">
        <v>0</v>
      </c>
      <c r="S275" s="180" t="s">
        <v>33</v>
      </c>
      <c r="T275" s="180" t="s">
        <v>21</v>
      </c>
      <c r="U275" s="180" t="b">
        <v>0</v>
      </c>
      <c r="V275" s="180" t="s">
        <v>1858</v>
      </c>
      <c r="W275" s="180" t="s">
        <v>21</v>
      </c>
      <c r="X275" s="159"/>
      <c r="Y275" s="159"/>
      <c r="Z275" s="159"/>
    </row>
    <row r="276" spans="1:26" ht="15" customHeight="1">
      <c r="A276" s="180" t="s">
        <v>457</v>
      </c>
      <c r="B276" s="180">
        <v>39886276</v>
      </c>
      <c r="C276" s="180" t="s">
        <v>1837</v>
      </c>
      <c r="D276" s="180" t="s">
        <v>1890</v>
      </c>
      <c r="E276" s="180" t="s">
        <v>2073</v>
      </c>
      <c r="F276" s="180">
        <v>1079.73</v>
      </c>
      <c r="G276" s="180" t="s">
        <v>1837</v>
      </c>
      <c r="H276" s="180" t="s">
        <v>3134</v>
      </c>
      <c r="I276" s="180" t="s">
        <v>2618</v>
      </c>
      <c r="J276" s="180" t="s">
        <v>3135</v>
      </c>
      <c r="K276" s="180" t="s">
        <v>1837</v>
      </c>
      <c r="L276" s="180" t="s">
        <v>1837</v>
      </c>
      <c r="M276" s="180" t="s">
        <v>1837</v>
      </c>
      <c r="N276" s="180" t="s">
        <v>457</v>
      </c>
      <c r="O276" s="180">
        <v>39885990</v>
      </c>
      <c r="P276" s="180">
        <v>39886585</v>
      </c>
      <c r="Q276" s="180" t="s">
        <v>3136</v>
      </c>
      <c r="R276" s="180">
        <v>0</v>
      </c>
      <c r="S276" s="180" t="s">
        <v>33</v>
      </c>
      <c r="T276" s="180" t="s">
        <v>21</v>
      </c>
      <c r="U276" s="180" t="b">
        <v>0</v>
      </c>
      <c r="V276" s="180" t="s">
        <v>1858</v>
      </c>
      <c r="W276" s="180" t="s">
        <v>21</v>
      </c>
      <c r="X276" s="159"/>
      <c r="Y276" s="159"/>
      <c r="Z276" s="159"/>
    </row>
    <row r="277" spans="1:26" ht="15" customHeight="1">
      <c r="A277" s="180" t="s">
        <v>457</v>
      </c>
      <c r="B277" s="180">
        <v>39886280</v>
      </c>
      <c r="C277" s="180" t="s">
        <v>1837</v>
      </c>
      <c r="D277" s="180" t="s">
        <v>2059</v>
      </c>
      <c r="E277" s="180" t="s">
        <v>1866</v>
      </c>
      <c r="F277" s="180">
        <v>1005.73</v>
      </c>
      <c r="G277" s="180" t="s">
        <v>1837</v>
      </c>
      <c r="H277" s="180" t="s">
        <v>3137</v>
      </c>
      <c r="I277" s="180" t="s">
        <v>2277</v>
      </c>
      <c r="J277" s="180" t="s">
        <v>3138</v>
      </c>
      <c r="K277" s="180" t="s">
        <v>1837</v>
      </c>
      <c r="L277" s="180" t="s">
        <v>1837</v>
      </c>
      <c r="M277" s="180" t="s">
        <v>1837</v>
      </c>
      <c r="N277" s="180" t="s">
        <v>457</v>
      </c>
      <c r="O277" s="180">
        <v>39885990</v>
      </c>
      <c r="P277" s="180">
        <v>39886585</v>
      </c>
      <c r="Q277" s="180" t="s">
        <v>3136</v>
      </c>
      <c r="R277" s="180">
        <v>0</v>
      </c>
      <c r="S277" s="180" t="s">
        <v>33</v>
      </c>
      <c r="T277" s="180" t="s">
        <v>21</v>
      </c>
      <c r="U277" s="180" t="b">
        <v>0</v>
      </c>
      <c r="V277" s="180" t="s">
        <v>1858</v>
      </c>
      <c r="W277" s="180" t="s">
        <v>21</v>
      </c>
      <c r="X277" s="159"/>
      <c r="Y277" s="159"/>
      <c r="Z277" s="159"/>
    </row>
    <row r="278" spans="1:26" ht="15" customHeight="1">
      <c r="A278" s="180" t="s">
        <v>457</v>
      </c>
      <c r="B278" s="180">
        <v>39906057</v>
      </c>
      <c r="C278" s="180" t="s">
        <v>1837</v>
      </c>
      <c r="D278" s="180" t="s">
        <v>2945</v>
      </c>
      <c r="E278" s="180" t="s">
        <v>1847</v>
      </c>
      <c r="F278" s="180">
        <v>742.73</v>
      </c>
      <c r="G278" s="180" t="s">
        <v>1837</v>
      </c>
      <c r="H278" s="180" t="s">
        <v>3139</v>
      </c>
      <c r="I278" s="180" t="s">
        <v>2481</v>
      </c>
      <c r="J278" s="180" t="s">
        <v>3140</v>
      </c>
      <c r="K278" s="180" t="s">
        <v>1837</v>
      </c>
      <c r="L278" s="180" t="s">
        <v>1837</v>
      </c>
      <c r="M278" s="180" t="s">
        <v>1837</v>
      </c>
      <c r="N278" s="180" t="s">
        <v>457</v>
      </c>
      <c r="O278" s="180">
        <v>39905730</v>
      </c>
      <c r="P278" s="180">
        <v>39906323</v>
      </c>
      <c r="Q278" s="180" t="s">
        <v>3136</v>
      </c>
      <c r="R278" s="180">
        <v>0</v>
      </c>
      <c r="S278" s="180" t="s">
        <v>33</v>
      </c>
      <c r="T278" s="180" t="s">
        <v>21</v>
      </c>
      <c r="U278" s="180" t="b">
        <v>0</v>
      </c>
      <c r="V278" s="180" t="s">
        <v>1858</v>
      </c>
      <c r="W278" s="180" t="s">
        <v>21</v>
      </c>
      <c r="X278" s="159"/>
      <c r="Y278" s="159"/>
      <c r="Z278" s="159"/>
    </row>
    <row r="279" spans="1:26" ht="15" customHeight="1">
      <c r="A279" s="180" t="s">
        <v>457</v>
      </c>
      <c r="B279" s="180">
        <v>39906061</v>
      </c>
      <c r="C279" s="180" t="s">
        <v>1837</v>
      </c>
      <c r="D279" s="180" t="s">
        <v>1890</v>
      </c>
      <c r="E279" s="180" t="s">
        <v>1906</v>
      </c>
      <c r="F279" s="180">
        <v>727.73</v>
      </c>
      <c r="G279" s="180" t="s">
        <v>1837</v>
      </c>
      <c r="H279" s="180" t="s">
        <v>3141</v>
      </c>
      <c r="I279" s="180" t="s">
        <v>2618</v>
      </c>
      <c r="J279" s="180" t="s">
        <v>3142</v>
      </c>
      <c r="K279" s="180" t="s">
        <v>1837</v>
      </c>
      <c r="L279" s="180" t="s">
        <v>1837</v>
      </c>
      <c r="M279" s="180" t="s">
        <v>1837</v>
      </c>
      <c r="N279" s="180" t="s">
        <v>457</v>
      </c>
      <c r="O279" s="180">
        <v>39905730</v>
      </c>
      <c r="P279" s="180">
        <v>39906323</v>
      </c>
      <c r="Q279" s="180" t="s">
        <v>3136</v>
      </c>
      <c r="R279" s="180">
        <v>0</v>
      </c>
      <c r="S279" s="180" t="s">
        <v>33</v>
      </c>
      <c r="T279" s="180" t="s">
        <v>21</v>
      </c>
      <c r="U279" s="180" t="b">
        <v>0</v>
      </c>
      <c r="V279" s="180" t="s">
        <v>1858</v>
      </c>
      <c r="W279" s="180" t="s">
        <v>21</v>
      </c>
      <c r="X279" s="159"/>
      <c r="Y279" s="159"/>
      <c r="Z279" s="159"/>
    </row>
    <row r="280" spans="1:26" ht="15" customHeight="1">
      <c r="A280" s="180" t="s">
        <v>457</v>
      </c>
      <c r="B280" s="180">
        <v>39906132</v>
      </c>
      <c r="C280" s="180" t="s">
        <v>1837</v>
      </c>
      <c r="D280" s="180" t="s">
        <v>2829</v>
      </c>
      <c r="E280" s="180" t="s">
        <v>1890</v>
      </c>
      <c r="F280" s="180">
        <v>472.73</v>
      </c>
      <c r="G280" s="180" t="s">
        <v>1837</v>
      </c>
      <c r="H280" s="180" t="s">
        <v>3143</v>
      </c>
      <c r="I280" s="180" t="s">
        <v>1881</v>
      </c>
      <c r="J280" s="180" t="s">
        <v>3144</v>
      </c>
      <c r="K280" s="180" t="s">
        <v>1837</v>
      </c>
      <c r="L280" s="180" t="s">
        <v>1837</v>
      </c>
      <c r="M280" s="180" t="s">
        <v>1837</v>
      </c>
      <c r="N280" s="180" t="s">
        <v>457</v>
      </c>
      <c r="O280" s="180">
        <v>39905730</v>
      </c>
      <c r="P280" s="180">
        <v>39906323</v>
      </c>
      <c r="Q280" s="180" t="s">
        <v>3136</v>
      </c>
      <c r="R280" s="180">
        <v>0</v>
      </c>
      <c r="S280" s="180" t="s">
        <v>33</v>
      </c>
      <c r="T280" s="180" t="s">
        <v>21</v>
      </c>
      <c r="U280" s="180" t="b">
        <v>0</v>
      </c>
      <c r="V280" s="180" t="s">
        <v>1858</v>
      </c>
      <c r="W280" s="180" t="s">
        <v>21</v>
      </c>
      <c r="X280" s="159"/>
      <c r="Y280" s="159"/>
      <c r="Z280" s="159"/>
    </row>
    <row r="281" spans="1:26" ht="15" customHeight="1">
      <c r="A281" s="180" t="s">
        <v>457</v>
      </c>
      <c r="B281" s="180">
        <v>39906137</v>
      </c>
      <c r="C281" s="180" t="s">
        <v>1837</v>
      </c>
      <c r="D281" s="180" t="s">
        <v>1839</v>
      </c>
      <c r="E281" s="180" t="s">
        <v>3145</v>
      </c>
      <c r="F281" s="180">
        <v>547.73</v>
      </c>
      <c r="G281" s="180" t="s">
        <v>1837</v>
      </c>
      <c r="H281" s="180" t="s">
        <v>3146</v>
      </c>
      <c r="I281" s="180" t="s">
        <v>2104</v>
      </c>
      <c r="J281" s="180" t="s">
        <v>3147</v>
      </c>
      <c r="K281" s="180" t="s">
        <v>1837</v>
      </c>
      <c r="L281" s="180" t="s">
        <v>1837</v>
      </c>
      <c r="M281" s="180" t="s">
        <v>1837</v>
      </c>
      <c r="N281" s="180" t="s">
        <v>457</v>
      </c>
      <c r="O281" s="180">
        <v>39905730</v>
      </c>
      <c r="P281" s="180">
        <v>39906323</v>
      </c>
      <c r="Q281" s="180" t="s">
        <v>3136</v>
      </c>
      <c r="R281" s="180">
        <v>0</v>
      </c>
      <c r="S281" s="180" t="s">
        <v>33</v>
      </c>
      <c r="T281" s="180" t="s">
        <v>21</v>
      </c>
      <c r="U281" s="180" t="b">
        <v>0</v>
      </c>
      <c r="V281" s="180" t="s">
        <v>1858</v>
      </c>
      <c r="W281" s="180" t="s">
        <v>21</v>
      </c>
      <c r="X281" s="159"/>
      <c r="Y281" s="159"/>
      <c r="Z281" s="159"/>
    </row>
    <row r="282" spans="1:26" ht="15" customHeight="1">
      <c r="A282" s="180" t="s">
        <v>457</v>
      </c>
      <c r="B282" s="180">
        <v>39906156</v>
      </c>
      <c r="C282" s="180" t="s">
        <v>1837</v>
      </c>
      <c r="D282" s="180" t="s">
        <v>2878</v>
      </c>
      <c r="E282" s="180" t="s">
        <v>1890</v>
      </c>
      <c r="F282" s="180">
        <v>622.74</v>
      </c>
      <c r="G282" s="180" t="s">
        <v>1837</v>
      </c>
      <c r="H282" s="180" t="s">
        <v>3148</v>
      </c>
      <c r="I282" s="180" t="s">
        <v>1881</v>
      </c>
      <c r="J282" s="180" t="s">
        <v>3149</v>
      </c>
      <c r="K282" s="180" t="s">
        <v>1837</v>
      </c>
      <c r="L282" s="180" t="s">
        <v>1837</v>
      </c>
      <c r="M282" s="180" t="s">
        <v>1837</v>
      </c>
      <c r="N282" s="180" t="s">
        <v>457</v>
      </c>
      <c r="O282" s="180">
        <v>39905730</v>
      </c>
      <c r="P282" s="180">
        <v>39906323</v>
      </c>
      <c r="Q282" s="180" t="s">
        <v>3136</v>
      </c>
      <c r="R282" s="180">
        <v>0</v>
      </c>
      <c r="S282" s="180" t="s">
        <v>33</v>
      </c>
      <c r="T282" s="180" t="s">
        <v>21</v>
      </c>
      <c r="U282" s="180" t="b">
        <v>0</v>
      </c>
      <c r="V282" s="180" t="s">
        <v>1858</v>
      </c>
      <c r="W282" s="180" t="s">
        <v>21</v>
      </c>
      <c r="X282" s="159"/>
      <c r="Y282" s="159"/>
      <c r="Z282" s="159"/>
    </row>
    <row r="283" spans="1:26" ht="15" customHeight="1">
      <c r="A283" s="180" t="s">
        <v>457</v>
      </c>
      <c r="B283" s="180">
        <v>39906158</v>
      </c>
      <c r="C283" s="180" t="s">
        <v>1837</v>
      </c>
      <c r="D283" s="180" t="s">
        <v>1839</v>
      </c>
      <c r="E283" s="180" t="s">
        <v>3115</v>
      </c>
      <c r="F283" s="180">
        <v>607.75</v>
      </c>
      <c r="G283" s="180" t="s">
        <v>1837</v>
      </c>
      <c r="H283" s="180" t="s">
        <v>3148</v>
      </c>
      <c r="I283" s="180" t="s">
        <v>2608</v>
      </c>
      <c r="J283" s="180" t="s">
        <v>3150</v>
      </c>
      <c r="K283" s="180" t="s">
        <v>1837</v>
      </c>
      <c r="L283" s="180" t="s">
        <v>1837</v>
      </c>
      <c r="M283" s="180" t="s">
        <v>1837</v>
      </c>
      <c r="N283" s="180" t="s">
        <v>457</v>
      </c>
      <c r="O283" s="180">
        <v>39905730</v>
      </c>
      <c r="P283" s="180">
        <v>39906323</v>
      </c>
      <c r="Q283" s="180" t="s">
        <v>3136</v>
      </c>
      <c r="R283" s="180">
        <v>0</v>
      </c>
      <c r="S283" s="180" t="s">
        <v>33</v>
      </c>
      <c r="T283" s="180" t="s">
        <v>21</v>
      </c>
      <c r="U283" s="180" t="b">
        <v>0</v>
      </c>
      <c r="V283" s="180" t="s">
        <v>1858</v>
      </c>
      <c r="W283" s="180" t="s">
        <v>21</v>
      </c>
      <c r="X283" s="159"/>
      <c r="Y283" s="159"/>
      <c r="Z283" s="159"/>
    </row>
    <row r="284" spans="1:26" ht="15" customHeight="1">
      <c r="A284" s="180" t="s">
        <v>457</v>
      </c>
      <c r="B284" s="180">
        <v>39906162</v>
      </c>
      <c r="C284" s="180" t="s">
        <v>1837</v>
      </c>
      <c r="D284" s="180" t="s">
        <v>1847</v>
      </c>
      <c r="E284" s="180" t="s">
        <v>3151</v>
      </c>
      <c r="F284" s="180">
        <v>682.73</v>
      </c>
      <c r="G284" s="180" t="s">
        <v>1837</v>
      </c>
      <c r="H284" s="180" t="s">
        <v>3152</v>
      </c>
      <c r="I284" s="180" t="s">
        <v>2618</v>
      </c>
      <c r="J284" s="180" t="s">
        <v>3153</v>
      </c>
      <c r="K284" s="180" t="s">
        <v>1837</v>
      </c>
      <c r="L284" s="180" t="s">
        <v>1837</v>
      </c>
      <c r="M284" s="180" t="s">
        <v>1837</v>
      </c>
      <c r="N284" s="180" t="s">
        <v>457</v>
      </c>
      <c r="O284" s="180">
        <v>39905730</v>
      </c>
      <c r="P284" s="180">
        <v>39906323</v>
      </c>
      <c r="Q284" s="180" t="s">
        <v>3136</v>
      </c>
      <c r="R284" s="180">
        <v>0</v>
      </c>
      <c r="S284" s="180" t="s">
        <v>33</v>
      </c>
      <c r="T284" s="180" t="s">
        <v>21</v>
      </c>
      <c r="U284" s="180" t="b">
        <v>0</v>
      </c>
      <c r="V284" s="180" t="s">
        <v>1858</v>
      </c>
      <c r="W284" s="180" t="s">
        <v>21</v>
      </c>
      <c r="X284" s="159"/>
      <c r="Y284" s="159"/>
      <c r="Z284" s="159"/>
    </row>
    <row r="285" spans="1:26" ht="15" customHeight="1">
      <c r="A285" s="180" t="s">
        <v>457</v>
      </c>
      <c r="B285" s="180">
        <v>39906164</v>
      </c>
      <c r="C285" s="180" t="s">
        <v>1837</v>
      </c>
      <c r="D285" s="180" t="s">
        <v>1890</v>
      </c>
      <c r="E285" s="180" t="s">
        <v>1906</v>
      </c>
      <c r="F285" s="180">
        <v>697.73</v>
      </c>
      <c r="G285" s="180" t="s">
        <v>1837</v>
      </c>
      <c r="H285" s="180" t="s">
        <v>3154</v>
      </c>
      <c r="I285" s="180" t="s">
        <v>1881</v>
      </c>
      <c r="J285" s="180" t="s">
        <v>3155</v>
      </c>
      <c r="K285" s="180" t="s">
        <v>1837</v>
      </c>
      <c r="L285" s="180" t="s">
        <v>1837</v>
      </c>
      <c r="M285" s="180" t="s">
        <v>1837</v>
      </c>
      <c r="N285" s="180" t="s">
        <v>457</v>
      </c>
      <c r="O285" s="180">
        <v>39905730</v>
      </c>
      <c r="P285" s="180">
        <v>39906323</v>
      </c>
      <c r="Q285" s="180" t="s">
        <v>3136</v>
      </c>
      <c r="R285" s="180">
        <v>0</v>
      </c>
      <c r="S285" s="180" t="s">
        <v>33</v>
      </c>
      <c r="T285" s="180" t="s">
        <v>21</v>
      </c>
      <c r="U285" s="180" t="b">
        <v>0</v>
      </c>
      <c r="V285" s="180" t="s">
        <v>1858</v>
      </c>
      <c r="W285" s="180" t="s">
        <v>21</v>
      </c>
      <c r="X285" s="159"/>
      <c r="Y285" s="159"/>
      <c r="Z285" s="159"/>
    </row>
    <row r="286" spans="1:26" ht="15" customHeight="1">
      <c r="A286" s="180" t="s">
        <v>457</v>
      </c>
      <c r="B286" s="180">
        <v>39906168</v>
      </c>
      <c r="C286" s="180" t="s">
        <v>1837</v>
      </c>
      <c r="D286" s="180" t="s">
        <v>773</v>
      </c>
      <c r="E286" s="180" t="s">
        <v>1866</v>
      </c>
      <c r="F286" s="180">
        <v>712.73</v>
      </c>
      <c r="G286" s="180" t="s">
        <v>1837</v>
      </c>
      <c r="H286" s="180" t="s">
        <v>3156</v>
      </c>
      <c r="I286" s="180" t="s">
        <v>1887</v>
      </c>
      <c r="J286" s="180" t="s">
        <v>3157</v>
      </c>
      <c r="K286" s="180" t="s">
        <v>1837</v>
      </c>
      <c r="L286" s="180" t="s">
        <v>1837</v>
      </c>
      <c r="M286" s="180" t="s">
        <v>1837</v>
      </c>
      <c r="N286" s="180" t="s">
        <v>457</v>
      </c>
      <c r="O286" s="180">
        <v>39905730</v>
      </c>
      <c r="P286" s="180">
        <v>39906323</v>
      </c>
      <c r="Q286" s="180" t="s">
        <v>3136</v>
      </c>
      <c r="R286" s="180">
        <v>0</v>
      </c>
      <c r="S286" s="180" t="s">
        <v>33</v>
      </c>
      <c r="T286" s="180" t="s">
        <v>21</v>
      </c>
      <c r="U286" s="180" t="b">
        <v>0</v>
      </c>
      <c r="V286" s="180" t="s">
        <v>1858</v>
      </c>
      <c r="W286" s="180" t="s">
        <v>21</v>
      </c>
      <c r="X286" s="159"/>
      <c r="Y286" s="159"/>
      <c r="Z286" s="159"/>
    </row>
    <row r="287" spans="1:26" ht="15" customHeight="1">
      <c r="A287" s="180" t="s">
        <v>457</v>
      </c>
      <c r="B287" s="180">
        <v>40667987</v>
      </c>
      <c r="C287" s="180" t="s">
        <v>1837</v>
      </c>
      <c r="D287" s="180" t="s">
        <v>3158</v>
      </c>
      <c r="E287" s="180" t="s">
        <v>1847</v>
      </c>
      <c r="F287" s="180">
        <v>1118.73</v>
      </c>
      <c r="G287" s="180" t="s">
        <v>1840</v>
      </c>
      <c r="H287" s="180" t="s">
        <v>3159</v>
      </c>
      <c r="I287" s="180" t="s">
        <v>2481</v>
      </c>
      <c r="J287" s="180" t="s">
        <v>3160</v>
      </c>
      <c r="K287" s="180" t="s">
        <v>3161</v>
      </c>
      <c r="L287" s="180" t="s">
        <v>1837</v>
      </c>
      <c r="M287" s="180" t="s">
        <v>1877</v>
      </c>
      <c r="N287" s="180" t="s">
        <v>457</v>
      </c>
      <c r="O287" s="180">
        <v>40667467</v>
      </c>
      <c r="P287" s="180">
        <v>40668138</v>
      </c>
      <c r="Q287" s="180" t="s">
        <v>3162</v>
      </c>
      <c r="R287" s="180">
        <v>0</v>
      </c>
      <c r="S287" s="180" t="s">
        <v>33</v>
      </c>
      <c r="T287" s="180" t="s">
        <v>21</v>
      </c>
      <c r="U287" s="180" t="b">
        <v>0</v>
      </c>
      <c r="V287" s="180" t="s">
        <v>1846</v>
      </c>
      <c r="W287" s="180" t="s">
        <v>21</v>
      </c>
      <c r="X287" s="159"/>
      <c r="Y287" s="159"/>
      <c r="Z287" s="159"/>
    </row>
    <row r="288" spans="1:26" ht="15" customHeight="1">
      <c r="A288" s="180" t="s">
        <v>457</v>
      </c>
      <c r="B288" s="180">
        <v>41116202</v>
      </c>
      <c r="C288" s="180" t="s">
        <v>1837</v>
      </c>
      <c r="D288" s="180" t="s">
        <v>1866</v>
      </c>
      <c r="E288" s="180" t="s">
        <v>1865</v>
      </c>
      <c r="F288" s="180">
        <v>715.06</v>
      </c>
      <c r="G288" s="180" t="s">
        <v>1840</v>
      </c>
      <c r="H288" s="180" t="s">
        <v>3163</v>
      </c>
      <c r="I288" s="180" t="s">
        <v>2184</v>
      </c>
      <c r="J288" s="180" t="s">
        <v>3164</v>
      </c>
      <c r="K288" s="180" t="s">
        <v>3165</v>
      </c>
      <c r="L288" s="180" t="s">
        <v>1837</v>
      </c>
      <c r="M288" s="180" t="s">
        <v>1837</v>
      </c>
      <c r="N288" s="180" t="s">
        <v>457</v>
      </c>
      <c r="O288" s="180">
        <v>41116188</v>
      </c>
      <c r="P288" s="180">
        <v>41116359</v>
      </c>
      <c r="Q288" s="180" t="s">
        <v>3166</v>
      </c>
      <c r="R288" s="180">
        <v>0</v>
      </c>
      <c r="S288" s="180" t="s">
        <v>1905</v>
      </c>
      <c r="T288" s="180" t="s">
        <v>21</v>
      </c>
      <c r="U288" s="180" t="b">
        <v>0</v>
      </c>
      <c r="V288" s="180" t="s">
        <v>1846</v>
      </c>
      <c r="W288" s="180" t="s">
        <v>21</v>
      </c>
      <c r="X288" s="159"/>
      <c r="Y288" s="159"/>
      <c r="Z288" s="159"/>
    </row>
    <row r="289" spans="1:26" ht="15" customHeight="1">
      <c r="A289" s="180" t="s">
        <v>457</v>
      </c>
      <c r="B289" s="180">
        <v>42763988</v>
      </c>
      <c r="C289" s="180" t="s">
        <v>1837</v>
      </c>
      <c r="D289" s="180" t="s">
        <v>2319</v>
      </c>
      <c r="E289" s="180" t="s">
        <v>1890</v>
      </c>
      <c r="F289" s="180">
        <v>886.73</v>
      </c>
      <c r="G289" s="180" t="s">
        <v>1840</v>
      </c>
      <c r="H289" s="180" t="s">
        <v>3167</v>
      </c>
      <c r="I289" s="180" t="s">
        <v>2618</v>
      </c>
      <c r="J289" s="180" t="s">
        <v>3168</v>
      </c>
      <c r="K289" s="180" t="s">
        <v>3169</v>
      </c>
      <c r="L289" s="180" t="s">
        <v>1837</v>
      </c>
      <c r="M289" s="180" t="s">
        <v>1837</v>
      </c>
      <c r="N289" s="180" t="s">
        <v>457</v>
      </c>
      <c r="O289" s="180">
        <v>42763915</v>
      </c>
      <c r="P289" s="180">
        <v>42764281</v>
      </c>
      <c r="Q289" s="180" t="s">
        <v>3170</v>
      </c>
      <c r="R289" s="180">
        <v>0</v>
      </c>
      <c r="S289" s="180" t="s">
        <v>33</v>
      </c>
      <c r="T289" s="180" t="s">
        <v>21</v>
      </c>
      <c r="U289" s="180" t="b">
        <v>0</v>
      </c>
      <c r="V289" s="180" t="s">
        <v>1858</v>
      </c>
      <c r="W289" s="180" t="s">
        <v>21</v>
      </c>
      <c r="X289" s="159"/>
      <c r="Y289" s="159"/>
      <c r="Z289" s="159"/>
    </row>
    <row r="290" spans="1:26" ht="15" customHeight="1">
      <c r="A290" s="180" t="s">
        <v>457</v>
      </c>
      <c r="B290" s="180">
        <v>44085846</v>
      </c>
      <c r="C290" s="180" t="s">
        <v>1837</v>
      </c>
      <c r="D290" s="180" t="s">
        <v>2311</v>
      </c>
      <c r="E290" s="180" t="s">
        <v>1839</v>
      </c>
      <c r="F290" s="180">
        <v>2268.2399999999998</v>
      </c>
      <c r="G290" s="180" t="s">
        <v>1840</v>
      </c>
      <c r="H290" s="180" t="s">
        <v>3171</v>
      </c>
      <c r="I290" s="180" t="s">
        <v>3172</v>
      </c>
      <c r="J290" s="180" t="s">
        <v>3173</v>
      </c>
      <c r="K290" s="180" t="s">
        <v>3174</v>
      </c>
      <c r="L290" s="180" t="s">
        <v>3175</v>
      </c>
      <c r="M290" s="180" t="s">
        <v>1896</v>
      </c>
      <c r="N290" s="180" t="s">
        <v>457</v>
      </c>
      <c r="O290" s="180">
        <v>44085713</v>
      </c>
      <c r="P290" s="180">
        <v>44087260</v>
      </c>
      <c r="Q290" s="180" t="s">
        <v>3176</v>
      </c>
      <c r="R290" s="180">
        <v>0</v>
      </c>
      <c r="S290" s="180" t="s">
        <v>1905</v>
      </c>
      <c r="T290" s="180" t="s">
        <v>21</v>
      </c>
      <c r="U290" s="180" t="b">
        <v>0</v>
      </c>
      <c r="V290" s="180" t="s">
        <v>1858</v>
      </c>
      <c r="W290" s="180" t="s">
        <v>21</v>
      </c>
      <c r="X290" s="159"/>
      <c r="Y290" s="159"/>
      <c r="Z290" s="159"/>
    </row>
    <row r="291" spans="1:26" ht="15" customHeight="1">
      <c r="A291" s="180" t="s">
        <v>457</v>
      </c>
      <c r="B291" s="180">
        <v>47802596</v>
      </c>
      <c r="C291" s="180" t="s">
        <v>1837</v>
      </c>
      <c r="D291" s="180" t="s">
        <v>3177</v>
      </c>
      <c r="E291" s="180" t="s">
        <v>1839</v>
      </c>
      <c r="F291" s="180">
        <v>278.73</v>
      </c>
      <c r="G291" s="180" t="s">
        <v>1837</v>
      </c>
      <c r="H291" s="180" t="s">
        <v>3178</v>
      </c>
      <c r="I291" s="180" t="s">
        <v>1922</v>
      </c>
      <c r="J291" s="180" t="s">
        <v>3179</v>
      </c>
      <c r="K291" s="180" t="s">
        <v>1837</v>
      </c>
      <c r="L291" s="180" t="s">
        <v>1837</v>
      </c>
      <c r="M291" s="180" t="s">
        <v>1837</v>
      </c>
      <c r="N291" s="180" t="s">
        <v>457</v>
      </c>
      <c r="O291" s="180">
        <v>47801774</v>
      </c>
      <c r="P291" s="180">
        <v>47802980</v>
      </c>
      <c r="Q291" s="180" t="s">
        <v>3180</v>
      </c>
      <c r="R291" s="180">
        <v>0</v>
      </c>
      <c r="S291" s="180" t="s">
        <v>33</v>
      </c>
      <c r="T291" s="180" t="s">
        <v>21</v>
      </c>
      <c r="U291" s="180" t="b">
        <v>0</v>
      </c>
      <c r="V291" s="180" t="s">
        <v>1858</v>
      </c>
      <c r="W291" s="180" t="s">
        <v>21</v>
      </c>
      <c r="X291" s="159"/>
      <c r="Y291" s="159"/>
      <c r="Z291" s="159"/>
    </row>
    <row r="292" spans="1:26" ht="15" customHeight="1">
      <c r="A292" s="180" t="s">
        <v>457</v>
      </c>
      <c r="B292" s="180">
        <v>48446744</v>
      </c>
      <c r="C292" s="180" t="s">
        <v>1837</v>
      </c>
      <c r="D292" s="180" t="s">
        <v>2579</v>
      </c>
      <c r="E292" s="180" t="s">
        <v>1839</v>
      </c>
      <c r="F292" s="180">
        <v>679.42</v>
      </c>
      <c r="G292" s="180" t="s">
        <v>1840</v>
      </c>
      <c r="H292" s="180" t="s">
        <v>3181</v>
      </c>
      <c r="I292" s="180" t="s">
        <v>3182</v>
      </c>
      <c r="J292" s="180" t="s">
        <v>3183</v>
      </c>
      <c r="K292" s="180" t="s">
        <v>3184</v>
      </c>
      <c r="L292" s="180" t="s">
        <v>3185</v>
      </c>
      <c r="M292" s="180" t="s">
        <v>1896</v>
      </c>
      <c r="N292" s="180" t="s">
        <v>457</v>
      </c>
      <c r="O292" s="180">
        <v>48446680</v>
      </c>
      <c r="P292" s="180">
        <v>48446843</v>
      </c>
      <c r="Q292" s="180" t="s">
        <v>3186</v>
      </c>
      <c r="R292" s="180">
        <v>0</v>
      </c>
      <c r="S292" s="180" t="s">
        <v>1905</v>
      </c>
      <c r="T292" s="180" t="s">
        <v>21</v>
      </c>
      <c r="U292" s="180" t="b">
        <v>0</v>
      </c>
      <c r="V292" s="180" t="s">
        <v>1858</v>
      </c>
      <c r="W292" s="180" t="s">
        <v>21</v>
      </c>
      <c r="X292" s="159"/>
      <c r="Y292" s="159"/>
      <c r="Z292" s="159"/>
    </row>
    <row r="293" spans="1:26" ht="15" customHeight="1">
      <c r="A293" s="180" t="s">
        <v>457</v>
      </c>
      <c r="B293" s="180">
        <v>48939592</v>
      </c>
      <c r="C293" s="180" t="s">
        <v>1837</v>
      </c>
      <c r="D293" s="180" t="s">
        <v>1839</v>
      </c>
      <c r="E293" s="180" t="s">
        <v>2500</v>
      </c>
      <c r="F293" s="180">
        <v>802.23</v>
      </c>
      <c r="G293" s="180" t="s">
        <v>1840</v>
      </c>
      <c r="H293" s="180" t="s">
        <v>3187</v>
      </c>
      <c r="I293" s="180" t="s">
        <v>3188</v>
      </c>
      <c r="J293" s="180" t="s">
        <v>3189</v>
      </c>
      <c r="K293" s="180" t="s">
        <v>3190</v>
      </c>
      <c r="L293" s="180" t="s">
        <v>3191</v>
      </c>
      <c r="M293" s="180" t="s">
        <v>1837</v>
      </c>
      <c r="N293" s="180" t="s">
        <v>457</v>
      </c>
      <c r="O293" s="180">
        <v>48939448</v>
      </c>
      <c r="P293" s="180">
        <v>48939701</v>
      </c>
      <c r="Q293" s="180" t="s">
        <v>3192</v>
      </c>
      <c r="R293" s="180">
        <v>0</v>
      </c>
      <c r="S293" s="180" t="s">
        <v>1905</v>
      </c>
      <c r="T293" s="180" t="s">
        <v>21</v>
      </c>
      <c r="U293" s="180" t="b">
        <v>0</v>
      </c>
      <c r="V293" s="180" t="s">
        <v>1858</v>
      </c>
      <c r="W293" s="180" t="s">
        <v>21</v>
      </c>
      <c r="X293" s="159"/>
      <c r="Y293" s="159"/>
      <c r="Z293" s="159"/>
    </row>
    <row r="294" spans="1:26" ht="15" customHeight="1">
      <c r="A294" s="180" t="s">
        <v>457</v>
      </c>
      <c r="B294" s="180">
        <v>49070105</v>
      </c>
      <c r="C294" s="180" t="s">
        <v>1837</v>
      </c>
      <c r="D294" s="180" t="s">
        <v>3115</v>
      </c>
      <c r="E294" s="180" t="s">
        <v>1839</v>
      </c>
      <c r="F294" s="180">
        <v>699.44</v>
      </c>
      <c r="G294" s="180" t="s">
        <v>1840</v>
      </c>
      <c r="H294" s="180" t="s">
        <v>3193</v>
      </c>
      <c r="I294" s="180" t="s">
        <v>3194</v>
      </c>
      <c r="J294" s="180" t="s">
        <v>3195</v>
      </c>
      <c r="K294" s="180" t="s">
        <v>3196</v>
      </c>
      <c r="L294" s="180" t="s">
        <v>3197</v>
      </c>
      <c r="M294" s="180" t="s">
        <v>1844</v>
      </c>
      <c r="N294" s="180" t="s">
        <v>457</v>
      </c>
      <c r="O294" s="180">
        <v>49070062</v>
      </c>
      <c r="P294" s="180">
        <v>49070878</v>
      </c>
      <c r="Q294" s="180" t="s">
        <v>3198</v>
      </c>
      <c r="R294" s="180">
        <v>0</v>
      </c>
      <c r="S294" s="180" t="s">
        <v>33</v>
      </c>
      <c r="T294" s="180" t="s">
        <v>21</v>
      </c>
      <c r="U294" s="180" t="b">
        <v>0</v>
      </c>
      <c r="V294" s="180" t="s">
        <v>1858</v>
      </c>
      <c r="W294" s="180" t="s">
        <v>21</v>
      </c>
      <c r="X294" s="159"/>
      <c r="Y294" s="159"/>
      <c r="Z294" s="159"/>
    </row>
    <row r="295" spans="1:26" ht="15" customHeight="1">
      <c r="A295" s="180" t="s">
        <v>457</v>
      </c>
      <c r="B295" s="180">
        <v>49154452</v>
      </c>
      <c r="C295" s="180" t="s">
        <v>1837</v>
      </c>
      <c r="D295" s="180" t="s">
        <v>3199</v>
      </c>
      <c r="E295" s="180" t="s">
        <v>1866</v>
      </c>
      <c r="F295" s="180">
        <v>30</v>
      </c>
      <c r="G295" s="180" t="s">
        <v>1840</v>
      </c>
      <c r="H295" s="180" t="s">
        <v>3200</v>
      </c>
      <c r="I295" s="180" t="s">
        <v>773</v>
      </c>
      <c r="J295" s="180" t="s">
        <v>1837</v>
      </c>
      <c r="K295" s="180" t="s">
        <v>1837</v>
      </c>
      <c r="L295" s="180" t="s">
        <v>1837</v>
      </c>
      <c r="M295" s="180" t="s">
        <v>1844</v>
      </c>
      <c r="N295" s="180" t="s">
        <v>457</v>
      </c>
      <c r="O295" s="180">
        <v>49153406</v>
      </c>
      <c r="P295" s="180">
        <v>49155237</v>
      </c>
      <c r="Q295" s="180" t="s">
        <v>3201</v>
      </c>
      <c r="R295" s="180">
        <v>0</v>
      </c>
      <c r="S295" s="180" t="s">
        <v>33</v>
      </c>
      <c r="T295" s="180" t="s">
        <v>21</v>
      </c>
      <c r="U295" s="180" t="b">
        <v>0</v>
      </c>
      <c r="V295" s="180" t="s">
        <v>1858</v>
      </c>
      <c r="W295" s="180" t="s">
        <v>21</v>
      </c>
      <c r="X295" s="159"/>
      <c r="Y295" s="159"/>
      <c r="Z295" s="159"/>
    </row>
    <row r="296" spans="1:26" ht="15" customHeight="1">
      <c r="A296" s="180" t="s">
        <v>457</v>
      </c>
      <c r="B296" s="180">
        <v>49154632</v>
      </c>
      <c r="C296" s="180" t="s">
        <v>1837</v>
      </c>
      <c r="D296" s="180" t="s">
        <v>1839</v>
      </c>
      <c r="E296" s="180" t="s">
        <v>3202</v>
      </c>
      <c r="F296" s="180">
        <v>525.73</v>
      </c>
      <c r="G296" s="180" t="s">
        <v>1840</v>
      </c>
      <c r="H296" s="180" t="s">
        <v>3203</v>
      </c>
      <c r="I296" s="180" t="s">
        <v>1990</v>
      </c>
      <c r="J296" s="180" t="s">
        <v>3204</v>
      </c>
      <c r="K296" s="180" t="s">
        <v>3205</v>
      </c>
      <c r="L296" s="180" t="s">
        <v>1837</v>
      </c>
      <c r="M296" s="180" t="s">
        <v>1844</v>
      </c>
      <c r="N296" s="180" t="s">
        <v>457</v>
      </c>
      <c r="O296" s="180">
        <v>49153406</v>
      </c>
      <c r="P296" s="180">
        <v>49155237</v>
      </c>
      <c r="Q296" s="180" t="s">
        <v>3201</v>
      </c>
      <c r="R296" s="180">
        <v>0</v>
      </c>
      <c r="S296" s="180" t="s">
        <v>33</v>
      </c>
      <c r="T296" s="180" t="s">
        <v>21</v>
      </c>
      <c r="U296" s="180" t="b">
        <v>0</v>
      </c>
      <c r="V296" s="180" t="s">
        <v>1858</v>
      </c>
      <c r="W296" s="180" t="s">
        <v>21</v>
      </c>
      <c r="X296" s="159"/>
      <c r="Y296" s="159"/>
      <c r="Z296" s="159"/>
    </row>
    <row r="297" spans="1:26" ht="15" customHeight="1">
      <c r="A297" s="180" t="s">
        <v>457</v>
      </c>
      <c r="B297" s="180">
        <v>49652104</v>
      </c>
      <c r="C297" s="180" t="s">
        <v>1837</v>
      </c>
      <c r="D297" s="180" t="s">
        <v>3206</v>
      </c>
      <c r="E297" s="180" t="s">
        <v>1866</v>
      </c>
      <c r="F297" s="180">
        <v>931.4</v>
      </c>
      <c r="G297" s="180" t="s">
        <v>1840</v>
      </c>
      <c r="H297" s="180" t="s">
        <v>3207</v>
      </c>
      <c r="I297" s="180" t="s">
        <v>2277</v>
      </c>
      <c r="J297" s="180" t="s">
        <v>3208</v>
      </c>
      <c r="K297" s="180" t="s">
        <v>3209</v>
      </c>
      <c r="L297" s="180" t="s">
        <v>1837</v>
      </c>
      <c r="M297" s="180" t="s">
        <v>1896</v>
      </c>
      <c r="N297" s="180" t="s">
        <v>457</v>
      </c>
      <c r="O297" s="180">
        <v>49650867</v>
      </c>
      <c r="P297" s="180">
        <v>49653705</v>
      </c>
      <c r="Q297" s="180" t="s">
        <v>3210</v>
      </c>
      <c r="R297" s="180">
        <v>0</v>
      </c>
      <c r="S297" s="180" t="s">
        <v>1905</v>
      </c>
      <c r="T297" s="180" t="s">
        <v>21</v>
      </c>
      <c r="U297" s="180" t="b">
        <v>0</v>
      </c>
      <c r="V297" s="180" t="s">
        <v>1858</v>
      </c>
      <c r="W297" s="180" t="s">
        <v>21</v>
      </c>
      <c r="X297" s="159"/>
      <c r="Y297" s="159"/>
      <c r="Z297" s="159"/>
    </row>
    <row r="298" spans="1:26" ht="15" customHeight="1">
      <c r="A298" s="180" t="s">
        <v>457</v>
      </c>
      <c r="B298" s="180">
        <v>49746675</v>
      </c>
      <c r="C298" s="180" t="s">
        <v>1837</v>
      </c>
      <c r="D298" s="180" t="s">
        <v>3211</v>
      </c>
      <c r="E298" s="180" t="s">
        <v>1839</v>
      </c>
      <c r="F298" s="180">
        <v>330.11</v>
      </c>
      <c r="G298" s="180" t="s">
        <v>1840</v>
      </c>
      <c r="H298" s="180" t="s">
        <v>3212</v>
      </c>
      <c r="I298" s="180" t="s">
        <v>3213</v>
      </c>
      <c r="J298" s="180" t="s">
        <v>3214</v>
      </c>
      <c r="K298" s="180" t="s">
        <v>3215</v>
      </c>
      <c r="L298" s="180" t="s">
        <v>3216</v>
      </c>
      <c r="M298" s="180" t="s">
        <v>1837</v>
      </c>
      <c r="N298" s="180" t="s">
        <v>457</v>
      </c>
      <c r="O298" s="180">
        <v>49746469</v>
      </c>
      <c r="P298" s="180">
        <v>49746798</v>
      </c>
      <c r="Q298" s="180" t="s">
        <v>3217</v>
      </c>
      <c r="R298" s="180">
        <v>0</v>
      </c>
      <c r="S298" s="180" t="s">
        <v>33</v>
      </c>
      <c r="T298" s="180" t="s">
        <v>21</v>
      </c>
      <c r="U298" s="180" t="b">
        <v>0</v>
      </c>
      <c r="V298" s="180" t="s">
        <v>1858</v>
      </c>
      <c r="W298" s="180" t="s">
        <v>21</v>
      </c>
      <c r="X298" s="159"/>
      <c r="Y298" s="159"/>
      <c r="Z298" s="159"/>
    </row>
    <row r="299" spans="1:26" ht="15" customHeight="1">
      <c r="A299" s="180" t="s">
        <v>457</v>
      </c>
      <c r="B299" s="180">
        <v>50378563</v>
      </c>
      <c r="C299" s="180" t="s">
        <v>1837</v>
      </c>
      <c r="D299" s="180" t="s">
        <v>1890</v>
      </c>
      <c r="E299" s="180" t="s">
        <v>3218</v>
      </c>
      <c r="F299" s="180">
        <v>1631.93</v>
      </c>
      <c r="G299" s="180" t="s">
        <v>1840</v>
      </c>
      <c r="H299" s="180" t="s">
        <v>3219</v>
      </c>
      <c r="I299" s="180" t="s">
        <v>1953</v>
      </c>
      <c r="J299" s="180" t="s">
        <v>3220</v>
      </c>
      <c r="K299" s="180" t="s">
        <v>3221</v>
      </c>
      <c r="L299" s="180" t="s">
        <v>3222</v>
      </c>
      <c r="M299" s="180" t="s">
        <v>1877</v>
      </c>
      <c r="N299" s="180" t="s">
        <v>457</v>
      </c>
      <c r="O299" s="180">
        <v>50378521</v>
      </c>
      <c r="P299" s="180">
        <v>50378796</v>
      </c>
      <c r="Q299" s="180" t="s">
        <v>3223</v>
      </c>
      <c r="R299" s="180">
        <v>0</v>
      </c>
      <c r="S299" s="180" t="s">
        <v>1905</v>
      </c>
      <c r="T299" s="180" t="s">
        <v>21</v>
      </c>
      <c r="U299" s="180" t="b">
        <v>0</v>
      </c>
      <c r="V299" s="180" t="s">
        <v>1858</v>
      </c>
      <c r="W299" s="180" t="s">
        <v>21</v>
      </c>
      <c r="X299" s="159"/>
      <c r="Y299" s="159"/>
      <c r="Z299" s="159"/>
    </row>
    <row r="300" spans="1:26" ht="15" customHeight="1">
      <c r="A300" s="180" t="s">
        <v>457</v>
      </c>
      <c r="B300" s="180">
        <v>51332638</v>
      </c>
      <c r="C300" s="180" t="s">
        <v>1837</v>
      </c>
      <c r="D300" s="180" t="s">
        <v>1839</v>
      </c>
      <c r="E300" s="180" t="s">
        <v>2500</v>
      </c>
      <c r="F300" s="180">
        <v>2711.22</v>
      </c>
      <c r="G300" s="180" t="s">
        <v>1840</v>
      </c>
      <c r="H300" s="180" t="s">
        <v>3224</v>
      </c>
      <c r="I300" s="180" t="s">
        <v>3225</v>
      </c>
      <c r="J300" s="180" t="s">
        <v>3226</v>
      </c>
      <c r="K300" s="180" t="s">
        <v>3227</v>
      </c>
      <c r="L300" s="180" t="s">
        <v>3228</v>
      </c>
      <c r="M300" s="180" t="s">
        <v>1837</v>
      </c>
      <c r="N300" s="180" t="s">
        <v>457</v>
      </c>
      <c r="O300" s="180">
        <v>51332610</v>
      </c>
      <c r="P300" s="180">
        <v>51332640</v>
      </c>
      <c r="Q300" s="180" t="s">
        <v>3229</v>
      </c>
      <c r="R300" s="180">
        <v>0</v>
      </c>
      <c r="S300" s="180" t="s">
        <v>33</v>
      </c>
      <c r="T300" s="180" t="s">
        <v>21</v>
      </c>
      <c r="U300" s="180" t="b">
        <v>0</v>
      </c>
      <c r="V300" s="180" t="s">
        <v>1858</v>
      </c>
      <c r="W300" s="180" t="s">
        <v>21</v>
      </c>
      <c r="X300" s="159"/>
      <c r="Y300" s="159"/>
      <c r="Z300" s="159"/>
    </row>
    <row r="301" spans="1:26" ht="15" customHeight="1">
      <c r="A301" s="180" t="s">
        <v>457</v>
      </c>
      <c r="B301" s="180">
        <v>51501537</v>
      </c>
      <c r="C301" s="180" t="s">
        <v>1837</v>
      </c>
      <c r="D301" s="180" t="s">
        <v>1866</v>
      </c>
      <c r="E301" s="180" t="s">
        <v>1865</v>
      </c>
      <c r="F301" s="180">
        <v>1215.22</v>
      </c>
      <c r="G301" s="180" t="s">
        <v>1840</v>
      </c>
      <c r="H301" s="180" t="s">
        <v>3230</v>
      </c>
      <c r="I301" s="180" t="s">
        <v>3231</v>
      </c>
      <c r="J301" s="180" t="s">
        <v>3232</v>
      </c>
      <c r="K301" s="180" t="s">
        <v>3233</v>
      </c>
      <c r="L301" s="180" t="s">
        <v>1837</v>
      </c>
      <c r="M301" s="180" t="s">
        <v>1837</v>
      </c>
      <c r="N301" s="180" t="s">
        <v>457</v>
      </c>
      <c r="O301" s="180">
        <v>51501306</v>
      </c>
      <c r="P301" s="180">
        <v>51501733</v>
      </c>
      <c r="Q301" s="180" t="s">
        <v>3234</v>
      </c>
      <c r="R301" s="180">
        <v>0</v>
      </c>
      <c r="S301" s="180" t="s">
        <v>33</v>
      </c>
      <c r="T301" s="180" t="s">
        <v>21</v>
      </c>
      <c r="U301" s="180" t="b">
        <v>0</v>
      </c>
      <c r="V301" s="180" t="s">
        <v>1858</v>
      </c>
      <c r="W301" s="180" t="s">
        <v>21</v>
      </c>
      <c r="X301" s="159"/>
      <c r="Y301" s="159"/>
      <c r="Z301" s="159"/>
    </row>
    <row r="302" spans="1:26" ht="15" customHeight="1">
      <c r="A302" s="180" t="s">
        <v>457</v>
      </c>
      <c r="B302" s="180">
        <v>51581437</v>
      </c>
      <c r="C302" s="180" t="s">
        <v>1837</v>
      </c>
      <c r="D302" s="180" t="s">
        <v>1890</v>
      </c>
      <c r="E302" s="180" t="s">
        <v>2319</v>
      </c>
      <c r="F302" s="180">
        <v>861.63</v>
      </c>
      <c r="G302" s="180" t="s">
        <v>1840</v>
      </c>
      <c r="H302" s="180" t="s">
        <v>3235</v>
      </c>
      <c r="I302" s="180" t="s">
        <v>3236</v>
      </c>
      <c r="J302" s="180" t="s">
        <v>3237</v>
      </c>
      <c r="K302" s="180" t="s">
        <v>3238</v>
      </c>
      <c r="L302" s="180" t="s">
        <v>3239</v>
      </c>
      <c r="M302" s="180" t="s">
        <v>1837</v>
      </c>
      <c r="N302" s="180" t="s">
        <v>457</v>
      </c>
      <c r="O302" s="180">
        <v>51581390</v>
      </c>
      <c r="P302" s="180">
        <v>51581517</v>
      </c>
      <c r="Q302" s="180" t="s">
        <v>3240</v>
      </c>
      <c r="R302" s="180">
        <v>0</v>
      </c>
      <c r="S302" s="180" t="s">
        <v>1905</v>
      </c>
      <c r="T302" s="180" t="s">
        <v>21</v>
      </c>
      <c r="U302" s="180" t="b">
        <v>0</v>
      </c>
      <c r="V302" s="180" t="s">
        <v>1858</v>
      </c>
      <c r="W302" s="180" t="s">
        <v>21</v>
      </c>
      <c r="X302" s="159"/>
      <c r="Y302" s="159"/>
      <c r="Z302" s="159"/>
    </row>
    <row r="303" spans="1:26" ht="15" customHeight="1">
      <c r="A303" s="180" t="s">
        <v>457</v>
      </c>
      <c r="B303" s="180">
        <v>52300416</v>
      </c>
      <c r="C303" s="180" t="s">
        <v>1837</v>
      </c>
      <c r="D303" s="180" t="s">
        <v>2129</v>
      </c>
      <c r="E303" s="180" t="s">
        <v>1847</v>
      </c>
      <c r="F303" s="180">
        <v>1748.21</v>
      </c>
      <c r="G303" s="180" t="s">
        <v>1840</v>
      </c>
      <c r="H303" s="180" t="s">
        <v>3241</v>
      </c>
      <c r="I303" s="180" t="s">
        <v>3242</v>
      </c>
      <c r="J303" s="180" t="s">
        <v>3243</v>
      </c>
      <c r="K303" s="180" t="s">
        <v>3244</v>
      </c>
      <c r="L303" s="180" t="s">
        <v>3245</v>
      </c>
      <c r="M303" s="180" t="s">
        <v>1844</v>
      </c>
      <c r="N303" s="180" t="s">
        <v>457</v>
      </c>
      <c r="O303" s="180">
        <v>52300412</v>
      </c>
      <c r="P303" s="180">
        <v>52300484</v>
      </c>
      <c r="Q303" s="180" t="s">
        <v>3246</v>
      </c>
      <c r="R303" s="180">
        <v>0</v>
      </c>
      <c r="S303" s="180" t="s">
        <v>1905</v>
      </c>
      <c r="T303" s="180" t="s">
        <v>21</v>
      </c>
      <c r="U303" s="180" t="b">
        <v>0</v>
      </c>
      <c r="V303" s="180" t="s">
        <v>1858</v>
      </c>
      <c r="W303" s="180" t="s">
        <v>21</v>
      </c>
      <c r="X303" s="159"/>
      <c r="Y303" s="159"/>
      <c r="Z303" s="159"/>
    </row>
    <row r="304" spans="1:26" ht="15" customHeight="1">
      <c r="A304" s="180" t="s">
        <v>457</v>
      </c>
      <c r="B304" s="180">
        <v>52383892</v>
      </c>
      <c r="C304" s="180" t="s">
        <v>1837</v>
      </c>
      <c r="D304" s="180" t="s">
        <v>2135</v>
      </c>
      <c r="E304" s="180" t="s">
        <v>1839</v>
      </c>
      <c r="F304" s="180">
        <v>902.73</v>
      </c>
      <c r="G304" s="180" t="s">
        <v>1840</v>
      </c>
      <c r="H304" s="180" t="s">
        <v>3247</v>
      </c>
      <c r="I304" s="180" t="s">
        <v>2184</v>
      </c>
      <c r="J304" s="180" t="s">
        <v>3248</v>
      </c>
      <c r="K304" s="180" t="s">
        <v>3249</v>
      </c>
      <c r="L304" s="180" t="s">
        <v>1837</v>
      </c>
      <c r="M304" s="180" t="s">
        <v>1837</v>
      </c>
      <c r="N304" s="180" t="s">
        <v>457</v>
      </c>
      <c r="O304" s="180">
        <v>52383848</v>
      </c>
      <c r="P304" s="180">
        <v>52385314</v>
      </c>
      <c r="Q304" s="180" t="s">
        <v>3250</v>
      </c>
      <c r="R304" s="180">
        <v>0</v>
      </c>
      <c r="S304" s="180" t="s">
        <v>1905</v>
      </c>
      <c r="T304" s="180" t="s">
        <v>21</v>
      </c>
      <c r="U304" s="180" t="b">
        <v>0</v>
      </c>
      <c r="V304" s="180" t="s">
        <v>1858</v>
      </c>
      <c r="W304" s="180" t="s">
        <v>21</v>
      </c>
      <c r="X304" s="159"/>
      <c r="Y304" s="159"/>
      <c r="Z304" s="159"/>
    </row>
    <row r="305" spans="1:26" ht="15" customHeight="1">
      <c r="A305" s="180" t="s">
        <v>457</v>
      </c>
      <c r="B305" s="180">
        <v>52383993</v>
      </c>
      <c r="C305" s="180" t="s">
        <v>1837</v>
      </c>
      <c r="D305" s="180" t="s">
        <v>1839</v>
      </c>
      <c r="E305" s="180" t="s">
        <v>3251</v>
      </c>
      <c r="F305" s="180">
        <v>1475.4</v>
      </c>
      <c r="G305" s="180" t="s">
        <v>1840</v>
      </c>
      <c r="H305" s="180" t="s">
        <v>3252</v>
      </c>
      <c r="I305" s="180" t="s">
        <v>2452</v>
      </c>
      <c r="J305" s="180" t="s">
        <v>3253</v>
      </c>
      <c r="K305" s="180" t="s">
        <v>3254</v>
      </c>
      <c r="L305" s="180" t="s">
        <v>1837</v>
      </c>
      <c r="M305" s="180" t="s">
        <v>1844</v>
      </c>
      <c r="N305" s="180" t="s">
        <v>457</v>
      </c>
      <c r="O305" s="180">
        <v>52383848</v>
      </c>
      <c r="P305" s="180">
        <v>52385314</v>
      </c>
      <c r="Q305" s="180" t="s">
        <v>3250</v>
      </c>
      <c r="R305" s="180">
        <v>0</v>
      </c>
      <c r="S305" s="180" t="s">
        <v>1905</v>
      </c>
      <c r="T305" s="180" t="s">
        <v>21</v>
      </c>
      <c r="U305" s="180" t="b">
        <v>0</v>
      </c>
      <c r="V305" s="180" t="s">
        <v>1858</v>
      </c>
      <c r="W305" s="180" t="s">
        <v>21</v>
      </c>
      <c r="X305" s="159"/>
      <c r="Y305" s="159"/>
      <c r="Z305" s="159"/>
    </row>
    <row r="306" spans="1:26" ht="15" customHeight="1">
      <c r="A306" s="180" t="s">
        <v>457</v>
      </c>
      <c r="B306" s="180">
        <v>52384817</v>
      </c>
      <c r="C306" s="180" t="s">
        <v>1837</v>
      </c>
      <c r="D306" s="180" t="s">
        <v>1839</v>
      </c>
      <c r="E306" s="180" t="s">
        <v>3255</v>
      </c>
      <c r="F306" s="180">
        <v>128.72999999999999</v>
      </c>
      <c r="G306" s="180" t="s">
        <v>1837</v>
      </c>
      <c r="H306" s="180" t="s">
        <v>3256</v>
      </c>
      <c r="I306" s="180" t="s">
        <v>2293</v>
      </c>
      <c r="J306" s="180" t="s">
        <v>3257</v>
      </c>
      <c r="K306" s="180" t="s">
        <v>1837</v>
      </c>
      <c r="L306" s="180" t="s">
        <v>1837</v>
      </c>
      <c r="M306" s="180" t="s">
        <v>1837</v>
      </c>
      <c r="N306" s="180" t="s">
        <v>457</v>
      </c>
      <c r="O306" s="180">
        <v>52383848</v>
      </c>
      <c r="P306" s="180">
        <v>52385314</v>
      </c>
      <c r="Q306" s="180" t="s">
        <v>3250</v>
      </c>
      <c r="R306" s="180">
        <v>0</v>
      </c>
      <c r="S306" s="180" t="s">
        <v>1905</v>
      </c>
      <c r="T306" s="180" t="s">
        <v>21</v>
      </c>
      <c r="U306" s="180" t="b">
        <v>0</v>
      </c>
      <c r="V306" s="180" t="s">
        <v>1846</v>
      </c>
      <c r="W306" s="180" t="s">
        <v>21</v>
      </c>
      <c r="X306" s="159"/>
      <c r="Y306" s="159"/>
      <c r="Z306" s="159"/>
    </row>
    <row r="307" spans="1:26" ht="15" customHeight="1">
      <c r="A307" s="180" t="s">
        <v>457</v>
      </c>
      <c r="B307" s="180">
        <v>52951222</v>
      </c>
      <c r="C307" s="180" t="s">
        <v>1837</v>
      </c>
      <c r="D307" s="180" t="s">
        <v>1847</v>
      </c>
      <c r="E307" s="180" t="s">
        <v>3258</v>
      </c>
      <c r="F307" s="180">
        <v>2404.73</v>
      </c>
      <c r="G307" s="180" t="s">
        <v>1840</v>
      </c>
      <c r="H307" s="180" t="s">
        <v>3259</v>
      </c>
      <c r="I307" s="180" t="s">
        <v>1990</v>
      </c>
      <c r="J307" s="180" t="s">
        <v>3260</v>
      </c>
      <c r="K307" s="180" t="s">
        <v>3261</v>
      </c>
      <c r="L307" s="180" t="s">
        <v>1837</v>
      </c>
      <c r="M307" s="180" t="s">
        <v>1844</v>
      </c>
      <c r="N307" s="180" t="s">
        <v>457</v>
      </c>
      <c r="O307" s="180">
        <v>52949818</v>
      </c>
      <c r="P307" s="180">
        <v>52951584</v>
      </c>
      <c r="Q307" s="180" t="s">
        <v>3262</v>
      </c>
      <c r="R307" s="180">
        <v>0</v>
      </c>
      <c r="S307" s="180" t="s">
        <v>33</v>
      </c>
      <c r="T307" s="180" t="s">
        <v>21</v>
      </c>
      <c r="U307" s="180" t="b">
        <v>0</v>
      </c>
      <c r="V307" s="180" t="s">
        <v>1858</v>
      </c>
      <c r="W307" s="180" t="s">
        <v>21</v>
      </c>
      <c r="X307" s="159"/>
      <c r="Y307" s="159"/>
      <c r="Z307" s="159"/>
    </row>
    <row r="308" spans="1:26" ht="15" customHeight="1">
      <c r="A308" s="180" t="s">
        <v>457</v>
      </c>
      <c r="B308" s="180">
        <v>54250974</v>
      </c>
      <c r="C308" s="180" t="s">
        <v>1837</v>
      </c>
      <c r="D308" s="180" t="s">
        <v>2500</v>
      </c>
      <c r="E308" s="180" t="s">
        <v>1839</v>
      </c>
      <c r="F308" s="180">
        <v>424.07</v>
      </c>
      <c r="G308" s="180" t="s">
        <v>1837</v>
      </c>
      <c r="H308" s="180" t="s">
        <v>3263</v>
      </c>
      <c r="I308" s="180" t="s">
        <v>3264</v>
      </c>
      <c r="J308" s="180" t="s">
        <v>3265</v>
      </c>
      <c r="K308" s="180" t="s">
        <v>1837</v>
      </c>
      <c r="L308" s="180" t="s">
        <v>3266</v>
      </c>
      <c r="M308" s="180" t="s">
        <v>1837</v>
      </c>
      <c r="N308" s="180" t="s">
        <v>457</v>
      </c>
      <c r="O308" s="180">
        <v>54250785</v>
      </c>
      <c r="P308" s="180">
        <v>54251169</v>
      </c>
      <c r="Q308" s="180" t="s">
        <v>3267</v>
      </c>
      <c r="R308" s="180">
        <v>0</v>
      </c>
      <c r="S308" s="180" t="s">
        <v>33</v>
      </c>
      <c r="T308" s="180" t="s">
        <v>21</v>
      </c>
      <c r="U308" s="180" t="b">
        <v>0</v>
      </c>
      <c r="V308" s="180" t="s">
        <v>1846</v>
      </c>
      <c r="W308" s="180" t="s">
        <v>21</v>
      </c>
      <c r="X308" s="159"/>
      <c r="Y308" s="159"/>
      <c r="Z308" s="159"/>
    </row>
    <row r="309" spans="1:26" ht="15" customHeight="1">
      <c r="A309" s="180" t="s">
        <v>457</v>
      </c>
      <c r="B309" s="180">
        <v>54813219</v>
      </c>
      <c r="C309" s="180" t="s">
        <v>1837</v>
      </c>
      <c r="D309" s="180" t="s">
        <v>1847</v>
      </c>
      <c r="E309" s="180" t="s">
        <v>2085</v>
      </c>
      <c r="F309" s="180">
        <v>341.73</v>
      </c>
      <c r="G309" s="180" t="s">
        <v>1840</v>
      </c>
      <c r="H309" s="180" t="s">
        <v>3268</v>
      </c>
      <c r="I309" s="180" t="s">
        <v>2098</v>
      </c>
      <c r="J309" s="180" t="s">
        <v>3269</v>
      </c>
      <c r="K309" s="180" t="s">
        <v>3270</v>
      </c>
      <c r="L309" s="180" t="s">
        <v>1837</v>
      </c>
      <c r="M309" s="180" t="s">
        <v>1837</v>
      </c>
      <c r="N309" s="180" t="s">
        <v>457</v>
      </c>
      <c r="O309" s="180">
        <v>54813124</v>
      </c>
      <c r="P309" s="180">
        <v>54813228</v>
      </c>
      <c r="Q309" s="180" t="s">
        <v>3271</v>
      </c>
      <c r="R309" s="180">
        <v>0</v>
      </c>
      <c r="S309" s="180" t="s">
        <v>1905</v>
      </c>
      <c r="T309" s="180" t="s">
        <v>21</v>
      </c>
      <c r="U309" s="180" t="b">
        <v>0</v>
      </c>
      <c r="V309" s="180" t="s">
        <v>1858</v>
      </c>
      <c r="W309" s="180" t="s">
        <v>21</v>
      </c>
      <c r="X309" s="159"/>
      <c r="Y309" s="159"/>
      <c r="Z309" s="159"/>
    </row>
    <row r="310" spans="1:26" ht="15" customHeight="1">
      <c r="A310" s="180" t="s">
        <v>457</v>
      </c>
      <c r="B310" s="180">
        <v>54839508</v>
      </c>
      <c r="C310" s="180" t="s">
        <v>1837</v>
      </c>
      <c r="D310" s="180" t="s">
        <v>1839</v>
      </c>
      <c r="E310" s="180" t="s">
        <v>3272</v>
      </c>
      <c r="F310" s="180">
        <v>611.05999999999995</v>
      </c>
      <c r="G310" s="180" t="s">
        <v>1840</v>
      </c>
      <c r="H310" s="180" t="s">
        <v>3273</v>
      </c>
      <c r="I310" s="180" t="s">
        <v>1881</v>
      </c>
      <c r="J310" s="180" t="s">
        <v>3274</v>
      </c>
      <c r="K310" s="180" t="s">
        <v>3275</v>
      </c>
      <c r="L310" s="180" t="s">
        <v>1837</v>
      </c>
      <c r="M310" s="180" t="s">
        <v>1844</v>
      </c>
      <c r="N310" s="180" t="s">
        <v>457</v>
      </c>
      <c r="O310" s="180">
        <v>54839427</v>
      </c>
      <c r="P310" s="180">
        <v>54839699</v>
      </c>
      <c r="Q310" s="180" t="s">
        <v>3276</v>
      </c>
      <c r="R310" s="180">
        <v>0</v>
      </c>
      <c r="S310" s="180" t="s">
        <v>1905</v>
      </c>
      <c r="T310" s="180" t="s">
        <v>21</v>
      </c>
      <c r="U310" s="180" t="b">
        <v>0</v>
      </c>
      <c r="V310" s="180" t="s">
        <v>1858</v>
      </c>
      <c r="W310" s="180" t="s">
        <v>21</v>
      </c>
      <c r="X310" s="159"/>
      <c r="Y310" s="159"/>
      <c r="Z310" s="159"/>
    </row>
    <row r="311" spans="1:26" ht="15" customHeight="1">
      <c r="A311" s="180" t="s">
        <v>457</v>
      </c>
      <c r="B311" s="180">
        <v>55279518</v>
      </c>
      <c r="C311" s="180" t="s">
        <v>1837</v>
      </c>
      <c r="D311" s="180" t="s">
        <v>1890</v>
      </c>
      <c r="E311" s="180" t="s">
        <v>3277</v>
      </c>
      <c r="F311" s="180">
        <v>1412.28</v>
      </c>
      <c r="G311" s="180" t="s">
        <v>1840</v>
      </c>
      <c r="H311" s="180" t="s">
        <v>3278</v>
      </c>
      <c r="I311" s="180" t="s">
        <v>3279</v>
      </c>
      <c r="J311" s="180" t="s">
        <v>3280</v>
      </c>
      <c r="K311" s="180" t="s">
        <v>3281</v>
      </c>
      <c r="L311" s="180" t="s">
        <v>3282</v>
      </c>
      <c r="M311" s="180" t="s">
        <v>1877</v>
      </c>
      <c r="N311" s="180" t="s">
        <v>457</v>
      </c>
      <c r="O311" s="180">
        <v>55279398</v>
      </c>
      <c r="P311" s="180">
        <v>55279608</v>
      </c>
      <c r="Q311" s="180" t="s">
        <v>3283</v>
      </c>
      <c r="R311" s="180">
        <v>0</v>
      </c>
      <c r="S311" s="180" t="s">
        <v>33</v>
      </c>
      <c r="T311" s="180" t="s">
        <v>21</v>
      </c>
      <c r="U311" s="180" t="b">
        <v>0</v>
      </c>
      <c r="V311" s="180" t="s">
        <v>1858</v>
      </c>
      <c r="W311" s="180" t="s">
        <v>21</v>
      </c>
      <c r="X311" s="159"/>
      <c r="Y311" s="159"/>
      <c r="Z311" s="159"/>
    </row>
    <row r="312" spans="1:26" ht="15" customHeight="1">
      <c r="A312" s="180" t="s">
        <v>457</v>
      </c>
      <c r="B312" s="180">
        <v>55358511</v>
      </c>
      <c r="C312" s="180" t="s">
        <v>1837</v>
      </c>
      <c r="D312" s="180" t="s">
        <v>3284</v>
      </c>
      <c r="E312" s="180" t="s">
        <v>1866</v>
      </c>
      <c r="F312" s="180">
        <v>535.02</v>
      </c>
      <c r="G312" s="180" t="s">
        <v>1840</v>
      </c>
      <c r="H312" s="180" t="s">
        <v>3285</v>
      </c>
      <c r="I312" s="180" t="s">
        <v>3279</v>
      </c>
      <c r="J312" s="180" t="s">
        <v>3286</v>
      </c>
      <c r="K312" s="180" t="s">
        <v>3287</v>
      </c>
      <c r="L312" s="180" t="s">
        <v>3288</v>
      </c>
      <c r="M312" s="180" t="s">
        <v>1837</v>
      </c>
      <c r="N312" s="180" t="s">
        <v>457</v>
      </c>
      <c r="O312" s="180">
        <v>55358144</v>
      </c>
      <c r="P312" s="180">
        <v>55359979</v>
      </c>
      <c r="Q312" s="180" t="s">
        <v>3289</v>
      </c>
      <c r="R312" s="180">
        <v>0</v>
      </c>
      <c r="S312" s="180" t="s">
        <v>33</v>
      </c>
      <c r="T312" s="180" t="s">
        <v>21</v>
      </c>
      <c r="U312" s="180" t="b">
        <v>0</v>
      </c>
      <c r="V312" s="180" t="s">
        <v>1858</v>
      </c>
      <c r="W312" s="180" t="s">
        <v>21</v>
      </c>
      <c r="X312" s="159"/>
      <c r="Y312" s="159"/>
      <c r="Z312" s="159"/>
    </row>
    <row r="313" spans="1:26" ht="15" customHeight="1">
      <c r="A313" s="180" t="s">
        <v>457</v>
      </c>
      <c r="B313" s="180">
        <v>55518185</v>
      </c>
      <c r="C313" s="180" t="s">
        <v>1837</v>
      </c>
      <c r="D313" s="180" t="s">
        <v>1866</v>
      </c>
      <c r="E313" s="180" t="s">
        <v>3290</v>
      </c>
      <c r="F313" s="180">
        <v>283.73</v>
      </c>
      <c r="G313" s="180" t="s">
        <v>1837</v>
      </c>
      <c r="H313" s="180" t="s">
        <v>3291</v>
      </c>
      <c r="I313" s="180" t="s">
        <v>2008</v>
      </c>
      <c r="J313" s="180" t="s">
        <v>3292</v>
      </c>
      <c r="K313" s="180" t="s">
        <v>1837</v>
      </c>
      <c r="L313" s="180" t="s">
        <v>1837</v>
      </c>
      <c r="M313" s="180" t="s">
        <v>1896</v>
      </c>
      <c r="N313" s="180" t="s">
        <v>457</v>
      </c>
      <c r="O313" s="180">
        <v>55517223</v>
      </c>
      <c r="P313" s="180">
        <v>55518998</v>
      </c>
      <c r="Q313" s="180" t="s">
        <v>3293</v>
      </c>
      <c r="R313" s="180">
        <v>0</v>
      </c>
      <c r="S313" s="180" t="s">
        <v>1905</v>
      </c>
      <c r="T313" s="180" t="s">
        <v>21</v>
      </c>
      <c r="U313" s="180" t="b">
        <v>0</v>
      </c>
      <c r="V313" s="180" t="s">
        <v>1858</v>
      </c>
      <c r="W313" s="180" t="s">
        <v>21</v>
      </c>
      <c r="X313" s="159"/>
      <c r="Y313" s="159"/>
      <c r="Z313" s="159"/>
    </row>
    <row r="314" spans="1:26" ht="15" customHeight="1">
      <c r="A314" s="180" t="s">
        <v>457</v>
      </c>
      <c r="B314" s="180">
        <v>55518249</v>
      </c>
      <c r="C314" s="180" t="s">
        <v>1837</v>
      </c>
      <c r="D314" s="180" t="s">
        <v>1847</v>
      </c>
      <c r="E314" s="180" t="s">
        <v>3294</v>
      </c>
      <c r="F314" s="180">
        <v>345.05</v>
      </c>
      <c r="G314" s="180" t="s">
        <v>1840</v>
      </c>
      <c r="H314" s="180" t="s">
        <v>3295</v>
      </c>
      <c r="I314" s="180" t="s">
        <v>2581</v>
      </c>
      <c r="J314" s="180" t="s">
        <v>3296</v>
      </c>
      <c r="K314" s="180" t="s">
        <v>3297</v>
      </c>
      <c r="L314" s="180" t="s">
        <v>3298</v>
      </c>
      <c r="M314" s="180" t="s">
        <v>1896</v>
      </c>
      <c r="N314" s="180" t="s">
        <v>457</v>
      </c>
      <c r="O314" s="180">
        <v>55517223</v>
      </c>
      <c r="P314" s="180">
        <v>55518998</v>
      </c>
      <c r="Q314" s="180" t="s">
        <v>3293</v>
      </c>
      <c r="R314" s="180">
        <v>0</v>
      </c>
      <c r="S314" s="180" t="s">
        <v>1905</v>
      </c>
      <c r="T314" s="180" t="s">
        <v>21</v>
      </c>
      <c r="U314" s="180" t="b">
        <v>0</v>
      </c>
      <c r="V314" s="180" t="s">
        <v>1858</v>
      </c>
      <c r="W314" s="180" t="s">
        <v>21</v>
      </c>
      <c r="X314" s="159"/>
      <c r="Y314" s="159"/>
      <c r="Z314" s="159"/>
    </row>
    <row r="315" spans="1:26" ht="15" customHeight="1">
      <c r="A315" s="180" t="s">
        <v>457</v>
      </c>
      <c r="B315" s="180">
        <v>56088069</v>
      </c>
      <c r="C315" s="180" t="s">
        <v>1837</v>
      </c>
      <c r="D315" s="180" t="s">
        <v>1866</v>
      </c>
      <c r="E315" s="180" t="s">
        <v>2986</v>
      </c>
      <c r="F315" s="180">
        <v>30</v>
      </c>
      <c r="G315" s="180" t="s">
        <v>1840</v>
      </c>
      <c r="H315" s="180" t="s">
        <v>3299</v>
      </c>
      <c r="I315" s="180" t="s">
        <v>773</v>
      </c>
      <c r="J315" s="180" t="s">
        <v>1837</v>
      </c>
      <c r="K315" s="180" t="s">
        <v>1837</v>
      </c>
      <c r="L315" s="180" t="s">
        <v>1837</v>
      </c>
      <c r="M315" s="180" t="s">
        <v>1844</v>
      </c>
      <c r="N315" s="180" t="s">
        <v>457</v>
      </c>
      <c r="O315" s="180">
        <v>56088022</v>
      </c>
      <c r="P315" s="180">
        <v>56089092</v>
      </c>
      <c r="Q315" s="180" t="s">
        <v>3300</v>
      </c>
      <c r="R315" s="180">
        <v>0</v>
      </c>
      <c r="S315" s="180" t="s">
        <v>33</v>
      </c>
      <c r="T315" s="180" t="s">
        <v>21</v>
      </c>
      <c r="U315" s="180" t="b">
        <v>0</v>
      </c>
      <c r="V315" s="180" t="s">
        <v>1858</v>
      </c>
      <c r="W315" s="180" t="s">
        <v>21</v>
      </c>
      <c r="X315" s="159"/>
      <c r="Y315" s="159"/>
      <c r="Z315" s="159"/>
    </row>
    <row r="316" spans="1:26" ht="15" customHeight="1">
      <c r="A316" s="180" t="s">
        <v>457</v>
      </c>
      <c r="B316" s="180">
        <v>57477298</v>
      </c>
      <c r="C316" s="180" t="s">
        <v>1837</v>
      </c>
      <c r="D316" s="180" t="s">
        <v>1890</v>
      </c>
      <c r="E316" s="180" t="s">
        <v>2417</v>
      </c>
      <c r="F316" s="180">
        <v>484.41</v>
      </c>
      <c r="G316" s="180" t="s">
        <v>1840</v>
      </c>
      <c r="H316" s="180" t="s">
        <v>3301</v>
      </c>
      <c r="I316" s="180" t="s">
        <v>2507</v>
      </c>
      <c r="J316" s="180" t="s">
        <v>3302</v>
      </c>
      <c r="K316" s="180" t="s">
        <v>3303</v>
      </c>
      <c r="L316" s="180" t="s">
        <v>3304</v>
      </c>
      <c r="M316" s="180" t="s">
        <v>1896</v>
      </c>
      <c r="N316" s="180" t="s">
        <v>457</v>
      </c>
      <c r="O316" s="180">
        <v>57477276</v>
      </c>
      <c r="P316" s="180">
        <v>57477309</v>
      </c>
      <c r="Q316" s="180" t="s">
        <v>3305</v>
      </c>
      <c r="R316" s="180">
        <v>0</v>
      </c>
      <c r="S316" s="180" t="s">
        <v>33</v>
      </c>
      <c r="T316" s="180" t="s">
        <v>21</v>
      </c>
      <c r="U316" s="180" t="b">
        <v>0</v>
      </c>
      <c r="V316" s="180" t="s">
        <v>1858</v>
      </c>
      <c r="W316" s="180" t="s">
        <v>21</v>
      </c>
      <c r="X316" s="159"/>
      <c r="Y316" s="159"/>
      <c r="Z316" s="159"/>
    </row>
    <row r="317" spans="1:26" ht="15" customHeight="1">
      <c r="A317" s="180" t="s">
        <v>457</v>
      </c>
      <c r="B317" s="180">
        <v>57874501</v>
      </c>
      <c r="C317" s="180" t="s">
        <v>1837</v>
      </c>
      <c r="D317" s="180" t="s">
        <v>1847</v>
      </c>
      <c r="E317" s="180" t="s">
        <v>3306</v>
      </c>
      <c r="F317" s="180">
        <v>30</v>
      </c>
      <c r="G317" s="180" t="s">
        <v>1840</v>
      </c>
      <c r="H317" s="180" t="s">
        <v>3307</v>
      </c>
      <c r="I317" s="180" t="s">
        <v>773</v>
      </c>
      <c r="J317" s="180" t="s">
        <v>1837</v>
      </c>
      <c r="K317" s="180" t="s">
        <v>1837</v>
      </c>
      <c r="L317" s="180" t="s">
        <v>1837</v>
      </c>
      <c r="M317" s="180" t="s">
        <v>1877</v>
      </c>
      <c r="N317" s="180" t="s">
        <v>457</v>
      </c>
      <c r="O317" s="180">
        <v>57872821</v>
      </c>
      <c r="P317" s="180">
        <v>57875226</v>
      </c>
      <c r="Q317" s="180" t="s">
        <v>3308</v>
      </c>
      <c r="R317" s="180">
        <v>0</v>
      </c>
      <c r="S317" s="180" t="s">
        <v>33</v>
      </c>
      <c r="T317" s="180" t="s">
        <v>21</v>
      </c>
      <c r="U317" s="180" t="b">
        <v>0</v>
      </c>
      <c r="V317" s="180" t="s">
        <v>1858</v>
      </c>
      <c r="W317" s="180" t="s">
        <v>21</v>
      </c>
      <c r="X317" s="159"/>
      <c r="Y317" s="159"/>
      <c r="Z317" s="159"/>
    </row>
    <row r="318" spans="1:26" ht="15" customHeight="1">
      <c r="A318" s="180" t="s">
        <v>441</v>
      </c>
      <c r="B318" s="180">
        <v>20667362</v>
      </c>
      <c r="C318" s="180" t="s">
        <v>1837</v>
      </c>
      <c r="D318" s="180" t="s">
        <v>1866</v>
      </c>
      <c r="E318" s="180" t="s">
        <v>3309</v>
      </c>
      <c r="F318" s="180">
        <v>30</v>
      </c>
      <c r="G318" s="180" t="s">
        <v>1840</v>
      </c>
      <c r="H318" s="180" t="s">
        <v>3310</v>
      </c>
      <c r="I318" s="180" t="s">
        <v>773</v>
      </c>
      <c r="J318" s="180" t="s">
        <v>1837</v>
      </c>
      <c r="K318" s="180" t="s">
        <v>1837</v>
      </c>
      <c r="L318" s="180" t="s">
        <v>1837</v>
      </c>
      <c r="M318" s="180" t="s">
        <v>1844</v>
      </c>
      <c r="N318" s="180" t="s">
        <v>441</v>
      </c>
      <c r="O318" s="180">
        <v>20667239</v>
      </c>
      <c r="P318" s="180">
        <v>20667630</v>
      </c>
      <c r="Q318" s="180" t="s">
        <v>3311</v>
      </c>
      <c r="R318" s="180">
        <v>0</v>
      </c>
      <c r="S318" s="180" t="s">
        <v>1905</v>
      </c>
      <c r="T318" s="180" t="s">
        <v>21</v>
      </c>
      <c r="U318" s="180" t="b">
        <v>0</v>
      </c>
      <c r="V318" s="180" t="s">
        <v>1858</v>
      </c>
      <c r="W318" s="180" t="s">
        <v>21</v>
      </c>
      <c r="X318" s="159"/>
      <c r="Y318" s="159"/>
      <c r="Z318" s="159"/>
    </row>
    <row r="319" spans="1:26" ht="15" customHeight="1">
      <c r="A319" s="180" t="s">
        <v>441</v>
      </c>
      <c r="B319" s="180">
        <v>21043902</v>
      </c>
      <c r="C319" s="180" t="s">
        <v>1837</v>
      </c>
      <c r="D319" s="180" t="s">
        <v>3312</v>
      </c>
      <c r="E319" s="180" t="s">
        <v>1866</v>
      </c>
      <c r="F319" s="180">
        <v>760.06</v>
      </c>
      <c r="G319" s="180" t="s">
        <v>1840</v>
      </c>
      <c r="H319" s="180" t="s">
        <v>3313</v>
      </c>
      <c r="I319" s="180" t="s">
        <v>2458</v>
      </c>
      <c r="J319" s="180" t="s">
        <v>3314</v>
      </c>
      <c r="K319" s="180" t="s">
        <v>3315</v>
      </c>
      <c r="L319" s="180" t="s">
        <v>1837</v>
      </c>
      <c r="M319" s="180" t="s">
        <v>1877</v>
      </c>
      <c r="N319" s="180" t="s">
        <v>441</v>
      </c>
      <c r="O319" s="180">
        <v>21043863</v>
      </c>
      <c r="P319" s="180">
        <v>21043945</v>
      </c>
      <c r="Q319" s="180" t="s">
        <v>3316</v>
      </c>
      <c r="R319" s="180">
        <v>0</v>
      </c>
      <c r="S319" s="180" t="s">
        <v>33</v>
      </c>
      <c r="T319" s="180" t="s">
        <v>21</v>
      </c>
      <c r="U319" s="180" t="b">
        <v>0</v>
      </c>
      <c r="V319" s="180" t="s">
        <v>1858</v>
      </c>
      <c r="W319" s="180" t="s">
        <v>21</v>
      </c>
      <c r="X319" s="159"/>
      <c r="Y319" s="159"/>
      <c r="Z319" s="159"/>
    </row>
    <row r="320" spans="1:26" ht="15" customHeight="1">
      <c r="A320" s="180" t="s">
        <v>441</v>
      </c>
      <c r="B320" s="180">
        <v>26254257</v>
      </c>
      <c r="C320" s="180" t="s">
        <v>1837</v>
      </c>
      <c r="D320" s="180" t="s">
        <v>1866</v>
      </c>
      <c r="E320" s="180" t="s">
        <v>3317</v>
      </c>
      <c r="F320" s="180">
        <v>3169.23</v>
      </c>
      <c r="G320" s="180" t="s">
        <v>1840</v>
      </c>
      <c r="H320" s="180" t="s">
        <v>3318</v>
      </c>
      <c r="I320" s="180" t="s">
        <v>2339</v>
      </c>
      <c r="J320" s="180" t="s">
        <v>3319</v>
      </c>
      <c r="K320" s="180" t="s">
        <v>3320</v>
      </c>
      <c r="L320" s="180" t="s">
        <v>3321</v>
      </c>
      <c r="M320" s="180" t="s">
        <v>1844</v>
      </c>
      <c r="N320" s="180" t="s">
        <v>441</v>
      </c>
      <c r="O320" s="180">
        <v>26254254</v>
      </c>
      <c r="P320" s="180">
        <v>26254318</v>
      </c>
      <c r="Q320" s="180" t="s">
        <v>3322</v>
      </c>
      <c r="R320" s="180">
        <v>0</v>
      </c>
      <c r="S320" s="180" t="s">
        <v>1905</v>
      </c>
      <c r="T320" s="180" t="s">
        <v>21</v>
      </c>
      <c r="U320" s="180" t="b">
        <v>0</v>
      </c>
      <c r="V320" s="180" t="s">
        <v>1858</v>
      </c>
      <c r="W320" s="180" t="s">
        <v>21</v>
      </c>
      <c r="X320" s="159"/>
      <c r="Y320" s="159"/>
      <c r="Z320" s="159"/>
    </row>
    <row r="321" spans="1:26" ht="15" customHeight="1">
      <c r="A321" s="180" t="s">
        <v>441</v>
      </c>
      <c r="B321" s="180">
        <v>29065060</v>
      </c>
      <c r="C321" s="180" t="s">
        <v>1837</v>
      </c>
      <c r="D321" s="180" t="s">
        <v>1847</v>
      </c>
      <c r="E321" s="180" t="s">
        <v>3323</v>
      </c>
      <c r="F321" s="180">
        <v>475.53</v>
      </c>
      <c r="G321" s="180" t="s">
        <v>1840</v>
      </c>
      <c r="H321" s="180" t="s">
        <v>3324</v>
      </c>
      <c r="I321" s="180" t="s">
        <v>3325</v>
      </c>
      <c r="J321" s="180" t="s">
        <v>3326</v>
      </c>
      <c r="K321" s="180" t="s">
        <v>3327</v>
      </c>
      <c r="L321" s="180" t="s">
        <v>3328</v>
      </c>
      <c r="M321" s="180" t="s">
        <v>1844</v>
      </c>
      <c r="N321" s="180" t="s">
        <v>441</v>
      </c>
      <c r="O321" s="180">
        <v>29064868</v>
      </c>
      <c r="P321" s="180">
        <v>29065067</v>
      </c>
      <c r="Q321" s="180" t="s">
        <v>3329</v>
      </c>
      <c r="R321" s="180">
        <v>0</v>
      </c>
      <c r="S321" s="180" t="s">
        <v>33</v>
      </c>
      <c r="T321" s="180" t="s">
        <v>21</v>
      </c>
      <c r="U321" s="180" t="b">
        <v>0</v>
      </c>
      <c r="V321" s="180" t="s">
        <v>1858</v>
      </c>
      <c r="W321" s="180" t="s">
        <v>21</v>
      </c>
      <c r="X321" s="159"/>
      <c r="Y321" s="159"/>
      <c r="Z321" s="159"/>
    </row>
    <row r="322" spans="1:26" ht="15" customHeight="1">
      <c r="A322" s="180" t="s">
        <v>441</v>
      </c>
      <c r="B322" s="180">
        <v>69514621</v>
      </c>
      <c r="C322" s="180" t="s">
        <v>1837</v>
      </c>
      <c r="D322" s="180" t="s">
        <v>3330</v>
      </c>
      <c r="E322" s="180" t="s">
        <v>1847</v>
      </c>
      <c r="F322" s="180">
        <v>797.23</v>
      </c>
      <c r="G322" s="180" t="s">
        <v>1840</v>
      </c>
      <c r="H322" s="180" t="s">
        <v>3331</v>
      </c>
      <c r="I322" s="180" t="s">
        <v>2031</v>
      </c>
      <c r="J322" s="180" t="s">
        <v>3332</v>
      </c>
      <c r="K322" s="180" t="s">
        <v>2191</v>
      </c>
      <c r="L322" s="180" t="s">
        <v>1837</v>
      </c>
      <c r="M322" s="180" t="s">
        <v>1896</v>
      </c>
      <c r="N322" s="180" t="s">
        <v>441</v>
      </c>
      <c r="O322" s="180">
        <v>69514470</v>
      </c>
      <c r="P322" s="180">
        <v>69514749</v>
      </c>
      <c r="Q322" s="180" t="s">
        <v>3333</v>
      </c>
      <c r="R322" s="180">
        <v>0</v>
      </c>
      <c r="S322" s="180" t="s">
        <v>33</v>
      </c>
      <c r="T322" s="180" t="s">
        <v>21</v>
      </c>
      <c r="U322" s="180" t="b">
        <v>0</v>
      </c>
      <c r="V322" s="180" t="s">
        <v>1858</v>
      </c>
      <c r="W322" s="180" t="s">
        <v>21</v>
      </c>
      <c r="X322" s="159"/>
      <c r="Y322" s="159"/>
      <c r="Z322" s="159"/>
    </row>
    <row r="323" spans="1:26" ht="15" customHeight="1">
      <c r="A323" s="180" t="s">
        <v>441</v>
      </c>
      <c r="B323" s="180">
        <v>70833690</v>
      </c>
      <c r="C323" s="180" t="s">
        <v>1837</v>
      </c>
      <c r="D323" s="180" t="s">
        <v>3334</v>
      </c>
      <c r="E323" s="180" t="s">
        <v>1890</v>
      </c>
      <c r="F323" s="180">
        <v>603.39</v>
      </c>
      <c r="G323" s="180" t="s">
        <v>1840</v>
      </c>
      <c r="H323" s="180" t="s">
        <v>3335</v>
      </c>
      <c r="I323" s="180" t="s">
        <v>3336</v>
      </c>
      <c r="J323" s="180" t="s">
        <v>3337</v>
      </c>
      <c r="K323" s="180" t="s">
        <v>3338</v>
      </c>
      <c r="L323" s="180" t="s">
        <v>3339</v>
      </c>
      <c r="M323" s="180" t="s">
        <v>1896</v>
      </c>
      <c r="N323" s="180" t="s">
        <v>441</v>
      </c>
      <c r="O323" s="180">
        <v>70833645</v>
      </c>
      <c r="P323" s="180">
        <v>70834020</v>
      </c>
      <c r="Q323" s="180" t="s">
        <v>3340</v>
      </c>
      <c r="R323" s="180">
        <v>0</v>
      </c>
      <c r="S323" s="180" t="s">
        <v>33</v>
      </c>
      <c r="T323" s="180" t="s">
        <v>21</v>
      </c>
      <c r="U323" s="180" t="b">
        <v>0</v>
      </c>
      <c r="V323" s="180" t="s">
        <v>1858</v>
      </c>
      <c r="W323" s="180" t="s">
        <v>21</v>
      </c>
      <c r="X323" s="159"/>
      <c r="Y323" s="159"/>
      <c r="Z323" s="159"/>
    </row>
    <row r="324" spans="1:26" ht="15" customHeight="1">
      <c r="A324" s="180" t="s">
        <v>441</v>
      </c>
      <c r="B324" s="180">
        <v>73385903</v>
      </c>
      <c r="C324" s="180" t="s">
        <v>1837</v>
      </c>
      <c r="D324" s="180" t="s">
        <v>1839</v>
      </c>
      <c r="E324" s="180" t="s">
        <v>3341</v>
      </c>
      <c r="F324" s="180" t="s">
        <v>1837</v>
      </c>
      <c r="G324" s="180" t="s">
        <v>1840</v>
      </c>
      <c r="H324" s="180" t="s">
        <v>3342</v>
      </c>
      <c r="I324" s="180" t="s">
        <v>1842</v>
      </c>
      <c r="J324" s="180" t="s">
        <v>1837</v>
      </c>
      <c r="K324" s="180" t="s">
        <v>3343</v>
      </c>
      <c r="L324" s="180" t="s">
        <v>1837</v>
      </c>
      <c r="M324" s="180" t="s">
        <v>1844</v>
      </c>
      <c r="N324" s="180" t="s">
        <v>441</v>
      </c>
      <c r="O324" s="180">
        <v>73385868</v>
      </c>
      <c r="P324" s="180">
        <v>73386192</v>
      </c>
      <c r="Q324" s="180" t="s">
        <v>3344</v>
      </c>
      <c r="R324" s="180">
        <v>0</v>
      </c>
      <c r="S324" s="180" t="s">
        <v>1905</v>
      </c>
      <c r="T324" s="180" t="s">
        <v>21</v>
      </c>
      <c r="U324" s="180" t="b">
        <v>0</v>
      </c>
      <c r="V324" s="180" t="s">
        <v>1858</v>
      </c>
      <c r="W324" s="180" t="s">
        <v>21</v>
      </c>
      <c r="X324" s="159"/>
      <c r="Y324" s="159"/>
      <c r="Z324" s="159"/>
    </row>
    <row r="325" spans="1:26" ht="15" customHeight="1">
      <c r="A325" s="180" t="s">
        <v>441</v>
      </c>
      <c r="B325" s="180">
        <v>73448097</v>
      </c>
      <c r="C325" s="180" t="s">
        <v>1837</v>
      </c>
      <c r="D325" s="180" t="s">
        <v>2311</v>
      </c>
      <c r="E325" s="180" t="s">
        <v>1839</v>
      </c>
      <c r="F325" s="180">
        <v>2464.9299999999998</v>
      </c>
      <c r="G325" s="180" t="s">
        <v>1840</v>
      </c>
      <c r="H325" s="180" t="s">
        <v>3345</v>
      </c>
      <c r="I325" s="180" t="s">
        <v>2744</v>
      </c>
      <c r="J325" s="180" t="s">
        <v>3346</v>
      </c>
      <c r="K325" s="180" t="s">
        <v>3347</v>
      </c>
      <c r="L325" s="180" t="s">
        <v>3348</v>
      </c>
      <c r="M325" s="180" t="s">
        <v>1844</v>
      </c>
      <c r="N325" s="180" t="s">
        <v>441</v>
      </c>
      <c r="O325" s="180">
        <v>73447959</v>
      </c>
      <c r="P325" s="180">
        <v>73454067</v>
      </c>
      <c r="Q325" s="180" t="s">
        <v>3344</v>
      </c>
      <c r="R325" s="180">
        <v>0</v>
      </c>
      <c r="S325" s="180" t="s">
        <v>1905</v>
      </c>
      <c r="T325" s="180" t="s">
        <v>21</v>
      </c>
      <c r="U325" s="180" t="b">
        <v>1</v>
      </c>
      <c r="V325" s="180" t="s">
        <v>1846</v>
      </c>
      <c r="W325" s="180" t="s">
        <v>21</v>
      </c>
      <c r="X325" s="159"/>
      <c r="Y325" s="159"/>
      <c r="Z325" s="159"/>
    </row>
    <row r="326" spans="1:26" ht="15" customHeight="1">
      <c r="A326" s="180" t="s">
        <v>441</v>
      </c>
      <c r="B326" s="180">
        <v>74415138</v>
      </c>
      <c r="C326" s="180" t="s">
        <v>1837</v>
      </c>
      <c r="D326" s="180" t="s">
        <v>1890</v>
      </c>
      <c r="E326" s="180" t="s">
        <v>3349</v>
      </c>
      <c r="F326" s="180">
        <v>618.23</v>
      </c>
      <c r="G326" s="180" t="s">
        <v>1840</v>
      </c>
      <c r="H326" s="180" t="s">
        <v>3350</v>
      </c>
      <c r="I326" s="180" t="s">
        <v>1887</v>
      </c>
      <c r="J326" s="180" t="s">
        <v>3351</v>
      </c>
      <c r="K326" s="180" t="s">
        <v>3352</v>
      </c>
      <c r="L326" s="180" t="s">
        <v>1837</v>
      </c>
      <c r="M326" s="180" t="s">
        <v>1896</v>
      </c>
      <c r="N326" s="180" t="s">
        <v>441</v>
      </c>
      <c r="O326" s="180">
        <v>74414328</v>
      </c>
      <c r="P326" s="180">
        <v>74415618</v>
      </c>
      <c r="Q326" s="180" t="s">
        <v>3353</v>
      </c>
      <c r="R326" s="180">
        <v>0</v>
      </c>
      <c r="S326" s="180" t="s">
        <v>33</v>
      </c>
      <c r="T326" s="180" t="s">
        <v>21</v>
      </c>
      <c r="U326" s="180" t="b">
        <v>1</v>
      </c>
      <c r="V326" s="180" t="s">
        <v>1846</v>
      </c>
      <c r="W326" s="180" t="s">
        <v>21</v>
      </c>
      <c r="X326" s="159"/>
      <c r="Y326" s="159"/>
      <c r="Z326" s="159"/>
    </row>
    <row r="327" spans="1:26" ht="15" customHeight="1">
      <c r="A327" s="180" t="s">
        <v>441</v>
      </c>
      <c r="B327" s="180">
        <v>85133705</v>
      </c>
      <c r="C327" s="180" t="s">
        <v>1837</v>
      </c>
      <c r="D327" s="180" t="s">
        <v>2059</v>
      </c>
      <c r="E327" s="180" t="s">
        <v>1866</v>
      </c>
      <c r="F327" s="180">
        <v>685.23</v>
      </c>
      <c r="G327" s="180" t="s">
        <v>1840</v>
      </c>
      <c r="H327" s="180" t="s">
        <v>3354</v>
      </c>
      <c r="I327" s="180" t="s">
        <v>1922</v>
      </c>
      <c r="J327" s="180" t="s">
        <v>3355</v>
      </c>
      <c r="K327" s="180" t="s">
        <v>3356</v>
      </c>
      <c r="L327" s="180" t="s">
        <v>1837</v>
      </c>
      <c r="M327" s="180" t="s">
        <v>1837</v>
      </c>
      <c r="N327" s="180" t="s">
        <v>441</v>
      </c>
      <c r="O327" s="180">
        <v>85133684</v>
      </c>
      <c r="P327" s="180">
        <v>85133933</v>
      </c>
      <c r="Q327" s="180" t="s">
        <v>3357</v>
      </c>
      <c r="R327" s="180">
        <v>0</v>
      </c>
      <c r="S327" s="180" t="s">
        <v>1905</v>
      </c>
      <c r="T327" s="180" t="s">
        <v>21</v>
      </c>
      <c r="U327" s="180" t="b">
        <v>1</v>
      </c>
      <c r="V327" s="180" t="s">
        <v>1846</v>
      </c>
      <c r="W327" s="180" t="s">
        <v>21</v>
      </c>
      <c r="X327" s="159"/>
      <c r="Y327" s="159"/>
      <c r="Z327" s="159"/>
    </row>
    <row r="328" spans="1:26" ht="15" customHeight="1">
      <c r="A328" s="180" t="s">
        <v>441</v>
      </c>
      <c r="B328" s="180">
        <v>88627211</v>
      </c>
      <c r="C328" s="180" t="s">
        <v>1837</v>
      </c>
      <c r="D328" s="180" t="s">
        <v>2231</v>
      </c>
      <c r="E328" s="180" t="s">
        <v>1847</v>
      </c>
      <c r="F328" s="180">
        <v>1142.73</v>
      </c>
      <c r="G328" s="180" t="s">
        <v>1840</v>
      </c>
      <c r="H328" s="180" t="s">
        <v>3358</v>
      </c>
      <c r="I328" s="180" t="s">
        <v>2458</v>
      </c>
      <c r="J328" s="180" t="s">
        <v>3359</v>
      </c>
      <c r="K328" s="180" t="s">
        <v>3360</v>
      </c>
      <c r="L328" s="180" t="s">
        <v>1837</v>
      </c>
      <c r="M328" s="180" t="s">
        <v>1896</v>
      </c>
      <c r="N328" s="180" t="s">
        <v>441</v>
      </c>
      <c r="O328" s="180">
        <v>88626966</v>
      </c>
      <c r="P328" s="180">
        <v>88627274</v>
      </c>
      <c r="Q328" s="180" t="s">
        <v>3361</v>
      </c>
      <c r="R328" s="180">
        <v>0</v>
      </c>
      <c r="S328" s="180" t="s">
        <v>33</v>
      </c>
      <c r="T328" s="180" t="s">
        <v>21</v>
      </c>
      <c r="U328" s="180" t="b">
        <v>0</v>
      </c>
      <c r="V328" s="180" t="s">
        <v>1846</v>
      </c>
      <c r="W328" s="180" t="s">
        <v>21</v>
      </c>
      <c r="X328" s="159"/>
      <c r="Y328" s="159"/>
      <c r="Z328" s="159"/>
    </row>
    <row r="329" spans="1:26" ht="15" customHeight="1">
      <c r="A329" s="180" t="s">
        <v>441</v>
      </c>
      <c r="B329" s="180">
        <v>113635063</v>
      </c>
      <c r="C329" s="180" t="s">
        <v>1837</v>
      </c>
      <c r="D329" s="180" t="s">
        <v>1859</v>
      </c>
      <c r="E329" s="180" t="s">
        <v>1847</v>
      </c>
      <c r="F329" s="180">
        <v>734.73</v>
      </c>
      <c r="G329" s="180" t="s">
        <v>1840</v>
      </c>
      <c r="H329" s="180" t="s">
        <v>3362</v>
      </c>
      <c r="I329" s="180" t="s">
        <v>2293</v>
      </c>
      <c r="J329" s="180" t="s">
        <v>3363</v>
      </c>
      <c r="K329" s="180" t="s">
        <v>3364</v>
      </c>
      <c r="L329" s="180" t="s">
        <v>1837</v>
      </c>
      <c r="M329" s="180" t="s">
        <v>1837</v>
      </c>
      <c r="N329" s="180" t="s">
        <v>441</v>
      </c>
      <c r="O329" s="180">
        <v>113635050</v>
      </c>
      <c r="P329" s="180">
        <v>113635130</v>
      </c>
      <c r="Q329" s="180" t="s">
        <v>3365</v>
      </c>
      <c r="R329" s="180">
        <v>0</v>
      </c>
      <c r="S329" s="180" t="s">
        <v>1905</v>
      </c>
      <c r="T329" s="180" t="s">
        <v>21</v>
      </c>
      <c r="U329" s="180" t="b">
        <v>0</v>
      </c>
      <c r="V329" s="180" t="s">
        <v>1846</v>
      </c>
      <c r="W329" s="180" t="s">
        <v>21</v>
      </c>
      <c r="X329" s="159"/>
      <c r="Y329" s="159"/>
      <c r="Z329" s="159"/>
    </row>
    <row r="330" spans="1:26" ht="15" customHeight="1">
      <c r="A330" s="180" t="s">
        <v>441</v>
      </c>
      <c r="B330" s="180">
        <v>119437075</v>
      </c>
      <c r="C330" s="180" t="s">
        <v>1837</v>
      </c>
      <c r="D330" s="180" t="s">
        <v>1890</v>
      </c>
      <c r="E330" s="180" t="s">
        <v>3366</v>
      </c>
      <c r="F330" s="180">
        <v>1364.93</v>
      </c>
      <c r="G330" s="180" t="s">
        <v>1840</v>
      </c>
      <c r="H330" s="180" t="s">
        <v>3367</v>
      </c>
      <c r="I330" s="180" t="s">
        <v>2163</v>
      </c>
      <c r="J330" s="180" t="s">
        <v>3368</v>
      </c>
      <c r="K330" s="180" t="s">
        <v>3369</v>
      </c>
      <c r="L330" s="180" t="s">
        <v>3370</v>
      </c>
      <c r="M330" s="180" t="s">
        <v>1844</v>
      </c>
      <c r="N330" s="180" t="s">
        <v>441</v>
      </c>
      <c r="O330" s="180">
        <v>119436888</v>
      </c>
      <c r="P330" s="180">
        <v>119437440</v>
      </c>
      <c r="Q330" s="180" t="s">
        <v>3371</v>
      </c>
      <c r="R330" s="180">
        <v>0</v>
      </c>
      <c r="S330" s="180" t="s">
        <v>1905</v>
      </c>
      <c r="T330" s="180" t="s">
        <v>21</v>
      </c>
      <c r="U330" s="180" t="b">
        <v>0</v>
      </c>
      <c r="V330" s="180" t="s">
        <v>1846</v>
      </c>
      <c r="W330" s="180" t="s">
        <v>21</v>
      </c>
      <c r="X330" s="159"/>
      <c r="Y330" s="159"/>
      <c r="Z330" s="159"/>
    </row>
    <row r="331" spans="1:26" ht="15" customHeight="1">
      <c r="A331" s="180" t="s">
        <v>441</v>
      </c>
      <c r="B331" s="180">
        <v>151379531</v>
      </c>
      <c r="C331" s="180" t="s">
        <v>1837</v>
      </c>
      <c r="D331" s="180" t="s">
        <v>2135</v>
      </c>
      <c r="E331" s="180" t="s">
        <v>1839</v>
      </c>
      <c r="F331" s="180">
        <v>446.73</v>
      </c>
      <c r="G331" s="180" t="s">
        <v>1840</v>
      </c>
      <c r="H331" s="180" t="s">
        <v>3372</v>
      </c>
      <c r="I331" s="180" t="s">
        <v>1922</v>
      </c>
      <c r="J331" s="180" t="s">
        <v>3373</v>
      </c>
      <c r="K331" s="180" t="s">
        <v>3374</v>
      </c>
      <c r="L331" s="180" t="s">
        <v>1837</v>
      </c>
      <c r="M331" s="180" t="s">
        <v>1837</v>
      </c>
      <c r="N331" s="180" t="s">
        <v>441</v>
      </c>
      <c r="O331" s="180">
        <v>151379363</v>
      </c>
      <c r="P331" s="180">
        <v>151379533</v>
      </c>
      <c r="Q331" s="180" t="s">
        <v>3375</v>
      </c>
      <c r="R331" s="180">
        <v>0</v>
      </c>
      <c r="S331" s="180" t="s">
        <v>1905</v>
      </c>
      <c r="T331" s="180" t="s">
        <v>21</v>
      </c>
      <c r="U331" s="180" t="b">
        <v>0</v>
      </c>
      <c r="V331" s="180" t="s">
        <v>1846</v>
      </c>
      <c r="W331" s="180" t="s">
        <v>21</v>
      </c>
      <c r="X331" s="159"/>
      <c r="Y331" s="159"/>
      <c r="Z331" s="159"/>
    </row>
    <row r="332" spans="1:26" ht="15" customHeight="1">
      <c r="A332" s="180" t="s">
        <v>441</v>
      </c>
      <c r="B332" s="180">
        <v>152619552</v>
      </c>
      <c r="C332" s="180" t="s">
        <v>1837</v>
      </c>
      <c r="D332" s="180" t="s">
        <v>1866</v>
      </c>
      <c r="E332" s="180" t="s">
        <v>3106</v>
      </c>
      <c r="F332" s="180">
        <v>662.4</v>
      </c>
      <c r="G332" s="180" t="s">
        <v>1837</v>
      </c>
      <c r="H332" s="180" t="s">
        <v>3376</v>
      </c>
      <c r="I332" s="180" t="s">
        <v>2098</v>
      </c>
      <c r="J332" s="180" t="s">
        <v>3377</v>
      </c>
      <c r="K332" s="180" t="s">
        <v>1837</v>
      </c>
      <c r="L332" s="180" t="s">
        <v>1837</v>
      </c>
      <c r="M332" s="180" t="s">
        <v>1877</v>
      </c>
      <c r="N332" s="180" t="s">
        <v>441</v>
      </c>
      <c r="O332" s="180">
        <v>152619508</v>
      </c>
      <c r="P332" s="180">
        <v>152619718</v>
      </c>
      <c r="Q332" s="180" t="s">
        <v>3378</v>
      </c>
      <c r="R332" s="180">
        <v>0</v>
      </c>
      <c r="S332" s="180" t="s">
        <v>1905</v>
      </c>
      <c r="T332" s="180" t="s">
        <v>21</v>
      </c>
      <c r="U332" s="180" t="b">
        <v>0</v>
      </c>
      <c r="V332" s="180" t="s">
        <v>1846</v>
      </c>
      <c r="W332" s="180" t="s">
        <v>21</v>
      </c>
      <c r="X332" s="159"/>
      <c r="Y332" s="159"/>
      <c r="Z332" s="159"/>
    </row>
    <row r="333" spans="1:26" ht="15" customHeight="1">
      <c r="A333" s="180" t="s">
        <v>441</v>
      </c>
      <c r="B333" s="180">
        <v>176123562</v>
      </c>
      <c r="C333" s="180" t="s">
        <v>1837</v>
      </c>
      <c r="D333" s="180" t="s">
        <v>1847</v>
      </c>
      <c r="E333" s="180" t="s">
        <v>3379</v>
      </c>
      <c r="F333" s="180">
        <v>457.53</v>
      </c>
      <c r="G333" s="180" t="s">
        <v>1840</v>
      </c>
      <c r="H333" s="180" t="s">
        <v>3380</v>
      </c>
      <c r="I333" s="180" t="s">
        <v>2124</v>
      </c>
      <c r="J333" s="180" t="s">
        <v>3381</v>
      </c>
      <c r="K333" s="180" t="s">
        <v>3382</v>
      </c>
      <c r="L333" s="180" t="s">
        <v>3383</v>
      </c>
      <c r="M333" s="180" t="s">
        <v>1896</v>
      </c>
      <c r="N333" s="180" t="s">
        <v>441</v>
      </c>
      <c r="O333" s="180">
        <v>176122768</v>
      </c>
      <c r="P333" s="180">
        <v>176123585</v>
      </c>
      <c r="Q333" s="180" t="s">
        <v>3384</v>
      </c>
      <c r="R333" s="180">
        <v>0</v>
      </c>
      <c r="S333" s="180" t="s">
        <v>1905</v>
      </c>
      <c r="T333" s="180" t="s">
        <v>21</v>
      </c>
      <c r="U333" s="180" t="b">
        <v>0</v>
      </c>
      <c r="V333" s="180" t="s">
        <v>1846</v>
      </c>
      <c r="W333" s="180" t="s">
        <v>21</v>
      </c>
      <c r="X333" s="159"/>
      <c r="Y333" s="159"/>
      <c r="Z333" s="159"/>
    </row>
    <row r="334" spans="1:26" ht="15" customHeight="1">
      <c r="A334" s="180" t="s">
        <v>441</v>
      </c>
      <c r="B334" s="180">
        <v>177629445</v>
      </c>
      <c r="C334" s="180" t="s">
        <v>1837</v>
      </c>
      <c r="D334" s="180" t="s">
        <v>1866</v>
      </c>
      <c r="E334" s="180" t="s">
        <v>3094</v>
      </c>
      <c r="F334" s="180">
        <v>2205.19</v>
      </c>
      <c r="G334" s="180" t="s">
        <v>1840</v>
      </c>
      <c r="H334" s="180" t="s">
        <v>3385</v>
      </c>
      <c r="I334" s="180" t="s">
        <v>2075</v>
      </c>
      <c r="J334" s="180" t="s">
        <v>3386</v>
      </c>
      <c r="K334" s="180" t="s">
        <v>3387</v>
      </c>
      <c r="L334" s="180" t="s">
        <v>3388</v>
      </c>
      <c r="M334" s="180" t="s">
        <v>1877</v>
      </c>
      <c r="N334" s="180" t="s">
        <v>441</v>
      </c>
      <c r="O334" s="180">
        <v>177629406</v>
      </c>
      <c r="P334" s="180">
        <v>177629562</v>
      </c>
      <c r="Q334" s="180" t="s">
        <v>3389</v>
      </c>
      <c r="R334" s="180">
        <v>0</v>
      </c>
      <c r="S334" s="180" t="s">
        <v>33</v>
      </c>
      <c r="T334" s="180" t="s">
        <v>21</v>
      </c>
      <c r="U334" s="180" t="b">
        <v>1</v>
      </c>
      <c r="V334" s="180" t="s">
        <v>1846</v>
      </c>
      <c r="W334" s="180" t="s">
        <v>21</v>
      </c>
      <c r="X334" s="159"/>
      <c r="Y334" s="159"/>
      <c r="Z334" s="159"/>
    </row>
    <row r="335" spans="1:26" ht="15" customHeight="1">
      <c r="A335" s="180" t="s">
        <v>441</v>
      </c>
      <c r="B335" s="180">
        <v>184937484</v>
      </c>
      <c r="C335" s="180" t="s">
        <v>1837</v>
      </c>
      <c r="D335" s="180" t="s">
        <v>1847</v>
      </c>
      <c r="E335" s="180" t="s">
        <v>3390</v>
      </c>
      <c r="F335" s="180">
        <v>3313.59</v>
      </c>
      <c r="G335" s="180" t="s">
        <v>1840</v>
      </c>
      <c r="H335" s="180" t="s">
        <v>3391</v>
      </c>
      <c r="I335" s="180" t="s">
        <v>3392</v>
      </c>
      <c r="J335" s="180" t="s">
        <v>3393</v>
      </c>
      <c r="K335" s="180" t="s">
        <v>3394</v>
      </c>
      <c r="L335" s="180" t="s">
        <v>3395</v>
      </c>
      <c r="M335" s="180" t="s">
        <v>1877</v>
      </c>
      <c r="N335" s="180" t="s">
        <v>441</v>
      </c>
      <c r="O335" s="180">
        <v>184935782</v>
      </c>
      <c r="P335" s="180">
        <v>184939026</v>
      </c>
      <c r="Q335" s="180" t="s">
        <v>3396</v>
      </c>
      <c r="R335" s="180">
        <v>0</v>
      </c>
      <c r="S335" s="180" t="s">
        <v>1905</v>
      </c>
      <c r="T335" s="180" t="s">
        <v>21</v>
      </c>
      <c r="U335" s="180" t="b">
        <v>1</v>
      </c>
      <c r="V335" s="180" t="s">
        <v>1846</v>
      </c>
      <c r="W335" s="180" t="s">
        <v>21</v>
      </c>
      <c r="X335" s="159"/>
      <c r="Y335" s="159"/>
      <c r="Z335" s="159"/>
    </row>
    <row r="336" spans="1:26" ht="15" customHeight="1">
      <c r="A336" s="180" t="s">
        <v>441</v>
      </c>
      <c r="B336" s="180">
        <v>186694320</v>
      </c>
      <c r="C336" s="180" t="s">
        <v>1837</v>
      </c>
      <c r="D336" s="180" t="s">
        <v>1866</v>
      </c>
      <c r="E336" s="180" t="s">
        <v>2684</v>
      </c>
      <c r="F336" s="180">
        <v>407.73</v>
      </c>
      <c r="G336" s="180" t="s">
        <v>1840</v>
      </c>
      <c r="H336" s="180" t="s">
        <v>3397</v>
      </c>
      <c r="I336" s="180" t="s">
        <v>2608</v>
      </c>
      <c r="J336" s="180" t="s">
        <v>3398</v>
      </c>
      <c r="K336" s="180" t="s">
        <v>3399</v>
      </c>
      <c r="L336" s="180" t="s">
        <v>1837</v>
      </c>
      <c r="M336" s="180" t="s">
        <v>1896</v>
      </c>
      <c r="N336" s="180" t="s">
        <v>441</v>
      </c>
      <c r="O336" s="180">
        <v>186694173</v>
      </c>
      <c r="P336" s="180">
        <v>186694411</v>
      </c>
      <c r="Q336" s="180" t="s">
        <v>3400</v>
      </c>
      <c r="R336" s="180">
        <v>0</v>
      </c>
      <c r="S336" s="180" t="s">
        <v>1905</v>
      </c>
      <c r="T336" s="180" t="s">
        <v>21</v>
      </c>
      <c r="U336" s="180" t="b">
        <v>0</v>
      </c>
      <c r="V336" s="180" t="s">
        <v>1846</v>
      </c>
      <c r="W336" s="180" t="s">
        <v>21</v>
      </c>
      <c r="X336" s="159"/>
      <c r="Y336" s="159"/>
      <c r="Z336" s="159"/>
    </row>
    <row r="337" spans="1:26" ht="15" customHeight="1">
      <c r="A337" s="180" t="s">
        <v>441</v>
      </c>
      <c r="B337" s="180">
        <v>210556728</v>
      </c>
      <c r="C337" s="180" t="s">
        <v>1837</v>
      </c>
      <c r="D337" s="180" t="s">
        <v>1890</v>
      </c>
      <c r="E337" s="180" t="s">
        <v>1913</v>
      </c>
      <c r="F337" s="180">
        <v>3423.26</v>
      </c>
      <c r="G337" s="180" t="s">
        <v>1840</v>
      </c>
      <c r="H337" s="180" t="s">
        <v>3401</v>
      </c>
      <c r="I337" s="180" t="s">
        <v>2999</v>
      </c>
      <c r="J337" s="180" t="s">
        <v>3402</v>
      </c>
      <c r="K337" s="180" t="s">
        <v>3403</v>
      </c>
      <c r="L337" s="180" t="s">
        <v>3404</v>
      </c>
      <c r="M337" s="180" t="s">
        <v>1844</v>
      </c>
      <c r="N337" s="180" t="s">
        <v>441</v>
      </c>
      <c r="O337" s="180">
        <v>210556718</v>
      </c>
      <c r="P337" s="180">
        <v>210556859</v>
      </c>
      <c r="Q337" s="180" t="s">
        <v>3405</v>
      </c>
      <c r="R337" s="180">
        <v>0</v>
      </c>
      <c r="S337" s="180" t="s">
        <v>1905</v>
      </c>
      <c r="T337" s="180" t="s">
        <v>21</v>
      </c>
      <c r="U337" s="180" t="b">
        <v>0</v>
      </c>
      <c r="V337" s="180" t="s">
        <v>1846</v>
      </c>
      <c r="W337" s="180" t="s">
        <v>21</v>
      </c>
      <c r="X337" s="159"/>
      <c r="Y337" s="159"/>
      <c r="Z337" s="159"/>
    </row>
    <row r="338" spans="1:26" ht="15" customHeight="1">
      <c r="A338" s="180" t="s">
        <v>441</v>
      </c>
      <c r="B338" s="180">
        <v>216633567</v>
      </c>
      <c r="C338" s="180" t="s">
        <v>1837</v>
      </c>
      <c r="D338" s="180" t="s">
        <v>1847</v>
      </c>
      <c r="E338" s="180" t="s">
        <v>2472</v>
      </c>
      <c r="F338" s="180">
        <v>1815.06</v>
      </c>
      <c r="G338" s="180" t="s">
        <v>1840</v>
      </c>
      <c r="H338" s="180" t="s">
        <v>3406</v>
      </c>
      <c r="I338" s="180" t="s">
        <v>2452</v>
      </c>
      <c r="J338" s="180" t="s">
        <v>3407</v>
      </c>
      <c r="K338" s="180" t="s">
        <v>3408</v>
      </c>
      <c r="L338" s="180" t="s">
        <v>1837</v>
      </c>
      <c r="M338" s="180" t="s">
        <v>1844</v>
      </c>
      <c r="N338" s="180" t="s">
        <v>441</v>
      </c>
      <c r="O338" s="180">
        <v>216633523</v>
      </c>
      <c r="P338" s="180">
        <v>216633965</v>
      </c>
      <c r="Q338" s="180" t="s">
        <v>3409</v>
      </c>
      <c r="R338" s="180">
        <v>0</v>
      </c>
      <c r="S338" s="180" t="s">
        <v>1905</v>
      </c>
      <c r="T338" s="180" t="s">
        <v>21</v>
      </c>
      <c r="U338" s="180" t="b">
        <v>1</v>
      </c>
      <c r="V338" s="180" t="s">
        <v>1846</v>
      </c>
      <c r="W338" s="180" t="s">
        <v>21</v>
      </c>
      <c r="X338" s="159"/>
      <c r="Y338" s="159"/>
      <c r="Z338" s="159"/>
    </row>
    <row r="339" spans="1:26" ht="15" customHeight="1">
      <c r="A339" s="180" t="s">
        <v>441</v>
      </c>
      <c r="B339" s="180">
        <v>230996317</v>
      </c>
      <c r="C339" s="180" t="s">
        <v>1837</v>
      </c>
      <c r="D339" s="180" t="s">
        <v>3410</v>
      </c>
      <c r="E339" s="180" t="s">
        <v>1839</v>
      </c>
      <c r="F339" s="180">
        <v>667.23</v>
      </c>
      <c r="G339" s="180" t="s">
        <v>1840</v>
      </c>
      <c r="H339" s="180" t="s">
        <v>3411</v>
      </c>
      <c r="I339" s="180" t="s">
        <v>2042</v>
      </c>
      <c r="J339" s="180" t="s">
        <v>3412</v>
      </c>
      <c r="K339" s="180" t="s">
        <v>3413</v>
      </c>
      <c r="L339" s="180" t="s">
        <v>1837</v>
      </c>
      <c r="M339" s="180" t="s">
        <v>1844</v>
      </c>
      <c r="N339" s="180" t="s">
        <v>441</v>
      </c>
      <c r="O339" s="180">
        <v>230996233</v>
      </c>
      <c r="P339" s="180">
        <v>230996534</v>
      </c>
      <c r="Q339" s="180" t="s">
        <v>3414</v>
      </c>
      <c r="R339" s="180">
        <v>0</v>
      </c>
      <c r="S339" s="180" t="s">
        <v>1905</v>
      </c>
      <c r="T339" s="180" t="s">
        <v>21</v>
      </c>
      <c r="U339" s="180" t="b">
        <v>0</v>
      </c>
      <c r="V339" s="180" t="s">
        <v>1858</v>
      </c>
      <c r="W339" s="180" t="s">
        <v>21</v>
      </c>
      <c r="X339" s="159"/>
      <c r="Y339" s="159"/>
      <c r="Z339" s="159"/>
    </row>
    <row r="340" spans="1:26" ht="15" customHeight="1">
      <c r="A340" s="180" t="s">
        <v>441</v>
      </c>
      <c r="B340" s="180">
        <v>232847515</v>
      </c>
      <c r="C340" s="180" t="s">
        <v>1837</v>
      </c>
      <c r="D340" s="180" t="s">
        <v>1847</v>
      </c>
      <c r="E340" s="180" t="s">
        <v>3415</v>
      </c>
      <c r="F340" s="180">
        <v>2487.73</v>
      </c>
      <c r="G340" s="180" t="s">
        <v>1837</v>
      </c>
      <c r="H340" s="180" t="s">
        <v>3416</v>
      </c>
      <c r="I340" s="180" t="s">
        <v>1996</v>
      </c>
      <c r="J340" s="180" t="s">
        <v>3417</v>
      </c>
      <c r="K340" s="180" t="s">
        <v>1837</v>
      </c>
      <c r="L340" s="180" t="s">
        <v>1837</v>
      </c>
      <c r="M340" s="180" t="s">
        <v>1837</v>
      </c>
      <c r="N340" s="180" t="s">
        <v>441</v>
      </c>
      <c r="O340" s="180">
        <v>232847347</v>
      </c>
      <c r="P340" s="180">
        <v>232847571</v>
      </c>
      <c r="Q340" s="180" t="s">
        <v>3418</v>
      </c>
      <c r="R340" s="180">
        <v>0</v>
      </c>
      <c r="S340" s="180" t="s">
        <v>1905</v>
      </c>
      <c r="T340" s="180" t="s">
        <v>21</v>
      </c>
      <c r="U340" s="180" t="b">
        <v>0</v>
      </c>
      <c r="V340" s="180" t="s">
        <v>1858</v>
      </c>
      <c r="W340" s="180" t="s">
        <v>21</v>
      </c>
      <c r="X340" s="159"/>
      <c r="Y340" s="159"/>
      <c r="Z340" s="159"/>
    </row>
    <row r="341" spans="1:26" ht="15" customHeight="1">
      <c r="A341" s="180" t="s">
        <v>441</v>
      </c>
      <c r="B341" s="180">
        <v>235852770</v>
      </c>
      <c r="C341" s="180" t="s">
        <v>1837</v>
      </c>
      <c r="D341" s="180" t="s">
        <v>1847</v>
      </c>
      <c r="E341" s="180" t="s">
        <v>3419</v>
      </c>
      <c r="F341" s="180">
        <v>792.53</v>
      </c>
      <c r="G341" s="180" t="s">
        <v>1840</v>
      </c>
      <c r="H341" s="180" t="s">
        <v>3420</v>
      </c>
      <c r="I341" s="180" t="s">
        <v>3421</v>
      </c>
      <c r="J341" s="180" t="s">
        <v>3422</v>
      </c>
      <c r="K341" s="180" t="s">
        <v>3423</v>
      </c>
      <c r="L341" s="180" t="s">
        <v>3424</v>
      </c>
      <c r="M341" s="180" t="s">
        <v>1896</v>
      </c>
      <c r="N341" s="180" t="s">
        <v>441</v>
      </c>
      <c r="O341" s="180">
        <v>235852685</v>
      </c>
      <c r="P341" s="180">
        <v>235852853</v>
      </c>
      <c r="Q341" s="180" t="s">
        <v>3425</v>
      </c>
      <c r="R341" s="180">
        <v>0</v>
      </c>
      <c r="S341" s="180" t="s">
        <v>1905</v>
      </c>
      <c r="T341" s="180" t="s">
        <v>21</v>
      </c>
      <c r="U341" s="180" t="b">
        <v>0</v>
      </c>
      <c r="V341" s="180" t="s">
        <v>1846</v>
      </c>
      <c r="W341" s="180" t="s">
        <v>21</v>
      </c>
      <c r="X341" s="159"/>
      <c r="Y341" s="159"/>
      <c r="Z341" s="159"/>
    </row>
    <row r="342" spans="1:26" ht="15" customHeight="1">
      <c r="A342" s="180" t="s">
        <v>441</v>
      </c>
      <c r="B342" s="180">
        <v>240042812</v>
      </c>
      <c r="C342" s="180" t="s">
        <v>1837</v>
      </c>
      <c r="D342" s="180" t="s">
        <v>3426</v>
      </c>
      <c r="E342" s="180" t="s">
        <v>1866</v>
      </c>
      <c r="F342" s="180">
        <v>30</v>
      </c>
      <c r="G342" s="180" t="s">
        <v>1840</v>
      </c>
      <c r="H342" s="180" t="s">
        <v>3427</v>
      </c>
      <c r="I342" s="180" t="s">
        <v>773</v>
      </c>
      <c r="J342" s="180" t="s">
        <v>1837</v>
      </c>
      <c r="K342" s="180" t="s">
        <v>1837</v>
      </c>
      <c r="L342" s="180" t="s">
        <v>1837</v>
      </c>
      <c r="M342" s="180" t="s">
        <v>1896</v>
      </c>
      <c r="N342" s="180" t="s">
        <v>441</v>
      </c>
      <c r="O342" s="180">
        <v>240041812</v>
      </c>
      <c r="P342" s="180">
        <v>240042982</v>
      </c>
      <c r="Q342" s="180" t="s">
        <v>3428</v>
      </c>
      <c r="R342" s="180">
        <v>0</v>
      </c>
      <c r="S342" s="180" t="s">
        <v>33</v>
      </c>
      <c r="T342" s="180" t="s">
        <v>21</v>
      </c>
      <c r="U342" s="180" t="b">
        <v>0</v>
      </c>
      <c r="V342" s="180" t="s">
        <v>1858</v>
      </c>
      <c r="W342" s="180" t="s">
        <v>21</v>
      </c>
      <c r="X342" s="159"/>
      <c r="Y342" s="159"/>
      <c r="Z342" s="159"/>
    </row>
    <row r="343" spans="1:26" ht="15" customHeight="1">
      <c r="A343" s="180" t="s">
        <v>441</v>
      </c>
      <c r="B343" s="180">
        <v>240682382</v>
      </c>
      <c r="C343" s="180" t="s">
        <v>1837</v>
      </c>
      <c r="D343" s="180" t="s">
        <v>1865</v>
      </c>
      <c r="E343" s="180" t="s">
        <v>1866</v>
      </c>
      <c r="F343" s="180">
        <v>160.72999999999999</v>
      </c>
      <c r="G343" s="180" t="s">
        <v>1840</v>
      </c>
      <c r="H343" s="180" t="s">
        <v>3429</v>
      </c>
      <c r="I343" s="180" t="s">
        <v>2277</v>
      </c>
      <c r="J343" s="180" t="s">
        <v>3430</v>
      </c>
      <c r="K343" s="180" t="s">
        <v>3431</v>
      </c>
      <c r="L343" s="180" t="s">
        <v>1837</v>
      </c>
      <c r="M343" s="180" t="s">
        <v>1837</v>
      </c>
      <c r="N343" s="180" t="s">
        <v>441</v>
      </c>
      <c r="O343" s="180">
        <v>240682230</v>
      </c>
      <c r="P343" s="180">
        <v>240682837</v>
      </c>
      <c r="Q343" s="180" t="s">
        <v>721</v>
      </c>
      <c r="R343" s="180">
        <v>0</v>
      </c>
      <c r="S343" s="180" t="s">
        <v>33</v>
      </c>
      <c r="T343" s="180" t="s">
        <v>21</v>
      </c>
      <c r="U343" s="180" t="b">
        <v>0</v>
      </c>
      <c r="V343" s="180" t="s">
        <v>1858</v>
      </c>
      <c r="W343" s="180" t="s">
        <v>21</v>
      </c>
      <c r="X343" s="159"/>
      <c r="Y343" s="159"/>
      <c r="Z343" s="159"/>
    </row>
    <row r="344" spans="1:26" ht="15" customHeight="1">
      <c r="A344" s="180" t="s">
        <v>441</v>
      </c>
      <c r="B344" s="180">
        <v>240692368</v>
      </c>
      <c r="C344" s="180" t="s">
        <v>1837</v>
      </c>
      <c r="D344" s="180" t="s">
        <v>2319</v>
      </c>
      <c r="E344" s="180" t="s">
        <v>1890</v>
      </c>
      <c r="F344" s="180">
        <v>292.73</v>
      </c>
      <c r="G344" s="180" t="s">
        <v>1840</v>
      </c>
      <c r="H344" s="180" t="s">
        <v>3432</v>
      </c>
      <c r="I344" s="180" t="s">
        <v>2532</v>
      </c>
      <c r="J344" s="180" t="s">
        <v>3433</v>
      </c>
      <c r="K344" s="180" t="s">
        <v>3434</v>
      </c>
      <c r="L344" s="180" t="s">
        <v>1837</v>
      </c>
      <c r="M344" s="180" t="s">
        <v>1837</v>
      </c>
      <c r="N344" s="180" t="s">
        <v>441</v>
      </c>
      <c r="O344" s="180">
        <v>240692073</v>
      </c>
      <c r="P344" s="180">
        <v>240692521</v>
      </c>
      <c r="Q344" s="180" t="s">
        <v>723</v>
      </c>
      <c r="R344" s="180">
        <v>0</v>
      </c>
      <c r="S344" s="180" t="s">
        <v>1905</v>
      </c>
      <c r="T344" s="180" t="s">
        <v>21</v>
      </c>
      <c r="U344" s="180" t="b">
        <v>0</v>
      </c>
      <c r="V344" s="180" t="s">
        <v>1858</v>
      </c>
      <c r="W344" s="180" t="s">
        <v>21</v>
      </c>
      <c r="X344" s="159"/>
      <c r="Y344" s="159"/>
      <c r="Z344" s="159"/>
    </row>
    <row r="345" spans="1:26" ht="15" customHeight="1">
      <c r="A345" s="180" t="s">
        <v>441</v>
      </c>
      <c r="B345" s="180">
        <v>240757423</v>
      </c>
      <c r="C345" s="180" t="s">
        <v>1837</v>
      </c>
      <c r="D345" s="180" t="s">
        <v>3435</v>
      </c>
      <c r="E345" s="180" t="s">
        <v>1890</v>
      </c>
      <c r="F345" s="180">
        <v>597.05999999999995</v>
      </c>
      <c r="G345" s="180" t="s">
        <v>1840</v>
      </c>
      <c r="H345" s="180" t="s">
        <v>3436</v>
      </c>
      <c r="I345" s="180" t="s">
        <v>1887</v>
      </c>
      <c r="J345" s="180" t="s">
        <v>3437</v>
      </c>
      <c r="K345" s="180" t="s">
        <v>3438</v>
      </c>
      <c r="L345" s="180" t="s">
        <v>1837</v>
      </c>
      <c r="M345" s="180" t="s">
        <v>1844</v>
      </c>
      <c r="N345" s="180" t="s">
        <v>441</v>
      </c>
      <c r="O345" s="180">
        <v>240757318</v>
      </c>
      <c r="P345" s="180">
        <v>240757594</v>
      </c>
      <c r="Q345" s="180" t="s">
        <v>3439</v>
      </c>
      <c r="R345" s="180">
        <v>0</v>
      </c>
      <c r="S345" s="180" t="s">
        <v>33</v>
      </c>
      <c r="T345" s="180" t="s">
        <v>21</v>
      </c>
      <c r="U345" s="180" t="b">
        <v>0</v>
      </c>
      <c r="V345" s="180" t="s">
        <v>1858</v>
      </c>
      <c r="W345" s="180" t="s">
        <v>21</v>
      </c>
      <c r="X345" s="159"/>
      <c r="Y345" s="159"/>
      <c r="Z345" s="159"/>
    </row>
    <row r="346" spans="1:26" ht="15" customHeight="1">
      <c r="A346" s="180" t="s">
        <v>458</v>
      </c>
      <c r="B346" s="180">
        <v>145669</v>
      </c>
      <c r="C346" s="180" t="s">
        <v>1837</v>
      </c>
      <c r="D346" s="180" t="s">
        <v>3440</v>
      </c>
      <c r="E346" s="180" t="s">
        <v>1890</v>
      </c>
      <c r="F346" s="180">
        <v>1224</v>
      </c>
      <c r="G346" s="180" t="s">
        <v>1840</v>
      </c>
      <c r="H346" s="180" t="s">
        <v>3441</v>
      </c>
      <c r="I346" s="180" t="s">
        <v>2422</v>
      </c>
      <c r="J346" s="180" t="s">
        <v>3442</v>
      </c>
      <c r="K346" s="180" t="s">
        <v>3443</v>
      </c>
      <c r="L346" s="180" t="s">
        <v>3444</v>
      </c>
      <c r="M346" s="180" t="s">
        <v>1896</v>
      </c>
      <c r="N346" s="180" t="s">
        <v>458</v>
      </c>
      <c r="O346" s="180">
        <v>145414</v>
      </c>
      <c r="P346" s="180">
        <v>145692</v>
      </c>
      <c r="Q346" s="180" t="s">
        <v>3445</v>
      </c>
      <c r="R346" s="180">
        <v>0</v>
      </c>
      <c r="S346" s="180" t="s">
        <v>1905</v>
      </c>
      <c r="T346" s="180" t="s">
        <v>21</v>
      </c>
      <c r="U346" s="180" t="b">
        <v>0</v>
      </c>
      <c r="V346" s="180" t="s">
        <v>1858</v>
      </c>
      <c r="W346" s="180" t="s">
        <v>21</v>
      </c>
      <c r="X346" s="159"/>
      <c r="Y346" s="159"/>
      <c r="Z346" s="159"/>
    </row>
    <row r="347" spans="1:26" ht="15" customHeight="1">
      <c r="A347" s="180" t="s">
        <v>458</v>
      </c>
      <c r="B347" s="180">
        <v>257794</v>
      </c>
      <c r="C347" s="180" t="s">
        <v>1837</v>
      </c>
      <c r="D347" s="180" t="s">
        <v>3446</v>
      </c>
      <c r="E347" s="180" t="s">
        <v>1847</v>
      </c>
      <c r="F347" s="180">
        <v>2324.17</v>
      </c>
      <c r="G347" s="180" t="s">
        <v>1840</v>
      </c>
      <c r="H347" s="180" t="s">
        <v>3447</v>
      </c>
      <c r="I347" s="180" t="s">
        <v>2675</v>
      </c>
      <c r="J347" s="180" t="s">
        <v>3448</v>
      </c>
      <c r="K347" s="180" t="s">
        <v>3449</v>
      </c>
      <c r="L347" s="180" t="s">
        <v>3450</v>
      </c>
      <c r="M347" s="180" t="s">
        <v>1877</v>
      </c>
      <c r="N347" s="180" t="s">
        <v>458</v>
      </c>
      <c r="O347" s="180">
        <v>257778</v>
      </c>
      <c r="P347" s="180">
        <v>257836</v>
      </c>
      <c r="Q347" s="180" t="s">
        <v>3451</v>
      </c>
      <c r="R347" s="180">
        <v>0</v>
      </c>
      <c r="S347" s="180" t="s">
        <v>1905</v>
      </c>
      <c r="T347" s="180" t="s">
        <v>21</v>
      </c>
      <c r="U347" s="180" t="b">
        <v>0</v>
      </c>
      <c r="V347" s="180" t="s">
        <v>1858</v>
      </c>
      <c r="W347" s="180" t="s">
        <v>21</v>
      </c>
      <c r="X347" s="159"/>
      <c r="Y347" s="159"/>
      <c r="Z347" s="159"/>
    </row>
    <row r="348" spans="1:26" ht="15" customHeight="1">
      <c r="A348" s="180" t="s">
        <v>458</v>
      </c>
      <c r="B348" s="180">
        <v>21126073</v>
      </c>
      <c r="C348" s="180" t="s">
        <v>1837</v>
      </c>
      <c r="D348" s="180" t="s">
        <v>1847</v>
      </c>
      <c r="E348" s="180" t="s">
        <v>1859</v>
      </c>
      <c r="F348" s="180">
        <v>797.61</v>
      </c>
      <c r="G348" s="180" t="s">
        <v>1840</v>
      </c>
      <c r="H348" s="180" t="s">
        <v>3452</v>
      </c>
      <c r="I348" s="180" t="s">
        <v>3064</v>
      </c>
      <c r="J348" s="180" t="s">
        <v>3453</v>
      </c>
      <c r="K348" s="180" t="s">
        <v>3454</v>
      </c>
      <c r="L348" s="180" t="s">
        <v>3455</v>
      </c>
      <c r="M348" s="180" t="s">
        <v>1837</v>
      </c>
      <c r="N348" s="180" t="s">
        <v>458</v>
      </c>
      <c r="O348" s="180">
        <v>21126036</v>
      </c>
      <c r="P348" s="180">
        <v>21126204</v>
      </c>
      <c r="Q348" s="180" t="s">
        <v>3456</v>
      </c>
      <c r="R348" s="180">
        <v>0</v>
      </c>
      <c r="S348" s="180" t="s">
        <v>1905</v>
      </c>
      <c r="T348" s="180" t="s">
        <v>21</v>
      </c>
      <c r="U348" s="180" t="b">
        <v>0</v>
      </c>
      <c r="V348" s="180" t="s">
        <v>1846</v>
      </c>
      <c r="W348" s="180" t="s">
        <v>21</v>
      </c>
      <c r="X348" s="159"/>
      <c r="Y348" s="159"/>
      <c r="Z348" s="159"/>
    </row>
    <row r="349" spans="1:26" ht="15" customHeight="1">
      <c r="A349" s="180" t="s">
        <v>458</v>
      </c>
      <c r="B349" s="180">
        <v>25476413</v>
      </c>
      <c r="C349" s="180" t="s">
        <v>1837</v>
      </c>
      <c r="D349" s="180" t="s">
        <v>3457</v>
      </c>
      <c r="E349" s="180" t="s">
        <v>1866</v>
      </c>
      <c r="F349" s="180">
        <v>1137.47</v>
      </c>
      <c r="G349" s="180" t="s">
        <v>1840</v>
      </c>
      <c r="H349" s="180" t="s">
        <v>3458</v>
      </c>
      <c r="I349" s="180" t="s">
        <v>3459</v>
      </c>
      <c r="J349" s="180" t="s">
        <v>3460</v>
      </c>
      <c r="K349" s="180" t="s">
        <v>3461</v>
      </c>
      <c r="L349" s="180" t="s">
        <v>3462</v>
      </c>
      <c r="M349" s="180" t="s">
        <v>1877</v>
      </c>
      <c r="N349" s="180" t="s">
        <v>458</v>
      </c>
      <c r="O349" s="180">
        <v>25476042</v>
      </c>
      <c r="P349" s="180">
        <v>25477089</v>
      </c>
      <c r="Q349" s="180" t="s">
        <v>3463</v>
      </c>
      <c r="R349" s="180">
        <v>0</v>
      </c>
      <c r="S349" s="180" t="s">
        <v>33</v>
      </c>
      <c r="T349" s="180" t="s">
        <v>21</v>
      </c>
      <c r="U349" s="180" t="b">
        <v>0</v>
      </c>
      <c r="V349" s="180" t="s">
        <v>1846</v>
      </c>
      <c r="W349" s="180" t="s">
        <v>21</v>
      </c>
      <c r="X349" s="159"/>
      <c r="Y349" s="159"/>
      <c r="Z349" s="159"/>
    </row>
    <row r="350" spans="1:26" ht="15" customHeight="1">
      <c r="A350" s="180" t="s">
        <v>458</v>
      </c>
      <c r="B350" s="180">
        <v>34077058</v>
      </c>
      <c r="C350" s="180" t="s">
        <v>1837</v>
      </c>
      <c r="D350" s="180" t="s">
        <v>1847</v>
      </c>
      <c r="E350" s="180" t="s">
        <v>2231</v>
      </c>
      <c r="F350" s="180">
        <v>1530.73</v>
      </c>
      <c r="G350" s="180" t="s">
        <v>1840</v>
      </c>
      <c r="H350" s="180" t="s">
        <v>3464</v>
      </c>
      <c r="I350" s="180" t="s">
        <v>2532</v>
      </c>
      <c r="J350" s="180" t="s">
        <v>3465</v>
      </c>
      <c r="K350" s="180" t="s">
        <v>3466</v>
      </c>
      <c r="L350" s="180" t="s">
        <v>1837</v>
      </c>
      <c r="M350" s="180" t="s">
        <v>1844</v>
      </c>
      <c r="N350" s="180" t="s">
        <v>458</v>
      </c>
      <c r="O350" s="180">
        <v>34077027</v>
      </c>
      <c r="P350" s="180">
        <v>34077245</v>
      </c>
      <c r="Q350" s="180" t="s">
        <v>3467</v>
      </c>
      <c r="R350" s="180">
        <v>0</v>
      </c>
      <c r="S350" s="180" t="s">
        <v>1905</v>
      </c>
      <c r="T350" s="180" t="s">
        <v>21</v>
      </c>
      <c r="U350" s="180" t="b">
        <v>0</v>
      </c>
      <c r="V350" s="180" t="s">
        <v>1858</v>
      </c>
      <c r="W350" s="180" t="s">
        <v>21</v>
      </c>
      <c r="X350" s="159"/>
      <c r="Y350" s="159"/>
      <c r="Z350" s="159"/>
    </row>
    <row r="351" spans="1:26" ht="15" customHeight="1">
      <c r="A351" s="180" t="s">
        <v>458</v>
      </c>
      <c r="B351" s="180">
        <v>35226773</v>
      </c>
      <c r="C351" s="180" t="s">
        <v>1837</v>
      </c>
      <c r="D351" s="180" t="s">
        <v>3468</v>
      </c>
      <c r="E351" s="180" t="s">
        <v>1866</v>
      </c>
      <c r="F351" s="180">
        <v>954.23</v>
      </c>
      <c r="G351" s="180" t="s">
        <v>1840</v>
      </c>
      <c r="H351" s="180" t="s">
        <v>3469</v>
      </c>
      <c r="I351" s="180" t="s">
        <v>1922</v>
      </c>
      <c r="J351" s="180" t="s">
        <v>3470</v>
      </c>
      <c r="K351" s="180" t="s">
        <v>3471</v>
      </c>
      <c r="L351" s="180" t="s">
        <v>1837</v>
      </c>
      <c r="M351" s="180" t="s">
        <v>1844</v>
      </c>
      <c r="N351" s="180" t="s">
        <v>458</v>
      </c>
      <c r="O351" s="180">
        <v>35226738</v>
      </c>
      <c r="P351" s="180">
        <v>35226984</v>
      </c>
      <c r="Q351" s="180" t="s">
        <v>3472</v>
      </c>
      <c r="R351" s="180">
        <v>0</v>
      </c>
      <c r="S351" s="180" t="s">
        <v>1905</v>
      </c>
      <c r="T351" s="180" t="s">
        <v>21</v>
      </c>
      <c r="U351" s="180" t="b">
        <v>0</v>
      </c>
      <c r="V351" s="180" t="s">
        <v>1846</v>
      </c>
      <c r="W351" s="180" t="s">
        <v>21</v>
      </c>
      <c r="X351" s="159"/>
      <c r="Y351" s="159"/>
      <c r="Z351" s="159"/>
    </row>
    <row r="352" spans="1:26" ht="15" customHeight="1">
      <c r="A352" s="180" t="s">
        <v>458</v>
      </c>
      <c r="B352" s="180">
        <v>37179387</v>
      </c>
      <c r="C352" s="180" t="s">
        <v>1837</v>
      </c>
      <c r="D352" s="180" t="s">
        <v>1866</v>
      </c>
      <c r="E352" s="180" t="s">
        <v>3473</v>
      </c>
      <c r="F352" s="180">
        <v>1208.81</v>
      </c>
      <c r="G352" s="180" t="s">
        <v>1840</v>
      </c>
      <c r="H352" s="180" t="s">
        <v>3474</v>
      </c>
      <c r="I352" s="180" t="s">
        <v>3475</v>
      </c>
      <c r="J352" s="180" t="s">
        <v>1837</v>
      </c>
      <c r="K352" s="180" t="s">
        <v>3476</v>
      </c>
      <c r="L352" s="180" t="s">
        <v>1837</v>
      </c>
      <c r="M352" s="180" t="s">
        <v>1877</v>
      </c>
      <c r="N352" s="180" t="s">
        <v>458</v>
      </c>
      <c r="O352" s="180">
        <v>37179222</v>
      </c>
      <c r="P352" s="180">
        <v>37179480</v>
      </c>
      <c r="Q352" s="180" t="s">
        <v>3477</v>
      </c>
      <c r="R352" s="180">
        <v>0</v>
      </c>
      <c r="S352" s="180" t="s">
        <v>33</v>
      </c>
      <c r="T352" s="180" t="s">
        <v>21</v>
      </c>
      <c r="U352" s="180" t="b">
        <v>0</v>
      </c>
      <c r="V352" s="180" t="s">
        <v>1858</v>
      </c>
      <c r="W352" s="180" t="s">
        <v>21</v>
      </c>
      <c r="X352" s="159"/>
      <c r="Y352" s="159"/>
      <c r="Z352" s="159"/>
    </row>
    <row r="353" spans="1:26" ht="15" customHeight="1">
      <c r="A353" s="180" t="s">
        <v>458</v>
      </c>
      <c r="B353" s="180">
        <v>45891598</v>
      </c>
      <c r="C353" s="180" t="s">
        <v>1837</v>
      </c>
      <c r="D353" s="180" t="s">
        <v>2288</v>
      </c>
      <c r="E353" s="180" t="s">
        <v>1847</v>
      </c>
      <c r="F353" s="180">
        <v>763.73</v>
      </c>
      <c r="G353" s="180" t="s">
        <v>1840</v>
      </c>
      <c r="H353" s="180" t="s">
        <v>3478</v>
      </c>
      <c r="I353" s="180" t="s">
        <v>1881</v>
      </c>
      <c r="J353" s="180" t="s">
        <v>3479</v>
      </c>
      <c r="K353" s="180" t="s">
        <v>3480</v>
      </c>
      <c r="L353" s="180" t="s">
        <v>1837</v>
      </c>
      <c r="M353" s="180" t="s">
        <v>1896</v>
      </c>
      <c r="N353" s="180" t="s">
        <v>458</v>
      </c>
      <c r="O353" s="180">
        <v>45891568</v>
      </c>
      <c r="P353" s="180">
        <v>45891762</v>
      </c>
      <c r="Q353" s="180" t="s">
        <v>3481</v>
      </c>
      <c r="R353" s="180">
        <v>0</v>
      </c>
      <c r="S353" s="180" t="s">
        <v>1905</v>
      </c>
      <c r="T353" s="180" t="s">
        <v>21</v>
      </c>
      <c r="U353" s="180" t="b">
        <v>0</v>
      </c>
      <c r="V353" s="180" t="s">
        <v>1858</v>
      </c>
      <c r="W353" s="180" t="s">
        <v>21</v>
      </c>
      <c r="X353" s="159"/>
      <c r="Y353" s="159"/>
      <c r="Z353" s="159"/>
    </row>
    <row r="354" spans="1:26" ht="15" customHeight="1">
      <c r="A354" s="180" t="s">
        <v>458</v>
      </c>
      <c r="B354" s="180">
        <v>47651092</v>
      </c>
      <c r="C354" s="180" t="s">
        <v>1837</v>
      </c>
      <c r="D354" s="180" t="s">
        <v>1898</v>
      </c>
      <c r="E354" s="180" t="s">
        <v>1890</v>
      </c>
      <c r="F354" s="180">
        <v>302.23</v>
      </c>
      <c r="G354" s="180" t="s">
        <v>1840</v>
      </c>
      <c r="H354" s="180" t="s">
        <v>3482</v>
      </c>
      <c r="I354" s="180" t="s">
        <v>2008</v>
      </c>
      <c r="J354" s="180" t="s">
        <v>3483</v>
      </c>
      <c r="K354" s="180" t="s">
        <v>3484</v>
      </c>
      <c r="L354" s="180" t="s">
        <v>1837</v>
      </c>
      <c r="M354" s="180" t="s">
        <v>1844</v>
      </c>
      <c r="N354" s="180" t="s">
        <v>458</v>
      </c>
      <c r="O354" s="180">
        <v>47650981</v>
      </c>
      <c r="P354" s="180">
        <v>47651276</v>
      </c>
      <c r="Q354" s="180" t="s">
        <v>3485</v>
      </c>
      <c r="R354" s="180">
        <v>0</v>
      </c>
      <c r="S354" s="180" t="s">
        <v>1905</v>
      </c>
      <c r="T354" s="180" t="s">
        <v>21</v>
      </c>
      <c r="U354" s="180" t="b">
        <v>0</v>
      </c>
      <c r="V354" s="180" t="s">
        <v>1858</v>
      </c>
      <c r="W354" s="180" t="s">
        <v>21</v>
      </c>
      <c r="X354" s="159"/>
      <c r="Y354" s="159"/>
      <c r="Z354" s="159"/>
    </row>
    <row r="355" spans="1:26" ht="15" customHeight="1">
      <c r="A355" s="180" t="s">
        <v>458</v>
      </c>
      <c r="B355" s="180">
        <v>58228620</v>
      </c>
      <c r="C355" s="180" t="s">
        <v>1837</v>
      </c>
      <c r="D355" s="180" t="s">
        <v>1847</v>
      </c>
      <c r="E355" s="180" t="s">
        <v>2168</v>
      </c>
      <c r="F355" s="180">
        <v>265.73</v>
      </c>
      <c r="G355" s="180" t="s">
        <v>1840</v>
      </c>
      <c r="H355" s="180" t="s">
        <v>3486</v>
      </c>
      <c r="I355" s="180" t="s">
        <v>1922</v>
      </c>
      <c r="J355" s="180" t="s">
        <v>3487</v>
      </c>
      <c r="K355" s="180" t="s">
        <v>3488</v>
      </c>
      <c r="L355" s="180" t="s">
        <v>1837</v>
      </c>
      <c r="M355" s="180" t="s">
        <v>1844</v>
      </c>
      <c r="N355" s="180" t="s">
        <v>458</v>
      </c>
      <c r="O355" s="180">
        <v>58228223</v>
      </c>
      <c r="P355" s="180">
        <v>58228653</v>
      </c>
      <c r="Q355" s="180" t="s">
        <v>3489</v>
      </c>
      <c r="R355" s="180">
        <v>0</v>
      </c>
      <c r="S355" s="180" t="s">
        <v>33</v>
      </c>
      <c r="T355" s="180" t="s">
        <v>21</v>
      </c>
      <c r="U355" s="180" t="b">
        <v>0</v>
      </c>
      <c r="V355" s="180" t="s">
        <v>1858</v>
      </c>
      <c r="W355" s="180" t="s">
        <v>21</v>
      </c>
      <c r="X355" s="159"/>
      <c r="Y355" s="159"/>
      <c r="Z355" s="159"/>
    </row>
    <row r="356" spans="1:26" ht="15" customHeight="1">
      <c r="A356" s="180" t="s">
        <v>458</v>
      </c>
      <c r="B356" s="180">
        <v>62065249</v>
      </c>
      <c r="C356" s="180" t="s">
        <v>1837</v>
      </c>
      <c r="D356" s="180" t="s">
        <v>3490</v>
      </c>
      <c r="E356" s="180" t="s">
        <v>1839</v>
      </c>
      <c r="F356" s="180">
        <v>1854.01</v>
      </c>
      <c r="G356" s="180" t="s">
        <v>1840</v>
      </c>
      <c r="H356" s="180" t="s">
        <v>3491</v>
      </c>
      <c r="I356" s="180" t="s">
        <v>2622</v>
      </c>
      <c r="J356" s="180" t="s">
        <v>3492</v>
      </c>
      <c r="K356" s="180" t="s">
        <v>3493</v>
      </c>
      <c r="L356" s="180" t="s">
        <v>1837</v>
      </c>
      <c r="M356" s="180" t="s">
        <v>1844</v>
      </c>
      <c r="N356" s="180" t="s">
        <v>458</v>
      </c>
      <c r="O356" s="180">
        <v>62064450</v>
      </c>
      <c r="P356" s="180">
        <v>62065810</v>
      </c>
      <c r="Q356" s="180" t="s">
        <v>3494</v>
      </c>
      <c r="R356" s="180">
        <v>0</v>
      </c>
      <c r="S356" s="180" t="s">
        <v>33</v>
      </c>
      <c r="T356" s="180" t="s">
        <v>21</v>
      </c>
      <c r="U356" s="180" t="b">
        <v>0</v>
      </c>
      <c r="V356" s="180" t="s">
        <v>1858</v>
      </c>
      <c r="W356" s="180" t="s">
        <v>21</v>
      </c>
      <c r="X356" s="159"/>
      <c r="Y356" s="159"/>
      <c r="Z356" s="159"/>
    </row>
    <row r="357" spans="1:26" ht="15" customHeight="1">
      <c r="A357" s="180" t="s">
        <v>459</v>
      </c>
      <c r="B357" s="180">
        <v>10569526</v>
      </c>
      <c r="C357" s="180" t="s">
        <v>1837</v>
      </c>
      <c r="D357" s="180" t="s">
        <v>3495</v>
      </c>
      <c r="E357" s="180" t="s">
        <v>1839</v>
      </c>
      <c r="F357" s="180">
        <v>1000.4</v>
      </c>
      <c r="G357" s="180" t="s">
        <v>1837</v>
      </c>
      <c r="H357" s="180" t="s">
        <v>3496</v>
      </c>
      <c r="I357" s="180" t="s">
        <v>2184</v>
      </c>
      <c r="J357" s="180" t="s">
        <v>3497</v>
      </c>
      <c r="K357" s="180" t="s">
        <v>1837</v>
      </c>
      <c r="L357" s="180" t="s">
        <v>1837</v>
      </c>
      <c r="M357" s="180" t="s">
        <v>1837</v>
      </c>
      <c r="N357" s="180" t="s">
        <v>459</v>
      </c>
      <c r="O357" s="180">
        <v>10569436</v>
      </c>
      <c r="P357" s="180">
        <v>10569536</v>
      </c>
      <c r="Q357" s="180" t="s">
        <v>3498</v>
      </c>
      <c r="R357" s="180">
        <v>0</v>
      </c>
      <c r="S357" s="180" t="s">
        <v>1905</v>
      </c>
      <c r="T357" s="180" t="s">
        <v>21</v>
      </c>
      <c r="U357" s="180" t="b">
        <v>0</v>
      </c>
      <c r="V357" s="180" t="s">
        <v>1858</v>
      </c>
      <c r="W357" s="180" t="s">
        <v>21</v>
      </c>
      <c r="X357" s="159"/>
      <c r="Y357" s="159"/>
      <c r="Z357" s="159"/>
    </row>
    <row r="358" spans="1:26" ht="15" customHeight="1">
      <c r="A358" s="180" t="s">
        <v>459</v>
      </c>
      <c r="B358" s="180">
        <v>33576378</v>
      </c>
      <c r="C358" s="180" t="s">
        <v>1837</v>
      </c>
      <c r="D358" s="180" t="s">
        <v>1866</v>
      </c>
      <c r="E358" s="180" t="s">
        <v>2066</v>
      </c>
      <c r="F358" s="180">
        <v>3393.73</v>
      </c>
      <c r="G358" s="180" t="s">
        <v>1837</v>
      </c>
      <c r="H358" s="180" t="s">
        <v>3499</v>
      </c>
      <c r="I358" s="180" t="s">
        <v>2532</v>
      </c>
      <c r="J358" s="180" t="s">
        <v>3500</v>
      </c>
      <c r="K358" s="180" t="s">
        <v>1837</v>
      </c>
      <c r="L358" s="180" t="s">
        <v>1837</v>
      </c>
      <c r="M358" s="180" t="s">
        <v>1837</v>
      </c>
      <c r="N358" s="180" t="s">
        <v>459</v>
      </c>
      <c r="O358" s="180">
        <v>33576364</v>
      </c>
      <c r="P358" s="180">
        <v>33576424</v>
      </c>
      <c r="Q358" s="180" t="s">
        <v>3501</v>
      </c>
      <c r="R358" s="180">
        <v>0</v>
      </c>
      <c r="S358" s="180" t="s">
        <v>1905</v>
      </c>
      <c r="T358" s="180" t="s">
        <v>21</v>
      </c>
      <c r="U358" s="180" t="b">
        <v>0</v>
      </c>
      <c r="V358" s="180" t="s">
        <v>1858</v>
      </c>
      <c r="W358" s="180" t="s">
        <v>21</v>
      </c>
      <c r="X358" s="159"/>
      <c r="Y358" s="159"/>
      <c r="Z358" s="159"/>
    </row>
    <row r="359" spans="1:26" ht="15" customHeight="1">
      <c r="A359" s="180" t="s">
        <v>459</v>
      </c>
      <c r="B359" s="180">
        <v>33576390</v>
      </c>
      <c r="C359" s="180" t="s">
        <v>1837</v>
      </c>
      <c r="D359" s="180" t="s">
        <v>2066</v>
      </c>
      <c r="E359" s="180" t="s">
        <v>1866</v>
      </c>
      <c r="F359" s="180">
        <v>3421.74</v>
      </c>
      <c r="G359" s="180" t="s">
        <v>1837</v>
      </c>
      <c r="H359" s="180" t="s">
        <v>3502</v>
      </c>
      <c r="I359" s="180" t="s">
        <v>2532</v>
      </c>
      <c r="J359" s="180" t="s">
        <v>3503</v>
      </c>
      <c r="K359" s="180" t="s">
        <v>1837</v>
      </c>
      <c r="L359" s="180" t="s">
        <v>1837</v>
      </c>
      <c r="M359" s="180" t="s">
        <v>1837</v>
      </c>
      <c r="N359" s="180" t="s">
        <v>459</v>
      </c>
      <c r="O359" s="180">
        <v>33576364</v>
      </c>
      <c r="P359" s="180">
        <v>33576424</v>
      </c>
      <c r="Q359" s="180" t="s">
        <v>3501</v>
      </c>
      <c r="R359" s="180">
        <v>0</v>
      </c>
      <c r="S359" s="180" t="s">
        <v>1905</v>
      </c>
      <c r="T359" s="180" t="s">
        <v>21</v>
      </c>
      <c r="U359" s="180" t="b">
        <v>0</v>
      </c>
      <c r="V359" s="180" t="s">
        <v>1858</v>
      </c>
      <c r="W359" s="180" t="s">
        <v>21</v>
      </c>
      <c r="X359" s="159"/>
      <c r="Y359" s="159"/>
      <c r="Z359" s="159"/>
    </row>
    <row r="360" spans="1:26" ht="15" customHeight="1">
      <c r="A360" s="180" t="s">
        <v>459</v>
      </c>
      <c r="B360" s="180">
        <v>34670163</v>
      </c>
      <c r="C360" s="180" t="s">
        <v>1837</v>
      </c>
      <c r="D360" s="180" t="s">
        <v>3504</v>
      </c>
      <c r="E360" s="180" t="s">
        <v>1866</v>
      </c>
      <c r="F360" s="180">
        <v>561.80999999999995</v>
      </c>
      <c r="G360" s="180" t="s">
        <v>1840</v>
      </c>
      <c r="H360" s="180" t="s">
        <v>3505</v>
      </c>
      <c r="I360" s="180" t="s">
        <v>2487</v>
      </c>
      <c r="J360" s="180" t="s">
        <v>349</v>
      </c>
      <c r="K360" s="180" t="s">
        <v>3506</v>
      </c>
      <c r="L360" s="180" t="s">
        <v>3507</v>
      </c>
      <c r="M360" s="180" t="s">
        <v>1837</v>
      </c>
      <c r="N360" s="180" t="s">
        <v>459</v>
      </c>
      <c r="O360" s="180">
        <v>34669388</v>
      </c>
      <c r="P360" s="180">
        <v>34670762</v>
      </c>
      <c r="Q360" s="180" t="s">
        <v>3508</v>
      </c>
      <c r="R360" s="180">
        <v>0</v>
      </c>
      <c r="S360" s="180" t="s">
        <v>1905</v>
      </c>
      <c r="T360" s="180" t="s">
        <v>21</v>
      </c>
      <c r="U360" s="180" t="b">
        <v>0</v>
      </c>
      <c r="V360" s="180" t="s">
        <v>1858</v>
      </c>
      <c r="W360" s="180" t="s">
        <v>21</v>
      </c>
      <c r="X360" s="159"/>
      <c r="Y360" s="159"/>
      <c r="Z360" s="159"/>
    </row>
    <row r="361" spans="1:26" ht="15" customHeight="1">
      <c r="A361" s="180" t="s">
        <v>459</v>
      </c>
      <c r="B361" s="180">
        <v>39511744</v>
      </c>
      <c r="C361" s="180" t="s">
        <v>1837</v>
      </c>
      <c r="D361" s="180" t="s">
        <v>1866</v>
      </c>
      <c r="E361" s="180" t="s">
        <v>2408</v>
      </c>
      <c r="F361" s="180">
        <v>1539.52</v>
      </c>
      <c r="G361" s="180" t="s">
        <v>1840</v>
      </c>
      <c r="H361" s="180" t="s">
        <v>3509</v>
      </c>
      <c r="I361" s="180" t="s">
        <v>3510</v>
      </c>
      <c r="J361" s="180" t="s">
        <v>3511</v>
      </c>
      <c r="K361" s="180" t="s">
        <v>3512</v>
      </c>
      <c r="L361" s="180" t="s">
        <v>3513</v>
      </c>
      <c r="M361" s="180" t="s">
        <v>1844</v>
      </c>
      <c r="N361" s="180" t="s">
        <v>459</v>
      </c>
      <c r="O361" s="180">
        <v>39511679</v>
      </c>
      <c r="P361" s="180">
        <v>39511775</v>
      </c>
      <c r="Q361" s="180" t="s">
        <v>3514</v>
      </c>
      <c r="R361" s="180">
        <v>0</v>
      </c>
      <c r="S361" s="180" t="s">
        <v>1905</v>
      </c>
      <c r="T361" s="180" t="s">
        <v>21</v>
      </c>
      <c r="U361" s="180" t="b">
        <v>0</v>
      </c>
      <c r="V361" s="180" t="s">
        <v>1858</v>
      </c>
      <c r="W361" s="180" t="s">
        <v>21</v>
      </c>
      <c r="X361" s="159"/>
      <c r="Y361" s="159"/>
      <c r="Z361" s="159"/>
    </row>
    <row r="362" spans="1:26" ht="15" customHeight="1">
      <c r="A362" s="180" t="s">
        <v>459</v>
      </c>
      <c r="B362" s="180">
        <v>41878845</v>
      </c>
      <c r="C362" s="180" t="s">
        <v>1837</v>
      </c>
      <c r="D362" s="180" t="s">
        <v>1847</v>
      </c>
      <c r="E362" s="180" t="s">
        <v>1859</v>
      </c>
      <c r="F362" s="180">
        <v>1952.2</v>
      </c>
      <c r="G362" s="180" t="s">
        <v>1840</v>
      </c>
      <c r="H362" s="180" t="s">
        <v>3515</v>
      </c>
      <c r="I362" s="180" t="s">
        <v>3516</v>
      </c>
      <c r="J362" s="180" t="s">
        <v>3517</v>
      </c>
      <c r="K362" s="180" t="s">
        <v>3518</v>
      </c>
      <c r="L362" s="180" t="s">
        <v>3519</v>
      </c>
      <c r="M362" s="180" t="s">
        <v>1837</v>
      </c>
      <c r="N362" s="180" t="s">
        <v>459</v>
      </c>
      <c r="O362" s="180">
        <v>41878694</v>
      </c>
      <c r="P362" s="180">
        <v>41878860</v>
      </c>
      <c r="Q362" s="180" t="s">
        <v>3520</v>
      </c>
      <c r="R362" s="180">
        <v>0</v>
      </c>
      <c r="S362" s="180" t="s">
        <v>33</v>
      </c>
      <c r="T362" s="180" t="s">
        <v>21</v>
      </c>
      <c r="U362" s="180" t="b">
        <v>0</v>
      </c>
      <c r="V362" s="180" t="s">
        <v>1858</v>
      </c>
      <c r="W362" s="180" t="s">
        <v>21</v>
      </c>
      <c r="X362" s="159"/>
      <c r="Y362" s="159"/>
      <c r="Z362" s="159"/>
    </row>
    <row r="363" spans="1:26" ht="15" customHeight="1">
      <c r="A363" s="180" t="s">
        <v>459</v>
      </c>
      <c r="B363" s="180">
        <v>45504511</v>
      </c>
      <c r="C363" s="180" t="s">
        <v>1837</v>
      </c>
      <c r="D363" s="180" t="s">
        <v>3521</v>
      </c>
      <c r="E363" s="180" t="s">
        <v>1847</v>
      </c>
      <c r="F363" s="180">
        <v>1034.73</v>
      </c>
      <c r="G363" s="180" t="s">
        <v>1840</v>
      </c>
      <c r="H363" s="180" t="s">
        <v>3522</v>
      </c>
      <c r="I363" s="180" t="s">
        <v>1881</v>
      </c>
      <c r="J363" s="180" t="s">
        <v>3523</v>
      </c>
      <c r="K363" s="180" t="s">
        <v>3524</v>
      </c>
      <c r="L363" s="180" t="s">
        <v>1837</v>
      </c>
      <c r="M363" s="180" t="s">
        <v>1844</v>
      </c>
      <c r="N363" s="180" t="s">
        <v>459</v>
      </c>
      <c r="O363" s="180">
        <v>45504415</v>
      </c>
      <c r="P363" s="180">
        <v>45504512</v>
      </c>
      <c r="Q363" s="180" t="s">
        <v>3525</v>
      </c>
      <c r="R363" s="180">
        <v>0</v>
      </c>
      <c r="S363" s="180" t="s">
        <v>1905</v>
      </c>
      <c r="T363" s="180" t="s">
        <v>21</v>
      </c>
      <c r="U363" s="180" t="b">
        <v>0</v>
      </c>
      <c r="V363" s="180" t="s">
        <v>1858</v>
      </c>
      <c r="W363" s="180" t="s">
        <v>21</v>
      </c>
      <c r="X363" s="159"/>
      <c r="Y363" s="159"/>
      <c r="Z363" s="159"/>
    </row>
    <row r="364" spans="1:26" ht="15" customHeight="1">
      <c r="A364" s="180" t="s">
        <v>460</v>
      </c>
      <c r="B364" s="180">
        <v>20566526</v>
      </c>
      <c r="C364" s="180" t="s">
        <v>1837</v>
      </c>
      <c r="D364" s="180" t="s">
        <v>1890</v>
      </c>
      <c r="E364" s="180" t="s">
        <v>1898</v>
      </c>
      <c r="F364" s="180">
        <v>464.31</v>
      </c>
      <c r="G364" s="180" t="s">
        <v>1840</v>
      </c>
      <c r="H364" s="180" t="s">
        <v>3526</v>
      </c>
      <c r="I364" s="180" t="s">
        <v>1922</v>
      </c>
      <c r="J364" s="180" t="s">
        <v>3527</v>
      </c>
      <c r="K364" s="180" t="s">
        <v>3528</v>
      </c>
      <c r="L364" s="180" t="s">
        <v>1837</v>
      </c>
      <c r="M364" s="180" t="s">
        <v>1877</v>
      </c>
      <c r="N364" s="180" t="s">
        <v>460</v>
      </c>
      <c r="O364" s="180">
        <v>20566466</v>
      </c>
      <c r="P364" s="180">
        <v>20566817</v>
      </c>
      <c r="Q364" s="180" t="s">
        <v>3529</v>
      </c>
      <c r="R364" s="180">
        <v>0</v>
      </c>
      <c r="S364" s="180" t="s">
        <v>1905</v>
      </c>
      <c r="T364" s="180" t="s">
        <v>21</v>
      </c>
      <c r="U364" s="180" t="b">
        <v>0</v>
      </c>
      <c r="V364" s="180" t="s">
        <v>1858</v>
      </c>
      <c r="W364" s="180" t="s">
        <v>21</v>
      </c>
      <c r="X364" s="159"/>
      <c r="Y364" s="159"/>
      <c r="Z364" s="159"/>
    </row>
    <row r="365" spans="1:26" ht="15" customHeight="1">
      <c r="A365" s="180" t="s">
        <v>460</v>
      </c>
      <c r="B365" s="180">
        <v>22646830</v>
      </c>
      <c r="C365" s="180" t="s">
        <v>1837</v>
      </c>
      <c r="D365" s="180" t="s">
        <v>1890</v>
      </c>
      <c r="E365" s="180" t="s">
        <v>2000</v>
      </c>
      <c r="F365" s="180">
        <v>421.73</v>
      </c>
      <c r="G365" s="180" t="s">
        <v>1837</v>
      </c>
      <c r="H365" s="180" t="s">
        <v>3530</v>
      </c>
      <c r="I365" s="180" t="s">
        <v>2042</v>
      </c>
      <c r="J365" s="180" t="s">
        <v>3531</v>
      </c>
      <c r="K365" s="180" t="s">
        <v>1837</v>
      </c>
      <c r="L365" s="180" t="s">
        <v>1837</v>
      </c>
      <c r="M365" s="180" t="s">
        <v>1837</v>
      </c>
      <c r="N365" s="180" t="s">
        <v>460</v>
      </c>
      <c r="O365" s="180">
        <v>22646753</v>
      </c>
      <c r="P365" s="180">
        <v>22646881</v>
      </c>
      <c r="Q365" s="180" t="s">
        <v>3532</v>
      </c>
      <c r="R365" s="180">
        <v>0</v>
      </c>
      <c r="S365" s="180" t="s">
        <v>1905</v>
      </c>
      <c r="T365" s="180" t="s">
        <v>21</v>
      </c>
      <c r="U365" s="180" t="b">
        <v>0</v>
      </c>
      <c r="V365" s="180" t="s">
        <v>1858</v>
      </c>
      <c r="W365" s="180" t="s">
        <v>21</v>
      </c>
      <c r="X365" s="159"/>
      <c r="Y365" s="159"/>
      <c r="Z365" s="159"/>
    </row>
    <row r="366" spans="1:26" ht="15" customHeight="1">
      <c r="A366" s="180" t="s">
        <v>460</v>
      </c>
      <c r="B366" s="180">
        <v>23622095</v>
      </c>
      <c r="C366" s="180" t="s">
        <v>1837</v>
      </c>
      <c r="D366" s="180" t="s">
        <v>2647</v>
      </c>
      <c r="E366" s="180" t="s">
        <v>1866</v>
      </c>
      <c r="F366" s="180">
        <v>1023.4</v>
      </c>
      <c r="G366" s="180" t="s">
        <v>1840</v>
      </c>
      <c r="H366" s="180" t="s">
        <v>3533</v>
      </c>
      <c r="I366" s="180" t="s">
        <v>2104</v>
      </c>
      <c r="J366" s="180" t="s">
        <v>3534</v>
      </c>
      <c r="K366" s="180" t="s">
        <v>3535</v>
      </c>
      <c r="L366" s="180" t="s">
        <v>1837</v>
      </c>
      <c r="M366" s="180" t="s">
        <v>1896</v>
      </c>
      <c r="N366" s="180" t="s">
        <v>460</v>
      </c>
      <c r="O366" s="180">
        <v>23622090</v>
      </c>
      <c r="P366" s="180">
        <v>23622176</v>
      </c>
      <c r="Q366" s="180" t="s">
        <v>3536</v>
      </c>
      <c r="R366" s="180">
        <v>0</v>
      </c>
      <c r="S366" s="180" t="s">
        <v>33</v>
      </c>
      <c r="T366" s="180" t="s">
        <v>21</v>
      </c>
      <c r="U366" s="180" t="b">
        <v>0</v>
      </c>
      <c r="V366" s="180" t="s">
        <v>1858</v>
      </c>
      <c r="W366" s="180" t="s">
        <v>21</v>
      </c>
      <c r="X366" s="159"/>
      <c r="Y366" s="159"/>
      <c r="Z366" s="159"/>
    </row>
    <row r="367" spans="1:26" ht="15" customHeight="1">
      <c r="A367" s="180" t="s">
        <v>460</v>
      </c>
      <c r="B367" s="180">
        <v>26483980</v>
      </c>
      <c r="C367" s="180" t="s">
        <v>1837</v>
      </c>
      <c r="D367" s="180" t="s">
        <v>3537</v>
      </c>
      <c r="E367" s="180" t="s">
        <v>1866</v>
      </c>
      <c r="F367" s="180">
        <v>1171.45</v>
      </c>
      <c r="G367" s="180" t="s">
        <v>1840</v>
      </c>
      <c r="H367" s="180" t="s">
        <v>3538</v>
      </c>
      <c r="I367" s="180" t="s">
        <v>2390</v>
      </c>
      <c r="J367" s="180" t="s">
        <v>3539</v>
      </c>
      <c r="K367" s="180" t="s">
        <v>3540</v>
      </c>
      <c r="L367" s="180" t="s">
        <v>3541</v>
      </c>
      <c r="M367" s="180" t="s">
        <v>1877</v>
      </c>
      <c r="N367" s="180" t="s">
        <v>460</v>
      </c>
      <c r="O367" s="180">
        <v>26483890</v>
      </c>
      <c r="P367" s="180">
        <v>26484099</v>
      </c>
      <c r="Q367" s="180" t="s">
        <v>3542</v>
      </c>
      <c r="R367" s="180">
        <v>0</v>
      </c>
      <c r="S367" s="180" t="s">
        <v>1905</v>
      </c>
      <c r="T367" s="180" t="s">
        <v>21</v>
      </c>
      <c r="U367" s="180" t="b">
        <v>0</v>
      </c>
      <c r="V367" s="180" t="s">
        <v>1858</v>
      </c>
      <c r="W367" s="180" t="s">
        <v>21</v>
      </c>
      <c r="X367" s="159"/>
      <c r="Y367" s="159"/>
      <c r="Z367" s="159"/>
    </row>
    <row r="368" spans="1:26" ht="15" customHeight="1">
      <c r="A368" s="180" t="s">
        <v>460</v>
      </c>
      <c r="B368" s="180">
        <v>29489578</v>
      </c>
      <c r="C368" s="180" t="s">
        <v>1837</v>
      </c>
      <c r="D368" s="180" t="s">
        <v>1890</v>
      </c>
      <c r="E368" s="180" t="s">
        <v>3543</v>
      </c>
      <c r="F368" s="180">
        <v>925.4</v>
      </c>
      <c r="G368" s="180" t="s">
        <v>1840</v>
      </c>
      <c r="H368" s="180" t="s">
        <v>3544</v>
      </c>
      <c r="I368" s="180" t="s">
        <v>2458</v>
      </c>
      <c r="J368" s="180" t="s">
        <v>3545</v>
      </c>
      <c r="K368" s="180" t="s">
        <v>3546</v>
      </c>
      <c r="L368" s="180" t="s">
        <v>1837</v>
      </c>
      <c r="M368" s="180" t="s">
        <v>1896</v>
      </c>
      <c r="N368" s="180" t="s">
        <v>460</v>
      </c>
      <c r="O368" s="180">
        <v>29488848</v>
      </c>
      <c r="P368" s="180">
        <v>29490703</v>
      </c>
      <c r="Q368" s="180" t="s">
        <v>3547</v>
      </c>
      <c r="R368" s="180">
        <v>0</v>
      </c>
      <c r="S368" s="180" t="s">
        <v>1905</v>
      </c>
      <c r="T368" s="180" t="s">
        <v>21</v>
      </c>
      <c r="U368" s="180" t="b">
        <v>0</v>
      </c>
      <c r="V368" s="180" t="s">
        <v>1858</v>
      </c>
      <c r="W368" s="180" t="s">
        <v>21</v>
      </c>
      <c r="X368" s="159"/>
      <c r="Y368" s="159"/>
      <c r="Z368" s="159"/>
    </row>
    <row r="369" spans="1:26" ht="15" customHeight="1">
      <c r="A369" s="180" t="s">
        <v>460</v>
      </c>
      <c r="B369" s="180">
        <v>37568401</v>
      </c>
      <c r="C369" s="180" t="s">
        <v>1837</v>
      </c>
      <c r="D369" s="180" t="s">
        <v>3548</v>
      </c>
      <c r="E369" s="180" t="s">
        <v>1847</v>
      </c>
      <c r="F369" s="180">
        <v>216.44</v>
      </c>
      <c r="G369" s="180" t="s">
        <v>1837</v>
      </c>
      <c r="H369" s="180" t="s">
        <v>3549</v>
      </c>
      <c r="I369" s="180" t="s">
        <v>3550</v>
      </c>
      <c r="J369" s="180" t="s">
        <v>3551</v>
      </c>
      <c r="K369" s="180" t="s">
        <v>1837</v>
      </c>
      <c r="L369" s="180" t="s">
        <v>3552</v>
      </c>
      <c r="M369" s="180" t="s">
        <v>1896</v>
      </c>
      <c r="N369" s="180" t="s">
        <v>460</v>
      </c>
      <c r="O369" s="180">
        <v>37568107</v>
      </c>
      <c r="P369" s="180">
        <v>37568820</v>
      </c>
      <c r="Q369" s="180" t="s">
        <v>3553</v>
      </c>
      <c r="R369" s="180">
        <v>0</v>
      </c>
      <c r="S369" s="180" t="s">
        <v>1905</v>
      </c>
      <c r="T369" s="180" t="s">
        <v>21</v>
      </c>
      <c r="U369" s="180" t="b">
        <v>0</v>
      </c>
      <c r="V369" s="180" t="s">
        <v>1858</v>
      </c>
      <c r="W369" s="180" t="s">
        <v>21</v>
      </c>
      <c r="X369" s="159"/>
      <c r="Y369" s="159"/>
      <c r="Z369" s="159"/>
    </row>
    <row r="370" spans="1:26" ht="15" customHeight="1">
      <c r="A370" s="180" t="s">
        <v>460</v>
      </c>
      <c r="B370" s="180">
        <v>37723747</v>
      </c>
      <c r="C370" s="180" t="s">
        <v>1837</v>
      </c>
      <c r="D370" s="180" t="s">
        <v>3251</v>
      </c>
      <c r="E370" s="180" t="s">
        <v>1839</v>
      </c>
      <c r="F370" s="180">
        <v>1798.73</v>
      </c>
      <c r="G370" s="180" t="s">
        <v>1840</v>
      </c>
      <c r="H370" s="180" t="s">
        <v>3554</v>
      </c>
      <c r="I370" s="180" t="s">
        <v>2184</v>
      </c>
      <c r="J370" s="180" t="s">
        <v>3555</v>
      </c>
      <c r="K370" s="180" t="s">
        <v>3556</v>
      </c>
      <c r="L370" s="180" t="s">
        <v>1837</v>
      </c>
      <c r="M370" s="180" t="s">
        <v>1896</v>
      </c>
      <c r="N370" s="180" t="s">
        <v>460</v>
      </c>
      <c r="O370" s="180">
        <v>37723184</v>
      </c>
      <c r="P370" s="180">
        <v>37726503</v>
      </c>
      <c r="Q370" s="180" t="s">
        <v>3557</v>
      </c>
      <c r="R370" s="180">
        <v>0</v>
      </c>
      <c r="S370" s="180" t="s">
        <v>1905</v>
      </c>
      <c r="T370" s="180" t="s">
        <v>21</v>
      </c>
      <c r="U370" s="180" t="b">
        <v>0</v>
      </c>
      <c r="V370" s="180" t="s">
        <v>1858</v>
      </c>
      <c r="W370" s="180" t="s">
        <v>21</v>
      </c>
      <c r="X370" s="159"/>
      <c r="Y370" s="159"/>
      <c r="Z370" s="159"/>
    </row>
    <row r="371" spans="1:26" ht="15" customHeight="1">
      <c r="A371" s="180" t="s">
        <v>460</v>
      </c>
      <c r="B371" s="180">
        <v>39381817</v>
      </c>
      <c r="C371" s="180" t="s">
        <v>1837</v>
      </c>
      <c r="D371" s="180" t="s">
        <v>1847</v>
      </c>
      <c r="E371" s="180" t="s">
        <v>1920</v>
      </c>
      <c r="F371" s="180">
        <v>1399.86</v>
      </c>
      <c r="G371" s="180" t="s">
        <v>1840</v>
      </c>
      <c r="H371" s="180" t="s">
        <v>3558</v>
      </c>
      <c r="I371" s="180" t="s">
        <v>3559</v>
      </c>
      <c r="J371" s="180" t="s">
        <v>3560</v>
      </c>
      <c r="K371" s="180" t="s">
        <v>3561</v>
      </c>
      <c r="L371" s="180" t="s">
        <v>3562</v>
      </c>
      <c r="M371" s="180" t="s">
        <v>1844</v>
      </c>
      <c r="N371" s="180" t="s">
        <v>460</v>
      </c>
      <c r="O371" s="180">
        <v>39381695</v>
      </c>
      <c r="P371" s="180">
        <v>39381914</v>
      </c>
      <c r="Q371" s="180" t="s">
        <v>3563</v>
      </c>
      <c r="R371" s="180">
        <v>0</v>
      </c>
      <c r="S371" s="180" t="s">
        <v>1905</v>
      </c>
      <c r="T371" s="180" t="s">
        <v>21</v>
      </c>
      <c r="U371" s="180" t="b">
        <v>0</v>
      </c>
      <c r="V371" s="180" t="s">
        <v>1858</v>
      </c>
      <c r="W371" s="180" t="s">
        <v>21</v>
      </c>
      <c r="X371" s="159"/>
      <c r="Y371" s="159"/>
      <c r="Z371" s="159"/>
    </row>
    <row r="372" spans="1:26" ht="15" customHeight="1">
      <c r="A372" s="180" t="s">
        <v>460</v>
      </c>
      <c r="B372" s="180">
        <v>50482719</v>
      </c>
      <c r="C372" s="180" t="s">
        <v>1837</v>
      </c>
      <c r="D372" s="180" t="s">
        <v>3564</v>
      </c>
      <c r="E372" s="180" t="s">
        <v>1890</v>
      </c>
      <c r="F372" s="180">
        <v>345.71</v>
      </c>
      <c r="G372" s="180" t="s">
        <v>1840</v>
      </c>
      <c r="H372" s="180" t="s">
        <v>3565</v>
      </c>
      <c r="I372" s="180" t="s">
        <v>2947</v>
      </c>
      <c r="J372" s="180" t="s">
        <v>3566</v>
      </c>
      <c r="K372" s="180" t="s">
        <v>3567</v>
      </c>
      <c r="L372" s="180" t="s">
        <v>3568</v>
      </c>
      <c r="M372" s="180" t="s">
        <v>1837</v>
      </c>
      <c r="N372" s="180" t="s">
        <v>460</v>
      </c>
      <c r="O372" s="180">
        <v>50482566</v>
      </c>
      <c r="P372" s="180">
        <v>50482903</v>
      </c>
      <c r="Q372" s="180" t="s">
        <v>3569</v>
      </c>
      <c r="R372" s="180">
        <v>0</v>
      </c>
      <c r="S372" s="180" t="s">
        <v>1905</v>
      </c>
      <c r="T372" s="180" t="s">
        <v>21</v>
      </c>
      <c r="U372" s="180" t="b">
        <v>0</v>
      </c>
      <c r="V372" s="180" t="s">
        <v>1858</v>
      </c>
      <c r="W372" s="180" t="s">
        <v>21</v>
      </c>
      <c r="X372" s="159"/>
      <c r="Y372" s="159"/>
      <c r="Z372" s="159"/>
    </row>
    <row r="373" spans="1:26" ht="15" customHeight="1">
      <c r="A373" s="180" t="s">
        <v>442</v>
      </c>
      <c r="B373" s="180">
        <v>9810375</v>
      </c>
      <c r="C373" s="180" t="s">
        <v>1837</v>
      </c>
      <c r="D373" s="180" t="s">
        <v>1847</v>
      </c>
      <c r="E373" s="180" t="s">
        <v>3570</v>
      </c>
      <c r="F373" s="180">
        <v>1282.98</v>
      </c>
      <c r="G373" s="180" t="s">
        <v>1840</v>
      </c>
      <c r="H373" s="180" t="s">
        <v>3571</v>
      </c>
      <c r="I373" s="180" t="s">
        <v>1853</v>
      </c>
      <c r="J373" s="180" t="s">
        <v>3572</v>
      </c>
      <c r="K373" s="180" t="s">
        <v>3573</v>
      </c>
      <c r="L373" s="180" t="s">
        <v>3574</v>
      </c>
      <c r="M373" s="180" t="s">
        <v>1896</v>
      </c>
      <c r="N373" s="180" t="s">
        <v>442</v>
      </c>
      <c r="O373" s="180">
        <v>9810006</v>
      </c>
      <c r="P373" s="180">
        <v>9810394</v>
      </c>
      <c r="Q373" s="180" t="s">
        <v>3575</v>
      </c>
      <c r="R373" s="180">
        <v>0</v>
      </c>
      <c r="S373" s="180" t="s">
        <v>1905</v>
      </c>
      <c r="T373" s="180" t="s">
        <v>21</v>
      </c>
      <c r="U373" s="180" t="b">
        <v>0</v>
      </c>
      <c r="V373" s="180" t="s">
        <v>1858</v>
      </c>
      <c r="W373" s="180" t="s">
        <v>21</v>
      </c>
      <c r="X373" s="159"/>
      <c r="Y373" s="159"/>
      <c r="Z373" s="159"/>
    </row>
    <row r="374" spans="1:26" ht="15" customHeight="1">
      <c r="A374" s="180" t="s">
        <v>442</v>
      </c>
      <c r="B374" s="180">
        <v>27721936</v>
      </c>
      <c r="C374" s="180" t="s">
        <v>1837</v>
      </c>
      <c r="D374" s="180" t="s">
        <v>1866</v>
      </c>
      <c r="E374" s="180" t="s">
        <v>3576</v>
      </c>
      <c r="F374" s="180">
        <v>1150.73</v>
      </c>
      <c r="G374" s="180" t="s">
        <v>1840</v>
      </c>
      <c r="H374" s="180" t="s">
        <v>3577</v>
      </c>
      <c r="I374" s="180" t="s">
        <v>2293</v>
      </c>
      <c r="J374" s="180" t="s">
        <v>3578</v>
      </c>
      <c r="K374" s="180" t="s">
        <v>3579</v>
      </c>
      <c r="L374" s="180" t="s">
        <v>1837</v>
      </c>
      <c r="M374" s="180" t="s">
        <v>1877</v>
      </c>
      <c r="N374" s="180" t="s">
        <v>442</v>
      </c>
      <c r="O374" s="180">
        <v>27721413</v>
      </c>
      <c r="P374" s="180">
        <v>27722294</v>
      </c>
      <c r="Q374" s="180" t="s">
        <v>3580</v>
      </c>
      <c r="R374" s="180">
        <v>0</v>
      </c>
      <c r="S374" s="180" t="s">
        <v>33</v>
      </c>
      <c r="T374" s="180" t="s">
        <v>21</v>
      </c>
      <c r="U374" s="180" t="b">
        <v>0</v>
      </c>
      <c r="V374" s="180" t="s">
        <v>1858</v>
      </c>
      <c r="W374" s="180" t="s">
        <v>21</v>
      </c>
      <c r="X374" s="159"/>
      <c r="Y374" s="159"/>
      <c r="Z374" s="159"/>
    </row>
    <row r="375" spans="1:26" ht="15" customHeight="1">
      <c r="A375" s="180" t="s">
        <v>442</v>
      </c>
      <c r="B375" s="180">
        <v>40462029</v>
      </c>
      <c r="C375" s="180" t="s">
        <v>1837</v>
      </c>
      <c r="D375" s="180" t="s">
        <v>1890</v>
      </c>
      <c r="E375" s="180" t="s">
        <v>3581</v>
      </c>
      <c r="F375" s="180" t="s">
        <v>1837</v>
      </c>
      <c r="G375" s="180" t="s">
        <v>1840</v>
      </c>
      <c r="H375" s="180" t="s">
        <v>3582</v>
      </c>
      <c r="I375" s="180" t="s">
        <v>1842</v>
      </c>
      <c r="J375" s="180" t="s">
        <v>1837</v>
      </c>
      <c r="K375" s="180" t="s">
        <v>3583</v>
      </c>
      <c r="L375" s="180" t="s">
        <v>1837</v>
      </c>
      <c r="M375" s="180" t="s">
        <v>1844</v>
      </c>
      <c r="N375" s="180" t="s">
        <v>442</v>
      </c>
      <c r="O375" s="180">
        <v>40461938</v>
      </c>
      <c r="P375" s="180">
        <v>40462232</v>
      </c>
      <c r="Q375" s="180" t="s">
        <v>3584</v>
      </c>
      <c r="R375" s="180">
        <v>0</v>
      </c>
      <c r="S375" s="180" t="s">
        <v>1905</v>
      </c>
      <c r="T375" s="180" t="s">
        <v>21</v>
      </c>
      <c r="U375" s="180" t="b">
        <v>0</v>
      </c>
      <c r="V375" s="180" t="s">
        <v>1858</v>
      </c>
      <c r="W375" s="180" t="s">
        <v>21</v>
      </c>
      <c r="X375" s="159"/>
      <c r="Y375" s="159"/>
      <c r="Z375" s="159"/>
    </row>
    <row r="376" spans="1:26" ht="15" customHeight="1">
      <c r="A376" s="180" t="s">
        <v>442</v>
      </c>
      <c r="B376" s="180">
        <v>42210085</v>
      </c>
      <c r="C376" s="180" t="s">
        <v>1837</v>
      </c>
      <c r="D376" s="180" t="s">
        <v>1847</v>
      </c>
      <c r="E376" s="180" t="s">
        <v>3585</v>
      </c>
      <c r="F376" s="180" t="s">
        <v>1837</v>
      </c>
      <c r="G376" s="180" t="s">
        <v>1840</v>
      </c>
      <c r="H376" s="180" t="s">
        <v>3586</v>
      </c>
      <c r="I376" s="180" t="s">
        <v>1842</v>
      </c>
      <c r="J376" s="180" t="s">
        <v>1837</v>
      </c>
      <c r="K376" s="180" t="s">
        <v>3587</v>
      </c>
      <c r="L376" s="180" t="s">
        <v>1837</v>
      </c>
      <c r="M376" s="180" t="s">
        <v>1896</v>
      </c>
      <c r="N376" s="180" t="s">
        <v>442</v>
      </c>
      <c r="O376" s="180">
        <v>42209766</v>
      </c>
      <c r="P376" s="180">
        <v>42210257</v>
      </c>
      <c r="Q376" s="180" t="s">
        <v>3588</v>
      </c>
      <c r="R376" s="180">
        <v>0</v>
      </c>
      <c r="S376" s="180" t="s">
        <v>1905</v>
      </c>
      <c r="T376" s="180" t="s">
        <v>21</v>
      </c>
      <c r="U376" s="180" t="b">
        <v>0</v>
      </c>
      <c r="V376" s="180" t="s">
        <v>1858</v>
      </c>
      <c r="W376" s="180" t="s">
        <v>21</v>
      </c>
      <c r="X376" s="159"/>
      <c r="Y376" s="159"/>
      <c r="Z376" s="159"/>
    </row>
    <row r="377" spans="1:26" ht="15" customHeight="1">
      <c r="A377" s="180" t="s">
        <v>442</v>
      </c>
      <c r="B377" s="180">
        <v>46459794</v>
      </c>
      <c r="C377" s="180" t="s">
        <v>1837</v>
      </c>
      <c r="D377" s="180" t="s">
        <v>1847</v>
      </c>
      <c r="E377" s="180" t="s">
        <v>2264</v>
      </c>
      <c r="F377" s="180">
        <v>2478.4299999999998</v>
      </c>
      <c r="G377" s="180" t="s">
        <v>1840</v>
      </c>
      <c r="H377" s="180" t="s">
        <v>3589</v>
      </c>
      <c r="I377" s="180" t="s">
        <v>2820</v>
      </c>
      <c r="J377" s="180" t="s">
        <v>3590</v>
      </c>
      <c r="K377" s="180" t="s">
        <v>3591</v>
      </c>
      <c r="L377" s="180" t="s">
        <v>3592</v>
      </c>
      <c r="M377" s="180" t="s">
        <v>1877</v>
      </c>
      <c r="N377" s="180" t="s">
        <v>442</v>
      </c>
      <c r="O377" s="180">
        <v>46459655</v>
      </c>
      <c r="P377" s="180">
        <v>46459819</v>
      </c>
      <c r="Q377" s="180" t="s">
        <v>3593</v>
      </c>
      <c r="R377" s="180">
        <v>0</v>
      </c>
      <c r="S377" s="180" t="s">
        <v>33</v>
      </c>
      <c r="T377" s="180" t="s">
        <v>21</v>
      </c>
      <c r="U377" s="180" t="b">
        <v>0</v>
      </c>
      <c r="V377" s="180" t="s">
        <v>1858</v>
      </c>
      <c r="W377" s="180" t="s">
        <v>21</v>
      </c>
      <c r="X377" s="159"/>
      <c r="Y377" s="159"/>
      <c r="Z377" s="159"/>
    </row>
    <row r="378" spans="1:26" ht="15" customHeight="1">
      <c r="A378" s="180" t="s">
        <v>442</v>
      </c>
      <c r="B378" s="180">
        <v>46709583</v>
      </c>
      <c r="C378" s="180" t="s">
        <v>1837</v>
      </c>
      <c r="D378" s="180" t="s">
        <v>3495</v>
      </c>
      <c r="E378" s="180" t="s">
        <v>1839</v>
      </c>
      <c r="F378" s="180">
        <v>1008.73</v>
      </c>
      <c r="G378" s="180" t="s">
        <v>1840</v>
      </c>
      <c r="H378" s="180" t="s">
        <v>3594</v>
      </c>
      <c r="I378" s="180" t="s">
        <v>2104</v>
      </c>
      <c r="J378" s="180" t="s">
        <v>3595</v>
      </c>
      <c r="K378" s="180" t="s">
        <v>3596</v>
      </c>
      <c r="L378" s="180" t="s">
        <v>1837</v>
      </c>
      <c r="M378" s="180" t="s">
        <v>1844</v>
      </c>
      <c r="N378" s="180" t="s">
        <v>442</v>
      </c>
      <c r="O378" s="180">
        <v>46709578</v>
      </c>
      <c r="P378" s="180">
        <v>46709688</v>
      </c>
      <c r="Q378" s="180" t="s">
        <v>3597</v>
      </c>
      <c r="R378" s="180">
        <v>0</v>
      </c>
      <c r="S378" s="180" t="s">
        <v>1905</v>
      </c>
      <c r="T378" s="180" t="s">
        <v>21</v>
      </c>
      <c r="U378" s="180" t="b">
        <v>0</v>
      </c>
      <c r="V378" s="180" t="s">
        <v>1858</v>
      </c>
      <c r="W378" s="180" t="s">
        <v>21</v>
      </c>
      <c r="X378" s="159"/>
      <c r="Y378" s="159"/>
      <c r="Z378" s="159"/>
    </row>
    <row r="379" spans="1:26" ht="15" customHeight="1">
      <c r="A379" s="180" t="s">
        <v>442</v>
      </c>
      <c r="B379" s="180">
        <v>49358240</v>
      </c>
      <c r="C379" s="180" t="s">
        <v>1837</v>
      </c>
      <c r="D379" s="180" t="s">
        <v>3598</v>
      </c>
      <c r="E379" s="180" t="s">
        <v>1866</v>
      </c>
      <c r="F379" s="180" t="s">
        <v>1837</v>
      </c>
      <c r="G379" s="180" t="s">
        <v>1840</v>
      </c>
      <c r="H379" s="180" t="s">
        <v>3599</v>
      </c>
      <c r="I379" s="180" t="s">
        <v>1842</v>
      </c>
      <c r="J379" s="180" t="s">
        <v>1837</v>
      </c>
      <c r="K379" s="180" t="s">
        <v>3600</v>
      </c>
      <c r="L379" s="180" t="s">
        <v>1837</v>
      </c>
      <c r="M379" s="180" t="s">
        <v>1837</v>
      </c>
      <c r="N379" s="180" t="s">
        <v>442</v>
      </c>
      <c r="O379" s="180">
        <v>49358026</v>
      </c>
      <c r="P379" s="180">
        <v>49358278</v>
      </c>
      <c r="Q379" s="180" t="s">
        <v>3601</v>
      </c>
      <c r="R379" s="180">
        <v>0</v>
      </c>
      <c r="S379" s="180" t="s">
        <v>33</v>
      </c>
      <c r="T379" s="180" t="s">
        <v>21</v>
      </c>
      <c r="U379" s="180" t="b">
        <v>0</v>
      </c>
      <c r="V379" s="180" t="s">
        <v>1858</v>
      </c>
      <c r="W379" s="180" t="s">
        <v>21</v>
      </c>
      <c r="X379" s="159"/>
      <c r="Y379" s="159"/>
      <c r="Z379" s="159"/>
    </row>
    <row r="380" spans="1:26" ht="15" customHeight="1">
      <c r="A380" s="180" t="s">
        <v>442</v>
      </c>
      <c r="B380" s="180">
        <v>51993837</v>
      </c>
      <c r="C380" s="180" t="s">
        <v>1837</v>
      </c>
      <c r="D380" s="180" t="s">
        <v>1839</v>
      </c>
      <c r="E380" s="180" t="s">
        <v>3602</v>
      </c>
      <c r="F380" s="180">
        <v>30</v>
      </c>
      <c r="G380" s="180" t="s">
        <v>1840</v>
      </c>
      <c r="H380" s="180" t="s">
        <v>3603</v>
      </c>
      <c r="I380" s="180" t="s">
        <v>773</v>
      </c>
      <c r="J380" s="180" t="s">
        <v>1837</v>
      </c>
      <c r="K380" s="180" t="s">
        <v>1837</v>
      </c>
      <c r="L380" s="180" t="s">
        <v>1837</v>
      </c>
      <c r="M380" s="180" t="s">
        <v>1896</v>
      </c>
      <c r="N380" s="180" t="s">
        <v>442</v>
      </c>
      <c r="O380" s="180">
        <v>51993748</v>
      </c>
      <c r="P380" s="180">
        <v>51994126</v>
      </c>
      <c r="Q380" s="180" t="s">
        <v>3604</v>
      </c>
      <c r="R380" s="180">
        <v>0</v>
      </c>
      <c r="S380" s="180" t="s">
        <v>33</v>
      </c>
      <c r="T380" s="180" t="s">
        <v>21</v>
      </c>
      <c r="U380" s="180" t="b">
        <v>0</v>
      </c>
      <c r="V380" s="180" t="s">
        <v>1858</v>
      </c>
      <c r="W380" s="180" t="s">
        <v>21</v>
      </c>
      <c r="X380" s="159"/>
      <c r="Y380" s="159"/>
      <c r="Z380" s="159"/>
    </row>
    <row r="381" spans="1:26" ht="15" customHeight="1">
      <c r="A381" s="180" t="s">
        <v>442</v>
      </c>
      <c r="B381" s="180">
        <v>56557250</v>
      </c>
      <c r="C381" s="180" t="s">
        <v>1837</v>
      </c>
      <c r="D381" s="180" t="s">
        <v>1839</v>
      </c>
      <c r="E381" s="180" t="s">
        <v>3605</v>
      </c>
      <c r="F381" s="180">
        <v>472.23</v>
      </c>
      <c r="G381" s="180" t="s">
        <v>1840</v>
      </c>
      <c r="H381" s="180" t="s">
        <v>3606</v>
      </c>
      <c r="I381" s="180" t="s">
        <v>3607</v>
      </c>
      <c r="J381" s="180" t="s">
        <v>3608</v>
      </c>
      <c r="K381" s="180" t="s">
        <v>3609</v>
      </c>
      <c r="L381" s="180" t="s">
        <v>3610</v>
      </c>
      <c r="M381" s="180" t="s">
        <v>1844</v>
      </c>
      <c r="N381" s="180" t="s">
        <v>442</v>
      </c>
      <c r="O381" s="180">
        <v>56557242</v>
      </c>
      <c r="P381" s="180">
        <v>56557253</v>
      </c>
      <c r="Q381" s="180" t="s">
        <v>3611</v>
      </c>
      <c r="R381" s="180">
        <v>0</v>
      </c>
      <c r="S381" s="180" t="s">
        <v>1905</v>
      </c>
      <c r="T381" s="180" t="s">
        <v>21</v>
      </c>
      <c r="U381" s="180" t="b">
        <v>0</v>
      </c>
      <c r="V381" s="180" t="s">
        <v>1858</v>
      </c>
      <c r="W381" s="180" t="s">
        <v>21</v>
      </c>
      <c r="X381" s="159"/>
      <c r="Y381" s="159"/>
      <c r="Z381" s="159"/>
    </row>
    <row r="382" spans="1:26" ht="15" customHeight="1">
      <c r="A382" s="180" t="s">
        <v>442</v>
      </c>
      <c r="B382" s="180">
        <v>56616023</v>
      </c>
      <c r="C382" s="180" t="s">
        <v>1837</v>
      </c>
      <c r="D382" s="180" t="s">
        <v>1890</v>
      </c>
      <c r="E382" s="180" t="s">
        <v>3612</v>
      </c>
      <c r="F382" s="180">
        <v>3286.06</v>
      </c>
      <c r="G382" s="180" t="s">
        <v>1840</v>
      </c>
      <c r="H382" s="180" t="s">
        <v>3613</v>
      </c>
      <c r="I382" s="180" t="s">
        <v>2184</v>
      </c>
      <c r="J382" s="180" t="s">
        <v>3614</v>
      </c>
      <c r="K382" s="180" t="s">
        <v>3615</v>
      </c>
      <c r="L382" s="180" t="s">
        <v>1837</v>
      </c>
      <c r="M382" s="180" t="s">
        <v>1877</v>
      </c>
      <c r="N382" s="180" t="s">
        <v>442</v>
      </c>
      <c r="O382" s="180">
        <v>56615921</v>
      </c>
      <c r="P382" s="180">
        <v>56616053</v>
      </c>
      <c r="Q382" s="180" t="s">
        <v>3611</v>
      </c>
      <c r="R382" s="180">
        <v>0</v>
      </c>
      <c r="S382" s="180" t="s">
        <v>1905</v>
      </c>
      <c r="T382" s="180" t="s">
        <v>21</v>
      </c>
      <c r="U382" s="180" t="b">
        <v>0</v>
      </c>
      <c r="V382" s="180" t="s">
        <v>1846</v>
      </c>
      <c r="W382" s="180" t="s">
        <v>21</v>
      </c>
      <c r="X382" s="159"/>
      <c r="Y382" s="159"/>
      <c r="Z382" s="159"/>
    </row>
    <row r="383" spans="1:26" ht="15" customHeight="1">
      <c r="A383" s="180" t="s">
        <v>442</v>
      </c>
      <c r="B383" s="180">
        <v>65439885</v>
      </c>
      <c r="C383" s="180" t="s">
        <v>1837</v>
      </c>
      <c r="D383" s="180" t="s">
        <v>1839</v>
      </c>
      <c r="E383" s="180" t="s">
        <v>3616</v>
      </c>
      <c r="F383" s="180">
        <v>472.66</v>
      </c>
      <c r="G383" s="180" t="s">
        <v>1840</v>
      </c>
      <c r="H383" s="180" t="s">
        <v>3617</v>
      </c>
      <c r="I383" s="180" t="s">
        <v>2532</v>
      </c>
      <c r="J383" s="180" t="s">
        <v>3618</v>
      </c>
      <c r="K383" s="180" t="s">
        <v>3619</v>
      </c>
      <c r="L383" s="180" t="s">
        <v>1837</v>
      </c>
      <c r="M383" s="180" t="s">
        <v>1844</v>
      </c>
      <c r="N383" s="180" t="s">
        <v>442</v>
      </c>
      <c r="O383" s="180">
        <v>65439878</v>
      </c>
      <c r="P383" s="180">
        <v>65440012</v>
      </c>
      <c r="Q383" s="180" t="s">
        <v>3620</v>
      </c>
      <c r="R383" s="180">
        <v>0</v>
      </c>
      <c r="S383" s="180" t="s">
        <v>33</v>
      </c>
      <c r="T383" s="180" t="s">
        <v>21</v>
      </c>
      <c r="U383" s="180" t="b">
        <v>0</v>
      </c>
      <c r="V383" s="180" t="s">
        <v>1858</v>
      </c>
      <c r="W383" s="180" t="s">
        <v>21</v>
      </c>
      <c r="X383" s="159"/>
      <c r="Y383" s="159"/>
      <c r="Z383" s="159"/>
    </row>
    <row r="384" spans="1:26" ht="15" customHeight="1">
      <c r="A384" s="180" t="s">
        <v>442</v>
      </c>
      <c r="B384" s="180">
        <v>75665556</v>
      </c>
      <c r="C384" s="180" t="s">
        <v>1837</v>
      </c>
      <c r="D384" s="180" t="s">
        <v>3621</v>
      </c>
      <c r="E384" s="180" t="s">
        <v>1890</v>
      </c>
      <c r="F384" s="180">
        <v>30</v>
      </c>
      <c r="G384" s="180" t="s">
        <v>1840</v>
      </c>
      <c r="H384" s="180" t="s">
        <v>3622</v>
      </c>
      <c r="I384" s="180" t="s">
        <v>773</v>
      </c>
      <c r="J384" s="180" t="s">
        <v>1837</v>
      </c>
      <c r="K384" s="180" t="s">
        <v>1837</v>
      </c>
      <c r="L384" s="180" t="s">
        <v>1837</v>
      </c>
      <c r="M384" s="180" t="s">
        <v>1896</v>
      </c>
      <c r="N384" s="180" t="s">
        <v>442</v>
      </c>
      <c r="O384" s="180">
        <v>75665526</v>
      </c>
      <c r="P384" s="180">
        <v>75666041</v>
      </c>
      <c r="Q384" s="180" t="s">
        <v>872</v>
      </c>
      <c r="R384" s="180">
        <v>0</v>
      </c>
      <c r="S384" s="180" t="s">
        <v>1905</v>
      </c>
      <c r="T384" s="180" t="s">
        <v>21</v>
      </c>
      <c r="U384" s="180" t="b">
        <v>0</v>
      </c>
      <c r="V384" s="180" t="s">
        <v>1858</v>
      </c>
      <c r="W384" s="180" t="s">
        <v>21</v>
      </c>
      <c r="X384" s="159"/>
      <c r="Y384" s="159"/>
      <c r="Z384" s="159"/>
    </row>
    <row r="385" spans="1:26" ht="15" customHeight="1">
      <c r="A385" s="180" t="s">
        <v>442</v>
      </c>
      <c r="B385" s="180">
        <v>75665673</v>
      </c>
      <c r="C385" s="180" t="s">
        <v>1837</v>
      </c>
      <c r="D385" s="180" t="s">
        <v>2319</v>
      </c>
      <c r="E385" s="180" t="s">
        <v>1890</v>
      </c>
      <c r="F385" s="180">
        <v>758.73</v>
      </c>
      <c r="G385" s="180" t="s">
        <v>1837</v>
      </c>
      <c r="H385" s="180" t="s">
        <v>3623</v>
      </c>
      <c r="I385" s="180" t="s">
        <v>2608</v>
      </c>
      <c r="J385" s="180" t="s">
        <v>3624</v>
      </c>
      <c r="K385" s="180" t="s">
        <v>1837</v>
      </c>
      <c r="L385" s="180" t="s">
        <v>1837</v>
      </c>
      <c r="M385" s="180" t="s">
        <v>1837</v>
      </c>
      <c r="N385" s="180" t="s">
        <v>442</v>
      </c>
      <c r="O385" s="180">
        <v>75665526</v>
      </c>
      <c r="P385" s="180">
        <v>75666041</v>
      </c>
      <c r="Q385" s="180" t="s">
        <v>872</v>
      </c>
      <c r="R385" s="180">
        <v>0</v>
      </c>
      <c r="S385" s="180" t="s">
        <v>1905</v>
      </c>
      <c r="T385" s="180" t="s">
        <v>21</v>
      </c>
      <c r="U385" s="180" t="b">
        <v>0</v>
      </c>
      <c r="V385" s="180" t="s">
        <v>1858</v>
      </c>
      <c r="W385" s="180" t="s">
        <v>21</v>
      </c>
      <c r="X385" s="159"/>
      <c r="Y385" s="159"/>
      <c r="Z385" s="159"/>
    </row>
    <row r="386" spans="1:26" ht="15" customHeight="1">
      <c r="A386" s="180" t="s">
        <v>442</v>
      </c>
      <c r="B386" s="180">
        <v>75665816</v>
      </c>
      <c r="C386" s="180" t="s">
        <v>1837</v>
      </c>
      <c r="D386" s="180" t="s">
        <v>3625</v>
      </c>
      <c r="E386" s="180" t="s">
        <v>1866</v>
      </c>
      <c r="F386" s="180">
        <v>30</v>
      </c>
      <c r="G386" s="180" t="s">
        <v>1840</v>
      </c>
      <c r="H386" s="180" t="s">
        <v>3626</v>
      </c>
      <c r="I386" s="180" t="s">
        <v>773</v>
      </c>
      <c r="J386" s="180" t="s">
        <v>1837</v>
      </c>
      <c r="K386" s="180" t="s">
        <v>1837</v>
      </c>
      <c r="L386" s="180" t="s">
        <v>1837</v>
      </c>
      <c r="M386" s="180" t="s">
        <v>1896</v>
      </c>
      <c r="N386" s="180" t="s">
        <v>442</v>
      </c>
      <c r="O386" s="180">
        <v>75665526</v>
      </c>
      <c r="P386" s="180">
        <v>75666041</v>
      </c>
      <c r="Q386" s="180" t="s">
        <v>872</v>
      </c>
      <c r="R386" s="180">
        <v>0</v>
      </c>
      <c r="S386" s="180" t="s">
        <v>1905</v>
      </c>
      <c r="T386" s="180" t="s">
        <v>21</v>
      </c>
      <c r="U386" s="180" t="b">
        <v>0</v>
      </c>
      <c r="V386" s="180" t="s">
        <v>1858</v>
      </c>
      <c r="W386" s="180" t="s">
        <v>21</v>
      </c>
      <c r="X386" s="159"/>
      <c r="Y386" s="159"/>
      <c r="Z386" s="159"/>
    </row>
    <row r="387" spans="1:26" ht="15" customHeight="1">
      <c r="A387" s="180" t="s">
        <v>442</v>
      </c>
      <c r="B387" s="180">
        <v>75665841</v>
      </c>
      <c r="C387" s="180" t="s">
        <v>1837</v>
      </c>
      <c r="D387" s="180" t="s">
        <v>2945</v>
      </c>
      <c r="E387" s="180" t="s">
        <v>1847</v>
      </c>
      <c r="F387" s="180">
        <v>30</v>
      </c>
      <c r="G387" s="180" t="s">
        <v>1840</v>
      </c>
      <c r="H387" s="180" t="s">
        <v>3627</v>
      </c>
      <c r="I387" s="180" t="s">
        <v>773</v>
      </c>
      <c r="J387" s="180" t="s">
        <v>1837</v>
      </c>
      <c r="K387" s="180" t="s">
        <v>1837</v>
      </c>
      <c r="L387" s="180" t="s">
        <v>1837</v>
      </c>
      <c r="M387" s="180" t="s">
        <v>1896</v>
      </c>
      <c r="N387" s="180" t="s">
        <v>442</v>
      </c>
      <c r="O387" s="180">
        <v>75665526</v>
      </c>
      <c r="P387" s="180">
        <v>75666041</v>
      </c>
      <c r="Q387" s="180" t="s">
        <v>872</v>
      </c>
      <c r="R387" s="180">
        <v>0</v>
      </c>
      <c r="S387" s="180" t="s">
        <v>1905</v>
      </c>
      <c r="T387" s="180" t="s">
        <v>21</v>
      </c>
      <c r="U387" s="180" t="b">
        <v>0</v>
      </c>
      <c r="V387" s="180" t="s">
        <v>1858</v>
      </c>
      <c r="W387" s="180" t="s">
        <v>21</v>
      </c>
      <c r="X387" s="159"/>
      <c r="Y387" s="159"/>
      <c r="Z387" s="159"/>
    </row>
    <row r="388" spans="1:26" ht="15" customHeight="1">
      <c r="A388" s="180" t="s">
        <v>442</v>
      </c>
      <c r="B388" s="180">
        <v>75665939</v>
      </c>
      <c r="C388" s="180" t="s">
        <v>1837</v>
      </c>
      <c r="D388" s="180" t="s">
        <v>3628</v>
      </c>
      <c r="E388" s="180" t="s">
        <v>1839</v>
      </c>
      <c r="F388" s="180">
        <v>30</v>
      </c>
      <c r="G388" s="180" t="s">
        <v>1840</v>
      </c>
      <c r="H388" s="180" t="s">
        <v>3629</v>
      </c>
      <c r="I388" s="180" t="s">
        <v>773</v>
      </c>
      <c r="J388" s="180" t="s">
        <v>1837</v>
      </c>
      <c r="K388" s="180" t="s">
        <v>1837</v>
      </c>
      <c r="L388" s="180" t="s">
        <v>1837</v>
      </c>
      <c r="M388" s="180" t="s">
        <v>1896</v>
      </c>
      <c r="N388" s="180" t="s">
        <v>442</v>
      </c>
      <c r="O388" s="180">
        <v>75665526</v>
      </c>
      <c r="P388" s="180">
        <v>75666041</v>
      </c>
      <c r="Q388" s="180" t="s">
        <v>872</v>
      </c>
      <c r="R388" s="180">
        <v>0</v>
      </c>
      <c r="S388" s="180" t="s">
        <v>1905</v>
      </c>
      <c r="T388" s="180" t="s">
        <v>21</v>
      </c>
      <c r="U388" s="180" t="b">
        <v>0</v>
      </c>
      <c r="V388" s="180" t="s">
        <v>1846</v>
      </c>
      <c r="W388" s="180" t="s">
        <v>21</v>
      </c>
      <c r="X388" s="159"/>
      <c r="Y388" s="159"/>
      <c r="Z388" s="159"/>
    </row>
    <row r="389" spans="1:26" ht="15" customHeight="1">
      <c r="A389" s="180" t="s">
        <v>442</v>
      </c>
      <c r="B389" s="180">
        <v>75737404</v>
      </c>
      <c r="C389" s="180" t="s">
        <v>1837</v>
      </c>
      <c r="D389" s="180" t="s">
        <v>1847</v>
      </c>
      <c r="E389" s="180" t="s">
        <v>2129</v>
      </c>
      <c r="F389" s="180">
        <v>848.06</v>
      </c>
      <c r="G389" s="180" t="s">
        <v>1837</v>
      </c>
      <c r="H389" s="180" t="s">
        <v>3630</v>
      </c>
      <c r="I389" s="180" t="s">
        <v>2532</v>
      </c>
      <c r="J389" s="180" t="s">
        <v>3631</v>
      </c>
      <c r="K389" s="180" t="s">
        <v>1837</v>
      </c>
      <c r="L389" s="180" t="s">
        <v>1837</v>
      </c>
      <c r="M389" s="180" t="s">
        <v>1896</v>
      </c>
      <c r="N389" s="180" t="s">
        <v>442</v>
      </c>
      <c r="O389" s="180">
        <v>75736877</v>
      </c>
      <c r="P389" s="180">
        <v>75739345</v>
      </c>
      <c r="Q389" s="180" t="s">
        <v>3632</v>
      </c>
      <c r="R389" s="180">
        <v>0</v>
      </c>
      <c r="S389" s="180" t="s">
        <v>33</v>
      </c>
      <c r="T389" s="180" t="s">
        <v>21</v>
      </c>
      <c r="U389" s="180" t="b">
        <v>0</v>
      </c>
      <c r="V389" s="180" t="s">
        <v>1858</v>
      </c>
      <c r="W389" s="180" t="s">
        <v>21</v>
      </c>
      <c r="X389" s="159"/>
      <c r="Y389" s="159"/>
      <c r="Z389" s="159"/>
    </row>
    <row r="390" spans="1:26" ht="15" customHeight="1">
      <c r="A390" s="180" t="s">
        <v>442</v>
      </c>
      <c r="B390" s="180">
        <v>75737609</v>
      </c>
      <c r="C390" s="180" t="s">
        <v>1837</v>
      </c>
      <c r="D390" s="180" t="s">
        <v>2015</v>
      </c>
      <c r="E390" s="180" t="s">
        <v>1839</v>
      </c>
      <c r="F390" s="180">
        <v>2128.4</v>
      </c>
      <c r="G390" s="180" t="s">
        <v>1840</v>
      </c>
      <c r="H390" s="180" t="s">
        <v>3633</v>
      </c>
      <c r="I390" s="180" t="s">
        <v>2277</v>
      </c>
      <c r="J390" s="180" t="s">
        <v>3634</v>
      </c>
      <c r="K390" s="180" t="s">
        <v>3635</v>
      </c>
      <c r="L390" s="180" t="s">
        <v>1837</v>
      </c>
      <c r="M390" s="180" t="s">
        <v>1837</v>
      </c>
      <c r="N390" s="180" t="s">
        <v>442</v>
      </c>
      <c r="O390" s="180">
        <v>75736877</v>
      </c>
      <c r="P390" s="180">
        <v>75739345</v>
      </c>
      <c r="Q390" s="180" t="s">
        <v>3632</v>
      </c>
      <c r="R390" s="180">
        <v>0</v>
      </c>
      <c r="S390" s="180" t="s">
        <v>33</v>
      </c>
      <c r="T390" s="180" t="s">
        <v>21</v>
      </c>
      <c r="U390" s="180" t="b">
        <v>0</v>
      </c>
      <c r="V390" s="180" t="s">
        <v>1858</v>
      </c>
      <c r="W390" s="180" t="s">
        <v>21</v>
      </c>
      <c r="X390" s="159"/>
      <c r="Y390" s="159"/>
      <c r="Z390" s="159"/>
    </row>
    <row r="391" spans="1:26" ht="15" customHeight="1">
      <c r="A391" s="180" t="s">
        <v>442</v>
      </c>
      <c r="B391" s="180">
        <v>75737666</v>
      </c>
      <c r="C391" s="180" t="s">
        <v>1837</v>
      </c>
      <c r="D391" s="180" t="s">
        <v>3636</v>
      </c>
      <c r="E391" s="180" t="s">
        <v>1847</v>
      </c>
      <c r="F391" s="180">
        <v>1453.73</v>
      </c>
      <c r="G391" s="180" t="s">
        <v>1840</v>
      </c>
      <c r="H391" s="180" t="s">
        <v>3637</v>
      </c>
      <c r="I391" s="180" t="s">
        <v>2031</v>
      </c>
      <c r="J391" s="180" t="s">
        <v>349</v>
      </c>
      <c r="K391" s="180" t="s">
        <v>3638</v>
      </c>
      <c r="L391" s="180" t="s">
        <v>1837</v>
      </c>
      <c r="M391" s="180" t="s">
        <v>1837</v>
      </c>
      <c r="N391" s="180" t="s">
        <v>442</v>
      </c>
      <c r="O391" s="180">
        <v>75736877</v>
      </c>
      <c r="P391" s="180">
        <v>75739345</v>
      </c>
      <c r="Q391" s="180" t="s">
        <v>3632</v>
      </c>
      <c r="R391" s="180">
        <v>0</v>
      </c>
      <c r="S391" s="180" t="s">
        <v>33</v>
      </c>
      <c r="T391" s="180" t="s">
        <v>21</v>
      </c>
      <c r="U391" s="180" t="b">
        <v>0</v>
      </c>
      <c r="V391" s="180" t="s">
        <v>1858</v>
      </c>
      <c r="W391" s="180" t="s">
        <v>21</v>
      </c>
      <c r="X391" s="159"/>
      <c r="Y391" s="159"/>
      <c r="Z391" s="159"/>
    </row>
    <row r="392" spans="1:26" ht="15" customHeight="1">
      <c r="A392" s="180" t="s">
        <v>442</v>
      </c>
      <c r="B392" s="180">
        <v>75737669</v>
      </c>
      <c r="C392" s="180" t="s">
        <v>1837</v>
      </c>
      <c r="D392" s="180" t="s">
        <v>3639</v>
      </c>
      <c r="E392" s="180" t="s">
        <v>1890</v>
      </c>
      <c r="F392" s="180">
        <v>1007.73</v>
      </c>
      <c r="G392" s="180" t="s">
        <v>1837</v>
      </c>
      <c r="H392" s="180" t="s">
        <v>3640</v>
      </c>
      <c r="I392" s="180" t="s">
        <v>1996</v>
      </c>
      <c r="J392" s="180" t="s">
        <v>3641</v>
      </c>
      <c r="K392" s="180" t="s">
        <v>1837</v>
      </c>
      <c r="L392" s="180" t="s">
        <v>1837</v>
      </c>
      <c r="M392" s="180" t="s">
        <v>1837</v>
      </c>
      <c r="N392" s="180" t="s">
        <v>442</v>
      </c>
      <c r="O392" s="180">
        <v>75736877</v>
      </c>
      <c r="P392" s="180">
        <v>75739345</v>
      </c>
      <c r="Q392" s="180" t="s">
        <v>3632</v>
      </c>
      <c r="R392" s="180">
        <v>0</v>
      </c>
      <c r="S392" s="180" t="s">
        <v>33</v>
      </c>
      <c r="T392" s="180" t="s">
        <v>21</v>
      </c>
      <c r="U392" s="180" t="b">
        <v>0</v>
      </c>
      <c r="V392" s="180" t="s">
        <v>1858</v>
      </c>
      <c r="W392" s="180" t="s">
        <v>21</v>
      </c>
      <c r="X392" s="159"/>
      <c r="Y392" s="159"/>
      <c r="Z392" s="159"/>
    </row>
    <row r="393" spans="1:26" ht="15" customHeight="1">
      <c r="A393" s="180" t="s">
        <v>442</v>
      </c>
      <c r="B393" s="180">
        <v>75737672</v>
      </c>
      <c r="C393" s="180" t="s">
        <v>1837</v>
      </c>
      <c r="D393" s="180" t="s">
        <v>3642</v>
      </c>
      <c r="E393" s="180" t="s">
        <v>1847</v>
      </c>
      <c r="F393" s="180">
        <v>995.73</v>
      </c>
      <c r="G393" s="180" t="s">
        <v>1837</v>
      </c>
      <c r="H393" s="180" t="s">
        <v>3643</v>
      </c>
      <c r="I393" s="180" t="s">
        <v>2031</v>
      </c>
      <c r="J393" s="180" t="s">
        <v>3644</v>
      </c>
      <c r="K393" s="180" t="s">
        <v>1837</v>
      </c>
      <c r="L393" s="180" t="s">
        <v>1837</v>
      </c>
      <c r="M393" s="180" t="s">
        <v>1837</v>
      </c>
      <c r="N393" s="180" t="s">
        <v>442</v>
      </c>
      <c r="O393" s="180">
        <v>75736877</v>
      </c>
      <c r="P393" s="180">
        <v>75739345</v>
      </c>
      <c r="Q393" s="180" t="s">
        <v>3632</v>
      </c>
      <c r="R393" s="180">
        <v>0</v>
      </c>
      <c r="S393" s="180" t="s">
        <v>33</v>
      </c>
      <c r="T393" s="180" t="s">
        <v>21</v>
      </c>
      <c r="U393" s="180" t="b">
        <v>0</v>
      </c>
      <c r="V393" s="180" t="s">
        <v>1858</v>
      </c>
      <c r="W393" s="180" t="s">
        <v>21</v>
      </c>
      <c r="X393" s="159"/>
      <c r="Y393" s="159"/>
      <c r="Z393" s="159"/>
    </row>
    <row r="394" spans="1:26" ht="15" customHeight="1">
      <c r="A394" s="180" t="s">
        <v>442</v>
      </c>
      <c r="B394" s="180">
        <v>75737743</v>
      </c>
      <c r="C394" s="180" t="s">
        <v>1837</v>
      </c>
      <c r="D394" s="180" t="s">
        <v>773</v>
      </c>
      <c r="E394" s="180" t="s">
        <v>1866</v>
      </c>
      <c r="F394" s="180">
        <v>1575.4</v>
      </c>
      <c r="G394" s="180" t="s">
        <v>1840</v>
      </c>
      <c r="H394" s="180" t="s">
        <v>3645</v>
      </c>
      <c r="I394" s="180" t="s">
        <v>1881</v>
      </c>
      <c r="J394" s="180" t="s">
        <v>3646</v>
      </c>
      <c r="K394" s="180" t="s">
        <v>3647</v>
      </c>
      <c r="L394" s="180" t="s">
        <v>1837</v>
      </c>
      <c r="M394" s="180" t="s">
        <v>1837</v>
      </c>
      <c r="N394" s="180" t="s">
        <v>442</v>
      </c>
      <c r="O394" s="180">
        <v>75736877</v>
      </c>
      <c r="P394" s="180">
        <v>75739345</v>
      </c>
      <c r="Q394" s="180" t="s">
        <v>3632</v>
      </c>
      <c r="R394" s="180">
        <v>0</v>
      </c>
      <c r="S394" s="180" t="s">
        <v>33</v>
      </c>
      <c r="T394" s="180" t="s">
        <v>21</v>
      </c>
      <c r="U394" s="180" t="b">
        <v>0</v>
      </c>
      <c r="V394" s="180" t="s">
        <v>1858</v>
      </c>
      <c r="W394" s="180" t="s">
        <v>21</v>
      </c>
      <c r="X394" s="159"/>
      <c r="Y394" s="159"/>
      <c r="Z394" s="159"/>
    </row>
    <row r="395" spans="1:26" ht="15" customHeight="1">
      <c r="A395" s="180" t="s">
        <v>442</v>
      </c>
      <c r="B395" s="180">
        <v>75737944</v>
      </c>
      <c r="C395" s="180" t="s">
        <v>1837</v>
      </c>
      <c r="D395" s="180" t="s">
        <v>2643</v>
      </c>
      <c r="E395" s="180" t="s">
        <v>1839</v>
      </c>
      <c r="F395" s="180">
        <v>30</v>
      </c>
      <c r="G395" s="180" t="s">
        <v>1840</v>
      </c>
      <c r="H395" s="180" t="s">
        <v>3648</v>
      </c>
      <c r="I395" s="180" t="s">
        <v>773</v>
      </c>
      <c r="J395" s="180" t="s">
        <v>1837</v>
      </c>
      <c r="K395" s="180" t="s">
        <v>1837</v>
      </c>
      <c r="L395" s="180" t="s">
        <v>1837</v>
      </c>
      <c r="M395" s="180" t="s">
        <v>1896</v>
      </c>
      <c r="N395" s="180" t="s">
        <v>442</v>
      </c>
      <c r="O395" s="180">
        <v>75736877</v>
      </c>
      <c r="P395" s="180">
        <v>75739345</v>
      </c>
      <c r="Q395" s="180" t="s">
        <v>3632</v>
      </c>
      <c r="R395" s="180">
        <v>0</v>
      </c>
      <c r="S395" s="180" t="s">
        <v>33</v>
      </c>
      <c r="T395" s="180" t="s">
        <v>21</v>
      </c>
      <c r="U395" s="180" t="b">
        <v>0</v>
      </c>
      <c r="V395" s="180" t="s">
        <v>1858</v>
      </c>
      <c r="W395" s="180" t="s">
        <v>21</v>
      </c>
      <c r="X395" s="159"/>
      <c r="Y395" s="159"/>
      <c r="Z395" s="159"/>
    </row>
    <row r="396" spans="1:26" ht="15" customHeight="1">
      <c r="A396" s="180" t="s">
        <v>442</v>
      </c>
      <c r="B396" s="180">
        <v>75738115</v>
      </c>
      <c r="C396" s="180" t="s">
        <v>1837</v>
      </c>
      <c r="D396" s="180" t="s">
        <v>2945</v>
      </c>
      <c r="E396" s="180" t="s">
        <v>1847</v>
      </c>
      <c r="F396" s="180">
        <v>1600.4</v>
      </c>
      <c r="G396" s="180" t="s">
        <v>1837</v>
      </c>
      <c r="H396" s="180" t="s">
        <v>3649</v>
      </c>
      <c r="I396" s="180" t="s">
        <v>2532</v>
      </c>
      <c r="J396" s="180" t="s">
        <v>3650</v>
      </c>
      <c r="K396" s="180" t="s">
        <v>1837</v>
      </c>
      <c r="L396" s="180" t="s">
        <v>1837</v>
      </c>
      <c r="M396" s="180" t="s">
        <v>1844</v>
      </c>
      <c r="N396" s="180" t="s">
        <v>442</v>
      </c>
      <c r="O396" s="180">
        <v>75736877</v>
      </c>
      <c r="P396" s="180">
        <v>75739345</v>
      </c>
      <c r="Q396" s="180" t="s">
        <v>3632</v>
      </c>
      <c r="R396" s="180">
        <v>0</v>
      </c>
      <c r="S396" s="180" t="s">
        <v>33</v>
      </c>
      <c r="T396" s="180" t="s">
        <v>21</v>
      </c>
      <c r="U396" s="180" t="b">
        <v>0</v>
      </c>
      <c r="V396" s="180" t="s">
        <v>1858</v>
      </c>
      <c r="W396" s="180" t="s">
        <v>21</v>
      </c>
      <c r="X396" s="159"/>
      <c r="Y396" s="159"/>
      <c r="Z396" s="159"/>
    </row>
    <row r="397" spans="1:26" ht="15" customHeight="1">
      <c r="A397" s="180" t="s">
        <v>442</v>
      </c>
      <c r="B397" s="180">
        <v>75738661</v>
      </c>
      <c r="C397" s="180" t="s">
        <v>1837</v>
      </c>
      <c r="D397" s="180" t="s">
        <v>1847</v>
      </c>
      <c r="E397" s="180" t="s">
        <v>2046</v>
      </c>
      <c r="F397" s="180">
        <v>275.06</v>
      </c>
      <c r="G397" s="180" t="s">
        <v>1837</v>
      </c>
      <c r="H397" s="180" t="s">
        <v>3651</v>
      </c>
      <c r="I397" s="180" t="s">
        <v>2369</v>
      </c>
      <c r="J397" s="180" t="s">
        <v>3652</v>
      </c>
      <c r="K397" s="180" t="s">
        <v>1837</v>
      </c>
      <c r="L397" s="180" t="s">
        <v>1837</v>
      </c>
      <c r="M397" s="180" t="s">
        <v>1837</v>
      </c>
      <c r="N397" s="180" t="s">
        <v>442</v>
      </c>
      <c r="O397" s="180">
        <v>75736877</v>
      </c>
      <c r="P397" s="180">
        <v>75739345</v>
      </c>
      <c r="Q397" s="180" t="s">
        <v>3632</v>
      </c>
      <c r="R397" s="180">
        <v>0</v>
      </c>
      <c r="S397" s="180" t="s">
        <v>33</v>
      </c>
      <c r="T397" s="180" t="s">
        <v>21</v>
      </c>
      <c r="U397" s="180" t="b">
        <v>0</v>
      </c>
      <c r="V397" s="180" t="s">
        <v>1858</v>
      </c>
      <c r="W397" s="180" t="s">
        <v>21</v>
      </c>
      <c r="X397" s="159"/>
      <c r="Y397" s="159"/>
      <c r="Z397" s="159"/>
    </row>
    <row r="398" spans="1:26" ht="15" customHeight="1">
      <c r="A398" s="180" t="s">
        <v>442</v>
      </c>
      <c r="B398" s="180">
        <v>75739225</v>
      </c>
      <c r="C398" s="180" t="s">
        <v>1837</v>
      </c>
      <c r="D398" s="180" t="s">
        <v>1866</v>
      </c>
      <c r="E398" s="180" t="s">
        <v>2769</v>
      </c>
      <c r="F398" s="180">
        <v>736.06</v>
      </c>
      <c r="G398" s="180" t="s">
        <v>1837</v>
      </c>
      <c r="H398" s="180" t="s">
        <v>3653</v>
      </c>
      <c r="I398" s="180" t="s">
        <v>1887</v>
      </c>
      <c r="J398" s="180" t="s">
        <v>3654</v>
      </c>
      <c r="K398" s="180" t="s">
        <v>1837</v>
      </c>
      <c r="L398" s="180" t="s">
        <v>1837</v>
      </c>
      <c r="M398" s="180" t="s">
        <v>1837</v>
      </c>
      <c r="N398" s="180" t="s">
        <v>442</v>
      </c>
      <c r="O398" s="180">
        <v>75736877</v>
      </c>
      <c r="P398" s="180">
        <v>75739345</v>
      </c>
      <c r="Q398" s="180" t="s">
        <v>3632</v>
      </c>
      <c r="R398" s="180">
        <v>0</v>
      </c>
      <c r="S398" s="180" t="s">
        <v>33</v>
      </c>
      <c r="T398" s="180" t="s">
        <v>21</v>
      </c>
      <c r="U398" s="180" t="b">
        <v>0</v>
      </c>
      <c r="V398" s="180" t="s">
        <v>1858</v>
      </c>
      <c r="W398" s="180" t="s">
        <v>21</v>
      </c>
      <c r="X398" s="159"/>
      <c r="Y398" s="159"/>
      <c r="Z398" s="159"/>
    </row>
    <row r="399" spans="1:26" ht="15" customHeight="1">
      <c r="A399" s="180" t="s">
        <v>442</v>
      </c>
      <c r="B399" s="180">
        <v>112534211</v>
      </c>
      <c r="C399" s="180" t="s">
        <v>1837</v>
      </c>
      <c r="D399" s="180" t="s">
        <v>1847</v>
      </c>
      <c r="E399" s="180" t="s">
        <v>2085</v>
      </c>
      <c r="F399" s="180">
        <v>1096.4000000000001</v>
      </c>
      <c r="G399" s="180" t="s">
        <v>1837</v>
      </c>
      <c r="H399" s="180" t="s">
        <v>3655</v>
      </c>
      <c r="I399" s="180" t="s">
        <v>2104</v>
      </c>
      <c r="J399" s="180" t="s">
        <v>3656</v>
      </c>
      <c r="K399" s="180" t="s">
        <v>1837</v>
      </c>
      <c r="L399" s="180" t="s">
        <v>1837</v>
      </c>
      <c r="M399" s="180" t="s">
        <v>1837</v>
      </c>
      <c r="N399" s="180" t="s">
        <v>442</v>
      </c>
      <c r="O399" s="180">
        <v>112534195</v>
      </c>
      <c r="P399" s="180">
        <v>112534337</v>
      </c>
      <c r="Q399" s="180" t="s">
        <v>3657</v>
      </c>
      <c r="R399" s="180">
        <v>0</v>
      </c>
      <c r="S399" s="180" t="s">
        <v>33</v>
      </c>
      <c r="T399" s="180" t="s">
        <v>21</v>
      </c>
      <c r="U399" s="180" t="b">
        <v>0</v>
      </c>
      <c r="V399" s="180" t="s">
        <v>1858</v>
      </c>
      <c r="W399" s="180" t="s">
        <v>21</v>
      </c>
      <c r="X399" s="159"/>
      <c r="Y399" s="159"/>
      <c r="Z399" s="159"/>
    </row>
    <row r="400" spans="1:26" ht="15" customHeight="1">
      <c r="A400" s="180" t="s">
        <v>442</v>
      </c>
      <c r="B400" s="180">
        <v>113657263</v>
      </c>
      <c r="C400" s="180" t="s">
        <v>1837</v>
      </c>
      <c r="D400" s="180" t="s">
        <v>2344</v>
      </c>
      <c r="E400" s="180" t="s">
        <v>1839</v>
      </c>
      <c r="F400" s="180">
        <v>30</v>
      </c>
      <c r="G400" s="180" t="s">
        <v>1840</v>
      </c>
      <c r="H400" s="180" t="s">
        <v>3658</v>
      </c>
      <c r="I400" s="180" t="s">
        <v>773</v>
      </c>
      <c r="J400" s="180" t="s">
        <v>1837</v>
      </c>
      <c r="K400" s="180" t="s">
        <v>1837</v>
      </c>
      <c r="L400" s="180" t="s">
        <v>1837</v>
      </c>
      <c r="M400" s="180" t="s">
        <v>1877</v>
      </c>
      <c r="N400" s="180" t="s">
        <v>442</v>
      </c>
      <c r="O400" s="180">
        <v>113654943</v>
      </c>
      <c r="P400" s="180">
        <v>113661425</v>
      </c>
      <c r="Q400" s="180" t="s">
        <v>3659</v>
      </c>
      <c r="R400" s="180">
        <v>0</v>
      </c>
      <c r="S400" s="180" t="s">
        <v>33</v>
      </c>
      <c r="T400" s="180" t="s">
        <v>21</v>
      </c>
      <c r="U400" s="180" t="b">
        <v>0</v>
      </c>
      <c r="V400" s="180" t="s">
        <v>1858</v>
      </c>
      <c r="W400" s="180" t="s">
        <v>21</v>
      </c>
      <c r="X400" s="159"/>
      <c r="Y400" s="159"/>
      <c r="Z400" s="159"/>
    </row>
    <row r="401" spans="1:26" ht="15" customHeight="1">
      <c r="A401" s="180" t="s">
        <v>442</v>
      </c>
      <c r="B401" s="180">
        <v>121632468</v>
      </c>
      <c r="C401" s="180" t="s">
        <v>1837</v>
      </c>
      <c r="D401" s="180" t="s">
        <v>1866</v>
      </c>
      <c r="E401" s="180" t="s">
        <v>3660</v>
      </c>
      <c r="F401" s="180">
        <v>469.73</v>
      </c>
      <c r="G401" s="180" t="s">
        <v>1837</v>
      </c>
      <c r="H401" s="180" t="s">
        <v>3661</v>
      </c>
      <c r="I401" s="180" t="s">
        <v>1887</v>
      </c>
      <c r="J401" s="180" t="s">
        <v>3662</v>
      </c>
      <c r="K401" s="180" t="s">
        <v>1837</v>
      </c>
      <c r="L401" s="180" t="s">
        <v>1837</v>
      </c>
      <c r="M401" s="180" t="s">
        <v>1844</v>
      </c>
      <c r="N401" s="180" t="s">
        <v>442</v>
      </c>
      <c r="O401" s="180">
        <v>121632331</v>
      </c>
      <c r="P401" s="180">
        <v>121632563</v>
      </c>
      <c r="Q401" s="180" t="s">
        <v>3663</v>
      </c>
      <c r="R401" s="180">
        <v>0</v>
      </c>
      <c r="S401" s="180" t="s">
        <v>33</v>
      </c>
      <c r="T401" s="180" t="s">
        <v>21</v>
      </c>
      <c r="U401" s="180" t="b">
        <v>0</v>
      </c>
      <c r="V401" s="180" t="s">
        <v>1858</v>
      </c>
      <c r="W401" s="180" t="s">
        <v>21</v>
      </c>
      <c r="X401" s="159"/>
      <c r="Y401" s="159"/>
      <c r="Z401" s="159"/>
    </row>
    <row r="402" spans="1:26" ht="15" customHeight="1">
      <c r="A402" s="180" t="s">
        <v>442</v>
      </c>
      <c r="B402" s="180">
        <v>123700269</v>
      </c>
      <c r="C402" s="180" t="s">
        <v>1837</v>
      </c>
      <c r="D402" s="180" t="s">
        <v>3664</v>
      </c>
      <c r="E402" s="180" t="s">
        <v>1866</v>
      </c>
      <c r="F402" s="180">
        <v>536.73</v>
      </c>
      <c r="G402" s="180" t="s">
        <v>1837</v>
      </c>
      <c r="H402" s="180" t="s">
        <v>3665</v>
      </c>
      <c r="I402" s="180" t="s">
        <v>2008</v>
      </c>
      <c r="J402" s="180" t="s">
        <v>3666</v>
      </c>
      <c r="K402" s="180" t="s">
        <v>1837</v>
      </c>
      <c r="L402" s="180" t="s">
        <v>1837</v>
      </c>
      <c r="M402" s="180" t="s">
        <v>1896</v>
      </c>
      <c r="N402" s="180" t="s">
        <v>442</v>
      </c>
      <c r="O402" s="180">
        <v>123700019</v>
      </c>
      <c r="P402" s="180">
        <v>123701005</v>
      </c>
      <c r="Q402" s="180" t="s">
        <v>3667</v>
      </c>
      <c r="R402" s="180">
        <v>0</v>
      </c>
      <c r="S402" s="180" t="s">
        <v>33</v>
      </c>
      <c r="T402" s="180" t="s">
        <v>21</v>
      </c>
      <c r="U402" s="180" t="b">
        <v>0</v>
      </c>
      <c r="V402" s="180" t="s">
        <v>1858</v>
      </c>
      <c r="W402" s="180" t="s">
        <v>21</v>
      </c>
      <c r="X402" s="159"/>
      <c r="Y402" s="159"/>
      <c r="Z402" s="159"/>
    </row>
    <row r="403" spans="1:26" ht="15" customHeight="1">
      <c r="A403" s="180" t="s">
        <v>442</v>
      </c>
      <c r="B403" s="180">
        <v>125013575</v>
      </c>
      <c r="C403" s="180" t="s">
        <v>1837</v>
      </c>
      <c r="D403" s="180" t="s">
        <v>1890</v>
      </c>
      <c r="E403" s="180" t="s">
        <v>3668</v>
      </c>
      <c r="F403" s="180">
        <v>796.23</v>
      </c>
      <c r="G403" s="180" t="s">
        <v>1837</v>
      </c>
      <c r="H403" s="180" t="s">
        <v>3669</v>
      </c>
      <c r="I403" s="180" t="s">
        <v>2002</v>
      </c>
      <c r="J403" s="180" t="s">
        <v>3670</v>
      </c>
      <c r="K403" s="180" t="s">
        <v>1837</v>
      </c>
      <c r="L403" s="180" t="s">
        <v>1837</v>
      </c>
      <c r="M403" s="180" t="s">
        <v>1896</v>
      </c>
      <c r="N403" s="180" t="s">
        <v>442</v>
      </c>
      <c r="O403" s="180">
        <v>125012622</v>
      </c>
      <c r="P403" s="180">
        <v>125013990</v>
      </c>
      <c r="Q403" s="180" t="s">
        <v>3671</v>
      </c>
      <c r="R403" s="180">
        <v>0</v>
      </c>
      <c r="S403" s="180" t="s">
        <v>33</v>
      </c>
      <c r="T403" s="180" t="s">
        <v>21</v>
      </c>
      <c r="U403" s="180" t="b">
        <v>0</v>
      </c>
      <c r="V403" s="180" t="s">
        <v>1858</v>
      </c>
      <c r="W403" s="180" t="s">
        <v>21</v>
      </c>
      <c r="X403" s="159"/>
      <c r="Y403" s="159"/>
      <c r="Z403" s="159"/>
    </row>
    <row r="404" spans="1:26" ht="15" customHeight="1">
      <c r="A404" s="180" t="s">
        <v>442</v>
      </c>
      <c r="B404" s="180">
        <v>126006425</v>
      </c>
      <c r="C404" s="180" t="s">
        <v>1837</v>
      </c>
      <c r="D404" s="180" t="s">
        <v>3672</v>
      </c>
      <c r="E404" s="180" t="s">
        <v>1839</v>
      </c>
      <c r="F404" s="180">
        <v>780.48</v>
      </c>
      <c r="G404" s="180" t="s">
        <v>1837</v>
      </c>
      <c r="H404" s="180" t="s">
        <v>3673</v>
      </c>
      <c r="I404" s="180" t="s">
        <v>2820</v>
      </c>
      <c r="J404" s="180" t="s">
        <v>3674</v>
      </c>
      <c r="K404" s="180" t="s">
        <v>1837</v>
      </c>
      <c r="L404" s="180" t="s">
        <v>3675</v>
      </c>
      <c r="M404" s="180" t="s">
        <v>1896</v>
      </c>
      <c r="N404" s="180" t="s">
        <v>442</v>
      </c>
      <c r="O404" s="180">
        <v>126006406</v>
      </c>
      <c r="P404" s="180">
        <v>126006564</v>
      </c>
      <c r="Q404" s="180" t="s">
        <v>3676</v>
      </c>
      <c r="R404" s="180">
        <v>0</v>
      </c>
      <c r="S404" s="180" t="s">
        <v>33</v>
      </c>
      <c r="T404" s="180" t="s">
        <v>21</v>
      </c>
      <c r="U404" s="180" t="b">
        <v>0</v>
      </c>
      <c r="V404" s="180" t="s">
        <v>1858</v>
      </c>
      <c r="W404" s="180" t="s">
        <v>21</v>
      </c>
      <c r="X404" s="159"/>
      <c r="Y404" s="159"/>
      <c r="Z404" s="159"/>
    </row>
    <row r="405" spans="1:26" ht="15" customHeight="1">
      <c r="A405" s="180" t="s">
        <v>442</v>
      </c>
      <c r="B405" s="180">
        <v>149520808</v>
      </c>
      <c r="C405" s="180" t="s">
        <v>1837</v>
      </c>
      <c r="D405" s="180" t="s">
        <v>1847</v>
      </c>
      <c r="E405" s="180" t="s">
        <v>3677</v>
      </c>
      <c r="F405" s="180">
        <v>1324.09</v>
      </c>
      <c r="G405" s="180" t="s">
        <v>1837</v>
      </c>
      <c r="H405" s="180" t="s">
        <v>3678</v>
      </c>
      <c r="I405" s="180" t="s">
        <v>3679</v>
      </c>
      <c r="J405" s="180" t="s">
        <v>3680</v>
      </c>
      <c r="K405" s="180" t="s">
        <v>1837</v>
      </c>
      <c r="L405" s="180" t="s">
        <v>3681</v>
      </c>
      <c r="M405" s="180" t="s">
        <v>1844</v>
      </c>
      <c r="N405" s="180" t="s">
        <v>442</v>
      </c>
      <c r="O405" s="180">
        <v>149520804</v>
      </c>
      <c r="P405" s="180">
        <v>149520989</v>
      </c>
      <c r="Q405" s="180" t="s">
        <v>3682</v>
      </c>
      <c r="R405" s="180">
        <v>0</v>
      </c>
      <c r="S405" s="180" t="s">
        <v>33</v>
      </c>
      <c r="T405" s="180" t="s">
        <v>21</v>
      </c>
      <c r="U405" s="180" t="b">
        <v>0</v>
      </c>
      <c r="V405" s="180" t="s">
        <v>1858</v>
      </c>
      <c r="W405" s="180" t="s">
        <v>21</v>
      </c>
      <c r="X405" s="159"/>
      <c r="Y405" s="159"/>
      <c r="Z405" s="159"/>
    </row>
    <row r="406" spans="1:26" ht="15" customHeight="1">
      <c r="A406" s="180" t="s">
        <v>442</v>
      </c>
      <c r="B406" s="180">
        <v>150703740</v>
      </c>
      <c r="C406" s="180" t="s">
        <v>1837</v>
      </c>
      <c r="D406" s="180" t="s">
        <v>1847</v>
      </c>
      <c r="E406" s="180" t="s">
        <v>3683</v>
      </c>
      <c r="F406" s="180">
        <v>142.52000000000001</v>
      </c>
      <c r="G406" s="180" t="s">
        <v>1840</v>
      </c>
      <c r="H406" s="180" t="s">
        <v>3684</v>
      </c>
      <c r="I406" s="180" t="s">
        <v>2042</v>
      </c>
      <c r="J406" s="180" t="s">
        <v>3685</v>
      </c>
      <c r="K406" s="180" t="s">
        <v>1837</v>
      </c>
      <c r="L406" s="180" t="s">
        <v>1837</v>
      </c>
      <c r="M406" s="180" t="s">
        <v>1844</v>
      </c>
      <c r="N406" s="180" t="s">
        <v>442</v>
      </c>
      <c r="O406" s="180">
        <v>150703495</v>
      </c>
      <c r="P406" s="180">
        <v>150703898</v>
      </c>
      <c r="Q406" s="180" t="s">
        <v>3686</v>
      </c>
      <c r="R406" s="180">
        <v>0</v>
      </c>
      <c r="S406" s="180" t="s">
        <v>33</v>
      </c>
      <c r="T406" s="180" t="s">
        <v>21</v>
      </c>
      <c r="U406" s="180" t="b">
        <v>0</v>
      </c>
      <c r="V406" s="180" t="s">
        <v>1858</v>
      </c>
      <c r="W406" s="180" t="s">
        <v>21</v>
      </c>
      <c r="X406" s="159"/>
      <c r="Y406" s="159"/>
      <c r="Z406" s="159"/>
    </row>
    <row r="407" spans="1:26" ht="15" customHeight="1">
      <c r="A407" s="180" t="s">
        <v>442</v>
      </c>
      <c r="B407" s="180">
        <v>154122401</v>
      </c>
      <c r="C407" s="180" t="s">
        <v>1837</v>
      </c>
      <c r="D407" s="180" t="s">
        <v>3687</v>
      </c>
      <c r="E407" s="180" t="s">
        <v>1866</v>
      </c>
      <c r="F407" s="180">
        <v>301.73</v>
      </c>
      <c r="G407" s="180" t="s">
        <v>1837</v>
      </c>
      <c r="H407" s="180" t="s">
        <v>3688</v>
      </c>
      <c r="I407" s="180" t="s">
        <v>3689</v>
      </c>
      <c r="J407" s="180" t="s">
        <v>3690</v>
      </c>
      <c r="K407" s="180" t="s">
        <v>1837</v>
      </c>
      <c r="L407" s="180" t="s">
        <v>3691</v>
      </c>
      <c r="M407" s="180" t="s">
        <v>1844</v>
      </c>
      <c r="N407" s="180" t="s">
        <v>442</v>
      </c>
      <c r="O407" s="180">
        <v>154121992</v>
      </c>
      <c r="P407" s="180">
        <v>154123075</v>
      </c>
      <c r="Q407" s="180" t="s">
        <v>3692</v>
      </c>
      <c r="R407" s="180">
        <v>0</v>
      </c>
      <c r="S407" s="180" t="s">
        <v>1905</v>
      </c>
      <c r="T407" s="180" t="s">
        <v>21</v>
      </c>
      <c r="U407" s="180" t="b">
        <v>0</v>
      </c>
      <c r="V407" s="180" t="s">
        <v>1858</v>
      </c>
      <c r="W407" s="180" t="s">
        <v>21</v>
      </c>
      <c r="X407" s="159"/>
      <c r="Y407" s="159"/>
      <c r="Z407" s="159"/>
    </row>
    <row r="408" spans="1:26" ht="15" customHeight="1">
      <c r="A408" s="180" t="s">
        <v>442</v>
      </c>
      <c r="B408" s="180">
        <v>183775955</v>
      </c>
      <c r="C408" s="180" t="s">
        <v>1837</v>
      </c>
      <c r="D408" s="180" t="s">
        <v>3693</v>
      </c>
      <c r="E408" s="180" t="s">
        <v>1847</v>
      </c>
      <c r="F408" s="180">
        <v>30</v>
      </c>
      <c r="G408" s="180" t="s">
        <v>1840</v>
      </c>
      <c r="H408" s="180" t="s">
        <v>3694</v>
      </c>
      <c r="I408" s="180" t="s">
        <v>773</v>
      </c>
      <c r="J408" s="180" t="s">
        <v>1837</v>
      </c>
      <c r="K408" s="180" t="s">
        <v>1837</v>
      </c>
      <c r="L408" s="180" t="s">
        <v>1837</v>
      </c>
      <c r="M408" s="180" t="s">
        <v>1877</v>
      </c>
      <c r="N408" s="180" t="s">
        <v>442</v>
      </c>
      <c r="O408" s="180">
        <v>183775914</v>
      </c>
      <c r="P408" s="180">
        <v>183776123</v>
      </c>
      <c r="Q408" s="180" t="s">
        <v>3695</v>
      </c>
      <c r="R408" s="180">
        <v>0</v>
      </c>
      <c r="S408" s="180" t="s">
        <v>1905</v>
      </c>
      <c r="T408" s="180" t="s">
        <v>21</v>
      </c>
      <c r="U408" s="180" t="b">
        <v>0</v>
      </c>
      <c r="V408" s="180" t="s">
        <v>1858</v>
      </c>
      <c r="W408" s="180" t="s">
        <v>21</v>
      </c>
      <c r="X408" s="159"/>
      <c r="Y408" s="159"/>
      <c r="Z408" s="159"/>
    </row>
    <row r="409" spans="1:26" ht="15" customHeight="1">
      <c r="A409" s="180" t="s">
        <v>442</v>
      </c>
      <c r="B409" s="180">
        <v>195781583</v>
      </c>
      <c r="C409" s="180" t="s">
        <v>1837</v>
      </c>
      <c r="D409" s="180" t="s">
        <v>1839</v>
      </c>
      <c r="E409" s="180" t="s">
        <v>3696</v>
      </c>
      <c r="F409" s="180">
        <v>30</v>
      </c>
      <c r="G409" s="180" t="s">
        <v>1840</v>
      </c>
      <c r="H409" s="180" t="s">
        <v>3697</v>
      </c>
      <c r="I409" s="180" t="s">
        <v>773</v>
      </c>
      <c r="J409" s="180" t="s">
        <v>1837</v>
      </c>
      <c r="K409" s="180" t="s">
        <v>1837</v>
      </c>
      <c r="L409" s="180" t="s">
        <v>1837</v>
      </c>
      <c r="M409" s="180" t="s">
        <v>1844</v>
      </c>
      <c r="N409" s="180" t="s">
        <v>442</v>
      </c>
      <c r="O409" s="180">
        <v>195778789</v>
      </c>
      <c r="P409" s="180">
        <v>195791497</v>
      </c>
      <c r="Q409" s="180" t="s">
        <v>731</v>
      </c>
      <c r="R409" s="180">
        <v>0</v>
      </c>
      <c r="S409" s="180" t="s">
        <v>33</v>
      </c>
      <c r="T409" s="180" t="s">
        <v>21</v>
      </c>
      <c r="U409" s="180" t="b">
        <v>0</v>
      </c>
      <c r="V409" s="180" t="s">
        <v>1858</v>
      </c>
      <c r="W409" s="180" t="s">
        <v>21</v>
      </c>
      <c r="X409" s="159"/>
      <c r="Y409" s="159"/>
      <c r="Z409" s="159"/>
    </row>
    <row r="410" spans="1:26" ht="15" customHeight="1">
      <c r="A410" s="180" t="s">
        <v>442</v>
      </c>
      <c r="B410" s="180">
        <v>195783878</v>
      </c>
      <c r="C410" s="180" t="s">
        <v>1837</v>
      </c>
      <c r="D410" s="180" t="s">
        <v>1847</v>
      </c>
      <c r="E410" s="180" t="s">
        <v>3698</v>
      </c>
      <c r="F410" s="180">
        <v>30</v>
      </c>
      <c r="G410" s="180" t="s">
        <v>1840</v>
      </c>
      <c r="H410" s="180" t="s">
        <v>3699</v>
      </c>
      <c r="I410" s="180" t="s">
        <v>773</v>
      </c>
      <c r="J410" s="180" t="s">
        <v>1837</v>
      </c>
      <c r="K410" s="180" t="s">
        <v>1837</v>
      </c>
      <c r="L410" s="180" t="s">
        <v>1837</v>
      </c>
      <c r="M410" s="180" t="s">
        <v>1844</v>
      </c>
      <c r="N410" s="180" t="s">
        <v>442</v>
      </c>
      <c r="O410" s="180">
        <v>195778789</v>
      </c>
      <c r="P410" s="180">
        <v>195791497</v>
      </c>
      <c r="Q410" s="180" t="s">
        <v>731</v>
      </c>
      <c r="R410" s="180">
        <v>0</v>
      </c>
      <c r="S410" s="180" t="s">
        <v>33</v>
      </c>
      <c r="T410" s="180" t="s">
        <v>21</v>
      </c>
      <c r="U410" s="180" t="b">
        <v>0</v>
      </c>
      <c r="V410" s="180" t="s">
        <v>1858</v>
      </c>
      <c r="W410" s="180" t="s">
        <v>21</v>
      </c>
      <c r="X410" s="159"/>
      <c r="Y410" s="159"/>
      <c r="Z410" s="159"/>
    </row>
    <row r="411" spans="1:26" ht="15" customHeight="1">
      <c r="A411" s="180" t="s">
        <v>442</v>
      </c>
      <c r="B411" s="180">
        <v>195788543</v>
      </c>
      <c r="C411" s="180" t="s">
        <v>1837</v>
      </c>
      <c r="D411" s="180" t="s">
        <v>1839</v>
      </c>
      <c r="E411" s="180" t="s">
        <v>3700</v>
      </c>
      <c r="F411" s="180">
        <v>777</v>
      </c>
      <c r="G411" s="180" t="s">
        <v>1837</v>
      </c>
      <c r="H411" s="180" t="s">
        <v>3701</v>
      </c>
      <c r="I411" s="180" t="s">
        <v>1996</v>
      </c>
      <c r="J411" s="180" t="s">
        <v>3702</v>
      </c>
      <c r="K411" s="180" t="s">
        <v>1837</v>
      </c>
      <c r="L411" s="180" t="s">
        <v>1837</v>
      </c>
      <c r="M411" s="180" t="s">
        <v>1837</v>
      </c>
      <c r="N411" s="180" t="s">
        <v>442</v>
      </c>
      <c r="O411" s="180">
        <v>195778789</v>
      </c>
      <c r="P411" s="180">
        <v>195791497</v>
      </c>
      <c r="Q411" s="180" t="s">
        <v>731</v>
      </c>
      <c r="R411" s="180">
        <v>0</v>
      </c>
      <c r="S411" s="180" t="s">
        <v>33</v>
      </c>
      <c r="T411" s="180" t="s">
        <v>21</v>
      </c>
      <c r="U411" s="180" t="b">
        <v>0</v>
      </c>
      <c r="V411" s="180" t="s">
        <v>1858</v>
      </c>
      <c r="W411" s="180" t="s">
        <v>21</v>
      </c>
      <c r="X411" s="159"/>
      <c r="Y411" s="159"/>
      <c r="Z411" s="159"/>
    </row>
    <row r="412" spans="1:26" ht="15" customHeight="1">
      <c r="A412" s="180" t="s">
        <v>442</v>
      </c>
      <c r="B412" s="180">
        <v>195791241</v>
      </c>
      <c r="C412" s="180" t="s">
        <v>1837</v>
      </c>
      <c r="D412" s="180" t="s">
        <v>1839</v>
      </c>
      <c r="E412" s="180" t="s">
        <v>3703</v>
      </c>
      <c r="F412" s="180">
        <v>2246.21</v>
      </c>
      <c r="G412" s="180" t="s">
        <v>1837</v>
      </c>
      <c r="H412" s="180" t="s">
        <v>3704</v>
      </c>
      <c r="I412" s="180" t="s">
        <v>3325</v>
      </c>
      <c r="J412" s="180" t="s">
        <v>3705</v>
      </c>
      <c r="K412" s="180" t="s">
        <v>1837</v>
      </c>
      <c r="L412" s="180" t="s">
        <v>3706</v>
      </c>
      <c r="M412" s="180" t="s">
        <v>1837</v>
      </c>
      <c r="N412" s="180" t="s">
        <v>442</v>
      </c>
      <c r="O412" s="180">
        <v>195778789</v>
      </c>
      <c r="P412" s="180">
        <v>195791497</v>
      </c>
      <c r="Q412" s="180" t="s">
        <v>731</v>
      </c>
      <c r="R412" s="180">
        <v>0</v>
      </c>
      <c r="S412" s="180" t="s">
        <v>33</v>
      </c>
      <c r="T412" s="180" t="s">
        <v>21</v>
      </c>
      <c r="U412" s="180" t="b">
        <v>0</v>
      </c>
      <c r="V412" s="180" t="s">
        <v>1846</v>
      </c>
      <c r="W412" s="180" t="s">
        <v>21</v>
      </c>
      <c r="X412" s="159"/>
      <c r="Y412" s="159"/>
      <c r="Z412" s="159"/>
    </row>
    <row r="413" spans="1:26" ht="15" customHeight="1">
      <c r="A413" s="180" t="s">
        <v>442</v>
      </c>
      <c r="B413" s="180">
        <v>198153259</v>
      </c>
      <c r="C413" s="180" t="s">
        <v>1837</v>
      </c>
      <c r="D413" s="180" t="s">
        <v>3707</v>
      </c>
      <c r="E413" s="180" t="s">
        <v>1866</v>
      </c>
      <c r="F413" s="180">
        <v>30</v>
      </c>
      <c r="G413" s="180" t="s">
        <v>1840</v>
      </c>
      <c r="H413" s="180" t="s">
        <v>3708</v>
      </c>
      <c r="I413" s="180" t="s">
        <v>773</v>
      </c>
      <c r="J413" s="180" t="s">
        <v>1837</v>
      </c>
      <c r="K413" s="180" t="s">
        <v>1837</v>
      </c>
      <c r="L413" s="180" t="s">
        <v>1837</v>
      </c>
      <c r="M413" s="180" t="s">
        <v>1896</v>
      </c>
      <c r="N413" s="180" t="s">
        <v>442</v>
      </c>
      <c r="O413" s="180">
        <v>198153205</v>
      </c>
      <c r="P413" s="180">
        <v>198153409</v>
      </c>
      <c r="Q413" s="180" t="s">
        <v>3709</v>
      </c>
      <c r="R413" s="180">
        <v>0</v>
      </c>
      <c r="S413" s="180" t="s">
        <v>1905</v>
      </c>
      <c r="T413" s="180" t="s">
        <v>21</v>
      </c>
      <c r="U413" s="180" t="b">
        <v>0</v>
      </c>
      <c r="V413" s="180" t="s">
        <v>1846</v>
      </c>
      <c r="W413" s="180" t="s">
        <v>21</v>
      </c>
      <c r="X413" s="159"/>
      <c r="Y413" s="159"/>
      <c r="Z413" s="159"/>
    </row>
    <row r="414" spans="1:26" ht="15" customHeight="1">
      <c r="A414" s="180" t="s">
        <v>347</v>
      </c>
      <c r="B414" s="180">
        <v>15003254</v>
      </c>
      <c r="C414" s="180" t="s">
        <v>1837</v>
      </c>
      <c r="D414" s="180" t="s">
        <v>1890</v>
      </c>
      <c r="E414" s="180" t="s">
        <v>3710</v>
      </c>
      <c r="F414" s="180">
        <v>367.73</v>
      </c>
      <c r="G414" s="180" t="s">
        <v>1837</v>
      </c>
      <c r="H414" s="180" t="s">
        <v>3711</v>
      </c>
      <c r="I414" s="180" t="s">
        <v>2002</v>
      </c>
      <c r="J414" s="180" t="s">
        <v>3712</v>
      </c>
      <c r="K414" s="180" t="s">
        <v>1837</v>
      </c>
      <c r="L414" s="180" t="s">
        <v>1837</v>
      </c>
      <c r="M414" s="180" t="s">
        <v>1844</v>
      </c>
      <c r="N414" s="180" t="s">
        <v>347</v>
      </c>
      <c r="O414" s="180">
        <v>15002673</v>
      </c>
      <c r="P414" s="180">
        <v>15004335</v>
      </c>
      <c r="Q414" s="180" t="s">
        <v>3713</v>
      </c>
      <c r="R414" s="180">
        <v>0</v>
      </c>
      <c r="S414" s="180" t="s">
        <v>1905</v>
      </c>
      <c r="T414" s="180" t="s">
        <v>21</v>
      </c>
      <c r="U414" s="180" t="b">
        <v>0</v>
      </c>
      <c r="V414" s="180" t="s">
        <v>1858</v>
      </c>
      <c r="W414" s="180" t="s">
        <v>21</v>
      </c>
      <c r="X414" s="159"/>
      <c r="Y414" s="159"/>
      <c r="Z414" s="159"/>
    </row>
    <row r="415" spans="1:26" ht="15" customHeight="1">
      <c r="A415" s="180" t="s">
        <v>347</v>
      </c>
      <c r="B415" s="180">
        <v>15003300</v>
      </c>
      <c r="C415" s="180" t="s">
        <v>1837</v>
      </c>
      <c r="D415" s="180" t="s">
        <v>1847</v>
      </c>
      <c r="E415" s="180" t="s">
        <v>2168</v>
      </c>
      <c r="F415" s="180">
        <v>226.73</v>
      </c>
      <c r="G415" s="180" t="s">
        <v>1837</v>
      </c>
      <c r="H415" s="180" t="s">
        <v>3714</v>
      </c>
      <c r="I415" s="180" t="s">
        <v>2098</v>
      </c>
      <c r="J415" s="180" t="s">
        <v>3715</v>
      </c>
      <c r="K415" s="180" t="s">
        <v>1837</v>
      </c>
      <c r="L415" s="180" t="s">
        <v>1837</v>
      </c>
      <c r="M415" s="180" t="s">
        <v>1844</v>
      </c>
      <c r="N415" s="180" t="s">
        <v>347</v>
      </c>
      <c r="O415" s="180">
        <v>15002673</v>
      </c>
      <c r="P415" s="180">
        <v>15004335</v>
      </c>
      <c r="Q415" s="180" t="s">
        <v>3713</v>
      </c>
      <c r="R415" s="180">
        <v>0</v>
      </c>
      <c r="S415" s="180" t="s">
        <v>1905</v>
      </c>
      <c r="T415" s="180" t="s">
        <v>21</v>
      </c>
      <c r="U415" s="180" t="b">
        <v>0</v>
      </c>
      <c r="V415" s="180" t="s">
        <v>1858</v>
      </c>
      <c r="W415" s="180" t="s">
        <v>21</v>
      </c>
      <c r="X415" s="159"/>
      <c r="Y415" s="159"/>
      <c r="Z415" s="159"/>
    </row>
    <row r="416" spans="1:26" ht="15" customHeight="1">
      <c r="A416" s="180" t="s">
        <v>347</v>
      </c>
      <c r="B416" s="180">
        <v>76144165</v>
      </c>
      <c r="C416" s="180" t="s">
        <v>1837</v>
      </c>
      <c r="D416" s="180" t="s">
        <v>1847</v>
      </c>
      <c r="E416" s="180" t="s">
        <v>3330</v>
      </c>
      <c r="F416" s="180">
        <v>1789.15</v>
      </c>
      <c r="G416" s="180" t="s">
        <v>1840</v>
      </c>
      <c r="H416" s="180" t="s">
        <v>3716</v>
      </c>
      <c r="I416" s="180" t="s">
        <v>2055</v>
      </c>
      <c r="J416" s="180" t="s">
        <v>3717</v>
      </c>
      <c r="K416" s="180" t="s">
        <v>3718</v>
      </c>
      <c r="L416" s="180" t="s">
        <v>3719</v>
      </c>
      <c r="M416" s="180" t="s">
        <v>1844</v>
      </c>
      <c r="N416" s="180" t="s">
        <v>347</v>
      </c>
      <c r="O416" s="180">
        <v>76144148</v>
      </c>
      <c r="P416" s="180">
        <v>76144292</v>
      </c>
      <c r="Q416" s="180" t="s">
        <v>3720</v>
      </c>
      <c r="R416" s="180">
        <v>0</v>
      </c>
      <c r="S416" s="180" t="s">
        <v>33</v>
      </c>
      <c r="T416" s="180" t="s">
        <v>21</v>
      </c>
      <c r="U416" s="180" t="b">
        <v>0</v>
      </c>
      <c r="V416" s="180" t="s">
        <v>1858</v>
      </c>
      <c r="W416" s="180" t="s">
        <v>21</v>
      </c>
      <c r="X416" s="159"/>
      <c r="Y416" s="159"/>
      <c r="Z416" s="159"/>
    </row>
    <row r="417" spans="1:26" ht="15" customHeight="1">
      <c r="A417" s="180" t="s">
        <v>347</v>
      </c>
      <c r="B417" s="180">
        <v>87614680</v>
      </c>
      <c r="C417" s="180" t="s">
        <v>1837</v>
      </c>
      <c r="D417" s="180" t="s">
        <v>1890</v>
      </c>
      <c r="E417" s="180" t="s">
        <v>3721</v>
      </c>
      <c r="F417" s="180">
        <v>881.23</v>
      </c>
      <c r="G417" s="180" t="s">
        <v>1840</v>
      </c>
      <c r="H417" s="180" t="s">
        <v>3722</v>
      </c>
      <c r="I417" s="180" t="s">
        <v>2042</v>
      </c>
      <c r="J417" s="180" t="s">
        <v>3723</v>
      </c>
      <c r="K417" s="180" t="s">
        <v>3724</v>
      </c>
      <c r="L417" s="180" t="s">
        <v>1837</v>
      </c>
      <c r="M417" s="180" t="s">
        <v>1896</v>
      </c>
      <c r="N417" s="180" t="s">
        <v>347</v>
      </c>
      <c r="O417" s="180">
        <v>87613784</v>
      </c>
      <c r="P417" s="180">
        <v>87616568</v>
      </c>
      <c r="Q417" s="180" t="s">
        <v>3725</v>
      </c>
      <c r="R417" s="180">
        <v>0</v>
      </c>
      <c r="S417" s="180" t="s">
        <v>1905</v>
      </c>
      <c r="T417" s="180" t="s">
        <v>21</v>
      </c>
      <c r="U417" s="180" t="b">
        <v>0</v>
      </c>
      <c r="V417" s="180" t="s">
        <v>1858</v>
      </c>
      <c r="W417" s="180" t="s">
        <v>21</v>
      </c>
      <c r="X417" s="159"/>
      <c r="Y417" s="159"/>
      <c r="Z417" s="159"/>
    </row>
    <row r="418" spans="1:26" ht="15" customHeight="1">
      <c r="A418" s="180" t="s">
        <v>347</v>
      </c>
      <c r="B418" s="180">
        <v>87615164</v>
      </c>
      <c r="C418" s="180" t="s">
        <v>1837</v>
      </c>
      <c r="D418" s="180" t="s">
        <v>3726</v>
      </c>
      <c r="E418" s="180" t="s">
        <v>1839</v>
      </c>
      <c r="F418" s="180">
        <v>1052.44</v>
      </c>
      <c r="G418" s="180" t="s">
        <v>1840</v>
      </c>
      <c r="H418" s="180" t="s">
        <v>3727</v>
      </c>
      <c r="I418" s="180" t="s">
        <v>2947</v>
      </c>
      <c r="J418" s="180" t="s">
        <v>3728</v>
      </c>
      <c r="K418" s="180" t="s">
        <v>3729</v>
      </c>
      <c r="L418" s="180" t="s">
        <v>3730</v>
      </c>
      <c r="M418" s="180" t="s">
        <v>1896</v>
      </c>
      <c r="N418" s="180" t="s">
        <v>347</v>
      </c>
      <c r="O418" s="180">
        <v>87613784</v>
      </c>
      <c r="P418" s="180">
        <v>87616568</v>
      </c>
      <c r="Q418" s="180" t="s">
        <v>3725</v>
      </c>
      <c r="R418" s="180">
        <v>0</v>
      </c>
      <c r="S418" s="180" t="s">
        <v>1905</v>
      </c>
      <c r="T418" s="180" t="s">
        <v>21</v>
      </c>
      <c r="U418" s="180" t="b">
        <v>0</v>
      </c>
      <c r="V418" s="180" t="s">
        <v>1858</v>
      </c>
      <c r="W418" s="180" t="s">
        <v>21</v>
      </c>
      <c r="X418" s="159"/>
      <c r="Y418" s="159"/>
      <c r="Z418" s="159"/>
    </row>
    <row r="419" spans="1:26" ht="15" customHeight="1">
      <c r="A419" s="180" t="s">
        <v>347</v>
      </c>
      <c r="B419" s="180">
        <v>87615305</v>
      </c>
      <c r="C419" s="180" t="s">
        <v>1837</v>
      </c>
      <c r="D419" s="180" t="s">
        <v>1839</v>
      </c>
      <c r="E419" s="180" t="s">
        <v>3731</v>
      </c>
      <c r="F419" s="180">
        <v>1565.45</v>
      </c>
      <c r="G419" s="180" t="s">
        <v>1840</v>
      </c>
      <c r="H419" s="180" t="s">
        <v>3732</v>
      </c>
      <c r="I419" s="180" t="s">
        <v>3733</v>
      </c>
      <c r="J419" s="180" t="s">
        <v>3734</v>
      </c>
      <c r="K419" s="180" t="s">
        <v>3735</v>
      </c>
      <c r="L419" s="180" t="s">
        <v>3736</v>
      </c>
      <c r="M419" s="180" t="s">
        <v>1896</v>
      </c>
      <c r="N419" s="180" t="s">
        <v>347</v>
      </c>
      <c r="O419" s="180">
        <v>87613784</v>
      </c>
      <c r="P419" s="180">
        <v>87616568</v>
      </c>
      <c r="Q419" s="180" t="s">
        <v>3725</v>
      </c>
      <c r="R419" s="180">
        <v>0</v>
      </c>
      <c r="S419" s="180" t="s">
        <v>1905</v>
      </c>
      <c r="T419" s="180" t="s">
        <v>21</v>
      </c>
      <c r="U419" s="180" t="b">
        <v>0</v>
      </c>
      <c r="V419" s="180" t="s">
        <v>1858</v>
      </c>
      <c r="W419" s="180" t="s">
        <v>21</v>
      </c>
      <c r="X419" s="159"/>
      <c r="Y419" s="159"/>
      <c r="Z419" s="159"/>
    </row>
    <row r="420" spans="1:26" ht="15" customHeight="1">
      <c r="A420" s="180" t="s">
        <v>347</v>
      </c>
      <c r="B420" s="180">
        <v>87615730</v>
      </c>
      <c r="C420" s="180" t="s">
        <v>1837</v>
      </c>
      <c r="D420" s="180" t="s">
        <v>3737</v>
      </c>
      <c r="E420" s="180" t="s">
        <v>1890</v>
      </c>
      <c r="F420" s="180">
        <v>81.23</v>
      </c>
      <c r="G420" s="180" t="s">
        <v>1837</v>
      </c>
      <c r="H420" s="180" t="s">
        <v>3738</v>
      </c>
      <c r="I420" s="180" t="s">
        <v>2031</v>
      </c>
      <c r="J420" s="180" t="s">
        <v>3739</v>
      </c>
      <c r="K420" s="180" t="s">
        <v>1837</v>
      </c>
      <c r="L420" s="180" t="s">
        <v>1837</v>
      </c>
      <c r="M420" s="180" t="s">
        <v>1896</v>
      </c>
      <c r="N420" s="180" t="s">
        <v>347</v>
      </c>
      <c r="O420" s="180">
        <v>87613784</v>
      </c>
      <c r="P420" s="180">
        <v>87616568</v>
      </c>
      <c r="Q420" s="180" t="s">
        <v>3725</v>
      </c>
      <c r="R420" s="180">
        <v>0</v>
      </c>
      <c r="S420" s="180" t="s">
        <v>1905</v>
      </c>
      <c r="T420" s="180" t="s">
        <v>21</v>
      </c>
      <c r="U420" s="180" t="b">
        <v>0</v>
      </c>
      <c r="V420" s="180" t="s">
        <v>1858</v>
      </c>
      <c r="W420" s="180" t="s">
        <v>21</v>
      </c>
      <c r="X420" s="159"/>
      <c r="Y420" s="159"/>
      <c r="Z420" s="159"/>
    </row>
    <row r="421" spans="1:26" ht="15" customHeight="1">
      <c r="A421" s="180" t="s">
        <v>347</v>
      </c>
      <c r="B421" s="180">
        <v>87615734</v>
      </c>
      <c r="C421" s="180" t="s">
        <v>1837</v>
      </c>
      <c r="D421" s="180" t="s">
        <v>3740</v>
      </c>
      <c r="E421" s="180" t="s">
        <v>1847</v>
      </c>
      <c r="F421" s="180">
        <v>57.75</v>
      </c>
      <c r="G421" s="180" t="s">
        <v>1840</v>
      </c>
      <c r="H421" s="180" t="s">
        <v>3741</v>
      </c>
      <c r="I421" s="180" t="s">
        <v>1893</v>
      </c>
      <c r="J421" s="180" t="s">
        <v>3742</v>
      </c>
      <c r="K421" s="180" t="s">
        <v>1837</v>
      </c>
      <c r="L421" s="180" t="s">
        <v>1837</v>
      </c>
      <c r="M421" s="180" t="s">
        <v>1896</v>
      </c>
      <c r="N421" s="180" t="s">
        <v>347</v>
      </c>
      <c r="O421" s="180">
        <v>87613784</v>
      </c>
      <c r="P421" s="180">
        <v>87616568</v>
      </c>
      <c r="Q421" s="180" t="s">
        <v>3725</v>
      </c>
      <c r="R421" s="180">
        <v>0</v>
      </c>
      <c r="S421" s="180" t="s">
        <v>1905</v>
      </c>
      <c r="T421" s="180" t="s">
        <v>21</v>
      </c>
      <c r="U421" s="180" t="b">
        <v>0</v>
      </c>
      <c r="V421" s="180" t="s">
        <v>1858</v>
      </c>
      <c r="W421" s="180" t="s">
        <v>21</v>
      </c>
      <c r="X421" s="159"/>
      <c r="Y421" s="159"/>
      <c r="Z421" s="159"/>
    </row>
    <row r="422" spans="1:26" ht="15" customHeight="1">
      <c r="A422" s="180" t="s">
        <v>347</v>
      </c>
      <c r="B422" s="180">
        <v>87615920</v>
      </c>
      <c r="C422" s="180" t="s">
        <v>1837</v>
      </c>
      <c r="D422" s="180" t="s">
        <v>3743</v>
      </c>
      <c r="E422" s="180" t="s">
        <v>1839</v>
      </c>
      <c r="F422" s="180">
        <v>337.33</v>
      </c>
      <c r="G422" s="180" t="s">
        <v>1837</v>
      </c>
      <c r="H422" s="180" t="s">
        <v>3744</v>
      </c>
      <c r="I422" s="180" t="s">
        <v>3745</v>
      </c>
      <c r="J422" s="180" t="s">
        <v>1837</v>
      </c>
      <c r="K422" s="180" t="s">
        <v>1837</v>
      </c>
      <c r="L422" s="180" t="s">
        <v>3746</v>
      </c>
      <c r="M422" s="180" t="s">
        <v>1896</v>
      </c>
      <c r="N422" s="180" t="s">
        <v>347</v>
      </c>
      <c r="O422" s="180">
        <v>87613784</v>
      </c>
      <c r="P422" s="180">
        <v>87616568</v>
      </c>
      <c r="Q422" s="180" t="s">
        <v>3725</v>
      </c>
      <c r="R422" s="180">
        <v>0</v>
      </c>
      <c r="S422" s="180" t="s">
        <v>1905</v>
      </c>
      <c r="T422" s="180" t="s">
        <v>21</v>
      </c>
      <c r="U422" s="180" t="b">
        <v>0</v>
      </c>
      <c r="V422" s="180" t="s">
        <v>1858</v>
      </c>
      <c r="W422" s="180" t="s">
        <v>21</v>
      </c>
      <c r="X422" s="159"/>
      <c r="Y422" s="159"/>
      <c r="Z422" s="159"/>
    </row>
    <row r="423" spans="1:26" ht="15" customHeight="1">
      <c r="A423" s="180" t="s">
        <v>347</v>
      </c>
      <c r="B423" s="180">
        <v>87616064</v>
      </c>
      <c r="C423" s="180" t="s">
        <v>1837</v>
      </c>
      <c r="D423" s="180" t="s">
        <v>3747</v>
      </c>
      <c r="E423" s="180" t="s">
        <v>1839</v>
      </c>
      <c r="F423" s="180">
        <v>30</v>
      </c>
      <c r="G423" s="180" t="s">
        <v>1840</v>
      </c>
      <c r="H423" s="180" t="s">
        <v>3748</v>
      </c>
      <c r="I423" s="180" t="s">
        <v>773</v>
      </c>
      <c r="J423" s="180" t="s">
        <v>1837</v>
      </c>
      <c r="K423" s="180" t="s">
        <v>1837</v>
      </c>
      <c r="L423" s="180" t="s">
        <v>1837</v>
      </c>
      <c r="M423" s="180" t="s">
        <v>1877</v>
      </c>
      <c r="N423" s="180" t="s">
        <v>347</v>
      </c>
      <c r="O423" s="180">
        <v>87613784</v>
      </c>
      <c r="P423" s="180">
        <v>87616568</v>
      </c>
      <c r="Q423" s="180" t="s">
        <v>3725</v>
      </c>
      <c r="R423" s="180">
        <v>0</v>
      </c>
      <c r="S423" s="180" t="s">
        <v>1905</v>
      </c>
      <c r="T423" s="180" t="s">
        <v>21</v>
      </c>
      <c r="U423" s="180" t="b">
        <v>0</v>
      </c>
      <c r="V423" s="180" t="s">
        <v>1858</v>
      </c>
      <c r="W423" s="180" t="s">
        <v>21</v>
      </c>
      <c r="X423" s="159"/>
      <c r="Y423" s="159"/>
      <c r="Z423" s="159"/>
    </row>
    <row r="424" spans="1:26" ht="15" customHeight="1">
      <c r="A424" s="180" t="s">
        <v>347</v>
      </c>
      <c r="B424" s="180">
        <v>87616286</v>
      </c>
      <c r="C424" s="180" t="s">
        <v>1837</v>
      </c>
      <c r="D424" s="180" t="s">
        <v>3749</v>
      </c>
      <c r="E424" s="180" t="s">
        <v>1839</v>
      </c>
      <c r="F424" s="180">
        <v>214.73</v>
      </c>
      <c r="G424" s="180" t="s">
        <v>1840</v>
      </c>
      <c r="H424" s="180" t="s">
        <v>3750</v>
      </c>
      <c r="I424" s="180" t="s">
        <v>1893</v>
      </c>
      <c r="J424" s="180" t="s">
        <v>3751</v>
      </c>
      <c r="K424" s="180" t="s">
        <v>3752</v>
      </c>
      <c r="L424" s="180" t="s">
        <v>1837</v>
      </c>
      <c r="M424" s="180" t="s">
        <v>1896</v>
      </c>
      <c r="N424" s="180" t="s">
        <v>347</v>
      </c>
      <c r="O424" s="180">
        <v>87613784</v>
      </c>
      <c r="P424" s="180">
        <v>87616568</v>
      </c>
      <c r="Q424" s="180" t="s">
        <v>3725</v>
      </c>
      <c r="R424" s="180">
        <v>0</v>
      </c>
      <c r="S424" s="180" t="s">
        <v>1905</v>
      </c>
      <c r="T424" s="180" t="s">
        <v>21</v>
      </c>
      <c r="U424" s="180" t="b">
        <v>0</v>
      </c>
      <c r="V424" s="180" t="s">
        <v>1858</v>
      </c>
      <c r="W424" s="180" t="s">
        <v>21</v>
      </c>
      <c r="X424" s="159"/>
      <c r="Y424" s="159"/>
      <c r="Z424" s="159"/>
    </row>
    <row r="425" spans="1:26" ht="15" customHeight="1">
      <c r="A425" s="180" t="s">
        <v>347</v>
      </c>
      <c r="B425" s="180">
        <v>102901325</v>
      </c>
      <c r="C425" s="180" t="s">
        <v>1837</v>
      </c>
      <c r="D425" s="180" t="s">
        <v>2022</v>
      </c>
      <c r="E425" s="180" t="s">
        <v>1890</v>
      </c>
      <c r="F425" s="180">
        <v>275.39999999999998</v>
      </c>
      <c r="G425" s="180" t="s">
        <v>1837</v>
      </c>
      <c r="H425" s="180" t="s">
        <v>3753</v>
      </c>
      <c r="I425" s="180" t="s">
        <v>1881</v>
      </c>
      <c r="J425" s="180" t="s">
        <v>3754</v>
      </c>
      <c r="K425" s="180" t="s">
        <v>1837</v>
      </c>
      <c r="L425" s="180" t="s">
        <v>1837</v>
      </c>
      <c r="M425" s="180" t="s">
        <v>1837</v>
      </c>
      <c r="N425" s="180" t="s">
        <v>347</v>
      </c>
      <c r="O425" s="180">
        <v>102901116</v>
      </c>
      <c r="P425" s="180">
        <v>102901332</v>
      </c>
      <c r="Q425" s="180" t="s">
        <v>3755</v>
      </c>
      <c r="R425" s="180">
        <v>0</v>
      </c>
      <c r="S425" s="180" t="s">
        <v>33</v>
      </c>
      <c r="T425" s="180" t="s">
        <v>21</v>
      </c>
      <c r="U425" s="180" t="b">
        <v>0</v>
      </c>
      <c r="V425" s="180" t="s">
        <v>1846</v>
      </c>
      <c r="W425" s="180" t="s">
        <v>21</v>
      </c>
      <c r="X425" s="159"/>
      <c r="Y425" s="159"/>
      <c r="Z425" s="159"/>
    </row>
    <row r="426" spans="1:26" ht="15" customHeight="1">
      <c r="A426" s="180" t="s">
        <v>347</v>
      </c>
      <c r="B426" s="180">
        <v>112432366</v>
      </c>
      <c r="C426" s="180" t="s">
        <v>1837</v>
      </c>
      <c r="D426" s="180" t="s">
        <v>3664</v>
      </c>
      <c r="E426" s="180" t="s">
        <v>1866</v>
      </c>
      <c r="F426" s="180">
        <v>1071.02</v>
      </c>
      <c r="G426" s="180" t="s">
        <v>1840</v>
      </c>
      <c r="H426" s="180" t="s">
        <v>3756</v>
      </c>
      <c r="I426" s="180" t="s">
        <v>3757</v>
      </c>
      <c r="J426" s="180" t="s">
        <v>3758</v>
      </c>
      <c r="K426" s="180" t="s">
        <v>3759</v>
      </c>
      <c r="L426" s="180" t="s">
        <v>3760</v>
      </c>
      <c r="M426" s="180" t="s">
        <v>1896</v>
      </c>
      <c r="N426" s="180" t="s">
        <v>347</v>
      </c>
      <c r="O426" s="180">
        <v>112430447</v>
      </c>
      <c r="P426" s="180">
        <v>112432581</v>
      </c>
      <c r="Q426" s="180" t="s">
        <v>3761</v>
      </c>
      <c r="R426" s="180">
        <v>0</v>
      </c>
      <c r="S426" s="180" t="s">
        <v>1905</v>
      </c>
      <c r="T426" s="180" t="s">
        <v>21</v>
      </c>
      <c r="U426" s="180" t="b">
        <v>0</v>
      </c>
      <c r="V426" s="180" t="s">
        <v>1858</v>
      </c>
      <c r="W426" s="180" t="s">
        <v>21</v>
      </c>
      <c r="X426" s="159"/>
      <c r="Y426" s="159"/>
      <c r="Z426" s="159"/>
    </row>
    <row r="427" spans="1:26" ht="15" customHeight="1">
      <c r="A427" s="180" t="s">
        <v>347</v>
      </c>
      <c r="B427" s="180">
        <v>139730430</v>
      </c>
      <c r="C427" s="180" t="s">
        <v>1837</v>
      </c>
      <c r="D427" s="180" t="s">
        <v>3616</v>
      </c>
      <c r="E427" s="180" t="s">
        <v>1839</v>
      </c>
      <c r="F427" s="180">
        <v>1529.06</v>
      </c>
      <c r="G427" s="180" t="s">
        <v>1840</v>
      </c>
      <c r="H427" s="180" t="s">
        <v>3762</v>
      </c>
      <c r="I427" s="180" t="s">
        <v>2184</v>
      </c>
      <c r="J427" s="180" t="s">
        <v>3763</v>
      </c>
      <c r="K427" s="180" t="s">
        <v>3764</v>
      </c>
      <c r="L427" s="180" t="s">
        <v>1837</v>
      </c>
      <c r="M427" s="180" t="s">
        <v>1896</v>
      </c>
      <c r="N427" s="180" t="s">
        <v>347</v>
      </c>
      <c r="O427" s="180">
        <v>139730415</v>
      </c>
      <c r="P427" s="180">
        <v>139730667</v>
      </c>
      <c r="Q427" s="180" t="s">
        <v>3765</v>
      </c>
      <c r="R427" s="180">
        <v>0</v>
      </c>
      <c r="S427" s="180" t="s">
        <v>33</v>
      </c>
      <c r="T427" s="180" t="s">
        <v>21</v>
      </c>
      <c r="U427" s="180" t="b">
        <v>0</v>
      </c>
      <c r="V427" s="180" t="s">
        <v>1858</v>
      </c>
      <c r="W427" s="180" t="s">
        <v>21</v>
      </c>
      <c r="X427" s="159"/>
      <c r="Y427" s="159"/>
      <c r="Z427" s="159"/>
    </row>
    <row r="428" spans="1:26" ht="15" customHeight="1">
      <c r="A428" s="180" t="s">
        <v>347</v>
      </c>
      <c r="B428" s="180">
        <v>139889909</v>
      </c>
      <c r="C428" s="180" t="s">
        <v>1837</v>
      </c>
      <c r="D428" s="180" t="s">
        <v>3766</v>
      </c>
      <c r="E428" s="180" t="s">
        <v>1839</v>
      </c>
      <c r="F428" s="180" t="s">
        <v>1837</v>
      </c>
      <c r="G428" s="180" t="s">
        <v>1840</v>
      </c>
      <c r="H428" s="180" t="s">
        <v>3767</v>
      </c>
      <c r="I428" s="180" t="s">
        <v>1842</v>
      </c>
      <c r="J428" s="180" t="s">
        <v>1837</v>
      </c>
      <c r="K428" s="180" t="s">
        <v>3768</v>
      </c>
      <c r="L428" s="180" t="s">
        <v>1837</v>
      </c>
      <c r="M428" s="180" t="s">
        <v>1844</v>
      </c>
      <c r="N428" s="180" t="s">
        <v>347</v>
      </c>
      <c r="O428" s="180">
        <v>139889356</v>
      </c>
      <c r="P428" s="180">
        <v>139889911</v>
      </c>
      <c r="Q428" s="180" t="s">
        <v>3765</v>
      </c>
      <c r="R428" s="180">
        <v>0</v>
      </c>
      <c r="S428" s="180" t="s">
        <v>33</v>
      </c>
      <c r="T428" s="180" t="s">
        <v>21</v>
      </c>
      <c r="U428" s="180" t="b">
        <v>0</v>
      </c>
      <c r="V428" s="180" t="s">
        <v>1858</v>
      </c>
      <c r="W428" s="180" t="s">
        <v>21</v>
      </c>
      <c r="X428" s="159"/>
      <c r="Y428" s="159"/>
      <c r="Z428" s="159"/>
    </row>
    <row r="429" spans="1:26" ht="15" customHeight="1">
      <c r="A429" s="180" t="s">
        <v>347</v>
      </c>
      <c r="B429" s="180">
        <v>139889929</v>
      </c>
      <c r="C429" s="180" t="s">
        <v>1837</v>
      </c>
      <c r="D429" s="180" t="s">
        <v>1865</v>
      </c>
      <c r="E429" s="180" t="s">
        <v>1866</v>
      </c>
      <c r="F429" s="180">
        <v>671.73</v>
      </c>
      <c r="G429" s="180" t="s">
        <v>1837</v>
      </c>
      <c r="H429" s="180" t="s">
        <v>3769</v>
      </c>
      <c r="I429" s="180" t="s">
        <v>2104</v>
      </c>
      <c r="J429" s="180" t="s">
        <v>3770</v>
      </c>
      <c r="K429" s="180" t="s">
        <v>1837</v>
      </c>
      <c r="L429" s="180" t="s">
        <v>1837</v>
      </c>
      <c r="M429" s="180" t="s">
        <v>1844</v>
      </c>
      <c r="N429" s="180" t="s">
        <v>347</v>
      </c>
      <c r="O429" s="180">
        <v>139889923</v>
      </c>
      <c r="P429" s="180">
        <v>139890967</v>
      </c>
      <c r="Q429" s="180" t="s">
        <v>3765</v>
      </c>
      <c r="R429" s="180">
        <v>0</v>
      </c>
      <c r="S429" s="180" t="s">
        <v>33</v>
      </c>
      <c r="T429" s="180" t="s">
        <v>21</v>
      </c>
      <c r="U429" s="180" t="b">
        <v>0</v>
      </c>
      <c r="V429" s="180" t="s">
        <v>1858</v>
      </c>
      <c r="W429" s="180" t="s">
        <v>21</v>
      </c>
      <c r="X429" s="159"/>
      <c r="Y429" s="159"/>
      <c r="Z429" s="159"/>
    </row>
    <row r="430" spans="1:26" ht="15" customHeight="1">
      <c r="A430" s="180" t="s">
        <v>347</v>
      </c>
      <c r="B430" s="180">
        <v>139889931</v>
      </c>
      <c r="C430" s="180" t="s">
        <v>1837</v>
      </c>
      <c r="D430" s="180" t="s">
        <v>3771</v>
      </c>
      <c r="E430" s="180" t="s">
        <v>1839</v>
      </c>
      <c r="F430" s="180">
        <v>678.4</v>
      </c>
      <c r="G430" s="180" t="s">
        <v>1837</v>
      </c>
      <c r="H430" s="180" t="s">
        <v>3772</v>
      </c>
      <c r="I430" s="180" t="s">
        <v>2104</v>
      </c>
      <c r="J430" s="180" t="s">
        <v>3773</v>
      </c>
      <c r="K430" s="180" t="s">
        <v>1837</v>
      </c>
      <c r="L430" s="180" t="s">
        <v>1837</v>
      </c>
      <c r="M430" s="180" t="s">
        <v>1844</v>
      </c>
      <c r="N430" s="180" t="s">
        <v>347</v>
      </c>
      <c r="O430" s="180">
        <v>139889923</v>
      </c>
      <c r="P430" s="180">
        <v>139890967</v>
      </c>
      <c r="Q430" s="180" t="s">
        <v>3765</v>
      </c>
      <c r="R430" s="180">
        <v>0</v>
      </c>
      <c r="S430" s="180" t="s">
        <v>33</v>
      </c>
      <c r="T430" s="180" t="s">
        <v>21</v>
      </c>
      <c r="U430" s="180" t="b">
        <v>0</v>
      </c>
      <c r="V430" s="180" t="s">
        <v>1846</v>
      </c>
      <c r="W430" s="180" t="s">
        <v>21</v>
      </c>
      <c r="X430" s="159"/>
      <c r="Y430" s="159"/>
      <c r="Z430" s="159"/>
    </row>
    <row r="431" spans="1:26" ht="15" customHeight="1">
      <c r="A431" s="180" t="s">
        <v>443</v>
      </c>
      <c r="B431" s="180">
        <v>61332747</v>
      </c>
      <c r="C431" s="180" t="s">
        <v>1837</v>
      </c>
      <c r="D431" s="180" t="s">
        <v>3774</v>
      </c>
      <c r="E431" s="180" t="s">
        <v>1847</v>
      </c>
      <c r="F431" s="180">
        <v>671.52</v>
      </c>
      <c r="G431" s="180" t="s">
        <v>1840</v>
      </c>
      <c r="H431" s="180" t="s">
        <v>3775</v>
      </c>
      <c r="I431" s="180" t="s">
        <v>2439</v>
      </c>
      <c r="J431" s="180" t="s">
        <v>3776</v>
      </c>
      <c r="K431" s="180" t="s">
        <v>3777</v>
      </c>
      <c r="L431" s="180" t="s">
        <v>3778</v>
      </c>
      <c r="M431" s="180" t="s">
        <v>1844</v>
      </c>
      <c r="N431" s="180" t="s">
        <v>443</v>
      </c>
      <c r="O431" s="180">
        <v>61332272</v>
      </c>
      <c r="P431" s="180">
        <v>61332948</v>
      </c>
      <c r="Q431" s="180" t="s">
        <v>3779</v>
      </c>
      <c r="R431" s="180">
        <v>0</v>
      </c>
      <c r="S431" s="180" t="s">
        <v>1905</v>
      </c>
      <c r="T431" s="180" t="s">
        <v>21</v>
      </c>
      <c r="U431" s="180" t="b">
        <v>0</v>
      </c>
      <c r="V431" s="180" t="s">
        <v>1858</v>
      </c>
      <c r="W431" s="180" t="s">
        <v>21</v>
      </c>
      <c r="X431" s="159"/>
      <c r="Y431" s="159"/>
      <c r="Z431" s="159"/>
    </row>
    <row r="432" spans="1:26" ht="15" customHeight="1">
      <c r="A432" s="180" t="s">
        <v>443</v>
      </c>
      <c r="B432" s="180">
        <v>74726021</v>
      </c>
      <c r="C432" s="180" t="s">
        <v>1837</v>
      </c>
      <c r="D432" s="180" t="s">
        <v>3780</v>
      </c>
      <c r="E432" s="180" t="s">
        <v>1839</v>
      </c>
      <c r="F432" s="180">
        <v>1723.57</v>
      </c>
      <c r="G432" s="180" t="s">
        <v>1840</v>
      </c>
      <c r="H432" s="180" t="s">
        <v>3781</v>
      </c>
      <c r="I432" s="180" t="s">
        <v>3325</v>
      </c>
      <c r="J432" s="180" t="s">
        <v>3782</v>
      </c>
      <c r="K432" s="180" t="s">
        <v>3783</v>
      </c>
      <c r="L432" s="180" t="s">
        <v>3784</v>
      </c>
      <c r="M432" s="180" t="s">
        <v>1844</v>
      </c>
      <c r="N432" s="180" t="s">
        <v>443</v>
      </c>
      <c r="O432" s="180">
        <v>74725940</v>
      </c>
      <c r="P432" s="180">
        <v>74726126</v>
      </c>
      <c r="Q432" s="180" t="s">
        <v>3785</v>
      </c>
      <c r="R432" s="180">
        <v>0</v>
      </c>
      <c r="S432" s="180" t="s">
        <v>33</v>
      </c>
      <c r="T432" s="180" t="s">
        <v>21</v>
      </c>
      <c r="U432" s="180" t="b">
        <v>0</v>
      </c>
      <c r="V432" s="180" t="s">
        <v>1858</v>
      </c>
      <c r="W432" s="180" t="s">
        <v>21</v>
      </c>
      <c r="X432" s="159"/>
      <c r="Y432" s="159"/>
      <c r="Z432" s="159"/>
    </row>
    <row r="433" spans="1:26" ht="15" customHeight="1">
      <c r="A433" s="180" t="s">
        <v>443</v>
      </c>
      <c r="B433" s="180">
        <v>75195890</v>
      </c>
      <c r="C433" s="180" t="s">
        <v>1837</v>
      </c>
      <c r="D433" s="180" t="s">
        <v>3786</v>
      </c>
      <c r="E433" s="180" t="s">
        <v>1839</v>
      </c>
      <c r="F433" s="180">
        <v>3253.15</v>
      </c>
      <c r="G433" s="180" t="s">
        <v>1840</v>
      </c>
      <c r="H433" s="180" t="s">
        <v>3787</v>
      </c>
      <c r="I433" s="180" t="s">
        <v>2017</v>
      </c>
      <c r="J433" s="180" t="s">
        <v>3788</v>
      </c>
      <c r="K433" s="180" t="s">
        <v>3789</v>
      </c>
      <c r="L433" s="180" t="s">
        <v>3790</v>
      </c>
      <c r="M433" s="180" t="s">
        <v>1844</v>
      </c>
      <c r="N433" s="180" t="s">
        <v>443</v>
      </c>
      <c r="O433" s="180">
        <v>75195630</v>
      </c>
      <c r="P433" s="180">
        <v>75196200</v>
      </c>
      <c r="Q433" s="180" t="s">
        <v>3791</v>
      </c>
      <c r="R433" s="180">
        <v>0</v>
      </c>
      <c r="S433" s="180" t="s">
        <v>33</v>
      </c>
      <c r="T433" s="180" t="s">
        <v>21</v>
      </c>
      <c r="U433" s="180" t="b">
        <v>0</v>
      </c>
      <c r="V433" s="180" t="s">
        <v>1858</v>
      </c>
      <c r="W433" s="180" t="s">
        <v>21</v>
      </c>
      <c r="X433" s="159"/>
      <c r="Y433" s="159"/>
      <c r="Z433" s="159"/>
    </row>
    <row r="434" spans="1:26" ht="15" customHeight="1">
      <c r="A434" s="180" t="s">
        <v>443</v>
      </c>
      <c r="B434" s="180">
        <v>113488351</v>
      </c>
      <c r="C434" s="180" t="s">
        <v>1837</v>
      </c>
      <c r="D434" s="180" t="s">
        <v>1839</v>
      </c>
      <c r="E434" s="180" t="s">
        <v>3792</v>
      </c>
      <c r="F434" s="180">
        <v>604.23</v>
      </c>
      <c r="G434" s="180" t="s">
        <v>1840</v>
      </c>
      <c r="H434" s="180" t="s">
        <v>3793</v>
      </c>
      <c r="I434" s="180" t="s">
        <v>1922</v>
      </c>
      <c r="J434" s="180" t="s">
        <v>3794</v>
      </c>
      <c r="K434" s="180" t="s">
        <v>3795</v>
      </c>
      <c r="L434" s="180" t="s">
        <v>1837</v>
      </c>
      <c r="M434" s="180" t="s">
        <v>1896</v>
      </c>
      <c r="N434" s="180" t="s">
        <v>443</v>
      </c>
      <c r="O434" s="180">
        <v>113488244</v>
      </c>
      <c r="P434" s="180">
        <v>113488414</v>
      </c>
      <c r="Q434" s="180" t="s">
        <v>3796</v>
      </c>
      <c r="R434" s="180">
        <v>0</v>
      </c>
      <c r="S434" s="180" t="s">
        <v>33</v>
      </c>
      <c r="T434" s="180" t="s">
        <v>21</v>
      </c>
      <c r="U434" s="180" t="b">
        <v>0</v>
      </c>
      <c r="V434" s="180" t="s">
        <v>1858</v>
      </c>
      <c r="W434" s="180" t="s">
        <v>21</v>
      </c>
      <c r="X434" s="159"/>
      <c r="Y434" s="159"/>
      <c r="Z434" s="159"/>
    </row>
    <row r="435" spans="1:26" ht="15" customHeight="1">
      <c r="A435" s="180" t="s">
        <v>443</v>
      </c>
      <c r="B435" s="180">
        <v>114362934</v>
      </c>
      <c r="C435" s="180" t="s">
        <v>1837</v>
      </c>
      <c r="D435" s="180" t="s">
        <v>1839</v>
      </c>
      <c r="E435" s="180" t="s">
        <v>3792</v>
      </c>
      <c r="F435" s="180">
        <v>671.77</v>
      </c>
      <c r="G435" s="180" t="s">
        <v>1840</v>
      </c>
      <c r="H435" s="180" t="s">
        <v>3797</v>
      </c>
      <c r="I435" s="180" t="s">
        <v>2804</v>
      </c>
      <c r="J435" s="180" t="s">
        <v>3798</v>
      </c>
      <c r="K435" s="180" t="s">
        <v>3799</v>
      </c>
      <c r="L435" s="180" t="s">
        <v>3800</v>
      </c>
      <c r="M435" s="180" t="s">
        <v>1877</v>
      </c>
      <c r="N435" s="180" t="s">
        <v>443</v>
      </c>
      <c r="O435" s="180">
        <v>114362775</v>
      </c>
      <c r="P435" s="180">
        <v>114363261</v>
      </c>
      <c r="Q435" s="180" t="s">
        <v>3801</v>
      </c>
      <c r="R435" s="180">
        <v>0</v>
      </c>
      <c r="S435" s="180" t="s">
        <v>1905</v>
      </c>
      <c r="T435" s="180" t="s">
        <v>21</v>
      </c>
      <c r="U435" s="180" t="b">
        <v>0</v>
      </c>
      <c r="V435" s="180" t="s">
        <v>1858</v>
      </c>
      <c r="W435" s="180" t="s">
        <v>21</v>
      </c>
      <c r="X435" s="159"/>
      <c r="Y435" s="159"/>
      <c r="Z435" s="159"/>
    </row>
    <row r="436" spans="1:26" ht="15" customHeight="1">
      <c r="A436" s="180" t="s">
        <v>443</v>
      </c>
      <c r="B436" s="180">
        <v>129461622</v>
      </c>
      <c r="C436" s="180" t="s">
        <v>1837</v>
      </c>
      <c r="D436" s="180" t="s">
        <v>1839</v>
      </c>
      <c r="E436" s="180" t="s">
        <v>3802</v>
      </c>
      <c r="F436" s="180">
        <v>513.73</v>
      </c>
      <c r="G436" s="180" t="s">
        <v>1840</v>
      </c>
      <c r="H436" s="180" t="s">
        <v>3803</v>
      </c>
      <c r="I436" s="180" t="s">
        <v>2458</v>
      </c>
      <c r="J436" s="180" t="s">
        <v>3804</v>
      </c>
      <c r="K436" s="180" t="s">
        <v>3805</v>
      </c>
      <c r="L436" s="180" t="s">
        <v>1837</v>
      </c>
      <c r="M436" s="180" t="s">
        <v>1896</v>
      </c>
      <c r="N436" s="180" t="s">
        <v>443</v>
      </c>
      <c r="O436" s="180">
        <v>129461101</v>
      </c>
      <c r="P436" s="180">
        <v>129461757</v>
      </c>
      <c r="Q436" s="180" t="s">
        <v>3806</v>
      </c>
      <c r="R436" s="180">
        <v>0</v>
      </c>
      <c r="S436" s="180" t="s">
        <v>1905</v>
      </c>
      <c r="T436" s="180" t="s">
        <v>21</v>
      </c>
      <c r="U436" s="180" t="b">
        <v>0</v>
      </c>
      <c r="V436" s="180" t="s">
        <v>1858</v>
      </c>
      <c r="W436" s="180" t="s">
        <v>21</v>
      </c>
      <c r="X436" s="159"/>
      <c r="Y436" s="159"/>
      <c r="Z436" s="159"/>
    </row>
    <row r="437" spans="1:26" ht="15" customHeight="1">
      <c r="A437" s="180" t="s">
        <v>443</v>
      </c>
      <c r="B437" s="180">
        <v>135940512</v>
      </c>
      <c r="C437" s="180" t="s">
        <v>1837</v>
      </c>
      <c r="D437" s="180" t="s">
        <v>3807</v>
      </c>
      <c r="E437" s="180" t="s">
        <v>1890</v>
      </c>
      <c r="F437" s="180">
        <v>2667.05</v>
      </c>
      <c r="G437" s="180" t="s">
        <v>1840</v>
      </c>
      <c r="H437" s="180" t="s">
        <v>3808</v>
      </c>
      <c r="I437" s="180" t="s">
        <v>2622</v>
      </c>
      <c r="J437" s="180" t="s">
        <v>3809</v>
      </c>
      <c r="K437" s="180" t="s">
        <v>3810</v>
      </c>
      <c r="L437" s="180" t="s">
        <v>3811</v>
      </c>
      <c r="M437" s="180" t="s">
        <v>1896</v>
      </c>
      <c r="N437" s="180" t="s">
        <v>443</v>
      </c>
      <c r="O437" s="180">
        <v>135940488</v>
      </c>
      <c r="P437" s="180">
        <v>135940660</v>
      </c>
      <c r="Q437" s="180" t="s">
        <v>3812</v>
      </c>
      <c r="R437" s="180">
        <v>0</v>
      </c>
      <c r="S437" s="180" t="s">
        <v>1905</v>
      </c>
      <c r="T437" s="180" t="s">
        <v>21</v>
      </c>
      <c r="U437" s="180" t="b">
        <v>0</v>
      </c>
      <c r="V437" s="180" t="s">
        <v>1858</v>
      </c>
      <c r="W437" s="180" t="s">
        <v>21</v>
      </c>
      <c r="X437" s="159"/>
      <c r="Y437" s="159"/>
      <c r="Z437" s="159"/>
    </row>
    <row r="438" spans="1:26" ht="15" customHeight="1">
      <c r="A438" s="180" t="s">
        <v>443</v>
      </c>
      <c r="B438" s="180">
        <v>139848487</v>
      </c>
      <c r="C438" s="180" t="s">
        <v>1837</v>
      </c>
      <c r="D438" s="180" t="s">
        <v>3813</v>
      </c>
      <c r="E438" s="180" t="s">
        <v>1847</v>
      </c>
      <c r="F438" s="180">
        <v>764.67</v>
      </c>
      <c r="G438" s="180" t="s">
        <v>1840</v>
      </c>
      <c r="H438" s="180" t="s">
        <v>3814</v>
      </c>
      <c r="I438" s="180" t="s">
        <v>3421</v>
      </c>
      <c r="J438" s="180" t="s">
        <v>3815</v>
      </c>
      <c r="K438" s="180" t="s">
        <v>3816</v>
      </c>
      <c r="L438" s="180" t="s">
        <v>3817</v>
      </c>
      <c r="M438" s="180" t="s">
        <v>1844</v>
      </c>
      <c r="N438" s="180" t="s">
        <v>443</v>
      </c>
      <c r="O438" s="180">
        <v>139847916</v>
      </c>
      <c r="P438" s="180">
        <v>139848697</v>
      </c>
      <c r="Q438" s="180" t="s">
        <v>3818</v>
      </c>
      <c r="R438" s="180">
        <v>0</v>
      </c>
      <c r="S438" s="180" t="s">
        <v>33</v>
      </c>
      <c r="T438" s="180" t="s">
        <v>21</v>
      </c>
      <c r="U438" s="180" t="b">
        <v>0</v>
      </c>
      <c r="V438" s="180" t="s">
        <v>1858</v>
      </c>
      <c r="W438" s="180" t="s">
        <v>21</v>
      </c>
      <c r="X438" s="159"/>
      <c r="Y438" s="159"/>
      <c r="Z438" s="159"/>
    </row>
    <row r="439" spans="1:26" ht="15" customHeight="1">
      <c r="A439" s="180" t="s">
        <v>443</v>
      </c>
      <c r="B439" s="180">
        <v>140552043</v>
      </c>
      <c r="C439" s="180" t="s">
        <v>1837</v>
      </c>
      <c r="D439" s="180" t="s">
        <v>1890</v>
      </c>
      <c r="E439" s="180" t="s">
        <v>3334</v>
      </c>
      <c r="F439" s="180">
        <v>2089.23</v>
      </c>
      <c r="G439" s="180" t="s">
        <v>1837</v>
      </c>
      <c r="H439" s="180" t="s">
        <v>3819</v>
      </c>
      <c r="I439" s="180" t="s">
        <v>1996</v>
      </c>
      <c r="J439" s="180" t="s">
        <v>3820</v>
      </c>
      <c r="K439" s="180" t="s">
        <v>1837</v>
      </c>
      <c r="L439" s="180" t="s">
        <v>1837</v>
      </c>
      <c r="M439" s="180" t="s">
        <v>1877</v>
      </c>
      <c r="N439" s="180" t="s">
        <v>443</v>
      </c>
      <c r="O439" s="180">
        <v>140551981</v>
      </c>
      <c r="P439" s="180">
        <v>140552184</v>
      </c>
      <c r="Q439" s="180" t="s">
        <v>3821</v>
      </c>
      <c r="R439" s="180">
        <v>0</v>
      </c>
      <c r="S439" s="180" t="s">
        <v>33</v>
      </c>
      <c r="T439" s="180" t="s">
        <v>21</v>
      </c>
      <c r="U439" s="180" t="b">
        <v>0</v>
      </c>
      <c r="V439" s="180" t="s">
        <v>1858</v>
      </c>
      <c r="W439" s="180" t="s">
        <v>21</v>
      </c>
      <c r="X439" s="159"/>
      <c r="Y439" s="159"/>
      <c r="Z439" s="159"/>
    </row>
    <row r="440" spans="1:26" ht="15" customHeight="1">
      <c r="A440" s="180" t="s">
        <v>443</v>
      </c>
      <c r="B440" s="180">
        <v>140552044</v>
      </c>
      <c r="C440" s="180" t="s">
        <v>1837</v>
      </c>
      <c r="D440" s="180" t="s">
        <v>1847</v>
      </c>
      <c r="E440" s="180" t="s">
        <v>1859</v>
      </c>
      <c r="F440" s="180">
        <v>2089.23</v>
      </c>
      <c r="G440" s="180" t="s">
        <v>1837</v>
      </c>
      <c r="H440" s="180" t="s">
        <v>3822</v>
      </c>
      <c r="I440" s="180" t="s">
        <v>2042</v>
      </c>
      <c r="J440" s="180" t="s">
        <v>3823</v>
      </c>
      <c r="K440" s="180" t="s">
        <v>1837</v>
      </c>
      <c r="L440" s="180" t="s">
        <v>1837</v>
      </c>
      <c r="M440" s="180" t="s">
        <v>1877</v>
      </c>
      <c r="N440" s="180" t="s">
        <v>443</v>
      </c>
      <c r="O440" s="180">
        <v>140551981</v>
      </c>
      <c r="P440" s="180">
        <v>140552184</v>
      </c>
      <c r="Q440" s="180" t="s">
        <v>3821</v>
      </c>
      <c r="R440" s="180">
        <v>0</v>
      </c>
      <c r="S440" s="180" t="s">
        <v>33</v>
      </c>
      <c r="T440" s="180" t="s">
        <v>21</v>
      </c>
      <c r="U440" s="180" t="b">
        <v>0</v>
      </c>
      <c r="V440" s="180" t="s">
        <v>1858</v>
      </c>
      <c r="W440" s="180" t="s">
        <v>21</v>
      </c>
      <c r="X440" s="159"/>
      <c r="Y440" s="159"/>
      <c r="Z440" s="159"/>
    </row>
    <row r="441" spans="1:26" ht="15" customHeight="1">
      <c r="A441" s="180" t="s">
        <v>443</v>
      </c>
      <c r="B441" s="180">
        <v>140807396</v>
      </c>
      <c r="C441" s="180" t="s">
        <v>1837</v>
      </c>
      <c r="D441" s="180" t="s">
        <v>1866</v>
      </c>
      <c r="E441" s="180" t="s">
        <v>3199</v>
      </c>
      <c r="F441" s="180">
        <v>416.4</v>
      </c>
      <c r="G441" s="180" t="s">
        <v>1837</v>
      </c>
      <c r="H441" s="180" t="s">
        <v>3824</v>
      </c>
      <c r="I441" s="180" t="s">
        <v>1887</v>
      </c>
      <c r="J441" s="180" t="s">
        <v>3825</v>
      </c>
      <c r="K441" s="180" t="s">
        <v>1837</v>
      </c>
      <c r="L441" s="180" t="s">
        <v>1837</v>
      </c>
      <c r="M441" s="180" t="s">
        <v>1837</v>
      </c>
      <c r="N441" s="180" t="s">
        <v>443</v>
      </c>
      <c r="O441" s="180">
        <v>140807187</v>
      </c>
      <c r="P441" s="180">
        <v>140809572</v>
      </c>
      <c r="Q441" s="180" t="s">
        <v>3826</v>
      </c>
      <c r="R441" s="180">
        <v>0</v>
      </c>
      <c r="S441" s="180" t="s">
        <v>1905</v>
      </c>
      <c r="T441" s="180" t="s">
        <v>21</v>
      </c>
      <c r="U441" s="180" t="b">
        <v>0</v>
      </c>
      <c r="V441" s="180" t="s">
        <v>1858</v>
      </c>
      <c r="W441" s="180" t="s">
        <v>21</v>
      </c>
      <c r="X441" s="159"/>
      <c r="Y441" s="159"/>
      <c r="Z441" s="159"/>
    </row>
    <row r="442" spans="1:26" ht="15" customHeight="1">
      <c r="A442" s="180" t="s">
        <v>443</v>
      </c>
      <c r="B442" s="180">
        <v>140807399</v>
      </c>
      <c r="C442" s="180" t="s">
        <v>1837</v>
      </c>
      <c r="D442" s="180" t="s">
        <v>1865</v>
      </c>
      <c r="E442" s="180" t="s">
        <v>1866</v>
      </c>
      <c r="F442" s="180">
        <v>312.73</v>
      </c>
      <c r="G442" s="180" t="s">
        <v>1837</v>
      </c>
      <c r="H442" s="180" t="s">
        <v>3827</v>
      </c>
      <c r="I442" s="180" t="s">
        <v>2369</v>
      </c>
      <c r="J442" s="180" t="s">
        <v>3828</v>
      </c>
      <c r="K442" s="180" t="s">
        <v>1837</v>
      </c>
      <c r="L442" s="180" t="s">
        <v>1837</v>
      </c>
      <c r="M442" s="180" t="s">
        <v>1837</v>
      </c>
      <c r="N442" s="180" t="s">
        <v>443</v>
      </c>
      <c r="O442" s="180">
        <v>140807187</v>
      </c>
      <c r="P442" s="180">
        <v>140809572</v>
      </c>
      <c r="Q442" s="180" t="s">
        <v>3826</v>
      </c>
      <c r="R442" s="180">
        <v>0</v>
      </c>
      <c r="S442" s="180" t="s">
        <v>1905</v>
      </c>
      <c r="T442" s="180" t="s">
        <v>21</v>
      </c>
      <c r="U442" s="180" t="b">
        <v>0</v>
      </c>
      <c r="V442" s="180" t="s">
        <v>1858</v>
      </c>
      <c r="W442" s="180" t="s">
        <v>21</v>
      </c>
      <c r="X442" s="159"/>
      <c r="Y442" s="159"/>
      <c r="Z442" s="159"/>
    </row>
    <row r="443" spans="1:26" ht="15" customHeight="1">
      <c r="A443" s="180" t="s">
        <v>443</v>
      </c>
      <c r="B443" s="180">
        <v>140807403</v>
      </c>
      <c r="C443" s="180" t="s">
        <v>1837</v>
      </c>
      <c r="D443" s="180" t="s">
        <v>1906</v>
      </c>
      <c r="E443" s="180" t="s">
        <v>1890</v>
      </c>
      <c r="F443" s="180">
        <v>268.73</v>
      </c>
      <c r="G443" s="180" t="s">
        <v>1837</v>
      </c>
      <c r="H443" s="180" t="s">
        <v>3829</v>
      </c>
      <c r="I443" s="180" t="s">
        <v>2098</v>
      </c>
      <c r="J443" s="180" t="s">
        <v>3830</v>
      </c>
      <c r="K443" s="180" t="s">
        <v>1837</v>
      </c>
      <c r="L443" s="180" t="s">
        <v>1837</v>
      </c>
      <c r="M443" s="180" t="s">
        <v>1837</v>
      </c>
      <c r="N443" s="180" t="s">
        <v>443</v>
      </c>
      <c r="O443" s="180">
        <v>140807187</v>
      </c>
      <c r="P443" s="180">
        <v>140809572</v>
      </c>
      <c r="Q443" s="180" t="s">
        <v>3826</v>
      </c>
      <c r="R443" s="180">
        <v>0</v>
      </c>
      <c r="S443" s="180" t="s">
        <v>1905</v>
      </c>
      <c r="T443" s="180" t="s">
        <v>21</v>
      </c>
      <c r="U443" s="180" t="b">
        <v>0</v>
      </c>
      <c r="V443" s="180" t="s">
        <v>1858</v>
      </c>
      <c r="W443" s="180" t="s">
        <v>21</v>
      </c>
      <c r="X443" s="159"/>
      <c r="Y443" s="159"/>
      <c r="Z443" s="159"/>
    </row>
    <row r="444" spans="1:26" ht="15" customHeight="1">
      <c r="A444" s="180" t="s">
        <v>443</v>
      </c>
      <c r="B444" s="180">
        <v>141945390</v>
      </c>
      <c r="C444" s="180" t="s">
        <v>1837</v>
      </c>
      <c r="D444" s="180" t="s">
        <v>1847</v>
      </c>
      <c r="E444" s="180" t="s">
        <v>2006</v>
      </c>
      <c r="F444" s="180">
        <v>1044.4000000000001</v>
      </c>
      <c r="G444" s="180" t="s">
        <v>1840</v>
      </c>
      <c r="H444" s="180" t="s">
        <v>3831</v>
      </c>
      <c r="I444" s="180" t="s">
        <v>1881</v>
      </c>
      <c r="J444" s="180" t="s">
        <v>3832</v>
      </c>
      <c r="K444" s="180" t="s">
        <v>3833</v>
      </c>
      <c r="L444" s="180" t="s">
        <v>1837</v>
      </c>
      <c r="M444" s="180" t="s">
        <v>1844</v>
      </c>
      <c r="N444" s="180" t="s">
        <v>443</v>
      </c>
      <c r="O444" s="180">
        <v>141945380</v>
      </c>
      <c r="P444" s="180">
        <v>141945805</v>
      </c>
      <c r="Q444" s="180" t="s">
        <v>3834</v>
      </c>
      <c r="R444" s="180">
        <v>0</v>
      </c>
      <c r="S444" s="180" t="s">
        <v>33</v>
      </c>
      <c r="T444" s="180" t="s">
        <v>21</v>
      </c>
      <c r="U444" s="180" t="b">
        <v>0</v>
      </c>
      <c r="V444" s="180" t="s">
        <v>1858</v>
      </c>
      <c r="W444" s="180" t="s">
        <v>21</v>
      </c>
      <c r="X444" s="159"/>
      <c r="Y444" s="159"/>
      <c r="Z444" s="159"/>
    </row>
    <row r="445" spans="1:26" ht="15" customHeight="1">
      <c r="A445" s="180" t="s">
        <v>443</v>
      </c>
      <c r="B445" s="180">
        <v>146459072</v>
      </c>
      <c r="C445" s="180" t="s">
        <v>1837</v>
      </c>
      <c r="D445" s="180" t="s">
        <v>1839</v>
      </c>
      <c r="E445" s="180" t="s">
        <v>3835</v>
      </c>
      <c r="F445" s="180">
        <v>30</v>
      </c>
      <c r="G445" s="180" t="s">
        <v>1840</v>
      </c>
      <c r="H445" s="180" t="s">
        <v>3836</v>
      </c>
      <c r="I445" s="180" t="s">
        <v>773</v>
      </c>
      <c r="J445" s="180" t="s">
        <v>1837</v>
      </c>
      <c r="K445" s="180" t="s">
        <v>1837</v>
      </c>
      <c r="L445" s="180" t="s">
        <v>1837</v>
      </c>
      <c r="M445" s="180" t="s">
        <v>1844</v>
      </c>
      <c r="N445" s="180" t="s">
        <v>443</v>
      </c>
      <c r="O445" s="180">
        <v>146458883</v>
      </c>
      <c r="P445" s="180">
        <v>146459337</v>
      </c>
      <c r="Q445" s="180" t="s">
        <v>3837</v>
      </c>
      <c r="R445" s="180">
        <v>0</v>
      </c>
      <c r="S445" s="180" t="s">
        <v>1905</v>
      </c>
      <c r="T445" s="180" t="s">
        <v>21</v>
      </c>
      <c r="U445" s="180" t="b">
        <v>0</v>
      </c>
      <c r="V445" s="180" t="s">
        <v>1858</v>
      </c>
      <c r="W445" s="180" t="s">
        <v>21</v>
      </c>
      <c r="X445" s="159"/>
      <c r="Y445" s="159"/>
      <c r="Z445" s="159"/>
    </row>
    <row r="446" spans="1:26" ht="15" customHeight="1">
      <c r="A446" s="180" t="s">
        <v>443</v>
      </c>
      <c r="B446" s="180">
        <v>146878727</v>
      </c>
      <c r="C446" s="180" t="s">
        <v>1837</v>
      </c>
      <c r="D446" s="180" t="s">
        <v>1890</v>
      </c>
      <c r="E446" s="180" t="s">
        <v>3838</v>
      </c>
      <c r="F446" s="180">
        <v>30</v>
      </c>
      <c r="G446" s="180" t="s">
        <v>1840</v>
      </c>
      <c r="H446" s="180" t="s">
        <v>3839</v>
      </c>
      <c r="I446" s="180" t="s">
        <v>773</v>
      </c>
      <c r="J446" s="180" t="s">
        <v>1837</v>
      </c>
      <c r="K446" s="180" t="s">
        <v>1837</v>
      </c>
      <c r="L446" s="180" t="s">
        <v>1837</v>
      </c>
      <c r="M446" s="180" t="s">
        <v>1896</v>
      </c>
      <c r="N446" s="180" t="s">
        <v>443</v>
      </c>
      <c r="O446" s="180">
        <v>146878590</v>
      </c>
      <c r="P446" s="180">
        <v>146878784</v>
      </c>
      <c r="Q446" s="180" t="s">
        <v>3840</v>
      </c>
      <c r="R446" s="180">
        <v>0</v>
      </c>
      <c r="S446" s="180" t="s">
        <v>33</v>
      </c>
      <c r="T446" s="180" t="s">
        <v>21</v>
      </c>
      <c r="U446" s="180" t="b">
        <v>0</v>
      </c>
      <c r="V446" s="180" t="s">
        <v>1846</v>
      </c>
      <c r="W446" s="180" t="s">
        <v>21</v>
      </c>
      <c r="X446" s="159"/>
      <c r="Y446" s="159"/>
      <c r="Z446" s="159"/>
    </row>
    <row r="447" spans="1:26" ht="15" customHeight="1">
      <c r="A447" s="180" t="s">
        <v>443</v>
      </c>
      <c r="B447" s="180">
        <v>157052432</v>
      </c>
      <c r="C447" s="180" t="s">
        <v>1837</v>
      </c>
      <c r="D447" s="180" t="s">
        <v>3841</v>
      </c>
      <c r="E447" s="180" t="s">
        <v>1847</v>
      </c>
      <c r="F447" s="180">
        <v>3390.85</v>
      </c>
      <c r="G447" s="180" t="s">
        <v>1840</v>
      </c>
      <c r="H447" s="180" t="s">
        <v>3842</v>
      </c>
      <c r="I447" s="180" t="s">
        <v>3843</v>
      </c>
      <c r="J447" s="180" t="s">
        <v>3844</v>
      </c>
      <c r="K447" s="180" t="s">
        <v>3845</v>
      </c>
      <c r="L447" s="180" t="s">
        <v>3846</v>
      </c>
      <c r="M447" s="180" t="s">
        <v>1877</v>
      </c>
      <c r="N447" s="180" t="s">
        <v>443</v>
      </c>
      <c r="O447" s="180">
        <v>157052360</v>
      </c>
      <c r="P447" s="180">
        <v>157052654</v>
      </c>
      <c r="Q447" s="180" t="s">
        <v>3847</v>
      </c>
      <c r="R447" s="180">
        <v>0</v>
      </c>
      <c r="S447" s="180" t="s">
        <v>33</v>
      </c>
      <c r="T447" s="180" t="s">
        <v>21</v>
      </c>
      <c r="U447" s="180" t="b">
        <v>0</v>
      </c>
      <c r="V447" s="180" t="s">
        <v>1858</v>
      </c>
      <c r="W447" s="180" t="s">
        <v>21</v>
      </c>
      <c r="X447" s="159"/>
      <c r="Y447" s="159"/>
      <c r="Z447" s="159"/>
    </row>
    <row r="448" spans="1:26" ht="15" customHeight="1">
      <c r="A448" s="180" t="s">
        <v>443</v>
      </c>
      <c r="B448" s="180">
        <v>157052557</v>
      </c>
      <c r="C448" s="180" t="s">
        <v>1837</v>
      </c>
      <c r="D448" s="180" t="s">
        <v>1847</v>
      </c>
      <c r="E448" s="180" t="s">
        <v>3848</v>
      </c>
      <c r="F448" s="180">
        <v>3018.13</v>
      </c>
      <c r="G448" s="180" t="s">
        <v>1840</v>
      </c>
      <c r="H448" s="180" t="s">
        <v>3849</v>
      </c>
      <c r="I448" s="180" t="s">
        <v>2954</v>
      </c>
      <c r="J448" s="180" t="s">
        <v>3850</v>
      </c>
      <c r="K448" s="180" t="s">
        <v>3851</v>
      </c>
      <c r="L448" s="180" t="s">
        <v>3852</v>
      </c>
      <c r="M448" s="180" t="s">
        <v>1877</v>
      </c>
      <c r="N448" s="180" t="s">
        <v>443</v>
      </c>
      <c r="O448" s="180">
        <v>157052360</v>
      </c>
      <c r="P448" s="180">
        <v>157052654</v>
      </c>
      <c r="Q448" s="180" t="s">
        <v>3847</v>
      </c>
      <c r="R448" s="180">
        <v>0</v>
      </c>
      <c r="S448" s="180" t="s">
        <v>33</v>
      </c>
      <c r="T448" s="180" t="s">
        <v>21</v>
      </c>
      <c r="U448" s="180" t="b">
        <v>0</v>
      </c>
      <c r="V448" s="180" t="s">
        <v>1858</v>
      </c>
      <c r="W448" s="180" t="s">
        <v>21</v>
      </c>
      <c r="X448" s="159"/>
      <c r="Y448" s="159"/>
      <c r="Z448" s="159"/>
    </row>
    <row r="449" spans="1:26" ht="15" customHeight="1">
      <c r="A449" s="180" t="s">
        <v>443</v>
      </c>
      <c r="B449" s="180">
        <v>168454024</v>
      </c>
      <c r="C449" s="180" t="s">
        <v>1837</v>
      </c>
      <c r="D449" s="180" t="s">
        <v>3115</v>
      </c>
      <c r="E449" s="180" t="s">
        <v>1839</v>
      </c>
      <c r="F449" s="180">
        <v>1594.4</v>
      </c>
      <c r="G449" s="180" t="s">
        <v>1840</v>
      </c>
      <c r="H449" s="180" t="s">
        <v>3853</v>
      </c>
      <c r="I449" s="180" t="s">
        <v>2532</v>
      </c>
      <c r="J449" s="180" t="s">
        <v>3854</v>
      </c>
      <c r="K449" s="180" t="s">
        <v>3855</v>
      </c>
      <c r="L449" s="180" t="s">
        <v>1837</v>
      </c>
      <c r="M449" s="180" t="s">
        <v>1877</v>
      </c>
      <c r="N449" s="180" t="s">
        <v>443</v>
      </c>
      <c r="O449" s="180">
        <v>168453967</v>
      </c>
      <c r="P449" s="180">
        <v>168454100</v>
      </c>
      <c r="Q449" s="180" t="s">
        <v>3856</v>
      </c>
      <c r="R449" s="180">
        <v>0</v>
      </c>
      <c r="S449" s="180" t="s">
        <v>1905</v>
      </c>
      <c r="T449" s="180" t="s">
        <v>21</v>
      </c>
      <c r="U449" s="180" t="b">
        <v>0</v>
      </c>
      <c r="V449" s="180" t="s">
        <v>1846</v>
      </c>
      <c r="W449" s="180" t="s">
        <v>21</v>
      </c>
      <c r="X449" s="159"/>
      <c r="Y449" s="159"/>
      <c r="Z449" s="159"/>
    </row>
    <row r="450" spans="1:26" ht="15" customHeight="1">
      <c r="A450" s="180" t="s">
        <v>443</v>
      </c>
      <c r="B450" s="180">
        <v>179345258</v>
      </c>
      <c r="C450" s="180" t="s">
        <v>1837</v>
      </c>
      <c r="D450" s="180" t="s">
        <v>1866</v>
      </c>
      <c r="E450" s="180" t="s">
        <v>2334</v>
      </c>
      <c r="F450" s="180">
        <v>358.73</v>
      </c>
      <c r="G450" s="180" t="s">
        <v>1840</v>
      </c>
      <c r="H450" s="180" t="s">
        <v>3857</v>
      </c>
      <c r="I450" s="180" t="s">
        <v>1990</v>
      </c>
      <c r="J450" s="180" t="s">
        <v>3858</v>
      </c>
      <c r="K450" s="180" t="s">
        <v>3859</v>
      </c>
      <c r="L450" s="180" t="s">
        <v>1837</v>
      </c>
      <c r="M450" s="180" t="s">
        <v>1896</v>
      </c>
      <c r="N450" s="180" t="s">
        <v>443</v>
      </c>
      <c r="O450" s="180">
        <v>179345189</v>
      </c>
      <c r="P450" s="180">
        <v>179345328</v>
      </c>
      <c r="Q450" s="180" t="s">
        <v>3860</v>
      </c>
      <c r="R450" s="180">
        <v>0</v>
      </c>
      <c r="S450" s="180" t="s">
        <v>33</v>
      </c>
      <c r="T450" s="180" t="s">
        <v>21</v>
      </c>
      <c r="U450" s="180" t="b">
        <v>0</v>
      </c>
      <c r="V450" s="180" t="s">
        <v>1858</v>
      </c>
      <c r="W450" s="180" t="s">
        <v>21</v>
      </c>
      <c r="X450" s="159"/>
      <c r="Y450" s="159"/>
      <c r="Z450" s="159"/>
    </row>
    <row r="451" spans="1:26" ht="15" customHeight="1">
      <c r="A451" s="180" t="s">
        <v>443</v>
      </c>
      <c r="B451" s="180">
        <v>179644808</v>
      </c>
      <c r="C451" s="180" t="s">
        <v>1837</v>
      </c>
      <c r="D451" s="180" t="s">
        <v>1981</v>
      </c>
      <c r="E451" s="180" t="s">
        <v>1866</v>
      </c>
      <c r="F451" s="180">
        <v>713.73</v>
      </c>
      <c r="G451" s="180" t="s">
        <v>1840</v>
      </c>
      <c r="H451" s="180" t="s">
        <v>3861</v>
      </c>
      <c r="I451" s="180" t="s">
        <v>1990</v>
      </c>
      <c r="J451" s="180" t="s">
        <v>3862</v>
      </c>
      <c r="K451" s="180" t="s">
        <v>3863</v>
      </c>
      <c r="L451" s="180" t="s">
        <v>1837</v>
      </c>
      <c r="M451" s="180" t="s">
        <v>1837</v>
      </c>
      <c r="N451" s="180" t="s">
        <v>443</v>
      </c>
      <c r="O451" s="180">
        <v>179644798</v>
      </c>
      <c r="P451" s="180">
        <v>179645020</v>
      </c>
      <c r="Q451" s="180" t="s">
        <v>3864</v>
      </c>
      <c r="R451" s="180">
        <v>0</v>
      </c>
      <c r="S451" s="180" t="s">
        <v>33</v>
      </c>
      <c r="T451" s="180" t="s">
        <v>21</v>
      </c>
      <c r="U451" s="180" t="b">
        <v>0</v>
      </c>
      <c r="V451" s="180" t="s">
        <v>1858</v>
      </c>
      <c r="W451" s="180" t="s">
        <v>21</v>
      </c>
      <c r="X451" s="159"/>
      <c r="Y451" s="159"/>
      <c r="Z451" s="159"/>
    </row>
    <row r="452" spans="1:26" ht="15" customHeight="1">
      <c r="A452" s="180" t="s">
        <v>444</v>
      </c>
      <c r="B452" s="180">
        <v>1390850</v>
      </c>
      <c r="C452" s="180" t="s">
        <v>1837</v>
      </c>
      <c r="D452" s="180" t="s">
        <v>1866</v>
      </c>
      <c r="E452" s="180" t="s">
        <v>2059</v>
      </c>
      <c r="F452" s="180">
        <v>916.68</v>
      </c>
      <c r="G452" s="180" t="s">
        <v>1840</v>
      </c>
      <c r="H452" s="180" t="s">
        <v>3865</v>
      </c>
      <c r="I452" s="180" t="s">
        <v>3866</v>
      </c>
      <c r="J452" s="180" t="s">
        <v>3867</v>
      </c>
      <c r="K452" s="180" t="s">
        <v>3868</v>
      </c>
      <c r="L452" s="180" t="s">
        <v>3869</v>
      </c>
      <c r="M452" s="180" t="s">
        <v>1877</v>
      </c>
      <c r="N452" s="180" t="s">
        <v>444</v>
      </c>
      <c r="O452" s="180">
        <v>1389947</v>
      </c>
      <c r="P452" s="180">
        <v>1391118</v>
      </c>
      <c r="Q452" s="180" t="s">
        <v>3870</v>
      </c>
      <c r="R452" s="180">
        <v>0</v>
      </c>
      <c r="S452" s="180" t="s">
        <v>1905</v>
      </c>
      <c r="T452" s="180" t="s">
        <v>21</v>
      </c>
      <c r="U452" s="180" t="b">
        <v>0</v>
      </c>
      <c r="V452" s="180" t="s">
        <v>1858</v>
      </c>
      <c r="W452" s="180" t="s">
        <v>21</v>
      </c>
      <c r="X452" s="159"/>
      <c r="Y452" s="159"/>
      <c r="Z452" s="159"/>
    </row>
    <row r="453" spans="1:26" ht="15" customHeight="1">
      <c r="A453" s="180" t="s">
        <v>444</v>
      </c>
      <c r="B453" s="180">
        <v>1611567</v>
      </c>
      <c r="C453" s="180" t="s">
        <v>1837</v>
      </c>
      <c r="D453" s="180" t="s">
        <v>1866</v>
      </c>
      <c r="E453" s="180" t="s">
        <v>2059</v>
      </c>
      <c r="F453" s="180">
        <v>991.23</v>
      </c>
      <c r="G453" s="180" t="s">
        <v>1840</v>
      </c>
      <c r="H453" s="180" t="s">
        <v>3871</v>
      </c>
      <c r="I453" s="180" t="s">
        <v>2558</v>
      </c>
      <c r="J453" s="180" t="s">
        <v>3872</v>
      </c>
      <c r="K453" s="180" t="s">
        <v>3873</v>
      </c>
      <c r="L453" s="180" t="s">
        <v>1837</v>
      </c>
      <c r="M453" s="180" t="s">
        <v>1877</v>
      </c>
      <c r="N453" s="180" t="s">
        <v>444</v>
      </c>
      <c r="O453" s="180">
        <v>1610445</v>
      </c>
      <c r="P453" s="180">
        <v>1612107</v>
      </c>
      <c r="Q453" s="180" t="s">
        <v>3874</v>
      </c>
      <c r="R453" s="180">
        <v>0</v>
      </c>
      <c r="S453" s="180" t="s">
        <v>1905</v>
      </c>
      <c r="T453" s="180" t="s">
        <v>21</v>
      </c>
      <c r="U453" s="180" t="b">
        <v>0</v>
      </c>
      <c r="V453" s="180" t="s">
        <v>1858</v>
      </c>
      <c r="W453" s="180" t="s">
        <v>21</v>
      </c>
      <c r="X453" s="159"/>
      <c r="Y453" s="159"/>
      <c r="Z453" s="159"/>
    </row>
    <row r="454" spans="1:26" ht="15" customHeight="1">
      <c r="A454" s="180" t="s">
        <v>444</v>
      </c>
      <c r="B454" s="180">
        <v>1611782</v>
      </c>
      <c r="C454" s="180" t="s">
        <v>1837</v>
      </c>
      <c r="D454" s="180" t="s">
        <v>1890</v>
      </c>
      <c r="E454" s="180" t="s">
        <v>3875</v>
      </c>
      <c r="F454" s="180">
        <v>498.06</v>
      </c>
      <c r="G454" s="180" t="s">
        <v>1840</v>
      </c>
      <c r="H454" s="180" t="s">
        <v>3876</v>
      </c>
      <c r="I454" s="180" t="s">
        <v>2481</v>
      </c>
      <c r="J454" s="180" t="s">
        <v>3877</v>
      </c>
      <c r="K454" s="180" t="s">
        <v>3878</v>
      </c>
      <c r="L454" s="180" t="s">
        <v>1837</v>
      </c>
      <c r="M454" s="180" t="s">
        <v>1844</v>
      </c>
      <c r="N454" s="180" t="s">
        <v>444</v>
      </c>
      <c r="O454" s="180">
        <v>1610445</v>
      </c>
      <c r="P454" s="180">
        <v>1612107</v>
      </c>
      <c r="Q454" s="180" t="s">
        <v>3874</v>
      </c>
      <c r="R454" s="180">
        <v>0</v>
      </c>
      <c r="S454" s="180" t="s">
        <v>1905</v>
      </c>
      <c r="T454" s="180" t="s">
        <v>21</v>
      </c>
      <c r="U454" s="180" t="b">
        <v>0</v>
      </c>
      <c r="V454" s="180" t="s">
        <v>1858</v>
      </c>
      <c r="W454" s="180" t="s">
        <v>21</v>
      </c>
      <c r="X454" s="159"/>
      <c r="Y454" s="159"/>
      <c r="Z454" s="159"/>
    </row>
    <row r="455" spans="1:26" ht="15" customHeight="1">
      <c r="A455" s="180" t="s">
        <v>444</v>
      </c>
      <c r="B455" s="180">
        <v>7541915</v>
      </c>
      <c r="C455" s="180" t="s">
        <v>1837</v>
      </c>
      <c r="D455" s="180" t="s">
        <v>1847</v>
      </c>
      <c r="E455" s="180" t="s">
        <v>2085</v>
      </c>
      <c r="F455" s="180">
        <v>340.45</v>
      </c>
      <c r="G455" s="180" t="s">
        <v>1840</v>
      </c>
      <c r="H455" s="180" t="s">
        <v>3879</v>
      </c>
      <c r="I455" s="180" t="s">
        <v>3188</v>
      </c>
      <c r="J455" s="180" t="s">
        <v>3880</v>
      </c>
      <c r="K455" s="180" t="s">
        <v>3881</v>
      </c>
      <c r="L455" s="180" t="s">
        <v>3882</v>
      </c>
      <c r="M455" s="180" t="s">
        <v>1837</v>
      </c>
      <c r="N455" s="180" t="s">
        <v>444</v>
      </c>
      <c r="O455" s="180">
        <v>7541915</v>
      </c>
      <c r="P455" s="180">
        <v>7542085</v>
      </c>
      <c r="Q455" s="180" t="s">
        <v>3883</v>
      </c>
      <c r="R455" s="180">
        <v>0</v>
      </c>
      <c r="S455" s="180" t="s">
        <v>1905</v>
      </c>
      <c r="T455" s="180" t="s">
        <v>21</v>
      </c>
      <c r="U455" s="180" t="b">
        <v>0</v>
      </c>
      <c r="V455" s="180" t="s">
        <v>1846</v>
      </c>
      <c r="W455" s="180" t="s">
        <v>21</v>
      </c>
      <c r="X455" s="159"/>
      <c r="Y455" s="159"/>
      <c r="Z455" s="159"/>
    </row>
    <row r="456" spans="1:26" ht="15" customHeight="1">
      <c r="A456" s="180" t="s">
        <v>444</v>
      </c>
      <c r="B456" s="180">
        <v>13711474</v>
      </c>
      <c r="C456" s="180" t="s">
        <v>1837</v>
      </c>
      <c r="D456" s="180" t="s">
        <v>1839</v>
      </c>
      <c r="E456" s="180" t="s">
        <v>3884</v>
      </c>
      <c r="F456" s="180">
        <v>628.42999999999995</v>
      </c>
      <c r="G456" s="180" t="s">
        <v>1840</v>
      </c>
      <c r="H456" s="180" t="s">
        <v>3885</v>
      </c>
      <c r="I456" s="180" t="s">
        <v>3117</v>
      </c>
      <c r="J456" s="180" t="s">
        <v>3886</v>
      </c>
      <c r="K456" s="180" t="s">
        <v>3887</v>
      </c>
      <c r="L456" s="180" t="s">
        <v>3888</v>
      </c>
      <c r="M456" s="180" t="s">
        <v>1844</v>
      </c>
      <c r="N456" s="180" t="s">
        <v>444</v>
      </c>
      <c r="O456" s="180">
        <v>13710934</v>
      </c>
      <c r="P456" s="180">
        <v>13711505</v>
      </c>
      <c r="Q456" s="180" t="s">
        <v>3889</v>
      </c>
      <c r="R456" s="180">
        <v>0</v>
      </c>
      <c r="S456" s="180" t="s">
        <v>33</v>
      </c>
      <c r="T456" s="180" t="s">
        <v>21</v>
      </c>
      <c r="U456" s="180" t="b">
        <v>0</v>
      </c>
      <c r="V456" s="180" t="s">
        <v>1858</v>
      </c>
      <c r="W456" s="180" t="s">
        <v>21</v>
      </c>
      <c r="X456" s="159"/>
      <c r="Y456" s="159"/>
      <c r="Z456" s="159"/>
    </row>
    <row r="457" spans="1:26" ht="15" customHeight="1">
      <c r="A457" s="180" t="s">
        <v>444</v>
      </c>
      <c r="B457" s="180">
        <v>31028710</v>
      </c>
      <c r="C457" s="180" t="s">
        <v>1837</v>
      </c>
      <c r="D457" s="180" t="s">
        <v>3890</v>
      </c>
      <c r="E457" s="180" t="s">
        <v>1866</v>
      </c>
      <c r="F457" s="180">
        <v>790.73</v>
      </c>
      <c r="G457" s="180" t="s">
        <v>1840</v>
      </c>
      <c r="H457" s="180" t="s">
        <v>3891</v>
      </c>
      <c r="I457" s="180" t="s">
        <v>2031</v>
      </c>
      <c r="J457" s="180" t="s">
        <v>3892</v>
      </c>
      <c r="K457" s="180" t="s">
        <v>3893</v>
      </c>
      <c r="L457" s="180" t="s">
        <v>1837</v>
      </c>
      <c r="M457" s="180" t="s">
        <v>1896</v>
      </c>
      <c r="N457" s="180" t="s">
        <v>444</v>
      </c>
      <c r="O457" s="180">
        <v>31025501</v>
      </c>
      <c r="P457" s="180">
        <v>31030100</v>
      </c>
      <c r="Q457" s="180" t="s">
        <v>3894</v>
      </c>
      <c r="R457" s="180">
        <v>0</v>
      </c>
      <c r="S457" s="180" t="s">
        <v>1905</v>
      </c>
      <c r="T457" s="180" t="s">
        <v>21</v>
      </c>
      <c r="U457" s="180" t="b">
        <v>0</v>
      </c>
      <c r="V457" s="180" t="s">
        <v>1858</v>
      </c>
      <c r="W457" s="180" t="s">
        <v>21</v>
      </c>
      <c r="X457" s="159"/>
      <c r="Y457" s="159"/>
      <c r="Z457" s="159"/>
    </row>
    <row r="458" spans="1:26" ht="15" customHeight="1">
      <c r="A458" s="180" t="s">
        <v>444</v>
      </c>
      <c r="B458" s="180">
        <v>31356747</v>
      </c>
      <c r="C458" s="180" t="s">
        <v>1837</v>
      </c>
      <c r="D458" s="180" t="s">
        <v>3895</v>
      </c>
      <c r="E458" s="180" t="s">
        <v>1866</v>
      </c>
      <c r="F458" s="180">
        <v>146.57</v>
      </c>
      <c r="G458" s="180" t="s">
        <v>1837</v>
      </c>
      <c r="H458" s="180" t="s">
        <v>3896</v>
      </c>
      <c r="I458" s="180" t="s">
        <v>2369</v>
      </c>
      <c r="J458" s="180" t="s">
        <v>3897</v>
      </c>
      <c r="K458" s="180" t="s">
        <v>1837</v>
      </c>
      <c r="L458" s="180" t="s">
        <v>1837</v>
      </c>
      <c r="M458" s="180" t="s">
        <v>1837</v>
      </c>
      <c r="N458" s="180" t="s">
        <v>444</v>
      </c>
      <c r="O458" s="180">
        <v>31356687</v>
      </c>
      <c r="P458" s="180">
        <v>31356957</v>
      </c>
      <c r="Q458" s="180" t="s">
        <v>3898</v>
      </c>
      <c r="R458" s="180">
        <v>0</v>
      </c>
      <c r="S458" s="180" t="s">
        <v>33</v>
      </c>
      <c r="T458" s="180" t="s">
        <v>21</v>
      </c>
      <c r="U458" s="180" t="b">
        <v>0</v>
      </c>
      <c r="V458" s="180" t="s">
        <v>1858</v>
      </c>
      <c r="W458" s="180" t="s">
        <v>21</v>
      </c>
      <c r="X458" s="159"/>
      <c r="Y458" s="159"/>
      <c r="Z458" s="159"/>
    </row>
    <row r="459" spans="1:26" ht="15" customHeight="1">
      <c r="A459" s="180" t="s">
        <v>444</v>
      </c>
      <c r="B459" s="180">
        <v>31356751</v>
      </c>
      <c r="C459" s="180" t="s">
        <v>1837</v>
      </c>
      <c r="D459" s="180" t="s">
        <v>1866</v>
      </c>
      <c r="E459" s="180" t="s">
        <v>2769</v>
      </c>
      <c r="F459" s="180">
        <v>158.16</v>
      </c>
      <c r="G459" s="180" t="s">
        <v>1837</v>
      </c>
      <c r="H459" s="180" t="s">
        <v>3899</v>
      </c>
      <c r="I459" s="180" t="s">
        <v>1887</v>
      </c>
      <c r="J459" s="180" t="s">
        <v>3900</v>
      </c>
      <c r="K459" s="180" t="s">
        <v>1837</v>
      </c>
      <c r="L459" s="180" t="s">
        <v>1837</v>
      </c>
      <c r="M459" s="180" t="s">
        <v>1837</v>
      </c>
      <c r="N459" s="180" t="s">
        <v>444</v>
      </c>
      <c r="O459" s="180">
        <v>31356687</v>
      </c>
      <c r="P459" s="180">
        <v>31356957</v>
      </c>
      <c r="Q459" s="180" t="s">
        <v>3898</v>
      </c>
      <c r="R459" s="180">
        <v>0</v>
      </c>
      <c r="S459" s="180" t="s">
        <v>33</v>
      </c>
      <c r="T459" s="180" t="s">
        <v>21</v>
      </c>
      <c r="U459" s="180" t="b">
        <v>0</v>
      </c>
      <c r="V459" s="180" t="s">
        <v>1858</v>
      </c>
      <c r="W459" s="180" t="s">
        <v>21</v>
      </c>
      <c r="X459" s="159"/>
      <c r="Y459" s="159"/>
      <c r="Z459" s="159"/>
    </row>
    <row r="460" spans="1:26" ht="15" customHeight="1">
      <c r="A460" s="180" t="s">
        <v>444</v>
      </c>
      <c r="B460" s="180">
        <v>31412383</v>
      </c>
      <c r="C460" s="180" t="s">
        <v>1837</v>
      </c>
      <c r="D460" s="180" t="s">
        <v>2500</v>
      </c>
      <c r="E460" s="180" t="s">
        <v>1839</v>
      </c>
      <c r="F460" s="180">
        <v>610.23</v>
      </c>
      <c r="G460" s="180" t="s">
        <v>1840</v>
      </c>
      <c r="H460" s="180" t="s">
        <v>3901</v>
      </c>
      <c r="I460" s="180" t="s">
        <v>2008</v>
      </c>
      <c r="J460" s="180" t="s">
        <v>3902</v>
      </c>
      <c r="K460" s="180" t="s">
        <v>3903</v>
      </c>
      <c r="L460" s="180" t="s">
        <v>1837</v>
      </c>
      <c r="M460" s="180" t="s">
        <v>1837</v>
      </c>
      <c r="N460" s="180" t="s">
        <v>444</v>
      </c>
      <c r="O460" s="180">
        <v>31412324</v>
      </c>
      <c r="P460" s="180">
        <v>31412431</v>
      </c>
      <c r="Q460" s="180" t="s">
        <v>3904</v>
      </c>
      <c r="R460" s="180">
        <v>0</v>
      </c>
      <c r="S460" s="180" t="s">
        <v>1905</v>
      </c>
      <c r="T460" s="180" t="s">
        <v>21</v>
      </c>
      <c r="U460" s="180" t="b">
        <v>0</v>
      </c>
      <c r="V460" s="180" t="s">
        <v>1858</v>
      </c>
      <c r="W460" s="180" t="s">
        <v>21</v>
      </c>
      <c r="X460" s="159"/>
      <c r="Y460" s="159"/>
      <c r="Z460" s="159"/>
    </row>
    <row r="461" spans="1:26" ht="15" customHeight="1">
      <c r="A461" s="180" t="s">
        <v>444</v>
      </c>
      <c r="B461" s="180">
        <v>31736288</v>
      </c>
      <c r="C461" s="180" t="s">
        <v>1837</v>
      </c>
      <c r="D461" s="180" t="s">
        <v>3664</v>
      </c>
      <c r="E461" s="180" t="s">
        <v>1866</v>
      </c>
      <c r="F461" s="180">
        <v>485.73</v>
      </c>
      <c r="G461" s="180" t="s">
        <v>1840</v>
      </c>
      <c r="H461" s="180" t="s">
        <v>3905</v>
      </c>
      <c r="I461" s="180" t="s">
        <v>1996</v>
      </c>
      <c r="J461" s="180" t="s">
        <v>3906</v>
      </c>
      <c r="K461" s="180" t="s">
        <v>3907</v>
      </c>
      <c r="L461" s="180" t="s">
        <v>1837</v>
      </c>
      <c r="M461" s="180" t="s">
        <v>1844</v>
      </c>
      <c r="N461" s="180" t="s">
        <v>444</v>
      </c>
      <c r="O461" s="180">
        <v>31736261</v>
      </c>
      <c r="P461" s="180">
        <v>31736300</v>
      </c>
      <c r="Q461" s="180" t="s">
        <v>3908</v>
      </c>
      <c r="R461" s="180">
        <v>0</v>
      </c>
      <c r="S461" s="180" t="s">
        <v>33</v>
      </c>
      <c r="T461" s="180" t="s">
        <v>21</v>
      </c>
      <c r="U461" s="180" t="b">
        <v>0</v>
      </c>
      <c r="V461" s="180" t="s">
        <v>1858</v>
      </c>
      <c r="W461" s="180" t="s">
        <v>21</v>
      </c>
      <c r="X461" s="159"/>
      <c r="Y461" s="159"/>
      <c r="Z461" s="159"/>
    </row>
    <row r="462" spans="1:26" ht="15" customHeight="1">
      <c r="A462" s="180" t="s">
        <v>444</v>
      </c>
      <c r="B462" s="180">
        <v>32223881</v>
      </c>
      <c r="C462" s="180" t="s">
        <v>1837</v>
      </c>
      <c r="D462" s="180" t="s">
        <v>1839</v>
      </c>
      <c r="E462" s="180" t="s">
        <v>3726</v>
      </c>
      <c r="F462" s="180">
        <v>30</v>
      </c>
      <c r="G462" s="180" t="s">
        <v>1840</v>
      </c>
      <c r="H462" s="180" t="s">
        <v>3909</v>
      </c>
      <c r="I462" s="180" t="s">
        <v>773</v>
      </c>
      <c r="J462" s="180" t="s">
        <v>1837</v>
      </c>
      <c r="K462" s="180" t="s">
        <v>1837</v>
      </c>
      <c r="L462" s="180" t="s">
        <v>1837</v>
      </c>
      <c r="M462" s="180" t="s">
        <v>1877</v>
      </c>
      <c r="N462" s="180" t="s">
        <v>444</v>
      </c>
      <c r="O462" s="180">
        <v>32223855</v>
      </c>
      <c r="P462" s="180">
        <v>32223928</v>
      </c>
      <c r="Q462" s="180" t="s">
        <v>3910</v>
      </c>
      <c r="R462" s="180">
        <v>0</v>
      </c>
      <c r="S462" s="180" t="s">
        <v>33</v>
      </c>
      <c r="T462" s="180" t="s">
        <v>21</v>
      </c>
      <c r="U462" s="180" t="b">
        <v>0</v>
      </c>
      <c r="V462" s="180" t="s">
        <v>1858</v>
      </c>
      <c r="W462" s="180" t="s">
        <v>21</v>
      </c>
      <c r="X462" s="159"/>
      <c r="Y462" s="159"/>
      <c r="Z462" s="159"/>
    </row>
    <row r="463" spans="1:26" ht="15" customHeight="1">
      <c r="A463" s="180" t="s">
        <v>444</v>
      </c>
      <c r="B463" s="180">
        <v>32403192</v>
      </c>
      <c r="C463" s="180" t="s">
        <v>1837</v>
      </c>
      <c r="D463" s="180" t="s">
        <v>2500</v>
      </c>
      <c r="E463" s="180" t="s">
        <v>1839</v>
      </c>
      <c r="F463" s="180">
        <v>1603.23</v>
      </c>
      <c r="G463" s="180" t="s">
        <v>1840</v>
      </c>
      <c r="H463" s="180" t="s">
        <v>3911</v>
      </c>
      <c r="I463" s="180" t="s">
        <v>2458</v>
      </c>
      <c r="J463" s="180" t="s">
        <v>3912</v>
      </c>
      <c r="K463" s="180" t="s">
        <v>3913</v>
      </c>
      <c r="L463" s="180" t="s">
        <v>1837</v>
      </c>
      <c r="M463" s="180" t="s">
        <v>1837</v>
      </c>
      <c r="N463" s="180" t="s">
        <v>444</v>
      </c>
      <c r="O463" s="180">
        <v>32402934</v>
      </c>
      <c r="P463" s="180">
        <v>32403216</v>
      </c>
      <c r="Q463" s="180" t="s">
        <v>3914</v>
      </c>
      <c r="R463" s="180">
        <v>0</v>
      </c>
      <c r="S463" s="180" t="s">
        <v>33</v>
      </c>
      <c r="T463" s="180" t="s">
        <v>21</v>
      </c>
      <c r="U463" s="180" t="b">
        <v>0</v>
      </c>
      <c r="V463" s="180" t="s">
        <v>1858</v>
      </c>
      <c r="W463" s="180" t="s">
        <v>21</v>
      </c>
      <c r="X463" s="159"/>
      <c r="Y463" s="159"/>
      <c r="Z463" s="159"/>
    </row>
    <row r="464" spans="1:26" ht="15" customHeight="1">
      <c r="A464" s="180" t="s">
        <v>444</v>
      </c>
      <c r="B464" s="180">
        <v>32530182</v>
      </c>
      <c r="C464" s="180" t="s">
        <v>1837</v>
      </c>
      <c r="D464" s="180" t="s">
        <v>1866</v>
      </c>
      <c r="E464" s="180" t="s">
        <v>3915</v>
      </c>
      <c r="F464" s="180">
        <v>98.25</v>
      </c>
      <c r="G464" s="180" t="s">
        <v>1837</v>
      </c>
      <c r="H464" s="180" t="s">
        <v>3916</v>
      </c>
      <c r="I464" s="180" t="s">
        <v>1922</v>
      </c>
      <c r="J464" s="180" t="s">
        <v>3917</v>
      </c>
      <c r="K464" s="180" t="s">
        <v>1837</v>
      </c>
      <c r="L464" s="180" t="s">
        <v>1837</v>
      </c>
      <c r="M464" s="180" t="s">
        <v>1837</v>
      </c>
      <c r="N464" s="180" t="s">
        <v>444</v>
      </c>
      <c r="O464" s="180">
        <v>32530124</v>
      </c>
      <c r="P464" s="180">
        <v>32530224</v>
      </c>
      <c r="Q464" s="180" t="s">
        <v>1797</v>
      </c>
      <c r="R464" s="180">
        <v>0</v>
      </c>
      <c r="S464" s="180" t="s">
        <v>33</v>
      </c>
      <c r="T464" s="180" t="s">
        <v>21</v>
      </c>
      <c r="U464" s="180" t="b">
        <v>0</v>
      </c>
      <c r="V464" s="180" t="s">
        <v>1846</v>
      </c>
      <c r="W464" s="180" t="s">
        <v>21</v>
      </c>
      <c r="X464" s="159"/>
      <c r="Y464" s="159"/>
      <c r="Z464" s="159"/>
    </row>
    <row r="465" spans="1:26" ht="15" customHeight="1">
      <c r="A465" s="180" t="s">
        <v>444</v>
      </c>
      <c r="B465" s="180">
        <v>32530183</v>
      </c>
      <c r="C465" s="180" t="s">
        <v>1837</v>
      </c>
      <c r="D465" s="180" t="s">
        <v>2161</v>
      </c>
      <c r="E465" s="180" t="s">
        <v>1847</v>
      </c>
      <c r="F465" s="180">
        <v>345.9</v>
      </c>
      <c r="G465" s="180" t="s">
        <v>1837</v>
      </c>
      <c r="H465" s="180" t="s">
        <v>3918</v>
      </c>
      <c r="I465" s="180" t="s">
        <v>1990</v>
      </c>
      <c r="J465" s="180" t="s">
        <v>3919</v>
      </c>
      <c r="K465" s="180" t="s">
        <v>1837</v>
      </c>
      <c r="L465" s="180" t="s">
        <v>1837</v>
      </c>
      <c r="M465" s="180" t="s">
        <v>1837</v>
      </c>
      <c r="N465" s="180" t="s">
        <v>444</v>
      </c>
      <c r="O465" s="180">
        <v>32530124</v>
      </c>
      <c r="P465" s="180">
        <v>32530224</v>
      </c>
      <c r="Q465" s="180" t="s">
        <v>1797</v>
      </c>
      <c r="R465" s="180">
        <v>0</v>
      </c>
      <c r="S465" s="180" t="s">
        <v>33</v>
      </c>
      <c r="T465" s="180" t="s">
        <v>21</v>
      </c>
      <c r="U465" s="180" t="b">
        <v>0</v>
      </c>
      <c r="V465" s="180" t="s">
        <v>1858</v>
      </c>
      <c r="W465" s="180" t="s">
        <v>21</v>
      </c>
      <c r="X465" s="159"/>
      <c r="Y465" s="159"/>
      <c r="Z465" s="159"/>
    </row>
    <row r="466" spans="1:26" ht="15" customHeight="1">
      <c r="A466" s="180" t="s">
        <v>444</v>
      </c>
      <c r="B466" s="180">
        <v>41786835</v>
      </c>
      <c r="C466" s="180" t="s">
        <v>1837</v>
      </c>
      <c r="D466" s="180" t="s">
        <v>1847</v>
      </c>
      <c r="E466" s="180" t="s">
        <v>2264</v>
      </c>
      <c r="F466" s="180">
        <v>1237.8699999999999</v>
      </c>
      <c r="G466" s="180" t="s">
        <v>1840</v>
      </c>
      <c r="H466" s="180" t="s">
        <v>3920</v>
      </c>
      <c r="I466" s="180" t="s">
        <v>3921</v>
      </c>
      <c r="J466" s="180" t="s">
        <v>3922</v>
      </c>
      <c r="K466" s="180" t="s">
        <v>3923</v>
      </c>
      <c r="L466" s="180" t="s">
        <v>3924</v>
      </c>
      <c r="M466" s="180" t="s">
        <v>1877</v>
      </c>
      <c r="N466" s="180" t="s">
        <v>444</v>
      </c>
      <c r="O466" s="180">
        <v>41786761</v>
      </c>
      <c r="P466" s="180">
        <v>41787129</v>
      </c>
      <c r="Q466" s="180" t="s">
        <v>3925</v>
      </c>
      <c r="R466" s="180">
        <v>0</v>
      </c>
      <c r="S466" s="180" t="s">
        <v>1905</v>
      </c>
      <c r="T466" s="180" t="s">
        <v>21</v>
      </c>
      <c r="U466" s="180" t="b">
        <v>0</v>
      </c>
      <c r="V466" s="180" t="s">
        <v>1858</v>
      </c>
      <c r="W466" s="180" t="s">
        <v>21</v>
      </c>
      <c r="X466" s="159"/>
      <c r="Y466" s="159"/>
      <c r="Z466" s="159"/>
    </row>
    <row r="467" spans="1:26" ht="15" customHeight="1">
      <c r="A467" s="180" t="s">
        <v>444</v>
      </c>
      <c r="B467" s="180">
        <v>43282987</v>
      </c>
      <c r="C467" s="180" t="s">
        <v>1837</v>
      </c>
      <c r="D467" s="180" t="s">
        <v>2142</v>
      </c>
      <c r="E467" s="180" t="s">
        <v>1866</v>
      </c>
      <c r="F467" s="180">
        <v>888.73</v>
      </c>
      <c r="G467" s="180" t="s">
        <v>1840</v>
      </c>
      <c r="H467" s="180" t="s">
        <v>3926</v>
      </c>
      <c r="I467" s="180" t="s">
        <v>2429</v>
      </c>
      <c r="J467" s="180" t="s">
        <v>3927</v>
      </c>
      <c r="K467" s="180" t="s">
        <v>3928</v>
      </c>
      <c r="L467" s="180" t="s">
        <v>1837</v>
      </c>
      <c r="M467" s="180" t="s">
        <v>1844</v>
      </c>
      <c r="N467" s="180" t="s">
        <v>444</v>
      </c>
      <c r="O467" s="180">
        <v>43282726</v>
      </c>
      <c r="P467" s="180">
        <v>43284312</v>
      </c>
      <c r="Q467" s="180" t="s">
        <v>3929</v>
      </c>
      <c r="R467" s="180">
        <v>0</v>
      </c>
      <c r="S467" s="180" t="s">
        <v>1905</v>
      </c>
      <c r="T467" s="180" t="s">
        <v>21</v>
      </c>
      <c r="U467" s="180" t="b">
        <v>0</v>
      </c>
      <c r="V467" s="180" t="s">
        <v>1846</v>
      </c>
      <c r="W467" s="180" t="s">
        <v>21</v>
      </c>
      <c r="X467" s="159"/>
      <c r="Y467" s="159"/>
      <c r="Z467" s="159"/>
    </row>
    <row r="468" spans="1:26" ht="15" customHeight="1">
      <c r="A468" s="180" t="s">
        <v>444</v>
      </c>
      <c r="B468" s="180">
        <v>44002766</v>
      </c>
      <c r="C468" s="180" t="s">
        <v>1837</v>
      </c>
      <c r="D468" s="180" t="s">
        <v>1847</v>
      </c>
      <c r="E468" s="180" t="s">
        <v>3930</v>
      </c>
      <c r="F468" s="180" t="s">
        <v>1837</v>
      </c>
      <c r="G468" s="180" t="s">
        <v>1840</v>
      </c>
      <c r="H468" s="180" t="s">
        <v>3931</v>
      </c>
      <c r="I468" s="180" t="s">
        <v>1842</v>
      </c>
      <c r="J468" s="180" t="s">
        <v>1837</v>
      </c>
      <c r="K468" s="180" t="s">
        <v>3932</v>
      </c>
      <c r="L468" s="180" t="s">
        <v>1837</v>
      </c>
      <c r="M468" s="180" t="s">
        <v>1837</v>
      </c>
      <c r="N468" s="180" t="s">
        <v>444</v>
      </c>
      <c r="O468" s="180">
        <v>44002680</v>
      </c>
      <c r="P468" s="180">
        <v>44003126</v>
      </c>
      <c r="Q468" s="180" t="s">
        <v>3933</v>
      </c>
      <c r="R468" s="180">
        <v>0</v>
      </c>
      <c r="S468" s="180" t="s">
        <v>1905</v>
      </c>
      <c r="T468" s="180" t="s">
        <v>21</v>
      </c>
      <c r="U468" s="180" t="b">
        <v>0</v>
      </c>
      <c r="V468" s="180" t="s">
        <v>1858</v>
      </c>
      <c r="W468" s="180" t="s">
        <v>21</v>
      </c>
      <c r="X468" s="159"/>
      <c r="Y468" s="159"/>
      <c r="Z468" s="159"/>
    </row>
    <row r="469" spans="1:26" ht="15" customHeight="1">
      <c r="A469" s="180" t="s">
        <v>444</v>
      </c>
      <c r="B469" s="180">
        <v>73401907</v>
      </c>
      <c r="C469" s="180" t="s">
        <v>1837</v>
      </c>
      <c r="D469" s="180" t="s">
        <v>3934</v>
      </c>
      <c r="E469" s="180" t="s">
        <v>1890</v>
      </c>
      <c r="F469" s="180">
        <v>690</v>
      </c>
      <c r="G469" s="180" t="s">
        <v>1840</v>
      </c>
      <c r="H469" s="180" t="s">
        <v>3935</v>
      </c>
      <c r="I469" s="180" t="s">
        <v>2245</v>
      </c>
      <c r="J469" s="180" t="s">
        <v>3936</v>
      </c>
      <c r="K469" s="180" t="s">
        <v>3937</v>
      </c>
      <c r="L469" s="180" t="s">
        <v>3938</v>
      </c>
      <c r="M469" s="180" t="s">
        <v>1844</v>
      </c>
      <c r="N469" s="180" t="s">
        <v>444</v>
      </c>
      <c r="O469" s="180">
        <v>73401858</v>
      </c>
      <c r="P469" s="180">
        <v>73401990</v>
      </c>
      <c r="Q469" s="180" t="s">
        <v>3939</v>
      </c>
      <c r="R469" s="180">
        <v>0</v>
      </c>
      <c r="S469" s="180" t="s">
        <v>1905</v>
      </c>
      <c r="T469" s="180" t="s">
        <v>21</v>
      </c>
      <c r="U469" s="180" t="b">
        <v>0</v>
      </c>
      <c r="V469" s="180" t="s">
        <v>1858</v>
      </c>
      <c r="W469" s="180" t="s">
        <v>21</v>
      </c>
      <c r="X469" s="159"/>
      <c r="Y469" s="159"/>
      <c r="Z469" s="159"/>
    </row>
    <row r="470" spans="1:26" ht="15" customHeight="1">
      <c r="A470" s="180" t="s">
        <v>444</v>
      </c>
      <c r="B470" s="180">
        <v>81752010</v>
      </c>
      <c r="C470" s="180" t="s">
        <v>1837</v>
      </c>
      <c r="D470" s="180" t="s">
        <v>1890</v>
      </c>
      <c r="E470" s="180" t="s">
        <v>3940</v>
      </c>
      <c r="F470" s="180">
        <v>30</v>
      </c>
      <c r="G470" s="180" t="s">
        <v>1840</v>
      </c>
      <c r="H470" s="180" t="s">
        <v>3941</v>
      </c>
      <c r="I470" s="180" t="s">
        <v>773</v>
      </c>
      <c r="J470" s="180" t="s">
        <v>1837</v>
      </c>
      <c r="K470" s="180" t="s">
        <v>1837</v>
      </c>
      <c r="L470" s="180" t="s">
        <v>1837</v>
      </c>
      <c r="M470" s="180" t="s">
        <v>1877</v>
      </c>
      <c r="N470" s="180" t="s">
        <v>444</v>
      </c>
      <c r="O470" s="180">
        <v>81751589</v>
      </c>
      <c r="P470" s="180">
        <v>81752141</v>
      </c>
      <c r="Q470" s="180" t="s">
        <v>3942</v>
      </c>
      <c r="R470" s="180">
        <v>0</v>
      </c>
      <c r="S470" s="180" t="s">
        <v>33</v>
      </c>
      <c r="T470" s="180" t="s">
        <v>21</v>
      </c>
      <c r="U470" s="180" t="b">
        <v>0</v>
      </c>
      <c r="V470" s="180" t="s">
        <v>1858</v>
      </c>
      <c r="W470" s="180" t="s">
        <v>21</v>
      </c>
      <c r="X470" s="159"/>
      <c r="Y470" s="159"/>
      <c r="Z470" s="159"/>
    </row>
    <row r="471" spans="1:26" ht="15" customHeight="1">
      <c r="A471" s="180" t="s">
        <v>444</v>
      </c>
      <c r="B471" s="180">
        <v>109585126</v>
      </c>
      <c r="C471" s="180" t="s">
        <v>1837</v>
      </c>
      <c r="D471" s="180" t="s">
        <v>3943</v>
      </c>
      <c r="E471" s="180" t="s">
        <v>1866</v>
      </c>
      <c r="F471" s="180">
        <v>2155.94</v>
      </c>
      <c r="G471" s="180" t="s">
        <v>1840</v>
      </c>
      <c r="H471" s="180" t="s">
        <v>3944</v>
      </c>
      <c r="I471" s="180" t="s">
        <v>2055</v>
      </c>
      <c r="J471" s="180" t="s">
        <v>3945</v>
      </c>
      <c r="K471" s="180" t="s">
        <v>3946</v>
      </c>
      <c r="L471" s="180" t="s">
        <v>3947</v>
      </c>
      <c r="M471" s="180" t="s">
        <v>1896</v>
      </c>
      <c r="N471" s="180" t="s">
        <v>444</v>
      </c>
      <c r="O471" s="180">
        <v>109585122</v>
      </c>
      <c r="P471" s="180">
        <v>109585237</v>
      </c>
      <c r="Q471" s="180" t="s">
        <v>3948</v>
      </c>
      <c r="R471" s="180">
        <v>0</v>
      </c>
      <c r="S471" s="180" t="s">
        <v>33</v>
      </c>
      <c r="T471" s="180" t="s">
        <v>21</v>
      </c>
      <c r="U471" s="180" t="b">
        <v>0</v>
      </c>
      <c r="V471" s="180" t="s">
        <v>1858</v>
      </c>
      <c r="W471" s="180" t="s">
        <v>21</v>
      </c>
      <c r="X471" s="159"/>
      <c r="Y471" s="159"/>
      <c r="Z471" s="159"/>
    </row>
    <row r="472" spans="1:26" ht="15" customHeight="1">
      <c r="A472" s="180" t="s">
        <v>444</v>
      </c>
      <c r="B472" s="180">
        <v>148343106</v>
      </c>
      <c r="C472" s="180" t="s">
        <v>1837</v>
      </c>
      <c r="D472" s="180" t="s">
        <v>1839</v>
      </c>
      <c r="E472" s="180" t="s">
        <v>3949</v>
      </c>
      <c r="F472" s="180">
        <v>190.71</v>
      </c>
      <c r="G472" s="180" t="s">
        <v>1840</v>
      </c>
      <c r="H472" s="180" t="s">
        <v>3950</v>
      </c>
      <c r="I472" s="180" t="s">
        <v>2252</v>
      </c>
      <c r="J472" s="180" t="s">
        <v>3951</v>
      </c>
      <c r="K472" s="180" t="s">
        <v>3952</v>
      </c>
      <c r="L472" s="180" t="s">
        <v>3953</v>
      </c>
      <c r="M472" s="180" t="s">
        <v>1896</v>
      </c>
      <c r="N472" s="180" t="s">
        <v>444</v>
      </c>
      <c r="O472" s="180">
        <v>148343067</v>
      </c>
      <c r="P472" s="180">
        <v>148343223</v>
      </c>
      <c r="Q472" s="180" t="s">
        <v>3954</v>
      </c>
      <c r="R472" s="180">
        <v>0</v>
      </c>
      <c r="S472" s="180" t="s">
        <v>1905</v>
      </c>
      <c r="T472" s="180" t="s">
        <v>21</v>
      </c>
      <c r="U472" s="180" t="b">
        <v>0</v>
      </c>
      <c r="V472" s="180" t="s">
        <v>1846</v>
      </c>
      <c r="W472" s="180" t="s">
        <v>21</v>
      </c>
      <c r="X472" s="159"/>
      <c r="Y472" s="159"/>
      <c r="Z472" s="159"/>
    </row>
    <row r="473" spans="1:26" ht="15" customHeight="1">
      <c r="A473" s="180" t="s">
        <v>444</v>
      </c>
      <c r="B473" s="180">
        <v>151352981</v>
      </c>
      <c r="C473" s="180" t="s">
        <v>1837</v>
      </c>
      <c r="D473" s="180" t="s">
        <v>1839</v>
      </c>
      <c r="E473" s="180" t="s">
        <v>1958</v>
      </c>
      <c r="F473" s="180">
        <v>2107.9899999999998</v>
      </c>
      <c r="G473" s="180" t="s">
        <v>1840</v>
      </c>
      <c r="H473" s="180" t="s">
        <v>3955</v>
      </c>
      <c r="I473" s="180" t="s">
        <v>2804</v>
      </c>
      <c r="J473" s="180" t="s">
        <v>3956</v>
      </c>
      <c r="K473" s="180" t="s">
        <v>3957</v>
      </c>
      <c r="L473" s="180" t="s">
        <v>3958</v>
      </c>
      <c r="M473" s="180" t="s">
        <v>1896</v>
      </c>
      <c r="N473" s="180" t="s">
        <v>444</v>
      </c>
      <c r="O473" s="180">
        <v>151348710</v>
      </c>
      <c r="P473" s="180">
        <v>151353740</v>
      </c>
      <c r="Q473" s="180" t="s">
        <v>3959</v>
      </c>
      <c r="R473" s="180">
        <v>0</v>
      </c>
      <c r="S473" s="180" t="s">
        <v>1905</v>
      </c>
      <c r="T473" s="180" t="s">
        <v>21</v>
      </c>
      <c r="U473" s="180" t="b">
        <v>0</v>
      </c>
      <c r="V473" s="180" t="s">
        <v>1846</v>
      </c>
      <c r="W473" s="180" t="s">
        <v>21</v>
      </c>
      <c r="X473" s="159"/>
      <c r="Y473" s="159"/>
      <c r="Z473" s="159"/>
    </row>
    <row r="474" spans="1:26" ht="15" customHeight="1">
      <c r="A474" s="180" t="s">
        <v>444</v>
      </c>
      <c r="B474" s="180">
        <v>159239747</v>
      </c>
      <c r="C474" s="180" t="s">
        <v>1837</v>
      </c>
      <c r="D474" s="180" t="s">
        <v>3960</v>
      </c>
      <c r="E474" s="180" t="s">
        <v>1866</v>
      </c>
      <c r="F474" s="180">
        <v>743.1</v>
      </c>
      <c r="G474" s="180" t="s">
        <v>1840</v>
      </c>
      <c r="H474" s="180" t="s">
        <v>3961</v>
      </c>
      <c r="I474" s="180" t="s">
        <v>3962</v>
      </c>
      <c r="J474" s="180" t="s">
        <v>3963</v>
      </c>
      <c r="K474" s="180" t="s">
        <v>3964</v>
      </c>
      <c r="L474" s="180" t="s">
        <v>3965</v>
      </c>
      <c r="M474" s="180" t="s">
        <v>1896</v>
      </c>
      <c r="N474" s="180" t="s">
        <v>444</v>
      </c>
      <c r="O474" s="180">
        <v>159239516</v>
      </c>
      <c r="P474" s="180">
        <v>159239957</v>
      </c>
      <c r="Q474" s="180" t="s">
        <v>3966</v>
      </c>
      <c r="R474" s="180">
        <v>0</v>
      </c>
      <c r="S474" s="180" t="s">
        <v>1905</v>
      </c>
      <c r="T474" s="180" t="s">
        <v>21</v>
      </c>
      <c r="U474" s="180" t="b">
        <v>0</v>
      </c>
      <c r="V474" s="180" t="s">
        <v>1846</v>
      </c>
      <c r="W474" s="180" t="s">
        <v>21</v>
      </c>
      <c r="X474" s="159"/>
      <c r="Y474" s="159"/>
      <c r="Z474" s="159"/>
    </row>
    <row r="475" spans="1:26" ht="15" customHeight="1">
      <c r="A475" s="180" t="s">
        <v>444</v>
      </c>
      <c r="B475" s="180">
        <v>159790613</v>
      </c>
      <c r="C475" s="180" t="s">
        <v>1837</v>
      </c>
      <c r="D475" s="180" t="s">
        <v>3967</v>
      </c>
      <c r="E475" s="180" t="s">
        <v>1866</v>
      </c>
      <c r="F475" s="180">
        <v>1086.05</v>
      </c>
      <c r="G475" s="180" t="s">
        <v>1840</v>
      </c>
      <c r="H475" s="180" t="s">
        <v>3968</v>
      </c>
      <c r="I475" s="180" t="s">
        <v>3969</v>
      </c>
      <c r="J475" s="180" t="s">
        <v>3970</v>
      </c>
      <c r="K475" s="180" t="s">
        <v>3971</v>
      </c>
      <c r="L475" s="180" t="s">
        <v>3972</v>
      </c>
      <c r="M475" s="180" t="s">
        <v>1844</v>
      </c>
      <c r="N475" s="180" t="s">
        <v>444</v>
      </c>
      <c r="O475" s="180">
        <v>159790587</v>
      </c>
      <c r="P475" s="180">
        <v>159790639</v>
      </c>
      <c r="Q475" s="180" t="s">
        <v>3973</v>
      </c>
      <c r="R475" s="180">
        <v>0</v>
      </c>
      <c r="S475" s="180" t="s">
        <v>1905</v>
      </c>
      <c r="T475" s="180" t="s">
        <v>21</v>
      </c>
      <c r="U475" s="180" t="b">
        <v>0</v>
      </c>
      <c r="V475" s="180" t="s">
        <v>1846</v>
      </c>
      <c r="W475" s="180" t="s">
        <v>21</v>
      </c>
      <c r="X475" s="159"/>
      <c r="Y475" s="159"/>
      <c r="Z475" s="159"/>
    </row>
    <row r="476" spans="1:26" ht="15" customHeight="1">
      <c r="A476" s="180" t="s">
        <v>444</v>
      </c>
      <c r="B476" s="180">
        <v>160139865</v>
      </c>
      <c r="C476" s="180" t="s">
        <v>1837</v>
      </c>
      <c r="D476" s="180" t="s">
        <v>3974</v>
      </c>
      <c r="E476" s="180" t="s">
        <v>1847</v>
      </c>
      <c r="F476" s="180">
        <v>1401.51</v>
      </c>
      <c r="G476" s="180" t="s">
        <v>1840</v>
      </c>
      <c r="H476" s="180" t="s">
        <v>3975</v>
      </c>
      <c r="I476" s="180" t="s">
        <v>1973</v>
      </c>
      <c r="J476" s="180" t="s">
        <v>3976</v>
      </c>
      <c r="K476" s="180" t="s">
        <v>3977</v>
      </c>
      <c r="L476" s="180" t="s">
        <v>3978</v>
      </c>
      <c r="M476" s="180" t="s">
        <v>1877</v>
      </c>
      <c r="N476" s="180" t="s">
        <v>444</v>
      </c>
      <c r="O476" s="180">
        <v>160139652</v>
      </c>
      <c r="P476" s="180">
        <v>160139867</v>
      </c>
      <c r="Q476" s="180" t="s">
        <v>3979</v>
      </c>
      <c r="R476" s="180">
        <v>0</v>
      </c>
      <c r="S476" s="180" t="s">
        <v>1905</v>
      </c>
      <c r="T476" s="180" t="s">
        <v>21</v>
      </c>
      <c r="U476" s="180" t="b">
        <v>0</v>
      </c>
      <c r="V476" s="180" t="s">
        <v>1846</v>
      </c>
      <c r="W476" s="180" t="s">
        <v>21</v>
      </c>
      <c r="X476" s="159"/>
      <c r="Y476" s="159"/>
      <c r="Z476" s="159"/>
    </row>
    <row r="477" spans="1:26" ht="15" customHeight="1">
      <c r="A477" s="180" t="s">
        <v>444</v>
      </c>
      <c r="B477" s="180">
        <v>161098318</v>
      </c>
      <c r="C477" s="180" t="s">
        <v>1837</v>
      </c>
      <c r="D477" s="180" t="s">
        <v>2288</v>
      </c>
      <c r="E477" s="180" t="s">
        <v>1847</v>
      </c>
      <c r="F477" s="180">
        <v>1560.4</v>
      </c>
      <c r="G477" s="180" t="s">
        <v>1840</v>
      </c>
      <c r="H477" s="180" t="s">
        <v>3980</v>
      </c>
      <c r="I477" s="180" t="s">
        <v>2277</v>
      </c>
      <c r="J477" s="180" t="s">
        <v>3981</v>
      </c>
      <c r="K477" s="180" t="s">
        <v>3982</v>
      </c>
      <c r="L477" s="180" t="s">
        <v>1837</v>
      </c>
      <c r="M477" s="180" t="s">
        <v>1877</v>
      </c>
      <c r="N477" s="180" t="s">
        <v>444</v>
      </c>
      <c r="O477" s="180">
        <v>161098277</v>
      </c>
      <c r="P477" s="180">
        <v>161098427</v>
      </c>
      <c r="Q477" s="180" t="s">
        <v>3983</v>
      </c>
      <c r="R477" s="180">
        <v>0</v>
      </c>
      <c r="S477" s="180" t="s">
        <v>1905</v>
      </c>
      <c r="T477" s="180" t="s">
        <v>21</v>
      </c>
      <c r="U477" s="180" t="b">
        <v>0</v>
      </c>
      <c r="V477" s="180" t="s">
        <v>1858</v>
      </c>
      <c r="W477" s="180" t="s">
        <v>21</v>
      </c>
      <c r="X477" s="159"/>
      <c r="Y477" s="159"/>
      <c r="Z477" s="159"/>
    </row>
    <row r="478" spans="1:26" ht="15" customHeight="1">
      <c r="A478" s="180" t="s">
        <v>444</v>
      </c>
      <c r="B478" s="180">
        <v>170561949</v>
      </c>
      <c r="C478" s="180" t="s">
        <v>1837</v>
      </c>
      <c r="D478" s="180" t="s">
        <v>2684</v>
      </c>
      <c r="E478" s="180" t="s">
        <v>1866</v>
      </c>
      <c r="F478" s="180">
        <v>124.47</v>
      </c>
      <c r="G478" s="180" t="s">
        <v>1837</v>
      </c>
      <c r="H478" s="180" t="s">
        <v>3984</v>
      </c>
      <c r="I478" s="180" t="s">
        <v>1887</v>
      </c>
      <c r="J478" s="180" t="s">
        <v>3985</v>
      </c>
      <c r="K478" s="180" t="s">
        <v>1837</v>
      </c>
      <c r="L478" s="180" t="s">
        <v>1837</v>
      </c>
      <c r="M478" s="180" t="s">
        <v>1837</v>
      </c>
      <c r="N478" s="180" t="s">
        <v>444</v>
      </c>
      <c r="O478" s="180">
        <v>170561790</v>
      </c>
      <c r="P478" s="180">
        <v>170562233</v>
      </c>
      <c r="Q478" s="180" t="s">
        <v>3986</v>
      </c>
      <c r="R478" s="180">
        <v>0</v>
      </c>
      <c r="S478" s="180" t="s">
        <v>1905</v>
      </c>
      <c r="T478" s="180" t="s">
        <v>21</v>
      </c>
      <c r="U478" s="180" t="b">
        <v>0</v>
      </c>
      <c r="V478" s="180" t="s">
        <v>1858</v>
      </c>
      <c r="W478" s="180" t="s">
        <v>21</v>
      </c>
      <c r="X478" s="159"/>
      <c r="Y478" s="159"/>
      <c r="Z478" s="159"/>
    </row>
    <row r="479" spans="1:26" ht="15" customHeight="1">
      <c r="A479" s="180" t="s">
        <v>444</v>
      </c>
      <c r="B479" s="180">
        <v>170561963</v>
      </c>
      <c r="C479" s="180" t="s">
        <v>1837</v>
      </c>
      <c r="D479" s="180" t="s">
        <v>2829</v>
      </c>
      <c r="E479" s="180" t="s">
        <v>1890</v>
      </c>
      <c r="F479" s="180">
        <v>105.68</v>
      </c>
      <c r="G479" s="180" t="s">
        <v>2606</v>
      </c>
      <c r="H479" s="180" t="s">
        <v>3987</v>
      </c>
      <c r="I479" s="180" t="s">
        <v>2618</v>
      </c>
      <c r="J479" s="180" t="s">
        <v>3988</v>
      </c>
      <c r="K479" s="180" t="s">
        <v>1837</v>
      </c>
      <c r="L479" s="180" t="s">
        <v>1837</v>
      </c>
      <c r="M479" s="180" t="s">
        <v>1837</v>
      </c>
      <c r="N479" s="180" t="s">
        <v>444</v>
      </c>
      <c r="O479" s="180">
        <v>170561790</v>
      </c>
      <c r="P479" s="180">
        <v>170562233</v>
      </c>
      <c r="Q479" s="180" t="s">
        <v>3986</v>
      </c>
      <c r="R479" s="180">
        <v>0</v>
      </c>
      <c r="S479" s="180" t="s">
        <v>1905</v>
      </c>
      <c r="T479" s="180" t="s">
        <v>21</v>
      </c>
      <c r="U479" s="180" t="b">
        <v>0</v>
      </c>
      <c r="V479" s="180" t="s">
        <v>1846</v>
      </c>
      <c r="W479" s="180" t="s">
        <v>21</v>
      </c>
      <c r="X479" s="159"/>
      <c r="Y479" s="159"/>
      <c r="Z479" s="159"/>
    </row>
    <row r="480" spans="1:26" ht="15" customHeight="1">
      <c r="A480" s="180" t="s">
        <v>445</v>
      </c>
      <c r="B480" s="180">
        <v>997746</v>
      </c>
      <c r="C480" s="180" t="s">
        <v>1837</v>
      </c>
      <c r="D480" s="180" t="s">
        <v>1865</v>
      </c>
      <c r="E480" s="180" t="s">
        <v>1866</v>
      </c>
      <c r="F480" s="180">
        <v>492.63</v>
      </c>
      <c r="G480" s="180" t="s">
        <v>1840</v>
      </c>
      <c r="H480" s="180" t="s">
        <v>3989</v>
      </c>
      <c r="I480" s="180" t="s">
        <v>3990</v>
      </c>
      <c r="J480" s="180" t="s">
        <v>3991</v>
      </c>
      <c r="K480" s="180" t="s">
        <v>3992</v>
      </c>
      <c r="L480" s="180" t="s">
        <v>3993</v>
      </c>
      <c r="M480" s="180" t="s">
        <v>1837</v>
      </c>
      <c r="N480" s="180" t="s">
        <v>445</v>
      </c>
      <c r="O480" s="180">
        <v>997624</v>
      </c>
      <c r="P480" s="180">
        <v>997804</v>
      </c>
      <c r="Q480" s="180" t="s">
        <v>3994</v>
      </c>
      <c r="R480" s="180">
        <v>0</v>
      </c>
      <c r="S480" s="180" t="s">
        <v>33</v>
      </c>
      <c r="T480" s="180" t="s">
        <v>21</v>
      </c>
      <c r="U480" s="180" t="b">
        <v>0</v>
      </c>
      <c r="V480" s="180" t="s">
        <v>1858</v>
      </c>
      <c r="W480" s="180" t="s">
        <v>21</v>
      </c>
      <c r="X480" s="159"/>
      <c r="Y480" s="159"/>
      <c r="Z480" s="159"/>
    </row>
    <row r="481" spans="1:26" ht="15" customHeight="1">
      <c r="A481" s="180" t="s">
        <v>445</v>
      </c>
      <c r="B481" s="180">
        <v>1547017</v>
      </c>
      <c r="C481" s="180" t="s">
        <v>1837</v>
      </c>
      <c r="D481" s="180" t="s">
        <v>1890</v>
      </c>
      <c r="E481" s="180" t="s">
        <v>2417</v>
      </c>
      <c r="F481" s="180">
        <v>1466.4</v>
      </c>
      <c r="G481" s="180" t="s">
        <v>1840</v>
      </c>
      <c r="H481" s="180" t="s">
        <v>3995</v>
      </c>
      <c r="I481" s="180" t="s">
        <v>2618</v>
      </c>
      <c r="J481" s="180" t="s">
        <v>3996</v>
      </c>
      <c r="K481" s="180" t="s">
        <v>3997</v>
      </c>
      <c r="L481" s="180" t="s">
        <v>1837</v>
      </c>
      <c r="M481" s="180" t="s">
        <v>1896</v>
      </c>
      <c r="N481" s="180" t="s">
        <v>445</v>
      </c>
      <c r="O481" s="180">
        <v>1546951</v>
      </c>
      <c r="P481" s="180">
        <v>1547181</v>
      </c>
      <c r="Q481" s="180" t="s">
        <v>3998</v>
      </c>
      <c r="R481" s="180">
        <v>0</v>
      </c>
      <c r="S481" s="180" t="s">
        <v>33</v>
      </c>
      <c r="T481" s="180" t="s">
        <v>21</v>
      </c>
      <c r="U481" s="180" t="b">
        <v>0</v>
      </c>
      <c r="V481" s="180" t="s">
        <v>1858</v>
      </c>
      <c r="W481" s="180" t="s">
        <v>21</v>
      </c>
      <c r="X481" s="159"/>
      <c r="Y481" s="159"/>
      <c r="Z481" s="159"/>
    </row>
    <row r="482" spans="1:26" ht="15" customHeight="1">
      <c r="A482" s="180" t="s">
        <v>445</v>
      </c>
      <c r="B482" s="180">
        <v>2278266</v>
      </c>
      <c r="C482" s="180" t="s">
        <v>1837</v>
      </c>
      <c r="D482" s="180" t="s">
        <v>3999</v>
      </c>
      <c r="E482" s="180" t="s">
        <v>1890</v>
      </c>
      <c r="F482" s="180">
        <v>349.73</v>
      </c>
      <c r="G482" s="180" t="s">
        <v>1840</v>
      </c>
      <c r="H482" s="180" t="s">
        <v>4000</v>
      </c>
      <c r="I482" s="180" t="s">
        <v>1893</v>
      </c>
      <c r="J482" s="180" t="s">
        <v>4001</v>
      </c>
      <c r="K482" s="180" t="s">
        <v>4002</v>
      </c>
      <c r="L482" s="180" t="s">
        <v>1837</v>
      </c>
      <c r="M482" s="180" t="s">
        <v>1896</v>
      </c>
      <c r="N482" s="180" t="s">
        <v>445</v>
      </c>
      <c r="O482" s="180">
        <v>2278099</v>
      </c>
      <c r="P482" s="180">
        <v>2278305</v>
      </c>
      <c r="Q482" s="180" t="s">
        <v>4003</v>
      </c>
      <c r="R482" s="180">
        <v>0</v>
      </c>
      <c r="S482" s="180" t="s">
        <v>33</v>
      </c>
      <c r="T482" s="180" t="s">
        <v>21</v>
      </c>
      <c r="U482" s="180" t="b">
        <v>0</v>
      </c>
      <c r="V482" s="180" t="s">
        <v>1858</v>
      </c>
      <c r="W482" s="180" t="s">
        <v>21</v>
      </c>
      <c r="X482" s="159"/>
      <c r="Y482" s="159"/>
      <c r="Z482" s="159"/>
    </row>
    <row r="483" spans="1:26" ht="15" customHeight="1">
      <c r="A483" s="180" t="s">
        <v>445</v>
      </c>
      <c r="B483" s="180">
        <v>2513247</v>
      </c>
      <c r="C483" s="180" t="s">
        <v>1837</v>
      </c>
      <c r="D483" s="180" t="s">
        <v>4004</v>
      </c>
      <c r="E483" s="180" t="s">
        <v>1890</v>
      </c>
      <c r="F483" s="180" t="s">
        <v>1837</v>
      </c>
      <c r="G483" s="180" t="s">
        <v>1840</v>
      </c>
      <c r="H483" s="180" t="s">
        <v>4005</v>
      </c>
      <c r="I483" s="180" t="s">
        <v>1842</v>
      </c>
      <c r="J483" s="180" t="s">
        <v>1837</v>
      </c>
      <c r="K483" s="180" t="s">
        <v>4006</v>
      </c>
      <c r="L483" s="180" t="s">
        <v>1837</v>
      </c>
      <c r="M483" s="180" t="s">
        <v>1844</v>
      </c>
      <c r="N483" s="180" t="s">
        <v>445</v>
      </c>
      <c r="O483" s="180">
        <v>2513156</v>
      </c>
      <c r="P483" s="180">
        <v>2513328</v>
      </c>
      <c r="Q483" s="180" t="s">
        <v>4007</v>
      </c>
      <c r="R483" s="180">
        <v>0</v>
      </c>
      <c r="S483" s="180" t="s">
        <v>1905</v>
      </c>
      <c r="T483" s="180" t="s">
        <v>21</v>
      </c>
      <c r="U483" s="180" t="b">
        <v>0</v>
      </c>
      <c r="V483" s="180" t="s">
        <v>1858</v>
      </c>
      <c r="W483" s="180" t="s">
        <v>21</v>
      </c>
      <c r="X483" s="159"/>
      <c r="Y483" s="159"/>
      <c r="Z483" s="159"/>
    </row>
    <row r="484" spans="1:26" ht="15" customHeight="1">
      <c r="A484" s="180" t="s">
        <v>445</v>
      </c>
      <c r="B484" s="180">
        <v>15686172</v>
      </c>
      <c r="C484" s="180" t="s">
        <v>1837</v>
      </c>
      <c r="D484" s="180" t="s">
        <v>2201</v>
      </c>
      <c r="E484" s="180" t="s">
        <v>1890</v>
      </c>
      <c r="F484" s="180">
        <v>824.4</v>
      </c>
      <c r="G484" s="180" t="s">
        <v>1840</v>
      </c>
      <c r="H484" s="180" t="s">
        <v>4008</v>
      </c>
      <c r="I484" s="180" t="s">
        <v>1881</v>
      </c>
      <c r="J484" s="180" t="s">
        <v>4009</v>
      </c>
      <c r="K484" s="180" t="s">
        <v>4010</v>
      </c>
      <c r="L484" s="180" t="s">
        <v>1837</v>
      </c>
      <c r="M484" s="180" t="s">
        <v>1877</v>
      </c>
      <c r="N484" s="180" t="s">
        <v>445</v>
      </c>
      <c r="O484" s="180">
        <v>15685885</v>
      </c>
      <c r="P484" s="180">
        <v>15686402</v>
      </c>
      <c r="Q484" s="180" t="s">
        <v>4011</v>
      </c>
      <c r="R484" s="180">
        <v>0</v>
      </c>
      <c r="S484" s="180" t="s">
        <v>33</v>
      </c>
      <c r="T484" s="180" t="s">
        <v>21</v>
      </c>
      <c r="U484" s="180" t="b">
        <v>0</v>
      </c>
      <c r="V484" s="180" t="s">
        <v>1858</v>
      </c>
      <c r="W484" s="180" t="s">
        <v>21</v>
      </c>
      <c r="X484" s="159"/>
      <c r="Y484" s="159"/>
      <c r="Z484" s="159"/>
    </row>
    <row r="485" spans="1:26" ht="15" customHeight="1">
      <c r="A485" s="180" t="s">
        <v>445</v>
      </c>
      <c r="B485" s="180">
        <v>31658299</v>
      </c>
      <c r="C485" s="180" t="s">
        <v>1837</v>
      </c>
      <c r="D485" s="180" t="s">
        <v>1847</v>
      </c>
      <c r="E485" s="180" t="s">
        <v>2046</v>
      </c>
      <c r="F485" s="180">
        <v>852.73</v>
      </c>
      <c r="G485" s="180" t="s">
        <v>1840</v>
      </c>
      <c r="H485" s="180" t="s">
        <v>4012</v>
      </c>
      <c r="I485" s="180" t="s">
        <v>2031</v>
      </c>
      <c r="J485" s="180" t="s">
        <v>4013</v>
      </c>
      <c r="K485" s="180" t="s">
        <v>4014</v>
      </c>
      <c r="L485" s="180" t="s">
        <v>1837</v>
      </c>
      <c r="M485" s="180" t="s">
        <v>1837</v>
      </c>
      <c r="N485" s="180" t="s">
        <v>445</v>
      </c>
      <c r="O485" s="180">
        <v>31658270</v>
      </c>
      <c r="P485" s="180">
        <v>31658392</v>
      </c>
      <c r="Q485" s="180" t="s">
        <v>4015</v>
      </c>
      <c r="R485" s="180">
        <v>0</v>
      </c>
      <c r="S485" s="180" t="s">
        <v>1905</v>
      </c>
      <c r="T485" s="180" t="s">
        <v>21</v>
      </c>
      <c r="U485" s="180" t="b">
        <v>0</v>
      </c>
      <c r="V485" s="180" t="s">
        <v>1858</v>
      </c>
      <c r="W485" s="180" t="s">
        <v>21</v>
      </c>
      <c r="X485" s="159"/>
      <c r="Y485" s="159"/>
      <c r="Z485" s="159"/>
    </row>
    <row r="486" spans="1:26" ht="15" customHeight="1">
      <c r="A486" s="180" t="s">
        <v>445</v>
      </c>
      <c r="B486" s="180">
        <v>36407740</v>
      </c>
      <c r="C486" s="180" t="s">
        <v>1837</v>
      </c>
      <c r="D486" s="180" t="s">
        <v>1890</v>
      </c>
      <c r="E486" s="180" t="s">
        <v>3612</v>
      </c>
      <c r="F486" s="180">
        <v>1622.35</v>
      </c>
      <c r="G486" s="180" t="s">
        <v>1840</v>
      </c>
      <c r="H486" s="180" t="s">
        <v>4016</v>
      </c>
      <c r="I486" s="180" t="s">
        <v>2061</v>
      </c>
      <c r="J486" s="180" t="s">
        <v>4017</v>
      </c>
      <c r="K486" s="180" t="s">
        <v>4018</v>
      </c>
      <c r="L486" s="180" t="s">
        <v>4019</v>
      </c>
      <c r="M486" s="180" t="s">
        <v>1896</v>
      </c>
      <c r="N486" s="180" t="s">
        <v>445</v>
      </c>
      <c r="O486" s="180">
        <v>36407733</v>
      </c>
      <c r="P486" s="180">
        <v>36407956</v>
      </c>
      <c r="Q486" s="180" t="s">
        <v>4020</v>
      </c>
      <c r="R486" s="180">
        <v>0</v>
      </c>
      <c r="S486" s="180" t="s">
        <v>1905</v>
      </c>
      <c r="T486" s="180" t="s">
        <v>21</v>
      </c>
      <c r="U486" s="180" t="b">
        <v>0</v>
      </c>
      <c r="V486" s="180" t="s">
        <v>1846</v>
      </c>
      <c r="W486" s="180" t="s">
        <v>26</v>
      </c>
      <c r="X486" s="159"/>
      <c r="Y486" s="159"/>
      <c r="Z486" s="159"/>
    </row>
    <row r="487" spans="1:26" ht="15" customHeight="1">
      <c r="A487" s="180" t="s">
        <v>445</v>
      </c>
      <c r="B487" s="180">
        <v>51030870</v>
      </c>
      <c r="C487" s="180" t="s">
        <v>1837</v>
      </c>
      <c r="D487" s="180" t="s">
        <v>4021</v>
      </c>
      <c r="E487" s="180" t="s">
        <v>1866</v>
      </c>
      <c r="F487" s="180">
        <v>1522.44</v>
      </c>
      <c r="G487" s="180" t="s">
        <v>1840</v>
      </c>
      <c r="H487" s="180" t="s">
        <v>4022</v>
      </c>
      <c r="I487" s="180" t="s">
        <v>2439</v>
      </c>
      <c r="J487" s="180" t="s">
        <v>4023</v>
      </c>
      <c r="K487" s="180" t="s">
        <v>4024</v>
      </c>
      <c r="L487" s="180" t="s">
        <v>4025</v>
      </c>
      <c r="M487" s="180" t="s">
        <v>1896</v>
      </c>
      <c r="N487" s="180" t="s">
        <v>445</v>
      </c>
      <c r="O487" s="180">
        <v>51030811</v>
      </c>
      <c r="P487" s="180">
        <v>51030909</v>
      </c>
      <c r="Q487" s="180" t="s">
        <v>4026</v>
      </c>
      <c r="R487" s="180">
        <v>0</v>
      </c>
      <c r="S487" s="180" t="s">
        <v>33</v>
      </c>
      <c r="T487" s="180" t="s">
        <v>21</v>
      </c>
      <c r="U487" s="180" t="b">
        <v>0</v>
      </c>
      <c r="V487" s="180" t="s">
        <v>1858</v>
      </c>
      <c r="W487" s="180" t="s">
        <v>26</v>
      </c>
      <c r="X487" s="159"/>
      <c r="Y487" s="159"/>
      <c r="Z487" s="159"/>
    </row>
    <row r="488" spans="1:26" ht="15" customHeight="1">
      <c r="A488" s="180" t="s">
        <v>445</v>
      </c>
      <c r="B488" s="180">
        <v>64708638</v>
      </c>
      <c r="C488" s="180" t="s">
        <v>1837</v>
      </c>
      <c r="D488" s="180" t="s">
        <v>1839</v>
      </c>
      <c r="E488" s="180" t="s">
        <v>2579</v>
      </c>
      <c r="F488" s="180">
        <v>1774.79</v>
      </c>
      <c r="G488" s="180" t="s">
        <v>1837</v>
      </c>
      <c r="H488" s="180" t="s">
        <v>4027</v>
      </c>
      <c r="I488" s="180" t="s">
        <v>4028</v>
      </c>
      <c r="J488" s="180" t="s">
        <v>1837</v>
      </c>
      <c r="K488" s="180" t="s">
        <v>1837</v>
      </c>
      <c r="L488" s="180" t="s">
        <v>4029</v>
      </c>
      <c r="M488" s="180" t="s">
        <v>1837</v>
      </c>
      <c r="N488" s="180" t="s">
        <v>445</v>
      </c>
      <c r="O488" s="180">
        <v>64706323</v>
      </c>
      <c r="P488" s="180">
        <v>64708656</v>
      </c>
      <c r="Q488" s="180" t="s">
        <v>4030</v>
      </c>
      <c r="R488" s="180">
        <v>0</v>
      </c>
      <c r="S488" s="180" t="s">
        <v>1905</v>
      </c>
      <c r="T488" s="180" t="s">
        <v>21</v>
      </c>
      <c r="U488" s="180" t="b">
        <v>0</v>
      </c>
      <c r="V488" s="180" t="s">
        <v>1858</v>
      </c>
      <c r="W488" s="180" t="s">
        <v>26</v>
      </c>
      <c r="X488" s="159"/>
      <c r="Y488" s="159"/>
      <c r="Z488" s="159"/>
    </row>
    <row r="489" spans="1:26" ht="15" customHeight="1">
      <c r="A489" s="180" t="s">
        <v>445</v>
      </c>
      <c r="B489" s="180">
        <v>64708639</v>
      </c>
      <c r="C489" s="180" t="s">
        <v>1837</v>
      </c>
      <c r="D489" s="180" t="s">
        <v>1866</v>
      </c>
      <c r="E489" s="180" t="s">
        <v>2066</v>
      </c>
      <c r="F489" s="180">
        <v>1988.23</v>
      </c>
      <c r="G489" s="180" t="s">
        <v>1837</v>
      </c>
      <c r="H489" s="180" t="s">
        <v>4031</v>
      </c>
      <c r="I489" s="180" t="s">
        <v>2458</v>
      </c>
      <c r="J489" s="180" t="s">
        <v>4032</v>
      </c>
      <c r="K489" s="180" t="s">
        <v>1837</v>
      </c>
      <c r="L489" s="180" t="s">
        <v>1837</v>
      </c>
      <c r="M489" s="180" t="s">
        <v>1837</v>
      </c>
      <c r="N489" s="180" t="s">
        <v>445</v>
      </c>
      <c r="O489" s="180">
        <v>64706323</v>
      </c>
      <c r="P489" s="180">
        <v>64708656</v>
      </c>
      <c r="Q489" s="180" t="s">
        <v>4030</v>
      </c>
      <c r="R489" s="180">
        <v>0</v>
      </c>
      <c r="S489" s="180" t="s">
        <v>1905</v>
      </c>
      <c r="T489" s="180" t="s">
        <v>21</v>
      </c>
      <c r="U489" s="180" t="b">
        <v>0</v>
      </c>
      <c r="V489" s="180" t="s">
        <v>1858</v>
      </c>
      <c r="W489" s="180" t="s">
        <v>26</v>
      </c>
      <c r="X489" s="159"/>
      <c r="Y489" s="159"/>
      <c r="Z489" s="159"/>
    </row>
    <row r="490" spans="1:26" ht="15" customHeight="1">
      <c r="A490" s="180" t="s">
        <v>445</v>
      </c>
      <c r="B490" s="180">
        <v>72744551</v>
      </c>
      <c r="C490" s="180" t="s">
        <v>1837</v>
      </c>
      <c r="D490" s="180" t="s">
        <v>1847</v>
      </c>
      <c r="E490" s="180" t="s">
        <v>2085</v>
      </c>
      <c r="F490" s="180">
        <v>1597.73</v>
      </c>
      <c r="G490" s="180" t="s">
        <v>1840</v>
      </c>
      <c r="H490" s="180" t="s">
        <v>4033</v>
      </c>
      <c r="I490" s="180" t="s">
        <v>2277</v>
      </c>
      <c r="J490" s="180" t="s">
        <v>4034</v>
      </c>
      <c r="K490" s="180" t="s">
        <v>4035</v>
      </c>
      <c r="L490" s="180" t="s">
        <v>1837</v>
      </c>
      <c r="M490" s="180" t="s">
        <v>1837</v>
      </c>
      <c r="N490" s="180" t="s">
        <v>445</v>
      </c>
      <c r="O490" s="180">
        <v>72744483</v>
      </c>
      <c r="P490" s="180">
        <v>72744601</v>
      </c>
      <c r="Q490" s="180" t="s">
        <v>4036</v>
      </c>
      <c r="R490" s="180">
        <v>0</v>
      </c>
      <c r="S490" s="180" t="s">
        <v>33</v>
      </c>
      <c r="T490" s="180" t="s">
        <v>21</v>
      </c>
      <c r="U490" s="180" t="b">
        <v>0</v>
      </c>
      <c r="V490" s="180" t="s">
        <v>1858</v>
      </c>
      <c r="W490" s="180" t="s">
        <v>26</v>
      </c>
      <c r="X490" s="159"/>
      <c r="Y490" s="159"/>
      <c r="Z490" s="159"/>
    </row>
    <row r="491" spans="1:26" ht="15" customHeight="1">
      <c r="A491" s="180" t="s">
        <v>445</v>
      </c>
      <c r="B491" s="180">
        <v>76611468</v>
      </c>
      <c r="C491" s="180" t="s">
        <v>1837</v>
      </c>
      <c r="D491" s="180" t="s">
        <v>2085</v>
      </c>
      <c r="E491" s="180" t="s">
        <v>1847</v>
      </c>
      <c r="F491" s="180">
        <v>549.73</v>
      </c>
      <c r="G491" s="180" t="s">
        <v>1840</v>
      </c>
      <c r="H491" s="180" t="s">
        <v>4037</v>
      </c>
      <c r="I491" s="180" t="s">
        <v>2277</v>
      </c>
      <c r="J491" s="180" t="s">
        <v>4038</v>
      </c>
      <c r="K491" s="180" t="s">
        <v>4039</v>
      </c>
      <c r="L491" s="180" t="s">
        <v>1837</v>
      </c>
      <c r="M491" s="180" t="s">
        <v>1837</v>
      </c>
      <c r="N491" s="180" t="s">
        <v>445</v>
      </c>
      <c r="O491" s="180">
        <v>76611464</v>
      </c>
      <c r="P491" s="180">
        <v>76611591</v>
      </c>
      <c r="Q491" s="180" t="s">
        <v>4040</v>
      </c>
      <c r="R491" s="180">
        <v>0</v>
      </c>
      <c r="S491" s="180" t="s">
        <v>33</v>
      </c>
      <c r="T491" s="180" t="s">
        <v>21</v>
      </c>
      <c r="U491" s="180" t="b">
        <v>1</v>
      </c>
      <c r="V491" s="180" t="s">
        <v>1846</v>
      </c>
      <c r="W491" s="180" t="s">
        <v>26</v>
      </c>
      <c r="X491" s="159"/>
      <c r="Y491" s="159"/>
      <c r="Z491" s="159"/>
    </row>
    <row r="492" spans="1:26" ht="15" customHeight="1">
      <c r="A492" s="180" t="s">
        <v>445</v>
      </c>
      <c r="B492" s="180">
        <v>82952172</v>
      </c>
      <c r="C492" s="180" t="s">
        <v>1837</v>
      </c>
      <c r="D492" s="180" t="s">
        <v>1839</v>
      </c>
      <c r="E492" s="180" t="s">
        <v>3786</v>
      </c>
      <c r="F492" s="180">
        <v>3797.02</v>
      </c>
      <c r="G492" s="180" t="s">
        <v>1840</v>
      </c>
      <c r="H492" s="180" t="s">
        <v>4041</v>
      </c>
      <c r="I492" s="180" t="s">
        <v>2149</v>
      </c>
      <c r="J492" s="180" t="s">
        <v>4042</v>
      </c>
      <c r="K492" s="180" t="s">
        <v>4043</v>
      </c>
      <c r="L492" s="180" t="s">
        <v>4044</v>
      </c>
      <c r="M492" s="180" t="s">
        <v>1877</v>
      </c>
      <c r="N492" s="180" t="s">
        <v>445</v>
      </c>
      <c r="O492" s="180">
        <v>82951855</v>
      </c>
      <c r="P492" s="180">
        <v>82956935</v>
      </c>
      <c r="Q492" s="180" t="s">
        <v>4045</v>
      </c>
      <c r="R492" s="180">
        <v>0</v>
      </c>
      <c r="S492" s="180" t="s">
        <v>33</v>
      </c>
      <c r="T492" s="180" t="s">
        <v>21</v>
      </c>
      <c r="U492" s="180" t="b">
        <v>0</v>
      </c>
      <c r="V492" s="180" t="s">
        <v>1858</v>
      </c>
      <c r="W492" s="180" t="s">
        <v>26</v>
      </c>
      <c r="X492" s="159"/>
      <c r="Y492" s="159"/>
      <c r="Z492" s="159"/>
    </row>
    <row r="493" spans="1:26" ht="15" customHeight="1">
      <c r="A493" s="180" t="s">
        <v>445</v>
      </c>
      <c r="B493" s="180">
        <v>83155515</v>
      </c>
      <c r="C493" s="180" t="s">
        <v>1837</v>
      </c>
      <c r="D493" s="180" t="s">
        <v>1839</v>
      </c>
      <c r="E493" s="180" t="s">
        <v>4046</v>
      </c>
      <c r="F493" s="180">
        <v>207.73</v>
      </c>
      <c r="G493" s="180" t="s">
        <v>1837</v>
      </c>
      <c r="H493" s="180" t="s">
        <v>4047</v>
      </c>
      <c r="I493" s="180" t="s">
        <v>2293</v>
      </c>
      <c r="J493" s="180" t="s">
        <v>4048</v>
      </c>
      <c r="K493" s="180" t="s">
        <v>1837</v>
      </c>
      <c r="L493" s="180" t="s">
        <v>1837</v>
      </c>
      <c r="M493" s="180" t="s">
        <v>1844</v>
      </c>
      <c r="N493" s="180" t="s">
        <v>445</v>
      </c>
      <c r="O493" s="180">
        <v>83154747</v>
      </c>
      <c r="P493" s="180">
        <v>83156392</v>
      </c>
      <c r="Q493" s="180" t="s">
        <v>4045</v>
      </c>
      <c r="R493" s="180">
        <v>0</v>
      </c>
      <c r="S493" s="180" t="s">
        <v>33</v>
      </c>
      <c r="T493" s="180" t="s">
        <v>21</v>
      </c>
      <c r="U493" s="180" t="b">
        <v>1</v>
      </c>
      <c r="V493" s="180" t="s">
        <v>1858</v>
      </c>
      <c r="W493" s="180" t="s">
        <v>26</v>
      </c>
      <c r="X493" s="159"/>
      <c r="Y493" s="159"/>
      <c r="Z493" s="159"/>
    </row>
    <row r="494" spans="1:26" ht="15" customHeight="1">
      <c r="A494" s="180" t="s">
        <v>445</v>
      </c>
      <c r="B494" s="180">
        <v>100752662</v>
      </c>
      <c r="C494" s="180" t="s">
        <v>1837</v>
      </c>
      <c r="D494" s="180" t="s">
        <v>1839</v>
      </c>
      <c r="E494" s="180" t="s">
        <v>4049</v>
      </c>
      <c r="F494" s="180">
        <v>24.08</v>
      </c>
      <c r="G494" s="180" t="s">
        <v>2606</v>
      </c>
      <c r="H494" s="180" t="s">
        <v>4050</v>
      </c>
      <c r="I494" s="180" t="s">
        <v>2293</v>
      </c>
      <c r="J494" s="180" t="s">
        <v>4051</v>
      </c>
      <c r="K494" s="180" t="s">
        <v>1837</v>
      </c>
      <c r="L494" s="180" t="s">
        <v>1837</v>
      </c>
      <c r="M494" s="180" t="s">
        <v>1837</v>
      </c>
      <c r="N494" s="180" t="s">
        <v>445</v>
      </c>
      <c r="O494" s="180">
        <v>100751711</v>
      </c>
      <c r="P494" s="180">
        <v>100753229</v>
      </c>
      <c r="Q494" s="180" t="s">
        <v>4052</v>
      </c>
      <c r="R494" s="180">
        <v>0</v>
      </c>
      <c r="S494" s="180" t="s">
        <v>1905</v>
      </c>
      <c r="T494" s="180" t="s">
        <v>21</v>
      </c>
      <c r="U494" s="180" t="b">
        <v>0</v>
      </c>
      <c r="V494" s="180" t="s">
        <v>1858</v>
      </c>
      <c r="W494" s="180" t="s">
        <v>26</v>
      </c>
      <c r="X494" s="159"/>
      <c r="Y494" s="159"/>
      <c r="Z494" s="159"/>
    </row>
    <row r="495" spans="1:26" ht="15" customHeight="1">
      <c r="A495" s="180" t="s">
        <v>445</v>
      </c>
      <c r="B495" s="180">
        <v>100957124</v>
      </c>
      <c r="C495" s="180" t="s">
        <v>1837</v>
      </c>
      <c r="D495" s="180" t="s">
        <v>4053</v>
      </c>
      <c r="E495" s="180" t="s">
        <v>1839</v>
      </c>
      <c r="F495" s="180">
        <v>2447.73</v>
      </c>
      <c r="G495" s="180" t="s">
        <v>1837</v>
      </c>
      <c r="H495" s="180" t="s">
        <v>4054</v>
      </c>
      <c r="I495" s="180" t="s">
        <v>2104</v>
      </c>
      <c r="J495" s="180" t="s">
        <v>4055</v>
      </c>
      <c r="K495" s="180" t="s">
        <v>1837</v>
      </c>
      <c r="L495" s="180" t="s">
        <v>1837</v>
      </c>
      <c r="M495" s="180" t="s">
        <v>1837</v>
      </c>
      <c r="N495" s="180" t="s">
        <v>445</v>
      </c>
      <c r="O495" s="180">
        <v>100951840</v>
      </c>
      <c r="P495" s="180">
        <v>100960645</v>
      </c>
      <c r="Q495" s="180" t="s">
        <v>4056</v>
      </c>
      <c r="R495" s="180">
        <v>0</v>
      </c>
      <c r="S495" s="180" t="s">
        <v>1905</v>
      </c>
      <c r="T495" s="180" t="s">
        <v>21</v>
      </c>
      <c r="U495" s="180" t="b">
        <v>0</v>
      </c>
      <c r="V495" s="180" t="s">
        <v>1846</v>
      </c>
      <c r="W495" s="180" t="s">
        <v>26</v>
      </c>
      <c r="X495" s="159"/>
      <c r="Y495" s="159"/>
      <c r="Z495" s="159"/>
    </row>
    <row r="496" spans="1:26" ht="15" customHeight="1">
      <c r="A496" s="180" t="s">
        <v>445</v>
      </c>
      <c r="B496" s="180">
        <v>100958830</v>
      </c>
      <c r="C496" s="180" t="s">
        <v>1837</v>
      </c>
      <c r="D496" s="180" t="s">
        <v>1890</v>
      </c>
      <c r="E496" s="180" t="s">
        <v>4057</v>
      </c>
      <c r="F496" s="180">
        <v>240.73</v>
      </c>
      <c r="G496" s="180" t="s">
        <v>1837</v>
      </c>
      <c r="H496" s="180" t="s">
        <v>4058</v>
      </c>
      <c r="I496" s="180" t="s">
        <v>1922</v>
      </c>
      <c r="J496" s="180" t="s">
        <v>4059</v>
      </c>
      <c r="K496" s="180" t="s">
        <v>1837</v>
      </c>
      <c r="L496" s="180" t="s">
        <v>1837</v>
      </c>
      <c r="M496" s="180" t="s">
        <v>1837</v>
      </c>
      <c r="N496" s="180" t="s">
        <v>445</v>
      </c>
      <c r="O496" s="180">
        <v>100951840</v>
      </c>
      <c r="P496" s="180">
        <v>100960645</v>
      </c>
      <c r="Q496" s="180" t="s">
        <v>4056</v>
      </c>
      <c r="R496" s="180">
        <v>0</v>
      </c>
      <c r="S496" s="180" t="s">
        <v>1905</v>
      </c>
      <c r="T496" s="180" t="s">
        <v>21</v>
      </c>
      <c r="U496" s="180" t="b">
        <v>0</v>
      </c>
      <c r="V496" s="180" t="s">
        <v>1858</v>
      </c>
      <c r="W496" s="180" t="s">
        <v>26</v>
      </c>
      <c r="X496" s="159"/>
      <c r="Y496" s="159"/>
      <c r="Z496" s="159"/>
    </row>
    <row r="497" spans="1:26" ht="15" customHeight="1">
      <c r="A497" s="180" t="s">
        <v>445</v>
      </c>
      <c r="B497" s="180">
        <v>100958833</v>
      </c>
      <c r="C497" s="180" t="s">
        <v>1837</v>
      </c>
      <c r="D497" s="180" t="s">
        <v>1839</v>
      </c>
      <c r="E497" s="180" t="s">
        <v>4060</v>
      </c>
      <c r="F497" s="180">
        <v>240.73</v>
      </c>
      <c r="G497" s="180" t="s">
        <v>1837</v>
      </c>
      <c r="H497" s="180" t="s">
        <v>4061</v>
      </c>
      <c r="I497" s="180" t="s">
        <v>2008</v>
      </c>
      <c r="J497" s="180" t="s">
        <v>4062</v>
      </c>
      <c r="K497" s="180" t="s">
        <v>1837</v>
      </c>
      <c r="L497" s="180" t="s">
        <v>1837</v>
      </c>
      <c r="M497" s="180" t="s">
        <v>1837</v>
      </c>
      <c r="N497" s="180" t="s">
        <v>445</v>
      </c>
      <c r="O497" s="180">
        <v>100951840</v>
      </c>
      <c r="P497" s="180">
        <v>100960645</v>
      </c>
      <c r="Q497" s="180" t="s">
        <v>4056</v>
      </c>
      <c r="R497" s="180">
        <v>0</v>
      </c>
      <c r="S497" s="180" t="s">
        <v>1905</v>
      </c>
      <c r="T497" s="180" t="s">
        <v>21</v>
      </c>
      <c r="U497" s="180" t="b">
        <v>0</v>
      </c>
      <c r="V497" s="180" t="s">
        <v>1858</v>
      </c>
      <c r="W497" s="180" t="s">
        <v>26</v>
      </c>
      <c r="X497" s="159"/>
      <c r="Y497" s="159"/>
      <c r="Z497" s="159"/>
    </row>
    <row r="498" spans="1:26" ht="15" customHeight="1">
      <c r="A498" s="180" t="s">
        <v>445</v>
      </c>
      <c r="B498" s="180">
        <v>100959508</v>
      </c>
      <c r="C498" s="180" t="s">
        <v>1837</v>
      </c>
      <c r="D498" s="180" t="s">
        <v>1847</v>
      </c>
      <c r="E498" s="180" t="s">
        <v>1920</v>
      </c>
      <c r="F498" s="180">
        <v>2444.4</v>
      </c>
      <c r="G498" s="180" t="s">
        <v>1837</v>
      </c>
      <c r="H498" s="180" t="s">
        <v>4063</v>
      </c>
      <c r="I498" s="180" t="s">
        <v>1881</v>
      </c>
      <c r="J498" s="180" t="s">
        <v>4064</v>
      </c>
      <c r="K498" s="180" t="s">
        <v>1837</v>
      </c>
      <c r="L498" s="180" t="s">
        <v>1837</v>
      </c>
      <c r="M498" s="180" t="s">
        <v>1837</v>
      </c>
      <c r="N498" s="180" t="s">
        <v>445</v>
      </c>
      <c r="O498" s="180">
        <v>100951840</v>
      </c>
      <c r="P498" s="180">
        <v>100960645</v>
      </c>
      <c r="Q498" s="180" t="s">
        <v>4056</v>
      </c>
      <c r="R498" s="180">
        <v>0</v>
      </c>
      <c r="S498" s="180" t="s">
        <v>1905</v>
      </c>
      <c r="T498" s="180" t="s">
        <v>21</v>
      </c>
      <c r="U498" s="180" t="b">
        <v>0</v>
      </c>
      <c r="V498" s="180" t="s">
        <v>1858</v>
      </c>
      <c r="W498" s="180" t="s">
        <v>26</v>
      </c>
      <c r="X498" s="159"/>
      <c r="Y498" s="159"/>
      <c r="Z498" s="159"/>
    </row>
    <row r="499" spans="1:26" ht="15" customHeight="1">
      <c r="A499" s="180" t="s">
        <v>445</v>
      </c>
      <c r="B499" s="180">
        <v>100969674</v>
      </c>
      <c r="C499" s="180" t="s">
        <v>1837</v>
      </c>
      <c r="D499" s="180" t="s">
        <v>1890</v>
      </c>
      <c r="E499" s="180" t="s">
        <v>4065</v>
      </c>
      <c r="F499" s="180">
        <v>1334.73</v>
      </c>
      <c r="G499" s="180" t="s">
        <v>1840</v>
      </c>
      <c r="H499" s="180" t="s">
        <v>4066</v>
      </c>
      <c r="I499" s="180" t="s">
        <v>2481</v>
      </c>
      <c r="J499" s="180" t="s">
        <v>4067</v>
      </c>
      <c r="K499" s="180" t="s">
        <v>4068</v>
      </c>
      <c r="L499" s="180" t="s">
        <v>1837</v>
      </c>
      <c r="M499" s="180" t="s">
        <v>1844</v>
      </c>
      <c r="N499" s="180" t="s">
        <v>445</v>
      </c>
      <c r="O499" s="180">
        <v>100969622</v>
      </c>
      <c r="P499" s="180">
        <v>100969689</v>
      </c>
      <c r="Q499" s="180" t="s">
        <v>4069</v>
      </c>
      <c r="R499" s="180">
        <v>0</v>
      </c>
      <c r="S499" s="180" t="s">
        <v>1905</v>
      </c>
      <c r="T499" s="180" t="s">
        <v>21</v>
      </c>
      <c r="U499" s="180" t="b">
        <v>0</v>
      </c>
      <c r="V499" s="180" t="s">
        <v>1858</v>
      </c>
      <c r="W499" s="180" t="s">
        <v>26</v>
      </c>
      <c r="X499" s="159"/>
      <c r="Y499" s="159"/>
      <c r="Z499" s="159"/>
    </row>
    <row r="500" spans="1:26" ht="15" customHeight="1">
      <c r="A500" s="180" t="s">
        <v>445</v>
      </c>
      <c r="B500" s="180">
        <v>102934552</v>
      </c>
      <c r="C500" s="180" t="s">
        <v>1837</v>
      </c>
      <c r="D500" s="180" t="s">
        <v>2579</v>
      </c>
      <c r="E500" s="180" t="s">
        <v>1839</v>
      </c>
      <c r="F500" s="180">
        <v>1202.83</v>
      </c>
      <c r="G500" s="180" t="s">
        <v>1840</v>
      </c>
      <c r="H500" s="180" t="s">
        <v>4070</v>
      </c>
      <c r="I500" s="180" t="s">
        <v>2523</v>
      </c>
      <c r="J500" s="180" t="s">
        <v>4071</v>
      </c>
      <c r="K500" s="180" t="s">
        <v>4072</v>
      </c>
      <c r="L500" s="180" t="s">
        <v>4073</v>
      </c>
      <c r="M500" s="180" t="s">
        <v>1896</v>
      </c>
      <c r="N500" s="180" t="s">
        <v>445</v>
      </c>
      <c r="O500" s="180">
        <v>102933913</v>
      </c>
      <c r="P500" s="180">
        <v>102934685</v>
      </c>
      <c r="Q500" s="180" t="s">
        <v>4074</v>
      </c>
      <c r="R500" s="180">
        <v>0</v>
      </c>
      <c r="S500" s="180" t="s">
        <v>1905</v>
      </c>
      <c r="T500" s="180" t="s">
        <v>21</v>
      </c>
      <c r="U500" s="180" t="b">
        <v>0</v>
      </c>
      <c r="V500" s="180" t="s">
        <v>1858</v>
      </c>
      <c r="W500" s="180" t="s">
        <v>26</v>
      </c>
      <c r="X500" s="159"/>
      <c r="Y500" s="159"/>
      <c r="Z500" s="159"/>
    </row>
    <row r="501" spans="1:26" ht="15" customHeight="1">
      <c r="A501" s="180" t="s">
        <v>445</v>
      </c>
      <c r="B501" s="180">
        <v>128947297</v>
      </c>
      <c r="C501" s="180" t="s">
        <v>1837</v>
      </c>
      <c r="D501" s="180" t="s">
        <v>4075</v>
      </c>
      <c r="E501" s="180" t="s">
        <v>1847</v>
      </c>
      <c r="F501" s="180">
        <v>938.51</v>
      </c>
      <c r="G501" s="180" t="s">
        <v>1840</v>
      </c>
      <c r="H501" s="180" t="s">
        <v>4076</v>
      </c>
      <c r="I501" s="180" t="s">
        <v>4077</v>
      </c>
      <c r="J501" s="180" t="s">
        <v>4078</v>
      </c>
      <c r="K501" s="180" t="s">
        <v>4079</v>
      </c>
      <c r="L501" s="180" t="s">
        <v>1837</v>
      </c>
      <c r="M501" s="180" t="s">
        <v>1844</v>
      </c>
      <c r="N501" s="180" t="s">
        <v>445</v>
      </c>
      <c r="O501" s="180">
        <v>128947229</v>
      </c>
      <c r="P501" s="180">
        <v>128947535</v>
      </c>
      <c r="Q501" s="180" t="s">
        <v>4080</v>
      </c>
      <c r="R501" s="180">
        <v>0</v>
      </c>
      <c r="S501" s="180" t="s">
        <v>1905</v>
      </c>
      <c r="T501" s="180" t="s">
        <v>21</v>
      </c>
      <c r="U501" s="180" t="b">
        <v>0</v>
      </c>
      <c r="V501" s="180" t="s">
        <v>1858</v>
      </c>
      <c r="W501" s="180" t="s">
        <v>26</v>
      </c>
      <c r="X501" s="159"/>
      <c r="Y501" s="159"/>
      <c r="Z501" s="159"/>
    </row>
    <row r="502" spans="1:26" ht="15" customHeight="1">
      <c r="A502" s="180" t="s">
        <v>445</v>
      </c>
      <c r="B502" s="180">
        <v>131556270</v>
      </c>
      <c r="C502" s="180" t="s">
        <v>1837</v>
      </c>
      <c r="D502" s="180" t="s">
        <v>4081</v>
      </c>
      <c r="E502" s="180" t="s">
        <v>1866</v>
      </c>
      <c r="F502" s="180">
        <v>1249.8800000000001</v>
      </c>
      <c r="G502" s="180" t="s">
        <v>1840</v>
      </c>
      <c r="H502" s="180" t="s">
        <v>4082</v>
      </c>
      <c r="I502" s="180" t="s">
        <v>4083</v>
      </c>
      <c r="J502" s="180" t="s">
        <v>1837</v>
      </c>
      <c r="K502" s="180" t="s">
        <v>4084</v>
      </c>
      <c r="L502" s="180" t="s">
        <v>4085</v>
      </c>
      <c r="M502" s="180" t="s">
        <v>1877</v>
      </c>
      <c r="N502" s="180" t="s">
        <v>445</v>
      </c>
      <c r="O502" s="180">
        <v>131556259</v>
      </c>
      <c r="P502" s="180">
        <v>131556359</v>
      </c>
      <c r="Q502" s="180" t="s">
        <v>4086</v>
      </c>
      <c r="R502" s="180">
        <v>0</v>
      </c>
      <c r="S502" s="180" t="s">
        <v>33</v>
      </c>
      <c r="T502" s="180" t="s">
        <v>21</v>
      </c>
      <c r="U502" s="180" t="b">
        <v>0</v>
      </c>
      <c r="V502" s="180" t="s">
        <v>1858</v>
      </c>
      <c r="W502" s="180" t="s">
        <v>26</v>
      </c>
      <c r="X502" s="159"/>
      <c r="Y502" s="159"/>
      <c r="Z502" s="159"/>
    </row>
    <row r="503" spans="1:26" ht="15" customHeight="1">
      <c r="A503" s="180" t="s">
        <v>445</v>
      </c>
      <c r="B503" s="180">
        <v>137928167</v>
      </c>
      <c r="C503" s="180" t="s">
        <v>1837</v>
      </c>
      <c r="D503" s="180" t="s">
        <v>2782</v>
      </c>
      <c r="E503" s="180" t="s">
        <v>1847</v>
      </c>
      <c r="F503" s="180">
        <v>1902.73</v>
      </c>
      <c r="G503" s="180" t="s">
        <v>1840</v>
      </c>
      <c r="H503" s="180" t="s">
        <v>4087</v>
      </c>
      <c r="I503" s="180" t="s">
        <v>1967</v>
      </c>
      <c r="J503" s="180" t="s">
        <v>4088</v>
      </c>
      <c r="K503" s="180" t="s">
        <v>4089</v>
      </c>
      <c r="L503" s="180" t="s">
        <v>4090</v>
      </c>
      <c r="M503" s="180" t="s">
        <v>1877</v>
      </c>
      <c r="N503" s="180" t="s">
        <v>445</v>
      </c>
      <c r="O503" s="180">
        <v>137928149</v>
      </c>
      <c r="P503" s="180">
        <v>137928366</v>
      </c>
      <c r="Q503" s="180" t="s">
        <v>4091</v>
      </c>
      <c r="R503" s="180">
        <v>0</v>
      </c>
      <c r="S503" s="180" t="s">
        <v>33</v>
      </c>
      <c r="T503" s="180" t="s">
        <v>21</v>
      </c>
      <c r="U503" s="180" t="b">
        <v>0</v>
      </c>
      <c r="V503" s="180" t="s">
        <v>1858</v>
      </c>
      <c r="W503" s="180" t="s">
        <v>26</v>
      </c>
      <c r="X503" s="159"/>
      <c r="Y503" s="159"/>
      <c r="Z503" s="159"/>
    </row>
    <row r="504" spans="1:26" ht="15" customHeight="1">
      <c r="A504" s="180" t="s">
        <v>445</v>
      </c>
      <c r="B504" s="180">
        <v>142864293</v>
      </c>
      <c r="C504" s="180" t="s">
        <v>1837</v>
      </c>
      <c r="D504" s="180" t="s">
        <v>1848</v>
      </c>
      <c r="E504" s="180" t="s">
        <v>1847</v>
      </c>
      <c r="F504" s="180">
        <v>30</v>
      </c>
      <c r="G504" s="180" t="s">
        <v>1840</v>
      </c>
      <c r="H504" s="180" t="s">
        <v>4092</v>
      </c>
      <c r="I504" s="180" t="s">
        <v>773</v>
      </c>
      <c r="J504" s="180" t="s">
        <v>1837</v>
      </c>
      <c r="K504" s="180" t="s">
        <v>1837</v>
      </c>
      <c r="L504" s="180" t="s">
        <v>1837</v>
      </c>
      <c r="M504" s="180" t="s">
        <v>1877</v>
      </c>
      <c r="N504" s="180" t="s">
        <v>445</v>
      </c>
      <c r="O504" s="180">
        <v>142863965</v>
      </c>
      <c r="P504" s="180">
        <v>142864749</v>
      </c>
      <c r="Q504" s="180" t="s">
        <v>4093</v>
      </c>
      <c r="R504" s="180">
        <v>0</v>
      </c>
      <c r="S504" s="180" t="s">
        <v>1905</v>
      </c>
      <c r="T504" s="180" t="s">
        <v>21</v>
      </c>
      <c r="U504" s="180" t="b">
        <v>0</v>
      </c>
      <c r="V504" s="180" t="s">
        <v>1846</v>
      </c>
      <c r="W504" s="180" t="s">
        <v>26</v>
      </c>
      <c r="X504" s="159"/>
      <c r="Y504" s="159"/>
      <c r="Z504" s="159"/>
    </row>
    <row r="505" spans="1:26" ht="15" customHeight="1">
      <c r="A505" s="180" t="s">
        <v>445</v>
      </c>
      <c r="B505" s="180">
        <v>144129636</v>
      </c>
      <c r="C505" s="180" t="s">
        <v>1837</v>
      </c>
      <c r="D505" s="180" t="s">
        <v>3612</v>
      </c>
      <c r="E505" s="180" t="s">
        <v>1890</v>
      </c>
      <c r="F505" s="180">
        <v>1244.8499999999999</v>
      </c>
      <c r="G505" s="180" t="s">
        <v>1840</v>
      </c>
      <c r="H505" s="180" t="s">
        <v>4094</v>
      </c>
      <c r="I505" s="180" t="s">
        <v>2163</v>
      </c>
      <c r="J505" s="180" t="s">
        <v>4095</v>
      </c>
      <c r="K505" s="180" t="s">
        <v>4096</v>
      </c>
      <c r="L505" s="180" t="s">
        <v>4097</v>
      </c>
      <c r="M505" s="180" t="s">
        <v>1896</v>
      </c>
      <c r="N505" s="180" t="s">
        <v>445</v>
      </c>
      <c r="O505" s="180">
        <v>144129112</v>
      </c>
      <c r="P505" s="180">
        <v>144130045</v>
      </c>
      <c r="Q505" s="180" t="s">
        <v>4098</v>
      </c>
      <c r="R505" s="180">
        <v>0</v>
      </c>
      <c r="S505" s="180" t="s">
        <v>1905</v>
      </c>
      <c r="T505" s="180" t="s">
        <v>21</v>
      </c>
      <c r="U505" s="180" t="b">
        <v>0</v>
      </c>
      <c r="V505" s="180" t="s">
        <v>1858</v>
      </c>
      <c r="W505" s="180" t="s">
        <v>26</v>
      </c>
      <c r="X505" s="159"/>
      <c r="Y505" s="159"/>
      <c r="Z505" s="159"/>
    </row>
    <row r="506" spans="1:26" ht="15" customHeight="1">
      <c r="A506" s="180" t="s">
        <v>445</v>
      </c>
      <c r="B506" s="180">
        <v>144362670</v>
      </c>
      <c r="C506" s="180" t="s">
        <v>1837</v>
      </c>
      <c r="D506" s="180" t="s">
        <v>1890</v>
      </c>
      <c r="E506" s="180" t="s">
        <v>4099</v>
      </c>
      <c r="F506" s="180">
        <v>1430.73</v>
      </c>
      <c r="G506" s="180" t="s">
        <v>1840</v>
      </c>
      <c r="H506" s="180" t="s">
        <v>4100</v>
      </c>
      <c r="I506" s="180" t="s">
        <v>1881</v>
      </c>
      <c r="J506" s="180" t="s">
        <v>4101</v>
      </c>
      <c r="K506" s="180" t="s">
        <v>4102</v>
      </c>
      <c r="L506" s="180" t="s">
        <v>1837</v>
      </c>
      <c r="M506" s="180" t="s">
        <v>1896</v>
      </c>
      <c r="N506" s="180" t="s">
        <v>445</v>
      </c>
      <c r="O506" s="180">
        <v>144362669</v>
      </c>
      <c r="P506" s="180">
        <v>144365823</v>
      </c>
      <c r="Q506" s="180" t="s">
        <v>4103</v>
      </c>
      <c r="R506" s="180">
        <v>0</v>
      </c>
      <c r="S506" s="180" t="s">
        <v>1905</v>
      </c>
      <c r="T506" s="180" t="s">
        <v>21</v>
      </c>
      <c r="U506" s="180" t="b">
        <v>0</v>
      </c>
      <c r="V506" s="180" t="s">
        <v>1858</v>
      </c>
      <c r="W506" s="180" t="s">
        <v>26</v>
      </c>
      <c r="X506" s="159"/>
      <c r="Y506" s="159"/>
      <c r="Z506" s="159"/>
    </row>
    <row r="507" spans="1:26" ht="15" customHeight="1">
      <c r="A507" s="180" t="s">
        <v>445</v>
      </c>
      <c r="B507" s="180">
        <v>149809123</v>
      </c>
      <c r="C507" s="180" t="s">
        <v>1837</v>
      </c>
      <c r="D507" s="180" t="s">
        <v>1866</v>
      </c>
      <c r="E507" s="180" t="s">
        <v>1865</v>
      </c>
      <c r="F507" s="180">
        <v>1663.84</v>
      </c>
      <c r="G507" s="180" t="s">
        <v>1840</v>
      </c>
      <c r="H507" s="180" t="s">
        <v>4104</v>
      </c>
      <c r="I507" s="180" t="s">
        <v>2974</v>
      </c>
      <c r="J507" s="180" t="s">
        <v>4105</v>
      </c>
      <c r="K507" s="180" t="s">
        <v>4106</v>
      </c>
      <c r="L507" s="180" t="s">
        <v>4107</v>
      </c>
      <c r="M507" s="180" t="s">
        <v>1837</v>
      </c>
      <c r="N507" s="180" t="s">
        <v>445</v>
      </c>
      <c r="O507" s="180">
        <v>149809041</v>
      </c>
      <c r="P507" s="180">
        <v>149809124</v>
      </c>
      <c r="Q507" s="180" t="s">
        <v>4108</v>
      </c>
      <c r="R507" s="180">
        <v>0</v>
      </c>
      <c r="S507" s="180" t="s">
        <v>1905</v>
      </c>
      <c r="T507" s="180" t="s">
        <v>21</v>
      </c>
      <c r="U507" s="180" t="b">
        <v>0</v>
      </c>
      <c r="V507" s="180" t="s">
        <v>1858</v>
      </c>
      <c r="W507" s="180" t="s">
        <v>26</v>
      </c>
      <c r="X507" s="159"/>
      <c r="Y507" s="159"/>
      <c r="Z507" s="159"/>
    </row>
    <row r="508" spans="1:26" ht="15" customHeight="1">
      <c r="A508" s="180" t="s">
        <v>445</v>
      </c>
      <c r="B508" s="180">
        <v>149818100</v>
      </c>
      <c r="C508" s="180" t="s">
        <v>1837</v>
      </c>
      <c r="D508" s="180" t="s">
        <v>1839</v>
      </c>
      <c r="E508" s="180" t="s">
        <v>2135</v>
      </c>
      <c r="F508" s="180">
        <v>1209.68</v>
      </c>
      <c r="G508" s="180" t="s">
        <v>1840</v>
      </c>
      <c r="H508" s="180" t="s">
        <v>4109</v>
      </c>
      <c r="I508" s="180" t="s">
        <v>4110</v>
      </c>
      <c r="J508" s="180" t="s">
        <v>4111</v>
      </c>
      <c r="K508" s="180" t="s">
        <v>4112</v>
      </c>
      <c r="L508" s="180" t="s">
        <v>4113</v>
      </c>
      <c r="M508" s="180" t="s">
        <v>1837</v>
      </c>
      <c r="N508" s="180" t="s">
        <v>445</v>
      </c>
      <c r="O508" s="180">
        <v>149817900</v>
      </c>
      <c r="P508" s="180">
        <v>149818124</v>
      </c>
      <c r="Q508" s="180" t="s">
        <v>4108</v>
      </c>
      <c r="R508" s="180">
        <v>0</v>
      </c>
      <c r="S508" s="180" t="s">
        <v>1905</v>
      </c>
      <c r="T508" s="180" t="s">
        <v>21</v>
      </c>
      <c r="U508" s="180" t="b">
        <v>0</v>
      </c>
      <c r="V508" s="180" t="s">
        <v>1858</v>
      </c>
      <c r="W508" s="180" t="s">
        <v>26</v>
      </c>
      <c r="X508" s="159"/>
      <c r="Y508" s="159"/>
      <c r="Z508" s="159"/>
    </row>
    <row r="509" spans="1:26" ht="15" customHeight="1">
      <c r="A509" s="180" t="s">
        <v>445</v>
      </c>
      <c r="B509" s="180">
        <v>149825085</v>
      </c>
      <c r="C509" s="180" t="s">
        <v>1837</v>
      </c>
      <c r="D509" s="180" t="s">
        <v>4114</v>
      </c>
      <c r="E509" s="180" t="s">
        <v>1866</v>
      </c>
      <c r="F509" s="180">
        <v>406.93</v>
      </c>
      <c r="G509" s="180" t="s">
        <v>1840</v>
      </c>
      <c r="H509" s="180" t="s">
        <v>4115</v>
      </c>
      <c r="I509" s="180" t="s">
        <v>2177</v>
      </c>
      <c r="J509" s="180" t="s">
        <v>4116</v>
      </c>
      <c r="K509" s="180" t="s">
        <v>4117</v>
      </c>
      <c r="L509" s="180" t="s">
        <v>4118</v>
      </c>
      <c r="M509" s="180" t="s">
        <v>1896</v>
      </c>
      <c r="N509" s="180" t="s">
        <v>445</v>
      </c>
      <c r="O509" s="180">
        <v>149824964</v>
      </c>
      <c r="P509" s="180">
        <v>149825093</v>
      </c>
      <c r="Q509" s="180" t="s">
        <v>4108</v>
      </c>
      <c r="R509" s="180">
        <v>0</v>
      </c>
      <c r="S509" s="180" t="s">
        <v>1905</v>
      </c>
      <c r="T509" s="180" t="s">
        <v>21</v>
      </c>
      <c r="U509" s="180" t="b">
        <v>0</v>
      </c>
      <c r="V509" s="180" t="s">
        <v>1858</v>
      </c>
      <c r="W509" s="180" t="s">
        <v>26</v>
      </c>
      <c r="X509" s="159"/>
      <c r="Y509" s="159"/>
      <c r="Z509" s="159"/>
    </row>
    <row r="510" spans="1:26" ht="15" customHeight="1">
      <c r="A510" s="180" t="s">
        <v>445</v>
      </c>
      <c r="B510" s="180">
        <v>151086813</v>
      </c>
      <c r="C510" s="180" t="s">
        <v>1837</v>
      </c>
      <c r="D510" s="180" t="s">
        <v>1847</v>
      </c>
      <c r="E510" s="180" t="s">
        <v>1859</v>
      </c>
      <c r="F510" s="180">
        <v>891.13</v>
      </c>
      <c r="G510" s="180" t="s">
        <v>1837</v>
      </c>
      <c r="H510" s="180" t="s">
        <v>4119</v>
      </c>
      <c r="I510" s="180" t="s">
        <v>2075</v>
      </c>
      <c r="J510" s="180" t="s">
        <v>4120</v>
      </c>
      <c r="K510" s="180" t="s">
        <v>1837</v>
      </c>
      <c r="L510" s="180" t="s">
        <v>4121</v>
      </c>
      <c r="M510" s="180" t="s">
        <v>1837</v>
      </c>
      <c r="N510" s="180" t="s">
        <v>445</v>
      </c>
      <c r="O510" s="180">
        <v>151086741</v>
      </c>
      <c r="P510" s="180">
        <v>151087072</v>
      </c>
      <c r="Q510" s="180" t="s">
        <v>4122</v>
      </c>
      <c r="R510" s="180">
        <v>0</v>
      </c>
      <c r="S510" s="180" t="s">
        <v>1905</v>
      </c>
      <c r="T510" s="180" t="s">
        <v>21</v>
      </c>
      <c r="U510" s="180" t="b">
        <v>0</v>
      </c>
      <c r="V510" s="180" t="s">
        <v>1858</v>
      </c>
      <c r="W510" s="180" t="s">
        <v>26</v>
      </c>
      <c r="X510" s="159"/>
      <c r="Y510" s="159"/>
      <c r="Z510" s="159"/>
    </row>
    <row r="511" spans="1:26" ht="15" customHeight="1">
      <c r="A511" s="180" t="s">
        <v>445</v>
      </c>
      <c r="B511" s="180">
        <v>151086821</v>
      </c>
      <c r="C511" s="180" t="s">
        <v>1837</v>
      </c>
      <c r="D511" s="180" t="s">
        <v>1847</v>
      </c>
      <c r="E511" s="180" t="s">
        <v>1859</v>
      </c>
      <c r="F511" s="180">
        <v>1207.73</v>
      </c>
      <c r="G511" s="180" t="s">
        <v>1837</v>
      </c>
      <c r="H511" s="180" t="s">
        <v>4123</v>
      </c>
      <c r="I511" s="180" t="s">
        <v>2429</v>
      </c>
      <c r="J511" s="180" t="s">
        <v>4124</v>
      </c>
      <c r="K511" s="180" t="s">
        <v>1837</v>
      </c>
      <c r="L511" s="180" t="s">
        <v>1837</v>
      </c>
      <c r="M511" s="180" t="s">
        <v>1837</v>
      </c>
      <c r="N511" s="180" t="s">
        <v>445</v>
      </c>
      <c r="O511" s="180">
        <v>151086741</v>
      </c>
      <c r="P511" s="180">
        <v>151087072</v>
      </c>
      <c r="Q511" s="180" t="s">
        <v>4122</v>
      </c>
      <c r="R511" s="180">
        <v>0</v>
      </c>
      <c r="S511" s="180" t="s">
        <v>1905</v>
      </c>
      <c r="T511" s="180" t="s">
        <v>21</v>
      </c>
      <c r="U511" s="180" t="b">
        <v>0</v>
      </c>
      <c r="V511" s="180" t="s">
        <v>1858</v>
      </c>
      <c r="W511" s="180" t="s">
        <v>26</v>
      </c>
      <c r="X511" s="159"/>
      <c r="Y511" s="159"/>
      <c r="Z511" s="159"/>
    </row>
    <row r="512" spans="1:26" ht="15" customHeight="1">
      <c r="A512" s="180" t="s">
        <v>445</v>
      </c>
      <c r="B512" s="180">
        <v>151086832</v>
      </c>
      <c r="C512" s="180" t="s">
        <v>1837</v>
      </c>
      <c r="D512" s="180" t="s">
        <v>4021</v>
      </c>
      <c r="E512" s="180" t="s">
        <v>1866</v>
      </c>
      <c r="F512" s="180">
        <v>1279.73</v>
      </c>
      <c r="G512" s="180" t="s">
        <v>1837</v>
      </c>
      <c r="H512" s="180" t="s">
        <v>4125</v>
      </c>
      <c r="I512" s="180" t="s">
        <v>1881</v>
      </c>
      <c r="J512" s="180" t="s">
        <v>4126</v>
      </c>
      <c r="K512" s="180" t="s">
        <v>1837</v>
      </c>
      <c r="L512" s="180" t="s">
        <v>1837</v>
      </c>
      <c r="M512" s="180" t="s">
        <v>1837</v>
      </c>
      <c r="N512" s="180" t="s">
        <v>445</v>
      </c>
      <c r="O512" s="180">
        <v>151086741</v>
      </c>
      <c r="P512" s="180">
        <v>151087072</v>
      </c>
      <c r="Q512" s="180" t="s">
        <v>4122</v>
      </c>
      <c r="R512" s="180">
        <v>0</v>
      </c>
      <c r="S512" s="180" t="s">
        <v>1905</v>
      </c>
      <c r="T512" s="180" t="s">
        <v>21</v>
      </c>
      <c r="U512" s="180" t="b">
        <v>0</v>
      </c>
      <c r="V512" s="180" t="s">
        <v>1858</v>
      </c>
      <c r="W512" s="180" t="s">
        <v>26</v>
      </c>
      <c r="X512" s="159"/>
      <c r="Y512" s="159"/>
      <c r="Z512" s="159"/>
    </row>
    <row r="513" spans="1:26" ht="15" customHeight="1">
      <c r="A513" s="180" t="s">
        <v>445</v>
      </c>
      <c r="B513" s="180">
        <v>151086835</v>
      </c>
      <c r="C513" s="180" t="s">
        <v>1837</v>
      </c>
      <c r="D513" s="180" t="s">
        <v>1839</v>
      </c>
      <c r="E513" s="180" t="s">
        <v>4127</v>
      </c>
      <c r="F513" s="180">
        <v>1219.73</v>
      </c>
      <c r="G513" s="180" t="s">
        <v>1837</v>
      </c>
      <c r="H513" s="180" t="s">
        <v>4128</v>
      </c>
      <c r="I513" s="180" t="s">
        <v>2104</v>
      </c>
      <c r="J513" s="180" t="s">
        <v>4129</v>
      </c>
      <c r="K513" s="180" t="s">
        <v>1837</v>
      </c>
      <c r="L513" s="180" t="s">
        <v>1837</v>
      </c>
      <c r="M513" s="180" t="s">
        <v>1837</v>
      </c>
      <c r="N513" s="180" t="s">
        <v>445</v>
      </c>
      <c r="O513" s="180">
        <v>151086741</v>
      </c>
      <c r="P513" s="180">
        <v>151087072</v>
      </c>
      <c r="Q513" s="180" t="s">
        <v>4122</v>
      </c>
      <c r="R513" s="180">
        <v>0</v>
      </c>
      <c r="S513" s="180" t="s">
        <v>1905</v>
      </c>
      <c r="T513" s="180" t="s">
        <v>21</v>
      </c>
      <c r="U513" s="180" t="b">
        <v>0</v>
      </c>
      <c r="V513" s="180" t="s">
        <v>1858</v>
      </c>
      <c r="W513" s="180" t="s">
        <v>26</v>
      </c>
      <c r="X513" s="159"/>
      <c r="Y513" s="159"/>
      <c r="Z513" s="159"/>
    </row>
    <row r="514" spans="1:26" ht="15" customHeight="1">
      <c r="A514" s="180" t="s">
        <v>445</v>
      </c>
      <c r="B514" s="180">
        <v>152247986</v>
      </c>
      <c r="C514" s="180" t="s">
        <v>1837</v>
      </c>
      <c r="D514" s="180" t="s">
        <v>1866</v>
      </c>
      <c r="E514" s="180" t="s">
        <v>773</v>
      </c>
      <c r="F514" s="180">
        <v>859.73</v>
      </c>
      <c r="G514" s="180" t="s">
        <v>1840</v>
      </c>
      <c r="H514" s="180" t="s">
        <v>4130</v>
      </c>
      <c r="I514" s="180" t="s">
        <v>2002</v>
      </c>
      <c r="J514" s="180" t="s">
        <v>4131</v>
      </c>
      <c r="K514" s="180" t="s">
        <v>4132</v>
      </c>
      <c r="L514" s="180" t="s">
        <v>1837</v>
      </c>
      <c r="M514" s="180" t="s">
        <v>1837</v>
      </c>
      <c r="N514" s="180" t="s">
        <v>445</v>
      </c>
      <c r="O514" s="180">
        <v>152247901</v>
      </c>
      <c r="P514" s="180">
        <v>152248620</v>
      </c>
      <c r="Q514" s="180" t="s">
        <v>898</v>
      </c>
      <c r="R514" s="180">
        <v>0</v>
      </c>
      <c r="S514" s="180" t="s">
        <v>33</v>
      </c>
      <c r="T514" s="180" t="s">
        <v>21</v>
      </c>
      <c r="U514" s="180" t="b">
        <v>0</v>
      </c>
      <c r="V514" s="180" t="s">
        <v>1858</v>
      </c>
      <c r="W514" s="180" t="s">
        <v>26</v>
      </c>
      <c r="X514" s="159"/>
      <c r="Y514" s="159"/>
      <c r="Z514" s="159"/>
    </row>
    <row r="515" spans="1:26" ht="15" customHeight="1">
      <c r="A515" s="180" t="s">
        <v>445</v>
      </c>
      <c r="B515" s="180">
        <v>157009949</v>
      </c>
      <c r="C515" s="180" t="s">
        <v>1837</v>
      </c>
      <c r="D515" s="180" t="s">
        <v>1890</v>
      </c>
      <c r="E515" s="180" t="s">
        <v>4133</v>
      </c>
      <c r="F515" s="180">
        <v>30</v>
      </c>
      <c r="G515" s="180" t="s">
        <v>1840</v>
      </c>
      <c r="H515" s="180" t="s">
        <v>4134</v>
      </c>
      <c r="I515" s="180" t="s">
        <v>773</v>
      </c>
      <c r="J515" s="180" t="s">
        <v>1837</v>
      </c>
      <c r="K515" s="180" t="s">
        <v>1837</v>
      </c>
      <c r="L515" s="180" t="s">
        <v>1837</v>
      </c>
      <c r="M515" s="180" t="s">
        <v>1877</v>
      </c>
      <c r="N515" s="180" t="s">
        <v>445</v>
      </c>
      <c r="O515" s="180">
        <v>157009659</v>
      </c>
      <c r="P515" s="180">
        <v>157010350</v>
      </c>
      <c r="Q515" s="180" t="s">
        <v>4135</v>
      </c>
      <c r="R515" s="180">
        <v>0</v>
      </c>
      <c r="S515" s="180" t="s">
        <v>33</v>
      </c>
      <c r="T515" s="180" t="s">
        <v>21</v>
      </c>
      <c r="U515" s="180" t="b">
        <v>0</v>
      </c>
      <c r="V515" s="180" t="s">
        <v>1858</v>
      </c>
      <c r="W515" s="180" t="s">
        <v>26</v>
      </c>
      <c r="X515" s="159"/>
      <c r="Y515" s="159"/>
      <c r="Z515" s="159"/>
    </row>
    <row r="516" spans="1:26" ht="15" customHeight="1">
      <c r="A516" s="180" t="s">
        <v>446</v>
      </c>
      <c r="B516" s="180">
        <v>8318865</v>
      </c>
      <c r="C516" s="180" t="s">
        <v>1837</v>
      </c>
      <c r="D516" s="180" t="s">
        <v>4136</v>
      </c>
      <c r="E516" s="180" t="s">
        <v>1847</v>
      </c>
      <c r="F516" s="180">
        <v>236.06</v>
      </c>
      <c r="G516" s="180" t="s">
        <v>1840</v>
      </c>
      <c r="H516" s="180" t="s">
        <v>4137</v>
      </c>
      <c r="I516" s="180" t="s">
        <v>2458</v>
      </c>
      <c r="J516" s="180" t="s">
        <v>4138</v>
      </c>
      <c r="K516" s="180" t="s">
        <v>4139</v>
      </c>
      <c r="L516" s="180" t="s">
        <v>1837</v>
      </c>
      <c r="M516" s="180" t="s">
        <v>1877</v>
      </c>
      <c r="N516" s="180" t="s">
        <v>446</v>
      </c>
      <c r="O516" s="180">
        <v>8318153</v>
      </c>
      <c r="P516" s="180">
        <v>8319302</v>
      </c>
      <c r="Q516" s="180" t="s">
        <v>906</v>
      </c>
      <c r="R516" s="180">
        <v>0</v>
      </c>
      <c r="S516" s="180" t="s">
        <v>33</v>
      </c>
      <c r="T516" s="180" t="s">
        <v>21</v>
      </c>
      <c r="U516" s="180" t="b">
        <v>0</v>
      </c>
      <c r="V516" s="180" t="s">
        <v>1858</v>
      </c>
      <c r="W516" s="180" t="s">
        <v>26</v>
      </c>
      <c r="X516" s="159"/>
      <c r="Y516" s="159"/>
      <c r="Z516" s="159"/>
    </row>
    <row r="517" spans="1:26" ht="15" customHeight="1">
      <c r="A517" s="180" t="s">
        <v>446</v>
      </c>
      <c r="B517" s="180">
        <v>9030032</v>
      </c>
      <c r="C517" s="180" t="s">
        <v>1837</v>
      </c>
      <c r="D517" s="180" t="s">
        <v>4140</v>
      </c>
      <c r="E517" s="180" t="s">
        <v>1839</v>
      </c>
      <c r="F517" s="180">
        <v>1371.51</v>
      </c>
      <c r="G517" s="180" t="s">
        <v>1840</v>
      </c>
      <c r="H517" s="180" t="s">
        <v>4141</v>
      </c>
      <c r="I517" s="180" t="s">
        <v>4142</v>
      </c>
      <c r="J517" s="180" t="s">
        <v>4143</v>
      </c>
      <c r="K517" s="180" t="s">
        <v>4144</v>
      </c>
      <c r="L517" s="180" t="s">
        <v>4145</v>
      </c>
      <c r="M517" s="180" t="s">
        <v>1844</v>
      </c>
      <c r="N517" s="180" t="s">
        <v>446</v>
      </c>
      <c r="O517" s="180">
        <v>9029791</v>
      </c>
      <c r="P517" s="180">
        <v>9030034</v>
      </c>
      <c r="Q517" s="180" t="s">
        <v>932</v>
      </c>
      <c r="R517" s="180">
        <v>0</v>
      </c>
      <c r="S517" s="180" t="s">
        <v>1905</v>
      </c>
      <c r="T517" s="180" t="s">
        <v>21</v>
      </c>
      <c r="U517" s="180" t="b">
        <v>0</v>
      </c>
      <c r="V517" s="180" t="s">
        <v>1858</v>
      </c>
      <c r="W517" s="180" t="s">
        <v>26</v>
      </c>
      <c r="X517" s="159"/>
      <c r="Y517" s="159"/>
      <c r="Z517" s="159"/>
    </row>
    <row r="518" spans="1:26" ht="15" customHeight="1">
      <c r="A518" s="180" t="s">
        <v>446</v>
      </c>
      <c r="B518" s="180">
        <v>10610071</v>
      </c>
      <c r="C518" s="180" t="s">
        <v>1837</v>
      </c>
      <c r="D518" s="180" t="s">
        <v>1847</v>
      </c>
      <c r="E518" s="180" t="s">
        <v>4146</v>
      </c>
      <c r="F518" s="180">
        <v>30</v>
      </c>
      <c r="G518" s="180" t="s">
        <v>1840</v>
      </c>
      <c r="H518" s="180" t="s">
        <v>4147</v>
      </c>
      <c r="I518" s="180" t="s">
        <v>773</v>
      </c>
      <c r="J518" s="180" t="s">
        <v>1837</v>
      </c>
      <c r="K518" s="180" t="s">
        <v>1837</v>
      </c>
      <c r="L518" s="180" t="s">
        <v>1837</v>
      </c>
      <c r="M518" s="180" t="s">
        <v>1877</v>
      </c>
      <c r="N518" s="180" t="s">
        <v>446</v>
      </c>
      <c r="O518" s="180">
        <v>10606894</v>
      </c>
      <c r="P518" s="180">
        <v>10613346</v>
      </c>
      <c r="Q518" s="180" t="s">
        <v>992</v>
      </c>
      <c r="R518" s="180">
        <v>0</v>
      </c>
      <c r="S518" s="180" t="s">
        <v>33</v>
      </c>
      <c r="T518" s="180" t="s">
        <v>21</v>
      </c>
      <c r="U518" s="180" t="b">
        <v>0</v>
      </c>
      <c r="V518" s="180" t="s">
        <v>1846</v>
      </c>
      <c r="W518" s="180" t="s">
        <v>26</v>
      </c>
      <c r="X518" s="159"/>
      <c r="Y518" s="159"/>
      <c r="Z518" s="159"/>
    </row>
    <row r="519" spans="1:26" ht="15" customHeight="1">
      <c r="A519" s="180" t="s">
        <v>446</v>
      </c>
      <c r="B519" s="180">
        <v>11808709</v>
      </c>
      <c r="C519" s="180" t="s">
        <v>1837</v>
      </c>
      <c r="D519" s="180" t="s">
        <v>4148</v>
      </c>
      <c r="E519" s="180" t="s">
        <v>1866</v>
      </c>
      <c r="F519" s="180" t="s">
        <v>1837</v>
      </c>
      <c r="G519" s="180" t="s">
        <v>1840</v>
      </c>
      <c r="H519" s="180" t="s">
        <v>4149</v>
      </c>
      <c r="I519" s="180" t="s">
        <v>1842</v>
      </c>
      <c r="J519" s="180" t="s">
        <v>1837</v>
      </c>
      <c r="K519" s="180" t="s">
        <v>4150</v>
      </c>
      <c r="L519" s="180" t="s">
        <v>1837</v>
      </c>
      <c r="M519" s="180" t="s">
        <v>1877</v>
      </c>
      <c r="N519" s="180" t="s">
        <v>446</v>
      </c>
      <c r="O519" s="180">
        <v>11808517</v>
      </c>
      <c r="P519" s="180">
        <v>11808891</v>
      </c>
      <c r="Q519" s="180" t="s">
        <v>1058</v>
      </c>
      <c r="R519" s="180">
        <v>0</v>
      </c>
      <c r="S519" s="180" t="s">
        <v>1905</v>
      </c>
      <c r="T519" s="180" t="s">
        <v>21</v>
      </c>
      <c r="U519" s="180" t="b">
        <v>0</v>
      </c>
      <c r="V519" s="180" t="s">
        <v>1846</v>
      </c>
      <c r="W519" s="180" t="s">
        <v>26</v>
      </c>
      <c r="X519" s="159"/>
      <c r="Y519" s="159"/>
      <c r="Z519" s="159"/>
    </row>
    <row r="520" spans="1:26" ht="15" customHeight="1">
      <c r="A520" s="180" t="s">
        <v>446</v>
      </c>
      <c r="B520" s="180">
        <v>22404715</v>
      </c>
      <c r="C520" s="180" t="s">
        <v>1837</v>
      </c>
      <c r="D520" s="180" t="s">
        <v>4151</v>
      </c>
      <c r="E520" s="180" t="s">
        <v>1890</v>
      </c>
      <c r="F520" s="180">
        <v>764.72</v>
      </c>
      <c r="G520" s="180" t="s">
        <v>1840</v>
      </c>
      <c r="H520" s="180" t="s">
        <v>4152</v>
      </c>
      <c r="I520" s="180" t="s">
        <v>4153</v>
      </c>
      <c r="J520" s="180" t="s">
        <v>4154</v>
      </c>
      <c r="K520" s="180" t="s">
        <v>4155</v>
      </c>
      <c r="L520" s="180" t="s">
        <v>4156</v>
      </c>
      <c r="M520" s="180" t="s">
        <v>1877</v>
      </c>
      <c r="N520" s="180" t="s">
        <v>446</v>
      </c>
      <c r="O520" s="180">
        <v>22404710</v>
      </c>
      <c r="P520" s="180">
        <v>22404980</v>
      </c>
      <c r="Q520" s="180" t="s">
        <v>4157</v>
      </c>
      <c r="R520" s="180">
        <v>0</v>
      </c>
      <c r="S520" s="180" t="s">
        <v>1905</v>
      </c>
      <c r="T520" s="180" t="s">
        <v>21</v>
      </c>
      <c r="U520" s="180" t="b">
        <v>0</v>
      </c>
      <c r="V520" s="180" t="s">
        <v>1858</v>
      </c>
      <c r="W520" s="180" t="s">
        <v>26</v>
      </c>
      <c r="X520" s="159"/>
      <c r="Y520" s="159"/>
      <c r="Z520" s="159"/>
    </row>
    <row r="521" spans="1:26" ht="15" customHeight="1">
      <c r="A521" s="180" t="s">
        <v>446</v>
      </c>
      <c r="B521" s="180">
        <v>22713394</v>
      </c>
      <c r="C521" s="180" t="s">
        <v>1837</v>
      </c>
      <c r="D521" s="180" t="s">
        <v>773</v>
      </c>
      <c r="E521" s="180" t="s">
        <v>1866</v>
      </c>
      <c r="F521" s="180">
        <v>914.44</v>
      </c>
      <c r="G521" s="180" t="s">
        <v>1840</v>
      </c>
      <c r="H521" s="180" t="s">
        <v>4158</v>
      </c>
      <c r="I521" s="180" t="s">
        <v>1967</v>
      </c>
      <c r="J521" s="180" t="s">
        <v>4159</v>
      </c>
      <c r="K521" s="180" t="s">
        <v>4160</v>
      </c>
      <c r="L521" s="180" t="s">
        <v>4161</v>
      </c>
      <c r="M521" s="180" t="s">
        <v>1837</v>
      </c>
      <c r="N521" s="180" t="s">
        <v>446</v>
      </c>
      <c r="O521" s="180">
        <v>22713369</v>
      </c>
      <c r="P521" s="180">
        <v>22713536</v>
      </c>
      <c r="Q521" s="180" t="s">
        <v>4162</v>
      </c>
      <c r="R521" s="180">
        <v>0</v>
      </c>
      <c r="S521" s="180" t="s">
        <v>33</v>
      </c>
      <c r="T521" s="180" t="s">
        <v>21</v>
      </c>
      <c r="U521" s="180" t="b">
        <v>0</v>
      </c>
      <c r="V521" s="180" t="s">
        <v>1858</v>
      </c>
      <c r="W521" s="180" t="s">
        <v>26</v>
      </c>
      <c r="X521" s="159"/>
      <c r="Y521" s="159"/>
      <c r="Z521" s="159"/>
    </row>
    <row r="522" spans="1:26" ht="15" customHeight="1">
      <c r="A522" s="180" t="s">
        <v>446</v>
      </c>
      <c r="B522" s="180">
        <v>41309118</v>
      </c>
      <c r="C522" s="180" t="s">
        <v>1837</v>
      </c>
      <c r="D522" s="180" t="s">
        <v>2456</v>
      </c>
      <c r="E522" s="180" t="s">
        <v>1866</v>
      </c>
      <c r="F522" s="180">
        <v>2062.86</v>
      </c>
      <c r="G522" s="180" t="s">
        <v>1840</v>
      </c>
      <c r="H522" s="180" t="s">
        <v>4163</v>
      </c>
      <c r="I522" s="180" t="s">
        <v>2252</v>
      </c>
      <c r="J522" s="180" t="s">
        <v>4164</v>
      </c>
      <c r="K522" s="180" t="s">
        <v>4165</v>
      </c>
      <c r="L522" s="180" t="s">
        <v>4166</v>
      </c>
      <c r="M522" s="180" t="s">
        <v>1844</v>
      </c>
      <c r="N522" s="180" t="s">
        <v>446</v>
      </c>
      <c r="O522" s="180">
        <v>41308615</v>
      </c>
      <c r="P522" s="180">
        <v>41309159</v>
      </c>
      <c r="Q522" s="180" t="s">
        <v>4167</v>
      </c>
      <c r="R522" s="180">
        <v>0</v>
      </c>
      <c r="S522" s="180" t="s">
        <v>33</v>
      </c>
      <c r="T522" s="180" t="s">
        <v>21</v>
      </c>
      <c r="U522" s="180" t="b">
        <v>0</v>
      </c>
      <c r="V522" s="180" t="s">
        <v>1858</v>
      </c>
      <c r="W522" s="180" t="s">
        <v>26</v>
      </c>
      <c r="X522" s="159"/>
      <c r="Y522" s="159"/>
      <c r="Z522" s="159"/>
    </row>
    <row r="523" spans="1:26" ht="15" customHeight="1">
      <c r="A523" s="180" t="s">
        <v>446</v>
      </c>
      <c r="B523" s="180">
        <v>80486812</v>
      </c>
      <c r="C523" s="180" t="s">
        <v>1837</v>
      </c>
      <c r="D523" s="180" t="s">
        <v>4168</v>
      </c>
      <c r="E523" s="180" t="s">
        <v>1839</v>
      </c>
      <c r="F523" s="180">
        <v>633.1</v>
      </c>
      <c r="G523" s="180" t="s">
        <v>1840</v>
      </c>
      <c r="H523" s="180" t="s">
        <v>4169</v>
      </c>
      <c r="I523" s="180" t="s">
        <v>4170</v>
      </c>
      <c r="J523" s="180" t="s">
        <v>4171</v>
      </c>
      <c r="K523" s="180" t="s">
        <v>4172</v>
      </c>
      <c r="L523" s="180" t="s">
        <v>4173</v>
      </c>
      <c r="M523" s="180" t="s">
        <v>1896</v>
      </c>
      <c r="N523" s="180" t="s">
        <v>446</v>
      </c>
      <c r="O523" s="180">
        <v>80486810</v>
      </c>
      <c r="P523" s="180">
        <v>80487782</v>
      </c>
      <c r="Q523" s="180" t="s">
        <v>4174</v>
      </c>
      <c r="R523" s="180">
        <v>0</v>
      </c>
      <c r="S523" s="180" t="s">
        <v>1905</v>
      </c>
      <c r="T523" s="180" t="s">
        <v>21</v>
      </c>
      <c r="U523" s="180" t="b">
        <v>0</v>
      </c>
      <c r="V523" s="180" t="s">
        <v>1846</v>
      </c>
      <c r="W523" s="180" t="s">
        <v>26</v>
      </c>
      <c r="X523" s="159"/>
      <c r="Y523" s="159"/>
      <c r="Z523" s="159"/>
    </row>
    <row r="524" spans="1:26" ht="15" customHeight="1">
      <c r="A524" s="180" t="s">
        <v>446</v>
      </c>
      <c r="B524" s="180">
        <v>100194231</v>
      </c>
      <c r="C524" s="180" t="s">
        <v>1837</v>
      </c>
      <c r="D524" s="180" t="s">
        <v>1890</v>
      </c>
      <c r="E524" s="180" t="s">
        <v>4175</v>
      </c>
      <c r="F524" s="180">
        <v>1667.18</v>
      </c>
      <c r="G524" s="180" t="s">
        <v>1840</v>
      </c>
      <c r="H524" s="180" t="s">
        <v>4176</v>
      </c>
      <c r="I524" s="180" t="s">
        <v>4177</v>
      </c>
      <c r="J524" s="180" t="s">
        <v>4178</v>
      </c>
      <c r="K524" s="180" t="s">
        <v>4179</v>
      </c>
      <c r="L524" s="180" t="s">
        <v>1837</v>
      </c>
      <c r="M524" s="180" t="s">
        <v>1837</v>
      </c>
      <c r="N524" s="180" t="s">
        <v>446</v>
      </c>
      <c r="O524" s="180">
        <v>100194111</v>
      </c>
      <c r="P524" s="180">
        <v>100194268</v>
      </c>
      <c r="Q524" s="180" t="s">
        <v>4180</v>
      </c>
      <c r="R524" s="180">
        <v>0</v>
      </c>
      <c r="S524" s="180" t="s">
        <v>1905</v>
      </c>
      <c r="T524" s="180" t="s">
        <v>21</v>
      </c>
      <c r="U524" s="180" t="b">
        <v>0</v>
      </c>
      <c r="V524" s="180" t="s">
        <v>1858</v>
      </c>
      <c r="W524" s="180" t="s">
        <v>26</v>
      </c>
      <c r="X524" s="159"/>
      <c r="Y524" s="159"/>
      <c r="Z524" s="159"/>
    </row>
    <row r="525" spans="1:26" ht="15" customHeight="1">
      <c r="A525" s="180" t="s">
        <v>446</v>
      </c>
      <c r="B525" s="180">
        <v>102560782</v>
      </c>
      <c r="C525" s="180" t="s">
        <v>1837</v>
      </c>
      <c r="D525" s="180" t="s">
        <v>4181</v>
      </c>
      <c r="E525" s="180" t="s">
        <v>1847</v>
      </c>
      <c r="F525" s="180">
        <v>573.35</v>
      </c>
      <c r="G525" s="180" t="s">
        <v>1840</v>
      </c>
      <c r="H525" s="180" t="s">
        <v>4182</v>
      </c>
      <c r="I525" s="180" t="s">
        <v>3843</v>
      </c>
      <c r="J525" s="180" t="s">
        <v>4183</v>
      </c>
      <c r="K525" s="180" t="s">
        <v>4184</v>
      </c>
      <c r="L525" s="180" t="s">
        <v>4185</v>
      </c>
      <c r="M525" s="180" t="s">
        <v>1896</v>
      </c>
      <c r="N525" s="180" t="s">
        <v>446</v>
      </c>
      <c r="O525" s="180">
        <v>102560451</v>
      </c>
      <c r="P525" s="180">
        <v>102560884</v>
      </c>
      <c r="Q525" s="180" t="s">
        <v>4186</v>
      </c>
      <c r="R525" s="180">
        <v>0</v>
      </c>
      <c r="S525" s="180" t="s">
        <v>1905</v>
      </c>
      <c r="T525" s="180" t="s">
        <v>21</v>
      </c>
      <c r="U525" s="180" t="b">
        <v>0</v>
      </c>
      <c r="V525" s="180" t="s">
        <v>1858</v>
      </c>
      <c r="W525" s="180" t="s">
        <v>26</v>
      </c>
      <c r="X525" s="159"/>
      <c r="Y525" s="159"/>
      <c r="Z525" s="159"/>
    </row>
    <row r="526" spans="1:26" ht="15" customHeight="1">
      <c r="A526" s="180" t="s">
        <v>446</v>
      </c>
      <c r="B526" s="180">
        <v>144464275</v>
      </c>
      <c r="C526" s="180" t="s">
        <v>1837</v>
      </c>
      <c r="D526" s="180" t="s">
        <v>1866</v>
      </c>
      <c r="E526" s="180" t="s">
        <v>1865</v>
      </c>
      <c r="F526" s="180">
        <v>219.73</v>
      </c>
      <c r="G526" s="180" t="s">
        <v>1840</v>
      </c>
      <c r="H526" s="180" t="s">
        <v>4187</v>
      </c>
      <c r="I526" s="180" t="s">
        <v>2031</v>
      </c>
      <c r="J526" s="180" t="s">
        <v>4188</v>
      </c>
      <c r="K526" s="180" t="s">
        <v>4189</v>
      </c>
      <c r="L526" s="180" t="s">
        <v>1837</v>
      </c>
      <c r="M526" s="180" t="s">
        <v>1837</v>
      </c>
      <c r="N526" s="180" t="s">
        <v>446</v>
      </c>
      <c r="O526" s="180">
        <v>144464126</v>
      </c>
      <c r="P526" s="180">
        <v>144464612</v>
      </c>
      <c r="Q526" s="180" t="s">
        <v>4190</v>
      </c>
      <c r="R526" s="180">
        <v>0</v>
      </c>
      <c r="S526" s="180" t="s">
        <v>33</v>
      </c>
      <c r="T526" s="180" t="s">
        <v>21</v>
      </c>
      <c r="U526" s="180" t="b">
        <v>0</v>
      </c>
      <c r="V526" s="180" t="s">
        <v>1858</v>
      </c>
      <c r="W526" s="180" t="s">
        <v>26</v>
      </c>
      <c r="X526" s="159"/>
      <c r="Y526" s="159"/>
      <c r="Z526" s="159"/>
    </row>
    <row r="527" spans="1:26" ht="15" customHeight="1">
      <c r="A527" s="180" t="s">
        <v>446</v>
      </c>
      <c r="B527" s="180">
        <v>144774231</v>
      </c>
      <c r="C527" s="180" t="s">
        <v>1837</v>
      </c>
      <c r="D527" s="180" t="s">
        <v>4191</v>
      </c>
      <c r="E527" s="180" t="s">
        <v>1847</v>
      </c>
      <c r="F527" s="180">
        <v>2032.57</v>
      </c>
      <c r="G527" s="180" t="s">
        <v>1840</v>
      </c>
      <c r="H527" s="180" t="s">
        <v>4192</v>
      </c>
      <c r="I527" s="180" t="s">
        <v>4193</v>
      </c>
      <c r="J527" s="180" t="s">
        <v>4194</v>
      </c>
      <c r="K527" s="180" t="s">
        <v>4195</v>
      </c>
      <c r="L527" s="180" t="s">
        <v>4196</v>
      </c>
      <c r="M527" s="180" t="s">
        <v>1837</v>
      </c>
      <c r="N527" s="180" t="s">
        <v>446</v>
      </c>
      <c r="O527" s="180">
        <v>144773265</v>
      </c>
      <c r="P527" s="180">
        <v>144774605</v>
      </c>
      <c r="Q527" s="180" t="s">
        <v>4197</v>
      </c>
      <c r="R527" s="180">
        <v>0</v>
      </c>
      <c r="S527" s="180" t="s">
        <v>33</v>
      </c>
      <c r="T527" s="180" t="s">
        <v>21</v>
      </c>
      <c r="U527" s="180" t="b">
        <v>0</v>
      </c>
      <c r="V527" s="180" t="s">
        <v>1846</v>
      </c>
      <c r="W527" s="180" t="s">
        <v>26</v>
      </c>
      <c r="X527" s="159"/>
      <c r="Y527" s="159"/>
      <c r="Z527" s="159"/>
    </row>
    <row r="528" spans="1:26" ht="15" customHeight="1">
      <c r="A528" s="180" t="s">
        <v>447</v>
      </c>
      <c r="B528" s="180">
        <v>2039776</v>
      </c>
      <c r="C528" s="180" t="s">
        <v>1837</v>
      </c>
      <c r="D528" s="180" t="s">
        <v>1898</v>
      </c>
      <c r="E528" s="180" t="s">
        <v>1890</v>
      </c>
      <c r="F528" s="180">
        <v>555.23</v>
      </c>
      <c r="G528" s="180" t="s">
        <v>1840</v>
      </c>
      <c r="H528" s="180" t="s">
        <v>4198</v>
      </c>
      <c r="I528" s="180" t="s">
        <v>2277</v>
      </c>
      <c r="J528" s="180" t="s">
        <v>4199</v>
      </c>
      <c r="K528" s="180" t="s">
        <v>4200</v>
      </c>
      <c r="L528" s="180" t="s">
        <v>1837</v>
      </c>
      <c r="M528" s="180" t="s">
        <v>1837</v>
      </c>
      <c r="N528" s="180" t="s">
        <v>447</v>
      </c>
      <c r="O528" s="180">
        <v>2039465</v>
      </c>
      <c r="P528" s="180">
        <v>2039900</v>
      </c>
      <c r="Q528" s="180" t="s">
        <v>4201</v>
      </c>
      <c r="R528" s="180">
        <v>0</v>
      </c>
      <c r="S528" s="180" t="s">
        <v>1905</v>
      </c>
      <c r="T528" s="180" t="s">
        <v>21</v>
      </c>
      <c r="U528" s="180" t="b">
        <v>0</v>
      </c>
      <c r="V528" s="180" t="s">
        <v>1846</v>
      </c>
      <c r="W528" s="180" t="s">
        <v>26</v>
      </c>
      <c r="X528" s="159"/>
      <c r="Y528" s="159"/>
      <c r="Z528" s="159"/>
    </row>
    <row r="529" spans="1:26" ht="15" customHeight="1">
      <c r="A529" s="180" t="s">
        <v>447</v>
      </c>
      <c r="B529" s="180">
        <v>5080630</v>
      </c>
      <c r="C529" s="180" t="s">
        <v>1837</v>
      </c>
      <c r="D529" s="180" t="s">
        <v>4202</v>
      </c>
      <c r="E529" s="180" t="s">
        <v>1839</v>
      </c>
      <c r="F529" s="180">
        <v>55.23</v>
      </c>
      <c r="G529" s="180" t="s">
        <v>1837</v>
      </c>
      <c r="H529" s="180" t="s">
        <v>4203</v>
      </c>
      <c r="I529" s="180" t="s">
        <v>1893</v>
      </c>
      <c r="J529" s="180" t="s">
        <v>4204</v>
      </c>
      <c r="K529" s="180" t="s">
        <v>1837</v>
      </c>
      <c r="L529" s="180" t="s">
        <v>1837</v>
      </c>
      <c r="M529" s="180" t="s">
        <v>1837</v>
      </c>
      <c r="N529" s="180" t="s">
        <v>447</v>
      </c>
      <c r="O529" s="180">
        <v>5080532</v>
      </c>
      <c r="P529" s="180">
        <v>5080683</v>
      </c>
      <c r="Q529" s="180" t="s">
        <v>4205</v>
      </c>
      <c r="R529" s="180">
        <v>0</v>
      </c>
      <c r="S529" s="180" t="s">
        <v>1905</v>
      </c>
      <c r="T529" s="180" t="s">
        <v>21</v>
      </c>
      <c r="U529" s="180" t="b">
        <v>0</v>
      </c>
      <c r="V529" s="180" t="s">
        <v>1858</v>
      </c>
      <c r="W529" s="180" t="s">
        <v>26</v>
      </c>
      <c r="X529" s="159"/>
      <c r="Y529" s="159"/>
      <c r="Z529" s="159"/>
    </row>
    <row r="530" spans="1:26" ht="15" customHeight="1">
      <c r="A530" s="180" t="s">
        <v>447</v>
      </c>
      <c r="B530" s="180">
        <v>5080645</v>
      </c>
      <c r="C530" s="180" t="s">
        <v>1837</v>
      </c>
      <c r="D530" s="180" t="s">
        <v>1866</v>
      </c>
      <c r="E530" s="180" t="s">
        <v>2066</v>
      </c>
      <c r="F530" s="180">
        <v>67.73</v>
      </c>
      <c r="G530" s="180" t="s">
        <v>1837</v>
      </c>
      <c r="H530" s="180" t="s">
        <v>4206</v>
      </c>
      <c r="I530" s="180" t="s">
        <v>2481</v>
      </c>
      <c r="J530" s="180" t="s">
        <v>4207</v>
      </c>
      <c r="K530" s="180" t="s">
        <v>1837</v>
      </c>
      <c r="L530" s="180" t="s">
        <v>1837</v>
      </c>
      <c r="M530" s="180" t="s">
        <v>1837</v>
      </c>
      <c r="N530" s="180" t="s">
        <v>447</v>
      </c>
      <c r="O530" s="180">
        <v>5080532</v>
      </c>
      <c r="P530" s="180">
        <v>5080683</v>
      </c>
      <c r="Q530" s="180" t="s">
        <v>4205</v>
      </c>
      <c r="R530" s="180">
        <v>0</v>
      </c>
      <c r="S530" s="180" t="s">
        <v>1905</v>
      </c>
      <c r="T530" s="180" t="s">
        <v>21</v>
      </c>
      <c r="U530" s="180" t="b">
        <v>0</v>
      </c>
      <c r="V530" s="180" t="s">
        <v>1858</v>
      </c>
      <c r="W530" s="180" t="s">
        <v>26</v>
      </c>
      <c r="X530" s="159"/>
      <c r="Y530" s="159"/>
      <c r="Z530" s="159"/>
    </row>
    <row r="531" spans="1:26" ht="15" customHeight="1">
      <c r="A531" s="180" t="s">
        <v>447</v>
      </c>
      <c r="B531" s="180">
        <v>12775862</v>
      </c>
      <c r="C531" s="180" t="s">
        <v>1837</v>
      </c>
      <c r="D531" s="180" t="s">
        <v>1839</v>
      </c>
      <c r="E531" s="180" t="s">
        <v>4208</v>
      </c>
      <c r="F531" s="180" t="s">
        <v>1837</v>
      </c>
      <c r="G531" s="180" t="s">
        <v>1840</v>
      </c>
      <c r="H531" s="180" t="s">
        <v>4209</v>
      </c>
      <c r="I531" s="180" t="s">
        <v>1842</v>
      </c>
      <c r="J531" s="180" t="s">
        <v>1837</v>
      </c>
      <c r="K531" s="180" t="s">
        <v>4210</v>
      </c>
      <c r="L531" s="180" t="s">
        <v>1837</v>
      </c>
      <c r="M531" s="180" t="s">
        <v>1877</v>
      </c>
      <c r="N531" s="180" t="s">
        <v>447</v>
      </c>
      <c r="O531" s="180">
        <v>12775715</v>
      </c>
      <c r="P531" s="180">
        <v>12776027</v>
      </c>
      <c r="Q531" s="180" t="s">
        <v>4211</v>
      </c>
      <c r="R531" s="180">
        <v>0</v>
      </c>
      <c r="S531" s="180" t="s">
        <v>1905</v>
      </c>
      <c r="T531" s="180" t="s">
        <v>21</v>
      </c>
      <c r="U531" s="180" t="b">
        <v>0</v>
      </c>
      <c r="V531" s="180" t="s">
        <v>1858</v>
      </c>
      <c r="W531" s="180" t="s">
        <v>26</v>
      </c>
      <c r="X531" s="159"/>
      <c r="Y531" s="159"/>
      <c r="Z531" s="159"/>
    </row>
    <row r="532" spans="1:26" ht="15" customHeight="1">
      <c r="A532" s="180" t="s">
        <v>447</v>
      </c>
      <c r="B532" s="180">
        <v>33796692</v>
      </c>
      <c r="C532" s="180" t="s">
        <v>1837</v>
      </c>
      <c r="D532" s="180" t="s">
        <v>1958</v>
      </c>
      <c r="E532" s="180" t="s">
        <v>1839</v>
      </c>
      <c r="F532" s="180">
        <v>1033.73</v>
      </c>
      <c r="G532" s="180" t="s">
        <v>1840</v>
      </c>
      <c r="H532" s="180" t="s">
        <v>4212</v>
      </c>
      <c r="I532" s="180" t="s">
        <v>2558</v>
      </c>
      <c r="J532" s="180" t="s">
        <v>4213</v>
      </c>
      <c r="K532" s="180" t="s">
        <v>4214</v>
      </c>
      <c r="L532" s="180" t="s">
        <v>1837</v>
      </c>
      <c r="M532" s="180" t="s">
        <v>1896</v>
      </c>
      <c r="N532" s="180" t="s">
        <v>447</v>
      </c>
      <c r="O532" s="180">
        <v>33796642</v>
      </c>
      <c r="P532" s="180">
        <v>33796802</v>
      </c>
      <c r="Q532" s="180" t="s">
        <v>4215</v>
      </c>
      <c r="R532" s="180">
        <v>0</v>
      </c>
      <c r="S532" s="180" t="s">
        <v>1905</v>
      </c>
      <c r="T532" s="180" t="s">
        <v>21</v>
      </c>
      <c r="U532" s="180" t="b">
        <v>0</v>
      </c>
      <c r="V532" s="180" t="s">
        <v>1858</v>
      </c>
      <c r="W532" s="180" t="s">
        <v>26</v>
      </c>
      <c r="X532" s="159"/>
      <c r="Y532" s="159"/>
      <c r="Z532" s="159"/>
    </row>
    <row r="533" spans="1:26" ht="15" customHeight="1">
      <c r="A533" s="180" t="s">
        <v>447</v>
      </c>
      <c r="B533" s="180">
        <v>35674193</v>
      </c>
      <c r="C533" s="180" t="s">
        <v>1837</v>
      </c>
      <c r="D533" s="180" t="s">
        <v>4216</v>
      </c>
      <c r="E533" s="180" t="s">
        <v>1847</v>
      </c>
      <c r="F533" s="180">
        <v>383.27</v>
      </c>
      <c r="G533" s="180" t="s">
        <v>1840</v>
      </c>
      <c r="H533" s="180" t="s">
        <v>4217</v>
      </c>
      <c r="I533" s="180" t="s">
        <v>4218</v>
      </c>
      <c r="J533" s="180" t="s">
        <v>4219</v>
      </c>
      <c r="K533" s="180" t="s">
        <v>4220</v>
      </c>
      <c r="L533" s="180" t="s">
        <v>4221</v>
      </c>
      <c r="M533" s="180" t="s">
        <v>1844</v>
      </c>
      <c r="N533" s="180" t="s">
        <v>447</v>
      </c>
      <c r="O533" s="180">
        <v>35673959</v>
      </c>
      <c r="P533" s="180">
        <v>35674362</v>
      </c>
      <c r="Q533" s="180" t="s">
        <v>4222</v>
      </c>
      <c r="R533" s="180">
        <v>0</v>
      </c>
      <c r="S533" s="180" t="s">
        <v>1905</v>
      </c>
      <c r="T533" s="180" t="s">
        <v>21</v>
      </c>
      <c r="U533" s="180" t="b">
        <v>0</v>
      </c>
      <c r="V533" s="180" t="s">
        <v>1858</v>
      </c>
      <c r="W533" s="180" t="s">
        <v>26</v>
      </c>
      <c r="X533" s="159"/>
      <c r="Y533" s="159"/>
      <c r="Z533" s="159"/>
    </row>
    <row r="534" spans="1:26" ht="15" customHeight="1">
      <c r="A534" s="180" t="s">
        <v>447</v>
      </c>
      <c r="B534" s="180">
        <v>35811488</v>
      </c>
      <c r="C534" s="180" t="s">
        <v>1837</v>
      </c>
      <c r="D534" s="180" t="s">
        <v>4223</v>
      </c>
      <c r="E534" s="180" t="s">
        <v>1890</v>
      </c>
      <c r="F534" s="180">
        <v>222.07</v>
      </c>
      <c r="G534" s="180" t="s">
        <v>1840</v>
      </c>
      <c r="H534" s="180" t="s">
        <v>4224</v>
      </c>
      <c r="I534" s="180" t="s">
        <v>3516</v>
      </c>
      <c r="J534" s="180" t="s">
        <v>4225</v>
      </c>
      <c r="K534" s="180" t="s">
        <v>4226</v>
      </c>
      <c r="L534" s="180" t="s">
        <v>4227</v>
      </c>
      <c r="M534" s="180" t="s">
        <v>1844</v>
      </c>
      <c r="N534" s="180" t="s">
        <v>447</v>
      </c>
      <c r="O534" s="180">
        <v>35811181</v>
      </c>
      <c r="P534" s="180">
        <v>35812001</v>
      </c>
      <c r="Q534" s="180" t="s">
        <v>4228</v>
      </c>
      <c r="R534" s="180">
        <v>0</v>
      </c>
      <c r="S534" s="180" t="s">
        <v>33</v>
      </c>
      <c r="T534" s="180" t="s">
        <v>21</v>
      </c>
      <c r="U534" s="180" t="b">
        <v>0</v>
      </c>
      <c r="V534" s="180" t="s">
        <v>1858</v>
      </c>
      <c r="W534" s="180" t="s">
        <v>26</v>
      </c>
      <c r="X534" s="159"/>
      <c r="Y534" s="159"/>
      <c r="Z534" s="159"/>
    </row>
    <row r="535" spans="1:26" ht="15" customHeight="1">
      <c r="A535" s="180" t="s">
        <v>447</v>
      </c>
      <c r="B535" s="180">
        <v>40263196</v>
      </c>
      <c r="C535" s="180" t="s">
        <v>1837</v>
      </c>
      <c r="D535" s="180" t="s">
        <v>4229</v>
      </c>
      <c r="E535" s="180" t="s">
        <v>1890</v>
      </c>
      <c r="F535" s="180">
        <v>55.73</v>
      </c>
      <c r="G535" s="180" t="s">
        <v>1837</v>
      </c>
      <c r="H535" s="180" t="s">
        <v>4230</v>
      </c>
      <c r="I535" s="180" t="s">
        <v>2293</v>
      </c>
      <c r="J535" s="180" t="s">
        <v>4231</v>
      </c>
      <c r="K535" s="180" t="s">
        <v>1837</v>
      </c>
      <c r="L535" s="180" t="s">
        <v>1837</v>
      </c>
      <c r="M535" s="180" t="s">
        <v>1837</v>
      </c>
      <c r="N535" s="180" t="s">
        <v>447</v>
      </c>
      <c r="O535" s="180">
        <v>40263139</v>
      </c>
      <c r="P535" s="180">
        <v>40263320</v>
      </c>
      <c r="Q535" s="180" t="s">
        <v>1076</v>
      </c>
      <c r="R535" s="180">
        <v>0</v>
      </c>
      <c r="S535" s="180" t="s">
        <v>1905</v>
      </c>
      <c r="T535" s="180" t="s">
        <v>21</v>
      </c>
      <c r="U535" s="180" t="b">
        <v>0</v>
      </c>
      <c r="V535" s="180" t="s">
        <v>1858</v>
      </c>
      <c r="W535" s="180" t="s">
        <v>26</v>
      </c>
      <c r="X535" s="159"/>
      <c r="Y535" s="159"/>
      <c r="Z535" s="159"/>
    </row>
    <row r="536" spans="1:26" ht="15" customHeight="1">
      <c r="A536" s="180" t="s">
        <v>447</v>
      </c>
      <c r="B536" s="180">
        <v>41970123</v>
      </c>
      <c r="C536" s="180" t="s">
        <v>1837</v>
      </c>
      <c r="D536" s="180" t="s">
        <v>1865</v>
      </c>
      <c r="E536" s="180" t="s">
        <v>1866</v>
      </c>
      <c r="F536" s="180">
        <v>315.75</v>
      </c>
      <c r="G536" s="180" t="s">
        <v>1837</v>
      </c>
      <c r="H536" s="180" t="s">
        <v>4232</v>
      </c>
      <c r="I536" s="180" t="s">
        <v>1990</v>
      </c>
      <c r="J536" s="180" t="s">
        <v>4233</v>
      </c>
      <c r="K536" s="180" t="s">
        <v>1837</v>
      </c>
      <c r="L536" s="180" t="s">
        <v>1837</v>
      </c>
      <c r="M536" s="180" t="s">
        <v>1837</v>
      </c>
      <c r="N536" s="180" t="s">
        <v>447</v>
      </c>
      <c r="O536" s="180">
        <v>41970073</v>
      </c>
      <c r="P536" s="180">
        <v>41970245</v>
      </c>
      <c r="Q536" s="180" t="s">
        <v>1085</v>
      </c>
      <c r="R536" s="180">
        <v>0</v>
      </c>
      <c r="S536" s="180" t="s">
        <v>33</v>
      </c>
      <c r="T536" s="180" t="s">
        <v>21</v>
      </c>
      <c r="U536" s="180" t="b">
        <v>0</v>
      </c>
      <c r="V536" s="180" t="s">
        <v>1858</v>
      </c>
      <c r="W536" s="180" t="s">
        <v>26</v>
      </c>
      <c r="X536" s="159"/>
      <c r="Y536" s="159"/>
      <c r="Z536" s="159"/>
    </row>
    <row r="537" spans="1:26" ht="15" customHeight="1">
      <c r="A537" s="180" t="s">
        <v>447</v>
      </c>
      <c r="B537" s="180">
        <v>68285995</v>
      </c>
      <c r="C537" s="180" t="s">
        <v>1837</v>
      </c>
      <c r="D537" s="180" t="s">
        <v>1866</v>
      </c>
      <c r="E537" s="180" t="s">
        <v>2066</v>
      </c>
      <c r="F537" s="180">
        <v>392.73</v>
      </c>
      <c r="G537" s="180" t="s">
        <v>1840</v>
      </c>
      <c r="H537" s="180" t="s">
        <v>4234</v>
      </c>
      <c r="I537" s="180" t="s">
        <v>1887</v>
      </c>
      <c r="J537" s="180" t="s">
        <v>4235</v>
      </c>
      <c r="K537" s="180" t="s">
        <v>4236</v>
      </c>
      <c r="L537" s="180" t="s">
        <v>1837</v>
      </c>
      <c r="M537" s="180" t="s">
        <v>1837</v>
      </c>
      <c r="N537" s="180" t="s">
        <v>447</v>
      </c>
      <c r="O537" s="180">
        <v>68285988</v>
      </c>
      <c r="P537" s="180">
        <v>68286040</v>
      </c>
      <c r="Q537" s="180" t="s">
        <v>4237</v>
      </c>
      <c r="R537" s="180">
        <v>0</v>
      </c>
      <c r="S537" s="180" t="s">
        <v>1905</v>
      </c>
      <c r="T537" s="180" t="s">
        <v>21</v>
      </c>
      <c r="U537" s="180" t="b">
        <v>0</v>
      </c>
      <c r="V537" s="180" t="s">
        <v>1846</v>
      </c>
      <c r="W537" s="180" t="s">
        <v>26</v>
      </c>
      <c r="X537" s="159"/>
      <c r="Y537" s="159"/>
      <c r="Z537" s="159"/>
    </row>
    <row r="538" spans="1:26" ht="15" customHeight="1">
      <c r="A538" s="180" t="s">
        <v>447</v>
      </c>
      <c r="B538" s="180">
        <v>70140212</v>
      </c>
      <c r="C538" s="180" t="s">
        <v>1837</v>
      </c>
      <c r="D538" s="180" t="s">
        <v>4238</v>
      </c>
      <c r="E538" s="180" t="s">
        <v>1839</v>
      </c>
      <c r="F538" s="180">
        <v>2020.72</v>
      </c>
      <c r="G538" s="180" t="s">
        <v>1840</v>
      </c>
      <c r="H538" s="180" t="s">
        <v>4239</v>
      </c>
      <c r="I538" s="180" t="s">
        <v>2170</v>
      </c>
      <c r="J538" s="180" t="s">
        <v>4240</v>
      </c>
      <c r="K538" s="180" t="s">
        <v>4241</v>
      </c>
      <c r="L538" s="180" t="s">
        <v>4242</v>
      </c>
      <c r="M538" s="180" t="s">
        <v>1837</v>
      </c>
      <c r="N538" s="180" t="s">
        <v>447</v>
      </c>
      <c r="O538" s="180">
        <v>70140144</v>
      </c>
      <c r="P538" s="180">
        <v>70140288</v>
      </c>
      <c r="Q538" s="180" t="s">
        <v>4243</v>
      </c>
      <c r="R538" s="180">
        <v>0</v>
      </c>
      <c r="S538" s="180" t="s">
        <v>1905</v>
      </c>
      <c r="T538" s="180" t="s">
        <v>21</v>
      </c>
      <c r="U538" s="180" t="b">
        <v>0</v>
      </c>
      <c r="V538" s="180" t="s">
        <v>1846</v>
      </c>
      <c r="W538" s="180" t="s">
        <v>26</v>
      </c>
      <c r="X538" s="159"/>
      <c r="Y538" s="159"/>
      <c r="Z538" s="159"/>
    </row>
    <row r="539" spans="1:26" ht="15" customHeight="1">
      <c r="A539" s="180" t="s">
        <v>447</v>
      </c>
      <c r="B539" s="180">
        <v>76703459</v>
      </c>
      <c r="C539" s="180" t="s">
        <v>1837</v>
      </c>
      <c r="D539" s="180" t="s">
        <v>4244</v>
      </c>
      <c r="E539" s="180" t="s">
        <v>1866</v>
      </c>
      <c r="F539" s="180">
        <v>1545.5</v>
      </c>
      <c r="G539" s="180" t="s">
        <v>1840</v>
      </c>
      <c r="H539" s="180" t="s">
        <v>4245</v>
      </c>
      <c r="I539" s="180" t="s">
        <v>2899</v>
      </c>
      <c r="J539" s="180" t="s">
        <v>4246</v>
      </c>
      <c r="K539" s="180" t="s">
        <v>4247</v>
      </c>
      <c r="L539" s="180" t="s">
        <v>4248</v>
      </c>
      <c r="M539" s="180" t="s">
        <v>1877</v>
      </c>
      <c r="N539" s="180" t="s">
        <v>447</v>
      </c>
      <c r="O539" s="180">
        <v>76703336</v>
      </c>
      <c r="P539" s="180">
        <v>76704099</v>
      </c>
      <c r="Q539" s="180" t="s">
        <v>4249</v>
      </c>
      <c r="R539" s="180">
        <v>0</v>
      </c>
      <c r="S539" s="180" t="s">
        <v>33</v>
      </c>
      <c r="T539" s="180" t="s">
        <v>21</v>
      </c>
      <c r="U539" s="180" t="b">
        <v>0</v>
      </c>
      <c r="V539" s="180" t="s">
        <v>1846</v>
      </c>
      <c r="W539" s="180" t="s">
        <v>26</v>
      </c>
      <c r="X539" s="159"/>
      <c r="Y539" s="159"/>
      <c r="Z539" s="159"/>
    </row>
    <row r="540" spans="1:26" ht="15" customHeight="1">
      <c r="A540" s="180" t="s">
        <v>447</v>
      </c>
      <c r="B540" s="180">
        <v>86322936</v>
      </c>
      <c r="C540" s="180" t="s">
        <v>1837</v>
      </c>
      <c r="D540" s="180" t="s">
        <v>4250</v>
      </c>
      <c r="E540" s="180" t="s">
        <v>1890</v>
      </c>
      <c r="F540" s="180">
        <v>2519.7800000000002</v>
      </c>
      <c r="G540" s="180" t="s">
        <v>1840</v>
      </c>
      <c r="H540" s="180" t="s">
        <v>4251</v>
      </c>
      <c r="I540" s="180" t="s">
        <v>4252</v>
      </c>
      <c r="J540" s="180" t="s">
        <v>4253</v>
      </c>
      <c r="K540" s="180" t="s">
        <v>4254</v>
      </c>
      <c r="L540" s="180" t="s">
        <v>4255</v>
      </c>
      <c r="M540" s="180" t="s">
        <v>1837</v>
      </c>
      <c r="N540" s="180" t="s">
        <v>447</v>
      </c>
      <c r="O540" s="180">
        <v>86322872</v>
      </c>
      <c r="P540" s="180">
        <v>86323960</v>
      </c>
      <c r="Q540" s="180" t="s">
        <v>4256</v>
      </c>
      <c r="R540" s="180">
        <v>0</v>
      </c>
      <c r="S540" s="180" t="s">
        <v>33</v>
      </c>
      <c r="T540" s="180" t="s">
        <v>21</v>
      </c>
      <c r="U540" s="180" t="b">
        <v>0</v>
      </c>
      <c r="V540" s="180" t="s">
        <v>1858</v>
      </c>
      <c r="W540" s="180" t="s">
        <v>26</v>
      </c>
      <c r="X540" s="159"/>
      <c r="Y540" s="159"/>
      <c r="Z540" s="159"/>
    </row>
    <row r="541" spans="1:26" ht="15" customHeight="1">
      <c r="A541" s="180" t="s">
        <v>447</v>
      </c>
      <c r="B541" s="180">
        <v>92474742</v>
      </c>
      <c r="C541" s="180" t="s">
        <v>1837</v>
      </c>
      <c r="D541" s="180" t="s">
        <v>4257</v>
      </c>
      <c r="E541" s="180" t="s">
        <v>1847</v>
      </c>
      <c r="F541" s="180">
        <v>30</v>
      </c>
      <c r="G541" s="180" t="s">
        <v>1840</v>
      </c>
      <c r="H541" s="180" t="s">
        <v>4258</v>
      </c>
      <c r="I541" s="180" t="s">
        <v>773</v>
      </c>
      <c r="J541" s="180" t="s">
        <v>1837</v>
      </c>
      <c r="K541" s="180" t="s">
        <v>1837</v>
      </c>
      <c r="L541" s="180" t="s">
        <v>1837</v>
      </c>
      <c r="M541" s="180" t="s">
        <v>1877</v>
      </c>
      <c r="N541" s="180" t="s">
        <v>447</v>
      </c>
      <c r="O541" s="180">
        <v>92474623</v>
      </c>
      <c r="P541" s="180">
        <v>92474897</v>
      </c>
      <c r="Q541" s="180" t="s">
        <v>4259</v>
      </c>
      <c r="R541" s="180">
        <v>0</v>
      </c>
      <c r="S541" s="180" t="s">
        <v>33</v>
      </c>
      <c r="T541" s="180" t="s">
        <v>21</v>
      </c>
      <c r="U541" s="180" t="b">
        <v>0</v>
      </c>
      <c r="V541" s="180" t="s">
        <v>1858</v>
      </c>
      <c r="W541" s="180" t="s">
        <v>26</v>
      </c>
      <c r="X541" s="159"/>
      <c r="Y541" s="159"/>
      <c r="Z541" s="159"/>
    </row>
    <row r="542" spans="1:26" ht="15" customHeight="1">
      <c r="A542" s="180" t="s">
        <v>447</v>
      </c>
      <c r="B542" s="180">
        <v>93676722</v>
      </c>
      <c r="C542" s="180" t="s">
        <v>1837</v>
      </c>
      <c r="D542" s="180" t="s">
        <v>1847</v>
      </c>
      <c r="E542" s="180" t="s">
        <v>4260</v>
      </c>
      <c r="F542" s="180">
        <v>548.88</v>
      </c>
      <c r="G542" s="180" t="s">
        <v>1840</v>
      </c>
      <c r="H542" s="180" t="s">
        <v>4261</v>
      </c>
      <c r="I542" s="180" t="s">
        <v>4262</v>
      </c>
      <c r="J542" s="180" t="s">
        <v>4263</v>
      </c>
      <c r="K542" s="180" t="s">
        <v>4264</v>
      </c>
      <c r="L542" s="180" t="s">
        <v>4265</v>
      </c>
      <c r="M542" s="180" t="s">
        <v>1896</v>
      </c>
      <c r="N542" s="180" t="s">
        <v>447</v>
      </c>
      <c r="O542" s="180">
        <v>93676593</v>
      </c>
      <c r="P542" s="180">
        <v>93676963</v>
      </c>
      <c r="Q542" s="180" t="s">
        <v>4266</v>
      </c>
      <c r="R542" s="180">
        <v>0</v>
      </c>
      <c r="S542" s="180" t="s">
        <v>1905</v>
      </c>
      <c r="T542" s="180" t="s">
        <v>21</v>
      </c>
      <c r="U542" s="180" t="b">
        <v>0</v>
      </c>
      <c r="V542" s="180" t="s">
        <v>1858</v>
      </c>
      <c r="W542" s="180" t="s">
        <v>26</v>
      </c>
      <c r="X542" s="159"/>
      <c r="Y542" s="159"/>
      <c r="Z542" s="159"/>
    </row>
    <row r="543" spans="1:26" ht="15" customHeight="1">
      <c r="A543" s="180" t="s">
        <v>447</v>
      </c>
      <c r="B543" s="180">
        <v>94318662</v>
      </c>
      <c r="C543" s="180" t="s">
        <v>1837</v>
      </c>
      <c r="D543" s="180" t="s">
        <v>2408</v>
      </c>
      <c r="E543" s="180" t="s">
        <v>1866</v>
      </c>
      <c r="F543" s="180">
        <v>614.4</v>
      </c>
      <c r="G543" s="180" t="s">
        <v>1840</v>
      </c>
      <c r="H543" s="180" t="s">
        <v>4267</v>
      </c>
      <c r="I543" s="180" t="s">
        <v>2184</v>
      </c>
      <c r="J543" s="180" t="s">
        <v>4268</v>
      </c>
      <c r="K543" s="180" t="s">
        <v>4269</v>
      </c>
      <c r="L543" s="180" t="s">
        <v>1837</v>
      </c>
      <c r="M543" s="180" t="s">
        <v>1877</v>
      </c>
      <c r="N543" s="180" t="s">
        <v>447</v>
      </c>
      <c r="O543" s="180">
        <v>94318464</v>
      </c>
      <c r="P543" s="180">
        <v>94319250</v>
      </c>
      <c r="Q543" s="180" t="s">
        <v>4270</v>
      </c>
      <c r="R543" s="180">
        <v>0</v>
      </c>
      <c r="S543" s="180" t="s">
        <v>33</v>
      </c>
      <c r="T543" s="180" t="s">
        <v>21</v>
      </c>
      <c r="U543" s="180" t="b">
        <v>0</v>
      </c>
      <c r="V543" s="180" t="s">
        <v>1858</v>
      </c>
      <c r="W543" s="180" t="s">
        <v>26</v>
      </c>
      <c r="X543" s="159"/>
      <c r="Y543" s="159"/>
      <c r="Z543" s="159"/>
    </row>
    <row r="544" spans="1:26" ht="15" customHeight="1">
      <c r="A544" s="180" t="s">
        <v>447</v>
      </c>
      <c r="B544" s="180">
        <v>97330686</v>
      </c>
      <c r="C544" s="180" t="s">
        <v>1837</v>
      </c>
      <c r="D544" s="180" t="s">
        <v>1890</v>
      </c>
      <c r="E544" s="180" t="s">
        <v>2561</v>
      </c>
      <c r="F544" s="180">
        <v>1362.4</v>
      </c>
      <c r="G544" s="180" t="s">
        <v>1840</v>
      </c>
      <c r="H544" s="180" t="s">
        <v>4271</v>
      </c>
      <c r="I544" s="180" t="s">
        <v>1881</v>
      </c>
      <c r="J544" s="180" t="s">
        <v>4272</v>
      </c>
      <c r="K544" s="180" t="s">
        <v>4273</v>
      </c>
      <c r="L544" s="180" t="s">
        <v>1837</v>
      </c>
      <c r="M544" s="180" t="s">
        <v>1844</v>
      </c>
      <c r="N544" s="180" t="s">
        <v>447</v>
      </c>
      <c r="O544" s="180">
        <v>97330321</v>
      </c>
      <c r="P544" s="180">
        <v>97330767</v>
      </c>
      <c r="Q544" s="180" t="s">
        <v>4274</v>
      </c>
      <c r="R544" s="180">
        <v>0</v>
      </c>
      <c r="S544" s="180" t="s">
        <v>1905</v>
      </c>
      <c r="T544" s="180" t="s">
        <v>21</v>
      </c>
      <c r="U544" s="180" t="b">
        <v>0</v>
      </c>
      <c r="V544" s="180" t="s">
        <v>1858</v>
      </c>
      <c r="W544" s="180" t="s">
        <v>26</v>
      </c>
      <c r="X544" s="159"/>
      <c r="Y544" s="159"/>
      <c r="Z544" s="159"/>
    </row>
    <row r="545" spans="1:26" ht="15" customHeight="1">
      <c r="A545" s="180" t="s">
        <v>447</v>
      </c>
      <c r="B545" s="180">
        <v>116154344</v>
      </c>
      <c r="C545" s="180" t="s">
        <v>1837</v>
      </c>
      <c r="D545" s="180" t="s">
        <v>1839</v>
      </c>
      <c r="E545" s="180" t="s">
        <v>4275</v>
      </c>
      <c r="F545" s="180" t="s">
        <v>1837</v>
      </c>
      <c r="G545" s="180" t="s">
        <v>1840</v>
      </c>
      <c r="H545" s="180" t="s">
        <v>4276</v>
      </c>
      <c r="I545" s="180" t="s">
        <v>1842</v>
      </c>
      <c r="J545" s="180" t="s">
        <v>1837</v>
      </c>
      <c r="K545" s="180" t="s">
        <v>4277</v>
      </c>
      <c r="L545" s="180" t="s">
        <v>1837</v>
      </c>
      <c r="M545" s="180" t="s">
        <v>1837</v>
      </c>
      <c r="N545" s="180" t="s">
        <v>447</v>
      </c>
      <c r="O545" s="180">
        <v>116154172</v>
      </c>
      <c r="P545" s="180">
        <v>116154587</v>
      </c>
      <c r="Q545" s="180" t="s">
        <v>4278</v>
      </c>
      <c r="R545" s="180">
        <v>0</v>
      </c>
      <c r="S545" s="180" t="s">
        <v>1905</v>
      </c>
      <c r="T545" s="180" t="s">
        <v>21</v>
      </c>
      <c r="U545" s="180" t="b">
        <v>0</v>
      </c>
      <c r="V545" s="180" t="s">
        <v>1858</v>
      </c>
      <c r="W545" s="180" t="s">
        <v>26</v>
      </c>
      <c r="X545" s="159"/>
      <c r="Y545" s="159"/>
      <c r="Z545" s="159"/>
    </row>
    <row r="546" spans="1:26" ht="15" customHeight="1">
      <c r="A546" s="180" t="s">
        <v>447</v>
      </c>
      <c r="B546" s="180">
        <v>120714264</v>
      </c>
      <c r="C546" s="180" t="s">
        <v>1837</v>
      </c>
      <c r="D546" s="180" t="s">
        <v>4133</v>
      </c>
      <c r="E546" s="180" t="s">
        <v>1890</v>
      </c>
      <c r="F546" s="180">
        <v>1125.06</v>
      </c>
      <c r="G546" s="180" t="s">
        <v>1840</v>
      </c>
      <c r="H546" s="180" t="s">
        <v>4279</v>
      </c>
      <c r="I546" s="180" t="s">
        <v>2369</v>
      </c>
      <c r="J546" s="180" t="s">
        <v>4280</v>
      </c>
      <c r="K546" s="180" t="s">
        <v>4281</v>
      </c>
      <c r="L546" s="180" t="s">
        <v>1837</v>
      </c>
      <c r="M546" s="180" t="s">
        <v>1896</v>
      </c>
      <c r="N546" s="180" t="s">
        <v>447</v>
      </c>
      <c r="O546" s="180">
        <v>120713757</v>
      </c>
      <c r="P546" s="180">
        <v>120714358</v>
      </c>
      <c r="Q546" s="180" t="s">
        <v>4282</v>
      </c>
      <c r="R546" s="180">
        <v>0</v>
      </c>
      <c r="S546" s="180" t="s">
        <v>33</v>
      </c>
      <c r="T546" s="180" t="s">
        <v>21</v>
      </c>
      <c r="U546" s="180" t="b">
        <v>0</v>
      </c>
      <c r="V546" s="180" t="s">
        <v>1858</v>
      </c>
      <c r="W546" s="180" t="s">
        <v>26</v>
      </c>
      <c r="X546" s="159"/>
      <c r="Y546" s="159"/>
      <c r="Z546" s="159"/>
    </row>
    <row r="547" spans="1:26" ht="15" customHeight="1">
      <c r="A547" s="180" t="s">
        <v>447</v>
      </c>
      <c r="B547" s="180">
        <v>122629491</v>
      </c>
      <c r="C547" s="180" t="s">
        <v>1837</v>
      </c>
      <c r="D547" s="180" t="s">
        <v>1847</v>
      </c>
      <c r="E547" s="180" t="s">
        <v>2085</v>
      </c>
      <c r="F547" s="180">
        <v>974.32</v>
      </c>
      <c r="G547" s="180" t="s">
        <v>1840</v>
      </c>
      <c r="H547" s="180" t="s">
        <v>4283</v>
      </c>
      <c r="I547" s="180" t="s">
        <v>4284</v>
      </c>
      <c r="J547" s="180" t="s">
        <v>4285</v>
      </c>
      <c r="K547" s="180" t="s">
        <v>4286</v>
      </c>
      <c r="L547" s="180" t="s">
        <v>4287</v>
      </c>
      <c r="M547" s="180" t="s">
        <v>1837</v>
      </c>
      <c r="N547" s="180" t="s">
        <v>447</v>
      </c>
      <c r="O547" s="180">
        <v>122628578</v>
      </c>
      <c r="P547" s="180">
        <v>122629535</v>
      </c>
      <c r="Q547" s="180" t="s">
        <v>4288</v>
      </c>
      <c r="R547" s="180">
        <v>0</v>
      </c>
      <c r="S547" s="180" t="s">
        <v>33</v>
      </c>
      <c r="T547" s="180" t="s">
        <v>21</v>
      </c>
      <c r="U547" s="180" t="b">
        <v>0</v>
      </c>
      <c r="V547" s="180" t="s">
        <v>1858</v>
      </c>
      <c r="W547" s="180" t="s">
        <v>26</v>
      </c>
      <c r="X547" s="159"/>
      <c r="Y547" s="159"/>
      <c r="Z547" s="159"/>
    </row>
    <row r="548" spans="1:26" ht="15" customHeight="1">
      <c r="A548" s="180" t="s">
        <v>447</v>
      </c>
      <c r="B548" s="180">
        <v>128258516</v>
      </c>
      <c r="C548" s="180" t="s">
        <v>1837</v>
      </c>
      <c r="D548" s="180" t="s">
        <v>2986</v>
      </c>
      <c r="E548" s="180" t="s">
        <v>1866</v>
      </c>
      <c r="F548" s="180">
        <v>314.73</v>
      </c>
      <c r="G548" s="180" t="s">
        <v>1840</v>
      </c>
      <c r="H548" s="180" t="s">
        <v>4289</v>
      </c>
      <c r="I548" s="180" t="s">
        <v>2429</v>
      </c>
      <c r="J548" s="180" t="s">
        <v>4290</v>
      </c>
      <c r="K548" s="180" t="s">
        <v>4291</v>
      </c>
      <c r="L548" s="180" t="s">
        <v>1837</v>
      </c>
      <c r="M548" s="180" t="s">
        <v>1896</v>
      </c>
      <c r="N548" s="180" t="s">
        <v>447</v>
      </c>
      <c r="O548" s="180">
        <v>128258454</v>
      </c>
      <c r="P548" s="180">
        <v>128258570</v>
      </c>
      <c r="Q548" s="180" t="s">
        <v>4292</v>
      </c>
      <c r="R548" s="180">
        <v>0</v>
      </c>
      <c r="S548" s="180" t="s">
        <v>33</v>
      </c>
      <c r="T548" s="180" t="s">
        <v>21</v>
      </c>
      <c r="U548" s="180" t="b">
        <v>0</v>
      </c>
      <c r="V548" s="180" t="s">
        <v>1858</v>
      </c>
      <c r="W548" s="180" t="s">
        <v>26</v>
      </c>
      <c r="X548" s="159"/>
      <c r="Y548" s="159"/>
      <c r="Z548" s="159"/>
    </row>
    <row r="549" spans="1:26" ht="15" customHeight="1">
      <c r="A549" s="180" t="s">
        <v>447</v>
      </c>
      <c r="B549" s="180">
        <v>129868385</v>
      </c>
      <c r="C549" s="180" t="s">
        <v>1837</v>
      </c>
      <c r="D549" s="180" t="s">
        <v>4293</v>
      </c>
      <c r="E549" s="180" t="s">
        <v>1839</v>
      </c>
      <c r="F549" s="180">
        <v>1251.44</v>
      </c>
      <c r="G549" s="180" t="s">
        <v>1840</v>
      </c>
      <c r="H549" s="180" t="s">
        <v>4294</v>
      </c>
      <c r="I549" s="180" t="s">
        <v>4295</v>
      </c>
      <c r="J549" s="180" t="s">
        <v>4296</v>
      </c>
      <c r="K549" s="180" t="s">
        <v>4297</v>
      </c>
      <c r="L549" s="180" t="s">
        <v>4298</v>
      </c>
      <c r="M549" s="180" t="s">
        <v>1877</v>
      </c>
      <c r="N549" s="180" t="s">
        <v>447</v>
      </c>
      <c r="O549" s="180">
        <v>129868004</v>
      </c>
      <c r="P549" s="180">
        <v>129868449</v>
      </c>
      <c r="Q549" s="180" t="s">
        <v>4299</v>
      </c>
      <c r="R549" s="180">
        <v>0</v>
      </c>
      <c r="S549" s="180" t="s">
        <v>1905</v>
      </c>
      <c r="T549" s="180" t="s">
        <v>21</v>
      </c>
      <c r="U549" s="180" t="b">
        <v>0</v>
      </c>
      <c r="V549" s="180" t="s">
        <v>1858</v>
      </c>
      <c r="W549" s="180" t="s">
        <v>26</v>
      </c>
      <c r="X549" s="159"/>
      <c r="Y549" s="159"/>
      <c r="Z549" s="159"/>
    </row>
    <row r="550" spans="1:26" ht="15" customHeight="1">
      <c r="A550" s="180" t="s">
        <v>447</v>
      </c>
      <c r="B550" s="180">
        <v>130265925</v>
      </c>
      <c r="C550" s="180" t="s">
        <v>1837</v>
      </c>
      <c r="D550" s="180" t="s">
        <v>4300</v>
      </c>
      <c r="E550" s="180" t="s">
        <v>1847</v>
      </c>
      <c r="F550" s="180">
        <v>645.74</v>
      </c>
      <c r="G550" s="180" t="s">
        <v>1840</v>
      </c>
      <c r="H550" s="180" t="s">
        <v>4301</v>
      </c>
      <c r="I550" s="180" t="s">
        <v>2981</v>
      </c>
      <c r="J550" s="180" t="s">
        <v>4302</v>
      </c>
      <c r="K550" s="180" t="s">
        <v>4303</v>
      </c>
      <c r="L550" s="180" t="s">
        <v>4304</v>
      </c>
      <c r="M550" s="180" t="s">
        <v>1844</v>
      </c>
      <c r="N550" s="180" t="s">
        <v>447</v>
      </c>
      <c r="O550" s="180">
        <v>130265878</v>
      </c>
      <c r="P550" s="180">
        <v>130266137</v>
      </c>
      <c r="Q550" s="180" t="s">
        <v>4305</v>
      </c>
      <c r="R550" s="180">
        <v>0</v>
      </c>
      <c r="S550" s="180" t="s">
        <v>1905</v>
      </c>
      <c r="T550" s="180" t="s">
        <v>21</v>
      </c>
      <c r="U550" s="180" t="b">
        <v>0</v>
      </c>
      <c r="V550" s="180" t="s">
        <v>1858</v>
      </c>
      <c r="W550" s="180" t="s">
        <v>26</v>
      </c>
      <c r="X550" s="159"/>
      <c r="Y550" s="159"/>
      <c r="Z550" s="159"/>
    </row>
    <row r="551" spans="1:26" ht="15" customHeight="1">
      <c r="A551" s="180" t="s">
        <v>447</v>
      </c>
      <c r="B551" s="180">
        <v>130681605</v>
      </c>
      <c r="C551" s="180" t="s">
        <v>1837</v>
      </c>
      <c r="D551" s="180" t="s">
        <v>1839</v>
      </c>
      <c r="E551" s="180" t="s">
        <v>4306</v>
      </c>
      <c r="F551" s="180">
        <v>30</v>
      </c>
      <c r="G551" s="180" t="s">
        <v>1840</v>
      </c>
      <c r="H551" s="180" t="s">
        <v>4307</v>
      </c>
      <c r="I551" s="180" t="s">
        <v>773</v>
      </c>
      <c r="J551" s="180" t="s">
        <v>1837</v>
      </c>
      <c r="K551" s="180" t="s">
        <v>1837</v>
      </c>
      <c r="L551" s="180" t="s">
        <v>1837</v>
      </c>
      <c r="M551" s="180" t="s">
        <v>1877</v>
      </c>
      <c r="N551" s="180" t="s">
        <v>447</v>
      </c>
      <c r="O551" s="180">
        <v>130681247</v>
      </c>
      <c r="P551" s="180">
        <v>130681669</v>
      </c>
      <c r="Q551" s="180" t="s">
        <v>4308</v>
      </c>
      <c r="R551" s="180">
        <v>0</v>
      </c>
      <c r="S551" s="180" t="s">
        <v>1905</v>
      </c>
      <c r="T551" s="180" t="s">
        <v>21</v>
      </c>
      <c r="U551" s="180" t="b">
        <v>0</v>
      </c>
      <c r="V551" s="180" t="s">
        <v>1858</v>
      </c>
      <c r="W551" s="180" t="s">
        <v>26</v>
      </c>
      <c r="X551" s="159"/>
      <c r="Y551" s="159"/>
      <c r="Z551" s="159"/>
    </row>
    <row r="552" spans="1:26" ht="15" customHeight="1">
      <c r="A552" s="180" t="s">
        <v>447</v>
      </c>
      <c r="B552" s="180">
        <v>133071534</v>
      </c>
      <c r="C552" s="180" t="s">
        <v>1837</v>
      </c>
      <c r="D552" s="180" t="s">
        <v>4309</v>
      </c>
      <c r="E552" s="180" t="s">
        <v>1847</v>
      </c>
      <c r="F552" s="180">
        <v>30</v>
      </c>
      <c r="G552" s="180" t="s">
        <v>1840</v>
      </c>
      <c r="H552" s="180" t="s">
        <v>4310</v>
      </c>
      <c r="I552" s="180" t="s">
        <v>773</v>
      </c>
      <c r="J552" s="180" t="s">
        <v>1837</v>
      </c>
      <c r="K552" s="180" t="s">
        <v>1837</v>
      </c>
      <c r="L552" s="180" t="s">
        <v>1837</v>
      </c>
      <c r="M552" s="180" t="s">
        <v>1896</v>
      </c>
      <c r="N552" s="180" t="s">
        <v>447</v>
      </c>
      <c r="O552" s="180">
        <v>133070986</v>
      </c>
      <c r="P552" s="180">
        <v>133071764</v>
      </c>
      <c r="Q552" s="180" t="s">
        <v>4311</v>
      </c>
      <c r="R552" s="180">
        <v>0</v>
      </c>
      <c r="S552" s="180" t="s">
        <v>1905</v>
      </c>
      <c r="T552" s="180" t="s">
        <v>21</v>
      </c>
      <c r="U552" s="180" t="b">
        <v>0</v>
      </c>
      <c r="V552" s="180" t="s">
        <v>1858</v>
      </c>
      <c r="W552" s="180" t="s">
        <v>26</v>
      </c>
      <c r="X552" s="159"/>
      <c r="Y552" s="159"/>
      <c r="Z552" s="159"/>
    </row>
    <row r="553" spans="1:26" ht="15" customHeight="1">
      <c r="A553" s="180" t="s">
        <v>447</v>
      </c>
      <c r="B553" s="180">
        <v>133131033</v>
      </c>
      <c r="C553" s="180" t="s">
        <v>1837</v>
      </c>
      <c r="D553" s="180" t="s">
        <v>1859</v>
      </c>
      <c r="E553" s="180" t="s">
        <v>1847</v>
      </c>
      <c r="F553" s="180">
        <v>513.94000000000005</v>
      </c>
      <c r="G553" s="180" t="s">
        <v>1840</v>
      </c>
      <c r="H553" s="180" t="s">
        <v>4312</v>
      </c>
      <c r="I553" s="180" t="s">
        <v>3182</v>
      </c>
      <c r="J553" s="180" t="s">
        <v>4313</v>
      </c>
      <c r="K553" s="180" t="s">
        <v>4314</v>
      </c>
      <c r="L553" s="180" t="s">
        <v>4315</v>
      </c>
      <c r="M553" s="180" t="s">
        <v>1837</v>
      </c>
      <c r="N553" s="180" t="s">
        <v>447</v>
      </c>
      <c r="O553" s="180">
        <v>133130951</v>
      </c>
      <c r="P553" s="180">
        <v>133131083</v>
      </c>
      <c r="Q553" s="180" t="s">
        <v>4316</v>
      </c>
      <c r="R553" s="180">
        <v>0</v>
      </c>
      <c r="S553" s="180" t="s">
        <v>33</v>
      </c>
      <c r="T553" s="180" t="s">
        <v>21</v>
      </c>
      <c r="U553" s="180" t="b">
        <v>0</v>
      </c>
      <c r="V553" s="180" t="s">
        <v>1858</v>
      </c>
      <c r="W553" s="180" t="s">
        <v>26</v>
      </c>
      <c r="X553" s="159"/>
      <c r="Y553" s="159"/>
      <c r="Z553" s="159"/>
    </row>
    <row r="554" spans="1:26" ht="15" customHeight="1">
      <c r="A554" s="180" t="s">
        <v>447</v>
      </c>
      <c r="B554" s="180">
        <v>133257521</v>
      </c>
      <c r="C554" s="180" t="s">
        <v>1837</v>
      </c>
      <c r="D554" s="180" t="s">
        <v>1839</v>
      </c>
      <c r="E554" s="180" t="s">
        <v>2015</v>
      </c>
      <c r="F554" s="180">
        <v>1611.42</v>
      </c>
      <c r="G554" s="180" t="s">
        <v>1840</v>
      </c>
      <c r="H554" s="180" t="s">
        <v>4317</v>
      </c>
      <c r="I554" s="180" t="s">
        <v>3990</v>
      </c>
      <c r="J554" s="180" t="s">
        <v>4318</v>
      </c>
      <c r="K554" s="180" t="s">
        <v>4319</v>
      </c>
      <c r="L554" s="180" t="s">
        <v>4320</v>
      </c>
      <c r="M554" s="180" t="s">
        <v>1837</v>
      </c>
      <c r="N554" s="180" t="s">
        <v>447</v>
      </c>
      <c r="O554" s="180">
        <v>133257408</v>
      </c>
      <c r="P554" s="180">
        <v>133257542</v>
      </c>
      <c r="Q554" s="180" t="s">
        <v>4321</v>
      </c>
      <c r="R554" s="180">
        <v>0</v>
      </c>
      <c r="S554" s="180" t="s">
        <v>33</v>
      </c>
      <c r="T554" s="180" t="s">
        <v>21</v>
      </c>
      <c r="U554" s="180" t="b">
        <v>0</v>
      </c>
      <c r="V554" s="180" t="s">
        <v>1858</v>
      </c>
      <c r="W554" s="180" t="s">
        <v>26</v>
      </c>
      <c r="X554" s="159"/>
      <c r="Y554" s="159"/>
      <c r="Z554" s="159"/>
    </row>
    <row r="555" spans="1:26" ht="15" customHeight="1">
      <c r="A555" s="180" t="s">
        <v>447</v>
      </c>
      <c r="B555" s="180">
        <v>135549839</v>
      </c>
      <c r="C555" s="180" t="s">
        <v>1837</v>
      </c>
      <c r="D555" s="180" t="s">
        <v>1866</v>
      </c>
      <c r="E555" s="180" t="s">
        <v>1865</v>
      </c>
      <c r="F555" s="180">
        <v>205.73</v>
      </c>
      <c r="G555" s="180" t="s">
        <v>1840</v>
      </c>
      <c r="H555" s="180" t="s">
        <v>4322</v>
      </c>
      <c r="I555" s="180" t="s">
        <v>2277</v>
      </c>
      <c r="J555" s="180" t="s">
        <v>4323</v>
      </c>
      <c r="K555" s="180" t="s">
        <v>4324</v>
      </c>
      <c r="L555" s="180" t="s">
        <v>1837</v>
      </c>
      <c r="M555" s="180" t="s">
        <v>1837</v>
      </c>
      <c r="N555" s="180" t="s">
        <v>447</v>
      </c>
      <c r="O555" s="180">
        <v>135549836</v>
      </c>
      <c r="P555" s="180">
        <v>135549944</v>
      </c>
      <c r="Q555" s="180" t="s">
        <v>4325</v>
      </c>
      <c r="R555" s="180">
        <v>0</v>
      </c>
      <c r="S555" s="180" t="s">
        <v>1905</v>
      </c>
      <c r="T555" s="180" t="s">
        <v>21</v>
      </c>
      <c r="U555" s="180" t="b">
        <v>0</v>
      </c>
      <c r="V555" s="180" t="s">
        <v>1858</v>
      </c>
      <c r="W555" s="180" t="s">
        <v>26</v>
      </c>
      <c r="X555" s="159"/>
      <c r="Y555" s="159"/>
      <c r="Z555" s="159"/>
    </row>
    <row r="556" spans="1:26" ht="15" customHeight="1">
      <c r="A556" s="180" t="s">
        <v>447</v>
      </c>
      <c r="B556" s="180">
        <v>135624500</v>
      </c>
      <c r="C556" s="180" t="s">
        <v>1837</v>
      </c>
      <c r="D556" s="180" t="s">
        <v>2085</v>
      </c>
      <c r="E556" s="180" t="s">
        <v>1847</v>
      </c>
      <c r="F556" s="180">
        <v>1467.73</v>
      </c>
      <c r="G556" s="180" t="s">
        <v>1840</v>
      </c>
      <c r="H556" s="180" t="s">
        <v>4326</v>
      </c>
      <c r="I556" s="180" t="s">
        <v>2008</v>
      </c>
      <c r="J556" s="180" t="s">
        <v>4327</v>
      </c>
      <c r="K556" s="180" t="s">
        <v>4328</v>
      </c>
      <c r="L556" s="180" t="s">
        <v>1837</v>
      </c>
      <c r="M556" s="180" t="s">
        <v>1837</v>
      </c>
      <c r="N556" s="180" t="s">
        <v>447</v>
      </c>
      <c r="O556" s="180">
        <v>135624096</v>
      </c>
      <c r="P556" s="180">
        <v>135624670</v>
      </c>
      <c r="Q556" s="180" t="s">
        <v>4329</v>
      </c>
      <c r="R556" s="180">
        <v>0</v>
      </c>
      <c r="S556" s="180" t="s">
        <v>33</v>
      </c>
      <c r="T556" s="180" t="s">
        <v>21</v>
      </c>
      <c r="U556" s="180" t="b">
        <v>0</v>
      </c>
      <c r="V556" s="180" t="s">
        <v>1858</v>
      </c>
      <c r="W556" s="180" t="s">
        <v>26</v>
      </c>
      <c r="X556" s="159"/>
      <c r="Y556" s="159"/>
      <c r="Z556" s="159"/>
    </row>
    <row r="557" spans="1:26" ht="15" customHeight="1">
      <c r="A557" s="180" t="s">
        <v>447</v>
      </c>
      <c r="B557" s="180">
        <v>135945095</v>
      </c>
      <c r="C557" s="180" t="s">
        <v>1837</v>
      </c>
      <c r="D557" s="180" t="s">
        <v>2986</v>
      </c>
      <c r="E557" s="180" t="s">
        <v>1866</v>
      </c>
      <c r="F557" s="180">
        <v>926.16</v>
      </c>
      <c r="G557" s="180" t="s">
        <v>1840</v>
      </c>
      <c r="H557" s="180" t="s">
        <v>4330</v>
      </c>
      <c r="I557" s="180" t="s">
        <v>2055</v>
      </c>
      <c r="J557" s="180" t="s">
        <v>4331</v>
      </c>
      <c r="K557" s="180" t="s">
        <v>4332</v>
      </c>
      <c r="L557" s="180" t="s">
        <v>4333</v>
      </c>
      <c r="M557" s="180" t="s">
        <v>1844</v>
      </c>
      <c r="N557" s="180" t="s">
        <v>447</v>
      </c>
      <c r="O557" s="180">
        <v>135945027</v>
      </c>
      <c r="P557" s="180">
        <v>135945250</v>
      </c>
      <c r="Q557" s="180" t="s">
        <v>4334</v>
      </c>
      <c r="R557" s="180">
        <v>0</v>
      </c>
      <c r="S557" s="180" t="s">
        <v>33</v>
      </c>
      <c r="T557" s="180" t="s">
        <v>21</v>
      </c>
      <c r="U557" s="180" t="b">
        <v>0</v>
      </c>
      <c r="V557" s="180" t="s">
        <v>1858</v>
      </c>
      <c r="W557" s="180" t="s">
        <v>26</v>
      </c>
      <c r="X557" s="159"/>
      <c r="Y557" s="159"/>
      <c r="Z557" s="159"/>
    </row>
    <row r="558" spans="1:26" ht="15" customHeight="1">
      <c r="A558" s="180" t="s">
        <v>447</v>
      </c>
      <c r="B558" s="180">
        <v>136383542</v>
      </c>
      <c r="C558" s="180" t="s">
        <v>1837</v>
      </c>
      <c r="D558" s="180" t="s">
        <v>3323</v>
      </c>
      <c r="E558" s="180" t="s">
        <v>1847</v>
      </c>
      <c r="F558" s="180">
        <v>643.73</v>
      </c>
      <c r="G558" s="180" t="s">
        <v>1840</v>
      </c>
      <c r="H558" s="180" t="s">
        <v>4335</v>
      </c>
      <c r="I558" s="180" t="s">
        <v>1922</v>
      </c>
      <c r="J558" s="180" t="s">
        <v>4336</v>
      </c>
      <c r="K558" s="180" t="s">
        <v>4337</v>
      </c>
      <c r="L558" s="180" t="s">
        <v>1837</v>
      </c>
      <c r="M558" s="180" t="s">
        <v>1837</v>
      </c>
      <c r="N558" s="180" t="s">
        <v>447</v>
      </c>
      <c r="O558" s="180">
        <v>136383185</v>
      </c>
      <c r="P558" s="180">
        <v>136383668</v>
      </c>
      <c r="Q558" s="180" t="s">
        <v>4338</v>
      </c>
      <c r="R558" s="180">
        <v>0</v>
      </c>
      <c r="S558" s="180" t="s">
        <v>33</v>
      </c>
      <c r="T558" s="180" t="s">
        <v>21</v>
      </c>
      <c r="U558" s="180" t="b">
        <v>0</v>
      </c>
      <c r="V558" s="180" t="s">
        <v>1858</v>
      </c>
      <c r="W558" s="180" t="s">
        <v>26</v>
      </c>
      <c r="X558" s="159"/>
      <c r="Y558" s="159"/>
      <c r="Z558" s="159"/>
    </row>
    <row r="559" spans="1:26" ht="15" customHeight="1">
      <c r="A559" s="180" t="s">
        <v>447</v>
      </c>
      <c r="B559" s="180">
        <v>138023718</v>
      </c>
      <c r="C559" s="180" t="s">
        <v>1837</v>
      </c>
      <c r="D559" s="180" t="s">
        <v>4339</v>
      </c>
      <c r="E559" s="180" t="s">
        <v>1839</v>
      </c>
      <c r="F559" s="180">
        <v>1667.17</v>
      </c>
      <c r="G559" s="180" t="s">
        <v>1840</v>
      </c>
      <c r="H559" s="180" t="s">
        <v>4340</v>
      </c>
      <c r="I559" s="180" t="s">
        <v>2954</v>
      </c>
      <c r="J559" s="180" t="s">
        <v>4341</v>
      </c>
      <c r="K559" s="180" t="s">
        <v>4342</v>
      </c>
      <c r="L559" s="180" t="s">
        <v>4343</v>
      </c>
      <c r="M559" s="180" t="s">
        <v>1896</v>
      </c>
      <c r="N559" s="180" t="s">
        <v>447</v>
      </c>
      <c r="O559" s="180">
        <v>138023010</v>
      </c>
      <c r="P559" s="180">
        <v>138023811</v>
      </c>
      <c r="Q559" s="180" t="s">
        <v>4344</v>
      </c>
      <c r="R559" s="180">
        <v>0</v>
      </c>
      <c r="S559" s="180" t="s">
        <v>1905</v>
      </c>
      <c r="T559" s="180" t="s">
        <v>21</v>
      </c>
      <c r="U559" s="180" t="b">
        <v>0</v>
      </c>
      <c r="V559" s="180" t="s">
        <v>1858</v>
      </c>
      <c r="W559" s="180" t="s">
        <v>26</v>
      </c>
      <c r="X559" s="159"/>
      <c r="Y559" s="159"/>
      <c r="Z559" s="159"/>
    </row>
    <row r="560" spans="1:26" ht="15" customHeight="1">
      <c r="A560" s="180" t="s">
        <v>447</v>
      </c>
      <c r="B560" s="180">
        <v>138217086</v>
      </c>
      <c r="C560" s="180" t="s">
        <v>1837</v>
      </c>
      <c r="D560" s="180" t="s">
        <v>4345</v>
      </c>
      <c r="E560" s="180" t="s">
        <v>1866</v>
      </c>
      <c r="F560" s="180" t="s">
        <v>1837</v>
      </c>
      <c r="G560" s="180" t="s">
        <v>1840</v>
      </c>
      <c r="H560" s="180" t="s">
        <v>4346</v>
      </c>
      <c r="I560" s="180" t="s">
        <v>1842</v>
      </c>
      <c r="J560" s="180" t="s">
        <v>1837</v>
      </c>
      <c r="K560" s="180" t="s">
        <v>4347</v>
      </c>
      <c r="L560" s="180" t="s">
        <v>1837</v>
      </c>
      <c r="M560" s="180" t="s">
        <v>1896</v>
      </c>
      <c r="N560" s="180" t="s">
        <v>447</v>
      </c>
      <c r="O560" s="180">
        <v>138217023</v>
      </c>
      <c r="P560" s="180">
        <v>138217230</v>
      </c>
      <c r="Q560" s="180" t="s">
        <v>4348</v>
      </c>
      <c r="R560" s="180">
        <v>0</v>
      </c>
      <c r="S560" s="180" t="s">
        <v>1905</v>
      </c>
      <c r="T560" s="180" t="s">
        <v>21</v>
      </c>
      <c r="U560" s="180" t="b">
        <v>0</v>
      </c>
      <c r="V560" s="180" t="s">
        <v>1858</v>
      </c>
      <c r="W560" s="180" t="s">
        <v>26</v>
      </c>
      <c r="X560" s="159"/>
      <c r="Y560" s="159"/>
      <c r="Z560" s="159"/>
    </row>
    <row r="561" spans="1:26" ht="15" customHeight="1">
      <c r="A561" s="180" t="s">
        <v>495</v>
      </c>
      <c r="B561" s="180">
        <v>7843788</v>
      </c>
      <c r="C561" s="180" t="s">
        <v>1837</v>
      </c>
      <c r="D561" s="180" t="s">
        <v>1866</v>
      </c>
      <c r="E561" s="180" t="s">
        <v>4349</v>
      </c>
      <c r="F561" s="180">
        <v>30</v>
      </c>
      <c r="G561" s="180" t="s">
        <v>1840</v>
      </c>
      <c r="H561" s="180" t="s">
        <v>4350</v>
      </c>
      <c r="I561" s="180" t="s">
        <v>773</v>
      </c>
      <c r="J561" s="180" t="s">
        <v>1837</v>
      </c>
      <c r="K561" s="180" t="s">
        <v>1837</v>
      </c>
      <c r="L561" s="180" t="s">
        <v>1837</v>
      </c>
      <c r="M561" s="180" t="s">
        <v>1877</v>
      </c>
      <c r="N561" s="180" t="s">
        <v>495</v>
      </c>
      <c r="O561" s="180">
        <v>7843497</v>
      </c>
      <c r="P561" s="180">
        <v>7844016</v>
      </c>
      <c r="Q561" s="180" t="s">
        <v>4351</v>
      </c>
      <c r="R561" s="180">
        <v>0</v>
      </c>
      <c r="S561" s="180" t="s">
        <v>1905</v>
      </c>
      <c r="T561" s="180" t="s">
        <v>21</v>
      </c>
      <c r="U561" s="180" t="b">
        <v>0</v>
      </c>
      <c r="V561" s="180" t="s">
        <v>1858</v>
      </c>
      <c r="W561" s="180" t="s">
        <v>26</v>
      </c>
      <c r="X561" s="159"/>
      <c r="Y561" s="159"/>
      <c r="Z561" s="159"/>
    </row>
    <row r="562" spans="1:26" ht="15" customHeight="1">
      <c r="A562" s="180" t="s">
        <v>495</v>
      </c>
      <c r="B562" s="180">
        <v>8466304</v>
      </c>
      <c r="C562" s="180" t="s">
        <v>1837</v>
      </c>
      <c r="D562" s="180" t="s">
        <v>4352</v>
      </c>
      <c r="E562" s="180" t="s">
        <v>1890</v>
      </c>
      <c r="F562" s="180">
        <v>30</v>
      </c>
      <c r="G562" s="180" t="s">
        <v>1840</v>
      </c>
      <c r="H562" s="180" t="s">
        <v>4353</v>
      </c>
      <c r="I562" s="180" t="s">
        <v>773</v>
      </c>
      <c r="J562" s="180" t="s">
        <v>1837</v>
      </c>
      <c r="K562" s="180" t="s">
        <v>1837</v>
      </c>
      <c r="L562" s="180" t="s">
        <v>1837</v>
      </c>
      <c r="M562" s="180" t="s">
        <v>1877</v>
      </c>
      <c r="N562" s="180" t="s">
        <v>495</v>
      </c>
      <c r="O562" s="180">
        <v>8465744</v>
      </c>
      <c r="P562" s="180">
        <v>8466383</v>
      </c>
      <c r="Q562" s="180" t="s">
        <v>4354</v>
      </c>
      <c r="R562" s="180">
        <v>0</v>
      </c>
      <c r="S562" s="180" t="s">
        <v>1905</v>
      </c>
      <c r="T562" s="180" t="s">
        <v>21</v>
      </c>
      <c r="U562" s="180" t="b">
        <v>0</v>
      </c>
      <c r="V562" s="180" t="s">
        <v>1858</v>
      </c>
      <c r="W562" s="180" t="s">
        <v>26</v>
      </c>
      <c r="X562" s="159"/>
      <c r="Y562" s="159"/>
      <c r="Z562" s="159"/>
    </row>
    <row r="563" spans="1:26" ht="15" customHeight="1">
      <c r="A563" s="180" t="s">
        <v>495</v>
      </c>
      <c r="B563" s="180">
        <v>12498744</v>
      </c>
      <c r="C563" s="180" t="s">
        <v>1837</v>
      </c>
      <c r="D563" s="180" t="s">
        <v>4355</v>
      </c>
      <c r="E563" s="180" t="s">
        <v>1847</v>
      </c>
      <c r="F563" s="180">
        <v>78.73</v>
      </c>
      <c r="G563" s="180" t="s">
        <v>1837</v>
      </c>
      <c r="H563" s="180" t="s">
        <v>4356</v>
      </c>
      <c r="I563" s="180" t="s">
        <v>2042</v>
      </c>
      <c r="J563" s="180" t="s">
        <v>4357</v>
      </c>
      <c r="K563" s="180" t="s">
        <v>1837</v>
      </c>
      <c r="L563" s="180" t="s">
        <v>1837</v>
      </c>
      <c r="M563" s="180" t="s">
        <v>1837</v>
      </c>
      <c r="N563" s="180" t="s">
        <v>495</v>
      </c>
      <c r="O563" s="180">
        <v>12498679</v>
      </c>
      <c r="P563" s="180">
        <v>12498796</v>
      </c>
      <c r="Q563" s="180" t="s">
        <v>4358</v>
      </c>
      <c r="R563" s="180">
        <v>0</v>
      </c>
      <c r="S563" s="180" t="s">
        <v>1905</v>
      </c>
      <c r="T563" s="180" t="s">
        <v>21</v>
      </c>
      <c r="U563" s="180" t="b">
        <v>0</v>
      </c>
      <c r="V563" s="180" t="s">
        <v>1858</v>
      </c>
      <c r="W563" s="180" t="s">
        <v>26</v>
      </c>
      <c r="X563" s="159"/>
      <c r="Y563" s="159"/>
      <c r="Z563" s="159"/>
    </row>
    <row r="564" spans="1:26" ht="15" customHeight="1">
      <c r="A564" s="180" t="s">
        <v>495</v>
      </c>
      <c r="B564" s="180">
        <v>12498769</v>
      </c>
      <c r="C564" s="180" t="s">
        <v>1837</v>
      </c>
      <c r="D564" s="180" t="s">
        <v>2182</v>
      </c>
      <c r="E564" s="180" t="s">
        <v>1890</v>
      </c>
      <c r="F564" s="180">
        <v>77.73</v>
      </c>
      <c r="G564" s="180" t="s">
        <v>1837</v>
      </c>
      <c r="H564" s="180" t="s">
        <v>4359</v>
      </c>
      <c r="I564" s="180" t="s">
        <v>1922</v>
      </c>
      <c r="J564" s="180" t="s">
        <v>4360</v>
      </c>
      <c r="K564" s="180" t="s">
        <v>1837</v>
      </c>
      <c r="L564" s="180" t="s">
        <v>1837</v>
      </c>
      <c r="M564" s="180" t="s">
        <v>1837</v>
      </c>
      <c r="N564" s="180" t="s">
        <v>495</v>
      </c>
      <c r="O564" s="180">
        <v>12498679</v>
      </c>
      <c r="P564" s="180">
        <v>12498796</v>
      </c>
      <c r="Q564" s="180" t="s">
        <v>4358</v>
      </c>
      <c r="R564" s="180">
        <v>0</v>
      </c>
      <c r="S564" s="180" t="s">
        <v>1905</v>
      </c>
      <c r="T564" s="180" t="s">
        <v>21</v>
      </c>
      <c r="U564" s="180" t="b">
        <v>0</v>
      </c>
      <c r="V564" s="180" t="s">
        <v>1858</v>
      </c>
      <c r="W564" s="180" t="s">
        <v>26</v>
      </c>
      <c r="X564" s="159"/>
      <c r="Y564" s="159"/>
      <c r="Z564" s="159"/>
    </row>
    <row r="565" spans="1:26" ht="15" customHeight="1">
      <c r="A565" s="180" t="s">
        <v>495</v>
      </c>
      <c r="B565" s="180">
        <v>24311779</v>
      </c>
      <c r="C565" s="180" t="s">
        <v>1837</v>
      </c>
      <c r="D565" s="180" t="s">
        <v>1847</v>
      </c>
      <c r="E565" s="180" t="s">
        <v>4361</v>
      </c>
      <c r="F565" s="180">
        <v>518.73</v>
      </c>
      <c r="G565" s="180" t="s">
        <v>1840</v>
      </c>
      <c r="H565" s="180" t="s">
        <v>4362</v>
      </c>
      <c r="I565" s="180" t="s">
        <v>2293</v>
      </c>
      <c r="J565" s="180" t="s">
        <v>4363</v>
      </c>
      <c r="K565" s="180" t="s">
        <v>4364</v>
      </c>
      <c r="L565" s="180" t="s">
        <v>1837</v>
      </c>
      <c r="M565" s="180" t="s">
        <v>1837</v>
      </c>
      <c r="N565" s="180" t="s">
        <v>495</v>
      </c>
      <c r="O565" s="180">
        <v>24310861</v>
      </c>
      <c r="P565" s="180">
        <v>24313315</v>
      </c>
      <c r="Q565" s="180" t="s">
        <v>4365</v>
      </c>
      <c r="R565" s="180">
        <v>0</v>
      </c>
      <c r="S565" s="180" t="s">
        <v>33</v>
      </c>
      <c r="T565" s="180" t="s">
        <v>21</v>
      </c>
      <c r="U565" s="180" t="b">
        <v>0</v>
      </c>
      <c r="V565" s="180" t="s">
        <v>1858</v>
      </c>
      <c r="W565" s="180" t="s">
        <v>26</v>
      </c>
      <c r="X565" s="159"/>
      <c r="Y565" s="159"/>
      <c r="Z565" s="159"/>
    </row>
    <row r="566" spans="1:26" ht="15" customHeight="1">
      <c r="A566" s="180" t="s">
        <v>495</v>
      </c>
      <c r="B566" s="180">
        <v>24364312</v>
      </c>
      <c r="C566" s="180" t="s">
        <v>1837</v>
      </c>
      <c r="D566" s="180" t="s">
        <v>4366</v>
      </c>
      <c r="E566" s="180" t="s">
        <v>1847</v>
      </c>
      <c r="F566" s="180">
        <v>131.94</v>
      </c>
      <c r="G566" s="180" t="s">
        <v>1837</v>
      </c>
      <c r="H566" s="180" t="s">
        <v>4367</v>
      </c>
      <c r="I566" s="180" t="s">
        <v>1996</v>
      </c>
      <c r="J566" s="180" t="s">
        <v>4368</v>
      </c>
      <c r="K566" s="180" t="s">
        <v>1837</v>
      </c>
      <c r="L566" s="180" t="s">
        <v>1837</v>
      </c>
      <c r="M566" s="180" t="s">
        <v>1877</v>
      </c>
      <c r="N566" s="180" t="s">
        <v>495</v>
      </c>
      <c r="O566" s="180">
        <v>24362760</v>
      </c>
      <c r="P566" s="180">
        <v>24365424</v>
      </c>
      <c r="Q566" s="180" t="s">
        <v>4369</v>
      </c>
      <c r="R566" s="180">
        <v>0</v>
      </c>
      <c r="S566" s="180" t="s">
        <v>1905</v>
      </c>
      <c r="T566" s="180" t="s">
        <v>21</v>
      </c>
      <c r="U566" s="180" t="b">
        <v>0</v>
      </c>
      <c r="V566" s="180" t="s">
        <v>1858</v>
      </c>
      <c r="W566" s="180" t="s">
        <v>26</v>
      </c>
      <c r="X566" s="159"/>
      <c r="Y566" s="159"/>
      <c r="Z566" s="159"/>
    </row>
    <row r="567" spans="1:26" ht="15" customHeight="1">
      <c r="A567" s="180" t="s">
        <v>495</v>
      </c>
      <c r="B567" s="180">
        <v>38286155</v>
      </c>
      <c r="C567" s="180" t="s">
        <v>1837</v>
      </c>
      <c r="D567" s="180" t="s">
        <v>1847</v>
      </c>
      <c r="E567" s="180" t="s">
        <v>4370</v>
      </c>
      <c r="F567" s="180">
        <v>30</v>
      </c>
      <c r="G567" s="180" t="s">
        <v>1840</v>
      </c>
      <c r="H567" s="180" t="s">
        <v>4371</v>
      </c>
      <c r="I567" s="180" t="s">
        <v>773</v>
      </c>
      <c r="J567" s="180" t="s">
        <v>1837</v>
      </c>
      <c r="K567" s="180" t="s">
        <v>1837</v>
      </c>
      <c r="L567" s="180" t="s">
        <v>1837</v>
      </c>
      <c r="M567" s="180" t="s">
        <v>1877</v>
      </c>
      <c r="N567" s="180" t="s">
        <v>495</v>
      </c>
      <c r="O567" s="180">
        <v>38285539</v>
      </c>
      <c r="P567" s="180">
        <v>38287245</v>
      </c>
      <c r="Q567" s="180" t="s">
        <v>4372</v>
      </c>
      <c r="R567" s="180">
        <v>0</v>
      </c>
      <c r="S567" s="180" t="s">
        <v>33</v>
      </c>
      <c r="T567" s="180" t="s">
        <v>21</v>
      </c>
      <c r="U567" s="180" t="b">
        <v>1</v>
      </c>
      <c r="V567" s="180" t="s">
        <v>1846</v>
      </c>
      <c r="W567" s="180" t="s">
        <v>26</v>
      </c>
      <c r="X567" s="159"/>
      <c r="Y567" s="159"/>
      <c r="Z567" s="159"/>
    </row>
    <row r="568" spans="1:26" ht="15" customHeight="1">
      <c r="A568" s="180" t="s">
        <v>495</v>
      </c>
      <c r="B568" s="180">
        <v>49332761</v>
      </c>
      <c r="C568" s="180" t="s">
        <v>1837</v>
      </c>
      <c r="D568" s="180" t="s">
        <v>4373</v>
      </c>
      <c r="E568" s="180" t="s">
        <v>1847</v>
      </c>
      <c r="F568" s="180">
        <v>400.72</v>
      </c>
      <c r="G568" s="180" t="s">
        <v>1840</v>
      </c>
      <c r="H568" s="180" t="s">
        <v>4374</v>
      </c>
      <c r="I568" s="180" t="s">
        <v>2104</v>
      </c>
      <c r="J568" s="180" t="s">
        <v>4375</v>
      </c>
      <c r="K568" s="180" t="s">
        <v>4376</v>
      </c>
      <c r="L568" s="180" t="s">
        <v>1837</v>
      </c>
      <c r="M568" s="180" t="s">
        <v>1837</v>
      </c>
      <c r="N568" s="180" t="s">
        <v>495</v>
      </c>
      <c r="O568" s="180">
        <v>49332737</v>
      </c>
      <c r="P568" s="180">
        <v>49332821</v>
      </c>
      <c r="Q568" s="180" t="s">
        <v>4377</v>
      </c>
      <c r="R568" s="180">
        <v>0</v>
      </c>
      <c r="S568" s="180" t="s">
        <v>1905</v>
      </c>
      <c r="T568" s="180" t="s">
        <v>21</v>
      </c>
      <c r="U568" s="180" t="b">
        <v>0</v>
      </c>
      <c r="V568" s="180" t="s">
        <v>1858</v>
      </c>
      <c r="W568" s="180" t="s">
        <v>26</v>
      </c>
      <c r="X568" s="159"/>
      <c r="Y568" s="159"/>
      <c r="Z568" s="159"/>
    </row>
    <row r="569" spans="1:26" ht="15" customHeight="1">
      <c r="A569" s="180" t="s">
        <v>495</v>
      </c>
      <c r="B569" s="180">
        <v>50607758</v>
      </c>
      <c r="C569" s="180" t="s">
        <v>1837</v>
      </c>
      <c r="D569" s="180" t="s">
        <v>1847</v>
      </c>
      <c r="E569" s="180" t="s">
        <v>4378</v>
      </c>
      <c r="F569" s="180">
        <v>520.94000000000005</v>
      </c>
      <c r="G569" s="180" t="s">
        <v>1840</v>
      </c>
      <c r="H569" s="180" t="s">
        <v>4379</v>
      </c>
      <c r="I569" s="180" t="s">
        <v>4295</v>
      </c>
      <c r="J569" s="180" t="s">
        <v>4380</v>
      </c>
      <c r="K569" s="180" t="s">
        <v>4381</v>
      </c>
      <c r="L569" s="180" t="s">
        <v>4382</v>
      </c>
      <c r="M569" s="180" t="s">
        <v>1837</v>
      </c>
      <c r="N569" s="180" t="s">
        <v>495</v>
      </c>
      <c r="O569" s="180">
        <v>50607380</v>
      </c>
      <c r="P569" s="180">
        <v>50608184</v>
      </c>
      <c r="Q569" s="180" t="s">
        <v>4383</v>
      </c>
      <c r="R569" s="180">
        <v>0</v>
      </c>
      <c r="S569" s="180" t="s">
        <v>33</v>
      </c>
      <c r="T569" s="180" t="s">
        <v>21</v>
      </c>
      <c r="U569" s="180" t="b">
        <v>0</v>
      </c>
      <c r="V569" s="180" t="s">
        <v>1858</v>
      </c>
      <c r="W569" s="180" t="s">
        <v>26</v>
      </c>
      <c r="X569" s="159"/>
      <c r="Y569" s="159"/>
      <c r="Z569" s="159"/>
    </row>
    <row r="570" spans="1:26" ht="15" customHeight="1">
      <c r="A570" s="180" t="s">
        <v>495</v>
      </c>
      <c r="B570" s="180">
        <v>51496443</v>
      </c>
      <c r="C570" s="180" t="s">
        <v>1837</v>
      </c>
      <c r="D570" s="180" t="s">
        <v>4384</v>
      </c>
      <c r="E570" s="180" t="s">
        <v>1890</v>
      </c>
      <c r="F570" s="180">
        <v>776.47</v>
      </c>
      <c r="G570" s="180" t="s">
        <v>1840</v>
      </c>
      <c r="H570" s="180" t="s">
        <v>4385</v>
      </c>
      <c r="I570" s="180" t="s">
        <v>2820</v>
      </c>
      <c r="J570" s="180" t="s">
        <v>4386</v>
      </c>
      <c r="K570" s="180" t="s">
        <v>4387</v>
      </c>
      <c r="L570" s="180" t="s">
        <v>4388</v>
      </c>
      <c r="M570" s="180" t="s">
        <v>1877</v>
      </c>
      <c r="N570" s="180" t="s">
        <v>495</v>
      </c>
      <c r="O570" s="180">
        <v>51495950</v>
      </c>
      <c r="P570" s="180">
        <v>51496444</v>
      </c>
      <c r="Q570" s="180" t="s">
        <v>4389</v>
      </c>
      <c r="R570" s="180">
        <v>0</v>
      </c>
      <c r="S570" s="180" t="s">
        <v>33</v>
      </c>
      <c r="T570" s="180" t="s">
        <v>21</v>
      </c>
      <c r="U570" s="180" t="b">
        <v>0</v>
      </c>
      <c r="V570" s="180" t="s">
        <v>1858</v>
      </c>
      <c r="W570" s="180" t="s">
        <v>26</v>
      </c>
      <c r="X570" s="159"/>
      <c r="Y570" s="159"/>
      <c r="Z570" s="159"/>
    </row>
    <row r="571" spans="1:26" ht="15" customHeight="1">
      <c r="A571" s="180" t="s">
        <v>495</v>
      </c>
      <c r="B571" s="180">
        <v>67545316</v>
      </c>
      <c r="C571" s="180" t="s">
        <v>1837</v>
      </c>
      <c r="D571" s="180" t="s">
        <v>1839</v>
      </c>
      <c r="E571" s="180" t="s">
        <v>4390</v>
      </c>
      <c r="F571" s="180">
        <v>30</v>
      </c>
      <c r="G571" s="180" t="s">
        <v>1840</v>
      </c>
      <c r="H571" s="180" t="s">
        <v>4391</v>
      </c>
      <c r="I571" s="180" t="s">
        <v>773</v>
      </c>
      <c r="J571" s="180" t="s">
        <v>1837</v>
      </c>
      <c r="K571" s="180" t="s">
        <v>1837</v>
      </c>
      <c r="L571" s="180" t="s">
        <v>1837</v>
      </c>
      <c r="M571" s="180" t="s">
        <v>1877</v>
      </c>
      <c r="N571" s="180" t="s">
        <v>495</v>
      </c>
      <c r="O571" s="180">
        <v>67545146</v>
      </c>
      <c r="P571" s="180">
        <v>67546762</v>
      </c>
      <c r="Q571" s="180" t="s">
        <v>4392</v>
      </c>
      <c r="R571" s="180">
        <v>0</v>
      </c>
      <c r="S571" s="180" t="s">
        <v>1905</v>
      </c>
      <c r="T571" s="180" t="s">
        <v>21</v>
      </c>
      <c r="U571" s="180" t="b">
        <v>0</v>
      </c>
      <c r="V571" s="180" t="s">
        <v>1858</v>
      </c>
      <c r="W571" s="180" t="s">
        <v>26</v>
      </c>
      <c r="X571" s="159"/>
      <c r="Y571" s="159"/>
      <c r="Z571" s="159"/>
    </row>
    <row r="572" spans="1:26" ht="15" customHeight="1">
      <c r="A572" s="180" t="s">
        <v>495</v>
      </c>
      <c r="B572" s="180">
        <v>85911324</v>
      </c>
      <c r="C572" s="180" t="s">
        <v>1837</v>
      </c>
      <c r="D572" s="180" t="s">
        <v>2022</v>
      </c>
      <c r="E572" s="180" t="s">
        <v>1890</v>
      </c>
      <c r="F572" s="180">
        <v>30</v>
      </c>
      <c r="G572" s="180" t="s">
        <v>1840</v>
      </c>
      <c r="H572" s="180" t="s">
        <v>4393</v>
      </c>
      <c r="I572" s="180" t="s">
        <v>773</v>
      </c>
      <c r="J572" s="180" t="s">
        <v>1837</v>
      </c>
      <c r="K572" s="180" t="s">
        <v>1837</v>
      </c>
      <c r="L572" s="180" t="s">
        <v>1837</v>
      </c>
      <c r="M572" s="180" t="s">
        <v>1877</v>
      </c>
      <c r="N572" s="180" t="s">
        <v>495</v>
      </c>
      <c r="O572" s="180">
        <v>85911260</v>
      </c>
      <c r="P572" s="180">
        <v>85911338</v>
      </c>
      <c r="Q572" s="180" t="s">
        <v>4394</v>
      </c>
      <c r="R572" s="180">
        <v>0</v>
      </c>
      <c r="S572" s="180" t="s">
        <v>33</v>
      </c>
      <c r="T572" s="180" t="s">
        <v>21</v>
      </c>
      <c r="U572" s="180" t="b">
        <v>0</v>
      </c>
      <c r="V572" s="180" t="s">
        <v>1858</v>
      </c>
      <c r="W572" s="180" t="s">
        <v>26</v>
      </c>
      <c r="X572" s="159"/>
      <c r="Y572" s="159"/>
      <c r="Z572" s="159"/>
    </row>
    <row r="573" spans="1:26" ht="15" customHeight="1">
      <c r="A573" s="180" t="s">
        <v>495</v>
      </c>
      <c r="B573" s="180">
        <v>108183752</v>
      </c>
      <c r="C573" s="180" t="s">
        <v>1837</v>
      </c>
      <c r="D573" s="180" t="s">
        <v>1847</v>
      </c>
      <c r="E573" s="180" t="s">
        <v>2264</v>
      </c>
      <c r="F573" s="180">
        <v>1067.04</v>
      </c>
      <c r="G573" s="180" t="s">
        <v>1840</v>
      </c>
      <c r="H573" s="180" t="s">
        <v>4395</v>
      </c>
      <c r="I573" s="180" t="s">
        <v>3264</v>
      </c>
      <c r="J573" s="180" t="s">
        <v>4396</v>
      </c>
      <c r="K573" s="180" t="s">
        <v>4397</v>
      </c>
      <c r="L573" s="180" t="s">
        <v>4398</v>
      </c>
      <c r="M573" s="180" t="s">
        <v>1837</v>
      </c>
      <c r="N573" s="180" t="s">
        <v>495</v>
      </c>
      <c r="O573" s="180">
        <v>108183721</v>
      </c>
      <c r="P573" s="180">
        <v>108183772</v>
      </c>
      <c r="Q573" s="180" t="s">
        <v>4399</v>
      </c>
      <c r="R573" s="180">
        <v>0</v>
      </c>
      <c r="S573" s="180" t="s">
        <v>33</v>
      </c>
      <c r="T573" s="180" t="s">
        <v>21</v>
      </c>
      <c r="U573" s="180" t="b">
        <v>0</v>
      </c>
      <c r="V573" s="180" t="s">
        <v>1858</v>
      </c>
      <c r="W573" s="180" t="s">
        <v>26</v>
      </c>
      <c r="X573" s="159"/>
      <c r="Y573" s="159"/>
      <c r="Z573" s="159"/>
    </row>
    <row r="574" spans="1:26" ht="15" customHeight="1">
      <c r="A574" s="180" t="s">
        <v>495</v>
      </c>
      <c r="B574" s="180">
        <v>133027851</v>
      </c>
      <c r="C574" s="180" t="s">
        <v>1837</v>
      </c>
      <c r="D574" s="180" t="s">
        <v>1866</v>
      </c>
      <c r="E574" s="180" t="s">
        <v>4400</v>
      </c>
      <c r="F574" s="180">
        <v>1235.05</v>
      </c>
      <c r="G574" s="180" t="s">
        <v>1840</v>
      </c>
      <c r="H574" s="180" t="s">
        <v>4401</v>
      </c>
      <c r="I574" s="180" t="s">
        <v>2843</v>
      </c>
      <c r="J574" s="180" t="s">
        <v>4402</v>
      </c>
      <c r="K574" s="180" t="s">
        <v>4403</v>
      </c>
      <c r="L574" s="180" t="s">
        <v>4404</v>
      </c>
      <c r="M574" s="180" t="s">
        <v>1837</v>
      </c>
      <c r="N574" s="180" t="s">
        <v>495</v>
      </c>
      <c r="O574" s="180">
        <v>133025478</v>
      </c>
      <c r="P574" s="180">
        <v>133028220</v>
      </c>
      <c r="Q574" s="180" t="s">
        <v>4405</v>
      </c>
      <c r="R574" s="180">
        <v>0</v>
      </c>
      <c r="S574" s="180" t="s">
        <v>33</v>
      </c>
      <c r="T574" s="180" t="s">
        <v>21</v>
      </c>
      <c r="U574" s="180" t="b">
        <v>0</v>
      </c>
      <c r="V574" s="180" t="s">
        <v>1858</v>
      </c>
      <c r="W574" s="180" t="s">
        <v>26</v>
      </c>
      <c r="X574" s="159"/>
      <c r="Y574" s="159"/>
      <c r="Z574" s="159"/>
    </row>
    <row r="575" spans="1:26" ht="15" customHeight="1">
      <c r="A575" s="180" t="s">
        <v>495</v>
      </c>
      <c r="B575" s="180">
        <v>136392285</v>
      </c>
      <c r="C575" s="180" t="s">
        <v>1837</v>
      </c>
      <c r="D575" s="180" t="s">
        <v>4406</v>
      </c>
      <c r="E575" s="180" t="s">
        <v>1890</v>
      </c>
      <c r="F575" s="180">
        <v>3345.03</v>
      </c>
      <c r="G575" s="180" t="s">
        <v>1840</v>
      </c>
      <c r="H575" s="180" t="s">
        <v>4407</v>
      </c>
      <c r="I575" s="180" t="s">
        <v>3607</v>
      </c>
      <c r="J575" s="180" t="s">
        <v>4408</v>
      </c>
      <c r="K575" s="180" t="s">
        <v>4409</v>
      </c>
      <c r="L575" s="180" t="s">
        <v>4410</v>
      </c>
      <c r="M575" s="180" t="s">
        <v>1877</v>
      </c>
      <c r="N575" s="180" t="s">
        <v>495</v>
      </c>
      <c r="O575" s="180">
        <v>136392231</v>
      </c>
      <c r="P575" s="180">
        <v>136392354</v>
      </c>
      <c r="Q575" s="180" t="s">
        <v>4411</v>
      </c>
      <c r="R575" s="180">
        <v>0</v>
      </c>
      <c r="S575" s="180" t="s">
        <v>1905</v>
      </c>
      <c r="T575" s="180" t="s">
        <v>21</v>
      </c>
      <c r="U575" s="180" t="b">
        <v>0</v>
      </c>
      <c r="V575" s="180" t="s">
        <v>1858</v>
      </c>
      <c r="W575" s="180" t="s">
        <v>26</v>
      </c>
      <c r="X575" s="159"/>
      <c r="Y575" s="159"/>
      <c r="Z575" s="159"/>
    </row>
    <row r="576" spans="1:26" ht="15" customHeight="1">
      <c r="A576" s="180" t="s">
        <v>438</v>
      </c>
      <c r="B576" s="180">
        <v>1708832</v>
      </c>
      <c r="C576" s="180" t="s">
        <v>1837</v>
      </c>
      <c r="D576" s="180" t="s">
        <v>4412</v>
      </c>
      <c r="E576" s="180" t="s">
        <v>1866</v>
      </c>
      <c r="F576" s="180">
        <v>30</v>
      </c>
      <c r="G576" s="180" t="s">
        <v>1840</v>
      </c>
      <c r="H576" s="180" t="s">
        <v>4413</v>
      </c>
      <c r="I576" s="180" t="s">
        <v>773</v>
      </c>
      <c r="J576" s="180" t="s">
        <v>1837</v>
      </c>
      <c r="K576" s="180" t="s">
        <v>1837</v>
      </c>
      <c r="L576" s="180" t="s">
        <v>1837</v>
      </c>
      <c r="M576" s="180" t="s">
        <v>1844</v>
      </c>
      <c r="N576" s="180" t="s">
        <v>438</v>
      </c>
      <c r="O576" s="180">
        <v>1708793</v>
      </c>
      <c r="P576" s="180">
        <v>1708952</v>
      </c>
      <c r="Q576" s="180" t="s">
        <v>1845</v>
      </c>
      <c r="R576" s="180">
        <v>0</v>
      </c>
      <c r="S576" s="180" t="s">
        <v>33</v>
      </c>
      <c r="T576" s="180" t="s">
        <v>26</v>
      </c>
      <c r="U576" s="180" t="b">
        <v>0</v>
      </c>
      <c r="V576" s="180" t="s">
        <v>1858</v>
      </c>
      <c r="W576" s="180" t="s">
        <v>26</v>
      </c>
      <c r="X576" s="159"/>
      <c r="Y576" s="159"/>
      <c r="Z576" s="159"/>
    </row>
    <row r="577" spans="1:26" ht="15" customHeight="1">
      <c r="A577" s="180" t="s">
        <v>438</v>
      </c>
      <c r="B577" s="180">
        <v>1708855</v>
      </c>
      <c r="C577" s="180" t="s">
        <v>1837</v>
      </c>
      <c r="D577" s="180" t="s">
        <v>1838</v>
      </c>
      <c r="E577" s="180" t="s">
        <v>1839</v>
      </c>
      <c r="F577" s="180" t="s">
        <v>1837</v>
      </c>
      <c r="G577" s="180" t="s">
        <v>1840</v>
      </c>
      <c r="H577" s="180" t="s">
        <v>1841</v>
      </c>
      <c r="I577" s="180" t="s">
        <v>1842</v>
      </c>
      <c r="J577" s="180" t="s">
        <v>1837</v>
      </c>
      <c r="K577" s="180" t="s">
        <v>1843</v>
      </c>
      <c r="L577" s="180" t="s">
        <v>1837</v>
      </c>
      <c r="M577" s="180" t="s">
        <v>1844</v>
      </c>
      <c r="N577" s="180" t="s">
        <v>438</v>
      </c>
      <c r="O577" s="180">
        <v>1708793</v>
      </c>
      <c r="P577" s="180">
        <v>1708952</v>
      </c>
      <c r="Q577" s="180" t="s">
        <v>1845</v>
      </c>
      <c r="R577" s="180">
        <v>0</v>
      </c>
      <c r="S577" s="180" t="s">
        <v>33</v>
      </c>
      <c r="T577" s="180" t="s">
        <v>26</v>
      </c>
      <c r="U577" s="180" t="b">
        <v>0</v>
      </c>
      <c r="V577" s="180" t="s">
        <v>1858</v>
      </c>
      <c r="W577" s="180" t="s">
        <v>26</v>
      </c>
      <c r="X577" s="159"/>
      <c r="Y577" s="159"/>
      <c r="Z577" s="159"/>
    </row>
    <row r="578" spans="1:26" ht="15" customHeight="1">
      <c r="A578" s="180" t="s">
        <v>438</v>
      </c>
      <c r="B578" s="180">
        <v>1955652</v>
      </c>
      <c r="C578" s="180" t="s">
        <v>1837</v>
      </c>
      <c r="D578" s="180" t="s">
        <v>1859</v>
      </c>
      <c r="E578" s="180" t="s">
        <v>1847</v>
      </c>
      <c r="F578" s="180">
        <v>583.6</v>
      </c>
      <c r="G578" s="180" t="s">
        <v>1837</v>
      </c>
      <c r="H578" s="180" t="s">
        <v>1860</v>
      </c>
      <c r="I578" s="180" t="s">
        <v>1861</v>
      </c>
      <c r="J578" s="180" t="s">
        <v>4414</v>
      </c>
      <c r="K578" s="180" t="s">
        <v>1837</v>
      </c>
      <c r="L578" s="180" t="s">
        <v>4415</v>
      </c>
      <c r="M578" s="180" t="s">
        <v>1837</v>
      </c>
      <c r="N578" s="180" t="s">
        <v>438</v>
      </c>
      <c r="O578" s="180">
        <v>1955577</v>
      </c>
      <c r="P578" s="180">
        <v>1955850</v>
      </c>
      <c r="Q578" s="180" t="s">
        <v>1864</v>
      </c>
      <c r="R578" s="180">
        <v>0</v>
      </c>
      <c r="S578" s="180" t="s">
        <v>33</v>
      </c>
      <c r="T578" s="180" t="s">
        <v>26</v>
      </c>
      <c r="U578" s="180" t="b">
        <v>0</v>
      </c>
      <c r="V578" s="180" t="s">
        <v>1858</v>
      </c>
      <c r="W578" s="180" t="s">
        <v>26</v>
      </c>
      <c r="X578" s="159"/>
      <c r="Y578" s="159"/>
      <c r="Z578" s="159"/>
    </row>
    <row r="579" spans="1:26" ht="15" customHeight="1">
      <c r="A579" s="180" t="s">
        <v>438</v>
      </c>
      <c r="B579" s="180">
        <v>1955672</v>
      </c>
      <c r="C579" s="180" t="s">
        <v>1837</v>
      </c>
      <c r="D579" s="180" t="s">
        <v>1865</v>
      </c>
      <c r="E579" s="180" t="s">
        <v>1866</v>
      </c>
      <c r="F579" s="180">
        <v>514.87</v>
      </c>
      <c r="G579" s="180" t="s">
        <v>1837</v>
      </c>
      <c r="H579" s="180" t="s">
        <v>1867</v>
      </c>
      <c r="I579" s="180" t="s">
        <v>1868</v>
      </c>
      <c r="J579" s="180" t="s">
        <v>4416</v>
      </c>
      <c r="K579" s="180" t="s">
        <v>1837</v>
      </c>
      <c r="L579" s="180" t="s">
        <v>4417</v>
      </c>
      <c r="M579" s="180" t="s">
        <v>1837</v>
      </c>
      <c r="N579" s="180" t="s">
        <v>438</v>
      </c>
      <c r="O579" s="180">
        <v>1955577</v>
      </c>
      <c r="P579" s="180">
        <v>1955850</v>
      </c>
      <c r="Q579" s="180" t="s">
        <v>1864</v>
      </c>
      <c r="R579" s="180">
        <v>0</v>
      </c>
      <c r="S579" s="180" t="s">
        <v>33</v>
      </c>
      <c r="T579" s="180" t="s">
        <v>26</v>
      </c>
      <c r="U579" s="180" t="b">
        <v>0</v>
      </c>
      <c r="V579" s="180" t="s">
        <v>1858</v>
      </c>
      <c r="W579" s="180" t="s">
        <v>26</v>
      </c>
      <c r="X579" s="159"/>
      <c r="Y579" s="159"/>
      <c r="Z579" s="159"/>
    </row>
    <row r="580" spans="1:26" ht="15" customHeight="1">
      <c r="A580" s="180" t="s">
        <v>438</v>
      </c>
      <c r="B580" s="180">
        <v>1968667</v>
      </c>
      <c r="C580" s="180" t="s">
        <v>1837</v>
      </c>
      <c r="D580" s="180" t="s">
        <v>1839</v>
      </c>
      <c r="E580" s="180" t="s">
        <v>2311</v>
      </c>
      <c r="F580" s="180">
        <v>577.28</v>
      </c>
      <c r="G580" s="180" t="s">
        <v>1840</v>
      </c>
      <c r="H580" s="180" t="s">
        <v>4418</v>
      </c>
      <c r="I580" s="180" t="s">
        <v>2113</v>
      </c>
      <c r="J580" s="180" t="s">
        <v>4419</v>
      </c>
      <c r="K580" s="180" t="s">
        <v>4420</v>
      </c>
      <c r="L580" s="180" t="s">
        <v>4421</v>
      </c>
      <c r="M580" s="180" t="s">
        <v>1837</v>
      </c>
      <c r="N580" s="180" t="s">
        <v>438</v>
      </c>
      <c r="O580" s="180">
        <v>1968634</v>
      </c>
      <c r="P580" s="180">
        <v>1968833</v>
      </c>
      <c r="Q580" s="180" t="s">
        <v>1864</v>
      </c>
      <c r="R580" s="180">
        <v>0</v>
      </c>
      <c r="S580" s="180" t="s">
        <v>33</v>
      </c>
      <c r="T580" s="180" t="s">
        <v>26</v>
      </c>
      <c r="U580" s="180" t="b">
        <v>0</v>
      </c>
      <c r="V580" s="180" t="s">
        <v>1858</v>
      </c>
      <c r="W580" s="180" t="s">
        <v>26</v>
      </c>
      <c r="X580" s="159"/>
      <c r="Y580" s="159"/>
      <c r="Z580" s="159"/>
    </row>
    <row r="581" spans="1:26" ht="15" customHeight="1">
      <c r="A581" s="180" t="s">
        <v>438</v>
      </c>
      <c r="B581" s="180">
        <v>6445763</v>
      </c>
      <c r="C581" s="180" t="s">
        <v>1837</v>
      </c>
      <c r="D581" s="180" t="s">
        <v>4422</v>
      </c>
      <c r="E581" s="180" t="s">
        <v>1847</v>
      </c>
      <c r="F581" s="180">
        <v>16.82</v>
      </c>
      <c r="G581" s="180" t="s">
        <v>2606</v>
      </c>
      <c r="H581" s="180" t="s">
        <v>4423</v>
      </c>
      <c r="I581" s="180" t="s">
        <v>2293</v>
      </c>
      <c r="J581" s="180" t="s">
        <v>4424</v>
      </c>
      <c r="K581" s="180" t="s">
        <v>1837</v>
      </c>
      <c r="L581" s="180" t="s">
        <v>1837</v>
      </c>
      <c r="M581" s="180" t="s">
        <v>1837</v>
      </c>
      <c r="N581" s="180" t="s">
        <v>438</v>
      </c>
      <c r="O581" s="180">
        <v>6445663</v>
      </c>
      <c r="P581" s="180">
        <v>6445935</v>
      </c>
      <c r="Q581" s="180" t="s">
        <v>4425</v>
      </c>
      <c r="R581" s="180">
        <v>0</v>
      </c>
      <c r="S581" s="180" t="s">
        <v>1905</v>
      </c>
      <c r="T581" s="180" t="s">
        <v>26</v>
      </c>
      <c r="U581" s="180" t="b">
        <v>0</v>
      </c>
      <c r="V581" s="180" t="s">
        <v>1858</v>
      </c>
      <c r="W581" s="180" t="s">
        <v>26</v>
      </c>
      <c r="X581" s="159"/>
      <c r="Y581" s="159"/>
      <c r="Z581" s="159"/>
    </row>
    <row r="582" spans="1:26" ht="15" customHeight="1">
      <c r="A582" s="180" t="s">
        <v>438</v>
      </c>
      <c r="B582" s="180">
        <v>6445776</v>
      </c>
      <c r="C582" s="180" t="s">
        <v>1837</v>
      </c>
      <c r="D582" s="180" t="s">
        <v>4426</v>
      </c>
      <c r="E582" s="180" t="s">
        <v>1847</v>
      </c>
      <c r="F582" s="180">
        <v>31.74</v>
      </c>
      <c r="G582" s="180" t="s">
        <v>2606</v>
      </c>
      <c r="H582" s="180" t="s">
        <v>4427</v>
      </c>
      <c r="I582" s="180" t="s">
        <v>2184</v>
      </c>
      <c r="J582" s="180" t="s">
        <v>4428</v>
      </c>
      <c r="K582" s="180" t="s">
        <v>1837</v>
      </c>
      <c r="L582" s="180" t="s">
        <v>1837</v>
      </c>
      <c r="M582" s="180" t="s">
        <v>1837</v>
      </c>
      <c r="N582" s="180" t="s">
        <v>438</v>
      </c>
      <c r="O582" s="180">
        <v>6445663</v>
      </c>
      <c r="P582" s="180">
        <v>6445935</v>
      </c>
      <c r="Q582" s="180" t="s">
        <v>4425</v>
      </c>
      <c r="R582" s="180">
        <v>0</v>
      </c>
      <c r="S582" s="180" t="s">
        <v>1905</v>
      </c>
      <c r="T582" s="180" t="s">
        <v>26</v>
      </c>
      <c r="U582" s="180" t="b">
        <v>0</v>
      </c>
      <c r="V582" s="180" t="s">
        <v>1858</v>
      </c>
      <c r="W582" s="180" t="s">
        <v>26</v>
      </c>
      <c r="X582" s="159"/>
      <c r="Y582" s="159"/>
      <c r="Z582" s="159"/>
    </row>
    <row r="583" spans="1:26" ht="15" customHeight="1">
      <c r="A583" s="180" t="s">
        <v>438</v>
      </c>
      <c r="B583" s="180">
        <v>13779899</v>
      </c>
      <c r="C583" s="180" t="s">
        <v>1837</v>
      </c>
      <c r="D583" s="180" t="s">
        <v>1890</v>
      </c>
      <c r="E583" s="180" t="s">
        <v>4429</v>
      </c>
      <c r="F583" s="180">
        <v>1980.5</v>
      </c>
      <c r="G583" s="180" t="s">
        <v>1840</v>
      </c>
      <c r="H583" s="180" t="s">
        <v>4430</v>
      </c>
      <c r="I583" s="180" t="s">
        <v>4284</v>
      </c>
      <c r="J583" s="180" t="s">
        <v>4431</v>
      </c>
      <c r="K583" s="180" t="s">
        <v>4432</v>
      </c>
      <c r="L583" s="180" t="s">
        <v>4433</v>
      </c>
      <c r="M583" s="180" t="s">
        <v>1837</v>
      </c>
      <c r="N583" s="180" t="s">
        <v>438</v>
      </c>
      <c r="O583" s="180">
        <v>13778417</v>
      </c>
      <c r="P583" s="180">
        <v>13782831</v>
      </c>
      <c r="Q583" s="180" t="s">
        <v>4434</v>
      </c>
      <c r="R583" s="180">
        <v>0</v>
      </c>
      <c r="S583" s="180" t="s">
        <v>1905</v>
      </c>
      <c r="T583" s="180" t="s">
        <v>26</v>
      </c>
      <c r="U583" s="180" t="b">
        <v>0</v>
      </c>
      <c r="V583" s="180" t="s">
        <v>1858</v>
      </c>
      <c r="W583" s="180" t="s">
        <v>26</v>
      </c>
      <c r="X583" s="159"/>
      <c r="Y583" s="159"/>
      <c r="Z583" s="159"/>
    </row>
    <row r="584" spans="1:26" ht="15" customHeight="1">
      <c r="A584" s="180" t="s">
        <v>438</v>
      </c>
      <c r="B584" s="180">
        <v>16758041</v>
      </c>
      <c r="C584" s="180" t="s">
        <v>1837</v>
      </c>
      <c r="D584" s="180" t="s">
        <v>1879</v>
      </c>
      <c r="E584" s="180" t="s">
        <v>1839</v>
      </c>
      <c r="F584" s="180">
        <v>259.73</v>
      </c>
      <c r="G584" s="180" t="s">
        <v>1840</v>
      </c>
      <c r="H584" s="180" t="s">
        <v>1880</v>
      </c>
      <c r="I584" s="180" t="s">
        <v>1881</v>
      </c>
      <c r="J584" s="180" t="s">
        <v>4435</v>
      </c>
      <c r="K584" s="180" t="s">
        <v>4436</v>
      </c>
      <c r="L584" s="180" t="s">
        <v>1837</v>
      </c>
      <c r="M584" s="180" t="s">
        <v>1837</v>
      </c>
      <c r="N584" s="180" t="s">
        <v>438</v>
      </c>
      <c r="O584" s="180">
        <v>16757941</v>
      </c>
      <c r="P584" s="180">
        <v>16758088</v>
      </c>
      <c r="Q584" s="180" t="s">
        <v>1884</v>
      </c>
      <c r="R584" s="180">
        <v>0</v>
      </c>
      <c r="S584" s="180" t="s">
        <v>33</v>
      </c>
      <c r="T584" s="180" t="s">
        <v>26</v>
      </c>
      <c r="U584" s="180" t="b">
        <v>0</v>
      </c>
      <c r="V584" s="180" t="s">
        <v>1858</v>
      </c>
      <c r="W584" s="180" t="s">
        <v>26</v>
      </c>
      <c r="X584" s="159"/>
      <c r="Y584" s="159"/>
      <c r="Z584" s="159"/>
    </row>
    <row r="585" spans="1:26" ht="15" customHeight="1">
      <c r="A585" s="180" t="s">
        <v>438</v>
      </c>
      <c r="B585" s="180">
        <v>16759500</v>
      </c>
      <c r="C585" s="180" t="s">
        <v>1837</v>
      </c>
      <c r="D585" s="180" t="s">
        <v>3895</v>
      </c>
      <c r="E585" s="180" t="s">
        <v>1866</v>
      </c>
      <c r="F585" s="180">
        <v>30</v>
      </c>
      <c r="G585" s="180" t="s">
        <v>1840</v>
      </c>
      <c r="H585" s="180" t="s">
        <v>4437</v>
      </c>
      <c r="I585" s="180" t="s">
        <v>773</v>
      </c>
      <c r="J585" s="180" t="s">
        <v>1837</v>
      </c>
      <c r="K585" s="180" t="s">
        <v>1837</v>
      </c>
      <c r="L585" s="180" t="s">
        <v>1837</v>
      </c>
      <c r="M585" s="180" t="s">
        <v>1844</v>
      </c>
      <c r="N585" s="180" t="s">
        <v>438</v>
      </c>
      <c r="O585" s="180">
        <v>16759475</v>
      </c>
      <c r="P585" s="180">
        <v>16759686</v>
      </c>
      <c r="Q585" s="180" t="s">
        <v>1884</v>
      </c>
      <c r="R585" s="180">
        <v>0</v>
      </c>
      <c r="S585" s="180" t="s">
        <v>33</v>
      </c>
      <c r="T585" s="180" t="s">
        <v>26</v>
      </c>
      <c r="U585" s="180" t="b">
        <v>0</v>
      </c>
      <c r="V585" s="180" t="s">
        <v>1858</v>
      </c>
      <c r="W585" s="180" t="s">
        <v>26</v>
      </c>
      <c r="X585" s="159"/>
      <c r="Y585" s="159"/>
      <c r="Z585" s="159"/>
    </row>
    <row r="586" spans="1:26" ht="15" customHeight="1">
      <c r="A586" s="180" t="s">
        <v>438</v>
      </c>
      <c r="B586" s="180">
        <v>26183819</v>
      </c>
      <c r="C586" s="180" t="s">
        <v>1837</v>
      </c>
      <c r="D586" s="180" t="s">
        <v>2182</v>
      </c>
      <c r="E586" s="180" t="s">
        <v>1890</v>
      </c>
      <c r="F586" s="180">
        <v>124.73</v>
      </c>
      <c r="G586" s="180" t="s">
        <v>1837</v>
      </c>
      <c r="H586" s="180" t="s">
        <v>4438</v>
      </c>
      <c r="I586" s="180" t="s">
        <v>2042</v>
      </c>
      <c r="J586" s="180" t="s">
        <v>4439</v>
      </c>
      <c r="K586" s="180" t="s">
        <v>1837</v>
      </c>
      <c r="L586" s="180" t="s">
        <v>1837</v>
      </c>
      <c r="M586" s="180" t="s">
        <v>1837</v>
      </c>
      <c r="N586" s="180" t="s">
        <v>438</v>
      </c>
      <c r="O586" s="180">
        <v>26183728</v>
      </c>
      <c r="P586" s="180">
        <v>26183830</v>
      </c>
      <c r="Q586" s="180" t="s">
        <v>4440</v>
      </c>
      <c r="R586" s="180">
        <v>0</v>
      </c>
      <c r="S586" s="180" t="s">
        <v>1905</v>
      </c>
      <c r="T586" s="180" t="s">
        <v>26</v>
      </c>
      <c r="U586" s="180" t="b">
        <v>0</v>
      </c>
      <c r="V586" s="180" t="s">
        <v>1858</v>
      </c>
      <c r="W586" s="180" t="s">
        <v>26</v>
      </c>
      <c r="X586" s="159"/>
      <c r="Y586" s="159"/>
      <c r="Z586" s="159"/>
    </row>
    <row r="587" spans="1:26" ht="15" customHeight="1">
      <c r="A587" s="180" t="s">
        <v>438</v>
      </c>
      <c r="B587" s="180">
        <v>26282328</v>
      </c>
      <c r="C587" s="180" t="s">
        <v>1837</v>
      </c>
      <c r="D587" s="180" t="s">
        <v>1890</v>
      </c>
      <c r="E587" s="180" t="s">
        <v>1891</v>
      </c>
      <c r="F587" s="180">
        <v>685.73</v>
      </c>
      <c r="G587" s="180" t="s">
        <v>1840</v>
      </c>
      <c r="H587" s="180" t="s">
        <v>1892</v>
      </c>
      <c r="I587" s="180" t="s">
        <v>1893</v>
      </c>
      <c r="J587" s="180" t="s">
        <v>1894</v>
      </c>
      <c r="K587" s="180" t="s">
        <v>1895</v>
      </c>
      <c r="L587" s="180" t="s">
        <v>1837</v>
      </c>
      <c r="M587" s="180" t="s">
        <v>1896</v>
      </c>
      <c r="N587" s="180" t="s">
        <v>438</v>
      </c>
      <c r="O587" s="180">
        <v>26282298</v>
      </c>
      <c r="P587" s="180">
        <v>26282569</v>
      </c>
      <c r="Q587" s="180" t="s">
        <v>1897</v>
      </c>
      <c r="R587" s="180">
        <v>0</v>
      </c>
      <c r="S587" s="180" t="s">
        <v>33</v>
      </c>
      <c r="T587" s="180" t="s">
        <v>26</v>
      </c>
      <c r="U587" s="180" t="b">
        <v>0</v>
      </c>
      <c r="V587" s="180" t="s">
        <v>1858</v>
      </c>
      <c r="W587" s="180" t="s">
        <v>26</v>
      </c>
      <c r="X587" s="159"/>
      <c r="Y587" s="159"/>
      <c r="Z587" s="159"/>
    </row>
    <row r="588" spans="1:26" ht="15" customHeight="1">
      <c r="A588" s="180" t="s">
        <v>438</v>
      </c>
      <c r="B588" s="180">
        <v>26282357</v>
      </c>
      <c r="C588" s="180" t="s">
        <v>1837</v>
      </c>
      <c r="D588" s="180" t="s">
        <v>4441</v>
      </c>
      <c r="E588" s="180" t="s">
        <v>1847</v>
      </c>
      <c r="F588" s="180">
        <v>562.73</v>
      </c>
      <c r="G588" s="180" t="s">
        <v>1837</v>
      </c>
      <c r="H588" s="180" t="s">
        <v>4442</v>
      </c>
      <c r="I588" s="180" t="s">
        <v>2293</v>
      </c>
      <c r="J588" s="180" t="s">
        <v>4443</v>
      </c>
      <c r="K588" s="180" t="s">
        <v>1837</v>
      </c>
      <c r="L588" s="180" t="s">
        <v>1837</v>
      </c>
      <c r="M588" s="180" t="s">
        <v>1837</v>
      </c>
      <c r="N588" s="180" t="s">
        <v>438</v>
      </c>
      <c r="O588" s="180">
        <v>26282298</v>
      </c>
      <c r="P588" s="180">
        <v>26282569</v>
      </c>
      <c r="Q588" s="180" t="s">
        <v>1897</v>
      </c>
      <c r="R588" s="180">
        <v>0</v>
      </c>
      <c r="S588" s="180" t="s">
        <v>33</v>
      </c>
      <c r="T588" s="180" t="s">
        <v>26</v>
      </c>
      <c r="U588" s="180" t="b">
        <v>0</v>
      </c>
      <c r="V588" s="180" t="s">
        <v>1858</v>
      </c>
      <c r="W588" s="180" t="s">
        <v>26</v>
      </c>
      <c r="X588" s="159"/>
      <c r="Y588" s="159"/>
      <c r="Z588" s="159"/>
    </row>
    <row r="589" spans="1:26" ht="15" customHeight="1">
      <c r="A589" s="180" t="s">
        <v>438</v>
      </c>
      <c r="B589" s="180">
        <v>26282368</v>
      </c>
      <c r="C589" s="180" t="s">
        <v>1837</v>
      </c>
      <c r="D589" s="180" t="s">
        <v>4444</v>
      </c>
      <c r="E589" s="180" t="s">
        <v>1890</v>
      </c>
      <c r="F589" s="180">
        <v>550.73</v>
      </c>
      <c r="G589" s="180" t="s">
        <v>1837</v>
      </c>
      <c r="H589" s="180" t="s">
        <v>4445</v>
      </c>
      <c r="I589" s="180" t="s">
        <v>2031</v>
      </c>
      <c r="J589" s="180" t="s">
        <v>4446</v>
      </c>
      <c r="K589" s="180" t="s">
        <v>1837</v>
      </c>
      <c r="L589" s="180" t="s">
        <v>1837</v>
      </c>
      <c r="M589" s="180" t="s">
        <v>1837</v>
      </c>
      <c r="N589" s="180" t="s">
        <v>438</v>
      </c>
      <c r="O589" s="180">
        <v>26282298</v>
      </c>
      <c r="P589" s="180">
        <v>26282569</v>
      </c>
      <c r="Q589" s="180" t="s">
        <v>1897</v>
      </c>
      <c r="R589" s="180">
        <v>0</v>
      </c>
      <c r="S589" s="180" t="s">
        <v>33</v>
      </c>
      <c r="T589" s="180" t="s">
        <v>26</v>
      </c>
      <c r="U589" s="180" t="b">
        <v>0</v>
      </c>
      <c r="V589" s="180" t="s">
        <v>1858</v>
      </c>
      <c r="W589" s="180" t="s">
        <v>26</v>
      </c>
      <c r="X589" s="159"/>
      <c r="Y589" s="159"/>
      <c r="Z589" s="159"/>
    </row>
    <row r="590" spans="1:26" ht="15" customHeight="1">
      <c r="A590" s="180" t="s">
        <v>438</v>
      </c>
      <c r="B590" s="180">
        <v>26282374</v>
      </c>
      <c r="C590" s="180" t="s">
        <v>1837</v>
      </c>
      <c r="D590" s="180" t="s">
        <v>3440</v>
      </c>
      <c r="E590" s="180" t="s">
        <v>1890</v>
      </c>
      <c r="F590" s="180">
        <v>646.73</v>
      </c>
      <c r="G590" s="180" t="s">
        <v>1837</v>
      </c>
      <c r="H590" s="180" t="s">
        <v>4447</v>
      </c>
      <c r="I590" s="180" t="s">
        <v>1887</v>
      </c>
      <c r="J590" s="180" t="s">
        <v>4448</v>
      </c>
      <c r="K590" s="180" t="s">
        <v>1837</v>
      </c>
      <c r="L590" s="180" t="s">
        <v>1837</v>
      </c>
      <c r="M590" s="180" t="s">
        <v>1837</v>
      </c>
      <c r="N590" s="180" t="s">
        <v>438</v>
      </c>
      <c r="O590" s="180">
        <v>26282298</v>
      </c>
      <c r="P590" s="180">
        <v>26282569</v>
      </c>
      <c r="Q590" s="180" t="s">
        <v>1897</v>
      </c>
      <c r="R590" s="180">
        <v>0</v>
      </c>
      <c r="S590" s="180" t="s">
        <v>33</v>
      </c>
      <c r="T590" s="180" t="s">
        <v>26</v>
      </c>
      <c r="U590" s="180" t="b">
        <v>0</v>
      </c>
      <c r="V590" s="180" t="s">
        <v>1858</v>
      </c>
      <c r="W590" s="180" t="s">
        <v>26</v>
      </c>
      <c r="X590" s="159"/>
      <c r="Y590" s="159"/>
      <c r="Z590" s="159"/>
    </row>
    <row r="591" spans="1:26" ht="15" customHeight="1">
      <c r="A591" s="180" t="s">
        <v>438</v>
      </c>
      <c r="B591" s="180">
        <v>26282377</v>
      </c>
      <c r="C591" s="180" t="s">
        <v>1837</v>
      </c>
      <c r="D591" s="180" t="s">
        <v>4449</v>
      </c>
      <c r="E591" s="180" t="s">
        <v>1866</v>
      </c>
      <c r="F591" s="180">
        <v>619.73</v>
      </c>
      <c r="G591" s="180" t="s">
        <v>1837</v>
      </c>
      <c r="H591" s="180" t="s">
        <v>4450</v>
      </c>
      <c r="I591" s="180" t="s">
        <v>1881</v>
      </c>
      <c r="J591" s="180" t="s">
        <v>4451</v>
      </c>
      <c r="K591" s="180" t="s">
        <v>1837</v>
      </c>
      <c r="L591" s="180" t="s">
        <v>1837</v>
      </c>
      <c r="M591" s="180" t="s">
        <v>1837</v>
      </c>
      <c r="N591" s="180" t="s">
        <v>438</v>
      </c>
      <c r="O591" s="180">
        <v>26282298</v>
      </c>
      <c r="P591" s="180">
        <v>26282569</v>
      </c>
      <c r="Q591" s="180" t="s">
        <v>1897</v>
      </c>
      <c r="R591" s="180">
        <v>0</v>
      </c>
      <c r="S591" s="180" t="s">
        <v>33</v>
      </c>
      <c r="T591" s="180" t="s">
        <v>26</v>
      </c>
      <c r="U591" s="180" t="b">
        <v>0</v>
      </c>
      <c r="V591" s="180" t="s">
        <v>1858</v>
      </c>
      <c r="W591" s="180" t="s">
        <v>26</v>
      </c>
      <c r="X591" s="159"/>
      <c r="Y591" s="159"/>
      <c r="Z591" s="159"/>
    </row>
    <row r="592" spans="1:26" ht="15" customHeight="1">
      <c r="A592" s="180" t="s">
        <v>438</v>
      </c>
      <c r="B592" s="180">
        <v>26282386</v>
      </c>
      <c r="C592" s="180" t="s">
        <v>1837</v>
      </c>
      <c r="D592" s="180" t="s">
        <v>4452</v>
      </c>
      <c r="E592" s="180" t="s">
        <v>1866</v>
      </c>
      <c r="F592" s="180">
        <v>517.73</v>
      </c>
      <c r="G592" s="180" t="s">
        <v>1837</v>
      </c>
      <c r="H592" s="180" t="s">
        <v>4453</v>
      </c>
      <c r="I592" s="180" t="s">
        <v>1922</v>
      </c>
      <c r="J592" s="180" t="s">
        <v>4454</v>
      </c>
      <c r="K592" s="180" t="s">
        <v>1837</v>
      </c>
      <c r="L592" s="180" t="s">
        <v>1837</v>
      </c>
      <c r="M592" s="180" t="s">
        <v>1837</v>
      </c>
      <c r="N592" s="180" t="s">
        <v>438</v>
      </c>
      <c r="O592" s="180">
        <v>26282298</v>
      </c>
      <c r="P592" s="180">
        <v>26282569</v>
      </c>
      <c r="Q592" s="180" t="s">
        <v>1897</v>
      </c>
      <c r="R592" s="180">
        <v>0</v>
      </c>
      <c r="S592" s="180" t="s">
        <v>33</v>
      </c>
      <c r="T592" s="180" t="s">
        <v>26</v>
      </c>
      <c r="U592" s="180" t="b">
        <v>0</v>
      </c>
      <c r="V592" s="180" t="s">
        <v>1858</v>
      </c>
      <c r="W592" s="180" t="s">
        <v>26</v>
      </c>
      <c r="X592" s="159"/>
      <c r="Y592" s="159"/>
      <c r="Z592" s="159"/>
    </row>
    <row r="593" spans="1:26" ht="15" customHeight="1">
      <c r="A593" s="180" t="s">
        <v>438</v>
      </c>
      <c r="B593" s="180">
        <v>26345031</v>
      </c>
      <c r="C593" s="180" t="s">
        <v>1837</v>
      </c>
      <c r="D593" s="180" t="s">
        <v>4455</v>
      </c>
      <c r="E593" s="180" t="s">
        <v>1866</v>
      </c>
      <c r="F593" s="180">
        <v>181.73</v>
      </c>
      <c r="G593" s="180" t="s">
        <v>1840</v>
      </c>
      <c r="H593" s="180" t="s">
        <v>4456</v>
      </c>
      <c r="I593" s="180" t="s">
        <v>2042</v>
      </c>
      <c r="J593" s="180" t="s">
        <v>4457</v>
      </c>
      <c r="K593" s="180" t="s">
        <v>1837</v>
      </c>
      <c r="L593" s="180" t="s">
        <v>1837</v>
      </c>
      <c r="M593" s="180" t="s">
        <v>1837</v>
      </c>
      <c r="N593" s="180" t="s">
        <v>438</v>
      </c>
      <c r="O593" s="180">
        <v>26343744</v>
      </c>
      <c r="P593" s="180">
        <v>26346657</v>
      </c>
      <c r="Q593" s="180" t="s">
        <v>4458</v>
      </c>
      <c r="R593" s="180">
        <v>0</v>
      </c>
      <c r="S593" s="180" t="s">
        <v>33</v>
      </c>
      <c r="T593" s="180" t="s">
        <v>26</v>
      </c>
      <c r="U593" s="180" t="b">
        <v>0</v>
      </c>
      <c r="V593" s="180" t="s">
        <v>1858</v>
      </c>
      <c r="W593" s="180" t="s">
        <v>26</v>
      </c>
      <c r="X593" s="159"/>
      <c r="Y593" s="159"/>
      <c r="Z593" s="159"/>
    </row>
    <row r="594" spans="1:26" ht="15" customHeight="1">
      <c r="A594" s="180" t="s">
        <v>438</v>
      </c>
      <c r="B594" s="180">
        <v>26345047</v>
      </c>
      <c r="C594" s="180" t="s">
        <v>1837</v>
      </c>
      <c r="D594" s="180" t="s">
        <v>4459</v>
      </c>
      <c r="E594" s="180" t="s">
        <v>1890</v>
      </c>
      <c r="F594" s="180">
        <v>196.73</v>
      </c>
      <c r="G594" s="180" t="s">
        <v>1840</v>
      </c>
      <c r="H594" s="180" t="s">
        <v>4460</v>
      </c>
      <c r="I594" s="180" t="s">
        <v>1893</v>
      </c>
      <c r="J594" s="180" t="s">
        <v>4461</v>
      </c>
      <c r="K594" s="180" t="s">
        <v>1837</v>
      </c>
      <c r="L594" s="180" t="s">
        <v>1837</v>
      </c>
      <c r="M594" s="180" t="s">
        <v>1837</v>
      </c>
      <c r="N594" s="180" t="s">
        <v>438</v>
      </c>
      <c r="O594" s="180">
        <v>26343744</v>
      </c>
      <c r="P594" s="180">
        <v>26346657</v>
      </c>
      <c r="Q594" s="180" t="s">
        <v>4458</v>
      </c>
      <c r="R594" s="180">
        <v>0</v>
      </c>
      <c r="S594" s="180" t="s">
        <v>33</v>
      </c>
      <c r="T594" s="180" t="s">
        <v>26</v>
      </c>
      <c r="U594" s="180" t="b">
        <v>0</v>
      </c>
      <c r="V594" s="180" t="s">
        <v>1858</v>
      </c>
      <c r="W594" s="180" t="s">
        <v>26</v>
      </c>
      <c r="X594" s="159"/>
      <c r="Y594" s="159"/>
      <c r="Z594" s="159"/>
    </row>
    <row r="595" spans="1:26" ht="15" customHeight="1">
      <c r="A595" s="180" t="s">
        <v>438</v>
      </c>
      <c r="B595" s="180">
        <v>26345053</v>
      </c>
      <c r="C595" s="180" t="s">
        <v>1837</v>
      </c>
      <c r="D595" s="180" t="s">
        <v>4462</v>
      </c>
      <c r="E595" s="180" t="s">
        <v>1866</v>
      </c>
      <c r="F595" s="180">
        <v>188.23</v>
      </c>
      <c r="G595" s="180" t="s">
        <v>1840</v>
      </c>
      <c r="H595" s="180" t="s">
        <v>4463</v>
      </c>
      <c r="I595" s="180" t="s">
        <v>1922</v>
      </c>
      <c r="J595" s="180" t="s">
        <v>4464</v>
      </c>
      <c r="K595" s="180" t="s">
        <v>1837</v>
      </c>
      <c r="L595" s="180" t="s">
        <v>1837</v>
      </c>
      <c r="M595" s="180" t="s">
        <v>1837</v>
      </c>
      <c r="N595" s="180" t="s">
        <v>438</v>
      </c>
      <c r="O595" s="180">
        <v>26343744</v>
      </c>
      <c r="P595" s="180">
        <v>26346657</v>
      </c>
      <c r="Q595" s="180" t="s">
        <v>4458</v>
      </c>
      <c r="R595" s="180">
        <v>0</v>
      </c>
      <c r="S595" s="180" t="s">
        <v>33</v>
      </c>
      <c r="T595" s="180" t="s">
        <v>26</v>
      </c>
      <c r="U595" s="180" t="b">
        <v>0</v>
      </c>
      <c r="V595" s="180" t="s">
        <v>1858</v>
      </c>
      <c r="W595" s="180" t="s">
        <v>26</v>
      </c>
      <c r="X595" s="159"/>
      <c r="Y595" s="159"/>
      <c r="Z595" s="159"/>
    </row>
    <row r="596" spans="1:26" ht="15" customHeight="1">
      <c r="A596" s="180" t="s">
        <v>438</v>
      </c>
      <c r="B596" s="180">
        <v>31433042</v>
      </c>
      <c r="C596" s="180" t="s">
        <v>1837</v>
      </c>
      <c r="D596" s="180" t="s">
        <v>1890</v>
      </c>
      <c r="E596" s="180" t="s">
        <v>1898</v>
      </c>
      <c r="F596" s="180">
        <v>1929.05</v>
      </c>
      <c r="G596" s="180" t="s">
        <v>1840</v>
      </c>
      <c r="H596" s="180" t="s">
        <v>1899</v>
      </c>
      <c r="I596" s="180" t="s">
        <v>1900</v>
      </c>
      <c r="J596" s="180" t="s">
        <v>1901</v>
      </c>
      <c r="K596" s="180" t="s">
        <v>1902</v>
      </c>
      <c r="L596" s="180" t="s">
        <v>1903</v>
      </c>
      <c r="M596" s="180" t="s">
        <v>1896</v>
      </c>
      <c r="N596" s="180" t="s">
        <v>438</v>
      </c>
      <c r="O596" s="180">
        <v>31432966</v>
      </c>
      <c r="P596" s="180">
        <v>31433185</v>
      </c>
      <c r="Q596" s="180" t="s">
        <v>1904</v>
      </c>
      <c r="R596" s="180">
        <v>0</v>
      </c>
      <c r="S596" s="180" t="s">
        <v>1905</v>
      </c>
      <c r="T596" s="180" t="s">
        <v>26</v>
      </c>
      <c r="U596" s="180" t="b">
        <v>0</v>
      </c>
      <c r="V596" s="180" t="s">
        <v>1858</v>
      </c>
      <c r="W596" s="180" t="s">
        <v>26</v>
      </c>
      <c r="X596" s="159"/>
      <c r="Y596" s="159"/>
      <c r="Z596" s="159"/>
    </row>
    <row r="597" spans="1:26" ht="15" customHeight="1">
      <c r="A597" s="180" t="s">
        <v>438</v>
      </c>
      <c r="B597" s="180">
        <v>44130707</v>
      </c>
      <c r="C597" s="180" t="s">
        <v>1837</v>
      </c>
      <c r="D597" s="180" t="s">
        <v>1920</v>
      </c>
      <c r="E597" s="180" t="s">
        <v>1847</v>
      </c>
      <c r="F597" s="180">
        <v>806.23</v>
      </c>
      <c r="G597" s="180" t="s">
        <v>1840</v>
      </c>
      <c r="H597" s="180" t="s">
        <v>1921</v>
      </c>
      <c r="I597" s="180" t="s">
        <v>1922</v>
      </c>
      <c r="J597" s="180" t="s">
        <v>1923</v>
      </c>
      <c r="K597" s="180" t="s">
        <v>1924</v>
      </c>
      <c r="L597" s="180" t="s">
        <v>1837</v>
      </c>
      <c r="M597" s="180" t="s">
        <v>1844</v>
      </c>
      <c r="N597" s="180" t="s">
        <v>438</v>
      </c>
      <c r="O597" s="180">
        <v>44130511</v>
      </c>
      <c r="P597" s="180">
        <v>44130756</v>
      </c>
      <c r="Q597" s="180" t="s">
        <v>1925</v>
      </c>
      <c r="R597" s="180">
        <v>0</v>
      </c>
      <c r="S597" s="180" t="s">
        <v>1905</v>
      </c>
      <c r="T597" s="180" t="s">
        <v>26</v>
      </c>
      <c r="U597" s="180" t="b">
        <v>0</v>
      </c>
      <c r="V597" s="180" t="s">
        <v>1858</v>
      </c>
      <c r="W597" s="180" t="s">
        <v>26</v>
      </c>
      <c r="X597" s="159"/>
      <c r="Y597" s="159"/>
      <c r="Z597" s="159"/>
    </row>
    <row r="598" spans="1:26" ht="15" customHeight="1">
      <c r="A598" s="180" t="s">
        <v>438</v>
      </c>
      <c r="B598" s="180">
        <v>51840391</v>
      </c>
      <c r="C598" s="180" t="s">
        <v>1837</v>
      </c>
      <c r="D598" s="180" t="s">
        <v>1913</v>
      </c>
      <c r="E598" s="180" t="s">
        <v>1890</v>
      </c>
      <c r="F598" s="180">
        <v>3396.12</v>
      </c>
      <c r="G598" s="180" t="s">
        <v>1840</v>
      </c>
      <c r="H598" s="180" t="s">
        <v>1938</v>
      </c>
      <c r="I598" s="180" t="s">
        <v>1939</v>
      </c>
      <c r="J598" s="180" t="s">
        <v>1940</v>
      </c>
      <c r="K598" s="180" t="s">
        <v>1941</v>
      </c>
      <c r="L598" s="180" t="s">
        <v>1942</v>
      </c>
      <c r="M598" s="180" t="s">
        <v>1877</v>
      </c>
      <c r="N598" s="180" t="s">
        <v>438</v>
      </c>
      <c r="O598" s="180">
        <v>51840225</v>
      </c>
      <c r="P598" s="180">
        <v>51840459</v>
      </c>
      <c r="Q598" s="180" t="s">
        <v>1943</v>
      </c>
      <c r="R598" s="180">
        <v>0</v>
      </c>
      <c r="S598" s="180" t="s">
        <v>33</v>
      </c>
      <c r="T598" s="180" t="s">
        <v>26</v>
      </c>
      <c r="U598" s="180" t="b">
        <v>0</v>
      </c>
      <c r="V598" s="180" t="s">
        <v>1858</v>
      </c>
      <c r="W598" s="180" t="s">
        <v>26</v>
      </c>
      <c r="X598" s="159"/>
      <c r="Y598" s="159"/>
      <c r="Z598" s="159"/>
    </row>
    <row r="599" spans="1:26" ht="15" customHeight="1">
      <c r="A599" s="180" t="s">
        <v>438</v>
      </c>
      <c r="B599" s="180">
        <v>54139646</v>
      </c>
      <c r="C599" s="180" t="s">
        <v>1837</v>
      </c>
      <c r="D599" s="180" t="s">
        <v>1866</v>
      </c>
      <c r="E599" s="180" t="s">
        <v>1865</v>
      </c>
      <c r="F599" s="180">
        <v>1144.96</v>
      </c>
      <c r="G599" s="180" t="s">
        <v>1840</v>
      </c>
      <c r="H599" s="180" t="s">
        <v>4465</v>
      </c>
      <c r="I599" s="180" t="s">
        <v>3516</v>
      </c>
      <c r="J599" s="180" t="s">
        <v>4466</v>
      </c>
      <c r="K599" s="180" t="s">
        <v>4467</v>
      </c>
      <c r="L599" s="180" t="s">
        <v>4468</v>
      </c>
      <c r="M599" s="180" t="s">
        <v>1837</v>
      </c>
      <c r="N599" s="180" t="s">
        <v>438</v>
      </c>
      <c r="O599" s="180">
        <v>54139519</v>
      </c>
      <c r="P599" s="180">
        <v>54140106</v>
      </c>
      <c r="Q599" s="180" t="s">
        <v>4469</v>
      </c>
      <c r="R599" s="180">
        <v>0</v>
      </c>
      <c r="S599" s="180" t="s">
        <v>33</v>
      </c>
      <c r="T599" s="180" t="s">
        <v>26</v>
      </c>
      <c r="U599" s="180" t="b">
        <v>0</v>
      </c>
      <c r="V599" s="180" t="s">
        <v>1858</v>
      </c>
      <c r="W599" s="180" t="s">
        <v>26</v>
      </c>
      <c r="X599" s="159"/>
      <c r="Y599" s="159"/>
      <c r="Z599" s="159"/>
    </row>
    <row r="600" spans="1:26" ht="15" customHeight="1">
      <c r="A600" s="180" t="s">
        <v>438</v>
      </c>
      <c r="B600" s="180">
        <v>55039879</v>
      </c>
      <c r="C600" s="180" t="s">
        <v>1837</v>
      </c>
      <c r="D600" s="180" t="s">
        <v>1890</v>
      </c>
      <c r="E600" s="180" t="s">
        <v>4065</v>
      </c>
      <c r="F600" s="180">
        <v>407.31</v>
      </c>
      <c r="G600" s="180" t="s">
        <v>1840</v>
      </c>
      <c r="H600" s="180" t="s">
        <v>4470</v>
      </c>
      <c r="I600" s="180" t="s">
        <v>2820</v>
      </c>
      <c r="J600" s="180" t="s">
        <v>4471</v>
      </c>
      <c r="K600" s="180" t="s">
        <v>4472</v>
      </c>
      <c r="L600" s="180" t="s">
        <v>4473</v>
      </c>
      <c r="M600" s="180" t="s">
        <v>1837</v>
      </c>
      <c r="N600" s="180" t="s">
        <v>438</v>
      </c>
      <c r="O600" s="180">
        <v>55039837</v>
      </c>
      <c r="P600" s="180">
        <v>55040044</v>
      </c>
      <c r="Q600" s="180" t="s">
        <v>4474</v>
      </c>
      <c r="R600" s="180">
        <v>0</v>
      </c>
      <c r="S600" s="180" t="s">
        <v>1905</v>
      </c>
      <c r="T600" s="180" t="s">
        <v>26</v>
      </c>
      <c r="U600" s="180" t="b">
        <v>0</v>
      </c>
      <c r="V600" s="180" t="s">
        <v>1858</v>
      </c>
      <c r="W600" s="180" t="s">
        <v>26</v>
      </c>
      <c r="X600" s="159"/>
      <c r="Y600" s="159"/>
      <c r="Z600" s="159"/>
    </row>
    <row r="601" spans="1:26" ht="15" customHeight="1">
      <c r="A601" s="180" t="s">
        <v>438</v>
      </c>
      <c r="B601" s="180">
        <v>74572173</v>
      </c>
      <c r="C601" s="180" t="s">
        <v>1837</v>
      </c>
      <c r="D601" s="180" t="s">
        <v>1848</v>
      </c>
      <c r="E601" s="180" t="s">
        <v>1847</v>
      </c>
      <c r="F601" s="180">
        <v>709.39</v>
      </c>
      <c r="G601" s="180" t="s">
        <v>1840</v>
      </c>
      <c r="H601" s="180" t="s">
        <v>4475</v>
      </c>
      <c r="I601" s="180" t="s">
        <v>1973</v>
      </c>
      <c r="J601" s="180" t="s">
        <v>4476</v>
      </c>
      <c r="K601" s="180" t="s">
        <v>4477</v>
      </c>
      <c r="L601" s="180" t="s">
        <v>4478</v>
      </c>
      <c r="M601" s="180" t="s">
        <v>1837</v>
      </c>
      <c r="N601" s="180" t="s">
        <v>438</v>
      </c>
      <c r="O601" s="180">
        <v>74571116</v>
      </c>
      <c r="P601" s="180">
        <v>74573491</v>
      </c>
      <c r="Q601" s="180" t="s">
        <v>4479</v>
      </c>
      <c r="R601" s="180">
        <v>0</v>
      </c>
      <c r="S601" s="180" t="s">
        <v>33</v>
      </c>
      <c r="T601" s="180" t="s">
        <v>26</v>
      </c>
      <c r="U601" s="180" t="b">
        <v>0</v>
      </c>
      <c r="V601" s="180" t="s">
        <v>1858</v>
      </c>
      <c r="W601" s="180" t="s">
        <v>26</v>
      </c>
      <c r="X601" s="159"/>
      <c r="Y601" s="159"/>
      <c r="Z601" s="159"/>
    </row>
    <row r="602" spans="1:26" ht="15" customHeight="1">
      <c r="A602" s="180" t="s">
        <v>438</v>
      </c>
      <c r="B602" s="180">
        <v>77558660</v>
      </c>
      <c r="C602" s="180" t="s">
        <v>1837</v>
      </c>
      <c r="D602" s="180" t="s">
        <v>1847</v>
      </c>
      <c r="E602" s="180" t="s">
        <v>4373</v>
      </c>
      <c r="F602" s="180">
        <v>1849.21</v>
      </c>
      <c r="G602" s="180" t="s">
        <v>1840</v>
      </c>
      <c r="H602" s="180" t="s">
        <v>4480</v>
      </c>
      <c r="I602" s="180" t="s">
        <v>3078</v>
      </c>
      <c r="J602" s="180" t="s">
        <v>4481</v>
      </c>
      <c r="K602" s="180" t="s">
        <v>4482</v>
      </c>
      <c r="L602" s="180" t="s">
        <v>4483</v>
      </c>
      <c r="M602" s="180" t="s">
        <v>1837</v>
      </c>
      <c r="N602" s="180" t="s">
        <v>438</v>
      </c>
      <c r="O602" s="180">
        <v>77558601</v>
      </c>
      <c r="P602" s="180">
        <v>77558670</v>
      </c>
      <c r="Q602" s="180" t="s">
        <v>4484</v>
      </c>
      <c r="R602" s="180">
        <v>0</v>
      </c>
      <c r="S602" s="180" t="s">
        <v>1905</v>
      </c>
      <c r="T602" s="180" t="s">
        <v>26</v>
      </c>
      <c r="U602" s="180" t="b">
        <v>0</v>
      </c>
      <c r="V602" s="180" t="s">
        <v>1858</v>
      </c>
      <c r="W602" s="180" t="s">
        <v>26</v>
      </c>
      <c r="X602" s="159"/>
      <c r="Y602" s="159"/>
      <c r="Z602" s="159"/>
    </row>
    <row r="603" spans="1:26" ht="15" customHeight="1">
      <c r="A603" s="180" t="s">
        <v>438</v>
      </c>
      <c r="B603" s="180">
        <v>84574315</v>
      </c>
      <c r="C603" s="180" t="s">
        <v>1837</v>
      </c>
      <c r="D603" s="180" t="s">
        <v>4485</v>
      </c>
      <c r="E603" s="180" t="s">
        <v>1847</v>
      </c>
      <c r="F603" s="180">
        <v>30</v>
      </c>
      <c r="G603" s="180" t="s">
        <v>1840</v>
      </c>
      <c r="H603" s="180" t="s">
        <v>4486</v>
      </c>
      <c r="I603" s="180" t="s">
        <v>773</v>
      </c>
      <c r="J603" s="180" t="s">
        <v>1837</v>
      </c>
      <c r="K603" s="180" t="s">
        <v>1837</v>
      </c>
      <c r="L603" s="180" t="s">
        <v>1837</v>
      </c>
      <c r="M603" s="180" t="s">
        <v>1896</v>
      </c>
      <c r="N603" s="180" t="s">
        <v>438</v>
      </c>
      <c r="O603" s="180">
        <v>84574238</v>
      </c>
      <c r="P603" s="180">
        <v>84574415</v>
      </c>
      <c r="Q603" s="180" t="s">
        <v>4487</v>
      </c>
      <c r="R603" s="180">
        <v>0</v>
      </c>
      <c r="S603" s="180" t="s">
        <v>33</v>
      </c>
      <c r="T603" s="180" t="s">
        <v>26</v>
      </c>
      <c r="U603" s="180" t="b">
        <v>0</v>
      </c>
      <c r="V603" s="180" t="s">
        <v>1858</v>
      </c>
      <c r="W603" s="180" t="s">
        <v>26</v>
      </c>
      <c r="X603" s="159"/>
      <c r="Y603" s="159"/>
      <c r="Z603" s="159"/>
    </row>
    <row r="604" spans="1:26" ht="15" customHeight="1">
      <c r="A604" s="180" t="s">
        <v>438</v>
      </c>
      <c r="B604" s="180">
        <v>86580213</v>
      </c>
      <c r="C604" s="180" t="s">
        <v>1837</v>
      </c>
      <c r="D604" s="180" t="s">
        <v>1965</v>
      </c>
      <c r="E604" s="180" t="s">
        <v>1839</v>
      </c>
      <c r="F604" s="180">
        <v>4170.6099999999997</v>
      </c>
      <c r="G604" s="180" t="s">
        <v>1840</v>
      </c>
      <c r="H604" s="180" t="s">
        <v>1966</v>
      </c>
      <c r="I604" s="180" t="s">
        <v>1967</v>
      </c>
      <c r="J604" s="180" t="s">
        <v>1968</v>
      </c>
      <c r="K604" s="180" t="s">
        <v>1969</v>
      </c>
      <c r="L604" s="180" t="s">
        <v>1837</v>
      </c>
      <c r="M604" s="180" t="s">
        <v>1844</v>
      </c>
      <c r="N604" s="180" t="s">
        <v>438</v>
      </c>
      <c r="O604" s="180">
        <v>86579941</v>
      </c>
      <c r="P604" s="180">
        <v>86580345</v>
      </c>
      <c r="Q604" s="180" t="s">
        <v>1970</v>
      </c>
      <c r="R604" s="180">
        <v>0</v>
      </c>
      <c r="S604" s="180" t="s">
        <v>1905</v>
      </c>
      <c r="T604" s="180" t="s">
        <v>26</v>
      </c>
      <c r="U604" s="180" t="b">
        <v>0</v>
      </c>
      <c r="V604" s="180" t="s">
        <v>1858</v>
      </c>
      <c r="W604" s="180" t="s">
        <v>26</v>
      </c>
      <c r="X604" s="159"/>
      <c r="Y604" s="159"/>
      <c r="Z604" s="159"/>
    </row>
    <row r="605" spans="1:26" ht="15" customHeight="1">
      <c r="A605" s="180" t="s">
        <v>438</v>
      </c>
      <c r="B605" s="180">
        <v>116579663</v>
      </c>
      <c r="C605" s="180" t="s">
        <v>1837</v>
      </c>
      <c r="D605" s="180" t="s">
        <v>1866</v>
      </c>
      <c r="E605" s="180" t="s">
        <v>1981</v>
      </c>
      <c r="F605" s="180">
        <v>596.75</v>
      </c>
      <c r="G605" s="180" t="s">
        <v>1837</v>
      </c>
      <c r="H605" s="180" t="s">
        <v>1982</v>
      </c>
      <c r="I605" s="180" t="s">
        <v>1983</v>
      </c>
      <c r="J605" s="180" t="s">
        <v>1984</v>
      </c>
      <c r="K605" s="180" t="s">
        <v>1837</v>
      </c>
      <c r="L605" s="180" t="s">
        <v>1985</v>
      </c>
      <c r="M605" s="180" t="s">
        <v>1844</v>
      </c>
      <c r="N605" s="180" t="s">
        <v>438</v>
      </c>
      <c r="O605" s="180">
        <v>116579391</v>
      </c>
      <c r="P605" s="180">
        <v>116579877</v>
      </c>
      <c r="Q605" s="180" t="s">
        <v>1793</v>
      </c>
      <c r="R605" s="180">
        <v>0</v>
      </c>
      <c r="S605" s="180" t="s">
        <v>33</v>
      </c>
      <c r="T605" s="180" t="s">
        <v>26</v>
      </c>
      <c r="U605" s="180" t="b">
        <v>0</v>
      </c>
      <c r="V605" s="180" t="s">
        <v>1858</v>
      </c>
      <c r="W605" s="180" t="s">
        <v>26</v>
      </c>
      <c r="X605" s="159"/>
      <c r="Y605" s="159"/>
      <c r="Z605" s="159"/>
    </row>
    <row r="606" spans="1:26" ht="15" customHeight="1">
      <c r="A606" s="180" t="s">
        <v>438</v>
      </c>
      <c r="B606" s="180">
        <v>116579666</v>
      </c>
      <c r="C606" s="180" t="s">
        <v>1837</v>
      </c>
      <c r="D606" s="180" t="s">
        <v>1866</v>
      </c>
      <c r="E606" s="180" t="s">
        <v>1981</v>
      </c>
      <c r="F606" s="180" t="s">
        <v>1837</v>
      </c>
      <c r="G606" s="180" t="s">
        <v>1840</v>
      </c>
      <c r="H606" s="180" t="s">
        <v>1986</v>
      </c>
      <c r="I606" s="180" t="s">
        <v>1842</v>
      </c>
      <c r="J606" s="180" t="s">
        <v>1837</v>
      </c>
      <c r="K606" s="180" t="s">
        <v>1987</v>
      </c>
      <c r="L606" s="180" t="s">
        <v>1837</v>
      </c>
      <c r="M606" s="180" t="s">
        <v>1844</v>
      </c>
      <c r="N606" s="180" t="s">
        <v>438</v>
      </c>
      <c r="O606" s="180">
        <v>116579391</v>
      </c>
      <c r="P606" s="180">
        <v>116579877</v>
      </c>
      <c r="Q606" s="180" t="s">
        <v>1793</v>
      </c>
      <c r="R606" s="180">
        <v>0</v>
      </c>
      <c r="S606" s="180" t="s">
        <v>33</v>
      </c>
      <c r="T606" s="180" t="s">
        <v>26</v>
      </c>
      <c r="U606" s="180" t="b">
        <v>0</v>
      </c>
      <c r="V606" s="180" t="s">
        <v>1858</v>
      </c>
      <c r="W606" s="180" t="s">
        <v>26</v>
      </c>
      <c r="X606" s="159"/>
      <c r="Y606" s="159"/>
      <c r="Z606" s="159"/>
    </row>
    <row r="607" spans="1:26" ht="15" customHeight="1">
      <c r="A607" s="180" t="s">
        <v>438</v>
      </c>
      <c r="B607" s="180">
        <v>120436638</v>
      </c>
      <c r="C607" s="180" t="s">
        <v>1837</v>
      </c>
      <c r="D607" s="180" t="s">
        <v>1988</v>
      </c>
      <c r="E607" s="180" t="s">
        <v>1890</v>
      </c>
      <c r="F607" s="180">
        <v>1233.4000000000001</v>
      </c>
      <c r="G607" s="180" t="s">
        <v>1840</v>
      </c>
      <c r="H607" s="180" t="s">
        <v>1989</v>
      </c>
      <c r="I607" s="180" t="s">
        <v>1990</v>
      </c>
      <c r="J607" s="180" t="s">
        <v>1991</v>
      </c>
      <c r="K607" s="180" t="s">
        <v>1992</v>
      </c>
      <c r="L607" s="180" t="s">
        <v>1837</v>
      </c>
      <c r="M607" s="180" t="s">
        <v>1896</v>
      </c>
      <c r="N607" s="180" t="s">
        <v>438</v>
      </c>
      <c r="O607" s="180">
        <v>120436522</v>
      </c>
      <c r="P607" s="180">
        <v>120436697</v>
      </c>
      <c r="Q607" s="180" t="s">
        <v>1993</v>
      </c>
      <c r="R607" s="180">
        <v>0</v>
      </c>
      <c r="S607" s="180" t="s">
        <v>1905</v>
      </c>
      <c r="T607" s="180" t="s">
        <v>26</v>
      </c>
      <c r="U607" s="180" t="b">
        <v>0</v>
      </c>
      <c r="V607" s="180" t="s">
        <v>1858</v>
      </c>
      <c r="W607" s="180" t="s">
        <v>26</v>
      </c>
      <c r="X607" s="159"/>
      <c r="Y607" s="159"/>
      <c r="Z607" s="159"/>
    </row>
    <row r="608" spans="1:26" ht="15" customHeight="1">
      <c r="A608" s="180" t="s">
        <v>438</v>
      </c>
      <c r="B608" s="180">
        <v>150226707</v>
      </c>
      <c r="C608" s="180" t="s">
        <v>1837</v>
      </c>
      <c r="D608" s="180" t="s">
        <v>1994</v>
      </c>
      <c r="E608" s="180" t="s">
        <v>1847</v>
      </c>
      <c r="F608" s="180">
        <v>1115.73</v>
      </c>
      <c r="G608" s="180" t="s">
        <v>1840</v>
      </c>
      <c r="H608" s="180" t="s">
        <v>1995</v>
      </c>
      <c r="I608" s="180" t="s">
        <v>1996</v>
      </c>
      <c r="J608" s="180" t="s">
        <v>1997</v>
      </c>
      <c r="K608" s="180" t="s">
        <v>1998</v>
      </c>
      <c r="L608" s="180" t="s">
        <v>1837</v>
      </c>
      <c r="M608" s="180" t="s">
        <v>1844</v>
      </c>
      <c r="N608" s="180" t="s">
        <v>438</v>
      </c>
      <c r="O608" s="180">
        <v>150226607</v>
      </c>
      <c r="P608" s="180">
        <v>150226795</v>
      </c>
      <c r="Q608" s="180" t="s">
        <v>1999</v>
      </c>
      <c r="R608" s="180">
        <v>0</v>
      </c>
      <c r="S608" s="180" t="s">
        <v>33</v>
      </c>
      <c r="T608" s="180" t="s">
        <v>26</v>
      </c>
      <c r="U608" s="180" t="b">
        <v>0</v>
      </c>
      <c r="V608" s="180" t="s">
        <v>1858</v>
      </c>
      <c r="W608" s="180" t="s">
        <v>26</v>
      </c>
      <c r="X608" s="159"/>
      <c r="Y608" s="159"/>
      <c r="Z608" s="159"/>
    </row>
    <row r="609" spans="1:26" ht="15" customHeight="1">
      <c r="A609" s="180" t="s">
        <v>438</v>
      </c>
      <c r="B609" s="180">
        <v>152111699</v>
      </c>
      <c r="C609" s="180" t="s">
        <v>1837</v>
      </c>
      <c r="D609" s="180" t="s">
        <v>1839</v>
      </c>
      <c r="E609" s="180" t="s">
        <v>4488</v>
      </c>
      <c r="F609" s="180">
        <v>561.73</v>
      </c>
      <c r="G609" s="180" t="s">
        <v>1840</v>
      </c>
      <c r="H609" s="180" t="s">
        <v>4489</v>
      </c>
      <c r="I609" s="180" t="s">
        <v>1922</v>
      </c>
      <c r="J609" s="180" t="s">
        <v>4490</v>
      </c>
      <c r="K609" s="180" t="s">
        <v>4491</v>
      </c>
      <c r="L609" s="180" t="s">
        <v>1837</v>
      </c>
      <c r="M609" s="180" t="s">
        <v>1837</v>
      </c>
      <c r="N609" s="180" t="s">
        <v>438</v>
      </c>
      <c r="O609" s="180">
        <v>152107384</v>
      </c>
      <c r="P609" s="180">
        <v>152113078</v>
      </c>
      <c r="Q609" s="180" t="s">
        <v>4492</v>
      </c>
      <c r="R609" s="180">
        <v>0</v>
      </c>
      <c r="S609" s="180" t="s">
        <v>33</v>
      </c>
      <c r="T609" s="180" t="s">
        <v>26</v>
      </c>
      <c r="U609" s="180" t="b">
        <v>0</v>
      </c>
      <c r="V609" s="180" t="s">
        <v>1858</v>
      </c>
      <c r="W609" s="180" t="s">
        <v>26</v>
      </c>
      <c r="X609" s="159"/>
      <c r="Y609" s="159"/>
      <c r="Z609" s="159"/>
    </row>
    <row r="610" spans="1:26" ht="15" customHeight="1">
      <c r="A610" s="180" t="s">
        <v>438</v>
      </c>
      <c r="B610" s="180">
        <v>152156589</v>
      </c>
      <c r="C610" s="180" t="s">
        <v>1837</v>
      </c>
      <c r="D610" s="180" t="s">
        <v>4493</v>
      </c>
      <c r="E610" s="180" t="s">
        <v>1866</v>
      </c>
      <c r="F610" s="180">
        <v>1172.73</v>
      </c>
      <c r="G610" s="180" t="s">
        <v>1840</v>
      </c>
      <c r="H610" s="180" t="s">
        <v>4494</v>
      </c>
      <c r="I610" s="180" t="s">
        <v>1990</v>
      </c>
      <c r="J610" s="180" t="s">
        <v>4495</v>
      </c>
      <c r="K610" s="180" t="s">
        <v>4496</v>
      </c>
      <c r="L610" s="180" t="s">
        <v>1837</v>
      </c>
      <c r="M610" s="180" t="s">
        <v>1837</v>
      </c>
      <c r="N610" s="180" t="s">
        <v>438</v>
      </c>
      <c r="O610" s="180">
        <v>152154743</v>
      </c>
      <c r="P610" s="180">
        <v>152156960</v>
      </c>
      <c r="Q610" s="180" t="s">
        <v>4497</v>
      </c>
      <c r="R610" s="180">
        <v>0</v>
      </c>
      <c r="S610" s="180" t="s">
        <v>33</v>
      </c>
      <c r="T610" s="180" t="s">
        <v>26</v>
      </c>
      <c r="U610" s="180" t="b">
        <v>0</v>
      </c>
      <c r="V610" s="180" t="s">
        <v>1858</v>
      </c>
      <c r="W610" s="180" t="s">
        <v>26</v>
      </c>
      <c r="X610" s="159"/>
      <c r="Y610" s="159"/>
      <c r="Z610" s="159"/>
    </row>
    <row r="611" spans="1:26" ht="15" customHeight="1">
      <c r="A611" s="180" t="s">
        <v>438</v>
      </c>
      <c r="B611" s="180">
        <v>152223252</v>
      </c>
      <c r="C611" s="180" t="s">
        <v>1837</v>
      </c>
      <c r="D611" s="180" t="s">
        <v>2000</v>
      </c>
      <c r="E611" s="180" t="s">
        <v>1890</v>
      </c>
      <c r="F611" s="180">
        <v>1325.73</v>
      </c>
      <c r="G611" s="180" t="s">
        <v>1840</v>
      </c>
      <c r="H611" s="180" t="s">
        <v>2001</v>
      </c>
      <c r="I611" s="180" t="s">
        <v>2002</v>
      </c>
      <c r="J611" s="180" t="s">
        <v>4498</v>
      </c>
      <c r="K611" s="180" t="s">
        <v>4499</v>
      </c>
      <c r="L611" s="180" t="s">
        <v>1837</v>
      </c>
      <c r="M611" s="180" t="s">
        <v>1837</v>
      </c>
      <c r="N611" s="180" t="s">
        <v>438</v>
      </c>
      <c r="O611" s="180">
        <v>152223115</v>
      </c>
      <c r="P611" s="180">
        <v>152223253</v>
      </c>
      <c r="Q611" s="180" t="s">
        <v>2005</v>
      </c>
      <c r="R611" s="180">
        <v>0</v>
      </c>
      <c r="S611" s="180" t="s">
        <v>33</v>
      </c>
      <c r="T611" s="180" t="s">
        <v>26</v>
      </c>
      <c r="U611" s="180" t="b">
        <v>0</v>
      </c>
      <c r="V611" s="180" t="s">
        <v>1858</v>
      </c>
      <c r="W611" s="180" t="s">
        <v>26</v>
      </c>
      <c r="X611" s="159"/>
      <c r="Y611" s="159"/>
      <c r="Z611" s="159"/>
    </row>
    <row r="612" spans="1:26" ht="15" customHeight="1">
      <c r="A612" s="180" t="s">
        <v>438</v>
      </c>
      <c r="B612" s="180">
        <v>153934802</v>
      </c>
      <c r="C612" s="180" t="s">
        <v>1837</v>
      </c>
      <c r="D612" s="180" t="s">
        <v>2006</v>
      </c>
      <c r="E612" s="180" t="s">
        <v>1847</v>
      </c>
      <c r="F612" s="180">
        <v>251.73</v>
      </c>
      <c r="G612" s="180" t="s">
        <v>1840</v>
      </c>
      <c r="H612" s="180" t="s">
        <v>2007</v>
      </c>
      <c r="I612" s="180" t="s">
        <v>2008</v>
      </c>
      <c r="J612" s="180" t="s">
        <v>2009</v>
      </c>
      <c r="K612" s="180" t="s">
        <v>2010</v>
      </c>
      <c r="L612" s="180" t="s">
        <v>1837</v>
      </c>
      <c r="M612" s="180" t="s">
        <v>1844</v>
      </c>
      <c r="N612" s="180" t="s">
        <v>438</v>
      </c>
      <c r="O612" s="180">
        <v>153934759</v>
      </c>
      <c r="P612" s="180">
        <v>153934964</v>
      </c>
      <c r="Q612" s="180" t="s">
        <v>2011</v>
      </c>
      <c r="R612" s="180">
        <v>0</v>
      </c>
      <c r="S612" s="180" t="s">
        <v>33</v>
      </c>
      <c r="T612" s="180" t="s">
        <v>26</v>
      </c>
      <c r="U612" s="180" t="b">
        <v>0</v>
      </c>
      <c r="V612" s="180" t="s">
        <v>1858</v>
      </c>
      <c r="W612" s="180" t="s">
        <v>26</v>
      </c>
      <c r="X612" s="159"/>
      <c r="Y612" s="159"/>
      <c r="Z612" s="159"/>
    </row>
    <row r="613" spans="1:26" ht="15" customHeight="1">
      <c r="A613" s="180" t="s">
        <v>438</v>
      </c>
      <c r="B613" s="180">
        <v>154869723</v>
      </c>
      <c r="C613" s="180" t="s">
        <v>1837</v>
      </c>
      <c r="D613" s="180" t="s">
        <v>1866</v>
      </c>
      <c r="E613" s="180" t="s">
        <v>4500</v>
      </c>
      <c r="F613" s="180">
        <v>30</v>
      </c>
      <c r="G613" s="180" t="s">
        <v>1840</v>
      </c>
      <c r="H613" s="180" t="s">
        <v>4501</v>
      </c>
      <c r="I613" s="180" t="s">
        <v>773</v>
      </c>
      <c r="J613" s="180" t="s">
        <v>1837</v>
      </c>
      <c r="K613" s="180" t="s">
        <v>1837</v>
      </c>
      <c r="L613" s="180" t="s">
        <v>1837</v>
      </c>
      <c r="M613" s="180" t="s">
        <v>1896</v>
      </c>
      <c r="N613" s="180" t="s">
        <v>438</v>
      </c>
      <c r="O613" s="180">
        <v>154869031</v>
      </c>
      <c r="P613" s="180">
        <v>154869964</v>
      </c>
      <c r="Q613" s="180" t="s">
        <v>2014</v>
      </c>
      <c r="R613" s="180">
        <v>0</v>
      </c>
      <c r="S613" s="180" t="s">
        <v>33</v>
      </c>
      <c r="T613" s="180" t="s">
        <v>26</v>
      </c>
      <c r="U613" s="180" t="b">
        <v>0</v>
      </c>
      <c r="V613" s="180" t="s">
        <v>1858</v>
      </c>
      <c r="W613" s="180" t="s">
        <v>26</v>
      </c>
      <c r="X613" s="159"/>
      <c r="Y613" s="159"/>
      <c r="Z613" s="159"/>
    </row>
    <row r="614" spans="1:26" ht="15" customHeight="1">
      <c r="A614" s="180" t="s">
        <v>438</v>
      </c>
      <c r="B614" s="180">
        <v>156595257</v>
      </c>
      <c r="C614" s="180" t="s">
        <v>1837</v>
      </c>
      <c r="D614" s="180" t="s">
        <v>1890</v>
      </c>
      <c r="E614" s="180" t="s">
        <v>2022</v>
      </c>
      <c r="F614" s="180">
        <v>2257.66</v>
      </c>
      <c r="G614" s="180" t="s">
        <v>1840</v>
      </c>
      <c r="H614" s="180" t="s">
        <v>2023</v>
      </c>
      <c r="I614" s="180" t="s">
        <v>2024</v>
      </c>
      <c r="J614" s="180" t="s">
        <v>2025</v>
      </c>
      <c r="K614" s="180" t="s">
        <v>2026</v>
      </c>
      <c r="L614" s="180" t="s">
        <v>2027</v>
      </c>
      <c r="M614" s="180" t="s">
        <v>1896</v>
      </c>
      <c r="N614" s="180" t="s">
        <v>438</v>
      </c>
      <c r="O614" s="180">
        <v>156595212</v>
      </c>
      <c r="P614" s="180">
        <v>156595849</v>
      </c>
      <c r="Q614" s="180" t="s">
        <v>2028</v>
      </c>
      <c r="R614" s="180">
        <v>0</v>
      </c>
      <c r="S614" s="180" t="s">
        <v>33</v>
      </c>
      <c r="T614" s="180" t="s">
        <v>26</v>
      </c>
      <c r="U614" s="180" t="b">
        <v>0</v>
      </c>
      <c r="V614" s="180" t="s">
        <v>1858</v>
      </c>
      <c r="W614" s="180" t="s">
        <v>26</v>
      </c>
      <c r="X614" s="159"/>
      <c r="Y614" s="159"/>
      <c r="Z614" s="159"/>
    </row>
    <row r="615" spans="1:26" ht="15" customHeight="1">
      <c r="A615" s="180" t="s">
        <v>438</v>
      </c>
      <c r="B615" s="180">
        <v>201210971</v>
      </c>
      <c r="C615" s="180" t="s">
        <v>1837</v>
      </c>
      <c r="D615" s="180" t="s">
        <v>1865</v>
      </c>
      <c r="E615" s="180" t="s">
        <v>1866</v>
      </c>
      <c r="F615" s="180">
        <v>59.73</v>
      </c>
      <c r="G615" s="180" t="s">
        <v>1837</v>
      </c>
      <c r="H615" s="180" t="s">
        <v>4502</v>
      </c>
      <c r="I615" s="180" t="s">
        <v>1922</v>
      </c>
      <c r="J615" s="180" t="s">
        <v>4503</v>
      </c>
      <c r="K615" s="180" t="s">
        <v>1837</v>
      </c>
      <c r="L615" s="180" t="s">
        <v>1837</v>
      </c>
      <c r="M615" s="180" t="s">
        <v>1837</v>
      </c>
      <c r="N615" s="180" t="s">
        <v>438</v>
      </c>
      <c r="O615" s="180">
        <v>201206082</v>
      </c>
      <c r="P615" s="180">
        <v>201213621</v>
      </c>
      <c r="Q615" s="180" t="s">
        <v>4504</v>
      </c>
      <c r="R615" s="180">
        <v>0</v>
      </c>
      <c r="S615" s="180" t="s">
        <v>1905</v>
      </c>
      <c r="T615" s="180" t="s">
        <v>26</v>
      </c>
      <c r="U615" s="180" t="b">
        <v>0</v>
      </c>
      <c r="V615" s="180" t="s">
        <v>1858</v>
      </c>
      <c r="W615" s="180" t="s">
        <v>26</v>
      </c>
      <c r="X615" s="159"/>
      <c r="Y615" s="159"/>
      <c r="Z615" s="159"/>
    </row>
    <row r="616" spans="1:26" ht="15" customHeight="1">
      <c r="A616" s="180" t="s">
        <v>438</v>
      </c>
      <c r="B616" s="180">
        <v>203217822</v>
      </c>
      <c r="C616" s="180" t="s">
        <v>1837</v>
      </c>
      <c r="D616" s="180" t="s">
        <v>1847</v>
      </c>
      <c r="E616" s="180" t="s">
        <v>2040</v>
      </c>
      <c r="F616" s="180">
        <v>380.73</v>
      </c>
      <c r="G616" s="180" t="s">
        <v>1840</v>
      </c>
      <c r="H616" s="180" t="s">
        <v>2041</v>
      </c>
      <c r="I616" s="180" t="s">
        <v>2042</v>
      </c>
      <c r="J616" s="180" t="s">
        <v>2043</v>
      </c>
      <c r="K616" s="180" t="s">
        <v>2044</v>
      </c>
      <c r="L616" s="180" t="s">
        <v>1837</v>
      </c>
      <c r="M616" s="180" t="s">
        <v>1844</v>
      </c>
      <c r="N616" s="180" t="s">
        <v>438</v>
      </c>
      <c r="O616" s="180">
        <v>203217738</v>
      </c>
      <c r="P616" s="180">
        <v>203217865</v>
      </c>
      <c r="Q616" s="180" t="s">
        <v>2045</v>
      </c>
      <c r="R616" s="180">
        <v>0</v>
      </c>
      <c r="S616" s="180" t="s">
        <v>33</v>
      </c>
      <c r="T616" s="180" t="s">
        <v>26</v>
      </c>
      <c r="U616" s="180" t="b">
        <v>0</v>
      </c>
      <c r="V616" s="180" t="s">
        <v>1858</v>
      </c>
      <c r="W616" s="180" t="s">
        <v>26</v>
      </c>
      <c r="X616" s="159"/>
      <c r="Y616" s="159"/>
      <c r="Z616" s="159"/>
    </row>
    <row r="617" spans="1:26" ht="15" customHeight="1">
      <c r="A617" s="180" t="s">
        <v>438</v>
      </c>
      <c r="B617" s="180">
        <v>205663089</v>
      </c>
      <c r="C617" s="180" t="s">
        <v>1837</v>
      </c>
      <c r="D617" s="180" t="s">
        <v>2053</v>
      </c>
      <c r="E617" s="180" t="s">
        <v>1866</v>
      </c>
      <c r="F617" s="180">
        <v>481.56</v>
      </c>
      <c r="G617" s="180" t="s">
        <v>1840</v>
      </c>
      <c r="H617" s="180" t="s">
        <v>2054</v>
      </c>
      <c r="I617" s="180" t="s">
        <v>2055</v>
      </c>
      <c r="J617" s="180" t="s">
        <v>2056</v>
      </c>
      <c r="K617" s="180" t="s">
        <v>2057</v>
      </c>
      <c r="L617" s="180" t="s">
        <v>1837</v>
      </c>
      <c r="M617" s="180" t="s">
        <v>1844</v>
      </c>
      <c r="N617" s="180" t="s">
        <v>438</v>
      </c>
      <c r="O617" s="180">
        <v>205662832</v>
      </c>
      <c r="P617" s="180">
        <v>205663618</v>
      </c>
      <c r="Q617" s="180" t="s">
        <v>2058</v>
      </c>
      <c r="R617" s="180">
        <v>0</v>
      </c>
      <c r="S617" s="180" t="s">
        <v>33</v>
      </c>
      <c r="T617" s="180" t="s">
        <v>26</v>
      </c>
      <c r="U617" s="180" t="b">
        <v>0</v>
      </c>
      <c r="V617" s="180" t="s">
        <v>1858</v>
      </c>
      <c r="W617" s="180" t="s">
        <v>26</v>
      </c>
      <c r="X617" s="159"/>
      <c r="Y617" s="159"/>
      <c r="Z617" s="159"/>
    </row>
    <row r="618" spans="1:26" ht="15" customHeight="1">
      <c r="A618" s="180" t="s">
        <v>438</v>
      </c>
      <c r="B618" s="180">
        <v>206101895</v>
      </c>
      <c r="C618" s="180" t="s">
        <v>1837</v>
      </c>
      <c r="D618" s="180" t="s">
        <v>4505</v>
      </c>
      <c r="E618" s="180" t="s">
        <v>1866</v>
      </c>
      <c r="F618" s="180">
        <v>1485.73</v>
      </c>
      <c r="G618" s="180" t="s">
        <v>1840</v>
      </c>
      <c r="H618" s="180" t="s">
        <v>4506</v>
      </c>
      <c r="I618" s="180" t="s">
        <v>2042</v>
      </c>
      <c r="J618" s="180" t="s">
        <v>4507</v>
      </c>
      <c r="K618" s="180" t="s">
        <v>4508</v>
      </c>
      <c r="L618" s="180" t="s">
        <v>1837</v>
      </c>
      <c r="M618" s="180" t="s">
        <v>1837</v>
      </c>
      <c r="N618" s="180" t="s">
        <v>438</v>
      </c>
      <c r="O618" s="180">
        <v>206101751</v>
      </c>
      <c r="P618" s="180">
        <v>206101952</v>
      </c>
      <c r="Q618" s="180" t="s">
        <v>4509</v>
      </c>
      <c r="R618" s="180">
        <v>0</v>
      </c>
      <c r="S618" s="180" t="s">
        <v>1905</v>
      </c>
      <c r="T618" s="180" t="s">
        <v>26</v>
      </c>
      <c r="U618" s="180" t="b">
        <v>0</v>
      </c>
      <c r="V618" s="180" t="s">
        <v>1858</v>
      </c>
      <c r="W618" s="180" t="s">
        <v>26</v>
      </c>
      <c r="X618" s="159"/>
      <c r="Y618" s="159"/>
      <c r="Z618" s="159"/>
    </row>
    <row r="619" spans="1:26" ht="15" customHeight="1">
      <c r="A619" s="180" t="s">
        <v>438</v>
      </c>
      <c r="B619" s="180">
        <v>209432291</v>
      </c>
      <c r="C619" s="180" t="s">
        <v>1837</v>
      </c>
      <c r="D619" s="180" t="s">
        <v>4510</v>
      </c>
      <c r="E619" s="180" t="s">
        <v>1839</v>
      </c>
      <c r="F619" s="180" t="s">
        <v>1837</v>
      </c>
      <c r="G619" s="180" t="s">
        <v>1840</v>
      </c>
      <c r="H619" s="180" t="s">
        <v>4511</v>
      </c>
      <c r="I619" s="180" t="s">
        <v>1842</v>
      </c>
      <c r="J619" s="180" t="s">
        <v>1837</v>
      </c>
      <c r="K619" s="180" t="s">
        <v>4512</v>
      </c>
      <c r="L619" s="180" t="s">
        <v>1837</v>
      </c>
      <c r="M619" s="180" t="s">
        <v>1837</v>
      </c>
      <c r="N619" s="180" t="s">
        <v>438</v>
      </c>
      <c r="O619" s="180">
        <v>209432203</v>
      </c>
      <c r="P619" s="180">
        <v>209432349</v>
      </c>
      <c r="Q619" s="180" t="s">
        <v>4513</v>
      </c>
      <c r="R619" s="180">
        <v>0</v>
      </c>
      <c r="S619" s="180" t="s">
        <v>1905</v>
      </c>
      <c r="T619" s="180" t="s">
        <v>26</v>
      </c>
      <c r="U619" s="180" t="b">
        <v>0</v>
      </c>
      <c r="V619" s="180" t="s">
        <v>1858</v>
      </c>
      <c r="W619" s="180" t="s">
        <v>26</v>
      </c>
      <c r="X619" s="159"/>
      <c r="Y619" s="159"/>
      <c r="Z619" s="159"/>
    </row>
    <row r="620" spans="1:26" ht="15" customHeight="1">
      <c r="A620" s="180" t="s">
        <v>438</v>
      </c>
      <c r="B620" s="180">
        <v>226737174</v>
      </c>
      <c r="C620" s="180" t="s">
        <v>1837</v>
      </c>
      <c r="D620" s="180" t="s">
        <v>4514</v>
      </c>
      <c r="E620" s="180" t="s">
        <v>1890</v>
      </c>
      <c r="F620" s="180">
        <v>1022.41</v>
      </c>
      <c r="G620" s="180" t="s">
        <v>1840</v>
      </c>
      <c r="H620" s="180" t="s">
        <v>4515</v>
      </c>
      <c r="I620" s="180" t="s">
        <v>2177</v>
      </c>
      <c r="J620" s="180" t="s">
        <v>4516</v>
      </c>
      <c r="K620" s="180" t="s">
        <v>4517</v>
      </c>
      <c r="L620" s="180" t="s">
        <v>4518</v>
      </c>
      <c r="M620" s="180" t="s">
        <v>1837</v>
      </c>
      <c r="N620" s="180" t="s">
        <v>438</v>
      </c>
      <c r="O620" s="180">
        <v>226735526</v>
      </c>
      <c r="P620" s="180">
        <v>226737458</v>
      </c>
      <c r="Q620" s="180" t="s">
        <v>4519</v>
      </c>
      <c r="R620" s="180">
        <v>0</v>
      </c>
      <c r="S620" s="180" t="s">
        <v>33</v>
      </c>
      <c r="T620" s="180" t="s">
        <v>26</v>
      </c>
      <c r="U620" s="180" t="b">
        <v>0</v>
      </c>
      <c r="V620" s="180" t="s">
        <v>1858</v>
      </c>
      <c r="W620" s="180" t="s">
        <v>26</v>
      </c>
      <c r="X620" s="159"/>
      <c r="Y620" s="159"/>
      <c r="Z620" s="159"/>
    </row>
    <row r="621" spans="1:26" ht="15" customHeight="1">
      <c r="A621" s="180" t="s">
        <v>438</v>
      </c>
      <c r="B621" s="180">
        <v>240092268</v>
      </c>
      <c r="C621" s="180" t="s">
        <v>1837</v>
      </c>
      <c r="D621" s="180" t="s">
        <v>2059</v>
      </c>
      <c r="E621" s="180" t="s">
        <v>1866</v>
      </c>
      <c r="F621" s="180">
        <v>377.51</v>
      </c>
      <c r="G621" s="180" t="s">
        <v>1840</v>
      </c>
      <c r="H621" s="180" t="s">
        <v>2060</v>
      </c>
      <c r="I621" s="180" t="s">
        <v>2061</v>
      </c>
      <c r="J621" s="180" t="s">
        <v>2062</v>
      </c>
      <c r="K621" s="180" t="s">
        <v>2063</v>
      </c>
      <c r="L621" s="180" t="s">
        <v>2064</v>
      </c>
      <c r="M621" s="180" t="s">
        <v>1896</v>
      </c>
      <c r="N621" s="180" t="s">
        <v>438</v>
      </c>
      <c r="O621" s="180">
        <v>240092109</v>
      </c>
      <c r="P621" s="180">
        <v>240093724</v>
      </c>
      <c r="Q621" s="180" t="s">
        <v>2065</v>
      </c>
      <c r="R621" s="180">
        <v>0</v>
      </c>
      <c r="S621" s="180" t="s">
        <v>1905</v>
      </c>
      <c r="T621" s="180" t="s">
        <v>26</v>
      </c>
      <c r="U621" s="180" t="b">
        <v>0</v>
      </c>
      <c r="V621" s="180" t="s">
        <v>1858</v>
      </c>
      <c r="W621" s="180" t="s">
        <v>26</v>
      </c>
      <c r="X621" s="159"/>
      <c r="Y621" s="159"/>
      <c r="Z621" s="159"/>
    </row>
    <row r="622" spans="1:26" ht="15" customHeight="1">
      <c r="A622" s="180" t="s">
        <v>438</v>
      </c>
      <c r="B622" s="180">
        <v>240207613</v>
      </c>
      <c r="C622" s="180" t="s">
        <v>1837</v>
      </c>
      <c r="D622" s="180" t="s">
        <v>4520</v>
      </c>
      <c r="E622" s="180" t="s">
        <v>1839</v>
      </c>
      <c r="F622" s="180">
        <v>30</v>
      </c>
      <c r="G622" s="180" t="s">
        <v>1840</v>
      </c>
      <c r="H622" s="180" t="s">
        <v>4521</v>
      </c>
      <c r="I622" s="180" t="s">
        <v>773</v>
      </c>
      <c r="J622" s="180" t="s">
        <v>1837</v>
      </c>
      <c r="K622" s="180" t="s">
        <v>1837</v>
      </c>
      <c r="L622" s="180" t="s">
        <v>1837</v>
      </c>
      <c r="M622" s="180" t="s">
        <v>1844</v>
      </c>
      <c r="N622" s="180" t="s">
        <v>438</v>
      </c>
      <c r="O622" s="180">
        <v>240206798</v>
      </c>
      <c r="P622" s="180">
        <v>240208732</v>
      </c>
      <c r="Q622" s="180" t="s">
        <v>2065</v>
      </c>
      <c r="R622" s="180">
        <v>0</v>
      </c>
      <c r="S622" s="180" t="s">
        <v>1905</v>
      </c>
      <c r="T622" s="180" t="s">
        <v>26</v>
      </c>
      <c r="U622" s="180" t="b">
        <v>0</v>
      </c>
      <c r="V622" s="180" t="s">
        <v>1858</v>
      </c>
      <c r="W622" s="180" t="s">
        <v>26</v>
      </c>
      <c r="X622" s="159"/>
      <c r="Y622" s="159"/>
      <c r="Z622" s="159"/>
    </row>
    <row r="623" spans="1:26" ht="15" customHeight="1">
      <c r="A623" s="180" t="s">
        <v>438</v>
      </c>
      <c r="B623" s="180">
        <v>240207779</v>
      </c>
      <c r="C623" s="180" t="s">
        <v>1837</v>
      </c>
      <c r="D623" s="180" t="s">
        <v>4522</v>
      </c>
      <c r="E623" s="180" t="s">
        <v>1839</v>
      </c>
      <c r="F623" s="180">
        <v>30</v>
      </c>
      <c r="G623" s="180" t="s">
        <v>1840</v>
      </c>
      <c r="H623" s="180" t="s">
        <v>4523</v>
      </c>
      <c r="I623" s="180" t="s">
        <v>773</v>
      </c>
      <c r="J623" s="180" t="s">
        <v>1837</v>
      </c>
      <c r="K623" s="180" t="s">
        <v>1837</v>
      </c>
      <c r="L623" s="180" t="s">
        <v>1837</v>
      </c>
      <c r="M623" s="180" t="s">
        <v>1844</v>
      </c>
      <c r="N623" s="180" t="s">
        <v>438</v>
      </c>
      <c r="O623" s="180">
        <v>240206798</v>
      </c>
      <c r="P623" s="180">
        <v>240208732</v>
      </c>
      <c r="Q623" s="180" t="s">
        <v>2065</v>
      </c>
      <c r="R623" s="180">
        <v>0</v>
      </c>
      <c r="S623" s="180" t="s">
        <v>1905</v>
      </c>
      <c r="T623" s="180" t="s">
        <v>26</v>
      </c>
      <c r="U623" s="180" t="b">
        <v>0</v>
      </c>
      <c r="V623" s="180" t="s">
        <v>1858</v>
      </c>
      <c r="W623" s="180" t="s">
        <v>26</v>
      </c>
      <c r="X623" s="159"/>
      <c r="Y623" s="159"/>
      <c r="Z623" s="159"/>
    </row>
    <row r="624" spans="1:26" ht="15" customHeight="1">
      <c r="A624" s="180" t="s">
        <v>438</v>
      </c>
      <c r="B624" s="180">
        <v>247815239</v>
      </c>
      <c r="C624" s="180" t="s">
        <v>1837</v>
      </c>
      <c r="D624" s="180" t="s">
        <v>2073</v>
      </c>
      <c r="E624" s="180" t="s">
        <v>1890</v>
      </c>
      <c r="F624" s="180">
        <v>2833.59</v>
      </c>
      <c r="G624" s="180" t="s">
        <v>1840</v>
      </c>
      <c r="H624" s="180" t="s">
        <v>2074</v>
      </c>
      <c r="I624" s="180" t="s">
        <v>2075</v>
      </c>
      <c r="J624" s="180" t="s">
        <v>2076</v>
      </c>
      <c r="K624" s="180" t="s">
        <v>2077</v>
      </c>
      <c r="L624" s="180" t="s">
        <v>2078</v>
      </c>
      <c r="M624" s="180" t="s">
        <v>1877</v>
      </c>
      <c r="N624" s="180" t="s">
        <v>438</v>
      </c>
      <c r="O624" s="180">
        <v>247814799</v>
      </c>
      <c r="P624" s="180">
        <v>247815729</v>
      </c>
      <c r="Q624" s="180" t="s">
        <v>2079</v>
      </c>
      <c r="R624" s="180">
        <v>0</v>
      </c>
      <c r="S624" s="180" t="s">
        <v>33</v>
      </c>
      <c r="T624" s="180" t="s">
        <v>26</v>
      </c>
      <c r="U624" s="180" t="b">
        <v>1</v>
      </c>
      <c r="V624" s="180" t="s">
        <v>1846</v>
      </c>
      <c r="W624" s="180" t="s">
        <v>26</v>
      </c>
      <c r="X624" s="159"/>
      <c r="Y624" s="159"/>
      <c r="Z624" s="159"/>
    </row>
    <row r="625" spans="1:26" ht="15" customHeight="1">
      <c r="A625" s="180" t="s">
        <v>438</v>
      </c>
      <c r="B625" s="180">
        <v>248022247</v>
      </c>
      <c r="C625" s="180" t="s">
        <v>1837</v>
      </c>
      <c r="D625" s="180" t="s">
        <v>4524</v>
      </c>
      <c r="E625" s="180" t="s">
        <v>1839</v>
      </c>
      <c r="F625" s="180">
        <v>833.75</v>
      </c>
      <c r="G625" s="180" t="s">
        <v>1840</v>
      </c>
      <c r="H625" s="180" t="s">
        <v>4525</v>
      </c>
      <c r="I625" s="180" t="s">
        <v>3550</v>
      </c>
      <c r="J625" s="180" t="s">
        <v>4526</v>
      </c>
      <c r="K625" s="180" t="s">
        <v>4527</v>
      </c>
      <c r="L625" s="180" t="s">
        <v>4528</v>
      </c>
      <c r="M625" s="180" t="s">
        <v>1837</v>
      </c>
      <c r="N625" s="180" t="s">
        <v>438</v>
      </c>
      <c r="O625" s="180">
        <v>248021947</v>
      </c>
      <c r="P625" s="180">
        <v>248022886</v>
      </c>
      <c r="Q625" s="180" t="s">
        <v>4529</v>
      </c>
      <c r="R625" s="180">
        <v>0</v>
      </c>
      <c r="S625" s="180" t="s">
        <v>1905</v>
      </c>
      <c r="T625" s="180" t="s">
        <v>26</v>
      </c>
      <c r="U625" s="180" t="b">
        <v>0</v>
      </c>
      <c r="V625" s="180" t="s">
        <v>1846</v>
      </c>
      <c r="W625" s="180" t="s">
        <v>26</v>
      </c>
      <c r="X625" s="159"/>
      <c r="Y625" s="159"/>
      <c r="Z625" s="159"/>
    </row>
    <row r="626" spans="1:26" ht="15" customHeight="1">
      <c r="A626" s="180" t="s">
        <v>438</v>
      </c>
      <c r="B626" s="180">
        <v>248362336</v>
      </c>
      <c r="C626" s="180" t="s">
        <v>1837</v>
      </c>
      <c r="D626" s="180" t="s">
        <v>2085</v>
      </c>
      <c r="E626" s="180" t="s">
        <v>1847</v>
      </c>
      <c r="F626" s="180">
        <v>1545.48</v>
      </c>
      <c r="G626" s="180" t="s">
        <v>1840</v>
      </c>
      <c r="H626" s="180" t="s">
        <v>2086</v>
      </c>
      <c r="I626" s="180" t="s">
        <v>2087</v>
      </c>
      <c r="J626" s="180" t="s">
        <v>4530</v>
      </c>
      <c r="K626" s="180" t="s">
        <v>4531</v>
      </c>
      <c r="L626" s="180" t="s">
        <v>4532</v>
      </c>
      <c r="M626" s="180" t="s">
        <v>1837</v>
      </c>
      <c r="N626" s="180" t="s">
        <v>438</v>
      </c>
      <c r="O626" s="180">
        <v>248361580</v>
      </c>
      <c r="P626" s="180">
        <v>248362627</v>
      </c>
      <c r="Q626" s="180" t="s">
        <v>2091</v>
      </c>
      <c r="R626" s="180">
        <v>0</v>
      </c>
      <c r="S626" s="180" t="s">
        <v>1905</v>
      </c>
      <c r="T626" s="180" t="s">
        <v>26</v>
      </c>
      <c r="U626" s="180" t="b">
        <v>0</v>
      </c>
      <c r="V626" s="180" t="s">
        <v>1846</v>
      </c>
      <c r="W626" s="180" t="s">
        <v>26</v>
      </c>
      <c r="X626" s="159"/>
      <c r="Y626" s="159"/>
      <c r="Z626" s="159"/>
    </row>
    <row r="627" spans="1:26" ht="15" customHeight="1">
      <c r="A627" s="180" t="s">
        <v>438</v>
      </c>
      <c r="B627" s="180">
        <v>248453403</v>
      </c>
      <c r="C627" s="180" t="s">
        <v>1837</v>
      </c>
      <c r="D627" s="180" t="s">
        <v>2092</v>
      </c>
      <c r="E627" s="180" t="s">
        <v>1847</v>
      </c>
      <c r="F627" s="180" t="s">
        <v>1837</v>
      </c>
      <c r="G627" s="180" t="s">
        <v>1840</v>
      </c>
      <c r="H627" s="180" t="s">
        <v>2093</v>
      </c>
      <c r="I627" s="180" t="s">
        <v>1842</v>
      </c>
      <c r="J627" s="180" t="s">
        <v>1837</v>
      </c>
      <c r="K627" s="180" t="s">
        <v>4533</v>
      </c>
      <c r="L627" s="180" t="s">
        <v>1837</v>
      </c>
      <c r="M627" s="180" t="s">
        <v>1837</v>
      </c>
      <c r="N627" s="180" t="s">
        <v>438</v>
      </c>
      <c r="O627" s="180">
        <v>248452797</v>
      </c>
      <c r="P627" s="180">
        <v>248453772</v>
      </c>
      <c r="Q627" s="180" t="s">
        <v>2095</v>
      </c>
      <c r="R627" s="180">
        <v>0</v>
      </c>
      <c r="S627" s="180" t="s">
        <v>1905</v>
      </c>
      <c r="T627" s="180" t="s">
        <v>26</v>
      </c>
      <c r="U627" s="180" t="b">
        <v>0</v>
      </c>
      <c r="V627" s="180" t="s">
        <v>1846</v>
      </c>
      <c r="W627" s="180" t="s">
        <v>26</v>
      </c>
      <c r="X627" s="159"/>
      <c r="Y627" s="159"/>
      <c r="Z627" s="159"/>
    </row>
    <row r="628" spans="1:26" ht="15" customHeight="1">
      <c r="A628" s="180" t="s">
        <v>438</v>
      </c>
      <c r="B628" s="180">
        <v>248638643</v>
      </c>
      <c r="C628" s="180" t="s">
        <v>1837</v>
      </c>
      <c r="D628" s="180" t="s">
        <v>2096</v>
      </c>
      <c r="E628" s="180" t="s">
        <v>1839</v>
      </c>
      <c r="F628" s="180">
        <v>708.4</v>
      </c>
      <c r="G628" s="180" t="s">
        <v>1840</v>
      </c>
      <c r="H628" s="180" t="s">
        <v>2097</v>
      </c>
      <c r="I628" s="180" t="s">
        <v>2098</v>
      </c>
      <c r="J628" s="180" t="s">
        <v>2099</v>
      </c>
      <c r="K628" s="180" t="s">
        <v>2100</v>
      </c>
      <c r="L628" s="180" t="s">
        <v>1837</v>
      </c>
      <c r="M628" s="180" t="s">
        <v>1844</v>
      </c>
      <c r="N628" s="180" t="s">
        <v>438</v>
      </c>
      <c r="O628" s="180">
        <v>248638286</v>
      </c>
      <c r="P628" s="180">
        <v>248639258</v>
      </c>
      <c r="Q628" s="180" t="s">
        <v>2101</v>
      </c>
      <c r="R628" s="180">
        <v>0</v>
      </c>
      <c r="S628" s="180" t="s">
        <v>33</v>
      </c>
      <c r="T628" s="180" t="s">
        <v>26</v>
      </c>
      <c r="U628" s="180" t="b">
        <v>0</v>
      </c>
      <c r="V628" s="180" t="s">
        <v>1846</v>
      </c>
      <c r="W628" s="180" t="s">
        <v>26</v>
      </c>
      <c r="X628" s="159"/>
      <c r="Y628" s="159"/>
      <c r="Z628" s="159"/>
    </row>
    <row r="629" spans="1:26" ht="15" customHeight="1">
      <c r="A629" s="180" t="s">
        <v>448</v>
      </c>
      <c r="B629" s="180">
        <v>17331506</v>
      </c>
      <c r="C629" s="180" t="s">
        <v>1837</v>
      </c>
      <c r="D629" s="180" t="s">
        <v>3218</v>
      </c>
      <c r="E629" s="180" t="s">
        <v>1890</v>
      </c>
      <c r="F629" s="180">
        <v>1357.75</v>
      </c>
      <c r="G629" s="180" t="s">
        <v>1840</v>
      </c>
      <c r="H629" s="180" t="s">
        <v>4534</v>
      </c>
      <c r="I629" s="180" t="s">
        <v>2259</v>
      </c>
      <c r="J629" s="180" t="s">
        <v>4535</v>
      </c>
      <c r="K629" s="180" t="s">
        <v>4536</v>
      </c>
      <c r="L629" s="180" t="s">
        <v>4537</v>
      </c>
      <c r="M629" s="180" t="s">
        <v>1837</v>
      </c>
      <c r="N629" s="180" t="s">
        <v>448</v>
      </c>
      <c r="O629" s="180">
        <v>17331407</v>
      </c>
      <c r="P629" s="180">
        <v>17331552</v>
      </c>
      <c r="Q629" s="180" t="s">
        <v>4538</v>
      </c>
      <c r="R629" s="180">
        <v>0</v>
      </c>
      <c r="S629" s="180" t="s">
        <v>33</v>
      </c>
      <c r="T629" s="180" t="s">
        <v>26</v>
      </c>
      <c r="U629" s="180" t="b">
        <v>0</v>
      </c>
      <c r="V629" s="180" t="s">
        <v>1846</v>
      </c>
      <c r="W629" s="180" t="s">
        <v>26</v>
      </c>
      <c r="X629" s="159"/>
      <c r="Y629" s="159"/>
      <c r="Z629" s="159"/>
    </row>
    <row r="630" spans="1:26" ht="15" customHeight="1">
      <c r="A630" s="180" t="s">
        <v>448</v>
      </c>
      <c r="B630" s="180">
        <v>21146411</v>
      </c>
      <c r="C630" s="180" t="s">
        <v>1837</v>
      </c>
      <c r="D630" s="180" t="s">
        <v>2111</v>
      </c>
      <c r="E630" s="180" t="s">
        <v>1890</v>
      </c>
      <c r="F630" s="180">
        <v>1801.82</v>
      </c>
      <c r="G630" s="180" t="s">
        <v>1840</v>
      </c>
      <c r="H630" s="180" t="s">
        <v>2112</v>
      </c>
      <c r="I630" s="180" t="s">
        <v>2113</v>
      </c>
      <c r="J630" s="180" t="s">
        <v>2114</v>
      </c>
      <c r="K630" s="180" t="s">
        <v>2115</v>
      </c>
      <c r="L630" s="180" t="s">
        <v>2116</v>
      </c>
      <c r="M630" s="180" t="s">
        <v>1844</v>
      </c>
      <c r="N630" s="180" t="s">
        <v>448</v>
      </c>
      <c r="O630" s="180">
        <v>21146341</v>
      </c>
      <c r="P630" s="180">
        <v>21146508</v>
      </c>
      <c r="Q630" s="180" t="s">
        <v>2117</v>
      </c>
      <c r="R630" s="180">
        <v>0</v>
      </c>
      <c r="S630" s="180" t="s">
        <v>33</v>
      </c>
      <c r="T630" s="180" t="s">
        <v>26</v>
      </c>
      <c r="U630" s="180" t="b">
        <v>0</v>
      </c>
      <c r="V630" s="180" t="s">
        <v>1846</v>
      </c>
      <c r="W630" s="180" t="s">
        <v>26</v>
      </c>
      <c r="X630" s="159"/>
      <c r="Y630" s="159"/>
      <c r="Z630" s="159"/>
    </row>
    <row r="631" spans="1:26" ht="15" customHeight="1">
      <c r="A631" s="180" t="s">
        <v>448</v>
      </c>
      <c r="B631" s="180">
        <v>27413327</v>
      </c>
      <c r="C631" s="180" t="s">
        <v>1837</v>
      </c>
      <c r="D631" s="180" t="s">
        <v>1866</v>
      </c>
      <c r="E631" s="180" t="s">
        <v>1865</v>
      </c>
      <c r="F631" s="180">
        <v>552.73</v>
      </c>
      <c r="G631" s="180" t="s">
        <v>1840</v>
      </c>
      <c r="H631" s="180" t="s">
        <v>4539</v>
      </c>
      <c r="I631" s="180" t="s">
        <v>1922</v>
      </c>
      <c r="J631" s="180" t="s">
        <v>4540</v>
      </c>
      <c r="K631" s="180" t="s">
        <v>4541</v>
      </c>
      <c r="L631" s="180" t="s">
        <v>1837</v>
      </c>
      <c r="M631" s="180" t="s">
        <v>1837</v>
      </c>
      <c r="N631" s="180" t="s">
        <v>448</v>
      </c>
      <c r="O631" s="180">
        <v>27413161</v>
      </c>
      <c r="P631" s="180">
        <v>27414250</v>
      </c>
      <c r="Q631" s="180" t="s">
        <v>2128</v>
      </c>
      <c r="R631" s="180">
        <v>0</v>
      </c>
      <c r="S631" s="180" t="s">
        <v>33</v>
      </c>
      <c r="T631" s="180" t="s">
        <v>26</v>
      </c>
      <c r="U631" s="180" t="b">
        <v>0</v>
      </c>
      <c r="V631" s="180" t="s">
        <v>1846</v>
      </c>
      <c r="W631" s="180" t="s">
        <v>26</v>
      </c>
      <c r="X631" s="159"/>
      <c r="Y631" s="159"/>
      <c r="Z631" s="159"/>
    </row>
    <row r="632" spans="1:26" ht="15" customHeight="1">
      <c r="A632" s="180" t="s">
        <v>448</v>
      </c>
      <c r="B632" s="180">
        <v>47502280</v>
      </c>
      <c r="C632" s="180" t="s">
        <v>1837</v>
      </c>
      <c r="D632" s="180" t="s">
        <v>1859</v>
      </c>
      <c r="E632" s="180" t="s">
        <v>1847</v>
      </c>
      <c r="F632" s="180">
        <v>261.73</v>
      </c>
      <c r="G632" s="180" t="s">
        <v>1840</v>
      </c>
      <c r="H632" s="180" t="s">
        <v>4542</v>
      </c>
      <c r="I632" s="180" t="s">
        <v>2008</v>
      </c>
      <c r="J632" s="180" t="s">
        <v>4543</v>
      </c>
      <c r="K632" s="180" t="s">
        <v>4544</v>
      </c>
      <c r="L632" s="180" t="s">
        <v>1837</v>
      </c>
      <c r="M632" s="180" t="s">
        <v>1837</v>
      </c>
      <c r="N632" s="180" t="s">
        <v>448</v>
      </c>
      <c r="O632" s="180">
        <v>47502151</v>
      </c>
      <c r="P632" s="180">
        <v>47503543</v>
      </c>
      <c r="Q632" s="180" t="s">
        <v>1139</v>
      </c>
      <c r="R632" s="180">
        <v>0</v>
      </c>
      <c r="S632" s="180" t="s">
        <v>33</v>
      </c>
      <c r="T632" s="180" t="s">
        <v>26</v>
      </c>
      <c r="U632" s="180" t="b">
        <v>0</v>
      </c>
      <c r="V632" s="180" t="s">
        <v>1846</v>
      </c>
      <c r="W632" s="180" t="s">
        <v>26</v>
      </c>
      <c r="X632" s="159"/>
      <c r="Y632" s="159"/>
      <c r="Z632" s="159"/>
    </row>
    <row r="633" spans="1:26" ht="15" customHeight="1">
      <c r="A633" s="180" t="s">
        <v>448</v>
      </c>
      <c r="B633" s="180">
        <v>49988921</v>
      </c>
      <c r="C633" s="180" t="s">
        <v>1837</v>
      </c>
      <c r="D633" s="180" t="s">
        <v>2182</v>
      </c>
      <c r="E633" s="180" t="s">
        <v>1890</v>
      </c>
      <c r="F633" s="180">
        <v>912.73</v>
      </c>
      <c r="G633" s="180" t="s">
        <v>1837</v>
      </c>
      <c r="H633" s="180" t="s">
        <v>4545</v>
      </c>
      <c r="I633" s="180" t="s">
        <v>2293</v>
      </c>
      <c r="J633" s="180" t="s">
        <v>4546</v>
      </c>
      <c r="K633" s="180" t="s">
        <v>1837</v>
      </c>
      <c r="L633" s="180" t="s">
        <v>1837</v>
      </c>
      <c r="M633" s="180" t="s">
        <v>1837</v>
      </c>
      <c r="N633" s="180" t="s">
        <v>448</v>
      </c>
      <c r="O633" s="180">
        <v>49988715</v>
      </c>
      <c r="P633" s="180">
        <v>49988938</v>
      </c>
      <c r="Q633" s="180" t="s">
        <v>4547</v>
      </c>
      <c r="R633" s="180">
        <v>0</v>
      </c>
      <c r="S633" s="180" t="s">
        <v>1905</v>
      </c>
      <c r="T633" s="180" t="s">
        <v>26</v>
      </c>
      <c r="U633" s="180" t="b">
        <v>0</v>
      </c>
      <c r="V633" s="180" t="s">
        <v>1858</v>
      </c>
      <c r="W633" s="180" t="s">
        <v>26</v>
      </c>
      <c r="X633" s="159"/>
      <c r="Y633" s="159"/>
      <c r="Z633" s="159"/>
    </row>
    <row r="634" spans="1:26" ht="15" customHeight="1">
      <c r="A634" s="180" t="s">
        <v>448</v>
      </c>
      <c r="B634" s="180">
        <v>77637505</v>
      </c>
      <c r="C634" s="180" t="s">
        <v>1837</v>
      </c>
      <c r="D634" s="180" t="s">
        <v>1890</v>
      </c>
      <c r="E634" s="180" t="s">
        <v>4548</v>
      </c>
      <c r="F634" s="180">
        <v>394.73</v>
      </c>
      <c r="G634" s="180" t="s">
        <v>1840</v>
      </c>
      <c r="H634" s="180" t="s">
        <v>4549</v>
      </c>
      <c r="I634" s="180" t="s">
        <v>1996</v>
      </c>
      <c r="J634" s="180" t="s">
        <v>4550</v>
      </c>
      <c r="K634" s="180" t="s">
        <v>4551</v>
      </c>
      <c r="L634" s="180" t="s">
        <v>1837</v>
      </c>
      <c r="M634" s="180" t="s">
        <v>1837</v>
      </c>
      <c r="N634" s="180" t="s">
        <v>448</v>
      </c>
      <c r="O634" s="180">
        <v>77637264</v>
      </c>
      <c r="P634" s="180">
        <v>77637642</v>
      </c>
      <c r="Q634" s="180" t="s">
        <v>1800</v>
      </c>
      <c r="R634" s="180">
        <v>0</v>
      </c>
      <c r="S634" s="180" t="s">
        <v>33</v>
      </c>
      <c r="T634" s="180" t="s">
        <v>26</v>
      </c>
      <c r="U634" s="180" t="b">
        <v>0</v>
      </c>
      <c r="V634" s="180" t="s">
        <v>1858</v>
      </c>
      <c r="W634" s="180" t="s">
        <v>26</v>
      </c>
      <c r="X634" s="159"/>
      <c r="Y634" s="159"/>
      <c r="Z634" s="159"/>
    </row>
    <row r="635" spans="1:26" ht="15" customHeight="1">
      <c r="A635" s="180" t="s">
        <v>448</v>
      </c>
      <c r="B635" s="180">
        <v>80081665</v>
      </c>
      <c r="C635" s="180" t="s">
        <v>1837</v>
      </c>
      <c r="D635" s="180" t="s">
        <v>1847</v>
      </c>
      <c r="E635" s="180" t="s">
        <v>4552</v>
      </c>
      <c r="F635" s="180" t="s">
        <v>1837</v>
      </c>
      <c r="G635" s="180" t="s">
        <v>1840</v>
      </c>
      <c r="H635" s="180" t="s">
        <v>4553</v>
      </c>
      <c r="I635" s="180" t="s">
        <v>1842</v>
      </c>
      <c r="J635" s="180" t="s">
        <v>1837</v>
      </c>
      <c r="K635" s="180" t="s">
        <v>4554</v>
      </c>
      <c r="L635" s="180" t="s">
        <v>1837</v>
      </c>
      <c r="M635" s="180" t="s">
        <v>1837</v>
      </c>
      <c r="N635" s="180" t="s">
        <v>448</v>
      </c>
      <c r="O635" s="180">
        <v>80081639</v>
      </c>
      <c r="P635" s="180">
        <v>80081734</v>
      </c>
      <c r="Q635" s="180" t="s">
        <v>4555</v>
      </c>
      <c r="R635" s="180">
        <v>0</v>
      </c>
      <c r="S635" s="180" t="s">
        <v>1905</v>
      </c>
      <c r="T635" s="180" t="s">
        <v>26</v>
      </c>
      <c r="U635" s="180" t="b">
        <v>0</v>
      </c>
      <c r="V635" s="180" t="s">
        <v>1858</v>
      </c>
      <c r="W635" s="180" t="s">
        <v>26</v>
      </c>
      <c r="X635" s="159"/>
      <c r="Y635" s="159"/>
      <c r="Z635" s="159"/>
    </row>
    <row r="636" spans="1:26" ht="15" customHeight="1">
      <c r="A636" s="180" t="s">
        <v>448</v>
      </c>
      <c r="B636" s="180">
        <v>101010320</v>
      </c>
      <c r="C636" s="180" t="s">
        <v>1837</v>
      </c>
      <c r="D636" s="180" t="s">
        <v>1839</v>
      </c>
      <c r="E636" s="180" t="s">
        <v>2500</v>
      </c>
      <c r="F636" s="180">
        <v>350.73</v>
      </c>
      <c r="G636" s="180" t="s">
        <v>1840</v>
      </c>
      <c r="H636" s="180" t="s">
        <v>4556</v>
      </c>
      <c r="I636" s="180" t="s">
        <v>2042</v>
      </c>
      <c r="J636" s="180" t="s">
        <v>4557</v>
      </c>
      <c r="K636" s="180" t="s">
        <v>4558</v>
      </c>
      <c r="L636" s="180" t="s">
        <v>1837</v>
      </c>
      <c r="M636" s="180" t="s">
        <v>1837</v>
      </c>
      <c r="N636" s="180" t="s">
        <v>448</v>
      </c>
      <c r="O636" s="180">
        <v>101010271</v>
      </c>
      <c r="P636" s="180">
        <v>101010883</v>
      </c>
      <c r="Q636" s="180" t="s">
        <v>4559</v>
      </c>
      <c r="R636" s="180">
        <v>0</v>
      </c>
      <c r="S636" s="180" t="s">
        <v>33</v>
      </c>
      <c r="T636" s="180" t="s">
        <v>26</v>
      </c>
      <c r="U636" s="180" t="b">
        <v>0</v>
      </c>
      <c r="V636" s="180" t="s">
        <v>1858</v>
      </c>
      <c r="W636" s="180" t="s">
        <v>26</v>
      </c>
      <c r="X636" s="159"/>
      <c r="Y636" s="159"/>
      <c r="Z636" s="159"/>
    </row>
    <row r="637" spans="1:26" ht="15" customHeight="1">
      <c r="A637" s="180" t="s">
        <v>448</v>
      </c>
      <c r="B637" s="180">
        <v>101010536</v>
      </c>
      <c r="C637" s="180" t="s">
        <v>1837</v>
      </c>
      <c r="D637" s="180" t="s">
        <v>1839</v>
      </c>
      <c r="E637" s="180" t="s">
        <v>4560</v>
      </c>
      <c r="F637" s="180">
        <v>247.73</v>
      </c>
      <c r="G637" s="180" t="s">
        <v>1840</v>
      </c>
      <c r="H637" s="180" t="s">
        <v>4561</v>
      </c>
      <c r="I637" s="180" t="s">
        <v>1922</v>
      </c>
      <c r="J637" s="180" t="s">
        <v>4562</v>
      </c>
      <c r="K637" s="180" t="s">
        <v>4563</v>
      </c>
      <c r="L637" s="180" t="s">
        <v>1837</v>
      </c>
      <c r="M637" s="180" t="s">
        <v>1837</v>
      </c>
      <c r="N637" s="180" t="s">
        <v>448</v>
      </c>
      <c r="O637" s="180">
        <v>101010271</v>
      </c>
      <c r="P637" s="180">
        <v>101010883</v>
      </c>
      <c r="Q637" s="180" t="s">
        <v>4559</v>
      </c>
      <c r="R637" s="180">
        <v>0</v>
      </c>
      <c r="S637" s="180" t="s">
        <v>33</v>
      </c>
      <c r="T637" s="180" t="s">
        <v>26</v>
      </c>
      <c r="U637" s="180" t="b">
        <v>0</v>
      </c>
      <c r="V637" s="180" t="s">
        <v>1858</v>
      </c>
      <c r="W637" s="180" t="s">
        <v>26</v>
      </c>
      <c r="X637" s="159"/>
      <c r="Y637" s="159"/>
      <c r="Z637" s="159"/>
    </row>
    <row r="638" spans="1:26" ht="15" customHeight="1">
      <c r="A638" s="180" t="s">
        <v>448</v>
      </c>
      <c r="B638" s="180">
        <v>103350983</v>
      </c>
      <c r="C638" s="180" t="s">
        <v>1837</v>
      </c>
      <c r="D638" s="180" t="s">
        <v>1890</v>
      </c>
      <c r="E638" s="180" t="s">
        <v>2154</v>
      </c>
      <c r="F638" s="180">
        <v>1044.48</v>
      </c>
      <c r="G638" s="180" t="s">
        <v>1840</v>
      </c>
      <c r="H638" s="180" t="s">
        <v>2155</v>
      </c>
      <c r="I638" s="180" t="s">
        <v>2156</v>
      </c>
      <c r="J638" s="180" t="s">
        <v>2157</v>
      </c>
      <c r="K638" s="180" t="s">
        <v>2158</v>
      </c>
      <c r="L638" s="180" t="s">
        <v>2159</v>
      </c>
      <c r="M638" s="180" t="s">
        <v>1896</v>
      </c>
      <c r="N638" s="180" t="s">
        <v>448</v>
      </c>
      <c r="O638" s="180">
        <v>103350706</v>
      </c>
      <c r="P638" s="180">
        <v>103351066</v>
      </c>
      <c r="Q638" s="180" t="s">
        <v>2160</v>
      </c>
      <c r="R638" s="180">
        <v>0</v>
      </c>
      <c r="S638" s="180" t="s">
        <v>33</v>
      </c>
      <c r="T638" s="180" t="s">
        <v>26</v>
      </c>
      <c r="U638" s="180" t="b">
        <v>0</v>
      </c>
      <c r="V638" s="180" t="s">
        <v>1858</v>
      </c>
      <c r="W638" s="180" t="s">
        <v>26</v>
      </c>
      <c r="X638" s="159"/>
      <c r="Y638" s="159"/>
      <c r="Z638" s="159"/>
    </row>
    <row r="639" spans="1:26" ht="15" customHeight="1">
      <c r="A639" s="180" t="s">
        <v>448</v>
      </c>
      <c r="B639" s="180">
        <v>114326025</v>
      </c>
      <c r="C639" s="180" t="s">
        <v>1837</v>
      </c>
      <c r="D639" s="180" t="s">
        <v>1847</v>
      </c>
      <c r="E639" s="180" t="s">
        <v>2168</v>
      </c>
      <c r="F639" s="180">
        <v>1930.51</v>
      </c>
      <c r="G639" s="180" t="s">
        <v>1840</v>
      </c>
      <c r="H639" s="180" t="s">
        <v>2169</v>
      </c>
      <c r="I639" s="180" t="s">
        <v>2170</v>
      </c>
      <c r="J639" s="180" t="s">
        <v>2171</v>
      </c>
      <c r="K639" s="180" t="s">
        <v>2172</v>
      </c>
      <c r="L639" s="180" t="s">
        <v>2173</v>
      </c>
      <c r="M639" s="180" t="s">
        <v>1896</v>
      </c>
      <c r="N639" s="180" t="s">
        <v>448</v>
      </c>
      <c r="O639" s="180">
        <v>114325881</v>
      </c>
      <c r="P639" s="180">
        <v>114326040</v>
      </c>
      <c r="Q639" s="180" t="s">
        <v>2174</v>
      </c>
      <c r="R639" s="180">
        <v>0</v>
      </c>
      <c r="S639" s="180" t="s">
        <v>33</v>
      </c>
      <c r="T639" s="180" t="s">
        <v>26</v>
      </c>
      <c r="U639" s="180" t="b">
        <v>0</v>
      </c>
      <c r="V639" s="180" t="s">
        <v>1846</v>
      </c>
      <c r="W639" s="180" t="s">
        <v>26</v>
      </c>
      <c r="X639" s="159"/>
      <c r="Y639" s="159"/>
      <c r="Z639" s="159"/>
    </row>
    <row r="640" spans="1:26" ht="15" customHeight="1">
      <c r="A640" s="180" t="s">
        <v>448</v>
      </c>
      <c r="B640" s="180">
        <v>124021236</v>
      </c>
      <c r="C640" s="180" t="s">
        <v>1837</v>
      </c>
      <c r="D640" s="180" t="s">
        <v>1859</v>
      </c>
      <c r="E640" s="180" t="s">
        <v>1847</v>
      </c>
      <c r="F640" s="180">
        <v>874.23</v>
      </c>
      <c r="G640" s="180" t="s">
        <v>1840</v>
      </c>
      <c r="H640" s="180" t="s">
        <v>4564</v>
      </c>
      <c r="I640" s="180" t="s">
        <v>2429</v>
      </c>
      <c r="J640" s="180" t="s">
        <v>4565</v>
      </c>
      <c r="K640" s="180" t="s">
        <v>4566</v>
      </c>
      <c r="L640" s="180" t="s">
        <v>1837</v>
      </c>
      <c r="M640" s="180" t="s">
        <v>1837</v>
      </c>
      <c r="N640" s="180" t="s">
        <v>448</v>
      </c>
      <c r="O640" s="180">
        <v>124021081</v>
      </c>
      <c r="P640" s="180">
        <v>124021412</v>
      </c>
      <c r="Q640" s="180" t="s">
        <v>4567</v>
      </c>
      <c r="R640" s="180">
        <v>0</v>
      </c>
      <c r="S640" s="180" t="s">
        <v>33</v>
      </c>
      <c r="T640" s="180" t="s">
        <v>26</v>
      </c>
      <c r="U640" s="180" t="b">
        <v>0</v>
      </c>
      <c r="V640" s="180" t="s">
        <v>1846</v>
      </c>
      <c r="W640" s="180" t="s">
        <v>26</v>
      </c>
      <c r="X640" s="159"/>
      <c r="Y640" s="159"/>
      <c r="Z640" s="159"/>
    </row>
    <row r="641" spans="1:26" ht="15" customHeight="1">
      <c r="A641" s="180" t="s">
        <v>448</v>
      </c>
      <c r="B641" s="180">
        <v>125026590</v>
      </c>
      <c r="C641" s="180" t="s">
        <v>1837</v>
      </c>
      <c r="D641" s="180" t="s">
        <v>1890</v>
      </c>
      <c r="E641" s="180" t="s">
        <v>4568</v>
      </c>
      <c r="F641" s="180">
        <v>798.42</v>
      </c>
      <c r="G641" s="180" t="s">
        <v>1840</v>
      </c>
      <c r="H641" s="180" t="s">
        <v>4569</v>
      </c>
      <c r="I641" s="180" t="s">
        <v>2999</v>
      </c>
      <c r="J641" s="180" t="s">
        <v>4570</v>
      </c>
      <c r="K641" s="180" t="s">
        <v>4571</v>
      </c>
      <c r="L641" s="180" t="s">
        <v>4572</v>
      </c>
      <c r="M641" s="180" t="s">
        <v>1837</v>
      </c>
      <c r="N641" s="180" t="s">
        <v>448</v>
      </c>
      <c r="O641" s="180">
        <v>125026081</v>
      </c>
      <c r="P641" s="180">
        <v>125027759</v>
      </c>
      <c r="Q641" s="180" t="s">
        <v>4573</v>
      </c>
      <c r="R641" s="180">
        <v>0</v>
      </c>
      <c r="S641" s="180" t="s">
        <v>33</v>
      </c>
      <c r="T641" s="180" t="s">
        <v>26</v>
      </c>
      <c r="U641" s="180" t="b">
        <v>0</v>
      </c>
      <c r="V641" s="180" t="s">
        <v>1846</v>
      </c>
      <c r="W641" s="180" t="s">
        <v>26</v>
      </c>
      <c r="X641" s="159"/>
      <c r="Y641" s="159"/>
      <c r="Z641" s="159"/>
    </row>
    <row r="642" spans="1:26" ht="15" customHeight="1">
      <c r="A642" s="180" t="s">
        <v>448</v>
      </c>
      <c r="B642" s="180">
        <v>133625455</v>
      </c>
      <c r="C642" s="180" t="s">
        <v>1837</v>
      </c>
      <c r="D642" s="180" t="s">
        <v>2182</v>
      </c>
      <c r="E642" s="180" t="s">
        <v>1890</v>
      </c>
      <c r="F642" s="180">
        <v>127.06</v>
      </c>
      <c r="G642" s="180" t="s">
        <v>1837</v>
      </c>
      <c r="H642" s="180" t="s">
        <v>2183</v>
      </c>
      <c r="I642" s="180" t="s">
        <v>2184</v>
      </c>
      <c r="J642" s="180" t="s">
        <v>4574</v>
      </c>
      <c r="K642" s="180" t="s">
        <v>1837</v>
      </c>
      <c r="L642" s="180" t="s">
        <v>1837</v>
      </c>
      <c r="M642" s="180" t="s">
        <v>1837</v>
      </c>
      <c r="N642" s="180" t="s">
        <v>448</v>
      </c>
      <c r="O642" s="180">
        <v>133625098</v>
      </c>
      <c r="P642" s="180">
        <v>133625604</v>
      </c>
      <c r="Q642" s="180" t="s">
        <v>2186</v>
      </c>
      <c r="R642" s="180">
        <v>0</v>
      </c>
      <c r="S642" s="180" t="s">
        <v>33</v>
      </c>
      <c r="T642" s="180" t="s">
        <v>26</v>
      </c>
      <c r="U642" s="180" t="b">
        <v>0</v>
      </c>
      <c r="V642" s="180" t="s">
        <v>1858</v>
      </c>
      <c r="W642" s="180" t="s">
        <v>26</v>
      </c>
      <c r="X642" s="159"/>
      <c r="Y642" s="159"/>
      <c r="Z642" s="159"/>
    </row>
    <row r="643" spans="1:26" ht="15" customHeight="1">
      <c r="A643" s="180" t="s">
        <v>449</v>
      </c>
      <c r="B643" s="180">
        <v>502129</v>
      </c>
      <c r="C643" s="180" t="s">
        <v>1837</v>
      </c>
      <c r="D643" s="180" t="s">
        <v>4575</v>
      </c>
      <c r="E643" s="180" t="s">
        <v>1890</v>
      </c>
      <c r="F643" s="180">
        <v>181.79</v>
      </c>
      <c r="G643" s="180" t="s">
        <v>1840</v>
      </c>
      <c r="H643" s="180" t="s">
        <v>4576</v>
      </c>
      <c r="I643" s="180" t="s">
        <v>4577</v>
      </c>
      <c r="J643" s="180" t="s">
        <v>4578</v>
      </c>
      <c r="K643" s="180" t="s">
        <v>4579</v>
      </c>
      <c r="L643" s="180" t="s">
        <v>4580</v>
      </c>
      <c r="M643" s="180" t="s">
        <v>1837</v>
      </c>
      <c r="N643" s="180" t="s">
        <v>449</v>
      </c>
      <c r="O643" s="180">
        <v>502061</v>
      </c>
      <c r="P643" s="180">
        <v>502162</v>
      </c>
      <c r="Q643" s="180" t="s">
        <v>4581</v>
      </c>
      <c r="R643" s="180">
        <v>0</v>
      </c>
      <c r="S643" s="180" t="s">
        <v>33</v>
      </c>
      <c r="T643" s="180" t="s">
        <v>26</v>
      </c>
      <c r="U643" s="180" t="b">
        <v>0</v>
      </c>
      <c r="V643" s="180" t="s">
        <v>1858</v>
      </c>
      <c r="W643" s="180" t="s">
        <v>26</v>
      </c>
      <c r="X643" s="159"/>
      <c r="Y643" s="159"/>
      <c r="Z643" s="159"/>
    </row>
    <row r="644" spans="1:26" ht="15" customHeight="1">
      <c r="A644" s="180" t="s">
        <v>449</v>
      </c>
      <c r="B644" s="180">
        <v>704604</v>
      </c>
      <c r="C644" s="180" t="s">
        <v>1837</v>
      </c>
      <c r="D644" s="180" t="s">
        <v>2066</v>
      </c>
      <c r="E644" s="180" t="s">
        <v>1866</v>
      </c>
      <c r="F644" s="180">
        <v>1397.84</v>
      </c>
      <c r="G644" s="180" t="s">
        <v>1840</v>
      </c>
      <c r="H644" s="180" t="s">
        <v>4582</v>
      </c>
      <c r="I644" s="180" t="s">
        <v>4583</v>
      </c>
      <c r="J644" s="180" t="s">
        <v>4584</v>
      </c>
      <c r="K644" s="180" t="s">
        <v>4585</v>
      </c>
      <c r="L644" s="180" t="s">
        <v>4586</v>
      </c>
      <c r="M644" s="180" t="s">
        <v>1837</v>
      </c>
      <c r="N644" s="180" t="s">
        <v>449</v>
      </c>
      <c r="O644" s="180">
        <v>704441</v>
      </c>
      <c r="P644" s="180">
        <v>704646</v>
      </c>
      <c r="Q644" s="180" t="s">
        <v>4587</v>
      </c>
      <c r="R644" s="180">
        <v>0</v>
      </c>
      <c r="S644" s="180" t="s">
        <v>1905</v>
      </c>
      <c r="T644" s="180" t="s">
        <v>26</v>
      </c>
      <c r="U644" s="180" t="b">
        <v>0</v>
      </c>
      <c r="V644" s="180" t="s">
        <v>1858</v>
      </c>
      <c r="W644" s="180" t="s">
        <v>26</v>
      </c>
      <c r="X644" s="159"/>
      <c r="Y644" s="159"/>
      <c r="Z644" s="159"/>
    </row>
    <row r="645" spans="1:26" ht="15" customHeight="1">
      <c r="A645" s="180" t="s">
        <v>449</v>
      </c>
      <c r="B645" s="180">
        <v>1096733</v>
      </c>
      <c r="C645" s="180" t="s">
        <v>1837</v>
      </c>
      <c r="D645" s="180" t="s">
        <v>1847</v>
      </c>
      <c r="E645" s="180" t="s">
        <v>4588</v>
      </c>
      <c r="F645" s="180">
        <v>30</v>
      </c>
      <c r="G645" s="180" t="s">
        <v>1840</v>
      </c>
      <c r="H645" s="180" t="s">
        <v>4589</v>
      </c>
      <c r="I645" s="180" t="s">
        <v>773</v>
      </c>
      <c r="J645" s="180" t="s">
        <v>1837</v>
      </c>
      <c r="K645" s="180" t="s">
        <v>1837</v>
      </c>
      <c r="L645" s="180" t="s">
        <v>1837</v>
      </c>
      <c r="M645" s="180" t="s">
        <v>1896</v>
      </c>
      <c r="N645" s="180" t="s">
        <v>449</v>
      </c>
      <c r="O645" s="180">
        <v>1095640</v>
      </c>
      <c r="P645" s="180">
        <v>1098212</v>
      </c>
      <c r="Q645" s="180" t="s">
        <v>4590</v>
      </c>
      <c r="R645" s="180">
        <v>0</v>
      </c>
      <c r="S645" s="180" t="s">
        <v>1905</v>
      </c>
      <c r="T645" s="180" t="s">
        <v>26</v>
      </c>
      <c r="U645" s="180" t="b">
        <v>0</v>
      </c>
      <c r="V645" s="180" t="s">
        <v>1858</v>
      </c>
      <c r="W645" s="180" t="s">
        <v>26</v>
      </c>
      <c r="X645" s="159"/>
      <c r="Y645" s="159"/>
      <c r="Z645" s="159"/>
    </row>
    <row r="646" spans="1:26" ht="15" customHeight="1">
      <c r="A646" s="180" t="s">
        <v>449</v>
      </c>
      <c r="B646" s="180">
        <v>1190500</v>
      </c>
      <c r="C646" s="180" t="s">
        <v>1837</v>
      </c>
      <c r="D646" s="180" t="s">
        <v>4591</v>
      </c>
      <c r="E646" s="180" t="s">
        <v>1847</v>
      </c>
      <c r="F646" s="180">
        <v>541.73</v>
      </c>
      <c r="G646" s="180" t="s">
        <v>1840</v>
      </c>
      <c r="H646" s="180" t="s">
        <v>4592</v>
      </c>
      <c r="I646" s="180" t="s">
        <v>1893</v>
      </c>
      <c r="J646" s="180" t="s">
        <v>4593</v>
      </c>
      <c r="K646" s="180" t="s">
        <v>4594</v>
      </c>
      <c r="L646" s="180" t="s">
        <v>1837</v>
      </c>
      <c r="M646" s="180" t="s">
        <v>1837</v>
      </c>
      <c r="N646" s="180" t="s">
        <v>449</v>
      </c>
      <c r="O646" s="180">
        <v>1182154</v>
      </c>
      <c r="P646" s="180">
        <v>1192525</v>
      </c>
      <c r="Q646" s="180" t="s">
        <v>4595</v>
      </c>
      <c r="R646" s="180">
        <v>0</v>
      </c>
      <c r="S646" s="180" t="s">
        <v>1905</v>
      </c>
      <c r="T646" s="180" t="s">
        <v>26</v>
      </c>
      <c r="U646" s="180" t="b">
        <v>0</v>
      </c>
      <c r="V646" s="180" t="s">
        <v>1858</v>
      </c>
      <c r="W646" s="180" t="s">
        <v>26</v>
      </c>
      <c r="X646" s="159"/>
      <c r="Y646" s="159"/>
      <c r="Z646" s="159"/>
    </row>
    <row r="647" spans="1:26" ht="15" customHeight="1">
      <c r="A647" s="180" t="s">
        <v>449</v>
      </c>
      <c r="B647" s="180">
        <v>1191628</v>
      </c>
      <c r="C647" s="180" t="s">
        <v>1837</v>
      </c>
      <c r="D647" s="180" t="s">
        <v>4596</v>
      </c>
      <c r="E647" s="180" t="s">
        <v>1890</v>
      </c>
      <c r="F647" s="180">
        <v>30</v>
      </c>
      <c r="G647" s="180" t="s">
        <v>1840</v>
      </c>
      <c r="H647" s="180" t="s">
        <v>4597</v>
      </c>
      <c r="I647" s="180" t="s">
        <v>773</v>
      </c>
      <c r="J647" s="180" t="s">
        <v>1837</v>
      </c>
      <c r="K647" s="180" t="s">
        <v>1837</v>
      </c>
      <c r="L647" s="180" t="s">
        <v>1837</v>
      </c>
      <c r="M647" s="180" t="s">
        <v>1844</v>
      </c>
      <c r="N647" s="180" t="s">
        <v>449</v>
      </c>
      <c r="O647" s="180">
        <v>1182154</v>
      </c>
      <c r="P647" s="180">
        <v>1192525</v>
      </c>
      <c r="Q647" s="180" t="s">
        <v>4595</v>
      </c>
      <c r="R647" s="180">
        <v>0</v>
      </c>
      <c r="S647" s="180" t="s">
        <v>1905</v>
      </c>
      <c r="T647" s="180" t="s">
        <v>26</v>
      </c>
      <c r="U647" s="180" t="b">
        <v>0</v>
      </c>
      <c r="V647" s="180" t="s">
        <v>1858</v>
      </c>
      <c r="W647" s="180" t="s">
        <v>26</v>
      </c>
      <c r="X647" s="159"/>
      <c r="Y647" s="159"/>
      <c r="Z647" s="159"/>
    </row>
    <row r="648" spans="1:26" ht="15" customHeight="1">
      <c r="A648" s="180" t="s">
        <v>449</v>
      </c>
      <c r="B648" s="180">
        <v>3640355</v>
      </c>
      <c r="C648" s="180" t="s">
        <v>1837</v>
      </c>
      <c r="D648" s="180" t="s">
        <v>1890</v>
      </c>
      <c r="E648" s="180" t="s">
        <v>2201</v>
      </c>
      <c r="F648" s="180">
        <v>1388.11</v>
      </c>
      <c r="G648" s="180" t="s">
        <v>1840</v>
      </c>
      <c r="H648" s="180" t="s">
        <v>2202</v>
      </c>
      <c r="I648" s="180" t="s">
        <v>2203</v>
      </c>
      <c r="J648" s="180" t="s">
        <v>2204</v>
      </c>
      <c r="K648" s="180" t="s">
        <v>2205</v>
      </c>
      <c r="L648" s="180" t="s">
        <v>2206</v>
      </c>
      <c r="M648" s="180" t="s">
        <v>1877</v>
      </c>
      <c r="N648" s="180" t="s">
        <v>449</v>
      </c>
      <c r="O648" s="180">
        <v>3639641</v>
      </c>
      <c r="P648" s="180">
        <v>3640371</v>
      </c>
      <c r="Q648" s="180" t="s">
        <v>2207</v>
      </c>
      <c r="R648" s="180">
        <v>0</v>
      </c>
      <c r="S648" s="180" t="s">
        <v>33</v>
      </c>
      <c r="T648" s="180" t="s">
        <v>26</v>
      </c>
      <c r="U648" s="180" t="b">
        <v>0</v>
      </c>
      <c r="V648" s="180" t="s">
        <v>1858</v>
      </c>
      <c r="W648" s="180" t="s">
        <v>26</v>
      </c>
      <c r="X648" s="159"/>
      <c r="Y648" s="159"/>
      <c r="Z648" s="159"/>
    </row>
    <row r="649" spans="1:26" ht="15" customHeight="1">
      <c r="A649" s="180" t="s">
        <v>449</v>
      </c>
      <c r="B649" s="180">
        <v>5151565</v>
      </c>
      <c r="C649" s="180" t="s">
        <v>1837</v>
      </c>
      <c r="D649" s="180" t="s">
        <v>1890</v>
      </c>
      <c r="E649" s="180" t="s">
        <v>2182</v>
      </c>
      <c r="F649" s="180">
        <v>840.97</v>
      </c>
      <c r="G649" s="180" t="s">
        <v>1840</v>
      </c>
      <c r="H649" s="180" t="s">
        <v>4598</v>
      </c>
      <c r="I649" s="180" t="s">
        <v>4599</v>
      </c>
      <c r="J649" s="180" t="s">
        <v>4600</v>
      </c>
      <c r="K649" s="180" t="s">
        <v>4601</v>
      </c>
      <c r="L649" s="180" t="s">
        <v>4602</v>
      </c>
      <c r="M649" s="180" t="s">
        <v>1837</v>
      </c>
      <c r="N649" s="180" t="s">
        <v>449</v>
      </c>
      <c r="O649" s="180">
        <v>5151430</v>
      </c>
      <c r="P649" s="180">
        <v>5152369</v>
      </c>
      <c r="Q649" s="180" t="s">
        <v>4603</v>
      </c>
      <c r="R649" s="180">
        <v>0</v>
      </c>
      <c r="S649" s="180" t="s">
        <v>33</v>
      </c>
      <c r="T649" s="180" t="s">
        <v>26</v>
      </c>
      <c r="U649" s="180" t="b">
        <v>0</v>
      </c>
      <c r="V649" s="180" t="s">
        <v>1858</v>
      </c>
      <c r="W649" s="180" t="s">
        <v>26</v>
      </c>
      <c r="X649" s="159"/>
      <c r="Y649" s="159"/>
      <c r="Z649" s="159"/>
    </row>
    <row r="650" spans="1:26" ht="15" customHeight="1">
      <c r="A650" s="180" t="s">
        <v>449</v>
      </c>
      <c r="B650" s="180">
        <v>5788576</v>
      </c>
      <c r="C650" s="180" t="s">
        <v>1837</v>
      </c>
      <c r="D650" s="180" t="s">
        <v>2066</v>
      </c>
      <c r="E650" s="180" t="s">
        <v>1866</v>
      </c>
      <c r="F650" s="180">
        <v>1087.29</v>
      </c>
      <c r="G650" s="180" t="s">
        <v>1840</v>
      </c>
      <c r="H650" s="180" t="s">
        <v>4604</v>
      </c>
      <c r="I650" s="180" t="s">
        <v>2507</v>
      </c>
      <c r="J650" s="180" t="s">
        <v>4605</v>
      </c>
      <c r="K650" s="180" t="s">
        <v>4606</v>
      </c>
      <c r="L650" s="180" t="s">
        <v>4607</v>
      </c>
      <c r="M650" s="180" t="s">
        <v>1837</v>
      </c>
      <c r="N650" s="180" t="s">
        <v>449</v>
      </c>
      <c r="O650" s="180">
        <v>5787853</v>
      </c>
      <c r="P650" s="180">
        <v>5788816</v>
      </c>
      <c r="Q650" s="180" t="s">
        <v>4608</v>
      </c>
      <c r="R650" s="180">
        <v>0</v>
      </c>
      <c r="S650" s="180" t="s">
        <v>33</v>
      </c>
      <c r="T650" s="180" t="s">
        <v>26</v>
      </c>
      <c r="U650" s="180" t="b">
        <v>0</v>
      </c>
      <c r="V650" s="180" t="s">
        <v>1858</v>
      </c>
      <c r="W650" s="180" t="s">
        <v>26</v>
      </c>
      <c r="X650" s="159"/>
      <c r="Y650" s="159"/>
      <c r="Z650" s="159"/>
    </row>
    <row r="651" spans="1:26" ht="15" customHeight="1">
      <c r="A651" s="180" t="s">
        <v>449</v>
      </c>
      <c r="B651" s="180">
        <v>5856993</v>
      </c>
      <c r="C651" s="180" t="s">
        <v>1837</v>
      </c>
      <c r="D651" s="180" t="s">
        <v>2215</v>
      </c>
      <c r="E651" s="180" t="s">
        <v>1839</v>
      </c>
      <c r="F651" s="180">
        <v>356.23</v>
      </c>
      <c r="G651" s="180" t="s">
        <v>1837</v>
      </c>
      <c r="H651" s="180" t="s">
        <v>2216</v>
      </c>
      <c r="I651" s="180" t="s">
        <v>2008</v>
      </c>
      <c r="J651" s="180" t="s">
        <v>4609</v>
      </c>
      <c r="K651" s="180" t="s">
        <v>1837</v>
      </c>
      <c r="L651" s="180" t="s">
        <v>1837</v>
      </c>
      <c r="M651" s="180" t="s">
        <v>1837</v>
      </c>
      <c r="N651" s="180" t="s">
        <v>449</v>
      </c>
      <c r="O651" s="180">
        <v>5856748</v>
      </c>
      <c r="P651" s="180">
        <v>5857702</v>
      </c>
      <c r="Q651" s="180" t="s">
        <v>2218</v>
      </c>
      <c r="R651" s="180">
        <v>0</v>
      </c>
      <c r="S651" s="180" t="s">
        <v>33</v>
      </c>
      <c r="T651" s="180" t="s">
        <v>26</v>
      </c>
      <c r="U651" s="180" t="b">
        <v>0</v>
      </c>
      <c r="V651" s="180" t="s">
        <v>1858</v>
      </c>
      <c r="W651" s="180" t="s">
        <v>26</v>
      </c>
      <c r="X651" s="159"/>
      <c r="Y651" s="159"/>
      <c r="Z651" s="159"/>
    </row>
    <row r="652" spans="1:26" ht="15" customHeight="1">
      <c r="A652" s="180" t="s">
        <v>449</v>
      </c>
      <c r="B652" s="180">
        <v>5857003</v>
      </c>
      <c r="C652" s="180" t="s">
        <v>1837</v>
      </c>
      <c r="D652" s="180" t="s">
        <v>1866</v>
      </c>
      <c r="E652" s="180" t="s">
        <v>2219</v>
      </c>
      <c r="F652" s="180">
        <v>363.73</v>
      </c>
      <c r="G652" s="180" t="s">
        <v>1837</v>
      </c>
      <c r="H652" s="180" t="s">
        <v>2220</v>
      </c>
      <c r="I652" s="180" t="s">
        <v>1996</v>
      </c>
      <c r="J652" s="180" t="s">
        <v>4610</v>
      </c>
      <c r="K652" s="180" t="s">
        <v>1837</v>
      </c>
      <c r="L652" s="180" t="s">
        <v>1837</v>
      </c>
      <c r="M652" s="180" t="s">
        <v>1837</v>
      </c>
      <c r="N652" s="180" t="s">
        <v>449</v>
      </c>
      <c r="O652" s="180">
        <v>5856748</v>
      </c>
      <c r="P652" s="180">
        <v>5857702</v>
      </c>
      <c r="Q652" s="180" t="s">
        <v>2218</v>
      </c>
      <c r="R652" s="180">
        <v>0</v>
      </c>
      <c r="S652" s="180" t="s">
        <v>33</v>
      </c>
      <c r="T652" s="180" t="s">
        <v>26</v>
      </c>
      <c r="U652" s="180" t="b">
        <v>0</v>
      </c>
      <c r="V652" s="180" t="s">
        <v>1858</v>
      </c>
      <c r="W652" s="180" t="s">
        <v>26</v>
      </c>
      <c r="X652" s="159"/>
      <c r="Y652" s="159"/>
      <c r="Z652" s="159"/>
    </row>
    <row r="653" spans="1:26" ht="15" customHeight="1">
      <c r="A653" s="180" t="s">
        <v>449</v>
      </c>
      <c r="B653" s="180">
        <v>6390705</v>
      </c>
      <c r="C653" s="180" t="s">
        <v>1837</v>
      </c>
      <c r="D653" s="180" t="s">
        <v>2222</v>
      </c>
      <c r="E653" s="180" t="s">
        <v>1839</v>
      </c>
      <c r="F653" s="180">
        <v>30</v>
      </c>
      <c r="G653" s="180" t="s">
        <v>1840</v>
      </c>
      <c r="H653" s="180" t="s">
        <v>4611</v>
      </c>
      <c r="I653" s="180" t="s">
        <v>773</v>
      </c>
      <c r="J653" s="180" t="s">
        <v>1837</v>
      </c>
      <c r="K653" s="180" t="s">
        <v>1837</v>
      </c>
      <c r="L653" s="180" t="s">
        <v>1837</v>
      </c>
      <c r="M653" s="180" t="s">
        <v>1896</v>
      </c>
      <c r="N653" s="180" t="s">
        <v>449</v>
      </c>
      <c r="O653" s="180">
        <v>6390598</v>
      </c>
      <c r="P653" s="180">
        <v>6390916</v>
      </c>
      <c r="Q653" s="180" t="s">
        <v>2224</v>
      </c>
      <c r="R653" s="180">
        <v>0</v>
      </c>
      <c r="S653" s="180" t="s">
        <v>1905</v>
      </c>
      <c r="T653" s="180" t="s">
        <v>26</v>
      </c>
      <c r="U653" s="180" t="b">
        <v>0</v>
      </c>
      <c r="V653" s="180" t="s">
        <v>1858</v>
      </c>
      <c r="W653" s="180" t="s">
        <v>26</v>
      </c>
      <c r="X653" s="159"/>
      <c r="Y653" s="159"/>
      <c r="Z653" s="159"/>
    </row>
    <row r="654" spans="1:26" ht="15" customHeight="1">
      <c r="A654" s="180" t="s">
        <v>449</v>
      </c>
      <c r="B654" s="180">
        <v>6546665</v>
      </c>
      <c r="C654" s="180" t="s">
        <v>1837</v>
      </c>
      <c r="D654" s="180" t="s">
        <v>1847</v>
      </c>
      <c r="E654" s="180" t="s">
        <v>2225</v>
      </c>
      <c r="F654" s="180">
        <v>1985.69</v>
      </c>
      <c r="G654" s="180" t="s">
        <v>1840</v>
      </c>
      <c r="H654" s="180" t="s">
        <v>2226</v>
      </c>
      <c r="I654" s="180" t="s">
        <v>2017</v>
      </c>
      <c r="J654" s="180" t="s">
        <v>2227</v>
      </c>
      <c r="K654" s="180" t="s">
        <v>2228</v>
      </c>
      <c r="L654" s="180" t="s">
        <v>2229</v>
      </c>
      <c r="M654" s="180" t="s">
        <v>1877</v>
      </c>
      <c r="N654" s="180" t="s">
        <v>449</v>
      </c>
      <c r="O654" s="180">
        <v>6544791</v>
      </c>
      <c r="P654" s="180">
        <v>6547666</v>
      </c>
      <c r="Q654" s="180" t="s">
        <v>2230</v>
      </c>
      <c r="R654" s="180">
        <v>0</v>
      </c>
      <c r="S654" s="180" t="s">
        <v>1905</v>
      </c>
      <c r="T654" s="180" t="s">
        <v>26</v>
      </c>
      <c r="U654" s="180" t="b">
        <v>0</v>
      </c>
      <c r="V654" s="180" t="s">
        <v>1858</v>
      </c>
      <c r="W654" s="180" t="s">
        <v>26</v>
      </c>
      <c r="X654" s="159"/>
      <c r="Y654" s="159"/>
      <c r="Z654" s="159"/>
    </row>
    <row r="655" spans="1:26" ht="15" customHeight="1">
      <c r="A655" s="180" t="s">
        <v>449</v>
      </c>
      <c r="B655" s="180">
        <v>6921357</v>
      </c>
      <c r="C655" s="180" t="s">
        <v>1837</v>
      </c>
      <c r="D655" s="180" t="s">
        <v>2015</v>
      </c>
      <c r="E655" s="180" t="s">
        <v>1839</v>
      </c>
      <c r="F655" s="180">
        <v>1126.45</v>
      </c>
      <c r="G655" s="180" t="s">
        <v>1840</v>
      </c>
      <c r="H655" s="180" t="s">
        <v>4612</v>
      </c>
      <c r="I655" s="180" t="s">
        <v>2474</v>
      </c>
      <c r="J655" s="180" t="s">
        <v>4613</v>
      </c>
      <c r="K655" s="180" t="s">
        <v>4614</v>
      </c>
      <c r="L655" s="180" t="s">
        <v>4615</v>
      </c>
      <c r="M655" s="180" t="s">
        <v>1837</v>
      </c>
      <c r="N655" s="180" t="s">
        <v>449</v>
      </c>
      <c r="O655" s="180">
        <v>6921001</v>
      </c>
      <c r="P655" s="180">
        <v>6921994</v>
      </c>
      <c r="Q655" s="180" t="s">
        <v>4616</v>
      </c>
      <c r="R655" s="180">
        <v>0</v>
      </c>
      <c r="S655" s="180" t="s">
        <v>1905</v>
      </c>
      <c r="T655" s="180" t="s">
        <v>26</v>
      </c>
      <c r="U655" s="180" t="b">
        <v>0</v>
      </c>
      <c r="V655" s="180" t="s">
        <v>1846</v>
      </c>
      <c r="W655" s="180" t="s">
        <v>26</v>
      </c>
      <c r="X655" s="159"/>
      <c r="Y655" s="159"/>
      <c r="Z655" s="159"/>
    </row>
    <row r="656" spans="1:26" ht="15" customHeight="1">
      <c r="A656" s="180" t="s">
        <v>449</v>
      </c>
      <c r="B656" s="180">
        <v>7796836</v>
      </c>
      <c r="C656" s="180" t="s">
        <v>1837</v>
      </c>
      <c r="D656" s="180" t="s">
        <v>1866</v>
      </c>
      <c r="E656" s="180" t="s">
        <v>4617</v>
      </c>
      <c r="F656" s="180">
        <v>1354.95</v>
      </c>
      <c r="G656" s="180" t="s">
        <v>1840</v>
      </c>
      <c r="H656" s="180" t="s">
        <v>4618</v>
      </c>
      <c r="I656" s="180" t="s">
        <v>4619</v>
      </c>
      <c r="J656" s="180" t="s">
        <v>4620</v>
      </c>
      <c r="K656" s="180" t="s">
        <v>4621</v>
      </c>
      <c r="L656" s="180" t="s">
        <v>4622</v>
      </c>
      <c r="M656" s="180" t="s">
        <v>1837</v>
      </c>
      <c r="N656" s="180" t="s">
        <v>449</v>
      </c>
      <c r="O656" s="180">
        <v>7795973</v>
      </c>
      <c r="P656" s="180">
        <v>7796942</v>
      </c>
      <c r="Q656" s="180" t="s">
        <v>4623</v>
      </c>
      <c r="R656" s="180">
        <v>0</v>
      </c>
      <c r="S656" s="180" t="s">
        <v>33</v>
      </c>
      <c r="T656" s="180" t="s">
        <v>26</v>
      </c>
      <c r="U656" s="180" t="b">
        <v>0</v>
      </c>
      <c r="V656" s="180" t="s">
        <v>1858</v>
      </c>
      <c r="W656" s="180" t="s">
        <v>26</v>
      </c>
      <c r="X656" s="159"/>
      <c r="Y656" s="159"/>
      <c r="Z656" s="159"/>
    </row>
    <row r="657" spans="1:26" ht="15" customHeight="1">
      <c r="A657" s="180" t="s">
        <v>449</v>
      </c>
      <c r="B657" s="180">
        <v>9091461</v>
      </c>
      <c r="C657" s="180" t="s">
        <v>1837</v>
      </c>
      <c r="D657" s="180" t="s">
        <v>2334</v>
      </c>
      <c r="E657" s="180" t="s">
        <v>1866</v>
      </c>
      <c r="F657" s="180">
        <v>937.23</v>
      </c>
      <c r="G657" s="180" t="s">
        <v>1840</v>
      </c>
      <c r="H657" s="180" t="s">
        <v>4624</v>
      </c>
      <c r="I657" s="180" t="s">
        <v>2277</v>
      </c>
      <c r="J657" s="180" t="s">
        <v>4625</v>
      </c>
      <c r="K657" s="180" t="s">
        <v>4626</v>
      </c>
      <c r="L657" s="180" t="s">
        <v>1837</v>
      </c>
      <c r="M657" s="180" t="s">
        <v>1837</v>
      </c>
      <c r="N657" s="180" t="s">
        <v>449</v>
      </c>
      <c r="O657" s="180">
        <v>9091395</v>
      </c>
      <c r="P657" s="180">
        <v>9091528</v>
      </c>
      <c r="Q657" s="180" t="s">
        <v>4627</v>
      </c>
      <c r="R657" s="180">
        <v>0</v>
      </c>
      <c r="S657" s="180" t="s">
        <v>33</v>
      </c>
      <c r="T657" s="180" t="s">
        <v>26</v>
      </c>
      <c r="U657" s="180" t="b">
        <v>0</v>
      </c>
      <c r="V657" s="180" t="s">
        <v>1846</v>
      </c>
      <c r="W657" s="180" t="s">
        <v>26</v>
      </c>
      <c r="X657" s="159"/>
      <c r="Y657" s="159"/>
      <c r="Z657" s="159"/>
    </row>
    <row r="658" spans="1:26" ht="15" customHeight="1">
      <c r="A658" s="180" t="s">
        <v>449</v>
      </c>
      <c r="B658" s="180">
        <v>17330930</v>
      </c>
      <c r="C658" s="180" t="s">
        <v>1837</v>
      </c>
      <c r="D658" s="180" t="s">
        <v>2236</v>
      </c>
      <c r="E658" s="180" t="s">
        <v>1839</v>
      </c>
      <c r="F658" s="180">
        <v>3549.41</v>
      </c>
      <c r="G658" s="180" t="s">
        <v>1840</v>
      </c>
      <c r="H658" s="180" t="s">
        <v>2237</v>
      </c>
      <c r="I658" s="180" t="s">
        <v>2238</v>
      </c>
      <c r="J658" s="180" t="s">
        <v>2239</v>
      </c>
      <c r="K658" s="180" t="s">
        <v>2240</v>
      </c>
      <c r="L658" s="180" t="s">
        <v>2241</v>
      </c>
      <c r="M658" s="180" t="s">
        <v>1844</v>
      </c>
      <c r="N658" s="180" t="s">
        <v>449</v>
      </c>
      <c r="O658" s="180">
        <v>17330901</v>
      </c>
      <c r="P658" s="180">
        <v>17330983</v>
      </c>
      <c r="Q658" s="180" t="s">
        <v>2242</v>
      </c>
      <c r="R658" s="180">
        <v>0</v>
      </c>
      <c r="S658" s="180" t="s">
        <v>1905</v>
      </c>
      <c r="T658" s="180" t="s">
        <v>26</v>
      </c>
      <c r="U658" s="180" t="b">
        <v>0</v>
      </c>
      <c r="V658" s="180" t="s">
        <v>1858</v>
      </c>
      <c r="W658" s="180" t="s">
        <v>26</v>
      </c>
      <c r="X658" s="159"/>
      <c r="Y658" s="159"/>
      <c r="Z658" s="159"/>
    </row>
    <row r="659" spans="1:26" ht="15" customHeight="1">
      <c r="A659" s="180" t="s">
        <v>449</v>
      </c>
      <c r="B659" s="180">
        <v>46703166</v>
      </c>
      <c r="C659" s="180" t="s">
        <v>1837</v>
      </c>
      <c r="D659" s="180" t="s">
        <v>2250</v>
      </c>
      <c r="E659" s="180" t="s">
        <v>1847</v>
      </c>
      <c r="F659" s="180">
        <v>780.55</v>
      </c>
      <c r="G659" s="180" t="s">
        <v>1840</v>
      </c>
      <c r="H659" s="180" t="s">
        <v>2251</v>
      </c>
      <c r="I659" s="180" t="s">
        <v>2252</v>
      </c>
      <c r="J659" s="180" t="s">
        <v>2253</v>
      </c>
      <c r="K659" s="180" t="s">
        <v>2254</v>
      </c>
      <c r="L659" s="180" t="s">
        <v>2255</v>
      </c>
      <c r="M659" s="180" t="s">
        <v>1844</v>
      </c>
      <c r="N659" s="180" t="s">
        <v>449</v>
      </c>
      <c r="O659" s="180">
        <v>46702983</v>
      </c>
      <c r="P659" s="180">
        <v>46703243</v>
      </c>
      <c r="Q659" s="180" t="s">
        <v>2256</v>
      </c>
      <c r="R659" s="180">
        <v>0</v>
      </c>
      <c r="S659" s="180" t="s">
        <v>1905</v>
      </c>
      <c r="T659" s="180" t="s">
        <v>26</v>
      </c>
      <c r="U659" s="180" t="b">
        <v>0</v>
      </c>
      <c r="V659" s="180" t="s">
        <v>1846</v>
      </c>
      <c r="W659" s="180" t="s">
        <v>26</v>
      </c>
      <c r="X659" s="159"/>
      <c r="Y659" s="159"/>
      <c r="Z659" s="159"/>
    </row>
    <row r="660" spans="1:26" ht="15" customHeight="1">
      <c r="A660" s="180" t="s">
        <v>449</v>
      </c>
      <c r="B660" s="180">
        <v>48264429</v>
      </c>
      <c r="C660" s="180" t="s">
        <v>1837</v>
      </c>
      <c r="D660" s="180" t="s">
        <v>2264</v>
      </c>
      <c r="E660" s="180" t="s">
        <v>1847</v>
      </c>
      <c r="F660" s="180">
        <v>1021.74</v>
      </c>
      <c r="G660" s="180" t="s">
        <v>1840</v>
      </c>
      <c r="H660" s="180" t="s">
        <v>2265</v>
      </c>
      <c r="I660" s="180" t="s">
        <v>2266</v>
      </c>
      <c r="J660" s="180" t="s">
        <v>2267</v>
      </c>
      <c r="K660" s="180" t="s">
        <v>2268</v>
      </c>
      <c r="L660" s="180" t="s">
        <v>2269</v>
      </c>
      <c r="M660" s="180" t="s">
        <v>1844</v>
      </c>
      <c r="N660" s="180" t="s">
        <v>449</v>
      </c>
      <c r="O660" s="180">
        <v>48263860</v>
      </c>
      <c r="P660" s="180">
        <v>48264778</v>
      </c>
      <c r="Q660" s="180" t="s">
        <v>2270</v>
      </c>
      <c r="R660" s="180">
        <v>0</v>
      </c>
      <c r="S660" s="180" t="s">
        <v>1905</v>
      </c>
      <c r="T660" s="180" t="s">
        <v>26</v>
      </c>
      <c r="U660" s="180" t="b">
        <v>0</v>
      </c>
      <c r="V660" s="180" t="s">
        <v>1858</v>
      </c>
      <c r="W660" s="180" t="s">
        <v>26</v>
      </c>
      <c r="X660" s="159"/>
      <c r="Y660" s="159"/>
      <c r="Z660" s="159"/>
    </row>
    <row r="661" spans="1:26" ht="15" customHeight="1">
      <c r="A661" s="180" t="s">
        <v>449</v>
      </c>
      <c r="B661" s="180">
        <v>56376306</v>
      </c>
      <c r="C661" s="180" t="s">
        <v>1837</v>
      </c>
      <c r="D661" s="180" t="s">
        <v>1839</v>
      </c>
      <c r="E661" s="180" t="s">
        <v>2271</v>
      </c>
      <c r="F661" s="180">
        <v>720.73</v>
      </c>
      <c r="G661" s="180" t="s">
        <v>1837</v>
      </c>
      <c r="H661" s="180" t="s">
        <v>2272</v>
      </c>
      <c r="I661" s="180" t="s">
        <v>1881</v>
      </c>
      <c r="J661" s="180" t="s">
        <v>4628</v>
      </c>
      <c r="K661" s="180" t="s">
        <v>1837</v>
      </c>
      <c r="L661" s="180" t="s">
        <v>1837</v>
      </c>
      <c r="M661" s="180" t="s">
        <v>1837</v>
      </c>
      <c r="N661" s="180" t="s">
        <v>449</v>
      </c>
      <c r="O661" s="180">
        <v>56375623</v>
      </c>
      <c r="P661" s="180">
        <v>56376421</v>
      </c>
      <c r="Q661" s="180" t="s">
        <v>2274</v>
      </c>
      <c r="R661" s="180">
        <v>0</v>
      </c>
      <c r="S661" s="180" t="s">
        <v>1905</v>
      </c>
      <c r="T661" s="180" t="s">
        <v>26</v>
      </c>
      <c r="U661" s="180" t="b">
        <v>0</v>
      </c>
      <c r="V661" s="180" t="s">
        <v>1858</v>
      </c>
      <c r="W661" s="180" t="s">
        <v>26</v>
      </c>
      <c r="X661" s="159"/>
      <c r="Y661" s="159"/>
      <c r="Z661" s="159"/>
    </row>
    <row r="662" spans="1:26" ht="15" customHeight="1">
      <c r="A662" s="180" t="s">
        <v>449</v>
      </c>
      <c r="B662" s="180">
        <v>56376308</v>
      </c>
      <c r="C662" s="180" t="s">
        <v>1837</v>
      </c>
      <c r="D662" s="180" t="s">
        <v>2275</v>
      </c>
      <c r="E662" s="180" t="s">
        <v>1847</v>
      </c>
      <c r="F662" s="180">
        <v>717.73</v>
      </c>
      <c r="G662" s="180" t="s">
        <v>1837</v>
      </c>
      <c r="H662" s="180" t="s">
        <v>2276</v>
      </c>
      <c r="I662" s="180" t="s">
        <v>2277</v>
      </c>
      <c r="J662" s="180" t="s">
        <v>4629</v>
      </c>
      <c r="K662" s="180" t="s">
        <v>1837</v>
      </c>
      <c r="L662" s="180" t="s">
        <v>1837</v>
      </c>
      <c r="M662" s="180" t="s">
        <v>1837</v>
      </c>
      <c r="N662" s="180" t="s">
        <v>449</v>
      </c>
      <c r="O662" s="180">
        <v>56375623</v>
      </c>
      <c r="P662" s="180">
        <v>56376421</v>
      </c>
      <c r="Q662" s="180" t="s">
        <v>2274</v>
      </c>
      <c r="R662" s="180">
        <v>0</v>
      </c>
      <c r="S662" s="180" t="s">
        <v>1905</v>
      </c>
      <c r="T662" s="180" t="s">
        <v>26</v>
      </c>
      <c r="U662" s="180" t="b">
        <v>0</v>
      </c>
      <c r="V662" s="180" t="s">
        <v>1858</v>
      </c>
      <c r="W662" s="180" t="s">
        <v>26</v>
      </c>
      <c r="X662" s="159"/>
      <c r="Y662" s="159"/>
      <c r="Z662" s="159"/>
    </row>
    <row r="663" spans="1:26" ht="15" customHeight="1">
      <c r="A663" s="180" t="s">
        <v>449</v>
      </c>
      <c r="B663" s="180">
        <v>60397879</v>
      </c>
      <c r="C663" s="180" t="s">
        <v>1837</v>
      </c>
      <c r="D663" s="180" t="s">
        <v>3639</v>
      </c>
      <c r="E663" s="180" t="s">
        <v>1890</v>
      </c>
      <c r="F663" s="180">
        <v>1821.4</v>
      </c>
      <c r="G663" s="180" t="s">
        <v>1840</v>
      </c>
      <c r="H663" s="180" t="s">
        <v>4630</v>
      </c>
      <c r="I663" s="180" t="s">
        <v>3213</v>
      </c>
      <c r="J663" s="180" t="s">
        <v>4631</v>
      </c>
      <c r="K663" s="180" t="s">
        <v>4632</v>
      </c>
      <c r="L663" s="180" t="s">
        <v>4633</v>
      </c>
      <c r="M663" s="180" t="s">
        <v>1837</v>
      </c>
      <c r="N663" s="180" t="s">
        <v>449</v>
      </c>
      <c r="O663" s="180">
        <v>60397851</v>
      </c>
      <c r="P663" s="180">
        <v>60397980</v>
      </c>
      <c r="Q663" s="180" t="s">
        <v>4634</v>
      </c>
      <c r="R663" s="180">
        <v>0</v>
      </c>
      <c r="S663" s="180" t="s">
        <v>1905</v>
      </c>
      <c r="T663" s="180" t="s">
        <v>26</v>
      </c>
      <c r="U663" s="180" t="b">
        <v>0</v>
      </c>
      <c r="V663" s="180" t="s">
        <v>1858</v>
      </c>
      <c r="W663" s="180" t="s">
        <v>26</v>
      </c>
      <c r="X663" s="159"/>
      <c r="Y663" s="159"/>
      <c r="Z663" s="159"/>
    </row>
    <row r="664" spans="1:26" ht="15" customHeight="1">
      <c r="A664" s="180" t="s">
        <v>449</v>
      </c>
      <c r="B664" s="180">
        <v>61770372</v>
      </c>
      <c r="C664" s="180" t="s">
        <v>1837</v>
      </c>
      <c r="D664" s="180" t="s">
        <v>2279</v>
      </c>
      <c r="E664" s="180" t="s">
        <v>1847</v>
      </c>
      <c r="F664" s="180">
        <v>86.73</v>
      </c>
      <c r="G664" s="180" t="s">
        <v>1837</v>
      </c>
      <c r="H664" s="180" t="s">
        <v>2280</v>
      </c>
      <c r="I664" s="180" t="s">
        <v>1922</v>
      </c>
      <c r="J664" s="180" t="s">
        <v>4635</v>
      </c>
      <c r="K664" s="180" t="s">
        <v>1837</v>
      </c>
      <c r="L664" s="180" t="s">
        <v>1837</v>
      </c>
      <c r="M664" s="180" t="s">
        <v>1837</v>
      </c>
      <c r="N664" s="180" t="s">
        <v>449</v>
      </c>
      <c r="O664" s="180">
        <v>61770245</v>
      </c>
      <c r="P664" s="180">
        <v>61770525</v>
      </c>
      <c r="Q664" s="180" t="s">
        <v>2282</v>
      </c>
      <c r="R664" s="180">
        <v>0</v>
      </c>
      <c r="S664" s="180" t="s">
        <v>1905</v>
      </c>
      <c r="T664" s="180" t="s">
        <v>26</v>
      </c>
      <c r="U664" s="180" t="b">
        <v>0</v>
      </c>
      <c r="V664" s="180" t="s">
        <v>1858</v>
      </c>
      <c r="W664" s="180" t="s">
        <v>26</v>
      </c>
      <c r="X664" s="159"/>
      <c r="Y664" s="159"/>
      <c r="Z664" s="159"/>
    </row>
    <row r="665" spans="1:26" ht="15" customHeight="1">
      <c r="A665" s="180" t="s">
        <v>449</v>
      </c>
      <c r="B665" s="180">
        <v>65557854</v>
      </c>
      <c r="C665" s="180" t="s">
        <v>1837</v>
      </c>
      <c r="D665" s="180" t="s">
        <v>1847</v>
      </c>
      <c r="E665" s="180" t="s">
        <v>2722</v>
      </c>
      <c r="F665" s="180">
        <v>460.73</v>
      </c>
      <c r="G665" s="180" t="s">
        <v>1840</v>
      </c>
      <c r="H665" s="180" t="s">
        <v>4636</v>
      </c>
      <c r="I665" s="180" t="s">
        <v>2042</v>
      </c>
      <c r="J665" s="180" t="s">
        <v>4637</v>
      </c>
      <c r="K665" s="180" t="s">
        <v>4638</v>
      </c>
      <c r="L665" s="180" t="s">
        <v>1837</v>
      </c>
      <c r="M665" s="180" t="s">
        <v>1837</v>
      </c>
      <c r="N665" s="180" t="s">
        <v>449</v>
      </c>
      <c r="O665" s="180">
        <v>65557628</v>
      </c>
      <c r="P665" s="180">
        <v>65557959</v>
      </c>
      <c r="Q665" s="180" t="s">
        <v>4639</v>
      </c>
      <c r="R665" s="180">
        <v>0</v>
      </c>
      <c r="S665" s="180" t="s">
        <v>33</v>
      </c>
      <c r="T665" s="180" t="s">
        <v>26</v>
      </c>
      <c r="U665" s="180" t="b">
        <v>0</v>
      </c>
      <c r="V665" s="180" t="s">
        <v>1858</v>
      </c>
      <c r="W665" s="180" t="s">
        <v>26</v>
      </c>
      <c r="X665" s="159"/>
      <c r="Y665" s="159"/>
      <c r="Z665" s="159"/>
    </row>
    <row r="666" spans="1:26" ht="15" customHeight="1">
      <c r="A666" s="180" t="s">
        <v>449</v>
      </c>
      <c r="B666" s="180">
        <v>66744819</v>
      </c>
      <c r="C666" s="180" t="s">
        <v>1837</v>
      </c>
      <c r="D666" s="180" t="s">
        <v>1866</v>
      </c>
      <c r="E666" s="180" t="s">
        <v>2059</v>
      </c>
      <c r="F666" s="180">
        <v>30</v>
      </c>
      <c r="G666" s="180" t="s">
        <v>1840</v>
      </c>
      <c r="H666" s="180" t="s">
        <v>4640</v>
      </c>
      <c r="I666" s="180" t="s">
        <v>773</v>
      </c>
      <c r="J666" s="180" t="s">
        <v>1837</v>
      </c>
      <c r="K666" s="180" t="s">
        <v>1837</v>
      </c>
      <c r="L666" s="180" t="s">
        <v>1837</v>
      </c>
      <c r="M666" s="180" t="s">
        <v>1896</v>
      </c>
      <c r="N666" s="180" t="s">
        <v>449</v>
      </c>
      <c r="O666" s="180">
        <v>66744742</v>
      </c>
      <c r="P666" s="180">
        <v>66744919</v>
      </c>
      <c r="Q666" s="180" t="s">
        <v>4641</v>
      </c>
      <c r="R666" s="180">
        <v>0</v>
      </c>
      <c r="S666" s="180" t="s">
        <v>1905</v>
      </c>
      <c r="T666" s="180" t="s">
        <v>26</v>
      </c>
      <c r="U666" s="180" t="b">
        <v>0</v>
      </c>
      <c r="V666" s="180" t="s">
        <v>1858</v>
      </c>
      <c r="W666" s="180" t="s">
        <v>26</v>
      </c>
      <c r="X666" s="159"/>
      <c r="Y666" s="159"/>
      <c r="Z666" s="159"/>
    </row>
    <row r="667" spans="1:26" ht="15" customHeight="1">
      <c r="A667" s="180" t="s">
        <v>449</v>
      </c>
      <c r="B667" s="180">
        <v>67398841</v>
      </c>
      <c r="C667" s="180" t="s">
        <v>1837</v>
      </c>
      <c r="D667" s="180" t="s">
        <v>1890</v>
      </c>
      <c r="E667" s="180" t="s">
        <v>2000</v>
      </c>
      <c r="F667" s="180">
        <v>26.41</v>
      </c>
      <c r="G667" s="180" t="s">
        <v>2606</v>
      </c>
      <c r="H667" s="180" t="s">
        <v>4642</v>
      </c>
      <c r="I667" s="180" t="s">
        <v>1881</v>
      </c>
      <c r="J667" s="180" t="s">
        <v>4643</v>
      </c>
      <c r="K667" s="180" t="s">
        <v>1837</v>
      </c>
      <c r="L667" s="180" t="s">
        <v>1837</v>
      </c>
      <c r="M667" s="180" t="s">
        <v>1837</v>
      </c>
      <c r="N667" s="180" t="s">
        <v>449</v>
      </c>
      <c r="O667" s="180">
        <v>67398721</v>
      </c>
      <c r="P667" s="180">
        <v>67398856</v>
      </c>
      <c r="Q667" s="180" t="s">
        <v>4644</v>
      </c>
      <c r="R667" s="180">
        <v>0</v>
      </c>
      <c r="S667" s="180" t="s">
        <v>33</v>
      </c>
      <c r="T667" s="180" t="s">
        <v>26</v>
      </c>
      <c r="U667" s="180" t="b">
        <v>0</v>
      </c>
      <c r="V667" s="180" t="s">
        <v>1858</v>
      </c>
      <c r="W667" s="180" t="s">
        <v>26</v>
      </c>
      <c r="X667" s="159"/>
      <c r="Y667" s="159"/>
      <c r="Z667" s="159"/>
    </row>
    <row r="668" spans="1:26" ht="15" customHeight="1">
      <c r="A668" s="180" t="s">
        <v>449</v>
      </c>
      <c r="B668" s="180">
        <v>72139110</v>
      </c>
      <c r="C668" s="180" t="s">
        <v>1837</v>
      </c>
      <c r="D668" s="180" t="s">
        <v>2297</v>
      </c>
      <c r="E668" s="180" t="s">
        <v>1847</v>
      </c>
      <c r="F668" s="180">
        <v>1802.6</v>
      </c>
      <c r="G668" s="180" t="s">
        <v>1840</v>
      </c>
      <c r="H668" s="180" t="s">
        <v>2298</v>
      </c>
      <c r="I668" s="180" t="s">
        <v>2299</v>
      </c>
      <c r="J668" s="180" t="s">
        <v>2300</v>
      </c>
      <c r="K668" s="180" t="s">
        <v>2301</v>
      </c>
      <c r="L668" s="180" t="s">
        <v>2302</v>
      </c>
      <c r="M668" s="180" t="s">
        <v>1877</v>
      </c>
      <c r="N668" s="180" t="s">
        <v>449</v>
      </c>
      <c r="O668" s="180">
        <v>72138960</v>
      </c>
      <c r="P668" s="180">
        <v>72139149</v>
      </c>
      <c r="Q668" s="180" t="s">
        <v>2303</v>
      </c>
      <c r="R668" s="180">
        <v>0</v>
      </c>
      <c r="S668" s="180" t="s">
        <v>1905</v>
      </c>
      <c r="T668" s="180" t="s">
        <v>26</v>
      </c>
      <c r="U668" s="180" t="b">
        <v>0</v>
      </c>
      <c r="V668" s="180" t="s">
        <v>1858</v>
      </c>
      <c r="W668" s="180" t="s">
        <v>26</v>
      </c>
      <c r="X668" s="159"/>
      <c r="Y668" s="159"/>
      <c r="Z668" s="159"/>
    </row>
    <row r="669" spans="1:26" ht="15" customHeight="1">
      <c r="A669" s="180" t="s">
        <v>449</v>
      </c>
      <c r="B669" s="180">
        <v>77243743</v>
      </c>
      <c r="C669" s="180" t="s">
        <v>1837</v>
      </c>
      <c r="D669" s="180" t="s">
        <v>1839</v>
      </c>
      <c r="E669" s="180" t="s">
        <v>2135</v>
      </c>
      <c r="F669" s="180">
        <v>1432.35</v>
      </c>
      <c r="G669" s="180" t="s">
        <v>1840</v>
      </c>
      <c r="H669" s="180" t="s">
        <v>4645</v>
      </c>
      <c r="I669" s="180" t="s">
        <v>2581</v>
      </c>
      <c r="J669" s="180" t="s">
        <v>4646</v>
      </c>
      <c r="K669" s="180" t="s">
        <v>4647</v>
      </c>
      <c r="L669" s="180" t="s">
        <v>4648</v>
      </c>
      <c r="M669" s="180" t="s">
        <v>1837</v>
      </c>
      <c r="N669" s="180" t="s">
        <v>449</v>
      </c>
      <c r="O669" s="180">
        <v>77243693</v>
      </c>
      <c r="P669" s="180">
        <v>77243848</v>
      </c>
      <c r="Q669" s="180" t="s">
        <v>4649</v>
      </c>
      <c r="R669" s="180">
        <v>0</v>
      </c>
      <c r="S669" s="180" t="s">
        <v>33</v>
      </c>
      <c r="T669" s="180" t="s">
        <v>26</v>
      </c>
      <c r="U669" s="180" t="b">
        <v>1</v>
      </c>
      <c r="V669" s="180" t="s">
        <v>1858</v>
      </c>
      <c r="W669" s="180" t="s">
        <v>26</v>
      </c>
      <c r="X669" s="159"/>
      <c r="Y669" s="159"/>
      <c r="Z669" s="159"/>
    </row>
    <row r="670" spans="1:26" ht="15" customHeight="1">
      <c r="A670" s="180" t="s">
        <v>449</v>
      </c>
      <c r="B670" s="180">
        <v>89875640</v>
      </c>
      <c r="C670" s="180" t="s">
        <v>1837</v>
      </c>
      <c r="D670" s="180" t="s">
        <v>1865</v>
      </c>
      <c r="E670" s="180" t="s">
        <v>1866</v>
      </c>
      <c r="F670" s="180">
        <v>351.73</v>
      </c>
      <c r="G670" s="180" t="s">
        <v>1840</v>
      </c>
      <c r="H670" s="180" t="s">
        <v>2317</v>
      </c>
      <c r="I670" s="180" t="s">
        <v>1887</v>
      </c>
      <c r="J670" s="180" t="s">
        <v>4650</v>
      </c>
      <c r="K670" s="180" t="s">
        <v>1837</v>
      </c>
      <c r="L670" s="180" t="s">
        <v>1837</v>
      </c>
      <c r="M670" s="180" t="s">
        <v>1837</v>
      </c>
      <c r="N670" s="180" t="s">
        <v>449</v>
      </c>
      <c r="O670" s="180">
        <v>89875609</v>
      </c>
      <c r="P670" s="180">
        <v>89876017</v>
      </c>
      <c r="Q670" s="180" t="s">
        <v>1153</v>
      </c>
      <c r="R670" s="180">
        <v>0</v>
      </c>
      <c r="S670" s="180" t="s">
        <v>33</v>
      </c>
      <c r="T670" s="180" t="s">
        <v>26</v>
      </c>
      <c r="U670" s="180" t="b">
        <v>0</v>
      </c>
      <c r="V670" s="180" t="s">
        <v>1858</v>
      </c>
      <c r="W670" s="180" t="s">
        <v>26</v>
      </c>
      <c r="X670" s="159"/>
      <c r="Y670" s="159"/>
      <c r="Z670" s="159"/>
    </row>
    <row r="671" spans="1:26" ht="15" customHeight="1">
      <c r="A671" s="180" t="s">
        <v>449</v>
      </c>
      <c r="B671" s="180">
        <v>96092186</v>
      </c>
      <c r="C671" s="180" t="s">
        <v>1837</v>
      </c>
      <c r="D671" s="180" t="s">
        <v>4651</v>
      </c>
      <c r="E671" s="180" t="s">
        <v>1839</v>
      </c>
      <c r="F671" s="180">
        <v>30</v>
      </c>
      <c r="G671" s="180" t="s">
        <v>1840</v>
      </c>
      <c r="H671" s="180" t="s">
        <v>4652</v>
      </c>
      <c r="I671" s="180" t="s">
        <v>773</v>
      </c>
      <c r="J671" s="180" t="s">
        <v>1837</v>
      </c>
      <c r="K671" s="180" t="s">
        <v>1837</v>
      </c>
      <c r="L671" s="180" t="s">
        <v>1837</v>
      </c>
      <c r="M671" s="180" t="s">
        <v>1877</v>
      </c>
      <c r="N671" s="180" t="s">
        <v>449</v>
      </c>
      <c r="O671" s="180">
        <v>96091891</v>
      </c>
      <c r="P671" s="180">
        <v>96093517</v>
      </c>
      <c r="Q671" s="180" t="s">
        <v>2324</v>
      </c>
      <c r="R671" s="180">
        <v>0</v>
      </c>
      <c r="S671" s="180" t="s">
        <v>33</v>
      </c>
      <c r="T671" s="180" t="s">
        <v>26</v>
      </c>
      <c r="U671" s="180" t="b">
        <v>0</v>
      </c>
      <c r="V671" s="180" t="s">
        <v>1858</v>
      </c>
      <c r="W671" s="180" t="s">
        <v>26</v>
      </c>
      <c r="X671" s="159"/>
      <c r="Y671" s="159"/>
      <c r="Z671" s="159"/>
    </row>
    <row r="672" spans="1:26" ht="15" customHeight="1">
      <c r="A672" s="180" t="s">
        <v>449</v>
      </c>
      <c r="B672" s="180">
        <v>117918587</v>
      </c>
      <c r="C672" s="180" t="s">
        <v>1837</v>
      </c>
      <c r="D672" s="180" t="s">
        <v>2325</v>
      </c>
      <c r="E672" s="180" t="s">
        <v>1847</v>
      </c>
      <c r="F672" s="180">
        <v>117.98</v>
      </c>
      <c r="G672" s="180" t="s">
        <v>1837</v>
      </c>
      <c r="H672" s="180" t="s">
        <v>2326</v>
      </c>
      <c r="I672" s="180" t="s">
        <v>2327</v>
      </c>
      <c r="J672" s="180" t="s">
        <v>1837</v>
      </c>
      <c r="K672" s="180" t="s">
        <v>1837</v>
      </c>
      <c r="L672" s="180" t="s">
        <v>2328</v>
      </c>
      <c r="M672" s="180" t="s">
        <v>1877</v>
      </c>
      <c r="N672" s="180" t="s">
        <v>449</v>
      </c>
      <c r="O672" s="180">
        <v>117918408</v>
      </c>
      <c r="P672" s="180">
        <v>117918838</v>
      </c>
      <c r="Q672" s="180" t="s">
        <v>2329</v>
      </c>
      <c r="R672" s="180">
        <v>0</v>
      </c>
      <c r="S672" s="180" t="s">
        <v>33</v>
      </c>
      <c r="T672" s="180" t="s">
        <v>26</v>
      </c>
      <c r="U672" s="180" t="b">
        <v>1</v>
      </c>
      <c r="V672" s="180" t="s">
        <v>1858</v>
      </c>
      <c r="W672" s="180" t="s">
        <v>26</v>
      </c>
      <c r="X672" s="159"/>
      <c r="Y672" s="159"/>
      <c r="Z672" s="159"/>
    </row>
    <row r="673" spans="1:26" ht="15" customHeight="1">
      <c r="A673" s="180" t="s">
        <v>449</v>
      </c>
      <c r="B673" s="180">
        <v>117918597</v>
      </c>
      <c r="C673" s="180" t="s">
        <v>1837</v>
      </c>
      <c r="D673" s="180" t="s">
        <v>2330</v>
      </c>
      <c r="E673" s="180" t="s">
        <v>1847</v>
      </c>
      <c r="F673" s="180">
        <v>751.4</v>
      </c>
      <c r="G673" s="180" t="s">
        <v>1840</v>
      </c>
      <c r="H673" s="180" t="s">
        <v>2331</v>
      </c>
      <c r="I673" s="180" t="s">
        <v>1887</v>
      </c>
      <c r="J673" s="180" t="s">
        <v>2332</v>
      </c>
      <c r="K673" s="180" t="s">
        <v>2333</v>
      </c>
      <c r="L673" s="180" t="s">
        <v>1837</v>
      </c>
      <c r="M673" s="180" t="s">
        <v>1877</v>
      </c>
      <c r="N673" s="180" t="s">
        <v>449</v>
      </c>
      <c r="O673" s="180">
        <v>117918408</v>
      </c>
      <c r="P673" s="180">
        <v>117918838</v>
      </c>
      <c r="Q673" s="180" t="s">
        <v>2329</v>
      </c>
      <c r="R673" s="180">
        <v>0</v>
      </c>
      <c r="S673" s="180" t="s">
        <v>33</v>
      </c>
      <c r="T673" s="180" t="s">
        <v>26</v>
      </c>
      <c r="U673" s="180" t="b">
        <v>0</v>
      </c>
      <c r="V673" s="180" t="s">
        <v>1858</v>
      </c>
      <c r="W673" s="180" t="s">
        <v>26</v>
      </c>
      <c r="X673" s="159"/>
      <c r="Y673" s="159"/>
      <c r="Z673" s="159"/>
    </row>
    <row r="674" spans="1:26" ht="15" customHeight="1">
      <c r="A674" s="180" t="s">
        <v>449</v>
      </c>
      <c r="B674" s="180">
        <v>130428222</v>
      </c>
      <c r="C674" s="180" t="s">
        <v>1837</v>
      </c>
      <c r="D674" s="180" t="s">
        <v>2334</v>
      </c>
      <c r="E674" s="180" t="s">
        <v>1866</v>
      </c>
      <c r="F674" s="180" t="s">
        <v>1837</v>
      </c>
      <c r="G674" s="180" t="s">
        <v>1840</v>
      </c>
      <c r="H674" s="180" t="s">
        <v>2335</v>
      </c>
      <c r="I674" s="180" t="s">
        <v>1842</v>
      </c>
      <c r="J674" s="180" t="s">
        <v>1837</v>
      </c>
      <c r="K674" s="180" t="s">
        <v>2336</v>
      </c>
      <c r="L674" s="180" t="s">
        <v>1837</v>
      </c>
      <c r="M674" s="180" t="s">
        <v>1844</v>
      </c>
      <c r="N674" s="180" t="s">
        <v>449</v>
      </c>
      <c r="O674" s="180">
        <v>130427566</v>
      </c>
      <c r="P674" s="180">
        <v>130428286</v>
      </c>
      <c r="Q674" s="180" t="s">
        <v>2337</v>
      </c>
      <c r="R674" s="180">
        <v>0</v>
      </c>
      <c r="S674" s="180" t="s">
        <v>33</v>
      </c>
      <c r="T674" s="180" t="s">
        <v>26</v>
      </c>
      <c r="U674" s="180" t="b">
        <v>0</v>
      </c>
      <c r="V674" s="180" t="s">
        <v>1858</v>
      </c>
      <c r="W674" s="180" t="s">
        <v>26</v>
      </c>
      <c r="X674" s="159"/>
      <c r="Y674" s="159"/>
      <c r="Z674" s="159"/>
    </row>
    <row r="675" spans="1:26" ht="15" customHeight="1">
      <c r="A675" s="180" t="s">
        <v>450</v>
      </c>
      <c r="B675" s="180">
        <v>165530</v>
      </c>
      <c r="C675" s="180" t="s">
        <v>1837</v>
      </c>
      <c r="D675" s="180" t="s">
        <v>1866</v>
      </c>
      <c r="E675" s="180" t="s">
        <v>4653</v>
      </c>
      <c r="F675" s="180">
        <v>865.73</v>
      </c>
      <c r="G675" s="180" t="s">
        <v>1840</v>
      </c>
      <c r="H675" s="180" t="s">
        <v>4654</v>
      </c>
      <c r="I675" s="180" t="s">
        <v>1996</v>
      </c>
      <c r="J675" s="180" t="s">
        <v>4655</v>
      </c>
      <c r="K675" s="180" t="s">
        <v>4656</v>
      </c>
      <c r="L675" s="180" t="s">
        <v>1837</v>
      </c>
      <c r="M675" s="180" t="s">
        <v>1837</v>
      </c>
      <c r="N675" s="180" t="s">
        <v>450</v>
      </c>
      <c r="O675" s="180">
        <v>165433</v>
      </c>
      <c r="P675" s="180">
        <v>165533</v>
      </c>
      <c r="Q675" s="180" t="s">
        <v>4657</v>
      </c>
      <c r="R675" s="180">
        <v>0</v>
      </c>
      <c r="S675" s="180" t="s">
        <v>1905</v>
      </c>
      <c r="T675" s="180" t="s">
        <v>26</v>
      </c>
      <c r="U675" s="180" t="b">
        <v>0</v>
      </c>
      <c r="V675" s="180" t="s">
        <v>1858</v>
      </c>
      <c r="W675" s="180" t="s">
        <v>26</v>
      </c>
      <c r="X675" s="159"/>
      <c r="Y675" s="159"/>
      <c r="Z675" s="159"/>
    </row>
    <row r="676" spans="1:26" ht="15" customHeight="1">
      <c r="A676" s="180" t="s">
        <v>450</v>
      </c>
      <c r="B676" s="180">
        <v>865142</v>
      </c>
      <c r="C676" s="180" t="s">
        <v>1837</v>
      </c>
      <c r="D676" s="180" t="s">
        <v>1839</v>
      </c>
      <c r="E676" s="180" t="s">
        <v>2015</v>
      </c>
      <c r="F676" s="180">
        <v>1943.71</v>
      </c>
      <c r="G676" s="180" t="s">
        <v>1840</v>
      </c>
      <c r="H676" s="180" t="s">
        <v>4658</v>
      </c>
      <c r="I676" s="180" t="s">
        <v>3264</v>
      </c>
      <c r="J676" s="180" t="s">
        <v>4659</v>
      </c>
      <c r="K676" s="180" t="s">
        <v>4660</v>
      </c>
      <c r="L676" s="180" t="s">
        <v>4661</v>
      </c>
      <c r="M676" s="180" t="s">
        <v>1837</v>
      </c>
      <c r="N676" s="180" t="s">
        <v>450</v>
      </c>
      <c r="O676" s="180">
        <v>865109</v>
      </c>
      <c r="P676" s="180">
        <v>865364</v>
      </c>
      <c r="Q676" s="180" t="s">
        <v>2343</v>
      </c>
      <c r="R676" s="180">
        <v>0</v>
      </c>
      <c r="S676" s="180" t="s">
        <v>1905</v>
      </c>
      <c r="T676" s="180" t="s">
        <v>26</v>
      </c>
      <c r="U676" s="180" t="b">
        <v>0</v>
      </c>
      <c r="V676" s="180" t="s">
        <v>1858</v>
      </c>
      <c r="W676" s="180" t="s">
        <v>26</v>
      </c>
      <c r="X676" s="159"/>
      <c r="Y676" s="159"/>
      <c r="Z676" s="159"/>
    </row>
    <row r="677" spans="1:26" ht="15" customHeight="1">
      <c r="A677" s="180" t="s">
        <v>450</v>
      </c>
      <c r="B677" s="180">
        <v>865189</v>
      </c>
      <c r="C677" s="180" t="s">
        <v>1837</v>
      </c>
      <c r="D677" s="180" t="s">
        <v>1839</v>
      </c>
      <c r="E677" s="180" t="s">
        <v>2015</v>
      </c>
      <c r="F677" s="180">
        <v>1878.95</v>
      </c>
      <c r="G677" s="180" t="s">
        <v>1840</v>
      </c>
      <c r="H677" s="180" t="s">
        <v>2338</v>
      </c>
      <c r="I677" s="180" t="s">
        <v>2339</v>
      </c>
      <c r="J677" s="180" t="s">
        <v>4662</v>
      </c>
      <c r="K677" s="180" t="s">
        <v>4663</v>
      </c>
      <c r="L677" s="180" t="s">
        <v>4664</v>
      </c>
      <c r="M677" s="180" t="s">
        <v>1837</v>
      </c>
      <c r="N677" s="180" t="s">
        <v>450</v>
      </c>
      <c r="O677" s="180">
        <v>865109</v>
      </c>
      <c r="P677" s="180">
        <v>865364</v>
      </c>
      <c r="Q677" s="180" t="s">
        <v>2343</v>
      </c>
      <c r="R677" s="180">
        <v>0</v>
      </c>
      <c r="S677" s="180" t="s">
        <v>1905</v>
      </c>
      <c r="T677" s="180" t="s">
        <v>26</v>
      </c>
      <c r="U677" s="180" t="b">
        <v>0</v>
      </c>
      <c r="V677" s="180" t="s">
        <v>1858</v>
      </c>
      <c r="W677" s="180" t="s">
        <v>26</v>
      </c>
      <c r="X677" s="159"/>
      <c r="Y677" s="159"/>
      <c r="Z677" s="159"/>
    </row>
    <row r="678" spans="1:26" ht="15" customHeight="1">
      <c r="A678" s="180" t="s">
        <v>450</v>
      </c>
      <c r="B678" s="180">
        <v>896696</v>
      </c>
      <c r="C678" s="180" t="s">
        <v>1837</v>
      </c>
      <c r="D678" s="180" t="s">
        <v>4665</v>
      </c>
      <c r="E678" s="180" t="s">
        <v>1890</v>
      </c>
      <c r="F678" s="180">
        <v>130.22999999999999</v>
      </c>
      <c r="G678" s="180" t="s">
        <v>1837</v>
      </c>
      <c r="H678" s="180" t="s">
        <v>4666</v>
      </c>
      <c r="I678" s="180" t="s">
        <v>2429</v>
      </c>
      <c r="J678" s="180" t="s">
        <v>4667</v>
      </c>
      <c r="K678" s="180" t="s">
        <v>1837</v>
      </c>
      <c r="L678" s="180" t="s">
        <v>1837</v>
      </c>
      <c r="M678" s="180" t="s">
        <v>1837</v>
      </c>
      <c r="N678" s="180" t="s">
        <v>450</v>
      </c>
      <c r="O678" s="180">
        <v>896070</v>
      </c>
      <c r="P678" s="180">
        <v>896732</v>
      </c>
      <c r="Q678" s="180" t="s">
        <v>2343</v>
      </c>
      <c r="R678" s="180">
        <v>0</v>
      </c>
      <c r="S678" s="180" t="s">
        <v>1905</v>
      </c>
      <c r="T678" s="180" t="s">
        <v>26</v>
      </c>
      <c r="U678" s="180" t="b">
        <v>0</v>
      </c>
      <c r="V678" s="180" t="s">
        <v>1858</v>
      </c>
      <c r="W678" s="180" t="s">
        <v>26</v>
      </c>
      <c r="X678" s="159"/>
      <c r="Y678" s="159"/>
      <c r="Z678" s="159"/>
    </row>
    <row r="679" spans="1:26" ht="15" customHeight="1">
      <c r="A679" s="180" t="s">
        <v>450</v>
      </c>
      <c r="B679" s="180">
        <v>896702</v>
      </c>
      <c r="C679" s="180" t="s">
        <v>1837</v>
      </c>
      <c r="D679" s="180" t="s">
        <v>4668</v>
      </c>
      <c r="E679" s="180" t="s">
        <v>1839</v>
      </c>
      <c r="F679" s="180">
        <v>145.06</v>
      </c>
      <c r="G679" s="180" t="s">
        <v>1837</v>
      </c>
      <c r="H679" s="180" t="s">
        <v>4669</v>
      </c>
      <c r="I679" s="180" t="s">
        <v>2458</v>
      </c>
      <c r="J679" s="180" t="s">
        <v>4670</v>
      </c>
      <c r="K679" s="180" t="s">
        <v>1837</v>
      </c>
      <c r="L679" s="180" t="s">
        <v>1837</v>
      </c>
      <c r="M679" s="180" t="s">
        <v>1837</v>
      </c>
      <c r="N679" s="180" t="s">
        <v>450</v>
      </c>
      <c r="O679" s="180">
        <v>896070</v>
      </c>
      <c r="P679" s="180">
        <v>896732</v>
      </c>
      <c r="Q679" s="180" t="s">
        <v>2343</v>
      </c>
      <c r="R679" s="180">
        <v>0</v>
      </c>
      <c r="S679" s="180" t="s">
        <v>1905</v>
      </c>
      <c r="T679" s="180" t="s">
        <v>26</v>
      </c>
      <c r="U679" s="180" t="b">
        <v>0</v>
      </c>
      <c r="V679" s="180" t="s">
        <v>1858</v>
      </c>
      <c r="W679" s="180" t="s">
        <v>26</v>
      </c>
      <c r="X679" s="159"/>
      <c r="Y679" s="159"/>
      <c r="Z679" s="159"/>
    </row>
    <row r="680" spans="1:26" ht="15" customHeight="1">
      <c r="A680" s="180" t="s">
        <v>450</v>
      </c>
      <c r="B680" s="180">
        <v>896709</v>
      </c>
      <c r="C680" s="180" t="s">
        <v>1837</v>
      </c>
      <c r="D680" s="180" t="s">
        <v>2319</v>
      </c>
      <c r="E680" s="180" t="s">
        <v>1890</v>
      </c>
      <c r="F680" s="180">
        <v>233.06</v>
      </c>
      <c r="G680" s="180" t="s">
        <v>1837</v>
      </c>
      <c r="H680" s="180" t="s">
        <v>4671</v>
      </c>
      <c r="I680" s="180" t="s">
        <v>1881</v>
      </c>
      <c r="J680" s="180" t="s">
        <v>4672</v>
      </c>
      <c r="K680" s="180" t="s">
        <v>1837</v>
      </c>
      <c r="L680" s="180" t="s">
        <v>1837</v>
      </c>
      <c r="M680" s="180" t="s">
        <v>1837</v>
      </c>
      <c r="N680" s="180" t="s">
        <v>450</v>
      </c>
      <c r="O680" s="180">
        <v>896070</v>
      </c>
      <c r="P680" s="180">
        <v>896732</v>
      </c>
      <c r="Q680" s="180" t="s">
        <v>2343</v>
      </c>
      <c r="R680" s="180">
        <v>0</v>
      </c>
      <c r="S680" s="180" t="s">
        <v>1905</v>
      </c>
      <c r="T680" s="180" t="s">
        <v>26</v>
      </c>
      <c r="U680" s="180" t="b">
        <v>0</v>
      </c>
      <c r="V680" s="180" t="s">
        <v>1858</v>
      </c>
      <c r="W680" s="180" t="s">
        <v>26</v>
      </c>
      <c r="X680" s="159"/>
      <c r="Y680" s="159"/>
      <c r="Z680" s="159"/>
    </row>
    <row r="681" spans="1:26" ht="15" customHeight="1">
      <c r="A681" s="180" t="s">
        <v>450</v>
      </c>
      <c r="B681" s="180">
        <v>896715</v>
      </c>
      <c r="C681" s="180" t="s">
        <v>1837</v>
      </c>
      <c r="D681" s="180" t="s">
        <v>1866</v>
      </c>
      <c r="E681" s="180" t="s">
        <v>2066</v>
      </c>
      <c r="F681" s="180">
        <v>313.23</v>
      </c>
      <c r="G681" s="180" t="s">
        <v>1840</v>
      </c>
      <c r="H681" s="180" t="s">
        <v>4673</v>
      </c>
      <c r="I681" s="180" t="s">
        <v>2369</v>
      </c>
      <c r="J681" s="180" t="s">
        <v>4674</v>
      </c>
      <c r="K681" s="180" t="s">
        <v>1837</v>
      </c>
      <c r="L681" s="180" t="s">
        <v>1837</v>
      </c>
      <c r="M681" s="180" t="s">
        <v>1837</v>
      </c>
      <c r="N681" s="180" t="s">
        <v>450</v>
      </c>
      <c r="O681" s="180">
        <v>896070</v>
      </c>
      <c r="P681" s="180">
        <v>896732</v>
      </c>
      <c r="Q681" s="180" t="s">
        <v>2343</v>
      </c>
      <c r="R681" s="180">
        <v>0</v>
      </c>
      <c r="S681" s="180" t="s">
        <v>1905</v>
      </c>
      <c r="T681" s="180" t="s">
        <v>26</v>
      </c>
      <c r="U681" s="180" t="b">
        <v>0</v>
      </c>
      <c r="V681" s="180" t="s">
        <v>1858</v>
      </c>
      <c r="W681" s="180" t="s">
        <v>26</v>
      </c>
      <c r="X681" s="159"/>
      <c r="Y681" s="159"/>
      <c r="Z681" s="159"/>
    </row>
    <row r="682" spans="1:26" ht="15" customHeight="1">
      <c r="A682" s="180" t="s">
        <v>450</v>
      </c>
      <c r="B682" s="180">
        <v>896722</v>
      </c>
      <c r="C682" s="180" t="s">
        <v>1837</v>
      </c>
      <c r="D682" s="180" t="s">
        <v>1847</v>
      </c>
      <c r="E682" s="180" t="s">
        <v>2085</v>
      </c>
      <c r="F682" s="180">
        <v>286.39999999999998</v>
      </c>
      <c r="G682" s="180" t="s">
        <v>1837</v>
      </c>
      <c r="H682" s="180" t="s">
        <v>4675</v>
      </c>
      <c r="I682" s="180" t="s">
        <v>1990</v>
      </c>
      <c r="J682" s="180" t="s">
        <v>4676</v>
      </c>
      <c r="K682" s="180" t="s">
        <v>1837</v>
      </c>
      <c r="L682" s="180" t="s">
        <v>1837</v>
      </c>
      <c r="M682" s="180" t="s">
        <v>1837</v>
      </c>
      <c r="N682" s="180" t="s">
        <v>450</v>
      </c>
      <c r="O682" s="180">
        <v>896070</v>
      </c>
      <c r="P682" s="180">
        <v>896732</v>
      </c>
      <c r="Q682" s="180" t="s">
        <v>2343</v>
      </c>
      <c r="R682" s="180">
        <v>0</v>
      </c>
      <c r="S682" s="180" t="s">
        <v>1905</v>
      </c>
      <c r="T682" s="180" t="s">
        <v>26</v>
      </c>
      <c r="U682" s="180" t="b">
        <v>0</v>
      </c>
      <c r="V682" s="180" t="s">
        <v>1858</v>
      </c>
      <c r="W682" s="180" t="s">
        <v>26</v>
      </c>
      <c r="X682" s="159"/>
      <c r="Y682" s="159"/>
      <c r="Z682" s="159"/>
    </row>
    <row r="683" spans="1:26" ht="15" customHeight="1">
      <c r="A683" s="180" t="s">
        <v>450</v>
      </c>
      <c r="B683" s="180">
        <v>1953157</v>
      </c>
      <c r="C683" s="180" t="s">
        <v>1837</v>
      </c>
      <c r="D683" s="180" t="s">
        <v>1839</v>
      </c>
      <c r="E683" s="180" t="s">
        <v>2344</v>
      </c>
      <c r="F683" s="180">
        <v>1337.4</v>
      </c>
      <c r="G683" s="180" t="s">
        <v>1840</v>
      </c>
      <c r="H683" s="180" t="s">
        <v>2345</v>
      </c>
      <c r="I683" s="180" t="s">
        <v>2184</v>
      </c>
      <c r="J683" s="180" t="s">
        <v>2346</v>
      </c>
      <c r="K683" s="180" t="s">
        <v>2347</v>
      </c>
      <c r="L683" s="180" t="s">
        <v>1837</v>
      </c>
      <c r="M683" s="180" t="s">
        <v>1877</v>
      </c>
      <c r="N683" s="180" t="s">
        <v>450</v>
      </c>
      <c r="O683" s="180">
        <v>1952415</v>
      </c>
      <c r="P683" s="180">
        <v>1953288</v>
      </c>
      <c r="Q683" s="180" t="s">
        <v>2348</v>
      </c>
      <c r="R683" s="180">
        <v>0</v>
      </c>
      <c r="S683" s="180" t="s">
        <v>33</v>
      </c>
      <c r="T683" s="180" t="s">
        <v>26</v>
      </c>
      <c r="U683" s="180" t="b">
        <v>0</v>
      </c>
      <c r="V683" s="180" t="s">
        <v>1858</v>
      </c>
      <c r="W683" s="180" t="s">
        <v>26</v>
      </c>
      <c r="X683" s="159"/>
      <c r="Y683" s="159"/>
      <c r="Z683" s="159"/>
    </row>
    <row r="684" spans="1:26" ht="15" customHeight="1">
      <c r="A684" s="180" t="s">
        <v>450</v>
      </c>
      <c r="B684" s="180">
        <v>6667903</v>
      </c>
      <c r="C684" s="180" t="s">
        <v>1837</v>
      </c>
      <c r="D684" s="180" t="s">
        <v>2344</v>
      </c>
      <c r="E684" s="180" t="s">
        <v>1839</v>
      </c>
      <c r="F684" s="180">
        <v>30</v>
      </c>
      <c r="G684" s="180" t="s">
        <v>1840</v>
      </c>
      <c r="H684" s="180" t="s">
        <v>4677</v>
      </c>
      <c r="I684" s="180" t="s">
        <v>773</v>
      </c>
      <c r="J684" s="180" t="s">
        <v>1837</v>
      </c>
      <c r="K684" s="180" t="s">
        <v>1837</v>
      </c>
      <c r="L684" s="180" t="s">
        <v>1837</v>
      </c>
      <c r="M684" s="180" t="s">
        <v>1877</v>
      </c>
      <c r="N684" s="180" t="s">
        <v>450</v>
      </c>
      <c r="O684" s="180">
        <v>6667713</v>
      </c>
      <c r="P684" s="180">
        <v>6668115</v>
      </c>
      <c r="Q684" s="180" t="s">
        <v>2350</v>
      </c>
      <c r="R684" s="180">
        <v>0</v>
      </c>
      <c r="S684" s="180" t="s">
        <v>33</v>
      </c>
      <c r="T684" s="180" t="s">
        <v>26</v>
      </c>
      <c r="U684" s="180" t="b">
        <v>0</v>
      </c>
      <c r="V684" s="180" t="s">
        <v>1858</v>
      </c>
      <c r="W684" s="180" t="s">
        <v>26</v>
      </c>
      <c r="X684" s="159"/>
      <c r="Y684" s="159"/>
      <c r="Z684" s="159"/>
    </row>
    <row r="685" spans="1:26" ht="15" customHeight="1">
      <c r="A685" s="180" t="s">
        <v>450</v>
      </c>
      <c r="B685" s="180">
        <v>7190512</v>
      </c>
      <c r="C685" s="180" t="s">
        <v>1837</v>
      </c>
      <c r="D685" s="180" t="s">
        <v>2354</v>
      </c>
      <c r="E685" s="180" t="s">
        <v>1866</v>
      </c>
      <c r="F685" s="180" t="s">
        <v>1837</v>
      </c>
      <c r="G685" s="180" t="s">
        <v>1840</v>
      </c>
      <c r="H685" s="180" t="s">
        <v>2355</v>
      </c>
      <c r="I685" s="180" t="s">
        <v>1842</v>
      </c>
      <c r="J685" s="180" t="s">
        <v>1837</v>
      </c>
      <c r="K685" s="180" t="s">
        <v>2356</v>
      </c>
      <c r="L685" s="180" t="s">
        <v>1837</v>
      </c>
      <c r="M685" s="180" t="s">
        <v>1877</v>
      </c>
      <c r="N685" s="180" t="s">
        <v>450</v>
      </c>
      <c r="O685" s="180">
        <v>7190361</v>
      </c>
      <c r="P685" s="180">
        <v>7190524</v>
      </c>
      <c r="Q685" s="180" t="s">
        <v>2357</v>
      </c>
      <c r="R685" s="180">
        <v>0</v>
      </c>
      <c r="S685" s="180" t="s">
        <v>1905</v>
      </c>
      <c r="T685" s="180" t="s">
        <v>26</v>
      </c>
      <c r="U685" s="180" t="b">
        <v>0</v>
      </c>
      <c r="V685" s="180" t="s">
        <v>1858</v>
      </c>
      <c r="W685" s="180" t="s">
        <v>26</v>
      </c>
      <c r="X685" s="159"/>
      <c r="Y685" s="159"/>
      <c r="Z685" s="159"/>
    </row>
    <row r="686" spans="1:26" ht="15" customHeight="1">
      <c r="A686" s="180" t="s">
        <v>450</v>
      </c>
      <c r="B686" s="180">
        <v>8222185</v>
      </c>
      <c r="C686" s="180" t="s">
        <v>1837</v>
      </c>
      <c r="D686" s="180" t="s">
        <v>1847</v>
      </c>
      <c r="E686" s="180" t="s">
        <v>2358</v>
      </c>
      <c r="F686" s="180">
        <v>820.73</v>
      </c>
      <c r="G686" s="180" t="s">
        <v>1840</v>
      </c>
      <c r="H686" s="180" t="s">
        <v>2359</v>
      </c>
      <c r="I686" s="180" t="s">
        <v>1996</v>
      </c>
      <c r="J686" s="180" t="s">
        <v>2360</v>
      </c>
      <c r="K686" s="180" t="s">
        <v>2361</v>
      </c>
      <c r="L686" s="180" t="s">
        <v>1837</v>
      </c>
      <c r="M686" s="180" t="s">
        <v>1877</v>
      </c>
      <c r="N686" s="180" t="s">
        <v>450</v>
      </c>
      <c r="O686" s="180">
        <v>8221821</v>
      </c>
      <c r="P686" s="180">
        <v>8222784</v>
      </c>
      <c r="Q686" s="180" t="s">
        <v>2362</v>
      </c>
      <c r="R686" s="180">
        <v>0</v>
      </c>
      <c r="S686" s="180" t="s">
        <v>33</v>
      </c>
      <c r="T686" s="180" t="s">
        <v>26</v>
      </c>
      <c r="U686" s="180" t="b">
        <v>0</v>
      </c>
      <c r="V686" s="180" t="s">
        <v>1858</v>
      </c>
      <c r="W686" s="180" t="s">
        <v>26</v>
      </c>
      <c r="X686" s="159"/>
      <c r="Y686" s="159"/>
      <c r="Z686" s="159"/>
    </row>
    <row r="687" spans="1:26" ht="15" customHeight="1">
      <c r="A687" s="180" t="s">
        <v>450</v>
      </c>
      <c r="B687" s="180">
        <v>9733111</v>
      </c>
      <c r="C687" s="180" t="s">
        <v>1837</v>
      </c>
      <c r="D687" s="180" t="s">
        <v>1890</v>
      </c>
      <c r="E687" s="180" t="s">
        <v>4678</v>
      </c>
      <c r="F687" s="180">
        <v>1913.45</v>
      </c>
      <c r="G687" s="180" t="s">
        <v>1840</v>
      </c>
      <c r="H687" s="180" t="s">
        <v>4679</v>
      </c>
      <c r="I687" s="180" t="s">
        <v>2954</v>
      </c>
      <c r="J687" s="180" t="s">
        <v>4680</v>
      </c>
      <c r="K687" s="180" t="s">
        <v>4681</v>
      </c>
      <c r="L687" s="180" t="s">
        <v>4682</v>
      </c>
      <c r="M687" s="180" t="s">
        <v>1837</v>
      </c>
      <c r="N687" s="180" t="s">
        <v>450</v>
      </c>
      <c r="O687" s="180">
        <v>9732948</v>
      </c>
      <c r="P687" s="180">
        <v>9733264</v>
      </c>
      <c r="Q687" s="180" t="s">
        <v>4683</v>
      </c>
      <c r="R687" s="180">
        <v>0</v>
      </c>
      <c r="S687" s="180" t="s">
        <v>33</v>
      </c>
      <c r="T687" s="180" t="s">
        <v>26</v>
      </c>
      <c r="U687" s="180" t="b">
        <v>0</v>
      </c>
      <c r="V687" s="180" t="s">
        <v>1858</v>
      </c>
      <c r="W687" s="180" t="s">
        <v>26</v>
      </c>
      <c r="X687" s="159"/>
      <c r="Y687" s="159"/>
      <c r="Z687" s="159"/>
    </row>
    <row r="688" spans="1:26" ht="15" customHeight="1">
      <c r="A688" s="180" t="s">
        <v>450</v>
      </c>
      <c r="B688" s="180">
        <v>10806246</v>
      </c>
      <c r="C688" s="180" t="s">
        <v>1837</v>
      </c>
      <c r="D688" s="180" t="s">
        <v>1866</v>
      </c>
      <c r="E688" s="180" t="s">
        <v>2066</v>
      </c>
      <c r="F688" s="180">
        <v>1029.3499999999999</v>
      </c>
      <c r="G688" s="180" t="s">
        <v>1840</v>
      </c>
      <c r="H688" s="180" t="s">
        <v>4684</v>
      </c>
      <c r="I688" s="180" t="s">
        <v>3124</v>
      </c>
      <c r="J688" s="180" t="s">
        <v>4685</v>
      </c>
      <c r="K688" s="180" t="s">
        <v>4686</v>
      </c>
      <c r="L688" s="180" t="s">
        <v>4687</v>
      </c>
      <c r="M688" s="180" t="s">
        <v>1837</v>
      </c>
      <c r="N688" s="180" t="s">
        <v>450</v>
      </c>
      <c r="O688" s="180">
        <v>10806050</v>
      </c>
      <c r="P688" s="180">
        <v>10806980</v>
      </c>
      <c r="Q688" s="180" t="s">
        <v>4688</v>
      </c>
      <c r="R688" s="180">
        <v>0</v>
      </c>
      <c r="S688" s="180" t="s">
        <v>33</v>
      </c>
      <c r="T688" s="180" t="s">
        <v>26</v>
      </c>
      <c r="U688" s="180" t="b">
        <v>0</v>
      </c>
      <c r="V688" s="180" t="s">
        <v>1858</v>
      </c>
      <c r="W688" s="180" t="s">
        <v>26</v>
      </c>
      <c r="X688" s="159"/>
      <c r="Y688" s="159"/>
      <c r="Z688" s="159"/>
    </row>
    <row r="689" spans="1:26" ht="15" customHeight="1">
      <c r="A689" s="180" t="s">
        <v>450</v>
      </c>
      <c r="B689" s="180">
        <v>14567620</v>
      </c>
      <c r="C689" s="180" t="s">
        <v>1837</v>
      </c>
      <c r="D689" s="180" t="s">
        <v>2334</v>
      </c>
      <c r="E689" s="180" t="s">
        <v>1866</v>
      </c>
      <c r="F689" s="180">
        <v>30</v>
      </c>
      <c r="G689" s="180" t="s">
        <v>1840</v>
      </c>
      <c r="H689" s="180" t="s">
        <v>4689</v>
      </c>
      <c r="I689" s="180" t="s">
        <v>773</v>
      </c>
      <c r="J689" s="180" t="s">
        <v>1837</v>
      </c>
      <c r="K689" s="180" t="s">
        <v>1837</v>
      </c>
      <c r="L689" s="180" t="s">
        <v>1837</v>
      </c>
      <c r="M689" s="180" t="s">
        <v>1877</v>
      </c>
      <c r="N689" s="180" t="s">
        <v>450</v>
      </c>
      <c r="O689" s="180">
        <v>14567581</v>
      </c>
      <c r="P689" s="180">
        <v>14567696</v>
      </c>
      <c r="Q689" s="180" t="s">
        <v>2364</v>
      </c>
      <c r="R689" s="180">
        <v>0</v>
      </c>
      <c r="S689" s="180" t="s">
        <v>33</v>
      </c>
      <c r="T689" s="180" t="s">
        <v>26</v>
      </c>
      <c r="U689" s="180" t="b">
        <v>0</v>
      </c>
      <c r="V689" s="180" t="s">
        <v>1858</v>
      </c>
      <c r="W689" s="180" t="s">
        <v>26</v>
      </c>
      <c r="X689" s="159"/>
      <c r="Y689" s="159"/>
      <c r="Z689" s="159"/>
    </row>
    <row r="690" spans="1:26" ht="15" customHeight="1">
      <c r="A690" s="180" t="s">
        <v>450</v>
      </c>
      <c r="B690" s="180">
        <v>40310531</v>
      </c>
      <c r="C690" s="180" t="s">
        <v>1837</v>
      </c>
      <c r="D690" s="180" t="s">
        <v>4690</v>
      </c>
      <c r="E690" s="180" t="s">
        <v>1839</v>
      </c>
      <c r="F690" s="180">
        <v>18.79</v>
      </c>
      <c r="G690" s="180" t="s">
        <v>2606</v>
      </c>
      <c r="H690" s="180" t="s">
        <v>4691</v>
      </c>
      <c r="I690" s="180" t="s">
        <v>1922</v>
      </c>
      <c r="J690" s="180" t="s">
        <v>4692</v>
      </c>
      <c r="K690" s="180" t="s">
        <v>1837</v>
      </c>
      <c r="L690" s="180" t="s">
        <v>1837</v>
      </c>
      <c r="M690" s="180" t="s">
        <v>1837</v>
      </c>
      <c r="N690" s="180" t="s">
        <v>450</v>
      </c>
      <c r="O690" s="180">
        <v>40310430</v>
      </c>
      <c r="P690" s="180">
        <v>40310649</v>
      </c>
      <c r="Q690" s="180" t="s">
        <v>4693</v>
      </c>
      <c r="R690" s="180">
        <v>0</v>
      </c>
      <c r="S690" s="180" t="s">
        <v>1905</v>
      </c>
      <c r="T690" s="180" t="s">
        <v>26</v>
      </c>
      <c r="U690" s="180" t="b">
        <v>0</v>
      </c>
      <c r="V690" s="180" t="s">
        <v>1858</v>
      </c>
      <c r="W690" s="180" t="s">
        <v>26</v>
      </c>
      <c r="X690" s="159"/>
      <c r="Y690" s="159"/>
      <c r="Z690" s="159"/>
    </row>
    <row r="691" spans="1:26" ht="15" customHeight="1">
      <c r="A691" s="180" t="s">
        <v>450</v>
      </c>
      <c r="B691" s="180">
        <v>40310538</v>
      </c>
      <c r="C691" s="180" t="s">
        <v>1837</v>
      </c>
      <c r="D691" s="180" t="s">
        <v>1839</v>
      </c>
      <c r="E691" s="180" t="s">
        <v>4694</v>
      </c>
      <c r="F691" s="180">
        <v>60.73</v>
      </c>
      <c r="G691" s="180" t="s">
        <v>1837</v>
      </c>
      <c r="H691" s="180" t="s">
        <v>4695</v>
      </c>
      <c r="I691" s="180" t="s">
        <v>1996</v>
      </c>
      <c r="J691" s="180" t="s">
        <v>4696</v>
      </c>
      <c r="K691" s="180" t="s">
        <v>1837</v>
      </c>
      <c r="L691" s="180" t="s">
        <v>1837</v>
      </c>
      <c r="M691" s="180" t="s">
        <v>1837</v>
      </c>
      <c r="N691" s="180" t="s">
        <v>450</v>
      </c>
      <c r="O691" s="180">
        <v>40310430</v>
      </c>
      <c r="P691" s="180">
        <v>40310649</v>
      </c>
      <c r="Q691" s="180" t="s">
        <v>4693</v>
      </c>
      <c r="R691" s="180">
        <v>0</v>
      </c>
      <c r="S691" s="180" t="s">
        <v>1905</v>
      </c>
      <c r="T691" s="180" t="s">
        <v>26</v>
      </c>
      <c r="U691" s="180" t="b">
        <v>0</v>
      </c>
      <c r="V691" s="180" t="s">
        <v>1858</v>
      </c>
      <c r="W691" s="180" t="s">
        <v>26</v>
      </c>
      <c r="X691" s="159"/>
      <c r="Y691" s="159"/>
      <c r="Z691" s="159"/>
    </row>
    <row r="692" spans="1:26" ht="15" customHeight="1">
      <c r="A692" s="180" t="s">
        <v>450</v>
      </c>
      <c r="B692" s="180">
        <v>40310542</v>
      </c>
      <c r="C692" s="180" t="s">
        <v>1837</v>
      </c>
      <c r="D692" s="180" t="s">
        <v>1847</v>
      </c>
      <c r="E692" s="180" t="s">
        <v>4697</v>
      </c>
      <c r="F692" s="180">
        <v>69.73</v>
      </c>
      <c r="G692" s="180" t="s">
        <v>1837</v>
      </c>
      <c r="H692" s="180" t="s">
        <v>4698</v>
      </c>
      <c r="I692" s="180" t="s">
        <v>1922</v>
      </c>
      <c r="J692" s="180" t="s">
        <v>4699</v>
      </c>
      <c r="K692" s="180" t="s">
        <v>1837</v>
      </c>
      <c r="L692" s="180" t="s">
        <v>1837</v>
      </c>
      <c r="M692" s="180" t="s">
        <v>1837</v>
      </c>
      <c r="N692" s="180" t="s">
        <v>450</v>
      </c>
      <c r="O692" s="180">
        <v>40310430</v>
      </c>
      <c r="P692" s="180">
        <v>40310649</v>
      </c>
      <c r="Q692" s="180" t="s">
        <v>4693</v>
      </c>
      <c r="R692" s="180">
        <v>0</v>
      </c>
      <c r="S692" s="180" t="s">
        <v>1905</v>
      </c>
      <c r="T692" s="180" t="s">
        <v>26</v>
      </c>
      <c r="U692" s="180" t="b">
        <v>0</v>
      </c>
      <c r="V692" s="180" t="s">
        <v>1858</v>
      </c>
      <c r="W692" s="180" t="s">
        <v>26</v>
      </c>
      <c r="X692" s="159"/>
      <c r="Y692" s="159"/>
      <c r="Z692" s="159"/>
    </row>
    <row r="693" spans="1:26" ht="15" customHeight="1">
      <c r="A693" s="180" t="s">
        <v>450</v>
      </c>
      <c r="B693" s="180">
        <v>40310547</v>
      </c>
      <c r="C693" s="180" t="s">
        <v>1837</v>
      </c>
      <c r="D693" s="180" t="s">
        <v>4700</v>
      </c>
      <c r="E693" s="180" t="s">
        <v>1866</v>
      </c>
      <c r="F693" s="180">
        <v>60.73</v>
      </c>
      <c r="G693" s="180" t="s">
        <v>1837</v>
      </c>
      <c r="H693" s="180" t="s">
        <v>4701</v>
      </c>
      <c r="I693" s="180" t="s">
        <v>2558</v>
      </c>
      <c r="J693" s="180" t="s">
        <v>4702</v>
      </c>
      <c r="K693" s="180" t="s">
        <v>1837</v>
      </c>
      <c r="L693" s="180" t="s">
        <v>1837</v>
      </c>
      <c r="M693" s="180" t="s">
        <v>1837</v>
      </c>
      <c r="N693" s="180" t="s">
        <v>450</v>
      </c>
      <c r="O693" s="180">
        <v>40310430</v>
      </c>
      <c r="P693" s="180">
        <v>40310649</v>
      </c>
      <c r="Q693" s="180" t="s">
        <v>4693</v>
      </c>
      <c r="R693" s="180">
        <v>0</v>
      </c>
      <c r="S693" s="180" t="s">
        <v>1905</v>
      </c>
      <c r="T693" s="180" t="s">
        <v>26</v>
      </c>
      <c r="U693" s="180" t="b">
        <v>0</v>
      </c>
      <c r="V693" s="180" t="s">
        <v>1858</v>
      </c>
      <c r="W693" s="180" t="s">
        <v>26</v>
      </c>
      <c r="X693" s="159"/>
      <c r="Y693" s="159"/>
      <c r="Z693" s="159"/>
    </row>
    <row r="694" spans="1:26" ht="15" customHeight="1">
      <c r="A694" s="180" t="s">
        <v>450</v>
      </c>
      <c r="B694" s="180">
        <v>40480995</v>
      </c>
      <c r="C694" s="180" t="s">
        <v>1837</v>
      </c>
      <c r="D694" s="180" t="s">
        <v>4703</v>
      </c>
      <c r="E694" s="180" t="s">
        <v>1839</v>
      </c>
      <c r="F694" s="180">
        <v>30</v>
      </c>
      <c r="G694" s="180" t="s">
        <v>1840</v>
      </c>
      <c r="H694" s="180" t="s">
        <v>4704</v>
      </c>
      <c r="I694" s="180" t="s">
        <v>773</v>
      </c>
      <c r="J694" s="180" t="s">
        <v>1837</v>
      </c>
      <c r="K694" s="180" t="s">
        <v>1837</v>
      </c>
      <c r="L694" s="180" t="s">
        <v>1837</v>
      </c>
      <c r="M694" s="180" t="s">
        <v>1896</v>
      </c>
      <c r="N694" s="180" t="s">
        <v>450</v>
      </c>
      <c r="O694" s="180">
        <v>40479052</v>
      </c>
      <c r="P694" s="180">
        <v>40491305</v>
      </c>
      <c r="Q694" s="180" t="s">
        <v>2367</v>
      </c>
      <c r="R694" s="180">
        <v>0</v>
      </c>
      <c r="S694" s="180" t="s">
        <v>1905</v>
      </c>
      <c r="T694" s="180" t="s">
        <v>26</v>
      </c>
      <c r="U694" s="180" t="b">
        <v>0</v>
      </c>
      <c r="V694" s="180" t="s">
        <v>1858</v>
      </c>
      <c r="W694" s="180" t="s">
        <v>26</v>
      </c>
      <c r="X694" s="159"/>
      <c r="Y694" s="159"/>
      <c r="Z694" s="159"/>
    </row>
    <row r="695" spans="1:26" ht="15" customHeight="1">
      <c r="A695" s="180" t="s">
        <v>450</v>
      </c>
      <c r="B695" s="180">
        <v>40481070</v>
      </c>
      <c r="C695" s="180" t="s">
        <v>1837</v>
      </c>
      <c r="D695" s="180" t="s">
        <v>4705</v>
      </c>
      <c r="E695" s="180" t="s">
        <v>1866</v>
      </c>
      <c r="F695" s="180">
        <v>30</v>
      </c>
      <c r="G695" s="180" t="s">
        <v>1840</v>
      </c>
      <c r="H695" s="180" t="s">
        <v>4706</v>
      </c>
      <c r="I695" s="180" t="s">
        <v>773</v>
      </c>
      <c r="J695" s="180" t="s">
        <v>1837</v>
      </c>
      <c r="K695" s="180" t="s">
        <v>1837</v>
      </c>
      <c r="L695" s="180" t="s">
        <v>1837</v>
      </c>
      <c r="M695" s="180" t="s">
        <v>1896</v>
      </c>
      <c r="N695" s="180" t="s">
        <v>450</v>
      </c>
      <c r="O695" s="180">
        <v>40479052</v>
      </c>
      <c r="P695" s="180">
        <v>40491305</v>
      </c>
      <c r="Q695" s="180" t="s">
        <v>2367</v>
      </c>
      <c r="R695" s="180">
        <v>0</v>
      </c>
      <c r="S695" s="180" t="s">
        <v>1905</v>
      </c>
      <c r="T695" s="180" t="s">
        <v>26</v>
      </c>
      <c r="U695" s="180" t="b">
        <v>0</v>
      </c>
      <c r="V695" s="180" t="s">
        <v>1858</v>
      </c>
      <c r="W695" s="180" t="s">
        <v>26</v>
      </c>
      <c r="X695" s="159"/>
      <c r="Y695" s="159"/>
      <c r="Z695" s="159"/>
    </row>
    <row r="696" spans="1:26" ht="15" customHeight="1">
      <c r="A696" s="180" t="s">
        <v>450</v>
      </c>
      <c r="B696" s="180">
        <v>40481155</v>
      </c>
      <c r="C696" s="180" t="s">
        <v>1837</v>
      </c>
      <c r="D696" s="180" t="s">
        <v>4707</v>
      </c>
      <c r="E696" s="180" t="s">
        <v>1890</v>
      </c>
      <c r="F696" s="180">
        <v>30</v>
      </c>
      <c r="G696" s="180" t="s">
        <v>1840</v>
      </c>
      <c r="H696" s="180" t="s">
        <v>4708</v>
      </c>
      <c r="I696" s="180" t="s">
        <v>773</v>
      </c>
      <c r="J696" s="180" t="s">
        <v>1837</v>
      </c>
      <c r="K696" s="180" t="s">
        <v>1837</v>
      </c>
      <c r="L696" s="180" t="s">
        <v>1837</v>
      </c>
      <c r="M696" s="180" t="s">
        <v>1896</v>
      </c>
      <c r="N696" s="180" t="s">
        <v>450</v>
      </c>
      <c r="O696" s="180">
        <v>40479052</v>
      </c>
      <c r="P696" s="180">
        <v>40491305</v>
      </c>
      <c r="Q696" s="180" t="s">
        <v>2367</v>
      </c>
      <c r="R696" s="180">
        <v>0</v>
      </c>
      <c r="S696" s="180" t="s">
        <v>1905</v>
      </c>
      <c r="T696" s="180" t="s">
        <v>26</v>
      </c>
      <c r="U696" s="180" t="b">
        <v>0</v>
      </c>
      <c r="V696" s="180" t="s">
        <v>1858</v>
      </c>
      <c r="W696" s="180" t="s">
        <v>26</v>
      </c>
      <c r="X696" s="159"/>
      <c r="Y696" s="159"/>
      <c r="Z696" s="159"/>
    </row>
    <row r="697" spans="1:26" ht="15" customHeight="1">
      <c r="A697" s="180" t="s">
        <v>450</v>
      </c>
      <c r="B697" s="180">
        <v>40481245</v>
      </c>
      <c r="C697" s="180" t="s">
        <v>1837</v>
      </c>
      <c r="D697" s="180" t="s">
        <v>1839</v>
      </c>
      <c r="E697" s="180" t="s">
        <v>4709</v>
      </c>
      <c r="F697" s="180">
        <v>30</v>
      </c>
      <c r="G697" s="180" t="s">
        <v>1840</v>
      </c>
      <c r="H697" s="180" t="s">
        <v>4710</v>
      </c>
      <c r="I697" s="180" t="s">
        <v>773</v>
      </c>
      <c r="J697" s="180" t="s">
        <v>1837</v>
      </c>
      <c r="K697" s="180" t="s">
        <v>1837</v>
      </c>
      <c r="L697" s="180" t="s">
        <v>1837</v>
      </c>
      <c r="M697" s="180" t="s">
        <v>1896</v>
      </c>
      <c r="N697" s="180" t="s">
        <v>450</v>
      </c>
      <c r="O697" s="180">
        <v>40479052</v>
      </c>
      <c r="P697" s="180">
        <v>40491305</v>
      </c>
      <c r="Q697" s="180" t="s">
        <v>2367</v>
      </c>
      <c r="R697" s="180">
        <v>0</v>
      </c>
      <c r="S697" s="180" t="s">
        <v>1905</v>
      </c>
      <c r="T697" s="180" t="s">
        <v>26</v>
      </c>
      <c r="U697" s="180" t="b">
        <v>0</v>
      </c>
      <c r="V697" s="180" t="s">
        <v>1858</v>
      </c>
      <c r="W697" s="180" t="s">
        <v>26</v>
      </c>
      <c r="X697" s="159"/>
      <c r="Y697" s="159"/>
      <c r="Z697" s="159"/>
    </row>
    <row r="698" spans="1:26" ht="15" customHeight="1">
      <c r="A698" s="180" t="s">
        <v>450</v>
      </c>
      <c r="B698" s="180">
        <v>40481359</v>
      </c>
      <c r="C698" s="180" t="s">
        <v>1837</v>
      </c>
      <c r="D698" s="180" t="s">
        <v>1866</v>
      </c>
      <c r="E698" s="180" t="s">
        <v>4711</v>
      </c>
      <c r="F698" s="180">
        <v>30</v>
      </c>
      <c r="G698" s="180" t="s">
        <v>1840</v>
      </c>
      <c r="H698" s="180" t="s">
        <v>4712</v>
      </c>
      <c r="I698" s="180" t="s">
        <v>773</v>
      </c>
      <c r="J698" s="180" t="s">
        <v>1837</v>
      </c>
      <c r="K698" s="180" t="s">
        <v>1837</v>
      </c>
      <c r="L698" s="180" t="s">
        <v>1837</v>
      </c>
      <c r="M698" s="180" t="s">
        <v>1896</v>
      </c>
      <c r="N698" s="180" t="s">
        <v>450</v>
      </c>
      <c r="O698" s="180">
        <v>40479052</v>
      </c>
      <c r="P698" s="180">
        <v>40491305</v>
      </c>
      <c r="Q698" s="180" t="s">
        <v>2367</v>
      </c>
      <c r="R698" s="180">
        <v>0</v>
      </c>
      <c r="S698" s="180" t="s">
        <v>1905</v>
      </c>
      <c r="T698" s="180" t="s">
        <v>26</v>
      </c>
      <c r="U698" s="180" t="b">
        <v>0</v>
      </c>
      <c r="V698" s="180" t="s">
        <v>1858</v>
      </c>
      <c r="W698" s="180" t="s">
        <v>26</v>
      </c>
      <c r="X698" s="159"/>
      <c r="Y698" s="159"/>
      <c r="Z698" s="159"/>
    </row>
    <row r="699" spans="1:26" ht="15" customHeight="1">
      <c r="A699" s="180" t="s">
        <v>450</v>
      </c>
      <c r="B699" s="180">
        <v>40481458</v>
      </c>
      <c r="C699" s="180" t="s">
        <v>1837</v>
      </c>
      <c r="D699" s="180" t="s">
        <v>4713</v>
      </c>
      <c r="E699" s="180" t="s">
        <v>1847</v>
      </c>
      <c r="F699" s="180">
        <v>30</v>
      </c>
      <c r="G699" s="180" t="s">
        <v>1840</v>
      </c>
      <c r="H699" s="180" t="s">
        <v>4714</v>
      </c>
      <c r="I699" s="180" t="s">
        <v>773</v>
      </c>
      <c r="J699" s="180" t="s">
        <v>1837</v>
      </c>
      <c r="K699" s="180" t="s">
        <v>1837</v>
      </c>
      <c r="L699" s="180" t="s">
        <v>1837</v>
      </c>
      <c r="M699" s="180" t="s">
        <v>1896</v>
      </c>
      <c r="N699" s="180" t="s">
        <v>450</v>
      </c>
      <c r="O699" s="180">
        <v>40479052</v>
      </c>
      <c r="P699" s="180">
        <v>40491305</v>
      </c>
      <c r="Q699" s="180" t="s">
        <v>2367</v>
      </c>
      <c r="R699" s="180">
        <v>0</v>
      </c>
      <c r="S699" s="180" t="s">
        <v>1905</v>
      </c>
      <c r="T699" s="180" t="s">
        <v>26</v>
      </c>
      <c r="U699" s="180" t="b">
        <v>0</v>
      </c>
      <c r="V699" s="180" t="s">
        <v>1858</v>
      </c>
      <c r="W699" s="180" t="s">
        <v>26</v>
      </c>
      <c r="X699" s="159"/>
      <c r="Y699" s="159"/>
      <c r="Z699" s="159"/>
    </row>
    <row r="700" spans="1:26" ht="15" customHeight="1">
      <c r="A700" s="180" t="s">
        <v>450</v>
      </c>
      <c r="B700" s="180">
        <v>40481499</v>
      </c>
      <c r="C700" s="180" t="s">
        <v>1837</v>
      </c>
      <c r="D700" s="180" t="s">
        <v>4715</v>
      </c>
      <c r="E700" s="180" t="s">
        <v>1890</v>
      </c>
      <c r="F700" s="180">
        <v>30</v>
      </c>
      <c r="G700" s="180" t="s">
        <v>1840</v>
      </c>
      <c r="H700" s="180" t="s">
        <v>4716</v>
      </c>
      <c r="I700" s="180" t="s">
        <v>773</v>
      </c>
      <c r="J700" s="180" t="s">
        <v>1837</v>
      </c>
      <c r="K700" s="180" t="s">
        <v>1837</v>
      </c>
      <c r="L700" s="180" t="s">
        <v>1837</v>
      </c>
      <c r="M700" s="180" t="s">
        <v>1896</v>
      </c>
      <c r="N700" s="180" t="s">
        <v>450</v>
      </c>
      <c r="O700" s="180">
        <v>40479052</v>
      </c>
      <c r="P700" s="180">
        <v>40491305</v>
      </c>
      <c r="Q700" s="180" t="s">
        <v>2367</v>
      </c>
      <c r="R700" s="180">
        <v>0</v>
      </c>
      <c r="S700" s="180" t="s">
        <v>1905</v>
      </c>
      <c r="T700" s="180" t="s">
        <v>26</v>
      </c>
      <c r="U700" s="180" t="b">
        <v>0</v>
      </c>
      <c r="V700" s="180" t="s">
        <v>1858</v>
      </c>
      <c r="W700" s="180" t="s">
        <v>26</v>
      </c>
      <c r="X700" s="159"/>
      <c r="Y700" s="159"/>
      <c r="Z700" s="159"/>
    </row>
    <row r="701" spans="1:26" ht="15" customHeight="1">
      <c r="A701" s="180" t="s">
        <v>450</v>
      </c>
      <c r="B701" s="180">
        <v>40481922</v>
      </c>
      <c r="C701" s="180" t="s">
        <v>1837</v>
      </c>
      <c r="D701" s="180" t="s">
        <v>1839</v>
      </c>
      <c r="E701" s="180" t="s">
        <v>4717</v>
      </c>
      <c r="F701" s="180">
        <v>30</v>
      </c>
      <c r="G701" s="180" t="s">
        <v>1840</v>
      </c>
      <c r="H701" s="180" t="s">
        <v>4718</v>
      </c>
      <c r="I701" s="180" t="s">
        <v>773</v>
      </c>
      <c r="J701" s="180" t="s">
        <v>1837</v>
      </c>
      <c r="K701" s="180" t="s">
        <v>1837</v>
      </c>
      <c r="L701" s="180" t="s">
        <v>1837</v>
      </c>
      <c r="M701" s="180" t="s">
        <v>1896</v>
      </c>
      <c r="N701" s="180" t="s">
        <v>450</v>
      </c>
      <c r="O701" s="180">
        <v>40479052</v>
      </c>
      <c r="P701" s="180">
        <v>40491305</v>
      </c>
      <c r="Q701" s="180" t="s">
        <v>2367</v>
      </c>
      <c r="R701" s="180">
        <v>0</v>
      </c>
      <c r="S701" s="180" t="s">
        <v>1905</v>
      </c>
      <c r="T701" s="180" t="s">
        <v>26</v>
      </c>
      <c r="U701" s="180" t="b">
        <v>0</v>
      </c>
      <c r="V701" s="180" t="s">
        <v>1858</v>
      </c>
      <c r="W701" s="180" t="s">
        <v>26</v>
      </c>
      <c r="X701" s="159"/>
      <c r="Y701" s="159"/>
      <c r="Z701" s="159"/>
    </row>
    <row r="702" spans="1:26" ht="15" customHeight="1">
      <c r="A702" s="180" t="s">
        <v>450</v>
      </c>
      <c r="B702" s="180">
        <v>40482887</v>
      </c>
      <c r="C702" s="180" t="s">
        <v>1837</v>
      </c>
      <c r="D702" s="180" t="s">
        <v>4719</v>
      </c>
      <c r="E702" s="180" t="s">
        <v>1890</v>
      </c>
      <c r="F702" s="180">
        <v>1991.73</v>
      </c>
      <c r="G702" s="180" t="s">
        <v>1840</v>
      </c>
      <c r="H702" s="180" t="s">
        <v>4720</v>
      </c>
      <c r="I702" s="180" t="s">
        <v>2481</v>
      </c>
      <c r="J702" s="180" t="s">
        <v>4721</v>
      </c>
      <c r="K702" s="180" t="s">
        <v>4722</v>
      </c>
      <c r="L702" s="180" t="s">
        <v>1837</v>
      </c>
      <c r="M702" s="180" t="s">
        <v>1837</v>
      </c>
      <c r="N702" s="180" t="s">
        <v>450</v>
      </c>
      <c r="O702" s="180">
        <v>40479052</v>
      </c>
      <c r="P702" s="180">
        <v>40491305</v>
      </c>
      <c r="Q702" s="180" t="s">
        <v>2367</v>
      </c>
      <c r="R702" s="180">
        <v>0</v>
      </c>
      <c r="S702" s="180" t="s">
        <v>1905</v>
      </c>
      <c r="T702" s="180" t="s">
        <v>26</v>
      </c>
      <c r="U702" s="180" t="b">
        <v>0</v>
      </c>
      <c r="V702" s="180" t="s">
        <v>1858</v>
      </c>
      <c r="W702" s="180" t="s">
        <v>26</v>
      </c>
      <c r="X702" s="159"/>
      <c r="Y702" s="159"/>
      <c r="Z702" s="159"/>
    </row>
    <row r="703" spans="1:26" ht="15" customHeight="1">
      <c r="A703" s="180" t="s">
        <v>450</v>
      </c>
      <c r="B703" s="180">
        <v>40485404</v>
      </c>
      <c r="C703" s="180" t="s">
        <v>1837</v>
      </c>
      <c r="D703" s="180" t="s">
        <v>1847</v>
      </c>
      <c r="E703" s="180" t="s">
        <v>2208</v>
      </c>
      <c r="F703" s="180">
        <v>2974.06</v>
      </c>
      <c r="G703" s="180" t="s">
        <v>1840</v>
      </c>
      <c r="H703" s="180" t="s">
        <v>2368</v>
      </c>
      <c r="I703" s="180" t="s">
        <v>2369</v>
      </c>
      <c r="J703" s="180" t="s">
        <v>2370</v>
      </c>
      <c r="K703" s="180" t="s">
        <v>2371</v>
      </c>
      <c r="L703" s="180" t="s">
        <v>1837</v>
      </c>
      <c r="M703" s="180" t="s">
        <v>1877</v>
      </c>
      <c r="N703" s="180" t="s">
        <v>450</v>
      </c>
      <c r="O703" s="180">
        <v>40479052</v>
      </c>
      <c r="P703" s="180">
        <v>40491305</v>
      </c>
      <c r="Q703" s="180" t="s">
        <v>2367</v>
      </c>
      <c r="R703" s="180">
        <v>0</v>
      </c>
      <c r="S703" s="180" t="s">
        <v>1905</v>
      </c>
      <c r="T703" s="180" t="s">
        <v>26</v>
      </c>
      <c r="U703" s="180" t="b">
        <v>0</v>
      </c>
      <c r="V703" s="180" t="s">
        <v>1858</v>
      </c>
      <c r="W703" s="180" t="s">
        <v>26</v>
      </c>
      <c r="X703" s="159"/>
      <c r="Y703" s="159"/>
      <c r="Z703" s="159"/>
    </row>
    <row r="704" spans="1:26" ht="15" customHeight="1">
      <c r="A704" s="180" t="s">
        <v>450</v>
      </c>
      <c r="B704" s="180">
        <v>40485727</v>
      </c>
      <c r="C704" s="180" t="s">
        <v>1837</v>
      </c>
      <c r="D704" s="180" t="s">
        <v>4723</v>
      </c>
      <c r="E704" s="180" t="s">
        <v>1890</v>
      </c>
      <c r="F704" s="180">
        <v>30</v>
      </c>
      <c r="G704" s="180" t="s">
        <v>1840</v>
      </c>
      <c r="H704" s="180" t="s">
        <v>4724</v>
      </c>
      <c r="I704" s="180" t="s">
        <v>773</v>
      </c>
      <c r="J704" s="180" t="s">
        <v>1837</v>
      </c>
      <c r="K704" s="180" t="s">
        <v>1837</v>
      </c>
      <c r="L704" s="180" t="s">
        <v>1837</v>
      </c>
      <c r="M704" s="180" t="s">
        <v>1896</v>
      </c>
      <c r="N704" s="180" t="s">
        <v>450</v>
      </c>
      <c r="O704" s="180">
        <v>40479052</v>
      </c>
      <c r="P704" s="180">
        <v>40491305</v>
      </c>
      <c r="Q704" s="180" t="s">
        <v>2367</v>
      </c>
      <c r="R704" s="180">
        <v>0</v>
      </c>
      <c r="S704" s="180" t="s">
        <v>1905</v>
      </c>
      <c r="T704" s="180" t="s">
        <v>26</v>
      </c>
      <c r="U704" s="180" t="b">
        <v>0</v>
      </c>
      <c r="V704" s="180" t="s">
        <v>1858</v>
      </c>
      <c r="W704" s="180" t="s">
        <v>26</v>
      </c>
      <c r="X704" s="159"/>
      <c r="Y704" s="159"/>
      <c r="Z704" s="159"/>
    </row>
    <row r="705" spans="1:26" ht="15" customHeight="1">
      <c r="A705" s="180" t="s">
        <v>450</v>
      </c>
      <c r="B705" s="180">
        <v>40488585</v>
      </c>
      <c r="C705" s="180" t="s">
        <v>1837</v>
      </c>
      <c r="D705" s="180" t="s">
        <v>2135</v>
      </c>
      <c r="E705" s="180" t="s">
        <v>1839</v>
      </c>
      <c r="F705" s="180">
        <v>850.73</v>
      </c>
      <c r="G705" s="180" t="s">
        <v>1840</v>
      </c>
      <c r="H705" s="180" t="s">
        <v>4725</v>
      </c>
      <c r="I705" s="180" t="s">
        <v>2429</v>
      </c>
      <c r="J705" s="180" t="s">
        <v>4726</v>
      </c>
      <c r="K705" s="180" t="s">
        <v>4727</v>
      </c>
      <c r="L705" s="180" t="s">
        <v>1837</v>
      </c>
      <c r="M705" s="180" t="s">
        <v>1837</v>
      </c>
      <c r="N705" s="180" t="s">
        <v>450</v>
      </c>
      <c r="O705" s="180">
        <v>40479052</v>
      </c>
      <c r="P705" s="180">
        <v>40491305</v>
      </c>
      <c r="Q705" s="180" t="s">
        <v>2367</v>
      </c>
      <c r="R705" s="180">
        <v>0</v>
      </c>
      <c r="S705" s="180" t="s">
        <v>1905</v>
      </c>
      <c r="T705" s="180" t="s">
        <v>26</v>
      </c>
      <c r="U705" s="180" t="b">
        <v>0</v>
      </c>
      <c r="V705" s="180" t="s">
        <v>1858</v>
      </c>
      <c r="W705" s="180" t="s">
        <v>26</v>
      </c>
      <c r="X705" s="159"/>
      <c r="Y705" s="159"/>
      <c r="Z705" s="159"/>
    </row>
    <row r="706" spans="1:26" ht="15" customHeight="1">
      <c r="A706" s="180" t="s">
        <v>450</v>
      </c>
      <c r="B706" s="180">
        <v>40490862</v>
      </c>
      <c r="C706" s="180" t="s">
        <v>1837</v>
      </c>
      <c r="D706" s="180" t="s">
        <v>1847</v>
      </c>
      <c r="E706" s="180" t="s">
        <v>2085</v>
      </c>
      <c r="F706" s="180">
        <v>1140.73</v>
      </c>
      <c r="G706" s="180" t="s">
        <v>1837</v>
      </c>
      <c r="H706" s="180" t="s">
        <v>4728</v>
      </c>
      <c r="I706" s="180" t="s">
        <v>2608</v>
      </c>
      <c r="J706" s="180" t="s">
        <v>4729</v>
      </c>
      <c r="K706" s="180" t="s">
        <v>1837</v>
      </c>
      <c r="L706" s="180" t="s">
        <v>1837</v>
      </c>
      <c r="M706" s="180" t="s">
        <v>1837</v>
      </c>
      <c r="N706" s="180" t="s">
        <v>450</v>
      </c>
      <c r="O706" s="180">
        <v>40479052</v>
      </c>
      <c r="P706" s="180">
        <v>40491305</v>
      </c>
      <c r="Q706" s="180" t="s">
        <v>2367</v>
      </c>
      <c r="R706" s="180">
        <v>0</v>
      </c>
      <c r="S706" s="180" t="s">
        <v>1905</v>
      </c>
      <c r="T706" s="180" t="s">
        <v>26</v>
      </c>
      <c r="U706" s="180" t="b">
        <v>0</v>
      </c>
      <c r="V706" s="180" t="s">
        <v>1858</v>
      </c>
      <c r="W706" s="180" t="s">
        <v>26</v>
      </c>
      <c r="X706" s="159"/>
      <c r="Y706" s="159"/>
      <c r="Z706" s="159"/>
    </row>
    <row r="707" spans="1:26" ht="15" customHeight="1">
      <c r="A707" s="180" t="s">
        <v>450</v>
      </c>
      <c r="B707" s="180">
        <v>40490898</v>
      </c>
      <c r="C707" s="180" t="s">
        <v>1837</v>
      </c>
      <c r="D707" s="180" t="s">
        <v>1847</v>
      </c>
      <c r="E707" s="180" t="s">
        <v>2374</v>
      </c>
      <c r="F707" s="180">
        <v>1021.06</v>
      </c>
      <c r="G707" s="180" t="s">
        <v>1840</v>
      </c>
      <c r="H707" s="180" t="s">
        <v>2375</v>
      </c>
      <c r="I707" s="180" t="s">
        <v>1887</v>
      </c>
      <c r="J707" s="180" t="s">
        <v>2376</v>
      </c>
      <c r="K707" s="180" t="s">
        <v>2377</v>
      </c>
      <c r="L707" s="180" t="s">
        <v>1837</v>
      </c>
      <c r="M707" s="180" t="s">
        <v>1896</v>
      </c>
      <c r="N707" s="180" t="s">
        <v>450</v>
      </c>
      <c r="O707" s="180">
        <v>40479052</v>
      </c>
      <c r="P707" s="180">
        <v>40491305</v>
      </c>
      <c r="Q707" s="180" t="s">
        <v>2367</v>
      </c>
      <c r="R707" s="180">
        <v>0</v>
      </c>
      <c r="S707" s="180" t="s">
        <v>1905</v>
      </c>
      <c r="T707" s="180" t="s">
        <v>26</v>
      </c>
      <c r="U707" s="180" t="b">
        <v>0</v>
      </c>
      <c r="V707" s="180" t="s">
        <v>1858</v>
      </c>
      <c r="W707" s="180" t="s">
        <v>26</v>
      </c>
      <c r="X707" s="159"/>
      <c r="Y707" s="159"/>
      <c r="Z707" s="159"/>
    </row>
    <row r="708" spans="1:26" ht="15" customHeight="1">
      <c r="A708" s="180" t="s">
        <v>450</v>
      </c>
      <c r="B708" s="180">
        <v>50352036</v>
      </c>
      <c r="C708" s="180" t="s">
        <v>1837</v>
      </c>
      <c r="D708" s="180" t="s">
        <v>1890</v>
      </c>
      <c r="E708" s="180" t="s">
        <v>4730</v>
      </c>
      <c r="F708" s="180">
        <v>30</v>
      </c>
      <c r="G708" s="180" t="s">
        <v>1840</v>
      </c>
      <c r="H708" s="180" t="s">
        <v>4731</v>
      </c>
      <c r="I708" s="180" t="s">
        <v>773</v>
      </c>
      <c r="J708" s="180" t="s">
        <v>1837</v>
      </c>
      <c r="K708" s="180" t="s">
        <v>1837</v>
      </c>
      <c r="L708" s="180" t="s">
        <v>1837</v>
      </c>
      <c r="M708" s="180" t="s">
        <v>1896</v>
      </c>
      <c r="N708" s="180" t="s">
        <v>450</v>
      </c>
      <c r="O708" s="180">
        <v>50350328</v>
      </c>
      <c r="P708" s="180">
        <v>50356248</v>
      </c>
      <c r="Q708" s="180" t="s">
        <v>2385</v>
      </c>
      <c r="R708" s="180">
        <v>0</v>
      </c>
      <c r="S708" s="180" t="s">
        <v>33</v>
      </c>
      <c r="T708" s="180" t="s">
        <v>26</v>
      </c>
      <c r="U708" s="180" t="b">
        <v>0</v>
      </c>
      <c r="V708" s="180" t="s">
        <v>1858</v>
      </c>
      <c r="W708" s="180" t="s">
        <v>26</v>
      </c>
      <c r="X708" s="159"/>
      <c r="Y708" s="159"/>
      <c r="Z708" s="159"/>
    </row>
    <row r="709" spans="1:26" ht="15" customHeight="1">
      <c r="A709" s="180" t="s">
        <v>450</v>
      </c>
      <c r="B709" s="180">
        <v>50352078</v>
      </c>
      <c r="C709" s="180" t="s">
        <v>1837</v>
      </c>
      <c r="D709" s="180" t="s">
        <v>1839</v>
      </c>
      <c r="E709" s="180" t="s">
        <v>2271</v>
      </c>
      <c r="F709" s="180">
        <v>86.73</v>
      </c>
      <c r="G709" s="180" t="s">
        <v>1837</v>
      </c>
      <c r="H709" s="180" t="s">
        <v>2383</v>
      </c>
      <c r="I709" s="180" t="s">
        <v>2042</v>
      </c>
      <c r="J709" s="180" t="s">
        <v>2384</v>
      </c>
      <c r="K709" s="180" t="s">
        <v>1837</v>
      </c>
      <c r="L709" s="180" t="s">
        <v>1837</v>
      </c>
      <c r="M709" s="180" t="s">
        <v>1896</v>
      </c>
      <c r="N709" s="180" t="s">
        <v>450</v>
      </c>
      <c r="O709" s="180">
        <v>50350328</v>
      </c>
      <c r="P709" s="180">
        <v>50356248</v>
      </c>
      <c r="Q709" s="180" t="s">
        <v>2385</v>
      </c>
      <c r="R709" s="180">
        <v>0</v>
      </c>
      <c r="S709" s="180" t="s">
        <v>33</v>
      </c>
      <c r="T709" s="180" t="s">
        <v>26</v>
      </c>
      <c r="U709" s="180" t="b">
        <v>0</v>
      </c>
      <c r="V709" s="180" t="s">
        <v>1858</v>
      </c>
      <c r="W709" s="180" t="s">
        <v>26</v>
      </c>
      <c r="X709" s="159"/>
      <c r="Y709" s="159"/>
      <c r="Z709" s="159"/>
    </row>
    <row r="710" spans="1:26" ht="15" customHeight="1">
      <c r="A710" s="180" t="s">
        <v>450</v>
      </c>
      <c r="B710" s="180">
        <v>50352080</v>
      </c>
      <c r="C710" s="180" t="s">
        <v>1837</v>
      </c>
      <c r="D710" s="180" t="s">
        <v>1847</v>
      </c>
      <c r="E710" s="180" t="s">
        <v>2386</v>
      </c>
      <c r="F710" s="180">
        <v>1206.73</v>
      </c>
      <c r="G710" s="180" t="s">
        <v>1837</v>
      </c>
      <c r="H710" s="180" t="s">
        <v>2387</v>
      </c>
      <c r="I710" s="180" t="s">
        <v>1922</v>
      </c>
      <c r="J710" s="180" t="s">
        <v>2388</v>
      </c>
      <c r="K710" s="180" t="s">
        <v>1837</v>
      </c>
      <c r="L710" s="180" t="s">
        <v>1837</v>
      </c>
      <c r="M710" s="180" t="s">
        <v>1896</v>
      </c>
      <c r="N710" s="180" t="s">
        <v>450</v>
      </c>
      <c r="O710" s="180">
        <v>50350328</v>
      </c>
      <c r="P710" s="180">
        <v>50356248</v>
      </c>
      <c r="Q710" s="180" t="s">
        <v>2385</v>
      </c>
      <c r="R710" s="180">
        <v>0</v>
      </c>
      <c r="S710" s="180" t="s">
        <v>33</v>
      </c>
      <c r="T710" s="180" t="s">
        <v>26</v>
      </c>
      <c r="U710" s="180" t="b">
        <v>0</v>
      </c>
      <c r="V710" s="180" t="s">
        <v>1858</v>
      </c>
      <c r="W710" s="180" t="s">
        <v>26</v>
      </c>
      <c r="X710" s="159"/>
      <c r="Y710" s="159"/>
      <c r="Z710" s="159"/>
    </row>
    <row r="711" spans="1:26" ht="15" customHeight="1">
      <c r="A711" s="180" t="s">
        <v>450</v>
      </c>
      <c r="B711" s="180">
        <v>51346623</v>
      </c>
      <c r="C711" s="180" t="s">
        <v>1837</v>
      </c>
      <c r="D711" s="180" t="s">
        <v>2395</v>
      </c>
      <c r="E711" s="180" t="s">
        <v>1847</v>
      </c>
      <c r="F711" s="180">
        <v>712.73</v>
      </c>
      <c r="G711" s="180" t="s">
        <v>1837</v>
      </c>
      <c r="H711" s="180" t="s">
        <v>2396</v>
      </c>
      <c r="I711" s="180" t="s">
        <v>2277</v>
      </c>
      <c r="J711" s="180" t="s">
        <v>2397</v>
      </c>
      <c r="K711" s="180" t="s">
        <v>1837</v>
      </c>
      <c r="L711" s="180" t="s">
        <v>1837</v>
      </c>
      <c r="M711" s="180" t="s">
        <v>1896</v>
      </c>
      <c r="N711" s="180" t="s">
        <v>450</v>
      </c>
      <c r="O711" s="180">
        <v>51346622</v>
      </c>
      <c r="P711" s="180">
        <v>51346638</v>
      </c>
      <c r="Q711" s="180" t="s">
        <v>2394</v>
      </c>
      <c r="R711" s="180">
        <v>0</v>
      </c>
      <c r="S711" s="180" t="s">
        <v>33</v>
      </c>
      <c r="T711" s="180" t="s">
        <v>26</v>
      </c>
      <c r="U711" s="180" t="b">
        <v>0</v>
      </c>
      <c r="V711" s="180" t="s">
        <v>1846</v>
      </c>
      <c r="W711" s="180" t="s">
        <v>26</v>
      </c>
      <c r="X711" s="159"/>
      <c r="Y711" s="159"/>
      <c r="Z711" s="159"/>
    </row>
    <row r="712" spans="1:26" ht="15" customHeight="1">
      <c r="A712" s="180" t="s">
        <v>450</v>
      </c>
      <c r="B712" s="180">
        <v>51346631</v>
      </c>
      <c r="C712" s="180" t="s">
        <v>1837</v>
      </c>
      <c r="D712" s="180" t="s">
        <v>1890</v>
      </c>
      <c r="E712" s="180" t="s">
        <v>1988</v>
      </c>
      <c r="F712" s="180">
        <v>735.06</v>
      </c>
      <c r="G712" s="180" t="s">
        <v>1837</v>
      </c>
      <c r="H712" s="180" t="s">
        <v>2398</v>
      </c>
      <c r="I712" s="180" t="s">
        <v>1990</v>
      </c>
      <c r="J712" s="180" t="s">
        <v>2399</v>
      </c>
      <c r="K712" s="180" t="s">
        <v>1837</v>
      </c>
      <c r="L712" s="180" t="s">
        <v>1837</v>
      </c>
      <c r="M712" s="180" t="s">
        <v>1896</v>
      </c>
      <c r="N712" s="180" t="s">
        <v>450</v>
      </c>
      <c r="O712" s="180">
        <v>51346622</v>
      </c>
      <c r="P712" s="180">
        <v>51346638</v>
      </c>
      <c r="Q712" s="180" t="s">
        <v>2394</v>
      </c>
      <c r="R712" s="180">
        <v>0</v>
      </c>
      <c r="S712" s="180" t="s">
        <v>33</v>
      </c>
      <c r="T712" s="180" t="s">
        <v>26</v>
      </c>
      <c r="U712" s="180" t="b">
        <v>0</v>
      </c>
      <c r="V712" s="180" t="s">
        <v>1858</v>
      </c>
      <c r="W712" s="180" t="s">
        <v>26</v>
      </c>
      <c r="X712" s="159"/>
      <c r="Y712" s="159"/>
      <c r="Z712" s="159"/>
    </row>
    <row r="713" spans="1:26" ht="15" customHeight="1">
      <c r="A713" s="180" t="s">
        <v>450</v>
      </c>
      <c r="B713" s="180">
        <v>51346632</v>
      </c>
      <c r="C713" s="180" t="s">
        <v>1837</v>
      </c>
      <c r="D713" s="180" t="s">
        <v>1847</v>
      </c>
      <c r="E713" s="180" t="s">
        <v>1859</v>
      </c>
      <c r="F713" s="180">
        <v>708.06</v>
      </c>
      <c r="G713" s="180" t="s">
        <v>1837</v>
      </c>
      <c r="H713" s="180" t="s">
        <v>2400</v>
      </c>
      <c r="I713" s="180" t="s">
        <v>1881</v>
      </c>
      <c r="J713" s="180" t="s">
        <v>2401</v>
      </c>
      <c r="K713" s="180" t="s">
        <v>1837</v>
      </c>
      <c r="L713" s="180" t="s">
        <v>1837</v>
      </c>
      <c r="M713" s="180" t="s">
        <v>1896</v>
      </c>
      <c r="N713" s="180" t="s">
        <v>450</v>
      </c>
      <c r="O713" s="180">
        <v>51346622</v>
      </c>
      <c r="P713" s="180">
        <v>51346638</v>
      </c>
      <c r="Q713" s="180" t="s">
        <v>2394</v>
      </c>
      <c r="R713" s="180">
        <v>0</v>
      </c>
      <c r="S713" s="180" t="s">
        <v>33</v>
      </c>
      <c r="T713" s="180" t="s">
        <v>26</v>
      </c>
      <c r="U713" s="180" t="b">
        <v>0</v>
      </c>
      <c r="V713" s="180" t="s">
        <v>1858</v>
      </c>
      <c r="W713" s="180" t="s">
        <v>26</v>
      </c>
      <c r="X713" s="159"/>
      <c r="Y713" s="159"/>
      <c r="Z713" s="159"/>
    </row>
    <row r="714" spans="1:26" ht="15" customHeight="1">
      <c r="A714" s="180" t="s">
        <v>450</v>
      </c>
      <c r="B714" s="180">
        <v>52651831</v>
      </c>
      <c r="C714" s="180" t="s">
        <v>1837</v>
      </c>
      <c r="D714" s="180" t="s">
        <v>1890</v>
      </c>
      <c r="E714" s="180" t="s">
        <v>2414</v>
      </c>
      <c r="F714" s="180" t="s">
        <v>1837</v>
      </c>
      <c r="G714" s="180" t="s">
        <v>1840</v>
      </c>
      <c r="H714" s="180" t="s">
        <v>2415</v>
      </c>
      <c r="I714" s="180" t="s">
        <v>1842</v>
      </c>
      <c r="J714" s="180" t="s">
        <v>1837</v>
      </c>
      <c r="K714" s="180" t="s">
        <v>2416</v>
      </c>
      <c r="L714" s="180" t="s">
        <v>1837</v>
      </c>
      <c r="M714" s="180" t="s">
        <v>1896</v>
      </c>
      <c r="N714" s="180" t="s">
        <v>450</v>
      </c>
      <c r="O714" s="180">
        <v>52651557</v>
      </c>
      <c r="P714" s="180">
        <v>52652142</v>
      </c>
      <c r="Q714" s="180" t="s">
        <v>2413</v>
      </c>
      <c r="R714" s="180">
        <v>0</v>
      </c>
      <c r="S714" s="180" t="s">
        <v>33</v>
      </c>
      <c r="T714" s="180" t="s">
        <v>26</v>
      </c>
      <c r="U714" s="180" t="b">
        <v>0</v>
      </c>
      <c r="V714" s="180" t="s">
        <v>1858</v>
      </c>
      <c r="W714" s="180" t="s">
        <v>26</v>
      </c>
      <c r="X714" s="159"/>
      <c r="Y714" s="159"/>
      <c r="Z714" s="159"/>
    </row>
    <row r="715" spans="1:26" ht="15" customHeight="1">
      <c r="A715" s="180" t="s">
        <v>450</v>
      </c>
      <c r="B715" s="180">
        <v>52651839</v>
      </c>
      <c r="C715" s="180" t="s">
        <v>1837</v>
      </c>
      <c r="D715" s="180" t="s">
        <v>1890</v>
      </c>
      <c r="E715" s="180" t="s">
        <v>2417</v>
      </c>
      <c r="F715" s="180">
        <v>526.73</v>
      </c>
      <c r="G715" s="180" t="s">
        <v>1837</v>
      </c>
      <c r="H715" s="180" t="s">
        <v>2418</v>
      </c>
      <c r="I715" s="180" t="s">
        <v>2042</v>
      </c>
      <c r="J715" s="180" t="s">
        <v>2419</v>
      </c>
      <c r="K715" s="180" t="s">
        <v>1837</v>
      </c>
      <c r="L715" s="180" t="s">
        <v>1837</v>
      </c>
      <c r="M715" s="180" t="s">
        <v>1896</v>
      </c>
      <c r="N715" s="180" t="s">
        <v>450</v>
      </c>
      <c r="O715" s="180">
        <v>52651557</v>
      </c>
      <c r="P715" s="180">
        <v>52652142</v>
      </c>
      <c r="Q715" s="180" t="s">
        <v>2413</v>
      </c>
      <c r="R715" s="180">
        <v>0</v>
      </c>
      <c r="S715" s="180" t="s">
        <v>33</v>
      </c>
      <c r="T715" s="180" t="s">
        <v>26</v>
      </c>
      <c r="U715" s="180" t="b">
        <v>0</v>
      </c>
      <c r="V715" s="180" t="s">
        <v>1858</v>
      </c>
      <c r="W715" s="180" t="s">
        <v>26</v>
      </c>
      <c r="X715" s="159"/>
      <c r="Y715" s="159"/>
      <c r="Z715" s="159"/>
    </row>
    <row r="716" spans="1:26" ht="15" customHeight="1">
      <c r="A716" s="180" t="s">
        <v>450</v>
      </c>
      <c r="B716" s="180">
        <v>52813799</v>
      </c>
      <c r="C716" s="180" t="s">
        <v>1837</v>
      </c>
      <c r="D716" s="180" t="s">
        <v>1847</v>
      </c>
      <c r="E716" s="180" t="s">
        <v>2427</v>
      </c>
      <c r="F716" s="180">
        <v>1587.73</v>
      </c>
      <c r="G716" s="180" t="s">
        <v>1840</v>
      </c>
      <c r="H716" s="180" t="s">
        <v>2428</v>
      </c>
      <c r="I716" s="180" t="s">
        <v>2429</v>
      </c>
      <c r="J716" s="180" t="s">
        <v>2430</v>
      </c>
      <c r="K716" s="180" t="s">
        <v>2431</v>
      </c>
      <c r="L716" s="180" t="s">
        <v>1837</v>
      </c>
      <c r="M716" s="180" t="s">
        <v>1877</v>
      </c>
      <c r="N716" s="180" t="s">
        <v>450</v>
      </c>
      <c r="O716" s="180">
        <v>52813596</v>
      </c>
      <c r="P716" s="180">
        <v>52814058</v>
      </c>
      <c r="Q716" s="180" t="s">
        <v>2432</v>
      </c>
      <c r="R716" s="180">
        <v>0</v>
      </c>
      <c r="S716" s="180" t="s">
        <v>33</v>
      </c>
      <c r="T716" s="180" t="s">
        <v>26</v>
      </c>
      <c r="U716" s="180" t="b">
        <v>0</v>
      </c>
      <c r="V716" s="180" t="s">
        <v>1858</v>
      </c>
      <c r="W716" s="180" t="s">
        <v>26</v>
      </c>
      <c r="X716" s="159"/>
      <c r="Y716" s="159"/>
      <c r="Z716" s="159"/>
    </row>
    <row r="717" spans="1:26" ht="15" customHeight="1">
      <c r="A717" s="180" t="s">
        <v>450</v>
      </c>
      <c r="B717" s="180">
        <v>53938949</v>
      </c>
      <c r="C717" s="180" t="s">
        <v>1837</v>
      </c>
      <c r="D717" s="180" t="s">
        <v>1847</v>
      </c>
      <c r="E717" s="180" t="s">
        <v>4732</v>
      </c>
      <c r="F717" s="180">
        <v>325.17</v>
      </c>
      <c r="G717" s="180" t="s">
        <v>1840</v>
      </c>
      <c r="H717" s="180" t="s">
        <v>4733</v>
      </c>
      <c r="I717" s="180" t="s">
        <v>4734</v>
      </c>
      <c r="J717" s="180" t="s">
        <v>4735</v>
      </c>
      <c r="K717" s="180" t="s">
        <v>4736</v>
      </c>
      <c r="L717" s="180" t="s">
        <v>4737</v>
      </c>
      <c r="M717" s="180" t="s">
        <v>1837</v>
      </c>
      <c r="N717" s="180" t="s">
        <v>450</v>
      </c>
      <c r="O717" s="180">
        <v>53938906</v>
      </c>
      <c r="P717" s="180">
        <v>53939642</v>
      </c>
      <c r="Q717" s="180" t="s">
        <v>4738</v>
      </c>
      <c r="R717" s="180">
        <v>0</v>
      </c>
      <c r="S717" s="180" t="s">
        <v>1905</v>
      </c>
      <c r="T717" s="180" t="s">
        <v>26</v>
      </c>
      <c r="U717" s="180" t="b">
        <v>0</v>
      </c>
      <c r="V717" s="180" t="s">
        <v>1858</v>
      </c>
      <c r="W717" s="180" t="s">
        <v>26</v>
      </c>
      <c r="X717" s="159"/>
      <c r="Y717" s="159"/>
      <c r="Z717" s="159"/>
    </row>
    <row r="718" spans="1:26" ht="15" customHeight="1">
      <c r="A718" s="180" t="s">
        <v>450</v>
      </c>
      <c r="B718" s="180">
        <v>55129802</v>
      </c>
      <c r="C718" s="180" t="s">
        <v>1837</v>
      </c>
      <c r="D718" s="180" t="s">
        <v>2000</v>
      </c>
      <c r="E718" s="180" t="s">
        <v>1890</v>
      </c>
      <c r="F718" s="180">
        <v>1507.13</v>
      </c>
      <c r="G718" s="180" t="s">
        <v>1840</v>
      </c>
      <c r="H718" s="180" t="s">
        <v>4739</v>
      </c>
      <c r="I718" s="180" t="s">
        <v>4740</v>
      </c>
      <c r="J718" s="180" t="s">
        <v>4741</v>
      </c>
      <c r="K718" s="180" t="s">
        <v>4742</v>
      </c>
      <c r="L718" s="180" t="s">
        <v>4743</v>
      </c>
      <c r="M718" s="180" t="s">
        <v>1837</v>
      </c>
      <c r="N718" s="180" t="s">
        <v>450</v>
      </c>
      <c r="O718" s="180">
        <v>55129768</v>
      </c>
      <c r="P718" s="180">
        <v>55130776</v>
      </c>
      <c r="Q718" s="180" t="s">
        <v>4744</v>
      </c>
      <c r="R718" s="180">
        <v>0</v>
      </c>
      <c r="S718" s="180" t="s">
        <v>1905</v>
      </c>
      <c r="T718" s="180" t="s">
        <v>26</v>
      </c>
      <c r="U718" s="180" t="b">
        <v>0</v>
      </c>
      <c r="V718" s="180" t="s">
        <v>1858</v>
      </c>
      <c r="W718" s="180" t="s">
        <v>26</v>
      </c>
      <c r="X718" s="159"/>
      <c r="Y718" s="159"/>
      <c r="Z718" s="159"/>
    </row>
    <row r="719" spans="1:26" ht="15" customHeight="1">
      <c r="A719" s="180" t="s">
        <v>450</v>
      </c>
      <c r="B719" s="180">
        <v>55320622</v>
      </c>
      <c r="C719" s="180" t="s">
        <v>1837</v>
      </c>
      <c r="D719" s="180" t="s">
        <v>1847</v>
      </c>
      <c r="E719" s="180" t="s">
        <v>2085</v>
      </c>
      <c r="F719" s="180">
        <v>1148.97</v>
      </c>
      <c r="G719" s="180" t="s">
        <v>1840</v>
      </c>
      <c r="H719" s="180" t="s">
        <v>4745</v>
      </c>
      <c r="I719" s="180" t="s">
        <v>3117</v>
      </c>
      <c r="J719" s="180" t="s">
        <v>4746</v>
      </c>
      <c r="K719" s="180" t="s">
        <v>4747</v>
      </c>
      <c r="L719" s="180" t="s">
        <v>4748</v>
      </c>
      <c r="M719" s="180" t="s">
        <v>1837</v>
      </c>
      <c r="N719" s="180" t="s">
        <v>450</v>
      </c>
      <c r="O719" s="180">
        <v>55320599</v>
      </c>
      <c r="P719" s="180">
        <v>55321538</v>
      </c>
      <c r="Q719" s="180" t="s">
        <v>4749</v>
      </c>
      <c r="R719" s="180">
        <v>0</v>
      </c>
      <c r="S719" s="180" t="s">
        <v>1905</v>
      </c>
      <c r="T719" s="180" t="s">
        <v>26</v>
      </c>
      <c r="U719" s="180" t="b">
        <v>0</v>
      </c>
      <c r="V719" s="180" t="s">
        <v>1858</v>
      </c>
      <c r="W719" s="180" t="s">
        <v>26</v>
      </c>
      <c r="X719" s="159"/>
      <c r="Y719" s="159"/>
      <c r="Z719" s="159"/>
    </row>
    <row r="720" spans="1:26" ht="15" customHeight="1">
      <c r="A720" s="180" t="s">
        <v>450</v>
      </c>
      <c r="B720" s="180">
        <v>56686880</v>
      </c>
      <c r="C720" s="180" t="s">
        <v>1837</v>
      </c>
      <c r="D720" s="180" t="s">
        <v>2275</v>
      </c>
      <c r="E720" s="180" t="s">
        <v>1847</v>
      </c>
      <c r="F720" s="180">
        <v>1833.16</v>
      </c>
      <c r="G720" s="180" t="s">
        <v>1840</v>
      </c>
      <c r="H720" s="180" t="s">
        <v>2438</v>
      </c>
      <c r="I720" s="180" t="s">
        <v>2439</v>
      </c>
      <c r="J720" s="180" t="s">
        <v>2440</v>
      </c>
      <c r="K720" s="180" t="s">
        <v>2441</v>
      </c>
      <c r="L720" s="180" t="s">
        <v>2442</v>
      </c>
      <c r="M720" s="180" t="s">
        <v>1877</v>
      </c>
      <c r="N720" s="180" t="s">
        <v>450</v>
      </c>
      <c r="O720" s="180">
        <v>56686868</v>
      </c>
      <c r="P720" s="180">
        <v>56686882</v>
      </c>
      <c r="Q720" s="180" t="s">
        <v>2443</v>
      </c>
      <c r="R720" s="180">
        <v>0</v>
      </c>
      <c r="S720" s="180" t="s">
        <v>33</v>
      </c>
      <c r="T720" s="180" t="s">
        <v>26</v>
      </c>
      <c r="U720" s="180" t="b">
        <v>0</v>
      </c>
      <c r="V720" s="180" t="s">
        <v>1858</v>
      </c>
      <c r="W720" s="180" t="s">
        <v>26</v>
      </c>
      <c r="X720" s="159"/>
      <c r="Y720" s="159"/>
      <c r="Z720" s="159"/>
    </row>
    <row r="721" spans="1:26" ht="15" customHeight="1">
      <c r="A721" s="180" t="s">
        <v>450</v>
      </c>
      <c r="B721" s="180">
        <v>64318766</v>
      </c>
      <c r="C721" s="180" t="s">
        <v>1837</v>
      </c>
      <c r="D721" s="180" t="s">
        <v>1890</v>
      </c>
      <c r="E721" s="180" t="s">
        <v>3807</v>
      </c>
      <c r="F721" s="180">
        <v>2284.81</v>
      </c>
      <c r="G721" s="180" t="s">
        <v>1840</v>
      </c>
      <c r="H721" s="180" t="s">
        <v>4750</v>
      </c>
      <c r="I721" s="180" t="s">
        <v>2339</v>
      </c>
      <c r="J721" s="180" t="s">
        <v>4751</v>
      </c>
      <c r="K721" s="180" t="s">
        <v>4752</v>
      </c>
      <c r="L721" s="180" t="s">
        <v>4753</v>
      </c>
      <c r="M721" s="180" t="s">
        <v>1837</v>
      </c>
      <c r="N721" s="180" t="s">
        <v>450</v>
      </c>
      <c r="O721" s="180">
        <v>64318574</v>
      </c>
      <c r="P721" s="180">
        <v>64318980</v>
      </c>
      <c r="Q721" s="180" t="s">
        <v>4754</v>
      </c>
      <c r="R721" s="180">
        <v>0</v>
      </c>
      <c r="S721" s="180" t="s">
        <v>33</v>
      </c>
      <c r="T721" s="180" t="s">
        <v>26</v>
      </c>
      <c r="U721" s="180" t="b">
        <v>0</v>
      </c>
      <c r="V721" s="180" t="s">
        <v>1858</v>
      </c>
      <c r="W721" s="180" t="s">
        <v>26</v>
      </c>
      <c r="X721" s="159"/>
      <c r="Y721" s="159"/>
      <c r="Z721" s="159"/>
    </row>
    <row r="722" spans="1:26" ht="15" customHeight="1">
      <c r="A722" s="180" t="s">
        <v>450</v>
      </c>
      <c r="B722" s="180">
        <v>103947409</v>
      </c>
      <c r="C722" s="180" t="s">
        <v>1837</v>
      </c>
      <c r="D722" s="180" t="s">
        <v>2579</v>
      </c>
      <c r="E722" s="180" t="s">
        <v>1839</v>
      </c>
      <c r="F722" s="180">
        <v>1066.9100000000001</v>
      </c>
      <c r="G722" s="180" t="s">
        <v>1840</v>
      </c>
      <c r="H722" s="180" t="s">
        <v>4755</v>
      </c>
      <c r="I722" s="180" t="s">
        <v>2068</v>
      </c>
      <c r="J722" s="180" t="s">
        <v>4756</v>
      </c>
      <c r="K722" s="180" t="s">
        <v>4757</v>
      </c>
      <c r="L722" s="180" t="s">
        <v>4758</v>
      </c>
      <c r="M722" s="180" t="s">
        <v>1837</v>
      </c>
      <c r="N722" s="180" t="s">
        <v>450</v>
      </c>
      <c r="O722" s="180">
        <v>103947310</v>
      </c>
      <c r="P722" s="180">
        <v>103947430</v>
      </c>
      <c r="Q722" s="180" t="s">
        <v>4759</v>
      </c>
      <c r="R722" s="180">
        <v>0</v>
      </c>
      <c r="S722" s="180" t="s">
        <v>1905</v>
      </c>
      <c r="T722" s="180" t="s">
        <v>26</v>
      </c>
      <c r="U722" s="180" t="b">
        <v>0</v>
      </c>
      <c r="V722" s="180" t="s">
        <v>1858</v>
      </c>
      <c r="W722" s="180" t="s">
        <v>26</v>
      </c>
      <c r="X722" s="159"/>
      <c r="Y722" s="159"/>
      <c r="Z722" s="159"/>
    </row>
    <row r="723" spans="1:26" ht="15" customHeight="1">
      <c r="A723" s="180" t="s">
        <v>450</v>
      </c>
      <c r="B723" s="180">
        <v>103979950</v>
      </c>
      <c r="C723" s="180" t="s">
        <v>1837</v>
      </c>
      <c r="D723" s="180" t="s">
        <v>1866</v>
      </c>
      <c r="E723" s="180" t="s">
        <v>2066</v>
      </c>
      <c r="F723" s="180">
        <v>647.73</v>
      </c>
      <c r="G723" s="180" t="s">
        <v>1837</v>
      </c>
      <c r="H723" s="180" t="s">
        <v>2448</v>
      </c>
      <c r="I723" s="180" t="s">
        <v>1990</v>
      </c>
      <c r="J723" s="180" t="s">
        <v>4760</v>
      </c>
      <c r="K723" s="180" t="s">
        <v>1837</v>
      </c>
      <c r="L723" s="180" t="s">
        <v>1837</v>
      </c>
      <c r="M723" s="180" t="s">
        <v>1837</v>
      </c>
      <c r="N723" s="180" t="s">
        <v>450</v>
      </c>
      <c r="O723" s="180">
        <v>103979830</v>
      </c>
      <c r="P723" s="180">
        <v>103980072</v>
      </c>
      <c r="Q723" s="180" t="s">
        <v>2450</v>
      </c>
      <c r="R723" s="180">
        <v>0</v>
      </c>
      <c r="S723" s="180" t="s">
        <v>1905</v>
      </c>
      <c r="T723" s="180" t="s">
        <v>26</v>
      </c>
      <c r="U723" s="180" t="b">
        <v>0</v>
      </c>
      <c r="V723" s="180" t="s">
        <v>1858</v>
      </c>
      <c r="W723" s="180" t="s">
        <v>26</v>
      </c>
      <c r="X723" s="159"/>
      <c r="Y723" s="159"/>
      <c r="Z723" s="159"/>
    </row>
    <row r="724" spans="1:26" ht="15" customHeight="1">
      <c r="A724" s="180" t="s">
        <v>450</v>
      </c>
      <c r="B724" s="180">
        <v>106247711</v>
      </c>
      <c r="C724" s="180" t="s">
        <v>1837</v>
      </c>
      <c r="D724" s="180" t="s">
        <v>2059</v>
      </c>
      <c r="E724" s="180" t="s">
        <v>1866</v>
      </c>
      <c r="F724" s="180">
        <v>1244.4000000000001</v>
      </c>
      <c r="G724" s="180" t="s">
        <v>1840</v>
      </c>
      <c r="H724" s="180" t="s">
        <v>2451</v>
      </c>
      <c r="I724" s="180" t="s">
        <v>2452</v>
      </c>
      <c r="J724" s="180" t="s">
        <v>2453</v>
      </c>
      <c r="K724" s="180" t="s">
        <v>2454</v>
      </c>
      <c r="L724" s="180" t="s">
        <v>1837</v>
      </c>
      <c r="M724" s="180" t="s">
        <v>1896</v>
      </c>
      <c r="N724" s="180" t="s">
        <v>450</v>
      </c>
      <c r="O724" s="180">
        <v>106247368</v>
      </c>
      <c r="P724" s="180">
        <v>106247851</v>
      </c>
      <c r="Q724" s="180" t="s">
        <v>2455</v>
      </c>
      <c r="R724" s="180">
        <v>0</v>
      </c>
      <c r="S724" s="180" t="s">
        <v>33</v>
      </c>
      <c r="T724" s="180" t="s">
        <v>26</v>
      </c>
      <c r="U724" s="180" t="b">
        <v>0</v>
      </c>
      <c r="V724" s="180" t="s">
        <v>1858</v>
      </c>
      <c r="W724" s="180" t="s">
        <v>26</v>
      </c>
      <c r="X724" s="159"/>
      <c r="Y724" s="159"/>
      <c r="Z724" s="159"/>
    </row>
    <row r="725" spans="1:26" ht="15" customHeight="1">
      <c r="A725" s="180" t="s">
        <v>450</v>
      </c>
      <c r="B725" s="180">
        <v>111363022</v>
      </c>
      <c r="C725" s="180" t="s">
        <v>1837</v>
      </c>
      <c r="D725" s="180" t="s">
        <v>4761</v>
      </c>
      <c r="E725" s="180" t="s">
        <v>1839</v>
      </c>
      <c r="F725" s="180">
        <v>271.10000000000002</v>
      </c>
      <c r="G725" s="180" t="s">
        <v>1837</v>
      </c>
      <c r="H725" s="180" t="s">
        <v>4762</v>
      </c>
      <c r="I725" s="180" t="s">
        <v>4763</v>
      </c>
      <c r="J725" s="180" t="s">
        <v>4764</v>
      </c>
      <c r="K725" s="180" t="s">
        <v>1837</v>
      </c>
      <c r="L725" s="180" t="s">
        <v>4765</v>
      </c>
      <c r="M725" s="180" t="s">
        <v>1837</v>
      </c>
      <c r="N725" s="180" t="s">
        <v>450</v>
      </c>
      <c r="O725" s="180">
        <v>111362677</v>
      </c>
      <c r="P725" s="180">
        <v>111363463</v>
      </c>
      <c r="Q725" s="180" t="s">
        <v>4766</v>
      </c>
      <c r="R725" s="180">
        <v>0</v>
      </c>
      <c r="S725" s="180" t="s">
        <v>33</v>
      </c>
      <c r="T725" s="180" t="s">
        <v>26</v>
      </c>
      <c r="U725" s="180" t="b">
        <v>0</v>
      </c>
      <c r="V725" s="180" t="s">
        <v>1858</v>
      </c>
      <c r="W725" s="180" t="s">
        <v>26</v>
      </c>
      <c r="X725" s="159"/>
      <c r="Y725" s="159"/>
      <c r="Z725" s="159"/>
    </row>
    <row r="726" spans="1:26" ht="15" customHeight="1">
      <c r="A726" s="180" t="s">
        <v>450</v>
      </c>
      <c r="B726" s="180">
        <v>111598949</v>
      </c>
      <c r="C726" s="180" t="s">
        <v>1837</v>
      </c>
      <c r="D726" s="180" t="s">
        <v>2456</v>
      </c>
      <c r="E726" s="180" t="s">
        <v>1866</v>
      </c>
      <c r="F726" s="180">
        <v>1303.06</v>
      </c>
      <c r="G726" s="180" t="s">
        <v>1840</v>
      </c>
      <c r="H726" s="180" t="s">
        <v>2457</v>
      </c>
      <c r="I726" s="180" t="s">
        <v>2458</v>
      </c>
      <c r="J726" s="180" t="s">
        <v>4767</v>
      </c>
      <c r="K726" s="180" t="s">
        <v>4768</v>
      </c>
      <c r="L726" s="180" t="s">
        <v>1837</v>
      </c>
      <c r="M726" s="180" t="s">
        <v>1837</v>
      </c>
      <c r="N726" s="180" t="s">
        <v>450</v>
      </c>
      <c r="O726" s="180">
        <v>111598783</v>
      </c>
      <c r="P726" s="180">
        <v>111599514</v>
      </c>
      <c r="Q726" s="180" t="s">
        <v>2461</v>
      </c>
      <c r="R726" s="180">
        <v>0</v>
      </c>
      <c r="S726" s="180" t="s">
        <v>33</v>
      </c>
      <c r="T726" s="180" t="s">
        <v>26</v>
      </c>
      <c r="U726" s="180" t="b">
        <v>0</v>
      </c>
      <c r="V726" s="180" t="s">
        <v>1858</v>
      </c>
      <c r="W726" s="180" t="s">
        <v>26</v>
      </c>
      <c r="X726" s="159"/>
      <c r="Y726" s="159"/>
      <c r="Z726" s="159"/>
    </row>
    <row r="727" spans="1:26" ht="15" customHeight="1">
      <c r="A727" s="180" t="s">
        <v>450</v>
      </c>
      <c r="B727" s="180">
        <v>121921479</v>
      </c>
      <c r="C727" s="180" t="s">
        <v>1837</v>
      </c>
      <c r="D727" s="180" t="s">
        <v>1847</v>
      </c>
      <c r="E727" s="180" t="s">
        <v>4769</v>
      </c>
      <c r="F727" s="180" t="s">
        <v>1837</v>
      </c>
      <c r="G727" s="180" t="s">
        <v>1840</v>
      </c>
      <c r="H727" s="180" t="s">
        <v>4770</v>
      </c>
      <c r="I727" s="180" t="s">
        <v>1842</v>
      </c>
      <c r="J727" s="180" t="s">
        <v>1837</v>
      </c>
      <c r="K727" s="180" t="s">
        <v>4771</v>
      </c>
      <c r="L727" s="180" t="s">
        <v>1837</v>
      </c>
      <c r="M727" s="180" t="s">
        <v>1837</v>
      </c>
      <c r="N727" s="180" t="s">
        <v>450</v>
      </c>
      <c r="O727" s="180">
        <v>121921305</v>
      </c>
      <c r="P727" s="180">
        <v>121921683</v>
      </c>
      <c r="Q727" s="180" t="s">
        <v>2471</v>
      </c>
      <c r="R727" s="180">
        <v>0</v>
      </c>
      <c r="S727" s="180" t="s">
        <v>1905</v>
      </c>
      <c r="T727" s="180" t="s">
        <v>26</v>
      </c>
      <c r="U727" s="180" t="b">
        <v>0</v>
      </c>
      <c r="V727" s="180" t="s">
        <v>1858</v>
      </c>
      <c r="W727" s="180" t="s">
        <v>26</v>
      </c>
      <c r="X727" s="159"/>
      <c r="Y727" s="159"/>
      <c r="Z727" s="159"/>
    </row>
    <row r="728" spans="1:26" ht="15" customHeight="1">
      <c r="A728" s="180" t="s">
        <v>450</v>
      </c>
      <c r="B728" s="180">
        <v>121921491</v>
      </c>
      <c r="C728" s="180" t="s">
        <v>1837</v>
      </c>
      <c r="D728" s="180" t="s">
        <v>1866</v>
      </c>
      <c r="E728" s="180" t="s">
        <v>2467</v>
      </c>
      <c r="F728" s="180">
        <v>2278.73</v>
      </c>
      <c r="G728" s="180" t="s">
        <v>1840</v>
      </c>
      <c r="H728" s="180" t="s">
        <v>2468</v>
      </c>
      <c r="I728" s="180" t="s">
        <v>2104</v>
      </c>
      <c r="J728" s="180" t="s">
        <v>2469</v>
      </c>
      <c r="K728" s="180" t="s">
        <v>2470</v>
      </c>
      <c r="L728" s="180" t="s">
        <v>1837</v>
      </c>
      <c r="M728" s="180" t="s">
        <v>1877</v>
      </c>
      <c r="N728" s="180" t="s">
        <v>450</v>
      </c>
      <c r="O728" s="180">
        <v>121921305</v>
      </c>
      <c r="P728" s="180">
        <v>121921683</v>
      </c>
      <c r="Q728" s="180" t="s">
        <v>2471</v>
      </c>
      <c r="R728" s="180">
        <v>0</v>
      </c>
      <c r="S728" s="180" t="s">
        <v>1905</v>
      </c>
      <c r="T728" s="180" t="s">
        <v>26</v>
      </c>
      <c r="U728" s="180" t="b">
        <v>0</v>
      </c>
      <c r="V728" s="180" t="s">
        <v>1858</v>
      </c>
      <c r="W728" s="180" t="s">
        <v>26</v>
      </c>
      <c r="X728" s="159"/>
      <c r="Y728" s="159"/>
      <c r="Z728" s="159"/>
    </row>
    <row r="729" spans="1:26" ht="15" customHeight="1">
      <c r="A729" s="180" t="s">
        <v>450</v>
      </c>
      <c r="B729" s="180">
        <v>124340175</v>
      </c>
      <c r="C729" s="180" t="s">
        <v>1837</v>
      </c>
      <c r="D729" s="180" t="s">
        <v>1847</v>
      </c>
      <c r="E729" s="180" t="s">
        <v>2472</v>
      </c>
      <c r="F729" s="180">
        <v>1036.23</v>
      </c>
      <c r="G729" s="180" t="s">
        <v>1840</v>
      </c>
      <c r="H729" s="180" t="s">
        <v>2473</v>
      </c>
      <c r="I729" s="180" t="s">
        <v>2474</v>
      </c>
      <c r="J729" s="180" t="s">
        <v>2475</v>
      </c>
      <c r="K729" s="180" t="s">
        <v>2476</v>
      </c>
      <c r="L729" s="180" t="s">
        <v>2477</v>
      </c>
      <c r="M729" s="180" t="s">
        <v>1877</v>
      </c>
      <c r="N729" s="180" t="s">
        <v>450</v>
      </c>
      <c r="O729" s="180">
        <v>124340005</v>
      </c>
      <c r="P729" s="180">
        <v>124340204</v>
      </c>
      <c r="Q729" s="180" t="s">
        <v>2478</v>
      </c>
      <c r="R729" s="180">
        <v>0</v>
      </c>
      <c r="S729" s="180" t="s">
        <v>33</v>
      </c>
      <c r="T729" s="180" t="s">
        <v>26</v>
      </c>
      <c r="U729" s="180" t="b">
        <v>0</v>
      </c>
      <c r="V729" s="180" t="s">
        <v>1846</v>
      </c>
      <c r="W729" s="180" t="s">
        <v>26</v>
      </c>
      <c r="X729" s="159"/>
      <c r="Y729" s="159"/>
      <c r="Z729" s="159"/>
    </row>
    <row r="730" spans="1:26" ht="15" customHeight="1">
      <c r="A730" s="180" t="s">
        <v>450</v>
      </c>
      <c r="B730" s="180">
        <v>124402512</v>
      </c>
      <c r="C730" s="180" t="s">
        <v>1837</v>
      </c>
      <c r="D730" s="180" t="s">
        <v>1866</v>
      </c>
      <c r="E730" s="180" t="s">
        <v>2456</v>
      </c>
      <c r="F730" s="180">
        <v>30</v>
      </c>
      <c r="G730" s="180" t="s">
        <v>1840</v>
      </c>
      <c r="H730" s="180" t="s">
        <v>4772</v>
      </c>
      <c r="I730" s="180" t="s">
        <v>773</v>
      </c>
      <c r="J730" s="180" t="s">
        <v>1837</v>
      </c>
      <c r="K730" s="180" t="s">
        <v>1837</v>
      </c>
      <c r="L730" s="180" t="s">
        <v>1837</v>
      </c>
      <c r="M730" s="180" t="s">
        <v>1877</v>
      </c>
      <c r="N730" s="180" t="s">
        <v>450</v>
      </c>
      <c r="O730" s="180">
        <v>124402403</v>
      </c>
      <c r="P730" s="180">
        <v>124402561</v>
      </c>
      <c r="Q730" s="180" t="s">
        <v>2478</v>
      </c>
      <c r="R730" s="180">
        <v>0</v>
      </c>
      <c r="S730" s="180" t="s">
        <v>33</v>
      </c>
      <c r="T730" s="180" t="s">
        <v>26</v>
      </c>
      <c r="U730" s="180" t="b">
        <v>0</v>
      </c>
      <c r="V730" s="180" t="s">
        <v>1858</v>
      </c>
      <c r="W730" s="180" t="s">
        <v>26</v>
      </c>
      <c r="X730" s="159"/>
      <c r="Y730" s="159"/>
      <c r="Z730" s="159"/>
    </row>
    <row r="731" spans="1:26" ht="15" customHeight="1">
      <c r="A731" s="180" t="s">
        <v>450</v>
      </c>
      <c r="B731" s="180">
        <v>131828553</v>
      </c>
      <c r="C731" s="180" t="s">
        <v>1837</v>
      </c>
      <c r="D731" s="180" t="s">
        <v>1866</v>
      </c>
      <c r="E731" s="180" t="s">
        <v>2485</v>
      </c>
      <c r="F731" s="180">
        <v>1838.5</v>
      </c>
      <c r="G731" s="180" t="s">
        <v>1840</v>
      </c>
      <c r="H731" s="180" t="s">
        <v>2486</v>
      </c>
      <c r="I731" s="180" t="s">
        <v>2487</v>
      </c>
      <c r="J731" s="180" t="s">
        <v>2488</v>
      </c>
      <c r="K731" s="180" t="s">
        <v>2489</v>
      </c>
      <c r="L731" s="180" t="s">
        <v>2490</v>
      </c>
      <c r="M731" s="180" t="s">
        <v>1896</v>
      </c>
      <c r="N731" s="180" t="s">
        <v>450</v>
      </c>
      <c r="O731" s="180">
        <v>131828494</v>
      </c>
      <c r="P731" s="180">
        <v>131828653</v>
      </c>
      <c r="Q731" s="180" t="s">
        <v>2491</v>
      </c>
      <c r="R731" s="180">
        <v>0</v>
      </c>
      <c r="S731" s="180" t="s">
        <v>1905</v>
      </c>
      <c r="T731" s="180" t="s">
        <v>26</v>
      </c>
      <c r="U731" s="180" t="b">
        <v>0</v>
      </c>
      <c r="V731" s="180" t="s">
        <v>1846</v>
      </c>
      <c r="W731" s="180" t="s">
        <v>26</v>
      </c>
      <c r="X731" s="159"/>
      <c r="Y731" s="159"/>
      <c r="Z731" s="159"/>
    </row>
    <row r="732" spans="1:26" ht="15" customHeight="1">
      <c r="A732" s="180" t="s">
        <v>450</v>
      </c>
      <c r="B732" s="180">
        <v>132062523</v>
      </c>
      <c r="C732" s="180" t="s">
        <v>1837</v>
      </c>
      <c r="D732" s="180" t="s">
        <v>1866</v>
      </c>
      <c r="E732" s="180" t="s">
        <v>2334</v>
      </c>
      <c r="F732" s="180">
        <v>251.23</v>
      </c>
      <c r="G732" s="180" t="s">
        <v>1840</v>
      </c>
      <c r="H732" s="180" t="s">
        <v>4773</v>
      </c>
      <c r="I732" s="180" t="s">
        <v>2429</v>
      </c>
      <c r="J732" s="180" t="s">
        <v>4774</v>
      </c>
      <c r="K732" s="180" t="s">
        <v>4775</v>
      </c>
      <c r="L732" s="180" t="s">
        <v>1837</v>
      </c>
      <c r="M732" s="180" t="s">
        <v>1837</v>
      </c>
      <c r="N732" s="180" t="s">
        <v>450</v>
      </c>
      <c r="O732" s="180">
        <v>132062465</v>
      </c>
      <c r="P732" s="180">
        <v>132062701</v>
      </c>
      <c r="Q732" s="180" t="s">
        <v>4776</v>
      </c>
      <c r="R732" s="180">
        <v>0</v>
      </c>
      <c r="S732" s="180" t="s">
        <v>1905</v>
      </c>
      <c r="T732" s="180" t="s">
        <v>26</v>
      </c>
      <c r="U732" s="180" t="b">
        <v>0</v>
      </c>
      <c r="V732" s="180" t="s">
        <v>1858</v>
      </c>
      <c r="W732" s="180" t="s">
        <v>26</v>
      </c>
      <c r="X732" s="159"/>
      <c r="Y732" s="159"/>
      <c r="Z732" s="159"/>
    </row>
    <row r="733" spans="1:26" ht="15" customHeight="1">
      <c r="A733" s="180" t="s">
        <v>450</v>
      </c>
      <c r="B733" s="180">
        <v>132148890</v>
      </c>
      <c r="C733" s="180" t="s">
        <v>1837</v>
      </c>
      <c r="D733" s="180" t="s">
        <v>1890</v>
      </c>
      <c r="E733" s="180" t="s">
        <v>4777</v>
      </c>
      <c r="F733" s="180">
        <v>30</v>
      </c>
      <c r="G733" s="180" t="s">
        <v>1840</v>
      </c>
      <c r="H733" s="180" t="s">
        <v>4778</v>
      </c>
      <c r="I733" s="180" t="s">
        <v>773</v>
      </c>
      <c r="J733" s="180" t="s">
        <v>1837</v>
      </c>
      <c r="K733" s="180" t="s">
        <v>1837</v>
      </c>
      <c r="L733" s="180" t="s">
        <v>1837</v>
      </c>
      <c r="M733" s="180" t="s">
        <v>1896</v>
      </c>
      <c r="N733" s="180" t="s">
        <v>450</v>
      </c>
      <c r="O733" s="180">
        <v>132148783</v>
      </c>
      <c r="P733" s="180">
        <v>132148895</v>
      </c>
      <c r="Q733" s="180" t="s">
        <v>4779</v>
      </c>
      <c r="R733" s="180">
        <v>0</v>
      </c>
      <c r="S733" s="180" t="s">
        <v>1905</v>
      </c>
      <c r="T733" s="180" t="s">
        <v>26</v>
      </c>
      <c r="U733" s="180" t="b">
        <v>0</v>
      </c>
      <c r="V733" s="180" t="s">
        <v>1858</v>
      </c>
      <c r="W733" s="180" t="s">
        <v>26</v>
      </c>
      <c r="X733" s="159"/>
      <c r="Y733" s="159"/>
      <c r="Z733" s="159"/>
    </row>
    <row r="734" spans="1:26" ht="15" customHeight="1">
      <c r="A734" s="180" t="s">
        <v>451</v>
      </c>
      <c r="B734" s="180">
        <v>19852002</v>
      </c>
      <c r="C734" s="180" t="s">
        <v>1837</v>
      </c>
      <c r="D734" s="180" t="s">
        <v>1890</v>
      </c>
      <c r="E734" s="180" t="s">
        <v>4780</v>
      </c>
      <c r="F734" s="180">
        <v>597.15</v>
      </c>
      <c r="G734" s="180" t="s">
        <v>1840</v>
      </c>
      <c r="H734" s="180" t="s">
        <v>4781</v>
      </c>
      <c r="I734" s="180" t="s">
        <v>2210</v>
      </c>
      <c r="J734" s="180" t="s">
        <v>4782</v>
      </c>
      <c r="K734" s="180" t="s">
        <v>4783</v>
      </c>
      <c r="L734" s="180" t="s">
        <v>4784</v>
      </c>
      <c r="M734" s="180" t="s">
        <v>1837</v>
      </c>
      <c r="N734" s="180" t="s">
        <v>451</v>
      </c>
      <c r="O734" s="180">
        <v>19851688</v>
      </c>
      <c r="P734" s="180">
        <v>19852180</v>
      </c>
      <c r="Q734" s="180" t="s">
        <v>4785</v>
      </c>
      <c r="R734" s="180">
        <v>0</v>
      </c>
      <c r="S734" s="180" t="s">
        <v>33</v>
      </c>
      <c r="T734" s="180" t="s">
        <v>26</v>
      </c>
      <c r="U734" s="180" t="b">
        <v>0</v>
      </c>
      <c r="V734" s="180" t="s">
        <v>1858</v>
      </c>
      <c r="W734" s="180" t="s">
        <v>26</v>
      </c>
      <c r="X734" s="159"/>
      <c r="Y734" s="159"/>
      <c r="Z734" s="159"/>
    </row>
    <row r="735" spans="1:26" ht="15" customHeight="1">
      <c r="A735" s="180" t="s">
        <v>451</v>
      </c>
      <c r="B735" s="180">
        <v>21172461</v>
      </c>
      <c r="C735" s="180" t="s">
        <v>1837</v>
      </c>
      <c r="D735" s="180" t="s">
        <v>2500</v>
      </c>
      <c r="E735" s="180" t="s">
        <v>1839</v>
      </c>
      <c r="F735" s="180">
        <v>579.09</v>
      </c>
      <c r="G735" s="180" t="s">
        <v>1837</v>
      </c>
      <c r="H735" s="180" t="s">
        <v>2501</v>
      </c>
      <c r="I735" s="180" t="s">
        <v>2048</v>
      </c>
      <c r="J735" s="180" t="s">
        <v>4786</v>
      </c>
      <c r="K735" s="180" t="s">
        <v>1837</v>
      </c>
      <c r="L735" s="180" t="s">
        <v>4787</v>
      </c>
      <c r="M735" s="180" t="s">
        <v>1837</v>
      </c>
      <c r="N735" s="180" t="s">
        <v>451</v>
      </c>
      <c r="O735" s="180">
        <v>21172338</v>
      </c>
      <c r="P735" s="180">
        <v>21172504</v>
      </c>
      <c r="Q735" s="180" t="s">
        <v>2504</v>
      </c>
      <c r="R735" s="180">
        <v>0</v>
      </c>
      <c r="S735" s="180" t="s">
        <v>33</v>
      </c>
      <c r="T735" s="180" t="s">
        <v>26</v>
      </c>
      <c r="U735" s="180" t="b">
        <v>0</v>
      </c>
      <c r="V735" s="180" t="s">
        <v>1858</v>
      </c>
      <c r="W735" s="180" t="s">
        <v>26</v>
      </c>
      <c r="X735" s="159"/>
      <c r="Y735" s="159"/>
      <c r="Z735" s="159"/>
    </row>
    <row r="736" spans="1:26" ht="15" customHeight="1">
      <c r="A736" s="180" t="s">
        <v>451</v>
      </c>
      <c r="B736" s="180">
        <v>45596584</v>
      </c>
      <c r="C736" s="180" t="s">
        <v>1837</v>
      </c>
      <c r="D736" s="180" t="s">
        <v>4788</v>
      </c>
      <c r="E736" s="180" t="s">
        <v>1847</v>
      </c>
      <c r="F736" s="180">
        <v>1391.84</v>
      </c>
      <c r="G736" s="180" t="s">
        <v>1840</v>
      </c>
      <c r="H736" s="180" t="s">
        <v>4789</v>
      </c>
      <c r="I736" s="180" t="s">
        <v>4790</v>
      </c>
      <c r="J736" s="180" t="s">
        <v>4791</v>
      </c>
      <c r="K736" s="180" t="s">
        <v>4792</v>
      </c>
      <c r="L736" s="180" t="s">
        <v>4793</v>
      </c>
      <c r="M736" s="180" t="s">
        <v>1837</v>
      </c>
      <c r="N736" s="180" t="s">
        <v>451</v>
      </c>
      <c r="O736" s="180">
        <v>45596368</v>
      </c>
      <c r="P736" s="180">
        <v>45597005</v>
      </c>
      <c r="Q736" s="180" t="s">
        <v>4794</v>
      </c>
      <c r="R736" s="180">
        <v>0</v>
      </c>
      <c r="S736" s="180" t="s">
        <v>33</v>
      </c>
      <c r="T736" s="180" t="s">
        <v>26</v>
      </c>
      <c r="U736" s="180" t="b">
        <v>0</v>
      </c>
      <c r="V736" s="180" t="s">
        <v>1846</v>
      </c>
      <c r="W736" s="180" t="s">
        <v>26</v>
      </c>
      <c r="X736" s="159"/>
      <c r="Y736" s="159"/>
      <c r="Z736" s="159"/>
    </row>
    <row r="737" spans="1:26" ht="15" customHeight="1">
      <c r="A737" s="180" t="s">
        <v>451</v>
      </c>
      <c r="B737" s="180">
        <v>77698132</v>
      </c>
      <c r="C737" s="180" t="s">
        <v>1837</v>
      </c>
      <c r="D737" s="180" t="s">
        <v>1839</v>
      </c>
      <c r="E737" s="180" t="s">
        <v>1978</v>
      </c>
      <c r="F737" s="180">
        <v>2537.44</v>
      </c>
      <c r="G737" s="180" t="s">
        <v>1837</v>
      </c>
      <c r="H737" s="180" t="s">
        <v>2518</v>
      </c>
      <c r="I737" s="180" t="s">
        <v>1900</v>
      </c>
      <c r="J737" s="180" t="s">
        <v>2519</v>
      </c>
      <c r="K737" s="180" t="s">
        <v>1837</v>
      </c>
      <c r="L737" s="180" t="s">
        <v>2520</v>
      </c>
      <c r="M737" s="180" t="s">
        <v>1877</v>
      </c>
      <c r="N737" s="180" t="s">
        <v>451</v>
      </c>
      <c r="O737" s="180">
        <v>77697913</v>
      </c>
      <c r="P737" s="180">
        <v>77698539</v>
      </c>
      <c r="Q737" s="180" t="s">
        <v>2521</v>
      </c>
      <c r="R737" s="180">
        <v>0</v>
      </c>
      <c r="S737" s="180" t="s">
        <v>1905</v>
      </c>
      <c r="T737" s="180" t="s">
        <v>26</v>
      </c>
      <c r="U737" s="180" t="b">
        <v>0</v>
      </c>
      <c r="V737" s="180" t="s">
        <v>1858</v>
      </c>
      <c r="W737" s="180" t="s">
        <v>26</v>
      </c>
      <c r="X737" s="159"/>
      <c r="Y737" s="159"/>
      <c r="Z737" s="159"/>
    </row>
    <row r="738" spans="1:26" ht="15" customHeight="1">
      <c r="A738" s="180" t="s">
        <v>451</v>
      </c>
      <c r="B738" s="180">
        <v>77698141</v>
      </c>
      <c r="C738" s="180" t="s">
        <v>1837</v>
      </c>
      <c r="D738" s="180" t="s">
        <v>1866</v>
      </c>
      <c r="E738" s="180" t="s">
        <v>1865</v>
      </c>
      <c r="F738" s="180">
        <v>2704.66</v>
      </c>
      <c r="G738" s="180" t="s">
        <v>1837</v>
      </c>
      <c r="H738" s="180" t="s">
        <v>2522</v>
      </c>
      <c r="I738" s="180" t="s">
        <v>2523</v>
      </c>
      <c r="J738" s="180" t="s">
        <v>2524</v>
      </c>
      <c r="K738" s="180" t="s">
        <v>1837</v>
      </c>
      <c r="L738" s="180" t="s">
        <v>2525</v>
      </c>
      <c r="M738" s="180" t="s">
        <v>1877</v>
      </c>
      <c r="N738" s="180" t="s">
        <v>451</v>
      </c>
      <c r="O738" s="180">
        <v>77697913</v>
      </c>
      <c r="P738" s="180">
        <v>77698539</v>
      </c>
      <c r="Q738" s="180" t="s">
        <v>2521</v>
      </c>
      <c r="R738" s="180">
        <v>0</v>
      </c>
      <c r="S738" s="180" t="s">
        <v>1905</v>
      </c>
      <c r="T738" s="180" t="s">
        <v>26</v>
      </c>
      <c r="U738" s="180" t="b">
        <v>0</v>
      </c>
      <c r="V738" s="180" t="s">
        <v>1858</v>
      </c>
      <c r="W738" s="180" t="s">
        <v>26</v>
      </c>
      <c r="X738" s="159"/>
      <c r="Y738" s="159"/>
      <c r="Z738" s="159"/>
    </row>
    <row r="739" spans="1:26" ht="15" customHeight="1">
      <c r="A739" s="180" t="s">
        <v>451</v>
      </c>
      <c r="B739" s="180">
        <v>78602188</v>
      </c>
      <c r="C739" s="180" t="s">
        <v>1837</v>
      </c>
      <c r="D739" s="180" t="s">
        <v>1866</v>
      </c>
      <c r="E739" s="180" t="s">
        <v>2175</v>
      </c>
      <c r="F739" s="180">
        <v>1263.73</v>
      </c>
      <c r="G739" s="180" t="s">
        <v>1840</v>
      </c>
      <c r="H739" s="180" t="s">
        <v>2526</v>
      </c>
      <c r="I739" s="180" t="s">
        <v>1990</v>
      </c>
      <c r="J739" s="180" t="s">
        <v>2527</v>
      </c>
      <c r="K739" s="180" t="s">
        <v>2528</v>
      </c>
      <c r="L739" s="180" t="s">
        <v>1837</v>
      </c>
      <c r="M739" s="180" t="s">
        <v>1877</v>
      </c>
      <c r="N739" s="180" t="s">
        <v>451</v>
      </c>
      <c r="O739" s="180">
        <v>78601414</v>
      </c>
      <c r="P739" s="180">
        <v>78602551</v>
      </c>
      <c r="Q739" s="180" t="s">
        <v>2529</v>
      </c>
      <c r="R739" s="180">
        <v>0</v>
      </c>
      <c r="S739" s="180" t="s">
        <v>33</v>
      </c>
      <c r="T739" s="180" t="s">
        <v>26</v>
      </c>
      <c r="U739" s="180" t="b">
        <v>0</v>
      </c>
      <c r="V739" s="180" t="s">
        <v>1858</v>
      </c>
      <c r="W739" s="180" t="s">
        <v>26</v>
      </c>
      <c r="X739" s="159"/>
      <c r="Y739" s="159"/>
      <c r="Z739" s="159"/>
    </row>
    <row r="740" spans="1:26" ht="15" customHeight="1">
      <c r="A740" s="180" t="s">
        <v>451</v>
      </c>
      <c r="B740" s="180">
        <v>112547532</v>
      </c>
      <c r="C740" s="180" t="s">
        <v>1837</v>
      </c>
      <c r="D740" s="180" t="s">
        <v>4795</v>
      </c>
      <c r="E740" s="180" t="s">
        <v>1890</v>
      </c>
      <c r="F740" s="180">
        <v>1854.73</v>
      </c>
      <c r="G740" s="180" t="s">
        <v>1840</v>
      </c>
      <c r="H740" s="180" t="s">
        <v>4796</v>
      </c>
      <c r="I740" s="180" t="s">
        <v>2618</v>
      </c>
      <c r="J740" s="180" t="s">
        <v>4797</v>
      </c>
      <c r="K740" s="180" t="s">
        <v>4798</v>
      </c>
      <c r="L740" s="180" t="s">
        <v>1837</v>
      </c>
      <c r="M740" s="180" t="s">
        <v>1837</v>
      </c>
      <c r="N740" s="180" t="s">
        <v>451</v>
      </c>
      <c r="O740" s="180">
        <v>112547467</v>
      </c>
      <c r="P740" s="180">
        <v>112547752</v>
      </c>
      <c r="Q740" s="180" t="s">
        <v>2545</v>
      </c>
      <c r="R740" s="180">
        <v>0</v>
      </c>
      <c r="S740" s="180" t="s">
        <v>33</v>
      </c>
      <c r="T740" s="180" t="s">
        <v>26</v>
      </c>
      <c r="U740" s="180" t="b">
        <v>0</v>
      </c>
      <c r="V740" s="180" t="s">
        <v>1858</v>
      </c>
      <c r="W740" s="180" t="s">
        <v>26</v>
      </c>
      <c r="X740" s="159"/>
      <c r="Y740" s="159"/>
      <c r="Z740" s="159"/>
    </row>
    <row r="741" spans="1:26" ht="15" customHeight="1">
      <c r="A741" s="180" t="s">
        <v>451</v>
      </c>
      <c r="B741" s="180">
        <v>112547538</v>
      </c>
      <c r="C741" s="180" t="s">
        <v>1837</v>
      </c>
      <c r="D741" s="180" t="s">
        <v>2541</v>
      </c>
      <c r="E741" s="180" t="s">
        <v>1890</v>
      </c>
      <c r="F741" s="180">
        <v>1345.73</v>
      </c>
      <c r="G741" s="180" t="s">
        <v>1840</v>
      </c>
      <c r="H741" s="180" t="s">
        <v>2542</v>
      </c>
      <c r="I741" s="180" t="s">
        <v>2042</v>
      </c>
      <c r="J741" s="180" t="s">
        <v>2543</v>
      </c>
      <c r="K741" s="180" t="s">
        <v>2544</v>
      </c>
      <c r="L741" s="180" t="s">
        <v>1837</v>
      </c>
      <c r="M741" s="180" t="s">
        <v>1877</v>
      </c>
      <c r="N741" s="180" t="s">
        <v>451</v>
      </c>
      <c r="O741" s="180">
        <v>112547467</v>
      </c>
      <c r="P741" s="180">
        <v>112547752</v>
      </c>
      <c r="Q741" s="180" t="s">
        <v>2545</v>
      </c>
      <c r="R741" s="180">
        <v>0</v>
      </c>
      <c r="S741" s="180" t="s">
        <v>33</v>
      </c>
      <c r="T741" s="180" t="s">
        <v>26</v>
      </c>
      <c r="U741" s="180" t="b">
        <v>0</v>
      </c>
      <c r="V741" s="180" t="s">
        <v>1858</v>
      </c>
      <c r="W741" s="180" t="s">
        <v>26</v>
      </c>
      <c r="X741" s="159"/>
      <c r="Y741" s="159"/>
      <c r="Z741" s="159"/>
    </row>
    <row r="742" spans="1:26" ht="15" customHeight="1">
      <c r="A742" s="180" t="s">
        <v>452</v>
      </c>
      <c r="B742" s="180">
        <v>20060289</v>
      </c>
      <c r="C742" s="180" t="s">
        <v>1837</v>
      </c>
      <c r="D742" s="180" t="s">
        <v>4799</v>
      </c>
      <c r="E742" s="180" t="s">
        <v>1839</v>
      </c>
      <c r="F742" s="180">
        <v>1209.33</v>
      </c>
      <c r="G742" s="180" t="s">
        <v>1840</v>
      </c>
      <c r="H742" s="180" t="s">
        <v>4800</v>
      </c>
      <c r="I742" s="180" t="s">
        <v>4801</v>
      </c>
      <c r="J742" s="180" t="s">
        <v>4802</v>
      </c>
      <c r="K742" s="180" t="s">
        <v>4803</v>
      </c>
      <c r="L742" s="180" t="s">
        <v>4804</v>
      </c>
      <c r="M742" s="180" t="s">
        <v>1837</v>
      </c>
      <c r="N742" s="180" t="s">
        <v>452</v>
      </c>
      <c r="O742" s="180">
        <v>20060044</v>
      </c>
      <c r="P742" s="180">
        <v>20060983</v>
      </c>
      <c r="Q742" s="180" t="s">
        <v>4805</v>
      </c>
      <c r="R742" s="180">
        <v>0</v>
      </c>
      <c r="S742" s="180" t="s">
        <v>1905</v>
      </c>
      <c r="T742" s="180" t="s">
        <v>26</v>
      </c>
      <c r="U742" s="180" t="b">
        <v>0</v>
      </c>
      <c r="V742" s="180" t="s">
        <v>1858</v>
      </c>
      <c r="W742" s="180" t="s">
        <v>26</v>
      </c>
      <c r="X742" s="159"/>
      <c r="Y742" s="159"/>
      <c r="Z742" s="159"/>
    </row>
    <row r="743" spans="1:26" ht="15" customHeight="1">
      <c r="A743" s="180" t="s">
        <v>452</v>
      </c>
      <c r="B743" s="180">
        <v>20198016</v>
      </c>
      <c r="C743" s="180" t="s">
        <v>1837</v>
      </c>
      <c r="D743" s="180" t="s">
        <v>1847</v>
      </c>
      <c r="E743" s="180" t="s">
        <v>2085</v>
      </c>
      <c r="F743" s="180">
        <v>1748.77</v>
      </c>
      <c r="G743" s="180" t="s">
        <v>1840</v>
      </c>
      <c r="H743" s="180" t="s">
        <v>2546</v>
      </c>
      <c r="I743" s="180" t="s">
        <v>2547</v>
      </c>
      <c r="J743" s="180" t="s">
        <v>4806</v>
      </c>
      <c r="K743" s="180" t="s">
        <v>4807</v>
      </c>
      <c r="L743" s="180" t="s">
        <v>4808</v>
      </c>
      <c r="M743" s="180" t="s">
        <v>1837</v>
      </c>
      <c r="N743" s="180" t="s">
        <v>452</v>
      </c>
      <c r="O743" s="180">
        <v>20197335</v>
      </c>
      <c r="P743" s="180">
        <v>20198373</v>
      </c>
      <c r="Q743" s="180" t="s">
        <v>2551</v>
      </c>
      <c r="R743" s="180">
        <v>0</v>
      </c>
      <c r="S743" s="180" t="s">
        <v>1905</v>
      </c>
      <c r="T743" s="180" t="s">
        <v>26</v>
      </c>
      <c r="U743" s="180" t="b">
        <v>0</v>
      </c>
      <c r="V743" s="180" t="s">
        <v>1858</v>
      </c>
      <c r="W743" s="180" t="s">
        <v>26</v>
      </c>
      <c r="X743" s="159"/>
      <c r="Y743" s="159"/>
      <c r="Z743" s="159"/>
    </row>
    <row r="744" spans="1:26" ht="15" customHeight="1">
      <c r="A744" s="180" t="s">
        <v>452</v>
      </c>
      <c r="B744" s="180">
        <v>22771504</v>
      </c>
      <c r="C744" s="180" t="s">
        <v>1837</v>
      </c>
      <c r="D744" s="180" t="s">
        <v>1839</v>
      </c>
      <c r="E744" s="180" t="s">
        <v>3726</v>
      </c>
      <c r="F744" s="180">
        <v>752.6</v>
      </c>
      <c r="G744" s="180" t="s">
        <v>1840</v>
      </c>
      <c r="H744" s="180" t="s">
        <v>4809</v>
      </c>
      <c r="I744" s="180" t="s">
        <v>2855</v>
      </c>
      <c r="J744" s="180" t="s">
        <v>4810</v>
      </c>
      <c r="K744" s="180" t="s">
        <v>4811</v>
      </c>
      <c r="L744" s="180" t="s">
        <v>4812</v>
      </c>
      <c r="M744" s="180" t="s">
        <v>1837</v>
      </c>
      <c r="N744" s="180" t="s">
        <v>452</v>
      </c>
      <c r="O744" s="180">
        <v>22771433</v>
      </c>
      <c r="P744" s="180">
        <v>22771558</v>
      </c>
      <c r="Q744" s="180" t="s">
        <v>4813</v>
      </c>
      <c r="R744" s="180">
        <v>0</v>
      </c>
      <c r="S744" s="180" t="s">
        <v>1905</v>
      </c>
      <c r="T744" s="180" t="s">
        <v>26</v>
      </c>
      <c r="U744" s="180" t="b">
        <v>0</v>
      </c>
      <c r="V744" s="180" t="s">
        <v>1858</v>
      </c>
      <c r="W744" s="180" t="s">
        <v>26</v>
      </c>
      <c r="X744" s="159"/>
      <c r="Y744" s="159"/>
      <c r="Z744" s="159"/>
    </row>
    <row r="745" spans="1:26" ht="15" customHeight="1">
      <c r="A745" s="180" t="s">
        <v>452</v>
      </c>
      <c r="B745" s="180">
        <v>22902046</v>
      </c>
      <c r="C745" s="180" t="s">
        <v>1837</v>
      </c>
      <c r="D745" s="180" t="s">
        <v>1866</v>
      </c>
      <c r="E745" s="180" t="s">
        <v>2059</v>
      </c>
      <c r="F745" s="180">
        <v>2577.15</v>
      </c>
      <c r="G745" s="180" t="s">
        <v>1840</v>
      </c>
      <c r="H745" s="180" t="s">
        <v>2552</v>
      </c>
      <c r="I745" s="180" t="s">
        <v>1983</v>
      </c>
      <c r="J745" s="180" t="s">
        <v>2553</v>
      </c>
      <c r="K745" s="180" t="s">
        <v>2554</v>
      </c>
      <c r="L745" s="180" t="s">
        <v>2555</v>
      </c>
      <c r="M745" s="180" t="s">
        <v>1877</v>
      </c>
      <c r="N745" s="180" t="s">
        <v>452</v>
      </c>
      <c r="O745" s="180">
        <v>22901979</v>
      </c>
      <c r="P745" s="180">
        <v>22902099</v>
      </c>
      <c r="Q745" s="180" t="s">
        <v>2556</v>
      </c>
      <c r="R745" s="180">
        <v>0</v>
      </c>
      <c r="S745" s="180" t="s">
        <v>33</v>
      </c>
      <c r="T745" s="180" t="s">
        <v>26</v>
      </c>
      <c r="U745" s="180" t="b">
        <v>0</v>
      </c>
      <c r="V745" s="180" t="s">
        <v>1858</v>
      </c>
      <c r="W745" s="180" t="s">
        <v>26</v>
      </c>
      <c r="X745" s="159"/>
      <c r="Y745" s="159"/>
      <c r="Z745" s="159"/>
    </row>
    <row r="746" spans="1:26" ht="15" customHeight="1">
      <c r="A746" s="180" t="s">
        <v>452</v>
      </c>
      <c r="B746" s="180">
        <v>23275617</v>
      </c>
      <c r="C746" s="180" t="s">
        <v>1837</v>
      </c>
      <c r="D746" s="180" t="s">
        <v>3202</v>
      </c>
      <c r="E746" s="180" t="s">
        <v>1839</v>
      </c>
      <c r="F746" s="180">
        <v>1213.23</v>
      </c>
      <c r="G746" s="180" t="s">
        <v>1840</v>
      </c>
      <c r="H746" s="180" t="s">
        <v>4814</v>
      </c>
      <c r="I746" s="180" t="s">
        <v>1881</v>
      </c>
      <c r="J746" s="180" t="s">
        <v>4815</v>
      </c>
      <c r="K746" s="180" t="s">
        <v>4816</v>
      </c>
      <c r="L746" s="180" t="s">
        <v>1837</v>
      </c>
      <c r="M746" s="180" t="s">
        <v>1837</v>
      </c>
      <c r="N746" s="180" t="s">
        <v>452</v>
      </c>
      <c r="O746" s="180">
        <v>23275574</v>
      </c>
      <c r="P746" s="180">
        <v>23277187</v>
      </c>
      <c r="Q746" s="180" t="s">
        <v>4817</v>
      </c>
      <c r="R746" s="180">
        <v>0</v>
      </c>
      <c r="S746" s="180" t="s">
        <v>33</v>
      </c>
      <c r="T746" s="180" t="s">
        <v>26</v>
      </c>
      <c r="U746" s="180" t="b">
        <v>0</v>
      </c>
      <c r="V746" s="180" t="s">
        <v>1858</v>
      </c>
      <c r="W746" s="180" t="s">
        <v>26</v>
      </c>
      <c r="X746" s="159"/>
      <c r="Y746" s="159"/>
      <c r="Z746" s="159"/>
    </row>
    <row r="747" spans="1:26" ht="15" customHeight="1">
      <c r="A747" s="180" t="s">
        <v>452</v>
      </c>
      <c r="B747" s="180">
        <v>24214060</v>
      </c>
      <c r="C747" s="180" t="s">
        <v>1837</v>
      </c>
      <c r="D747" s="180" t="s">
        <v>2085</v>
      </c>
      <c r="E747" s="180" t="s">
        <v>1847</v>
      </c>
      <c r="F747" s="180">
        <v>1260.26</v>
      </c>
      <c r="G747" s="180" t="s">
        <v>1840</v>
      </c>
      <c r="H747" s="180" t="s">
        <v>4818</v>
      </c>
      <c r="I747" s="180" t="s">
        <v>4153</v>
      </c>
      <c r="J747" s="180" t="s">
        <v>4819</v>
      </c>
      <c r="K747" s="180" t="s">
        <v>4820</v>
      </c>
      <c r="L747" s="180" t="s">
        <v>4821</v>
      </c>
      <c r="M747" s="180" t="s">
        <v>1837</v>
      </c>
      <c r="N747" s="180" t="s">
        <v>452</v>
      </c>
      <c r="O747" s="180">
        <v>24214023</v>
      </c>
      <c r="P747" s="180">
        <v>24214151</v>
      </c>
      <c r="Q747" s="180" t="s">
        <v>4822</v>
      </c>
      <c r="R747" s="180">
        <v>0</v>
      </c>
      <c r="S747" s="180" t="s">
        <v>33</v>
      </c>
      <c r="T747" s="180" t="s">
        <v>26</v>
      </c>
      <c r="U747" s="180" t="b">
        <v>0</v>
      </c>
      <c r="V747" s="180" t="s">
        <v>1858</v>
      </c>
      <c r="W747" s="180" t="s">
        <v>26</v>
      </c>
      <c r="X747" s="159"/>
      <c r="Y747" s="159"/>
      <c r="Z747" s="159"/>
    </row>
    <row r="748" spans="1:26" ht="15" customHeight="1">
      <c r="A748" s="180" t="s">
        <v>452</v>
      </c>
      <c r="B748" s="180">
        <v>24300643</v>
      </c>
      <c r="C748" s="180" t="s">
        <v>1837</v>
      </c>
      <c r="D748" s="180" t="s">
        <v>1890</v>
      </c>
      <c r="E748" s="180" t="s">
        <v>4823</v>
      </c>
      <c r="F748" s="180">
        <v>30</v>
      </c>
      <c r="G748" s="180" t="s">
        <v>1840</v>
      </c>
      <c r="H748" s="180" t="s">
        <v>4824</v>
      </c>
      <c r="I748" s="180" t="s">
        <v>773</v>
      </c>
      <c r="J748" s="180" t="s">
        <v>1837</v>
      </c>
      <c r="K748" s="180" t="s">
        <v>1837</v>
      </c>
      <c r="L748" s="180" t="s">
        <v>1837</v>
      </c>
      <c r="M748" s="180" t="s">
        <v>1844</v>
      </c>
      <c r="N748" s="180" t="s">
        <v>452</v>
      </c>
      <c r="O748" s="180">
        <v>24300407</v>
      </c>
      <c r="P748" s="180">
        <v>24300857</v>
      </c>
      <c r="Q748" s="180" t="s">
        <v>2564</v>
      </c>
      <c r="R748" s="180">
        <v>0</v>
      </c>
      <c r="S748" s="180" t="s">
        <v>1905</v>
      </c>
      <c r="T748" s="180" t="s">
        <v>26</v>
      </c>
      <c r="U748" s="180" t="b">
        <v>0</v>
      </c>
      <c r="V748" s="180" t="s">
        <v>1858</v>
      </c>
      <c r="W748" s="180" t="s">
        <v>26</v>
      </c>
      <c r="X748" s="159"/>
      <c r="Y748" s="159"/>
      <c r="Z748" s="159"/>
    </row>
    <row r="749" spans="1:26" ht="15" customHeight="1">
      <c r="A749" s="180" t="s">
        <v>452</v>
      </c>
      <c r="B749" s="180">
        <v>53152762</v>
      </c>
      <c r="C749" s="180" t="s">
        <v>1837</v>
      </c>
      <c r="D749" s="180" t="s">
        <v>1839</v>
      </c>
      <c r="E749" s="180" t="s">
        <v>2572</v>
      </c>
      <c r="F749" s="180">
        <v>1517.67</v>
      </c>
      <c r="G749" s="180" t="s">
        <v>1840</v>
      </c>
      <c r="H749" s="180" t="s">
        <v>2573</v>
      </c>
      <c r="I749" s="180" t="s">
        <v>2574</v>
      </c>
      <c r="J749" s="180" t="s">
        <v>2575</v>
      </c>
      <c r="K749" s="180" t="s">
        <v>2576</v>
      </c>
      <c r="L749" s="180" t="s">
        <v>2577</v>
      </c>
      <c r="M749" s="180" t="s">
        <v>1877</v>
      </c>
      <c r="N749" s="180" t="s">
        <v>452</v>
      </c>
      <c r="O749" s="180">
        <v>53152260</v>
      </c>
      <c r="P749" s="180">
        <v>53153098</v>
      </c>
      <c r="Q749" s="180" t="s">
        <v>2578</v>
      </c>
      <c r="R749" s="180">
        <v>0</v>
      </c>
      <c r="S749" s="180" t="s">
        <v>33</v>
      </c>
      <c r="T749" s="180" t="s">
        <v>26</v>
      </c>
      <c r="U749" s="180" t="b">
        <v>0</v>
      </c>
      <c r="V749" s="180" t="s">
        <v>1858</v>
      </c>
      <c r="W749" s="180" t="s">
        <v>26</v>
      </c>
      <c r="X749" s="159"/>
      <c r="Y749" s="159"/>
      <c r="Z749" s="159"/>
    </row>
    <row r="750" spans="1:26" ht="15" customHeight="1">
      <c r="A750" s="180" t="s">
        <v>452</v>
      </c>
      <c r="B750" s="180">
        <v>59505305</v>
      </c>
      <c r="C750" s="180" t="s">
        <v>1837</v>
      </c>
      <c r="D750" s="180" t="s">
        <v>4524</v>
      </c>
      <c r="E750" s="180" t="s">
        <v>1839</v>
      </c>
      <c r="F750" s="180">
        <v>1846.6</v>
      </c>
      <c r="G750" s="180" t="s">
        <v>1840</v>
      </c>
      <c r="H750" s="180" t="s">
        <v>4825</v>
      </c>
      <c r="I750" s="180" t="s">
        <v>3679</v>
      </c>
      <c r="J750" s="180" t="s">
        <v>4826</v>
      </c>
      <c r="K750" s="180" t="s">
        <v>4827</v>
      </c>
      <c r="L750" s="180" t="s">
        <v>4828</v>
      </c>
      <c r="M750" s="180" t="s">
        <v>1837</v>
      </c>
      <c r="N750" s="180" t="s">
        <v>452</v>
      </c>
      <c r="O750" s="180">
        <v>59505238</v>
      </c>
      <c r="P750" s="180">
        <v>59505315</v>
      </c>
      <c r="Q750" s="180" t="s">
        <v>4829</v>
      </c>
      <c r="R750" s="180">
        <v>0</v>
      </c>
      <c r="S750" s="180" t="s">
        <v>33</v>
      </c>
      <c r="T750" s="180" t="s">
        <v>26</v>
      </c>
      <c r="U750" s="180" t="b">
        <v>0</v>
      </c>
      <c r="V750" s="180" t="s">
        <v>1858</v>
      </c>
      <c r="W750" s="180" t="s">
        <v>26</v>
      </c>
      <c r="X750" s="159"/>
      <c r="Y750" s="159"/>
      <c r="Z750" s="159"/>
    </row>
    <row r="751" spans="1:26" ht="15" customHeight="1">
      <c r="A751" s="180" t="s">
        <v>452</v>
      </c>
      <c r="B751" s="180">
        <v>92071010</v>
      </c>
      <c r="C751" s="180" t="s">
        <v>1837</v>
      </c>
      <c r="D751" s="180" t="s">
        <v>1847</v>
      </c>
      <c r="E751" s="180" t="s">
        <v>4830</v>
      </c>
      <c r="F751" s="180">
        <v>30</v>
      </c>
      <c r="G751" s="180" t="s">
        <v>1840</v>
      </c>
      <c r="H751" s="180" t="s">
        <v>4831</v>
      </c>
      <c r="I751" s="180" t="s">
        <v>773</v>
      </c>
      <c r="J751" s="180" t="s">
        <v>1837</v>
      </c>
      <c r="K751" s="180" t="s">
        <v>1837</v>
      </c>
      <c r="L751" s="180" t="s">
        <v>1837</v>
      </c>
      <c r="M751" s="180" t="s">
        <v>1896</v>
      </c>
      <c r="N751" s="180" t="s">
        <v>452</v>
      </c>
      <c r="O751" s="180">
        <v>92070934</v>
      </c>
      <c r="P751" s="180">
        <v>92071053</v>
      </c>
      <c r="Q751" s="180" t="s">
        <v>2594</v>
      </c>
      <c r="R751" s="180">
        <v>0</v>
      </c>
      <c r="S751" s="180" t="s">
        <v>33</v>
      </c>
      <c r="T751" s="180" t="s">
        <v>26</v>
      </c>
      <c r="U751" s="180" t="b">
        <v>0</v>
      </c>
      <c r="V751" s="180" t="s">
        <v>1858</v>
      </c>
      <c r="W751" s="180" t="s">
        <v>26</v>
      </c>
      <c r="X751" s="159"/>
      <c r="Y751" s="159"/>
      <c r="Z751" s="159"/>
    </row>
    <row r="752" spans="1:26" ht="15" customHeight="1">
      <c r="A752" s="180" t="s">
        <v>452</v>
      </c>
      <c r="B752" s="180">
        <v>92688192</v>
      </c>
      <c r="C752" s="180" t="s">
        <v>1837</v>
      </c>
      <c r="D752" s="180" t="s">
        <v>2530</v>
      </c>
      <c r="E752" s="180" t="s">
        <v>1839</v>
      </c>
      <c r="F752" s="180">
        <v>894.6</v>
      </c>
      <c r="G752" s="180" t="s">
        <v>1840</v>
      </c>
      <c r="H752" s="180" t="s">
        <v>2595</v>
      </c>
      <c r="I752" s="180" t="s">
        <v>2061</v>
      </c>
      <c r="J752" s="180" t="s">
        <v>2596</v>
      </c>
      <c r="K752" s="180" t="s">
        <v>2597</v>
      </c>
      <c r="L752" s="180" t="s">
        <v>2598</v>
      </c>
      <c r="M752" s="180" t="s">
        <v>1896</v>
      </c>
      <c r="N752" s="180" t="s">
        <v>452</v>
      </c>
      <c r="O752" s="180">
        <v>92687925</v>
      </c>
      <c r="P752" s="180">
        <v>92688252</v>
      </c>
      <c r="Q752" s="180" t="s">
        <v>2599</v>
      </c>
      <c r="R752" s="180">
        <v>0</v>
      </c>
      <c r="S752" s="180" t="s">
        <v>1905</v>
      </c>
      <c r="T752" s="180" t="s">
        <v>26</v>
      </c>
      <c r="U752" s="180" t="b">
        <v>0</v>
      </c>
      <c r="V752" s="180" t="s">
        <v>1858</v>
      </c>
      <c r="W752" s="180" t="s">
        <v>26</v>
      </c>
      <c r="X752" s="159"/>
      <c r="Y752" s="159"/>
      <c r="Z752" s="159"/>
    </row>
    <row r="753" spans="1:26" ht="15" customHeight="1">
      <c r="A753" s="180" t="s">
        <v>452</v>
      </c>
      <c r="B753" s="180">
        <v>94769867</v>
      </c>
      <c r="C753" s="180" t="s">
        <v>1837</v>
      </c>
      <c r="D753" s="180" t="s">
        <v>1866</v>
      </c>
      <c r="E753" s="180" t="s">
        <v>4832</v>
      </c>
      <c r="F753" s="180">
        <v>656.73</v>
      </c>
      <c r="G753" s="180" t="s">
        <v>1840</v>
      </c>
      <c r="H753" s="180" t="s">
        <v>4833</v>
      </c>
      <c r="I753" s="180" t="s">
        <v>2042</v>
      </c>
      <c r="J753" s="180" t="s">
        <v>4834</v>
      </c>
      <c r="K753" s="180" t="s">
        <v>4835</v>
      </c>
      <c r="L753" s="180" t="s">
        <v>1837</v>
      </c>
      <c r="M753" s="180" t="s">
        <v>1837</v>
      </c>
      <c r="N753" s="180" t="s">
        <v>452</v>
      </c>
      <c r="O753" s="180">
        <v>94769660</v>
      </c>
      <c r="P753" s="180">
        <v>94770015</v>
      </c>
      <c r="Q753" s="180" t="s">
        <v>4836</v>
      </c>
      <c r="R753" s="180">
        <v>0</v>
      </c>
      <c r="S753" s="180" t="s">
        <v>33</v>
      </c>
      <c r="T753" s="180" t="s">
        <v>26</v>
      </c>
      <c r="U753" s="180" t="b">
        <v>0</v>
      </c>
      <c r="V753" s="180" t="s">
        <v>1858</v>
      </c>
      <c r="W753" s="180" t="s">
        <v>26</v>
      </c>
      <c r="X753" s="159"/>
      <c r="Y753" s="159"/>
      <c r="Z753" s="159"/>
    </row>
    <row r="754" spans="1:26" ht="15" customHeight="1">
      <c r="A754" s="180" t="s">
        <v>452</v>
      </c>
      <c r="B754" s="180">
        <v>100128603</v>
      </c>
      <c r="C754" s="180" t="s">
        <v>1837</v>
      </c>
      <c r="D754" s="180" t="s">
        <v>2605</v>
      </c>
      <c r="E754" s="180" t="s">
        <v>1847</v>
      </c>
      <c r="F754" s="180">
        <v>82.16</v>
      </c>
      <c r="G754" s="180" t="s">
        <v>2606</v>
      </c>
      <c r="H754" s="180" t="s">
        <v>2607</v>
      </c>
      <c r="I754" s="180" t="s">
        <v>2608</v>
      </c>
      <c r="J754" s="180" t="s">
        <v>4837</v>
      </c>
      <c r="K754" s="180" t="s">
        <v>1837</v>
      </c>
      <c r="L754" s="180" t="s">
        <v>1837</v>
      </c>
      <c r="M754" s="180" t="s">
        <v>1837</v>
      </c>
      <c r="N754" s="180" t="s">
        <v>452</v>
      </c>
      <c r="O754" s="180">
        <v>100128518</v>
      </c>
      <c r="P754" s="180">
        <v>100128748</v>
      </c>
      <c r="Q754" s="180" t="s">
        <v>2602</v>
      </c>
      <c r="R754" s="180">
        <v>0</v>
      </c>
      <c r="S754" s="180" t="s">
        <v>1905</v>
      </c>
      <c r="T754" s="180" t="s">
        <v>26</v>
      </c>
      <c r="U754" s="180" t="b">
        <v>0</v>
      </c>
      <c r="V754" s="180" t="s">
        <v>1858</v>
      </c>
      <c r="W754" s="180" t="s">
        <v>26</v>
      </c>
      <c r="X754" s="159"/>
      <c r="Y754" s="159"/>
      <c r="Z754" s="159"/>
    </row>
    <row r="755" spans="1:26" ht="15" customHeight="1">
      <c r="A755" s="180" t="s">
        <v>452</v>
      </c>
      <c r="B755" s="180">
        <v>104588781</v>
      </c>
      <c r="C755" s="180" t="s">
        <v>1837</v>
      </c>
      <c r="D755" s="180" t="s">
        <v>2620</v>
      </c>
      <c r="E755" s="180" t="s">
        <v>1839</v>
      </c>
      <c r="F755" s="180">
        <v>1100.76</v>
      </c>
      <c r="G755" s="180" t="s">
        <v>1840</v>
      </c>
      <c r="H755" s="180" t="s">
        <v>2621</v>
      </c>
      <c r="I755" s="180" t="s">
        <v>2622</v>
      </c>
      <c r="J755" s="180" t="s">
        <v>2623</v>
      </c>
      <c r="K755" s="180" t="s">
        <v>2624</v>
      </c>
      <c r="L755" s="180" t="s">
        <v>2625</v>
      </c>
      <c r="M755" s="180" t="s">
        <v>1877</v>
      </c>
      <c r="N755" s="180" t="s">
        <v>452</v>
      </c>
      <c r="O755" s="180">
        <v>104588577</v>
      </c>
      <c r="P755" s="180">
        <v>104588783</v>
      </c>
      <c r="Q755" s="180" t="s">
        <v>2626</v>
      </c>
      <c r="R755" s="180">
        <v>0</v>
      </c>
      <c r="S755" s="180" t="s">
        <v>1905</v>
      </c>
      <c r="T755" s="180" t="s">
        <v>26</v>
      </c>
      <c r="U755" s="180" t="b">
        <v>0</v>
      </c>
      <c r="V755" s="180" t="s">
        <v>1858</v>
      </c>
      <c r="W755" s="180" t="s">
        <v>26</v>
      </c>
      <c r="X755" s="159"/>
      <c r="Y755" s="159"/>
      <c r="Z755" s="159"/>
    </row>
    <row r="756" spans="1:26" ht="15" customHeight="1">
      <c r="A756" s="180" t="s">
        <v>453</v>
      </c>
      <c r="B756" s="180">
        <v>20534699</v>
      </c>
      <c r="C756" s="180" t="s">
        <v>1837</v>
      </c>
      <c r="D756" s="180" t="s">
        <v>2627</v>
      </c>
      <c r="E756" s="180" t="s">
        <v>1847</v>
      </c>
      <c r="F756" s="180">
        <v>142.72999999999999</v>
      </c>
      <c r="G756" s="180" t="s">
        <v>1840</v>
      </c>
      <c r="H756" s="180" t="s">
        <v>2628</v>
      </c>
      <c r="I756" s="180" t="s">
        <v>1922</v>
      </c>
      <c r="J756" s="180" t="s">
        <v>2629</v>
      </c>
      <c r="K756" s="180" t="s">
        <v>2630</v>
      </c>
      <c r="L756" s="180" t="s">
        <v>1837</v>
      </c>
      <c r="M756" s="180" t="s">
        <v>1896</v>
      </c>
      <c r="N756" s="180" t="s">
        <v>453</v>
      </c>
      <c r="O756" s="180">
        <v>20534258</v>
      </c>
      <c r="P756" s="180">
        <v>20535689</v>
      </c>
      <c r="Q756" s="180" t="s">
        <v>2631</v>
      </c>
      <c r="R756" s="180">
        <v>0</v>
      </c>
      <c r="S756" s="180" t="s">
        <v>33</v>
      </c>
      <c r="T756" s="180" t="s">
        <v>26</v>
      </c>
      <c r="U756" s="180" t="b">
        <v>0</v>
      </c>
      <c r="V756" s="180" t="s">
        <v>1858</v>
      </c>
      <c r="W756" s="180" t="s">
        <v>26</v>
      </c>
      <c r="X756" s="159"/>
      <c r="Y756" s="159"/>
      <c r="Z756" s="159"/>
    </row>
    <row r="757" spans="1:26" ht="15" customHeight="1">
      <c r="A757" s="180" t="s">
        <v>453</v>
      </c>
      <c r="B757" s="180">
        <v>20541599</v>
      </c>
      <c r="C757" s="180" t="s">
        <v>1837</v>
      </c>
      <c r="D757" s="180" t="s">
        <v>4838</v>
      </c>
      <c r="E757" s="180" t="s">
        <v>1890</v>
      </c>
      <c r="F757" s="180">
        <v>30</v>
      </c>
      <c r="G757" s="180" t="s">
        <v>1840</v>
      </c>
      <c r="H757" s="180" t="s">
        <v>4839</v>
      </c>
      <c r="I757" s="180" t="s">
        <v>773</v>
      </c>
      <c r="J757" s="180" t="s">
        <v>1837</v>
      </c>
      <c r="K757" s="180" t="s">
        <v>1837</v>
      </c>
      <c r="L757" s="180" t="s">
        <v>1837</v>
      </c>
      <c r="M757" s="180" t="s">
        <v>1896</v>
      </c>
      <c r="N757" s="180" t="s">
        <v>453</v>
      </c>
      <c r="O757" s="180">
        <v>20541547</v>
      </c>
      <c r="P757" s="180">
        <v>20541709</v>
      </c>
      <c r="Q757" s="180" t="s">
        <v>2631</v>
      </c>
      <c r="R757" s="180">
        <v>0</v>
      </c>
      <c r="S757" s="180" t="s">
        <v>33</v>
      </c>
      <c r="T757" s="180" t="s">
        <v>26</v>
      </c>
      <c r="U757" s="180" t="b">
        <v>0</v>
      </c>
      <c r="V757" s="180" t="s">
        <v>1858</v>
      </c>
      <c r="W757" s="180" t="s">
        <v>26</v>
      </c>
      <c r="X757" s="159"/>
      <c r="Y757" s="159"/>
      <c r="Z757" s="159"/>
    </row>
    <row r="758" spans="1:26" ht="15" customHeight="1">
      <c r="A758" s="180" t="s">
        <v>453</v>
      </c>
      <c r="B758" s="180">
        <v>23129833</v>
      </c>
      <c r="C758" s="180" t="s">
        <v>1837</v>
      </c>
      <c r="D758" s="180" t="s">
        <v>1839</v>
      </c>
      <c r="E758" s="180" t="s">
        <v>4840</v>
      </c>
      <c r="F758" s="180">
        <v>30</v>
      </c>
      <c r="G758" s="180" t="s">
        <v>1840</v>
      </c>
      <c r="H758" s="180" t="s">
        <v>4841</v>
      </c>
      <c r="I758" s="180" t="s">
        <v>773</v>
      </c>
      <c r="J758" s="180" t="s">
        <v>1837</v>
      </c>
      <c r="K758" s="180" t="s">
        <v>1837</v>
      </c>
      <c r="L758" s="180" t="s">
        <v>1837</v>
      </c>
      <c r="M758" s="180" t="s">
        <v>1844</v>
      </c>
      <c r="N758" s="180" t="s">
        <v>453</v>
      </c>
      <c r="O758" s="180">
        <v>23129469</v>
      </c>
      <c r="P758" s="180">
        <v>23130394</v>
      </c>
      <c r="Q758" s="180" t="s">
        <v>1207</v>
      </c>
      <c r="R758" s="180">
        <v>0</v>
      </c>
      <c r="S758" s="180" t="s">
        <v>33</v>
      </c>
      <c r="T758" s="180" t="s">
        <v>26</v>
      </c>
      <c r="U758" s="180" t="b">
        <v>0</v>
      </c>
      <c r="V758" s="180" t="s">
        <v>1858</v>
      </c>
      <c r="W758" s="180" t="s">
        <v>26</v>
      </c>
      <c r="X758" s="159"/>
      <c r="Y758" s="159"/>
      <c r="Z758" s="159"/>
    </row>
    <row r="759" spans="1:26" ht="15" customHeight="1">
      <c r="A759" s="180" t="s">
        <v>453</v>
      </c>
      <c r="B759" s="180">
        <v>23130350</v>
      </c>
      <c r="C759" s="180" t="s">
        <v>1837</v>
      </c>
      <c r="D759" s="180" t="s">
        <v>1890</v>
      </c>
      <c r="E759" s="180" t="s">
        <v>4842</v>
      </c>
      <c r="F759" s="180">
        <v>30</v>
      </c>
      <c r="G759" s="180" t="s">
        <v>1840</v>
      </c>
      <c r="H759" s="180" t="s">
        <v>4843</v>
      </c>
      <c r="I759" s="180" t="s">
        <v>773</v>
      </c>
      <c r="J759" s="180" t="s">
        <v>1837</v>
      </c>
      <c r="K759" s="180" t="s">
        <v>1837</v>
      </c>
      <c r="L759" s="180" t="s">
        <v>1837</v>
      </c>
      <c r="M759" s="180" t="s">
        <v>1896</v>
      </c>
      <c r="N759" s="180" t="s">
        <v>453</v>
      </c>
      <c r="O759" s="180">
        <v>23129469</v>
      </c>
      <c r="P759" s="180">
        <v>23130394</v>
      </c>
      <c r="Q759" s="180" t="s">
        <v>1207</v>
      </c>
      <c r="R759" s="180">
        <v>0</v>
      </c>
      <c r="S759" s="180" t="s">
        <v>33</v>
      </c>
      <c r="T759" s="180" t="s">
        <v>26</v>
      </c>
      <c r="U759" s="180" t="b">
        <v>0</v>
      </c>
      <c r="V759" s="180" t="s">
        <v>1858</v>
      </c>
      <c r="W759" s="180" t="s">
        <v>26</v>
      </c>
      <c r="X759" s="159"/>
      <c r="Y759" s="159"/>
      <c r="Z759" s="159"/>
    </row>
    <row r="760" spans="1:26" ht="15" customHeight="1">
      <c r="A760" s="180" t="s">
        <v>453</v>
      </c>
      <c r="B760" s="180">
        <v>23136585</v>
      </c>
      <c r="C760" s="180" t="s">
        <v>1837</v>
      </c>
      <c r="D760" s="180" t="s">
        <v>4844</v>
      </c>
      <c r="E760" s="180" t="s">
        <v>1890</v>
      </c>
      <c r="F760" s="180">
        <v>30</v>
      </c>
      <c r="G760" s="180" t="s">
        <v>1840</v>
      </c>
      <c r="H760" s="180" t="s">
        <v>4845</v>
      </c>
      <c r="I760" s="180" t="s">
        <v>773</v>
      </c>
      <c r="J760" s="180" t="s">
        <v>1837</v>
      </c>
      <c r="K760" s="180" t="s">
        <v>1837</v>
      </c>
      <c r="L760" s="180" t="s">
        <v>1837</v>
      </c>
      <c r="M760" s="180" t="s">
        <v>1844</v>
      </c>
      <c r="N760" s="180" t="s">
        <v>453</v>
      </c>
      <c r="O760" s="180">
        <v>23136533</v>
      </c>
      <c r="P760" s="180">
        <v>23136731</v>
      </c>
      <c r="Q760" s="180" t="s">
        <v>4846</v>
      </c>
      <c r="R760" s="180">
        <v>0</v>
      </c>
      <c r="S760" s="180" t="s">
        <v>33</v>
      </c>
      <c r="T760" s="180" t="s">
        <v>26</v>
      </c>
      <c r="U760" s="180" t="b">
        <v>0</v>
      </c>
      <c r="V760" s="180" t="s">
        <v>1858</v>
      </c>
      <c r="W760" s="180" t="s">
        <v>26</v>
      </c>
      <c r="X760" s="159"/>
      <c r="Y760" s="159"/>
      <c r="Z760" s="159"/>
    </row>
    <row r="761" spans="1:26" ht="15" customHeight="1">
      <c r="A761" s="180" t="s">
        <v>453</v>
      </c>
      <c r="B761" s="180">
        <v>23334067</v>
      </c>
      <c r="C761" s="180" t="s">
        <v>1837</v>
      </c>
      <c r="D761" s="180" t="s">
        <v>1890</v>
      </c>
      <c r="E761" s="180" t="s">
        <v>4847</v>
      </c>
      <c r="F761" s="180">
        <v>30</v>
      </c>
      <c r="G761" s="180" t="s">
        <v>1840</v>
      </c>
      <c r="H761" s="180" t="s">
        <v>4848</v>
      </c>
      <c r="I761" s="180" t="s">
        <v>773</v>
      </c>
      <c r="J761" s="180" t="s">
        <v>1837</v>
      </c>
      <c r="K761" s="180" t="s">
        <v>1837</v>
      </c>
      <c r="L761" s="180" t="s">
        <v>1837</v>
      </c>
      <c r="M761" s="180" t="s">
        <v>1844</v>
      </c>
      <c r="N761" s="180" t="s">
        <v>453</v>
      </c>
      <c r="O761" s="180">
        <v>23334015</v>
      </c>
      <c r="P761" s="180">
        <v>23334141</v>
      </c>
      <c r="Q761" s="180" t="s">
        <v>1207</v>
      </c>
      <c r="R761" s="180">
        <v>0</v>
      </c>
      <c r="S761" s="180" t="s">
        <v>33</v>
      </c>
      <c r="T761" s="180" t="s">
        <v>26</v>
      </c>
      <c r="U761" s="180" t="b">
        <v>0</v>
      </c>
      <c r="V761" s="180" t="s">
        <v>1858</v>
      </c>
      <c r="W761" s="180" t="s">
        <v>26</v>
      </c>
      <c r="X761" s="159"/>
      <c r="Y761" s="159"/>
      <c r="Z761" s="159"/>
    </row>
    <row r="762" spans="1:26" ht="15" customHeight="1">
      <c r="A762" s="180" t="s">
        <v>453</v>
      </c>
      <c r="B762" s="180">
        <v>23439937</v>
      </c>
      <c r="C762" s="180" t="s">
        <v>1837</v>
      </c>
      <c r="D762" s="180" t="s">
        <v>4849</v>
      </c>
      <c r="E762" s="180" t="s">
        <v>1847</v>
      </c>
      <c r="F762" s="180">
        <v>30.79</v>
      </c>
      <c r="G762" s="180" t="s">
        <v>2606</v>
      </c>
      <c r="H762" s="180" t="s">
        <v>4850</v>
      </c>
      <c r="I762" s="180" t="s">
        <v>2042</v>
      </c>
      <c r="J762" s="180" t="s">
        <v>4851</v>
      </c>
      <c r="K762" s="180" t="s">
        <v>1837</v>
      </c>
      <c r="L762" s="180" t="s">
        <v>1837</v>
      </c>
      <c r="M762" s="180" t="s">
        <v>1837</v>
      </c>
      <c r="N762" s="180" t="s">
        <v>453</v>
      </c>
      <c r="O762" s="180">
        <v>23439744</v>
      </c>
      <c r="P762" s="180">
        <v>23441682</v>
      </c>
      <c r="Q762" s="180" t="s">
        <v>2649</v>
      </c>
      <c r="R762" s="180">
        <v>0</v>
      </c>
      <c r="S762" s="180" t="s">
        <v>33</v>
      </c>
      <c r="T762" s="180" t="s">
        <v>26</v>
      </c>
      <c r="U762" s="180" t="b">
        <v>0</v>
      </c>
      <c r="V762" s="180" t="s">
        <v>1858</v>
      </c>
      <c r="W762" s="180" t="s">
        <v>26</v>
      </c>
      <c r="X762" s="159"/>
      <c r="Y762" s="159"/>
      <c r="Z762" s="159"/>
    </row>
    <row r="763" spans="1:26" ht="15" customHeight="1">
      <c r="A763" s="180" t="s">
        <v>453</v>
      </c>
      <c r="B763" s="180">
        <v>23440394</v>
      </c>
      <c r="C763" s="180" t="s">
        <v>1837</v>
      </c>
      <c r="D763" s="180" t="s">
        <v>2046</v>
      </c>
      <c r="E763" s="180" t="s">
        <v>1847</v>
      </c>
      <c r="F763" s="180">
        <v>1624.73</v>
      </c>
      <c r="G763" s="180" t="s">
        <v>1837</v>
      </c>
      <c r="H763" s="180" t="s">
        <v>2650</v>
      </c>
      <c r="I763" s="180" t="s">
        <v>1990</v>
      </c>
      <c r="J763" s="180" t="s">
        <v>4852</v>
      </c>
      <c r="K763" s="180" t="s">
        <v>1837</v>
      </c>
      <c r="L763" s="180" t="s">
        <v>1837</v>
      </c>
      <c r="M763" s="180" t="s">
        <v>1837</v>
      </c>
      <c r="N763" s="180" t="s">
        <v>453</v>
      </c>
      <c r="O763" s="180">
        <v>23439744</v>
      </c>
      <c r="P763" s="180">
        <v>23441682</v>
      </c>
      <c r="Q763" s="180" t="s">
        <v>2649</v>
      </c>
      <c r="R763" s="180">
        <v>0</v>
      </c>
      <c r="S763" s="180" t="s">
        <v>33</v>
      </c>
      <c r="T763" s="180" t="s">
        <v>26</v>
      </c>
      <c r="U763" s="180" t="b">
        <v>0</v>
      </c>
      <c r="V763" s="180" t="s">
        <v>1858</v>
      </c>
      <c r="W763" s="180" t="s">
        <v>26</v>
      </c>
      <c r="X763" s="159"/>
      <c r="Y763" s="159"/>
      <c r="Z763" s="159"/>
    </row>
    <row r="764" spans="1:26" ht="15" customHeight="1">
      <c r="A764" s="180" t="s">
        <v>453</v>
      </c>
      <c r="B764" s="180">
        <v>23440457</v>
      </c>
      <c r="C764" s="180" t="s">
        <v>1837</v>
      </c>
      <c r="D764" s="180" t="s">
        <v>2015</v>
      </c>
      <c r="E764" s="180" t="s">
        <v>1839</v>
      </c>
      <c r="F764" s="180">
        <v>355.06</v>
      </c>
      <c r="G764" s="180" t="s">
        <v>1837</v>
      </c>
      <c r="H764" s="180" t="s">
        <v>2652</v>
      </c>
      <c r="I764" s="180" t="s">
        <v>1881</v>
      </c>
      <c r="J764" s="180" t="s">
        <v>4853</v>
      </c>
      <c r="K764" s="180" t="s">
        <v>1837</v>
      </c>
      <c r="L764" s="180" t="s">
        <v>1837</v>
      </c>
      <c r="M764" s="180" t="s">
        <v>1837</v>
      </c>
      <c r="N764" s="180" t="s">
        <v>453</v>
      </c>
      <c r="O764" s="180">
        <v>23439744</v>
      </c>
      <c r="P764" s="180">
        <v>23441682</v>
      </c>
      <c r="Q764" s="180" t="s">
        <v>2649</v>
      </c>
      <c r="R764" s="180">
        <v>0</v>
      </c>
      <c r="S764" s="180" t="s">
        <v>33</v>
      </c>
      <c r="T764" s="180" t="s">
        <v>26</v>
      </c>
      <c r="U764" s="180" t="b">
        <v>0</v>
      </c>
      <c r="V764" s="180" t="s">
        <v>1858</v>
      </c>
      <c r="W764" s="180" t="s">
        <v>26</v>
      </c>
      <c r="X764" s="159"/>
      <c r="Y764" s="159"/>
      <c r="Z764" s="159"/>
    </row>
    <row r="765" spans="1:26" ht="15" customHeight="1">
      <c r="A765" s="180" t="s">
        <v>453</v>
      </c>
      <c r="B765" s="180">
        <v>23440459</v>
      </c>
      <c r="C765" s="180" t="s">
        <v>1837</v>
      </c>
      <c r="D765" s="180" t="s">
        <v>2654</v>
      </c>
      <c r="E765" s="180" t="s">
        <v>1839</v>
      </c>
      <c r="F765" s="180">
        <v>318.73</v>
      </c>
      <c r="G765" s="180" t="s">
        <v>1837</v>
      </c>
      <c r="H765" s="180" t="s">
        <v>2655</v>
      </c>
      <c r="I765" s="180" t="s">
        <v>2608</v>
      </c>
      <c r="J765" s="180" t="s">
        <v>4854</v>
      </c>
      <c r="K765" s="180" t="s">
        <v>1837</v>
      </c>
      <c r="L765" s="180" t="s">
        <v>1837</v>
      </c>
      <c r="M765" s="180" t="s">
        <v>1837</v>
      </c>
      <c r="N765" s="180" t="s">
        <v>453</v>
      </c>
      <c r="O765" s="180">
        <v>23439744</v>
      </c>
      <c r="P765" s="180">
        <v>23441682</v>
      </c>
      <c r="Q765" s="180" t="s">
        <v>2649</v>
      </c>
      <c r="R765" s="180">
        <v>0</v>
      </c>
      <c r="S765" s="180" t="s">
        <v>33</v>
      </c>
      <c r="T765" s="180" t="s">
        <v>26</v>
      </c>
      <c r="U765" s="180" t="b">
        <v>0</v>
      </c>
      <c r="V765" s="180" t="s">
        <v>1858</v>
      </c>
      <c r="W765" s="180" t="s">
        <v>26</v>
      </c>
      <c r="X765" s="159"/>
      <c r="Y765" s="159"/>
      <c r="Z765" s="159"/>
    </row>
    <row r="766" spans="1:26" ht="15" customHeight="1">
      <c r="A766" s="180" t="s">
        <v>453</v>
      </c>
      <c r="B766" s="180">
        <v>23440601</v>
      </c>
      <c r="C766" s="180" t="s">
        <v>1837</v>
      </c>
      <c r="D766" s="180" t="s">
        <v>2311</v>
      </c>
      <c r="E766" s="180" t="s">
        <v>1839</v>
      </c>
      <c r="F766" s="180">
        <v>917.4</v>
      </c>
      <c r="G766" s="180" t="s">
        <v>1837</v>
      </c>
      <c r="H766" s="180" t="s">
        <v>2657</v>
      </c>
      <c r="I766" s="180" t="s">
        <v>2452</v>
      </c>
      <c r="J766" s="180" t="s">
        <v>4855</v>
      </c>
      <c r="K766" s="180" t="s">
        <v>1837</v>
      </c>
      <c r="L766" s="180" t="s">
        <v>1837</v>
      </c>
      <c r="M766" s="180" t="s">
        <v>1837</v>
      </c>
      <c r="N766" s="180" t="s">
        <v>453</v>
      </c>
      <c r="O766" s="180">
        <v>23439744</v>
      </c>
      <c r="P766" s="180">
        <v>23441682</v>
      </c>
      <c r="Q766" s="180" t="s">
        <v>2649</v>
      </c>
      <c r="R766" s="180">
        <v>0</v>
      </c>
      <c r="S766" s="180" t="s">
        <v>33</v>
      </c>
      <c r="T766" s="180" t="s">
        <v>26</v>
      </c>
      <c r="U766" s="180" t="b">
        <v>0</v>
      </c>
      <c r="V766" s="180" t="s">
        <v>1858</v>
      </c>
      <c r="W766" s="180" t="s">
        <v>26</v>
      </c>
      <c r="X766" s="159"/>
      <c r="Y766" s="159"/>
      <c r="Z766" s="159"/>
    </row>
    <row r="767" spans="1:26" ht="15" customHeight="1">
      <c r="A767" s="180" t="s">
        <v>453</v>
      </c>
      <c r="B767" s="180">
        <v>23440678</v>
      </c>
      <c r="C767" s="180" t="s">
        <v>1837</v>
      </c>
      <c r="D767" s="180" t="s">
        <v>1913</v>
      </c>
      <c r="E767" s="180" t="s">
        <v>1890</v>
      </c>
      <c r="F767" s="180">
        <v>379.06</v>
      </c>
      <c r="G767" s="180" t="s">
        <v>1840</v>
      </c>
      <c r="H767" s="180" t="s">
        <v>2659</v>
      </c>
      <c r="I767" s="180" t="s">
        <v>2369</v>
      </c>
      <c r="J767" s="180" t="s">
        <v>4856</v>
      </c>
      <c r="K767" s="180" t="s">
        <v>4857</v>
      </c>
      <c r="L767" s="180" t="s">
        <v>1837</v>
      </c>
      <c r="M767" s="180" t="s">
        <v>1837</v>
      </c>
      <c r="N767" s="180" t="s">
        <v>453</v>
      </c>
      <c r="O767" s="180">
        <v>23439744</v>
      </c>
      <c r="P767" s="180">
        <v>23441682</v>
      </c>
      <c r="Q767" s="180" t="s">
        <v>2649</v>
      </c>
      <c r="R767" s="180">
        <v>0</v>
      </c>
      <c r="S767" s="180" t="s">
        <v>33</v>
      </c>
      <c r="T767" s="180" t="s">
        <v>26</v>
      </c>
      <c r="U767" s="180" t="b">
        <v>0</v>
      </c>
      <c r="V767" s="180" t="s">
        <v>1858</v>
      </c>
      <c r="W767" s="180" t="s">
        <v>26</v>
      </c>
      <c r="X767" s="159"/>
      <c r="Y767" s="159"/>
      <c r="Z767" s="159"/>
    </row>
    <row r="768" spans="1:26" ht="15" customHeight="1">
      <c r="A768" s="180" t="s">
        <v>453</v>
      </c>
      <c r="B768" s="180">
        <v>23440775</v>
      </c>
      <c r="C768" s="180" t="s">
        <v>1837</v>
      </c>
      <c r="D768" s="180" t="s">
        <v>1847</v>
      </c>
      <c r="E768" s="180" t="s">
        <v>2662</v>
      </c>
      <c r="F768" s="180">
        <v>547.05999999999995</v>
      </c>
      <c r="G768" s="180" t="s">
        <v>1840</v>
      </c>
      <c r="H768" s="180" t="s">
        <v>2663</v>
      </c>
      <c r="I768" s="180" t="s">
        <v>2532</v>
      </c>
      <c r="J768" s="180" t="s">
        <v>4858</v>
      </c>
      <c r="K768" s="180" t="s">
        <v>4859</v>
      </c>
      <c r="L768" s="180" t="s">
        <v>1837</v>
      </c>
      <c r="M768" s="180" t="s">
        <v>1837</v>
      </c>
      <c r="N768" s="180" t="s">
        <v>453</v>
      </c>
      <c r="O768" s="180">
        <v>23439744</v>
      </c>
      <c r="P768" s="180">
        <v>23441682</v>
      </c>
      <c r="Q768" s="180" t="s">
        <v>2649</v>
      </c>
      <c r="R768" s="180">
        <v>0</v>
      </c>
      <c r="S768" s="180" t="s">
        <v>33</v>
      </c>
      <c r="T768" s="180" t="s">
        <v>26</v>
      </c>
      <c r="U768" s="180" t="b">
        <v>0</v>
      </c>
      <c r="V768" s="180" t="s">
        <v>1846</v>
      </c>
      <c r="W768" s="180" t="s">
        <v>26</v>
      </c>
      <c r="X768" s="159"/>
      <c r="Y768" s="159"/>
      <c r="Z768" s="159"/>
    </row>
    <row r="769" spans="1:26" ht="15" customHeight="1">
      <c r="A769" s="180" t="s">
        <v>453</v>
      </c>
      <c r="B769" s="180">
        <v>23441081</v>
      </c>
      <c r="C769" s="180" t="s">
        <v>1837</v>
      </c>
      <c r="D769" s="180" t="s">
        <v>1866</v>
      </c>
      <c r="E769" s="180" t="s">
        <v>4860</v>
      </c>
      <c r="F769" s="180">
        <v>477.73</v>
      </c>
      <c r="G769" s="180" t="s">
        <v>1840</v>
      </c>
      <c r="H769" s="180" t="s">
        <v>4861</v>
      </c>
      <c r="I769" s="180" t="s">
        <v>2558</v>
      </c>
      <c r="J769" s="180" t="s">
        <v>4862</v>
      </c>
      <c r="K769" s="180" t="s">
        <v>4863</v>
      </c>
      <c r="L769" s="180" t="s">
        <v>1837</v>
      </c>
      <c r="M769" s="180" t="s">
        <v>1837</v>
      </c>
      <c r="N769" s="180" t="s">
        <v>453</v>
      </c>
      <c r="O769" s="180">
        <v>23439744</v>
      </c>
      <c r="P769" s="180">
        <v>23441682</v>
      </c>
      <c r="Q769" s="180" t="s">
        <v>2649</v>
      </c>
      <c r="R769" s="180">
        <v>0</v>
      </c>
      <c r="S769" s="180" t="s">
        <v>33</v>
      </c>
      <c r="T769" s="180" t="s">
        <v>26</v>
      </c>
      <c r="U769" s="180" t="b">
        <v>0</v>
      </c>
      <c r="V769" s="180" t="s">
        <v>1858</v>
      </c>
      <c r="W769" s="180" t="s">
        <v>26</v>
      </c>
      <c r="X769" s="159"/>
      <c r="Y769" s="159"/>
      <c r="Z769" s="159"/>
    </row>
    <row r="770" spans="1:26" ht="15" customHeight="1">
      <c r="A770" s="180" t="s">
        <v>453</v>
      </c>
      <c r="B770" s="180">
        <v>30373077</v>
      </c>
      <c r="C770" s="180" t="s">
        <v>1837</v>
      </c>
      <c r="D770" s="180" t="s">
        <v>2666</v>
      </c>
      <c r="E770" s="180" t="s">
        <v>1839</v>
      </c>
      <c r="F770" s="180">
        <v>30</v>
      </c>
      <c r="G770" s="180" t="s">
        <v>1840</v>
      </c>
      <c r="H770" s="180" t="s">
        <v>4864</v>
      </c>
      <c r="I770" s="180" t="s">
        <v>773</v>
      </c>
      <c r="J770" s="180" t="s">
        <v>1837</v>
      </c>
      <c r="K770" s="180" t="s">
        <v>1837</v>
      </c>
      <c r="L770" s="180" t="s">
        <v>1837</v>
      </c>
      <c r="M770" s="180" t="s">
        <v>1877</v>
      </c>
      <c r="N770" s="180" t="s">
        <v>453</v>
      </c>
      <c r="O770" s="180">
        <v>30372977</v>
      </c>
      <c r="P770" s="180">
        <v>30373145</v>
      </c>
      <c r="Q770" s="180" t="s">
        <v>2668</v>
      </c>
      <c r="R770" s="180">
        <v>0</v>
      </c>
      <c r="S770" s="180" t="s">
        <v>33</v>
      </c>
      <c r="T770" s="180" t="s">
        <v>26</v>
      </c>
      <c r="U770" s="180" t="b">
        <v>0</v>
      </c>
      <c r="V770" s="180" t="s">
        <v>1858</v>
      </c>
      <c r="W770" s="180" t="s">
        <v>26</v>
      </c>
      <c r="X770" s="159"/>
      <c r="Y770" s="159"/>
      <c r="Z770" s="159"/>
    </row>
    <row r="771" spans="1:26" ht="15" customHeight="1">
      <c r="A771" s="180" t="s">
        <v>453</v>
      </c>
      <c r="B771" s="180">
        <v>30407965</v>
      </c>
      <c r="C771" s="180" t="s">
        <v>1837</v>
      </c>
      <c r="D771" s="180" t="s">
        <v>1847</v>
      </c>
      <c r="E771" s="180" t="s">
        <v>3841</v>
      </c>
      <c r="F771" s="180" t="s">
        <v>1837</v>
      </c>
      <c r="G771" s="180" t="s">
        <v>1840</v>
      </c>
      <c r="H771" s="180" t="s">
        <v>4865</v>
      </c>
      <c r="I771" s="180" t="s">
        <v>1842</v>
      </c>
      <c r="J771" s="180" t="s">
        <v>1837</v>
      </c>
      <c r="K771" s="180" t="s">
        <v>4866</v>
      </c>
      <c r="L771" s="180" t="s">
        <v>1837</v>
      </c>
      <c r="M771" s="180" t="s">
        <v>1837</v>
      </c>
      <c r="N771" s="180" t="s">
        <v>453</v>
      </c>
      <c r="O771" s="180">
        <v>30407907</v>
      </c>
      <c r="P771" s="180">
        <v>30407992</v>
      </c>
      <c r="Q771" s="180" t="s">
        <v>4867</v>
      </c>
      <c r="R771" s="180">
        <v>0</v>
      </c>
      <c r="S771" s="180" t="s">
        <v>33</v>
      </c>
      <c r="T771" s="180" t="s">
        <v>26</v>
      </c>
      <c r="U771" s="180" t="b">
        <v>0</v>
      </c>
      <c r="V771" s="180" t="s">
        <v>1858</v>
      </c>
      <c r="W771" s="180" t="s">
        <v>26</v>
      </c>
      <c r="X771" s="159"/>
      <c r="Y771" s="159"/>
      <c r="Z771" s="159"/>
    </row>
    <row r="772" spans="1:26" ht="15" customHeight="1">
      <c r="A772" s="180" t="s">
        <v>453</v>
      </c>
      <c r="B772" s="180">
        <v>31229302</v>
      </c>
      <c r="C772" s="180" t="s">
        <v>1837</v>
      </c>
      <c r="D772" s="180" t="s">
        <v>4868</v>
      </c>
      <c r="E772" s="180" t="s">
        <v>1847</v>
      </c>
      <c r="F772" s="180">
        <v>30</v>
      </c>
      <c r="G772" s="180" t="s">
        <v>1840</v>
      </c>
      <c r="H772" s="180" t="s">
        <v>4869</v>
      </c>
      <c r="I772" s="180" t="s">
        <v>773</v>
      </c>
      <c r="J772" s="180" t="s">
        <v>1837</v>
      </c>
      <c r="K772" s="180" t="s">
        <v>1837</v>
      </c>
      <c r="L772" s="180" t="s">
        <v>1837</v>
      </c>
      <c r="M772" s="180" t="s">
        <v>1844</v>
      </c>
      <c r="N772" s="180" t="s">
        <v>453</v>
      </c>
      <c r="O772" s="180">
        <v>31229271</v>
      </c>
      <c r="P772" s="180">
        <v>31229351</v>
      </c>
      <c r="Q772" s="180" t="s">
        <v>4870</v>
      </c>
      <c r="R772" s="180">
        <v>0</v>
      </c>
      <c r="S772" s="180" t="s">
        <v>33</v>
      </c>
      <c r="T772" s="180" t="s">
        <v>26</v>
      </c>
      <c r="U772" s="180" t="b">
        <v>0</v>
      </c>
      <c r="V772" s="180" t="s">
        <v>1858</v>
      </c>
      <c r="W772" s="180" t="s">
        <v>26</v>
      </c>
      <c r="X772" s="159"/>
      <c r="Y772" s="159"/>
      <c r="Z772" s="159"/>
    </row>
    <row r="773" spans="1:26" ht="15" customHeight="1">
      <c r="A773" s="180" t="s">
        <v>453</v>
      </c>
      <c r="B773" s="180">
        <v>31484007</v>
      </c>
      <c r="C773" s="180" t="s">
        <v>1837</v>
      </c>
      <c r="D773" s="180" t="s">
        <v>2530</v>
      </c>
      <c r="E773" s="180" t="s">
        <v>1839</v>
      </c>
      <c r="F773" s="180">
        <v>2004.4</v>
      </c>
      <c r="G773" s="180" t="s">
        <v>1840</v>
      </c>
      <c r="H773" s="180" t="s">
        <v>2669</v>
      </c>
      <c r="I773" s="180" t="s">
        <v>2104</v>
      </c>
      <c r="J773" s="180" t="s">
        <v>2670</v>
      </c>
      <c r="K773" s="180" t="s">
        <v>2671</v>
      </c>
      <c r="L773" s="180" t="s">
        <v>1837</v>
      </c>
      <c r="M773" s="180" t="s">
        <v>1896</v>
      </c>
      <c r="N773" s="180" t="s">
        <v>453</v>
      </c>
      <c r="O773" s="180">
        <v>31483293</v>
      </c>
      <c r="P773" s="180">
        <v>31484724</v>
      </c>
      <c r="Q773" s="180" t="s">
        <v>2672</v>
      </c>
      <c r="R773" s="180">
        <v>0</v>
      </c>
      <c r="S773" s="180" t="s">
        <v>33</v>
      </c>
      <c r="T773" s="180" t="s">
        <v>26</v>
      </c>
      <c r="U773" s="180" t="b">
        <v>0</v>
      </c>
      <c r="V773" s="180" t="s">
        <v>1858</v>
      </c>
      <c r="W773" s="180" t="s">
        <v>26</v>
      </c>
      <c r="X773" s="159"/>
      <c r="Y773" s="159"/>
      <c r="Z773" s="159"/>
    </row>
    <row r="774" spans="1:26" ht="15" customHeight="1">
      <c r="A774" s="180" t="s">
        <v>453</v>
      </c>
      <c r="B774" s="180">
        <v>40356131</v>
      </c>
      <c r="C774" s="180" t="s">
        <v>1837</v>
      </c>
      <c r="D774" s="180" t="s">
        <v>1866</v>
      </c>
      <c r="E774" s="180" t="s">
        <v>4871</v>
      </c>
      <c r="F774" s="180">
        <v>30</v>
      </c>
      <c r="G774" s="180" t="s">
        <v>1840</v>
      </c>
      <c r="H774" s="180" t="s">
        <v>4872</v>
      </c>
      <c r="I774" s="180" t="s">
        <v>773</v>
      </c>
      <c r="J774" s="180" t="s">
        <v>1837</v>
      </c>
      <c r="K774" s="180" t="s">
        <v>1837</v>
      </c>
      <c r="L774" s="180" t="s">
        <v>1837</v>
      </c>
      <c r="M774" s="180" t="s">
        <v>1896</v>
      </c>
      <c r="N774" s="180" t="s">
        <v>453</v>
      </c>
      <c r="O774" s="180">
        <v>40356064</v>
      </c>
      <c r="P774" s="180">
        <v>40356303</v>
      </c>
      <c r="Q774" s="180" t="s">
        <v>4873</v>
      </c>
      <c r="R774" s="180">
        <v>0</v>
      </c>
      <c r="S774" s="180" t="s">
        <v>1905</v>
      </c>
      <c r="T774" s="180" t="s">
        <v>26</v>
      </c>
      <c r="U774" s="180" t="b">
        <v>1</v>
      </c>
      <c r="V774" s="180" t="s">
        <v>1858</v>
      </c>
      <c r="W774" s="180" t="s">
        <v>26</v>
      </c>
      <c r="X774" s="159"/>
      <c r="Y774" s="159"/>
      <c r="Z774" s="159"/>
    </row>
    <row r="775" spans="1:26" ht="15" customHeight="1">
      <c r="A775" s="180" t="s">
        <v>453</v>
      </c>
      <c r="B775" s="180">
        <v>40807701</v>
      </c>
      <c r="C775" s="180" t="s">
        <v>1837</v>
      </c>
      <c r="D775" s="180" t="s">
        <v>1839</v>
      </c>
      <c r="E775" s="180" t="s">
        <v>2673</v>
      </c>
      <c r="F775" s="180">
        <v>273.76</v>
      </c>
      <c r="G775" s="180" t="s">
        <v>1840</v>
      </c>
      <c r="H775" s="180" t="s">
        <v>2674</v>
      </c>
      <c r="I775" s="180" t="s">
        <v>2675</v>
      </c>
      <c r="J775" s="180" t="s">
        <v>2676</v>
      </c>
      <c r="K775" s="180" t="s">
        <v>2677</v>
      </c>
      <c r="L775" s="180" t="s">
        <v>2678</v>
      </c>
      <c r="M775" s="180" t="s">
        <v>1896</v>
      </c>
      <c r="N775" s="180" t="s">
        <v>453</v>
      </c>
      <c r="O775" s="180">
        <v>40807589</v>
      </c>
      <c r="P775" s="180">
        <v>40807868</v>
      </c>
      <c r="Q775" s="180" t="s">
        <v>2679</v>
      </c>
      <c r="R775" s="180">
        <v>0</v>
      </c>
      <c r="S775" s="180" t="s">
        <v>1905</v>
      </c>
      <c r="T775" s="180" t="s">
        <v>26</v>
      </c>
      <c r="U775" s="180" t="b">
        <v>0</v>
      </c>
      <c r="V775" s="180" t="s">
        <v>1858</v>
      </c>
      <c r="W775" s="180" t="s">
        <v>26</v>
      </c>
      <c r="X775" s="159"/>
      <c r="Y775" s="159"/>
      <c r="Z775" s="159"/>
    </row>
    <row r="776" spans="1:26" ht="15" customHeight="1">
      <c r="A776" s="180" t="s">
        <v>453</v>
      </c>
      <c r="B776" s="180">
        <v>70984141</v>
      </c>
      <c r="C776" s="180" t="s">
        <v>1837</v>
      </c>
      <c r="D776" s="180" t="s">
        <v>2684</v>
      </c>
      <c r="E776" s="180" t="s">
        <v>1866</v>
      </c>
      <c r="F776" s="180">
        <v>2064.14</v>
      </c>
      <c r="G776" s="180" t="s">
        <v>1840</v>
      </c>
      <c r="H776" s="180" t="s">
        <v>2685</v>
      </c>
      <c r="I776" s="180" t="s">
        <v>2137</v>
      </c>
      <c r="J776" s="180" t="s">
        <v>2686</v>
      </c>
      <c r="K776" s="180" t="s">
        <v>2687</v>
      </c>
      <c r="L776" s="180" t="s">
        <v>2688</v>
      </c>
      <c r="M776" s="180" t="s">
        <v>1844</v>
      </c>
      <c r="N776" s="180" t="s">
        <v>453</v>
      </c>
      <c r="O776" s="180">
        <v>70984093</v>
      </c>
      <c r="P776" s="180">
        <v>70984257</v>
      </c>
      <c r="Q776" s="180" t="s">
        <v>2689</v>
      </c>
      <c r="R776" s="180">
        <v>0</v>
      </c>
      <c r="S776" s="180" t="s">
        <v>1905</v>
      </c>
      <c r="T776" s="180" t="s">
        <v>26</v>
      </c>
      <c r="U776" s="180" t="b">
        <v>0</v>
      </c>
      <c r="V776" s="180" t="s">
        <v>1858</v>
      </c>
      <c r="W776" s="180" t="s">
        <v>26</v>
      </c>
      <c r="X776" s="159"/>
      <c r="Y776" s="159"/>
      <c r="Z776" s="159"/>
    </row>
    <row r="777" spans="1:26" ht="15" customHeight="1">
      <c r="A777" s="180" t="s">
        <v>453</v>
      </c>
      <c r="B777" s="180">
        <v>74072270</v>
      </c>
      <c r="C777" s="180" t="s">
        <v>1837</v>
      </c>
      <c r="D777" s="180" t="s">
        <v>2986</v>
      </c>
      <c r="E777" s="180" t="s">
        <v>1866</v>
      </c>
      <c r="F777" s="180">
        <v>155.72999999999999</v>
      </c>
      <c r="G777" s="180" t="s">
        <v>1837</v>
      </c>
      <c r="H777" s="180" t="s">
        <v>4874</v>
      </c>
      <c r="I777" s="180" t="s">
        <v>1893</v>
      </c>
      <c r="J777" s="180" t="s">
        <v>4875</v>
      </c>
      <c r="K777" s="180" t="s">
        <v>1837</v>
      </c>
      <c r="L777" s="180" t="s">
        <v>1837</v>
      </c>
      <c r="M777" s="180" t="s">
        <v>1837</v>
      </c>
      <c r="N777" s="180" t="s">
        <v>453</v>
      </c>
      <c r="O777" s="180">
        <v>74072217</v>
      </c>
      <c r="P777" s="180">
        <v>74072309</v>
      </c>
      <c r="Q777" s="180" t="s">
        <v>4876</v>
      </c>
      <c r="R777" s="180">
        <v>0</v>
      </c>
      <c r="S777" s="180" t="s">
        <v>33</v>
      </c>
      <c r="T777" s="180" t="s">
        <v>26</v>
      </c>
      <c r="U777" s="180" t="b">
        <v>0</v>
      </c>
      <c r="V777" s="180" t="s">
        <v>1858</v>
      </c>
      <c r="W777" s="180" t="s">
        <v>26</v>
      </c>
      <c r="X777" s="159"/>
      <c r="Y777" s="159"/>
      <c r="Z777" s="159"/>
    </row>
    <row r="778" spans="1:26" ht="15" customHeight="1">
      <c r="A778" s="180" t="s">
        <v>453</v>
      </c>
      <c r="B778" s="180">
        <v>78620725</v>
      </c>
      <c r="C778" s="180" t="s">
        <v>1837</v>
      </c>
      <c r="D778" s="180" t="s">
        <v>1898</v>
      </c>
      <c r="E778" s="180" t="s">
        <v>1890</v>
      </c>
      <c r="F778" s="180">
        <v>756.73</v>
      </c>
      <c r="G778" s="180" t="s">
        <v>1840</v>
      </c>
      <c r="H778" s="180" t="s">
        <v>2695</v>
      </c>
      <c r="I778" s="180" t="s">
        <v>2277</v>
      </c>
      <c r="J778" s="180" t="s">
        <v>2696</v>
      </c>
      <c r="K778" s="180" t="s">
        <v>2697</v>
      </c>
      <c r="L778" s="180" t="s">
        <v>1837</v>
      </c>
      <c r="M778" s="180" t="s">
        <v>1844</v>
      </c>
      <c r="N778" s="180" t="s">
        <v>453</v>
      </c>
      <c r="O778" s="180">
        <v>78620712</v>
      </c>
      <c r="P778" s="180">
        <v>78620794</v>
      </c>
      <c r="Q778" s="180" t="s">
        <v>2698</v>
      </c>
      <c r="R778" s="180">
        <v>0</v>
      </c>
      <c r="S778" s="180" t="s">
        <v>33</v>
      </c>
      <c r="T778" s="180" t="s">
        <v>26</v>
      </c>
      <c r="U778" s="180" t="b">
        <v>0</v>
      </c>
      <c r="V778" s="180" t="s">
        <v>1858</v>
      </c>
      <c r="W778" s="180" t="s">
        <v>26</v>
      </c>
      <c r="X778" s="159"/>
      <c r="Y778" s="159"/>
      <c r="Z778" s="159"/>
    </row>
    <row r="779" spans="1:26" ht="15" customHeight="1">
      <c r="A779" s="180" t="s">
        <v>453</v>
      </c>
      <c r="B779" s="180">
        <v>82345004</v>
      </c>
      <c r="C779" s="180" t="s">
        <v>1837</v>
      </c>
      <c r="D779" s="180" t="s">
        <v>1890</v>
      </c>
      <c r="E779" s="180" t="s">
        <v>4877</v>
      </c>
      <c r="F779" s="180">
        <v>30</v>
      </c>
      <c r="G779" s="180" t="s">
        <v>1840</v>
      </c>
      <c r="H779" s="180" t="s">
        <v>4878</v>
      </c>
      <c r="I779" s="180" t="s">
        <v>773</v>
      </c>
      <c r="J779" s="180" t="s">
        <v>1837</v>
      </c>
      <c r="K779" s="180" t="s">
        <v>1837</v>
      </c>
      <c r="L779" s="180" t="s">
        <v>1837</v>
      </c>
      <c r="M779" s="180" t="s">
        <v>1896</v>
      </c>
      <c r="N779" s="180" t="s">
        <v>453</v>
      </c>
      <c r="O779" s="180">
        <v>82344587</v>
      </c>
      <c r="P779" s="180">
        <v>82345426</v>
      </c>
      <c r="Q779" s="180" t="s">
        <v>1213</v>
      </c>
      <c r="R779" s="180">
        <v>0</v>
      </c>
      <c r="S779" s="180" t="s">
        <v>33</v>
      </c>
      <c r="T779" s="180" t="s">
        <v>26</v>
      </c>
      <c r="U779" s="180" t="b">
        <v>0</v>
      </c>
      <c r="V779" s="180" t="s">
        <v>1858</v>
      </c>
      <c r="W779" s="180" t="s">
        <v>26</v>
      </c>
      <c r="X779" s="159"/>
      <c r="Y779" s="159"/>
      <c r="Z779" s="159"/>
    </row>
    <row r="780" spans="1:26" ht="15" customHeight="1">
      <c r="A780" s="180" t="s">
        <v>453</v>
      </c>
      <c r="B780" s="180">
        <v>82345110</v>
      </c>
      <c r="C780" s="180" t="s">
        <v>1837</v>
      </c>
      <c r="D780" s="180" t="s">
        <v>1847</v>
      </c>
      <c r="E780" s="180" t="s">
        <v>4879</v>
      </c>
      <c r="F780" s="180">
        <v>30</v>
      </c>
      <c r="G780" s="180" t="s">
        <v>1840</v>
      </c>
      <c r="H780" s="180" t="s">
        <v>4880</v>
      </c>
      <c r="I780" s="180" t="s">
        <v>773</v>
      </c>
      <c r="J780" s="180" t="s">
        <v>1837</v>
      </c>
      <c r="K780" s="180" t="s">
        <v>1837</v>
      </c>
      <c r="L780" s="180" t="s">
        <v>1837</v>
      </c>
      <c r="M780" s="180" t="s">
        <v>1896</v>
      </c>
      <c r="N780" s="180" t="s">
        <v>453</v>
      </c>
      <c r="O780" s="180">
        <v>82344587</v>
      </c>
      <c r="P780" s="180">
        <v>82345426</v>
      </c>
      <c r="Q780" s="180" t="s">
        <v>1213</v>
      </c>
      <c r="R780" s="180">
        <v>0</v>
      </c>
      <c r="S780" s="180" t="s">
        <v>33</v>
      </c>
      <c r="T780" s="180" t="s">
        <v>26</v>
      </c>
      <c r="U780" s="180" t="b">
        <v>0</v>
      </c>
      <c r="V780" s="180" t="s">
        <v>1858</v>
      </c>
      <c r="W780" s="180" t="s">
        <v>26</v>
      </c>
      <c r="X780" s="159"/>
      <c r="Y780" s="159"/>
      <c r="Z780" s="159"/>
    </row>
    <row r="781" spans="1:26" ht="15" customHeight="1">
      <c r="A781" s="180" t="s">
        <v>453</v>
      </c>
      <c r="B781" s="180">
        <v>82434497</v>
      </c>
      <c r="C781" s="180" t="s">
        <v>1837</v>
      </c>
      <c r="D781" s="180" t="s">
        <v>1839</v>
      </c>
      <c r="E781" s="180" t="s">
        <v>4881</v>
      </c>
      <c r="F781" s="180">
        <v>30</v>
      </c>
      <c r="G781" s="180" t="s">
        <v>1840</v>
      </c>
      <c r="H781" s="180" t="s">
        <v>4882</v>
      </c>
      <c r="I781" s="180" t="s">
        <v>773</v>
      </c>
      <c r="J781" s="180" t="s">
        <v>1837</v>
      </c>
      <c r="K781" s="180" t="s">
        <v>1837</v>
      </c>
      <c r="L781" s="180" t="s">
        <v>1837</v>
      </c>
      <c r="M781" s="180" t="s">
        <v>1844</v>
      </c>
      <c r="N781" s="180" t="s">
        <v>453</v>
      </c>
      <c r="O781" s="180">
        <v>82434033</v>
      </c>
      <c r="P781" s="180">
        <v>82434602</v>
      </c>
      <c r="Q781" s="180" t="s">
        <v>1215</v>
      </c>
      <c r="R781" s="180">
        <v>0</v>
      </c>
      <c r="S781" s="180" t="s">
        <v>1905</v>
      </c>
      <c r="T781" s="180" t="s">
        <v>26</v>
      </c>
      <c r="U781" s="180" t="b">
        <v>0</v>
      </c>
      <c r="V781" s="180" t="s">
        <v>1858</v>
      </c>
      <c r="W781" s="180" t="s">
        <v>26</v>
      </c>
      <c r="X781" s="159"/>
      <c r="Y781" s="159"/>
      <c r="Z781" s="159"/>
    </row>
    <row r="782" spans="1:26" ht="15" customHeight="1">
      <c r="A782" s="180" t="s">
        <v>453</v>
      </c>
      <c r="B782" s="180">
        <v>83008518</v>
      </c>
      <c r="C782" s="180" t="s">
        <v>1837</v>
      </c>
      <c r="D782" s="180" t="s">
        <v>1847</v>
      </c>
      <c r="E782" s="180" t="s">
        <v>2085</v>
      </c>
      <c r="F782" s="180">
        <v>198.73</v>
      </c>
      <c r="G782" s="180" t="s">
        <v>1840</v>
      </c>
      <c r="H782" s="180" t="s">
        <v>4883</v>
      </c>
      <c r="I782" s="180" t="s">
        <v>2104</v>
      </c>
      <c r="J782" s="180" t="s">
        <v>4884</v>
      </c>
      <c r="K782" s="180" t="s">
        <v>4885</v>
      </c>
      <c r="L782" s="180" t="s">
        <v>1837</v>
      </c>
      <c r="M782" s="180" t="s">
        <v>1837</v>
      </c>
      <c r="N782" s="180" t="s">
        <v>453</v>
      </c>
      <c r="O782" s="180">
        <v>83008409</v>
      </c>
      <c r="P782" s="180">
        <v>83008675</v>
      </c>
      <c r="Q782" s="180" t="s">
        <v>4886</v>
      </c>
      <c r="R782" s="180">
        <v>0</v>
      </c>
      <c r="S782" s="180" t="s">
        <v>33</v>
      </c>
      <c r="T782" s="180" t="s">
        <v>26</v>
      </c>
      <c r="U782" s="180" t="b">
        <v>0</v>
      </c>
      <c r="V782" s="180" t="s">
        <v>1858</v>
      </c>
      <c r="W782" s="180" t="s">
        <v>26</v>
      </c>
      <c r="X782" s="159"/>
      <c r="Y782" s="159"/>
      <c r="Z782" s="159"/>
    </row>
    <row r="783" spans="1:26" ht="15" customHeight="1">
      <c r="A783" s="180" t="s">
        <v>453</v>
      </c>
      <c r="B783" s="180">
        <v>84895080</v>
      </c>
      <c r="C783" s="180" t="s">
        <v>1837</v>
      </c>
      <c r="D783" s="180" t="s">
        <v>1847</v>
      </c>
      <c r="E783" s="180" t="s">
        <v>3841</v>
      </c>
      <c r="F783" s="180">
        <v>863.35</v>
      </c>
      <c r="G783" s="180" t="s">
        <v>1840</v>
      </c>
      <c r="H783" s="180" t="s">
        <v>4887</v>
      </c>
      <c r="I783" s="180" t="s">
        <v>4888</v>
      </c>
      <c r="J783" s="180" t="s">
        <v>4889</v>
      </c>
      <c r="K783" s="180" t="s">
        <v>4890</v>
      </c>
      <c r="L783" s="180" t="s">
        <v>4891</v>
      </c>
      <c r="M783" s="180" t="s">
        <v>1837</v>
      </c>
      <c r="N783" s="180" t="s">
        <v>453</v>
      </c>
      <c r="O783" s="180">
        <v>84894939</v>
      </c>
      <c r="P783" s="180">
        <v>84895123</v>
      </c>
      <c r="Q783" s="180" t="s">
        <v>4892</v>
      </c>
      <c r="R783" s="180">
        <v>0</v>
      </c>
      <c r="S783" s="180" t="s">
        <v>1905</v>
      </c>
      <c r="T783" s="180" t="s">
        <v>26</v>
      </c>
      <c r="U783" s="180" t="b">
        <v>0</v>
      </c>
      <c r="V783" s="180" t="s">
        <v>1858</v>
      </c>
      <c r="W783" s="180" t="s">
        <v>26</v>
      </c>
      <c r="X783" s="159"/>
      <c r="Y783" s="159"/>
      <c r="Z783" s="159"/>
    </row>
    <row r="784" spans="1:26" ht="15" customHeight="1">
      <c r="A784" s="180" t="s">
        <v>453</v>
      </c>
      <c r="B784" s="180">
        <v>89751065</v>
      </c>
      <c r="C784" s="180" t="s">
        <v>1837</v>
      </c>
      <c r="D784" s="180" t="s">
        <v>1866</v>
      </c>
      <c r="E784" s="180" t="s">
        <v>4893</v>
      </c>
      <c r="F784" s="180">
        <v>128.80000000000001</v>
      </c>
      <c r="G784" s="180" t="s">
        <v>1840</v>
      </c>
      <c r="H784" s="180" t="s">
        <v>4894</v>
      </c>
      <c r="I784" s="180" t="s">
        <v>4895</v>
      </c>
      <c r="J784" s="180" t="s">
        <v>1837</v>
      </c>
      <c r="K784" s="180" t="s">
        <v>4896</v>
      </c>
      <c r="L784" s="180" t="s">
        <v>4897</v>
      </c>
      <c r="M784" s="180" t="s">
        <v>1837</v>
      </c>
      <c r="N784" s="180" t="s">
        <v>453</v>
      </c>
      <c r="O784" s="180">
        <v>89750508</v>
      </c>
      <c r="P784" s="180">
        <v>89751231</v>
      </c>
      <c r="Q784" s="180" t="s">
        <v>4898</v>
      </c>
      <c r="R784" s="180">
        <v>0</v>
      </c>
      <c r="S784" s="180" t="s">
        <v>33</v>
      </c>
      <c r="T784" s="180" t="s">
        <v>26</v>
      </c>
      <c r="U784" s="180" t="b">
        <v>0</v>
      </c>
      <c r="V784" s="180" t="s">
        <v>1858</v>
      </c>
      <c r="W784" s="180" t="s">
        <v>26</v>
      </c>
      <c r="X784" s="159"/>
      <c r="Y784" s="159"/>
      <c r="Z784" s="159"/>
    </row>
    <row r="785" spans="1:26" ht="15" customHeight="1">
      <c r="A785" s="180" t="s">
        <v>453</v>
      </c>
      <c r="B785" s="180">
        <v>89751073</v>
      </c>
      <c r="C785" s="180" t="s">
        <v>1837</v>
      </c>
      <c r="D785" s="180" t="s">
        <v>1847</v>
      </c>
      <c r="E785" s="180" t="s">
        <v>1859</v>
      </c>
      <c r="F785" s="180">
        <v>490.73</v>
      </c>
      <c r="G785" s="180" t="s">
        <v>1837</v>
      </c>
      <c r="H785" s="180" t="s">
        <v>4899</v>
      </c>
      <c r="I785" s="180" t="s">
        <v>1881</v>
      </c>
      <c r="J785" s="180" t="s">
        <v>4900</v>
      </c>
      <c r="K785" s="180" t="s">
        <v>1837</v>
      </c>
      <c r="L785" s="180" t="s">
        <v>1837</v>
      </c>
      <c r="M785" s="180" t="s">
        <v>1837</v>
      </c>
      <c r="N785" s="180" t="s">
        <v>453</v>
      </c>
      <c r="O785" s="180">
        <v>89750508</v>
      </c>
      <c r="P785" s="180">
        <v>89751231</v>
      </c>
      <c r="Q785" s="180" t="s">
        <v>4898</v>
      </c>
      <c r="R785" s="180">
        <v>0</v>
      </c>
      <c r="S785" s="180" t="s">
        <v>33</v>
      </c>
      <c r="T785" s="180" t="s">
        <v>26</v>
      </c>
      <c r="U785" s="180" t="b">
        <v>0</v>
      </c>
      <c r="V785" s="180" t="s">
        <v>1858</v>
      </c>
      <c r="W785" s="180" t="s">
        <v>26</v>
      </c>
      <c r="X785" s="159"/>
      <c r="Y785" s="159"/>
      <c r="Z785" s="159"/>
    </row>
    <row r="786" spans="1:26" ht="15" customHeight="1">
      <c r="A786" s="180" t="s">
        <v>453</v>
      </c>
      <c r="B786" s="180">
        <v>89776889</v>
      </c>
      <c r="C786" s="180" t="s">
        <v>1837</v>
      </c>
      <c r="D786" s="180" t="s">
        <v>2703</v>
      </c>
      <c r="E786" s="180" t="s">
        <v>1866</v>
      </c>
      <c r="F786" s="180">
        <v>1397.73</v>
      </c>
      <c r="G786" s="180" t="s">
        <v>1840</v>
      </c>
      <c r="H786" s="180" t="s">
        <v>2704</v>
      </c>
      <c r="I786" s="180" t="s">
        <v>2042</v>
      </c>
      <c r="J786" s="180" t="s">
        <v>2705</v>
      </c>
      <c r="K786" s="180" t="s">
        <v>2706</v>
      </c>
      <c r="L786" s="180" t="s">
        <v>1837</v>
      </c>
      <c r="M786" s="180" t="s">
        <v>1877</v>
      </c>
      <c r="N786" s="180" t="s">
        <v>453</v>
      </c>
      <c r="O786" s="180">
        <v>89776357</v>
      </c>
      <c r="P786" s="180">
        <v>89777281</v>
      </c>
      <c r="Q786" s="180" t="s">
        <v>2707</v>
      </c>
      <c r="R786" s="180">
        <v>0</v>
      </c>
      <c r="S786" s="180" t="s">
        <v>1905</v>
      </c>
      <c r="T786" s="180" t="s">
        <v>26</v>
      </c>
      <c r="U786" s="180" t="b">
        <v>0</v>
      </c>
      <c r="V786" s="180" t="s">
        <v>1858</v>
      </c>
      <c r="W786" s="180" t="s">
        <v>26</v>
      </c>
      <c r="X786" s="159"/>
      <c r="Y786" s="159"/>
      <c r="Z786" s="159"/>
    </row>
    <row r="787" spans="1:26" ht="15" customHeight="1">
      <c r="A787" s="180" t="s">
        <v>453</v>
      </c>
      <c r="B787" s="180">
        <v>89776903</v>
      </c>
      <c r="C787" s="180" t="s">
        <v>1837</v>
      </c>
      <c r="D787" s="180" t="s">
        <v>4901</v>
      </c>
      <c r="E787" s="180" t="s">
        <v>1890</v>
      </c>
      <c r="F787" s="180">
        <v>985.73</v>
      </c>
      <c r="G787" s="180" t="s">
        <v>1840</v>
      </c>
      <c r="H787" s="180" t="s">
        <v>4902</v>
      </c>
      <c r="I787" s="180" t="s">
        <v>1881</v>
      </c>
      <c r="J787" s="180" t="s">
        <v>4903</v>
      </c>
      <c r="K787" s="180" t="s">
        <v>4904</v>
      </c>
      <c r="L787" s="180" t="s">
        <v>1837</v>
      </c>
      <c r="M787" s="180" t="s">
        <v>1837</v>
      </c>
      <c r="N787" s="180" t="s">
        <v>453</v>
      </c>
      <c r="O787" s="180">
        <v>89776357</v>
      </c>
      <c r="P787" s="180">
        <v>89777281</v>
      </c>
      <c r="Q787" s="180" t="s">
        <v>2707</v>
      </c>
      <c r="R787" s="180">
        <v>0</v>
      </c>
      <c r="S787" s="180" t="s">
        <v>1905</v>
      </c>
      <c r="T787" s="180" t="s">
        <v>26</v>
      </c>
      <c r="U787" s="180" t="b">
        <v>0</v>
      </c>
      <c r="V787" s="180" t="s">
        <v>1858</v>
      </c>
      <c r="W787" s="180" t="s">
        <v>26</v>
      </c>
      <c r="X787" s="159"/>
      <c r="Y787" s="159"/>
      <c r="Z787" s="159"/>
    </row>
    <row r="788" spans="1:26" ht="15" customHeight="1">
      <c r="A788" s="180" t="s">
        <v>453</v>
      </c>
      <c r="B788" s="180">
        <v>92655448</v>
      </c>
      <c r="C788" s="180" t="s">
        <v>1837</v>
      </c>
      <c r="D788" s="180" t="s">
        <v>2711</v>
      </c>
      <c r="E788" s="180" t="s">
        <v>1839</v>
      </c>
      <c r="F788" s="180">
        <v>2032.54</v>
      </c>
      <c r="G788" s="180" t="s">
        <v>1840</v>
      </c>
      <c r="H788" s="180" t="s">
        <v>2712</v>
      </c>
      <c r="I788" s="180" t="s">
        <v>1900</v>
      </c>
      <c r="J788" s="180" t="s">
        <v>2713</v>
      </c>
      <c r="K788" s="180" t="s">
        <v>2714</v>
      </c>
      <c r="L788" s="180" t="s">
        <v>2715</v>
      </c>
      <c r="M788" s="180" t="s">
        <v>1877</v>
      </c>
      <c r="N788" s="180" t="s">
        <v>453</v>
      </c>
      <c r="O788" s="180">
        <v>92655315</v>
      </c>
      <c r="P788" s="180">
        <v>92655659</v>
      </c>
      <c r="Q788" s="180" t="s">
        <v>2716</v>
      </c>
      <c r="R788" s="180">
        <v>0</v>
      </c>
      <c r="S788" s="180" t="s">
        <v>33</v>
      </c>
      <c r="T788" s="180" t="s">
        <v>26</v>
      </c>
      <c r="U788" s="180" t="b">
        <v>0</v>
      </c>
      <c r="V788" s="180" t="s">
        <v>1846</v>
      </c>
      <c r="W788" s="180" t="s">
        <v>26</v>
      </c>
      <c r="X788" s="159"/>
      <c r="Y788" s="159"/>
      <c r="Z788" s="159"/>
    </row>
    <row r="789" spans="1:26" ht="15" customHeight="1">
      <c r="A789" s="180" t="s">
        <v>453</v>
      </c>
      <c r="B789" s="180">
        <v>99105358</v>
      </c>
      <c r="C789" s="180" t="s">
        <v>1837</v>
      </c>
      <c r="D789" s="180" t="s">
        <v>1866</v>
      </c>
      <c r="E789" s="180" t="s">
        <v>4905</v>
      </c>
      <c r="F789" s="180">
        <v>832.73</v>
      </c>
      <c r="G789" s="180" t="s">
        <v>1840</v>
      </c>
      <c r="H789" s="180" t="s">
        <v>4906</v>
      </c>
      <c r="I789" s="180" t="s">
        <v>2008</v>
      </c>
      <c r="J789" s="180" t="s">
        <v>4907</v>
      </c>
      <c r="K789" s="180" t="s">
        <v>4908</v>
      </c>
      <c r="L789" s="180" t="s">
        <v>1837</v>
      </c>
      <c r="M789" s="180" t="s">
        <v>1837</v>
      </c>
      <c r="N789" s="180" t="s">
        <v>453</v>
      </c>
      <c r="O789" s="180">
        <v>99105199</v>
      </c>
      <c r="P789" s="180">
        <v>99106009</v>
      </c>
      <c r="Q789" s="180" t="s">
        <v>4909</v>
      </c>
      <c r="R789" s="180">
        <v>0</v>
      </c>
      <c r="S789" s="180" t="s">
        <v>1905</v>
      </c>
      <c r="T789" s="180" t="s">
        <v>26</v>
      </c>
      <c r="U789" s="180" t="b">
        <v>0</v>
      </c>
      <c r="V789" s="180" t="s">
        <v>1858</v>
      </c>
      <c r="W789" s="180" t="s">
        <v>26</v>
      </c>
      <c r="X789" s="159"/>
      <c r="Y789" s="159"/>
      <c r="Z789" s="159"/>
    </row>
    <row r="790" spans="1:26" ht="15" customHeight="1">
      <c r="A790" s="180" t="s">
        <v>453</v>
      </c>
      <c r="B790" s="180">
        <v>99712504</v>
      </c>
      <c r="C790" s="180" t="s">
        <v>1837</v>
      </c>
      <c r="D790" s="180" t="s">
        <v>1847</v>
      </c>
      <c r="E790" s="180" t="s">
        <v>4910</v>
      </c>
      <c r="F790" s="180">
        <v>30</v>
      </c>
      <c r="G790" s="180" t="s">
        <v>1840</v>
      </c>
      <c r="H790" s="180" t="s">
        <v>4911</v>
      </c>
      <c r="I790" s="180" t="s">
        <v>773</v>
      </c>
      <c r="J790" s="180" t="s">
        <v>1837</v>
      </c>
      <c r="K790" s="180" t="s">
        <v>1837</v>
      </c>
      <c r="L790" s="180" t="s">
        <v>1837</v>
      </c>
      <c r="M790" s="180" t="s">
        <v>1844</v>
      </c>
      <c r="N790" s="180" t="s">
        <v>453</v>
      </c>
      <c r="O790" s="180">
        <v>99712389</v>
      </c>
      <c r="P790" s="180">
        <v>99712771</v>
      </c>
      <c r="Q790" s="180" t="s">
        <v>2724</v>
      </c>
      <c r="R790" s="180">
        <v>0</v>
      </c>
      <c r="S790" s="180" t="s">
        <v>1905</v>
      </c>
      <c r="T790" s="180" t="s">
        <v>26</v>
      </c>
      <c r="U790" s="180" t="b">
        <v>0</v>
      </c>
      <c r="V790" s="180" t="s">
        <v>1846</v>
      </c>
      <c r="W790" s="180" t="s">
        <v>26</v>
      </c>
      <c r="X790" s="159"/>
      <c r="Y790" s="159"/>
      <c r="Z790" s="159"/>
    </row>
    <row r="791" spans="1:26" ht="15" customHeight="1">
      <c r="A791" s="180" t="s">
        <v>454</v>
      </c>
      <c r="B791" s="180">
        <v>286700</v>
      </c>
      <c r="C791" s="180" t="s">
        <v>1837</v>
      </c>
      <c r="D791" s="180" t="s">
        <v>2878</v>
      </c>
      <c r="E791" s="180" t="s">
        <v>1890</v>
      </c>
      <c r="F791" s="180">
        <v>444.73</v>
      </c>
      <c r="G791" s="180" t="s">
        <v>1840</v>
      </c>
      <c r="H791" s="180" t="s">
        <v>4912</v>
      </c>
      <c r="I791" s="180" t="s">
        <v>1996</v>
      </c>
      <c r="J791" s="180" t="s">
        <v>4913</v>
      </c>
      <c r="K791" s="180" t="s">
        <v>4914</v>
      </c>
      <c r="L791" s="180" t="s">
        <v>1837</v>
      </c>
      <c r="M791" s="180" t="s">
        <v>1837</v>
      </c>
      <c r="N791" s="180" t="s">
        <v>454</v>
      </c>
      <c r="O791" s="180">
        <v>286553</v>
      </c>
      <c r="P791" s="180">
        <v>286735</v>
      </c>
      <c r="Q791" s="180" t="s">
        <v>4915</v>
      </c>
      <c r="R791" s="180">
        <v>0</v>
      </c>
      <c r="S791" s="180" t="s">
        <v>1905</v>
      </c>
      <c r="T791" s="180" t="s">
        <v>26</v>
      </c>
      <c r="U791" s="180" t="b">
        <v>0</v>
      </c>
      <c r="V791" s="180" t="s">
        <v>1858</v>
      </c>
      <c r="W791" s="180" t="s">
        <v>26</v>
      </c>
      <c r="X791" s="159"/>
      <c r="Y791" s="159"/>
      <c r="Z791" s="159"/>
    </row>
    <row r="792" spans="1:26" ht="15" customHeight="1">
      <c r="A792" s="180" t="s">
        <v>454</v>
      </c>
      <c r="B792" s="180">
        <v>400140</v>
      </c>
      <c r="C792" s="180" t="s">
        <v>1837</v>
      </c>
      <c r="D792" s="180" t="s">
        <v>1847</v>
      </c>
      <c r="E792" s="180" t="s">
        <v>2208</v>
      </c>
      <c r="F792" s="180">
        <v>1074.49</v>
      </c>
      <c r="G792" s="180" t="s">
        <v>1840</v>
      </c>
      <c r="H792" s="180" t="s">
        <v>4916</v>
      </c>
      <c r="I792" s="180" t="s">
        <v>2906</v>
      </c>
      <c r="J792" s="180" t="s">
        <v>4917</v>
      </c>
      <c r="K792" s="180" t="s">
        <v>4918</v>
      </c>
      <c r="L792" s="180" t="s">
        <v>4919</v>
      </c>
      <c r="M792" s="180" t="s">
        <v>1837</v>
      </c>
      <c r="N792" s="180" t="s">
        <v>454</v>
      </c>
      <c r="O792" s="180">
        <v>400108</v>
      </c>
      <c r="P792" s="180">
        <v>400190</v>
      </c>
      <c r="Q792" s="180" t="s">
        <v>4920</v>
      </c>
      <c r="R792" s="180">
        <v>0</v>
      </c>
      <c r="S792" s="180" t="s">
        <v>1905</v>
      </c>
      <c r="T792" s="180" t="s">
        <v>26</v>
      </c>
      <c r="U792" s="180" t="b">
        <v>0</v>
      </c>
      <c r="V792" s="180" t="s">
        <v>1858</v>
      </c>
      <c r="W792" s="180" t="s">
        <v>26</v>
      </c>
      <c r="X792" s="159"/>
      <c r="Y792" s="159"/>
      <c r="Z792" s="159"/>
    </row>
    <row r="793" spans="1:26" ht="15" customHeight="1">
      <c r="A793" s="180" t="s">
        <v>454</v>
      </c>
      <c r="B793" s="180">
        <v>1256558</v>
      </c>
      <c r="C793" s="180" t="s">
        <v>1837</v>
      </c>
      <c r="D793" s="180" t="s">
        <v>2319</v>
      </c>
      <c r="E793" s="180" t="s">
        <v>1890</v>
      </c>
      <c r="F793" s="180">
        <v>752.73</v>
      </c>
      <c r="G793" s="180" t="s">
        <v>1837</v>
      </c>
      <c r="H793" s="180" t="s">
        <v>2737</v>
      </c>
      <c r="I793" s="180" t="s">
        <v>2532</v>
      </c>
      <c r="J793" s="180" t="s">
        <v>4921</v>
      </c>
      <c r="K793" s="180" t="s">
        <v>1837</v>
      </c>
      <c r="L793" s="180" t="s">
        <v>1837</v>
      </c>
      <c r="M793" s="180" t="s">
        <v>1837</v>
      </c>
      <c r="N793" s="180" t="s">
        <v>454</v>
      </c>
      <c r="O793" s="180">
        <v>1256515</v>
      </c>
      <c r="P793" s="180">
        <v>1256687</v>
      </c>
      <c r="Q793" s="180" t="s">
        <v>1226</v>
      </c>
      <c r="R793" s="180">
        <v>0</v>
      </c>
      <c r="S793" s="180" t="s">
        <v>1905</v>
      </c>
      <c r="T793" s="180" t="s">
        <v>26</v>
      </c>
      <c r="U793" s="180" t="b">
        <v>0</v>
      </c>
      <c r="V793" s="180" t="s">
        <v>1858</v>
      </c>
      <c r="W793" s="180" t="s">
        <v>26</v>
      </c>
      <c r="X793" s="159"/>
      <c r="Y793" s="159"/>
      <c r="Z793" s="159"/>
    </row>
    <row r="794" spans="1:26" ht="15" customHeight="1">
      <c r="A794" s="180" t="s">
        <v>454</v>
      </c>
      <c r="B794" s="180">
        <v>2087923</v>
      </c>
      <c r="C794" s="180" t="s">
        <v>1837</v>
      </c>
      <c r="D794" s="180" t="s">
        <v>4922</v>
      </c>
      <c r="E794" s="180" t="s">
        <v>1839</v>
      </c>
      <c r="F794" s="180">
        <v>267.73</v>
      </c>
      <c r="G794" s="180" t="s">
        <v>1840</v>
      </c>
      <c r="H794" s="180" t="s">
        <v>4923</v>
      </c>
      <c r="I794" s="180" t="s">
        <v>1922</v>
      </c>
      <c r="J794" s="180" t="s">
        <v>4924</v>
      </c>
      <c r="K794" s="180" t="s">
        <v>4925</v>
      </c>
      <c r="L794" s="180" t="s">
        <v>1837</v>
      </c>
      <c r="M794" s="180" t="s">
        <v>1837</v>
      </c>
      <c r="N794" s="180" t="s">
        <v>454</v>
      </c>
      <c r="O794" s="180">
        <v>2087862</v>
      </c>
      <c r="P794" s="180">
        <v>2087941</v>
      </c>
      <c r="Q794" s="180" t="s">
        <v>4926</v>
      </c>
      <c r="R794" s="180">
        <v>0</v>
      </c>
      <c r="S794" s="180" t="s">
        <v>1905</v>
      </c>
      <c r="T794" s="180" t="s">
        <v>26</v>
      </c>
      <c r="U794" s="180" t="b">
        <v>0</v>
      </c>
      <c r="V794" s="180" t="s">
        <v>1858</v>
      </c>
      <c r="W794" s="180" t="s">
        <v>26</v>
      </c>
      <c r="X794" s="159"/>
      <c r="Y794" s="159"/>
      <c r="Z794" s="159"/>
    </row>
    <row r="795" spans="1:26" ht="15" customHeight="1">
      <c r="A795" s="180" t="s">
        <v>454</v>
      </c>
      <c r="B795" s="180">
        <v>10430799</v>
      </c>
      <c r="C795" s="180" t="s">
        <v>1837</v>
      </c>
      <c r="D795" s="180" t="s">
        <v>2742</v>
      </c>
      <c r="E795" s="180" t="s">
        <v>1866</v>
      </c>
      <c r="F795" s="180">
        <v>2614.0700000000002</v>
      </c>
      <c r="G795" s="180" t="s">
        <v>1840</v>
      </c>
      <c r="H795" s="180" t="s">
        <v>2743</v>
      </c>
      <c r="I795" s="180" t="s">
        <v>2744</v>
      </c>
      <c r="J795" s="180" t="s">
        <v>2745</v>
      </c>
      <c r="K795" s="180" t="s">
        <v>2746</v>
      </c>
      <c r="L795" s="180" t="s">
        <v>2747</v>
      </c>
      <c r="M795" s="180" t="s">
        <v>1877</v>
      </c>
      <c r="N795" s="180" t="s">
        <v>454</v>
      </c>
      <c r="O795" s="180">
        <v>10430620</v>
      </c>
      <c r="P795" s="180">
        <v>10431455</v>
      </c>
      <c r="Q795" s="180" t="s">
        <v>2748</v>
      </c>
      <c r="R795" s="180">
        <v>0</v>
      </c>
      <c r="S795" s="180" t="s">
        <v>1905</v>
      </c>
      <c r="T795" s="180" t="s">
        <v>26</v>
      </c>
      <c r="U795" s="180" t="b">
        <v>0</v>
      </c>
      <c r="V795" s="180" t="s">
        <v>1858</v>
      </c>
      <c r="W795" s="180" t="s">
        <v>26</v>
      </c>
      <c r="X795" s="159"/>
      <c r="Y795" s="159"/>
      <c r="Z795" s="159"/>
    </row>
    <row r="796" spans="1:26" ht="15" customHeight="1">
      <c r="A796" s="180" t="s">
        <v>454</v>
      </c>
      <c r="B796" s="180">
        <v>22535581</v>
      </c>
      <c r="C796" s="180" t="s">
        <v>1837</v>
      </c>
      <c r="D796" s="180" t="s">
        <v>4927</v>
      </c>
      <c r="E796" s="180" t="s">
        <v>1847</v>
      </c>
      <c r="F796" s="180">
        <v>30</v>
      </c>
      <c r="G796" s="180" t="s">
        <v>1840</v>
      </c>
      <c r="H796" s="180" t="s">
        <v>4928</v>
      </c>
      <c r="I796" s="180" t="s">
        <v>773</v>
      </c>
      <c r="J796" s="180" t="s">
        <v>1837</v>
      </c>
      <c r="K796" s="180" t="s">
        <v>1837</v>
      </c>
      <c r="L796" s="180" t="s">
        <v>1837</v>
      </c>
      <c r="M796" s="180" t="s">
        <v>1896</v>
      </c>
      <c r="N796" s="180" t="s">
        <v>454</v>
      </c>
      <c r="O796" s="180">
        <v>22533625</v>
      </c>
      <c r="P796" s="180">
        <v>22536385</v>
      </c>
      <c r="Q796" s="180" t="s">
        <v>1311</v>
      </c>
      <c r="R796" s="180">
        <v>0</v>
      </c>
      <c r="S796" s="180" t="s">
        <v>1905</v>
      </c>
      <c r="T796" s="180" t="s">
        <v>26</v>
      </c>
      <c r="U796" s="180" t="b">
        <v>0</v>
      </c>
      <c r="V796" s="180" t="s">
        <v>1858</v>
      </c>
      <c r="W796" s="180" t="s">
        <v>26</v>
      </c>
      <c r="X796" s="159"/>
      <c r="Y796" s="159"/>
      <c r="Z796" s="159"/>
    </row>
    <row r="797" spans="1:26" ht="15" customHeight="1">
      <c r="A797" s="180" t="s">
        <v>454</v>
      </c>
      <c r="B797" s="180">
        <v>24572391</v>
      </c>
      <c r="C797" s="180" t="s">
        <v>1837</v>
      </c>
      <c r="D797" s="180" t="s">
        <v>4929</v>
      </c>
      <c r="E797" s="180" t="s">
        <v>1839</v>
      </c>
      <c r="F797" s="180">
        <v>1844.04</v>
      </c>
      <c r="G797" s="180" t="s">
        <v>1840</v>
      </c>
      <c r="H797" s="180" t="s">
        <v>4930</v>
      </c>
      <c r="I797" s="180" t="s">
        <v>2843</v>
      </c>
      <c r="J797" s="180" t="s">
        <v>4931</v>
      </c>
      <c r="K797" s="180" t="s">
        <v>4932</v>
      </c>
      <c r="L797" s="180" t="s">
        <v>4933</v>
      </c>
      <c r="M797" s="180" t="s">
        <v>1837</v>
      </c>
      <c r="N797" s="180" t="s">
        <v>454</v>
      </c>
      <c r="O797" s="180">
        <v>24570875</v>
      </c>
      <c r="P797" s="180">
        <v>24572445</v>
      </c>
      <c r="Q797" s="180" t="s">
        <v>4934</v>
      </c>
      <c r="R797" s="180">
        <v>0</v>
      </c>
      <c r="S797" s="180" t="s">
        <v>1905</v>
      </c>
      <c r="T797" s="180" t="s">
        <v>26</v>
      </c>
      <c r="U797" s="180" t="b">
        <v>0</v>
      </c>
      <c r="V797" s="180" t="s">
        <v>1858</v>
      </c>
      <c r="W797" s="180" t="s">
        <v>26</v>
      </c>
      <c r="X797" s="159"/>
      <c r="Y797" s="159"/>
      <c r="Z797" s="159"/>
    </row>
    <row r="798" spans="1:26" ht="15" customHeight="1">
      <c r="A798" s="180" t="s">
        <v>454</v>
      </c>
      <c r="B798" s="180">
        <v>28772610</v>
      </c>
      <c r="C798" s="180" t="s">
        <v>1837</v>
      </c>
      <c r="D798" s="180" t="s">
        <v>1866</v>
      </c>
      <c r="E798" s="180" t="s">
        <v>4935</v>
      </c>
      <c r="F798" s="180">
        <v>30</v>
      </c>
      <c r="G798" s="180" t="s">
        <v>1840</v>
      </c>
      <c r="H798" s="180" t="s">
        <v>4936</v>
      </c>
      <c r="I798" s="180" t="s">
        <v>773</v>
      </c>
      <c r="J798" s="180" t="s">
        <v>1837</v>
      </c>
      <c r="K798" s="180" t="s">
        <v>1837</v>
      </c>
      <c r="L798" s="180" t="s">
        <v>1837</v>
      </c>
      <c r="M798" s="180" t="s">
        <v>1844</v>
      </c>
      <c r="N798" s="180" t="s">
        <v>454</v>
      </c>
      <c r="O798" s="180">
        <v>28772152</v>
      </c>
      <c r="P798" s="180">
        <v>28772755</v>
      </c>
      <c r="Q798" s="180" t="s">
        <v>4937</v>
      </c>
      <c r="R798" s="180">
        <v>0</v>
      </c>
      <c r="S798" s="180" t="s">
        <v>1905</v>
      </c>
      <c r="T798" s="180" t="s">
        <v>26</v>
      </c>
      <c r="U798" s="180" t="b">
        <v>0</v>
      </c>
      <c r="V798" s="180" t="s">
        <v>1858</v>
      </c>
      <c r="W798" s="180" t="s">
        <v>26</v>
      </c>
      <c r="X798" s="159"/>
      <c r="Y798" s="159"/>
      <c r="Z798" s="159"/>
    </row>
    <row r="799" spans="1:26" ht="15" customHeight="1">
      <c r="A799" s="180" t="s">
        <v>454</v>
      </c>
      <c r="B799" s="180">
        <v>29901481</v>
      </c>
      <c r="C799" s="180" t="s">
        <v>1837</v>
      </c>
      <c r="D799" s="180" t="s">
        <v>1866</v>
      </c>
      <c r="E799" s="180" t="s">
        <v>4938</v>
      </c>
      <c r="F799" s="180">
        <v>1911.45</v>
      </c>
      <c r="G799" s="180" t="s">
        <v>1840</v>
      </c>
      <c r="H799" s="180" t="s">
        <v>4939</v>
      </c>
      <c r="I799" s="180" t="s">
        <v>4252</v>
      </c>
      <c r="J799" s="180" t="s">
        <v>4940</v>
      </c>
      <c r="K799" s="180" t="s">
        <v>4941</v>
      </c>
      <c r="L799" s="180" t="s">
        <v>4942</v>
      </c>
      <c r="M799" s="180" t="s">
        <v>1837</v>
      </c>
      <c r="N799" s="180" t="s">
        <v>454</v>
      </c>
      <c r="O799" s="180">
        <v>29900971</v>
      </c>
      <c r="P799" s="180">
        <v>29901920</v>
      </c>
      <c r="Q799" s="180" t="s">
        <v>4943</v>
      </c>
      <c r="R799" s="180">
        <v>0</v>
      </c>
      <c r="S799" s="180" t="s">
        <v>1905</v>
      </c>
      <c r="T799" s="180" t="s">
        <v>26</v>
      </c>
      <c r="U799" s="180" t="b">
        <v>0</v>
      </c>
      <c r="V799" s="180" t="s">
        <v>1858</v>
      </c>
      <c r="W799" s="180" t="s">
        <v>26</v>
      </c>
      <c r="X799" s="159"/>
      <c r="Y799" s="159"/>
      <c r="Z799" s="159"/>
    </row>
    <row r="800" spans="1:26" ht="15" customHeight="1">
      <c r="A800" s="180" t="s">
        <v>454</v>
      </c>
      <c r="B800" s="180">
        <v>31759375</v>
      </c>
      <c r="C800" s="180" t="s">
        <v>1837</v>
      </c>
      <c r="D800" s="180" t="s">
        <v>1866</v>
      </c>
      <c r="E800" s="180" t="s">
        <v>2066</v>
      </c>
      <c r="F800" s="180">
        <v>2174.73</v>
      </c>
      <c r="G800" s="180" t="s">
        <v>1840</v>
      </c>
      <c r="H800" s="180" t="s">
        <v>2755</v>
      </c>
      <c r="I800" s="180" t="s">
        <v>2429</v>
      </c>
      <c r="J800" s="180" t="s">
        <v>4944</v>
      </c>
      <c r="K800" s="180" t="s">
        <v>4945</v>
      </c>
      <c r="L800" s="180" t="s">
        <v>1837</v>
      </c>
      <c r="M800" s="180" t="s">
        <v>1837</v>
      </c>
      <c r="N800" s="180" t="s">
        <v>454</v>
      </c>
      <c r="O800" s="180">
        <v>31759356</v>
      </c>
      <c r="P800" s="180">
        <v>31759376</v>
      </c>
      <c r="Q800" s="180" t="s">
        <v>2758</v>
      </c>
      <c r="R800" s="180">
        <v>0</v>
      </c>
      <c r="S800" s="180" t="s">
        <v>1905</v>
      </c>
      <c r="T800" s="180" t="s">
        <v>26</v>
      </c>
      <c r="U800" s="180" t="b">
        <v>0</v>
      </c>
      <c r="V800" s="180" t="s">
        <v>1858</v>
      </c>
      <c r="W800" s="180" t="s">
        <v>26</v>
      </c>
      <c r="X800" s="159"/>
      <c r="Y800" s="159"/>
      <c r="Z800" s="159"/>
    </row>
    <row r="801" spans="1:26" ht="15" customHeight="1">
      <c r="A801" s="180" t="s">
        <v>454</v>
      </c>
      <c r="B801" s="180">
        <v>58543411</v>
      </c>
      <c r="C801" s="180" t="s">
        <v>1837</v>
      </c>
      <c r="D801" s="180" t="s">
        <v>2066</v>
      </c>
      <c r="E801" s="180" t="s">
        <v>1866</v>
      </c>
      <c r="F801" s="180">
        <v>518.4</v>
      </c>
      <c r="G801" s="180" t="s">
        <v>1837</v>
      </c>
      <c r="H801" s="180" t="s">
        <v>2766</v>
      </c>
      <c r="I801" s="180" t="s">
        <v>2618</v>
      </c>
      <c r="J801" s="180" t="s">
        <v>4946</v>
      </c>
      <c r="K801" s="180" t="s">
        <v>1837</v>
      </c>
      <c r="L801" s="180" t="s">
        <v>1837</v>
      </c>
      <c r="M801" s="180" t="s">
        <v>1837</v>
      </c>
      <c r="N801" s="180" t="s">
        <v>454</v>
      </c>
      <c r="O801" s="180">
        <v>58543384</v>
      </c>
      <c r="P801" s="180">
        <v>58543903</v>
      </c>
      <c r="Q801" s="180" t="s">
        <v>2768</v>
      </c>
      <c r="R801" s="180">
        <v>0</v>
      </c>
      <c r="S801" s="180" t="s">
        <v>33</v>
      </c>
      <c r="T801" s="180" t="s">
        <v>26</v>
      </c>
      <c r="U801" s="180" t="b">
        <v>0</v>
      </c>
      <c r="V801" s="180" t="s">
        <v>1858</v>
      </c>
      <c r="W801" s="180" t="s">
        <v>26</v>
      </c>
      <c r="X801" s="159"/>
      <c r="Y801" s="159"/>
      <c r="Z801" s="159"/>
    </row>
    <row r="802" spans="1:26" ht="15" customHeight="1">
      <c r="A802" s="180" t="s">
        <v>454</v>
      </c>
      <c r="B802" s="180">
        <v>72787719</v>
      </c>
      <c r="C802" s="180" t="s">
        <v>1837</v>
      </c>
      <c r="D802" s="180" t="s">
        <v>4947</v>
      </c>
      <c r="E802" s="180" t="s">
        <v>1890</v>
      </c>
      <c r="F802" s="180">
        <v>135.72999999999999</v>
      </c>
      <c r="G802" s="180" t="s">
        <v>1837</v>
      </c>
      <c r="H802" s="180" t="s">
        <v>4948</v>
      </c>
      <c r="I802" s="180" t="s">
        <v>1893</v>
      </c>
      <c r="J802" s="180" t="s">
        <v>4949</v>
      </c>
      <c r="K802" s="180" t="s">
        <v>1837</v>
      </c>
      <c r="L802" s="180" t="s">
        <v>1837</v>
      </c>
      <c r="M802" s="180" t="s">
        <v>1837</v>
      </c>
      <c r="N802" s="180" t="s">
        <v>454</v>
      </c>
      <c r="O802" s="180">
        <v>72787163</v>
      </c>
      <c r="P802" s="180">
        <v>72788848</v>
      </c>
      <c r="Q802" s="180" t="s">
        <v>4950</v>
      </c>
      <c r="R802" s="180">
        <v>0</v>
      </c>
      <c r="S802" s="180" t="s">
        <v>33</v>
      </c>
      <c r="T802" s="180" t="s">
        <v>26</v>
      </c>
      <c r="U802" s="180" t="b">
        <v>0</v>
      </c>
      <c r="V802" s="180" t="s">
        <v>1858</v>
      </c>
      <c r="W802" s="180" t="s">
        <v>26</v>
      </c>
      <c r="X802" s="159"/>
      <c r="Y802" s="159"/>
      <c r="Z802" s="159"/>
    </row>
    <row r="803" spans="1:26" ht="15" customHeight="1">
      <c r="A803" s="180" t="s">
        <v>454</v>
      </c>
      <c r="B803" s="180">
        <v>87604287</v>
      </c>
      <c r="C803" s="180" t="s">
        <v>1837</v>
      </c>
      <c r="D803" s="180" t="s">
        <v>1847</v>
      </c>
      <c r="E803" s="180" t="s">
        <v>4951</v>
      </c>
      <c r="F803" s="180">
        <v>30</v>
      </c>
      <c r="G803" s="180" t="s">
        <v>1840</v>
      </c>
      <c r="H803" s="180" t="s">
        <v>4952</v>
      </c>
      <c r="I803" s="180" t="s">
        <v>773</v>
      </c>
      <c r="J803" s="180" t="s">
        <v>1837</v>
      </c>
      <c r="K803" s="180" t="s">
        <v>1837</v>
      </c>
      <c r="L803" s="180" t="s">
        <v>1837</v>
      </c>
      <c r="M803" s="180" t="s">
        <v>1844</v>
      </c>
      <c r="N803" s="180" t="s">
        <v>454</v>
      </c>
      <c r="O803" s="180">
        <v>87604239</v>
      </c>
      <c r="P803" s="180">
        <v>87604418</v>
      </c>
      <c r="Q803" s="180" t="s">
        <v>2775</v>
      </c>
      <c r="R803" s="180">
        <v>0</v>
      </c>
      <c r="S803" s="180" t="s">
        <v>1905</v>
      </c>
      <c r="T803" s="180" t="s">
        <v>26</v>
      </c>
      <c r="U803" s="180" t="b">
        <v>0</v>
      </c>
      <c r="V803" s="180" t="s">
        <v>1858</v>
      </c>
      <c r="W803" s="180" t="s">
        <v>26</v>
      </c>
      <c r="X803" s="159"/>
      <c r="Y803" s="159"/>
      <c r="Z803" s="159"/>
    </row>
    <row r="804" spans="1:26" ht="15" customHeight="1">
      <c r="A804" s="180" t="s">
        <v>454</v>
      </c>
      <c r="B804" s="180">
        <v>88533287</v>
      </c>
      <c r="C804" s="180" t="s">
        <v>1837</v>
      </c>
      <c r="D804" s="180" t="s">
        <v>2776</v>
      </c>
      <c r="E804" s="180" t="s">
        <v>1866</v>
      </c>
      <c r="F804" s="180">
        <v>2120.4</v>
      </c>
      <c r="G804" s="180" t="s">
        <v>1837</v>
      </c>
      <c r="H804" s="180" t="s">
        <v>2777</v>
      </c>
      <c r="I804" s="180" t="s">
        <v>2452</v>
      </c>
      <c r="J804" s="180" t="s">
        <v>4953</v>
      </c>
      <c r="K804" s="180" t="s">
        <v>1837</v>
      </c>
      <c r="L804" s="180" t="s">
        <v>1837</v>
      </c>
      <c r="M804" s="180" t="s">
        <v>1837</v>
      </c>
      <c r="N804" s="180" t="s">
        <v>454</v>
      </c>
      <c r="O804" s="180">
        <v>88533147</v>
      </c>
      <c r="P804" s="180">
        <v>88534979</v>
      </c>
      <c r="Q804" s="180" t="s">
        <v>2779</v>
      </c>
      <c r="R804" s="180">
        <v>0</v>
      </c>
      <c r="S804" s="180" t="s">
        <v>1905</v>
      </c>
      <c r="T804" s="180" t="s">
        <v>26</v>
      </c>
      <c r="U804" s="180" t="b">
        <v>0</v>
      </c>
      <c r="V804" s="180" t="s">
        <v>1858</v>
      </c>
      <c r="W804" s="180" t="s">
        <v>26</v>
      </c>
      <c r="X804" s="159"/>
      <c r="Y804" s="159"/>
      <c r="Z804" s="159"/>
    </row>
    <row r="805" spans="1:26" ht="15" customHeight="1">
      <c r="A805" s="180" t="s">
        <v>454</v>
      </c>
      <c r="B805" s="180">
        <v>88533292</v>
      </c>
      <c r="C805" s="180" t="s">
        <v>1837</v>
      </c>
      <c r="D805" s="180" t="s">
        <v>2046</v>
      </c>
      <c r="E805" s="180" t="s">
        <v>1847</v>
      </c>
      <c r="F805" s="180">
        <v>2135.06</v>
      </c>
      <c r="G805" s="180" t="s">
        <v>1837</v>
      </c>
      <c r="H805" s="180" t="s">
        <v>2780</v>
      </c>
      <c r="I805" s="180" t="s">
        <v>2002</v>
      </c>
      <c r="J805" s="180" t="s">
        <v>4954</v>
      </c>
      <c r="K805" s="180" t="s">
        <v>1837</v>
      </c>
      <c r="L805" s="180" t="s">
        <v>1837</v>
      </c>
      <c r="M805" s="180" t="s">
        <v>1837</v>
      </c>
      <c r="N805" s="180" t="s">
        <v>454</v>
      </c>
      <c r="O805" s="180">
        <v>88533147</v>
      </c>
      <c r="P805" s="180">
        <v>88534979</v>
      </c>
      <c r="Q805" s="180" t="s">
        <v>2779</v>
      </c>
      <c r="R805" s="180">
        <v>0</v>
      </c>
      <c r="S805" s="180" t="s">
        <v>1905</v>
      </c>
      <c r="T805" s="180" t="s">
        <v>26</v>
      </c>
      <c r="U805" s="180" t="b">
        <v>0</v>
      </c>
      <c r="V805" s="180" t="s">
        <v>1858</v>
      </c>
      <c r="W805" s="180" t="s">
        <v>26</v>
      </c>
      <c r="X805" s="159"/>
      <c r="Y805" s="159"/>
      <c r="Z805" s="159"/>
    </row>
    <row r="806" spans="1:26" ht="15" customHeight="1">
      <c r="A806" s="180" t="s">
        <v>454</v>
      </c>
      <c r="B806" s="180">
        <v>88533294</v>
      </c>
      <c r="C806" s="180" t="s">
        <v>1837</v>
      </c>
      <c r="D806" s="180" t="s">
        <v>2782</v>
      </c>
      <c r="E806" s="180" t="s">
        <v>1847</v>
      </c>
      <c r="F806" s="180">
        <v>2122.73</v>
      </c>
      <c r="G806" s="180" t="s">
        <v>1837</v>
      </c>
      <c r="H806" s="180" t="s">
        <v>2777</v>
      </c>
      <c r="I806" s="180" t="s">
        <v>2104</v>
      </c>
      <c r="J806" s="180" t="s">
        <v>4955</v>
      </c>
      <c r="K806" s="180" t="s">
        <v>1837</v>
      </c>
      <c r="L806" s="180" t="s">
        <v>1837</v>
      </c>
      <c r="M806" s="180" t="s">
        <v>1837</v>
      </c>
      <c r="N806" s="180" t="s">
        <v>454</v>
      </c>
      <c r="O806" s="180">
        <v>88533147</v>
      </c>
      <c r="P806" s="180">
        <v>88534979</v>
      </c>
      <c r="Q806" s="180" t="s">
        <v>2779</v>
      </c>
      <c r="R806" s="180">
        <v>0</v>
      </c>
      <c r="S806" s="180" t="s">
        <v>1905</v>
      </c>
      <c r="T806" s="180" t="s">
        <v>26</v>
      </c>
      <c r="U806" s="180" t="b">
        <v>0</v>
      </c>
      <c r="V806" s="180" t="s">
        <v>1858</v>
      </c>
      <c r="W806" s="180" t="s">
        <v>26</v>
      </c>
      <c r="X806" s="159"/>
      <c r="Y806" s="159"/>
      <c r="Z806" s="159"/>
    </row>
    <row r="807" spans="1:26" ht="15" customHeight="1">
      <c r="A807" s="180" t="s">
        <v>454</v>
      </c>
      <c r="B807" s="180">
        <v>88714226</v>
      </c>
      <c r="C807" s="180" t="s">
        <v>1837</v>
      </c>
      <c r="D807" s="180" t="s">
        <v>2784</v>
      </c>
      <c r="E807" s="180" t="s">
        <v>1890</v>
      </c>
      <c r="F807" s="180">
        <v>852.4</v>
      </c>
      <c r="G807" s="180" t="s">
        <v>1837</v>
      </c>
      <c r="H807" s="180" t="s">
        <v>2785</v>
      </c>
      <c r="I807" s="180" t="s">
        <v>2452</v>
      </c>
      <c r="J807" s="180" t="s">
        <v>2786</v>
      </c>
      <c r="K807" s="180" t="s">
        <v>1837</v>
      </c>
      <c r="L807" s="180" t="s">
        <v>1837</v>
      </c>
      <c r="M807" s="180" t="s">
        <v>1877</v>
      </c>
      <c r="N807" s="180" t="s">
        <v>454</v>
      </c>
      <c r="O807" s="180">
        <v>88714135</v>
      </c>
      <c r="P807" s="180">
        <v>88714227</v>
      </c>
      <c r="Q807" s="180" t="s">
        <v>2787</v>
      </c>
      <c r="R807" s="180">
        <v>0</v>
      </c>
      <c r="S807" s="180" t="s">
        <v>1905</v>
      </c>
      <c r="T807" s="180" t="s">
        <v>26</v>
      </c>
      <c r="U807" s="180" t="b">
        <v>0</v>
      </c>
      <c r="V807" s="180" t="s">
        <v>1858</v>
      </c>
      <c r="W807" s="180" t="s">
        <v>26</v>
      </c>
      <c r="X807" s="159"/>
      <c r="Y807" s="159"/>
      <c r="Z807" s="159"/>
    </row>
    <row r="808" spans="1:26" ht="15" customHeight="1">
      <c r="A808" s="180" t="s">
        <v>454</v>
      </c>
      <c r="B808" s="180">
        <v>88721199</v>
      </c>
      <c r="C808" s="180" t="s">
        <v>1837</v>
      </c>
      <c r="D808" s="180" t="s">
        <v>2264</v>
      </c>
      <c r="E808" s="180" t="s">
        <v>1847</v>
      </c>
      <c r="F808" s="180">
        <v>1131.8900000000001</v>
      </c>
      <c r="G808" s="180" t="s">
        <v>1837</v>
      </c>
      <c r="H808" s="180" t="s">
        <v>2788</v>
      </c>
      <c r="I808" s="180" t="s">
        <v>2068</v>
      </c>
      <c r="J808" s="180" t="s">
        <v>2789</v>
      </c>
      <c r="K808" s="180" t="s">
        <v>1837</v>
      </c>
      <c r="L808" s="180" t="s">
        <v>2790</v>
      </c>
      <c r="M808" s="180" t="s">
        <v>1877</v>
      </c>
      <c r="N808" s="180" t="s">
        <v>454</v>
      </c>
      <c r="O808" s="180">
        <v>88721165</v>
      </c>
      <c r="P808" s="180">
        <v>88721430</v>
      </c>
      <c r="Q808" s="180" t="s">
        <v>2791</v>
      </c>
      <c r="R808" s="180">
        <v>0</v>
      </c>
      <c r="S808" s="180" t="s">
        <v>33</v>
      </c>
      <c r="T808" s="180" t="s">
        <v>26</v>
      </c>
      <c r="U808" s="180" t="b">
        <v>0</v>
      </c>
      <c r="V808" s="180" t="s">
        <v>1858</v>
      </c>
      <c r="W808" s="180" t="s">
        <v>26</v>
      </c>
      <c r="X808" s="159"/>
      <c r="Y808" s="159"/>
      <c r="Z808" s="159"/>
    </row>
    <row r="809" spans="1:26" ht="15" customHeight="1">
      <c r="A809" s="180" t="s">
        <v>455</v>
      </c>
      <c r="B809" s="180">
        <v>3690982</v>
      </c>
      <c r="C809" s="180" t="s">
        <v>1837</v>
      </c>
      <c r="D809" s="180" t="s">
        <v>2500</v>
      </c>
      <c r="E809" s="180" t="s">
        <v>1839</v>
      </c>
      <c r="F809" s="180">
        <v>638.72</v>
      </c>
      <c r="G809" s="180" t="s">
        <v>1840</v>
      </c>
      <c r="H809" s="180" t="s">
        <v>2803</v>
      </c>
      <c r="I809" s="180" t="s">
        <v>2804</v>
      </c>
      <c r="J809" s="180" t="s">
        <v>4956</v>
      </c>
      <c r="K809" s="180" t="s">
        <v>4957</v>
      </c>
      <c r="L809" s="180" t="s">
        <v>4958</v>
      </c>
      <c r="M809" s="180" t="s">
        <v>1837</v>
      </c>
      <c r="N809" s="180" t="s">
        <v>455</v>
      </c>
      <c r="O809" s="180">
        <v>3690955</v>
      </c>
      <c r="P809" s="180">
        <v>3691027</v>
      </c>
      <c r="Q809" s="180" t="s">
        <v>2808</v>
      </c>
      <c r="R809" s="180">
        <v>0</v>
      </c>
      <c r="S809" s="180" t="s">
        <v>33</v>
      </c>
      <c r="T809" s="180" t="s">
        <v>26</v>
      </c>
      <c r="U809" s="180" t="b">
        <v>0</v>
      </c>
      <c r="V809" s="180" t="s">
        <v>1858</v>
      </c>
      <c r="W809" s="180" t="s">
        <v>26</v>
      </c>
      <c r="X809" s="159"/>
      <c r="Y809" s="159"/>
      <c r="Z809" s="159"/>
    </row>
    <row r="810" spans="1:26" ht="15" customHeight="1">
      <c r="A810" s="180" t="s">
        <v>455</v>
      </c>
      <c r="B810" s="180">
        <v>4544627</v>
      </c>
      <c r="C810" s="180" t="s">
        <v>1837</v>
      </c>
      <c r="D810" s="180" t="s">
        <v>2182</v>
      </c>
      <c r="E810" s="180" t="s">
        <v>1890</v>
      </c>
      <c r="F810" s="180">
        <v>364.38</v>
      </c>
      <c r="G810" s="180" t="s">
        <v>1840</v>
      </c>
      <c r="H810" s="180" t="s">
        <v>4959</v>
      </c>
      <c r="I810" s="180" t="s">
        <v>2113</v>
      </c>
      <c r="J810" s="180" t="s">
        <v>4960</v>
      </c>
      <c r="K810" s="180" t="s">
        <v>4961</v>
      </c>
      <c r="L810" s="180" t="s">
        <v>4962</v>
      </c>
      <c r="M810" s="180" t="s">
        <v>1837</v>
      </c>
      <c r="N810" s="180" t="s">
        <v>455</v>
      </c>
      <c r="O810" s="180">
        <v>4544488</v>
      </c>
      <c r="P810" s="180">
        <v>4544646</v>
      </c>
      <c r="Q810" s="180" t="s">
        <v>4963</v>
      </c>
      <c r="R810" s="180">
        <v>0</v>
      </c>
      <c r="S810" s="180" t="s">
        <v>33</v>
      </c>
      <c r="T810" s="180" t="s">
        <v>26</v>
      </c>
      <c r="U810" s="180" t="b">
        <v>0</v>
      </c>
      <c r="V810" s="180" t="s">
        <v>1846</v>
      </c>
      <c r="W810" s="180" t="s">
        <v>26</v>
      </c>
      <c r="X810" s="159"/>
      <c r="Y810" s="159"/>
      <c r="Z810" s="159"/>
    </row>
    <row r="811" spans="1:26" ht="15" customHeight="1">
      <c r="A811" s="180" t="s">
        <v>455</v>
      </c>
      <c r="B811" s="180">
        <v>7024700</v>
      </c>
      <c r="C811" s="180" t="s">
        <v>1837</v>
      </c>
      <c r="D811" s="180" t="s">
        <v>1847</v>
      </c>
      <c r="E811" s="180" t="s">
        <v>2231</v>
      </c>
      <c r="F811" s="180">
        <v>806.4</v>
      </c>
      <c r="G811" s="180" t="s">
        <v>1840</v>
      </c>
      <c r="H811" s="180" t="s">
        <v>2809</v>
      </c>
      <c r="I811" s="180" t="s">
        <v>2277</v>
      </c>
      <c r="J811" s="180" t="s">
        <v>2810</v>
      </c>
      <c r="K811" s="180" t="s">
        <v>2811</v>
      </c>
      <c r="L811" s="180" t="s">
        <v>1837</v>
      </c>
      <c r="M811" s="180" t="s">
        <v>1877</v>
      </c>
      <c r="N811" s="180" t="s">
        <v>455</v>
      </c>
      <c r="O811" s="180">
        <v>7024400</v>
      </c>
      <c r="P811" s="180">
        <v>7024763</v>
      </c>
      <c r="Q811" s="180" t="s">
        <v>2812</v>
      </c>
      <c r="R811" s="180">
        <v>0</v>
      </c>
      <c r="S811" s="180" t="s">
        <v>1905</v>
      </c>
      <c r="T811" s="180" t="s">
        <v>26</v>
      </c>
      <c r="U811" s="180" t="b">
        <v>0</v>
      </c>
      <c r="V811" s="180" t="s">
        <v>1846</v>
      </c>
      <c r="W811" s="180" t="s">
        <v>26</v>
      </c>
      <c r="X811" s="159"/>
      <c r="Y811" s="159"/>
      <c r="Z811" s="159"/>
    </row>
    <row r="812" spans="1:26" ht="15" customHeight="1">
      <c r="A812" s="180" t="s">
        <v>455</v>
      </c>
      <c r="B812" s="180">
        <v>7846859</v>
      </c>
      <c r="C812" s="180" t="s">
        <v>1837</v>
      </c>
      <c r="D812" s="180" t="s">
        <v>1839</v>
      </c>
      <c r="E812" s="180" t="s">
        <v>4964</v>
      </c>
      <c r="F812" s="180">
        <v>30</v>
      </c>
      <c r="G812" s="180" t="s">
        <v>1840</v>
      </c>
      <c r="H812" s="180" t="s">
        <v>4965</v>
      </c>
      <c r="I812" s="180" t="s">
        <v>773</v>
      </c>
      <c r="J812" s="180" t="s">
        <v>1837</v>
      </c>
      <c r="K812" s="180" t="s">
        <v>1837</v>
      </c>
      <c r="L812" s="180" t="s">
        <v>1837</v>
      </c>
      <c r="M812" s="180" t="s">
        <v>1877</v>
      </c>
      <c r="N812" s="180" t="s">
        <v>455</v>
      </c>
      <c r="O812" s="180">
        <v>7846818</v>
      </c>
      <c r="P812" s="180">
        <v>7847016</v>
      </c>
      <c r="Q812" s="180" t="s">
        <v>4966</v>
      </c>
      <c r="R812" s="180">
        <v>0</v>
      </c>
      <c r="S812" s="180" t="s">
        <v>1905</v>
      </c>
      <c r="T812" s="180" t="s">
        <v>26</v>
      </c>
      <c r="U812" s="180" t="b">
        <v>0</v>
      </c>
      <c r="V812" s="180" t="s">
        <v>1846</v>
      </c>
      <c r="W812" s="180" t="s">
        <v>26</v>
      </c>
      <c r="X812" s="159"/>
      <c r="Y812" s="159"/>
      <c r="Z812" s="159"/>
    </row>
    <row r="813" spans="1:26" ht="15" customHeight="1">
      <c r="A813" s="180" t="s">
        <v>455</v>
      </c>
      <c r="B813" s="180">
        <v>7885046</v>
      </c>
      <c r="C813" s="180" t="s">
        <v>1837</v>
      </c>
      <c r="D813" s="180" t="s">
        <v>1866</v>
      </c>
      <c r="E813" s="180" t="s">
        <v>3106</v>
      </c>
      <c r="F813" s="180">
        <v>389.73</v>
      </c>
      <c r="G813" s="180" t="s">
        <v>1837</v>
      </c>
      <c r="H813" s="180" t="s">
        <v>4967</v>
      </c>
      <c r="I813" s="180" t="s">
        <v>1996</v>
      </c>
      <c r="J813" s="180" t="s">
        <v>4968</v>
      </c>
      <c r="K813" s="180" t="s">
        <v>1837</v>
      </c>
      <c r="L813" s="180" t="s">
        <v>1837</v>
      </c>
      <c r="M813" s="180" t="s">
        <v>1837</v>
      </c>
      <c r="N813" s="180" t="s">
        <v>455</v>
      </c>
      <c r="O813" s="180">
        <v>7884806</v>
      </c>
      <c r="P813" s="180">
        <v>7885083</v>
      </c>
      <c r="Q813" s="180" t="s">
        <v>4969</v>
      </c>
      <c r="R813" s="180">
        <v>0</v>
      </c>
      <c r="S813" s="180" t="s">
        <v>1905</v>
      </c>
      <c r="T813" s="180" t="s">
        <v>26</v>
      </c>
      <c r="U813" s="180" t="b">
        <v>0</v>
      </c>
      <c r="V813" s="180" t="s">
        <v>1846</v>
      </c>
      <c r="W813" s="180" t="s">
        <v>26</v>
      </c>
      <c r="X813" s="159"/>
      <c r="Y813" s="159"/>
      <c r="Z813" s="159"/>
    </row>
    <row r="814" spans="1:26" ht="15" customHeight="1">
      <c r="A814" s="180" t="s">
        <v>455</v>
      </c>
      <c r="B814" s="180">
        <v>17136247</v>
      </c>
      <c r="C814" s="180" t="s">
        <v>1837</v>
      </c>
      <c r="D814" s="180" t="s">
        <v>2231</v>
      </c>
      <c r="E814" s="180" t="s">
        <v>1847</v>
      </c>
      <c r="F814" s="180">
        <v>722.73</v>
      </c>
      <c r="G814" s="180" t="s">
        <v>1840</v>
      </c>
      <c r="H814" s="180" t="s">
        <v>2825</v>
      </c>
      <c r="I814" s="180" t="s">
        <v>2452</v>
      </c>
      <c r="J814" s="180" t="s">
        <v>2826</v>
      </c>
      <c r="K814" s="180" t="s">
        <v>2827</v>
      </c>
      <c r="L814" s="180" t="s">
        <v>1837</v>
      </c>
      <c r="M814" s="180" t="s">
        <v>1877</v>
      </c>
      <c r="N814" s="180" t="s">
        <v>455</v>
      </c>
      <c r="O814" s="180">
        <v>17136218</v>
      </c>
      <c r="P814" s="180">
        <v>17136450</v>
      </c>
      <c r="Q814" s="180" t="s">
        <v>2828</v>
      </c>
      <c r="R814" s="180">
        <v>0</v>
      </c>
      <c r="S814" s="180" t="s">
        <v>1905</v>
      </c>
      <c r="T814" s="180" t="s">
        <v>26</v>
      </c>
      <c r="U814" s="180" t="b">
        <v>0</v>
      </c>
      <c r="V814" s="180" t="s">
        <v>1846</v>
      </c>
      <c r="W814" s="180" t="s">
        <v>26</v>
      </c>
      <c r="X814" s="159"/>
      <c r="Y814" s="159"/>
      <c r="Z814" s="159"/>
    </row>
    <row r="815" spans="1:26" ht="15" customHeight="1">
      <c r="A815" s="180" t="s">
        <v>455</v>
      </c>
      <c r="B815" s="180">
        <v>17793784</v>
      </c>
      <c r="C815" s="180" t="s">
        <v>1837</v>
      </c>
      <c r="D815" s="180" t="s">
        <v>2829</v>
      </c>
      <c r="E815" s="180" t="s">
        <v>1890</v>
      </c>
      <c r="F815" s="180">
        <v>733.23</v>
      </c>
      <c r="G815" s="180" t="s">
        <v>1837</v>
      </c>
      <c r="H815" s="180" t="s">
        <v>2830</v>
      </c>
      <c r="I815" s="180" t="s">
        <v>2293</v>
      </c>
      <c r="J815" s="180" t="s">
        <v>2831</v>
      </c>
      <c r="K815" s="180" t="s">
        <v>1837</v>
      </c>
      <c r="L815" s="180" t="s">
        <v>1837</v>
      </c>
      <c r="M815" s="180" t="s">
        <v>1844</v>
      </c>
      <c r="N815" s="180" t="s">
        <v>455</v>
      </c>
      <c r="O815" s="180">
        <v>17792948</v>
      </c>
      <c r="P815" s="180">
        <v>17798513</v>
      </c>
      <c r="Q815" s="180" t="s">
        <v>2832</v>
      </c>
      <c r="R815" s="180">
        <v>0</v>
      </c>
      <c r="S815" s="180" t="s">
        <v>1905</v>
      </c>
      <c r="T815" s="180" t="s">
        <v>26</v>
      </c>
      <c r="U815" s="180" t="b">
        <v>0</v>
      </c>
      <c r="V815" s="180" t="s">
        <v>1846</v>
      </c>
      <c r="W815" s="180" t="s">
        <v>26</v>
      </c>
      <c r="X815" s="159"/>
      <c r="Y815" s="159"/>
      <c r="Z815" s="159"/>
    </row>
    <row r="816" spans="1:26" ht="15" customHeight="1">
      <c r="A816" s="180" t="s">
        <v>455</v>
      </c>
      <c r="B816" s="180">
        <v>17793787</v>
      </c>
      <c r="C816" s="180" t="s">
        <v>1837</v>
      </c>
      <c r="D816" s="180" t="s">
        <v>2319</v>
      </c>
      <c r="E816" s="180" t="s">
        <v>1890</v>
      </c>
      <c r="F816" s="180">
        <v>733.23</v>
      </c>
      <c r="G816" s="180" t="s">
        <v>1837</v>
      </c>
      <c r="H816" s="180" t="s">
        <v>2833</v>
      </c>
      <c r="I816" s="180" t="s">
        <v>1996</v>
      </c>
      <c r="J816" s="180" t="s">
        <v>2834</v>
      </c>
      <c r="K816" s="180" t="s">
        <v>1837</v>
      </c>
      <c r="L816" s="180" t="s">
        <v>1837</v>
      </c>
      <c r="M816" s="180" t="s">
        <v>1844</v>
      </c>
      <c r="N816" s="180" t="s">
        <v>455</v>
      </c>
      <c r="O816" s="180">
        <v>17792948</v>
      </c>
      <c r="P816" s="180">
        <v>17798513</v>
      </c>
      <c r="Q816" s="180" t="s">
        <v>2832</v>
      </c>
      <c r="R816" s="180">
        <v>0</v>
      </c>
      <c r="S816" s="180" t="s">
        <v>1905</v>
      </c>
      <c r="T816" s="180" t="s">
        <v>26</v>
      </c>
      <c r="U816" s="180" t="b">
        <v>0</v>
      </c>
      <c r="V816" s="180" t="s">
        <v>1846</v>
      </c>
      <c r="W816" s="180" t="s">
        <v>26</v>
      </c>
      <c r="X816" s="159"/>
      <c r="Y816" s="159"/>
      <c r="Z816" s="159"/>
    </row>
    <row r="817" spans="1:26" ht="15" customHeight="1">
      <c r="A817" s="180" t="s">
        <v>455</v>
      </c>
      <c r="B817" s="180">
        <v>18971372</v>
      </c>
      <c r="C817" s="180" t="s">
        <v>1837</v>
      </c>
      <c r="D817" s="180" t="s">
        <v>1847</v>
      </c>
      <c r="E817" s="180" t="s">
        <v>2835</v>
      </c>
      <c r="F817" s="180">
        <v>1208.67</v>
      </c>
      <c r="G817" s="180" t="s">
        <v>1840</v>
      </c>
      <c r="H817" s="180" t="s">
        <v>2836</v>
      </c>
      <c r="I817" s="180" t="s">
        <v>2837</v>
      </c>
      <c r="J817" s="180" t="s">
        <v>2838</v>
      </c>
      <c r="K817" s="180" t="s">
        <v>2839</v>
      </c>
      <c r="L817" s="180" t="s">
        <v>2840</v>
      </c>
      <c r="M817" s="180" t="s">
        <v>1877</v>
      </c>
      <c r="N817" s="180" t="s">
        <v>455</v>
      </c>
      <c r="O817" s="180">
        <v>18971358</v>
      </c>
      <c r="P817" s="180">
        <v>18971748</v>
      </c>
      <c r="Q817" s="180" t="s">
        <v>2841</v>
      </c>
      <c r="R817" s="180">
        <v>0</v>
      </c>
      <c r="S817" s="180" t="s">
        <v>33</v>
      </c>
      <c r="T817" s="180" t="s">
        <v>26</v>
      </c>
      <c r="U817" s="180" t="b">
        <v>0</v>
      </c>
      <c r="V817" s="180" t="s">
        <v>1858</v>
      </c>
      <c r="W817" s="180" t="s">
        <v>26</v>
      </c>
      <c r="X817" s="159"/>
      <c r="Y817" s="159"/>
      <c r="Z817" s="159"/>
    </row>
    <row r="818" spans="1:26" ht="15" customHeight="1">
      <c r="A818" s="180" t="s">
        <v>455</v>
      </c>
      <c r="B818" s="180">
        <v>19015197</v>
      </c>
      <c r="C818" s="180" t="s">
        <v>1837</v>
      </c>
      <c r="D818" s="180" t="s">
        <v>1890</v>
      </c>
      <c r="E818" s="180" t="s">
        <v>4970</v>
      </c>
      <c r="F818" s="180">
        <v>190.82</v>
      </c>
      <c r="G818" s="180" t="s">
        <v>1837</v>
      </c>
      <c r="H818" s="180" t="s">
        <v>4971</v>
      </c>
      <c r="I818" s="180" t="s">
        <v>2293</v>
      </c>
      <c r="J818" s="180" t="s">
        <v>4972</v>
      </c>
      <c r="K818" s="180" t="s">
        <v>1837</v>
      </c>
      <c r="L818" s="180" t="s">
        <v>1837</v>
      </c>
      <c r="M818" s="180" t="s">
        <v>1837</v>
      </c>
      <c r="N818" s="180" t="s">
        <v>455</v>
      </c>
      <c r="O818" s="180">
        <v>19015048</v>
      </c>
      <c r="P818" s="180">
        <v>19015199</v>
      </c>
      <c r="Q818" s="180" t="s">
        <v>4973</v>
      </c>
      <c r="R818" s="180">
        <v>0</v>
      </c>
      <c r="S818" s="180" t="s">
        <v>1905</v>
      </c>
      <c r="T818" s="180" t="s">
        <v>26</v>
      </c>
      <c r="U818" s="180" t="b">
        <v>0</v>
      </c>
      <c r="V818" s="180" t="s">
        <v>1858</v>
      </c>
      <c r="W818" s="180" t="s">
        <v>26</v>
      </c>
      <c r="X818" s="159"/>
      <c r="Y818" s="159"/>
      <c r="Z818" s="159"/>
    </row>
    <row r="819" spans="1:26" ht="15" customHeight="1">
      <c r="A819" s="180" t="s">
        <v>455</v>
      </c>
      <c r="B819" s="180">
        <v>30834937</v>
      </c>
      <c r="C819" s="180" t="s">
        <v>1837</v>
      </c>
      <c r="D819" s="180" t="s">
        <v>4974</v>
      </c>
      <c r="E819" s="180" t="s">
        <v>1890</v>
      </c>
      <c r="F819" s="180">
        <v>1632.16</v>
      </c>
      <c r="G819" s="180" t="s">
        <v>1840</v>
      </c>
      <c r="H819" s="180" t="s">
        <v>4975</v>
      </c>
      <c r="I819" s="180" t="s">
        <v>4295</v>
      </c>
      <c r="J819" s="180" t="s">
        <v>4976</v>
      </c>
      <c r="K819" s="180" t="s">
        <v>4977</v>
      </c>
      <c r="L819" s="180" t="s">
        <v>4978</v>
      </c>
      <c r="M819" s="180" t="s">
        <v>1837</v>
      </c>
      <c r="N819" s="180" t="s">
        <v>455</v>
      </c>
      <c r="O819" s="180">
        <v>30834147</v>
      </c>
      <c r="P819" s="180">
        <v>30836048</v>
      </c>
      <c r="Q819" s="180" t="s">
        <v>4979</v>
      </c>
      <c r="R819" s="180">
        <v>0</v>
      </c>
      <c r="S819" s="180" t="s">
        <v>1905</v>
      </c>
      <c r="T819" s="180" t="s">
        <v>26</v>
      </c>
      <c r="U819" s="180" t="b">
        <v>0</v>
      </c>
      <c r="V819" s="180" t="s">
        <v>1858</v>
      </c>
      <c r="W819" s="180" t="s">
        <v>26</v>
      </c>
      <c r="X819" s="159"/>
      <c r="Y819" s="159"/>
      <c r="Z819" s="159"/>
    </row>
    <row r="820" spans="1:26" ht="15" customHeight="1">
      <c r="A820" s="180" t="s">
        <v>455</v>
      </c>
      <c r="B820" s="180">
        <v>40701882</v>
      </c>
      <c r="C820" s="180" t="s">
        <v>1837</v>
      </c>
      <c r="D820" s="180" t="s">
        <v>2085</v>
      </c>
      <c r="E820" s="180" t="s">
        <v>1847</v>
      </c>
      <c r="F820" s="180">
        <v>3410.34</v>
      </c>
      <c r="G820" s="180" t="s">
        <v>1840</v>
      </c>
      <c r="H820" s="180" t="s">
        <v>2854</v>
      </c>
      <c r="I820" s="180" t="s">
        <v>2855</v>
      </c>
      <c r="J820" s="180" t="s">
        <v>4980</v>
      </c>
      <c r="K820" s="180" t="s">
        <v>2857</v>
      </c>
      <c r="L820" s="180" t="s">
        <v>4981</v>
      </c>
      <c r="M820" s="180" t="s">
        <v>1837</v>
      </c>
      <c r="N820" s="180" t="s">
        <v>455</v>
      </c>
      <c r="O820" s="180">
        <v>40701850</v>
      </c>
      <c r="P820" s="180">
        <v>40701933</v>
      </c>
      <c r="Q820" s="180" t="s">
        <v>2859</v>
      </c>
      <c r="R820" s="180">
        <v>0</v>
      </c>
      <c r="S820" s="180" t="s">
        <v>33</v>
      </c>
      <c r="T820" s="180" t="s">
        <v>26</v>
      </c>
      <c r="U820" s="180" t="b">
        <v>0</v>
      </c>
      <c r="V820" s="180" t="s">
        <v>1858</v>
      </c>
      <c r="W820" s="180" t="s">
        <v>26</v>
      </c>
      <c r="X820" s="159"/>
      <c r="Y820" s="159"/>
      <c r="Z820" s="159"/>
    </row>
    <row r="821" spans="1:26" ht="15" customHeight="1">
      <c r="A821" s="180" t="s">
        <v>455</v>
      </c>
      <c r="B821" s="180">
        <v>40818851</v>
      </c>
      <c r="C821" s="180" t="s">
        <v>1837</v>
      </c>
      <c r="D821" s="180" t="s">
        <v>1890</v>
      </c>
      <c r="E821" s="180" t="s">
        <v>4982</v>
      </c>
      <c r="F821" s="180">
        <v>282.23</v>
      </c>
      <c r="G821" s="180" t="s">
        <v>1840</v>
      </c>
      <c r="H821" s="180" t="s">
        <v>4983</v>
      </c>
      <c r="I821" s="180" t="s">
        <v>1887</v>
      </c>
      <c r="J821" s="180" t="s">
        <v>4984</v>
      </c>
      <c r="K821" s="180" t="s">
        <v>4985</v>
      </c>
      <c r="L821" s="180" t="s">
        <v>1837</v>
      </c>
      <c r="M821" s="180" t="s">
        <v>1837</v>
      </c>
      <c r="N821" s="180" t="s">
        <v>455</v>
      </c>
      <c r="O821" s="180">
        <v>40818786</v>
      </c>
      <c r="P821" s="180">
        <v>40819161</v>
      </c>
      <c r="Q821" s="180" t="s">
        <v>2863</v>
      </c>
      <c r="R821" s="180">
        <v>0</v>
      </c>
      <c r="S821" s="180" t="s">
        <v>33</v>
      </c>
      <c r="T821" s="180" t="s">
        <v>26</v>
      </c>
      <c r="U821" s="180" t="b">
        <v>0</v>
      </c>
      <c r="V821" s="180" t="s">
        <v>1858</v>
      </c>
      <c r="W821" s="180" t="s">
        <v>26</v>
      </c>
      <c r="X821" s="159"/>
      <c r="Y821" s="159"/>
      <c r="Z821" s="159"/>
    </row>
    <row r="822" spans="1:26" ht="15" customHeight="1">
      <c r="A822" s="180" t="s">
        <v>455</v>
      </c>
      <c r="B822" s="180">
        <v>41084551</v>
      </c>
      <c r="C822" s="180" t="s">
        <v>1837</v>
      </c>
      <c r="D822" s="180" t="s">
        <v>1847</v>
      </c>
      <c r="E822" s="180" t="s">
        <v>4986</v>
      </c>
      <c r="F822" s="180">
        <v>528.23</v>
      </c>
      <c r="G822" s="180" t="s">
        <v>1837</v>
      </c>
      <c r="H822" s="180" t="s">
        <v>4987</v>
      </c>
      <c r="I822" s="180" t="s">
        <v>2452</v>
      </c>
      <c r="J822" s="180" t="s">
        <v>4988</v>
      </c>
      <c r="K822" s="180" t="s">
        <v>1837</v>
      </c>
      <c r="L822" s="180" t="s">
        <v>1837</v>
      </c>
      <c r="M822" s="180" t="s">
        <v>1837</v>
      </c>
      <c r="N822" s="180" t="s">
        <v>455</v>
      </c>
      <c r="O822" s="180">
        <v>41084206</v>
      </c>
      <c r="P822" s="180">
        <v>41084674</v>
      </c>
      <c r="Q822" s="180" t="s">
        <v>4989</v>
      </c>
      <c r="R822" s="180">
        <v>0</v>
      </c>
      <c r="S822" s="180" t="s">
        <v>1905</v>
      </c>
      <c r="T822" s="180" t="s">
        <v>26</v>
      </c>
      <c r="U822" s="180" t="b">
        <v>0</v>
      </c>
      <c r="V822" s="180" t="s">
        <v>1858</v>
      </c>
      <c r="W822" s="180" t="s">
        <v>26</v>
      </c>
      <c r="X822" s="159"/>
      <c r="Y822" s="159"/>
      <c r="Z822" s="159"/>
    </row>
    <row r="823" spans="1:26" ht="15" customHeight="1">
      <c r="A823" s="180" t="s">
        <v>455</v>
      </c>
      <c r="B823" s="180">
        <v>41190343</v>
      </c>
      <c r="C823" s="180" t="s">
        <v>1837</v>
      </c>
      <c r="D823" s="180" t="s">
        <v>1839</v>
      </c>
      <c r="E823" s="180" t="s">
        <v>2871</v>
      </c>
      <c r="F823" s="180">
        <v>1315.47</v>
      </c>
      <c r="G823" s="180" t="s">
        <v>1840</v>
      </c>
      <c r="H823" s="180" t="s">
        <v>2872</v>
      </c>
      <c r="I823" s="180" t="s">
        <v>2873</v>
      </c>
      <c r="J823" s="180" t="s">
        <v>2874</v>
      </c>
      <c r="K823" s="180" t="s">
        <v>2875</v>
      </c>
      <c r="L823" s="180" t="s">
        <v>2876</v>
      </c>
      <c r="M823" s="180" t="s">
        <v>1877</v>
      </c>
      <c r="N823" s="180" t="s">
        <v>455</v>
      </c>
      <c r="O823" s="180">
        <v>41189886</v>
      </c>
      <c r="P823" s="180">
        <v>41190639</v>
      </c>
      <c r="Q823" s="180" t="s">
        <v>2877</v>
      </c>
      <c r="R823" s="180">
        <v>0</v>
      </c>
      <c r="S823" s="180" t="s">
        <v>1905</v>
      </c>
      <c r="T823" s="180" t="s">
        <v>26</v>
      </c>
      <c r="U823" s="180" t="b">
        <v>0</v>
      </c>
      <c r="V823" s="180" t="s">
        <v>1858</v>
      </c>
      <c r="W823" s="180" t="s">
        <v>26</v>
      </c>
      <c r="X823" s="159"/>
      <c r="Y823" s="159"/>
      <c r="Z823" s="159"/>
    </row>
    <row r="824" spans="1:26" ht="15" customHeight="1">
      <c r="A824" s="180" t="s">
        <v>455</v>
      </c>
      <c r="B824" s="180">
        <v>47361520</v>
      </c>
      <c r="C824" s="180" t="s">
        <v>1837</v>
      </c>
      <c r="D824" s="180" t="s">
        <v>4990</v>
      </c>
      <c r="E824" s="180" t="s">
        <v>1847</v>
      </c>
      <c r="F824" s="180">
        <v>2914.06</v>
      </c>
      <c r="G824" s="180" t="s">
        <v>1840</v>
      </c>
      <c r="H824" s="180" t="s">
        <v>4991</v>
      </c>
      <c r="I824" s="180" t="s">
        <v>4992</v>
      </c>
      <c r="J824" s="180" t="s">
        <v>4993</v>
      </c>
      <c r="K824" s="180" t="s">
        <v>4994</v>
      </c>
      <c r="L824" s="180" t="s">
        <v>4995</v>
      </c>
      <c r="M824" s="180" t="s">
        <v>1837</v>
      </c>
      <c r="N824" s="180" t="s">
        <v>455</v>
      </c>
      <c r="O824" s="180">
        <v>47361377</v>
      </c>
      <c r="P824" s="180">
        <v>47361521</v>
      </c>
      <c r="Q824" s="180" t="s">
        <v>4996</v>
      </c>
      <c r="R824" s="180">
        <v>0</v>
      </c>
      <c r="S824" s="180" t="s">
        <v>1905</v>
      </c>
      <c r="T824" s="180" t="s">
        <v>26</v>
      </c>
      <c r="U824" s="180" t="b">
        <v>0</v>
      </c>
      <c r="V824" s="180" t="s">
        <v>1858</v>
      </c>
      <c r="W824" s="180" t="s">
        <v>26</v>
      </c>
      <c r="X824" s="159"/>
      <c r="Y824" s="159"/>
      <c r="Z824" s="159"/>
    </row>
    <row r="825" spans="1:26" ht="15" customHeight="1">
      <c r="A825" s="180" t="s">
        <v>455</v>
      </c>
      <c r="B825" s="180">
        <v>50375617</v>
      </c>
      <c r="C825" s="180" t="s">
        <v>1837</v>
      </c>
      <c r="D825" s="180" t="s">
        <v>1890</v>
      </c>
      <c r="E825" s="180" t="s">
        <v>4997</v>
      </c>
      <c r="F825" s="180">
        <v>2423.77</v>
      </c>
      <c r="G825" s="180" t="s">
        <v>1840</v>
      </c>
      <c r="H825" s="180" t="s">
        <v>4998</v>
      </c>
      <c r="I825" s="180" t="s">
        <v>3475</v>
      </c>
      <c r="J825" s="180" t="s">
        <v>4999</v>
      </c>
      <c r="K825" s="180" t="s">
        <v>5000</v>
      </c>
      <c r="L825" s="180" t="s">
        <v>5001</v>
      </c>
      <c r="M825" s="180" t="s">
        <v>1837</v>
      </c>
      <c r="N825" s="180" t="s">
        <v>455</v>
      </c>
      <c r="O825" s="180">
        <v>50375208</v>
      </c>
      <c r="P825" s="180">
        <v>50375983</v>
      </c>
      <c r="Q825" s="180" t="s">
        <v>5002</v>
      </c>
      <c r="R825" s="180">
        <v>0</v>
      </c>
      <c r="S825" s="180" t="s">
        <v>1905</v>
      </c>
      <c r="T825" s="180" t="s">
        <v>26</v>
      </c>
      <c r="U825" s="180" t="b">
        <v>0</v>
      </c>
      <c r="V825" s="180" t="s">
        <v>1858</v>
      </c>
      <c r="W825" s="180" t="s">
        <v>26</v>
      </c>
      <c r="X825" s="159"/>
      <c r="Y825" s="159"/>
      <c r="Z825" s="159"/>
    </row>
    <row r="826" spans="1:26" ht="15" customHeight="1">
      <c r="A826" s="180" t="s">
        <v>455</v>
      </c>
      <c r="B826" s="180">
        <v>58309246</v>
      </c>
      <c r="C826" s="180" t="s">
        <v>1837</v>
      </c>
      <c r="D826" s="180" t="s">
        <v>1866</v>
      </c>
      <c r="E826" s="180" t="s">
        <v>5003</v>
      </c>
      <c r="F826" s="180">
        <v>546.73</v>
      </c>
      <c r="G826" s="180" t="s">
        <v>1840</v>
      </c>
      <c r="H826" s="180" t="s">
        <v>5004</v>
      </c>
      <c r="I826" s="180" t="s">
        <v>2042</v>
      </c>
      <c r="J826" s="180" t="s">
        <v>5005</v>
      </c>
      <c r="K826" s="180" t="s">
        <v>5006</v>
      </c>
      <c r="L826" s="180" t="s">
        <v>1837</v>
      </c>
      <c r="M826" s="180" t="s">
        <v>1837</v>
      </c>
      <c r="N826" s="180" t="s">
        <v>455</v>
      </c>
      <c r="O826" s="180">
        <v>58308540</v>
      </c>
      <c r="P826" s="180">
        <v>58309380</v>
      </c>
      <c r="Q826" s="180" t="s">
        <v>5007</v>
      </c>
      <c r="R826" s="180">
        <v>0</v>
      </c>
      <c r="S826" s="180" t="s">
        <v>33</v>
      </c>
      <c r="T826" s="180" t="s">
        <v>26</v>
      </c>
      <c r="U826" s="180" t="b">
        <v>0</v>
      </c>
      <c r="V826" s="180" t="s">
        <v>1858</v>
      </c>
      <c r="W826" s="180" t="s">
        <v>26</v>
      </c>
      <c r="X826" s="159"/>
      <c r="Y826" s="159"/>
      <c r="Z826" s="159"/>
    </row>
    <row r="827" spans="1:26" ht="15" customHeight="1">
      <c r="A827" s="180" t="s">
        <v>455</v>
      </c>
      <c r="B827" s="180">
        <v>58756096</v>
      </c>
      <c r="C827" s="180" t="s">
        <v>1837</v>
      </c>
      <c r="D827" s="180" t="s">
        <v>1866</v>
      </c>
      <c r="E827" s="180" t="s">
        <v>2888</v>
      </c>
      <c r="F827" s="180">
        <v>435.96</v>
      </c>
      <c r="G827" s="180" t="s">
        <v>1840</v>
      </c>
      <c r="H827" s="180" t="s">
        <v>2889</v>
      </c>
      <c r="I827" s="180" t="s">
        <v>2873</v>
      </c>
      <c r="J827" s="180" t="s">
        <v>2890</v>
      </c>
      <c r="K827" s="180" t="s">
        <v>2891</v>
      </c>
      <c r="L827" s="180" t="s">
        <v>1837</v>
      </c>
      <c r="M827" s="180" t="s">
        <v>1844</v>
      </c>
      <c r="N827" s="180" t="s">
        <v>455</v>
      </c>
      <c r="O827" s="180">
        <v>58755997</v>
      </c>
      <c r="P827" s="180">
        <v>58756461</v>
      </c>
      <c r="Q827" s="180" t="s">
        <v>2892</v>
      </c>
      <c r="R827" s="180">
        <v>0</v>
      </c>
      <c r="S827" s="180" t="s">
        <v>1905</v>
      </c>
      <c r="T827" s="180" t="s">
        <v>26</v>
      </c>
      <c r="U827" s="180" t="b">
        <v>0</v>
      </c>
      <c r="V827" s="180" t="s">
        <v>1846</v>
      </c>
      <c r="W827" s="180" t="s">
        <v>26</v>
      </c>
      <c r="X827" s="159"/>
      <c r="Y827" s="159"/>
      <c r="Z827" s="159"/>
    </row>
    <row r="828" spans="1:26" ht="15" customHeight="1">
      <c r="A828" s="180" t="s">
        <v>455</v>
      </c>
      <c r="B828" s="180">
        <v>69149049</v>
      </c>
      <c r="C828" s="180" t="s">
        <v>1837</v>
      </c>
      <c r="D828" s="180" t="s">
        <v>2271</v>
      </c>
      <c r="E828" s="180" t="s">
        <v>1839</v>
      </c>
      <c r="F828" s="180">
        <v>1769.27</v>
      </c>
      <c r="G828" s="180" t="s">
        <v>1840</v>
      </c>
      <c r="H828" s="180" t="s">
        <v>5008</v>
      </c>
      <c r="I828" s="180" t="s">
        <v>5009</v>
      </c>
      <c r="J828" s="180" t="s">
        <v>5010</v>
      </c>
      <c r="K828" s="180" t="s">
        <v>5011</v>
      </c>
      <c r="L828" s="180" t="s">
        <v>5012</v>
      </c>
      <c r="M828" s="180" t="s">
        <v>1837</v>
      </c>
      <c r="N828" s="180" t="s">
        <v>455</v>
      </c>
      <c r="O828" s="180">
        <v>69149032</v>
      </c>
      <c r="P828" s="180">
        <v>69149088</v>
      </c>
      <c r="Q828" s="180" t="s">
        <v>5013</v>
      </c>
      <c r="R828" s="180">
        <v>0</v>
      </c>
      <c r="S828" s="180" t="s">
        <v>33</v>
      </c>
      <c r="T828" s="180" t="s">
        <v>26</v>
      </c>
      <c r="U828" s="180" t="b">
        <v>0</v>
      </c>
      <c r="V828" s="180" t="s">
        <v>1858</v>
      </c>
      <c r="W828" s="180" t="s">
        <v>26</v>
      </c>
      <c r="X828" s="159"/>
      <c r="Y828" s="159"/>
      <c r="Z828" s="159"/>
    </row>
    <row r="829" spans="1:26" ht="15" customHeight="1">
      <c r="A829" s="180" t="s">
        <v>455</v>
      </c>
      <c r="B829" s="180">
        <v>69194395</v>
      </c>
      <c r="C829" s="180" t="s">
        <v>1837</v>
      </c>
      <c r="D829" s="180" t="s">
        <v>5014</v>
      </c>
      <c r="E829" s="180" t="s">
        <v>1890</v>
      </c>
      <c r="F829" s="180">
        <v>1656.09</v>
      </c>
      <c r="G829" s="180" t="s">
        <v>1840</v>
      </c>
      <c r="H829" s="180" t="s">
        <v>5015</v>
      </c>
      <c r="I829" s="180" t="s">
        <v>5016</v>
      </c>
      <c r="J829" s="180" t="s">
        <v>5017</v>
      </c>
      <c r="K829" s="180" t="s">
        <v>5018</v>
      </c>
      <c r="L829" s="180" t="s">
        <v>5019</v>
      </c>
      <c r="M829" s="180" t="s">
        <v>1837</v>
      </c>
      <c r="N829" s="180" t="s">
        <v>455</v>
      </c>
      <c r="O829" s="180">
        <v>69194384</v>
      </c>
      <c r="P829" s="180">
        <v>69194495</v>
      </c>
      <c r="Q829" s="180" t="s">
        <v>5013</v>
      </c>
      <c r="R829" s="180">
        <v>0</v>
      </c>
      <c r="S829" s="180" t="s">
        <v>33</v>
      </c>
      <c r="T829" s="180" t="s">
        <v>26</v>
      </c>
      <c r="U829" s="180" t="b">
        <v>0</v>
      </c>
      <c r="V829" s="180" t="s">
        <v>1858</v>
      </c>
      <c r="W829" s="180" t="s">
        <v>26</v>
      </c>
      <c r="X829" s="159"/>
      <c r="Y829" s="159"/>
      <c r="Z829" s="159"/>
    </row>
    <row r="830" spans="1:26" ht="15" customHeight="1">
      <c r="A830" s="180" t="s">
        <v>455</v>
      </c>
      <c r="B830" s="180">
        <v>73756361</v>
      </c>
      <c r="C830" s="180" t="s">
        <v>1837</v>
      </c>
      <c r="D830" s="180" t="s">
        <v>1847</v>
      </c>
      <c r="E830" s="180" t="s">
        <v>2046</v>
      </c>
      <c r="F830" s="180">
        <v>2334.75</v>
      </c>
      <c r="G830" s="180" t="s">
        <v>1840</v>
      </c>
      <c r="H830" s="180" t="s">
        <v>2898</v>
      </c>
      <c r="I830" s="180" t="s">
        <v>2899</v>
      </c>
      <c r="J830" s="180" t="s">
        <v>5020</v>
      </c>
      <c r="K830" s="180" t="s">
        <v>5021</v>
      </c>
      <c r="L830" s="180" t="s">
        <v>5022</v>
      </c>
      <c r="M830" s="180" t="s">
        <v>1837</v>
      </c>
      <c r="N830" s="180" t="s">
        <v>455</v>
      </c>
      <c r="O830" s="180">
        <v>73756309</v>
      </c>
      <c r="P830" s="180">
        <v>73756404</v>
      </c>
      <c r="Q830" s="180" t="s">
        <v>2903</v>
      </c>
      <c r="R830" s="180">
        <v>0</v>
      </c>
      <c r="S830" s="180" t="s">
        <v>1905</v>
      </c>
      <c r="T830" s="180" t="s">
        <v>26</v>
      </c>
      <c r="U830" s="180" t="b">
        <v>0</v>
      </c>
      <c r="V830" s="180" t="s">
        <v>1858</v>
      </c>
      <c r="W830" s="180" t="s">
        <v>26</v>
      </c>
      <c r="X830" s="159"/>
      <c r="Y830" s="159"/>
      <c r="Z830" s="159"/>
    </row>
    <row r="831" spans="1:26" ht="15" customHeight="1">
      <c r="A831" s="180" t="s">
        <v>455</v>
      </c>
      <c r="B831" s="180">
        <v>74842991</v>
      </c>
      <c r="C831" s="180" t="s">
        <v>1837</v>
      </c>
      <c r="D831" s="180" t="s">
        <v>1890</v>
      </c>
      <c r="E831" s="180" t="s">
        <v>2904</v>
      </c>
      <c r="F831" s="180">
        <v>1479.92</v>
      </c>
      <c r="G831" s="180" t="s">
        <v>1840</v>
      </c>
      <c r="H831" s="180" t="s">
        <v>2905</v>
      </c>
      <c r="I831" s="180" t="s">
        <v>2906</v>
      </c>
      <c r="J831" s="180" t="s">
        <v>2907</v>
      </c>
      <c r="K831" s="180" t="s">
        <v>2908</v>
      </c>
      <c r="L831" s="180" t="s">
        <v>2909</v>
      </c>
      <c r="M831" s="180" t="s">
        <v>1877</v>
      </c>
      <c r="N831" s="180" t="s">
        <v>455</v>
      </c>
      <c r="O831" s="180">
        <v>74842434</v>
      </c>
      <c r="P831" s="180">
        <v>74843553</v>
      </c>
      <c r="Q831" s="180" t="s">
        <v>2910</v>
      </c>
      <c r="R831" s="180">
        <v>0</v>
      </c>
      <c r="S831" s="180" t="s">
        <v>33</v>
      </c>
      <c r="T831" s="180" t="s">
        <v>26</v>
      </c>
      <c r="U831" s="180" t="b">
        <v>0</v>
      </c>
      <c r="V831" s="180" t="s">
        <v>1858</v>
      </c>
      <c r="W831" s="180" t="s">
        <v>26</v>
      </c>
      <c r="X831" s="159"/>
      <c r="Y831" s="159"/>
      <c r="Z831" s="159"/>
    </row>
    <row r="832" spans="1:26" ht="15" customHeight="1">
      <c r="A832" s="180" t="s">
        <v>455</v>
      </c>
      <c r="B832" s="180">
        <v>75516562</v>
      </c>
      <c r="C832" s="180" t="s">
        <v>1837</v>
      </c>
      <c r="D832" s="180" t="s">
        <v>1839</v>
      </c>
      <c r="E832" s="180" t="s">
        <v>5023</v>
      </c>
      <c r="F832" s="180">
        <v>506.56</v>
      </c>
      <c r="G832" s="180" t="s">
        <v>1840</v>
      </c>
      <c r="H832" s="180" t="s">
        <v>5024</v>
      </c>
      <c r="I832" s="180" t="s">
        <v>3213</v>
      </c>
      <c r="J832" s="180" t="s">
        <v>5025</v>
      </c>
      <c r="K832" s="180" t="s">
        <v>5026</v>
      </c>
      <c r="L832" s="180" t="s">
        <v>5027</v>
      </c>
      <c r="M832" s="180" t="s">
        <v>1837</v>
      </c>
      <c r="N832" s="180" t="s">
        <v>455</v>
      </c>
      <c r="O832" s="180">
        <v>75516560</v>
      </c>
      <c r="P832" s="180">
        <v>75516616</v>
      </c>
      <c r="Q832" s="180" t="s">
        <v>5028</v>
      </c>
      <c r="R832" s="180">
        <v>0</v>
      </c>
      <c r="S832" s="180" t="s">
        <v>1905</v>
      </c>
      <c r="T832" s="180" t="s">
        <v>26</v>
      </c>
      <c r="U832" s="180" t="b">
        <v>0</v>
      </c>
      <c r="V832" s="180" t="s">
        <v>1846</v>
      </c>
      <c r="W832" s="180" t="s">
        <v>26</v>
      </c>
      <c r="X832" s="159"/>
      <c r="Y832" s="159"/>
      <c r="Z832" s="159"/>
    </row>
    <row r="833" spans="1:26" ht="15" customHeight="1">
      <c r="A833" s="180" t="s">
        <v>455</v>
      </c>
      <c r="B833" s="180">
        <v>78802466</v>
      </c>
      <c r="C833" s="180" t="s">
        <v>1837</v>
      </c>
      <c r="D833" s="180" t="s">
        <v>2929</v>
      </c>
      <c r="E833" s="180" t="s">
        <v>1839</v>
      </c>
      <c r="F833" s="180">
        <v>566.23</v>
      </c>
      <c r="G833" s="180" t="s">
        <v>1840</v>
      </c>
      <c r="H833" s="180" t="s">
        <v>2930</v>
      </c>
      <c r="I833" s="180" t="s">
        <v>1922</v>
      </c>
      <c r="J833" s="180" t="s">
        <v>2931</v>
      </c>
      <c r="K833" s="180" t="s">
        <v>2932</v>
      </c>
      <c r="L833" s="180" t="s">
        <v>1837</v>
      </c>
      <c r="M833" s="180" t="s">
        <v>1844</v>
      </c>
      <c r="N833" s="180" t="s">
        <v>455</v>
      </c>
      <c r="O833" s="180">
        <v>78802323</v>
      </c>
      <c r="P833" s="180">
        <v>78802535</v>
      </c>
      <c r="Q833" s="180" t="s">
        <v>2933</v>
      </c>
      <c r="R833" s="180">
        <v>0</v>
      </c>
      <c r="S833" s="180" t="s">
        <v>33</v>
      </c>
      <c r="T833" s="180" t="s">
        <v>26</v>
      </c>
      <c r="U833" s="180" t="b">
        <v>0</v>
      </c>
      <c r="V833" s="180" t="s">
        <v>1858</v>
      </c>
      <c r="W833" s="180" t="s">
        <v>26</v>
      </c>
      <c r="X833" s="159"/>
      <c r="Y833" s="159"/>
      <c r="Z833" s="159"/>
    </row>
    <row r="834" spans="1:26" ht="15" customHeight="1">
      <c r="A834" s="180" t="s">
        <v>455</v>
      </c>
      <c r="B834" s="180">
        <v>81647906</v>
      </c>
      <c r="C834" s="180" t="s">
        <v>1837</v>
      </c>
      <c r="D834" s="180" t="s">
        <v>1839</v>
      </c>
      <c r="E834" s="180" t="s">
        <v>5029</v>
      </c>
      <c r="F834" s="180">
        <v>818.44</v>
      </c>
      <c r="G834" s="180" t="s">
        <v>1840</v>
      </c>
      <c r="H834" s="180" t="s">
        <v>5030</v>
      </c>
      <c r="I834" s="180" t="s">
        <v>4110</v>
      </c>
      <c r="J834" s="180" t="s">
        <v>5031</v>
      </c>
      <c r="K834" s="180" t="s">
        <v>5032</v>
      </c>
      <c r="L834" s="180" t="s">
        <v>5033</v>
      </c>
      <c r="M834" s="180" t="s">
        <v>1837</v>
      </c>
      <c r="N834" s="180" t="s">
        <v>455</v>
      </c>
      <c r="O834" s="180">
        <v>81647900</v>
      </c>
      <c r="P834" s="180">
        <v>81648294</v>
      </c>
      <c r="Q834" s="180" t="s">
        <v>5034</v>
      </c>
      <c r="R834" s="180">
        <v>0</v>
      </c>
      <c r="S834" s="180" t="s">
        <v>1905</v>
      </c>
      <c r="T834" s="180" t="s">
        <v>26</v>
      </c>
      <c r="U834" s="180" t="b">
        <v>0</v>
      </c>
      <c r="V834" s="180" t="s">
        <v>1858</v>
      </c>
      <c r="W834" s="180" t="s">
        <v>26</v>
      </c>
      <c r="X834" s="159"/>
      <c r="Y834" s="159"/>
      <c r="Z834" s="159"/>
    </row>
    <row r="835" spans="1:26" ht="15" customHeight="1">
      <c r="A835" s="180" t="s">
        <v>456</v>
      </c>
      <c r="B835" s="180">
        <v>3452224</v>
      </c>
      <c r="C835" s="180" t="s">
        <v>1837</v>
      </c>
      <c r="D835" s="180" t="s">
        <v>2046</v>
      </c>
      <c r="E835" s="180" t="s">
        <v>1847</v>
      </c>
      <c r="F835" s="180">
        <v>624.04999999999995</v>
      </c>
      <c r="G835" s="180" t="s">
        <v>1840</v>
      </c>
      <c r="H835" s="180" t="s">
        <v>5035</v>
      </c>
      <c r="I835" s="180" t="s">
        <v>3242</v>
      </c>
      <c r="J835" s="180" t="s">
        <v>349</v>
      </c>
      <c r="K835" s="180" t="s">
        <v>5036</v>
      </c>
      <c r="L835" s="180" t="s">
        <v>5037</v>
      </c>
      <c r="M835" s="180" t="s">
        <v>1837</v>
      </c>
      <c r="N835" s="180" t="s">
        <v>456</v>
      </c>
      <c r="O835" s="180">
        <v>3451979</v>
      </c>
      <c r="P835" s="180">
        <v>3452382</v>
      </c>
      <c r="Q835" s="180" t="s">
        <v>5038</v>
      </c>
      <c r="R835" s="180">
        <v>0</v>
      </c>
      <c r="S835" s="180" t="s">
        <v>1905</v>
      </c>
      <c r="T835" s="180" t="s">
        <v>26</v>
      </c>
      <c r="U835" s="180" t="b">
        <v>0</v>
      </c>
      <c r="V835" s="180" t="s">
        <v>1858</v>
      </c>
      <c r="W835" s="180" t="s">
        <v>26</v>
      </c>
      <c r="X835" s="159"/>
      <c r="Y835" s="159"/>
      <c r="Z835" s="159"/>
    </row>
    <row r="836" spans="1:26" ht="15" customHeight="1">
      <c r="A836" s="180" t="s">
        <v>456</v>
      </c>
      <c r="B836" s="180">
        <v>21520797</v>
      </c>
      <c r="C836" s="180" t="s">
        <v>1837</v>
      </c>
      <c r="D836" s="180" t="s">
        <v>1890</v>
      </c>
      <c r="E836" s="180" t="s">
        <v>1913</v>
      </c>
      <c r="F836" s="180">
        <v>3258.19</v>
      </c>
      <c r="G836" s="180" t="s">
        <v>1840</v>
      </c>
      <c r="H836" s="180" t="s">
        <v>2940</v>
      </c>
      <c r="I836" s="180" t="s">
        <v>1873</v>
      </c>
      <c r="J836" s="180" t="s">
        <v>2941</v>
      </c>
      <c r="K836" s="180" t="s">
        <v>2942</v>
      </c>
      <c r="L836" s="180" t="s">
        <v>2943</v>
      </c>
      <c r="M836" s="180" t="s">
        <v>1877</v>
      </c>
      <c r="N836" s="180" t="s">
        <v>456</v>
      </c>
      <c r="O836" s="180">
        <v>21520687</v>
      </c>
      <c r="P836" s="180">
        <v>21520823</v>
      </c>
      <c r="Q836" s="180" t="s">
        <v>2944</v>
      </c>
      <c r="R836" s="180">
        <v>0</v>
      </c>
      <c r="S836" s="180" t="s">
        <v>1905</v>
      </c>
      <c r="T836" s="180" t="s">
        <v>26</v>
      </c>
      <c r="U836" s="180" t="b">
        <v>0</v>
      </c>
      <c r="V836" s="180" t="s">
        <v>1858</v>
      </c>
      <c r="W836" s="180" t="s">
        <v>26</v>
      </c>
      <c r="X836" s="159"/>
      <c r="Y836" s="159"/>
      <c r="Z836" s="159"/>
    </row>
    <row r="837" spans="1:26" ht="15" customHeight="1">
      <c r="A837" s="180" t="s">
        <v>456</v>
      </c>
      <c r="B837" s="180">
        <v>44876705</v>
      </c>
      <c r="C837" s="180" t="s">
        <v>1837</v>
      </c>
      <c r="D837" s="180" t="s">
        <v>1847</v>
      </c>
      <c r="E837" s="180" t="s">
        <v>2966</v>
      </c>
      <c r="F837" s="180">
        <v>2855.18</v>
      </c>
      <c r="G837" s="180" t="s">
        <v>1840</v>
      </c>
      <c r="H837" s="180" t="s">
        <v>2967</v>
      </c>
      <c r="I837" s="180" t="s">
        <v>2968</v>
      </c>
      <c r="J837" s="180" t="s">
        <v>2969</v>
      </c>
      <c r="K837" s="180" t="s">
        <v>2970</v>
      </c>
      <c r="L837" s="180" t="s">
        <v>2971</v>
      </c>
      <c r="M837" s="180" t="s">
        <v>1877</v>
      </c>
      <c r="N837" s="180" t="s">
        <v>456</v>
      </c>
      <c r="O837" s="180">
        <v>44876564</v>
      </c>
      <c r="P837" s="180">
        <v>44876753</v>
      </c>
      <c r="Q837" s="180" t="s">
        <v>2972</v>
      </c>
      <c r="R837" s="180">
        <v>0</v>
      </c>
      <c r="S837" s="180" t="s">
        <v>1905</v>
      </c>
      <c r="T837" s="180" t="s">
        <v>26</v>
      </c>
      <c r="U837" s="180" t="b">
        <v>0</v>
      </c>
      <c r="V837" s="180" t="s">
        <v>1858</v>
      </c>
      <c r="W837" s="180" t="s">
        <v>26</v>
      </c>
      <c r="X837" s="159"/>
      <c r="Y837" s="159"/>
      <c r="Z837" s="159"/>
    </row>
    <row r="838" spans="1:26" ht="15" customHeight="1">
      <c r="A838" s="180" t="s">
        <v>456</v>
      </c>
      <c r="B838" s="180">
        <v>54269587</v>
      </c>
      <c r="C838" s="180" t="s">
        <v>1837</v>
      </c>
      <c r="D838" s="180" t="s">
        <v>2979</v>
      </c>
      <c r="E838" s="180" t="s">
        <v>1866</v>
      </c>
      <c r="F838" s="180">
        <v>1344.89</v>
      </c>
      <c r="G838" s="180" t="s">
        <v>1840</v>
      </c>
      <c r="H838" s="180" t="s">
        <v>2980</v>
      </c>
      <c r="I838" s="180" t="s">
        <v>2981</v>
      </c>
      <c r="J838" s="180" t="s">
        <v>5039</v>
      </c>
      <c r="K838" s="180" t="s">
        <v>5040</v>
      </c>
      <c r="L838" s="180" t="s">
        <v>5041</v>
      </c>
      <c r="M838" s="180" t="s">
        <v>1837</v>
      </c>
      <c r="N838" s="180" t="s">
        <v>456</v>
      </c>
      <c r="O838" s="180">
        <v>54269546</v>
      </c>
      <c r="P838" s="180">
        <v>54269661</v>
      </c>
      <c r="Q838" s="180" t="s">
        <v>2985</v>
      </c>
      <c r="R838" s="180">
        <v>0</v>
      </c>
      <c r="S838" s="180" t="s">
        <v>1905</v>
      </c>
      <c r="T838" s="180" t="s">
        <v>26</v>
      </c>
      <c r="U838" s="180" t="b">
        <v>0</v>
      </c>
      <c r="V838" s="180" t="s">
        <v>1858</v>
      </c>
      <c r="W838" s="180" t="s">
        <v>26</v>
      </c>
      <c r="X838" s="159"/>
      <c r="Y838" s="159"/>
      <c r="Z838" s="159"/>
    </row>
    <row r="839" spans="1:26" ht="15" customHeight="1">
      <c r="A839" s="180" t="s">
        <v>456</v>
      </c>
      <c r="B839" s="180">
        <v>58536020</v>
      </c>
      <c r="C839" s="180" t="s">
        <v>1837</v>
      </c>
      <c r="D839" s="180" t="s">
        <v>2035</v>
      </c>
      <c r="E839" s="180" t="s">
        <v>1890</v>
      </c>
      <c r="F839" s="180">
        <v>879.09</v>
      </c>
      <c r="G839" s="180" t="s">
        <v>1840</v>
      </c>
      <c r="H839" s="180" t="s">
        <v>5042</v>
      </c>
      <c r="I839" s="180" t="s">
        <v>2581</v>
      </c>
      <c r="J839" s="180" t="s">
        <v>5043</v>
      </c>
      <c r="K839" s="180" t="s">
        <v>5044</v>
      </c>
      <c r="L839" s="180" t="s">
        <v>5045</v>
      </c>
      <c r="M839" s="180" t="s">
        <v>1837</v>
      </c>
      <c r="N839" s="180" t="s">
        <v>456</v>
      </c>
      <c r="O839" s="180">
        <v>58534833</v>
      </c>
      <c r="P839" s="180">
        <v>58538224</v>
      </c>
      <c r="Q839" s="180" t="s">
        <v>5046</v>
      </c>
      <c r="R839" s="180">
        <v>0</v>
      </c>
      <c r="S839" s="180" t="s">
        <v>33</v>
      </c>
      <c r="T839" s="180" t="s">
        <v>26</v>
      </c>
      <c r="U839" s="180" t="b">
        <v>0</v>
      </c>
      <c r="V839" s="180" t="s">
        <v>1858</v>
      </c>
      <c r="W839" s="180" t="s">
        <v>26</v>
      </c>
      <c r="X839" s="159"/>
      <c r="Y839" s="159"/>
      <c r="Z839" s="159"/>
    </row>
    <row r="840" spans="1:26" ht="15" customHeight="1">
      <c r="A840" s="180" t="s">
        <v>456</v>
      </c>
      <c r="B840" s="180">
        <v>58537155</v>
      </c>
      <c r="C840" s="180" t="s">
        <v>1837</v>
      </c>
      <c r="D840" s="180" t="s">
        <v>5047</v>
      </c>
      <c r="E840" s="180" t="s">
        <v>1890</v>
      </c>
      <c r="F840" s="180">
        <v>942.44</v>
      </c>
      <c r="G840" s="180" t="s">
        <v>1840</v>
      </c>
      <c r="H840" s="180" t="s">
        <v>5048</v>
      </c>
      <c r="I840" s="180" t="s">
        <v>2017</v>
      </c>
      <c r="J840" s="180" t="s">
        <v>5049</v>
      </c>
      <c r="K840" s="180" t="s">
        <v>5050</v>
      </c>
      <c r="L840" s="180" t="s">
        <v>5051</v>
      </c>
      <c r="M840" s="180" t="s">
        <v>1837</v>
      </c>
      <c r="N840" s="180" t="s">
        <v>456</v>
      </c>
      <c r="O840" s="180">
        <v>58534833</v>
      </c>
      <c r="P840" s="180">
        <v>58538224</v>
      </c>
      <c r="Q840" s="180" t="s">
        <v>5046</v>
      </c>
      <c r="R840" s="180">
        <v>0</v>
      </c>
      <c r="S840" s="180" t="s">
        <v>33</v>
      </c>
      <c r="T840" s="180" t="s">
        <v>26</v>
      </c>
      <c r="U840" s="180" t="b">
        <v>0</v>
      </c>
      <c r="V840" s="180" t="s">
        <v>1858</v>
      </c>
      <c r="W840" s="180" t="s">
        <v>26</v>
      </c>
      <c r="X840" s="159"/>
      <c r="Y840" s="159"/>
      <c r="Z840" s="159"/>
    </row>
    <row r="841" spans="1:26" ht="15" customHeight="1">
      <c r="A841" s="180" t="s">
        <v>456</v>
      </c>
      <c r="B841" s="180">
        <v>62523553</v>
      </c>
      <c r="C841" s="180" t="s">
        <v>1837</v>
      </c>
      <c r="D841" s="180" t="s">
        <v>1847</v>
      </c>
      <c r="E841" s="180" t="s">
        <v>5052</v>
      </c>
      <c r="F841" s="180" t="s">
        <v>1837</v>
      </c>
      <c r="G841" s="180" t="s">
        <v>1840</v>
      </c>
      <c r="H841" s="180" t="s">
        <v>5053</v>
      </c>
      <c r="I841" s="180" t="s">
        <v>1842</v>
      </c>
      <c r="J841" s="180" t="s">
        <v>1837</v>
      </c>
      <c r="K841" s="180" t="s">
        <v>5054</v>
      </c>
      <c r="L841" s="180" t="s">
        <v>1837</v>
      </c>
      <c r="M841" s="180" t="s">
        <v>1837</v>
      </c>
      <c r="N841" s="180" t="s">
        <v>456</v>
      </c>
      <c r="O841" s="180">
        <v>62523424</v>
      </c>
      <c r="P841" s="180">
        <v>62524363</v>
      </c>
      <c r="Q841" s="180" t="s">
        <v>2990</v>
      </c>
      <c r="R841" s="180">
        <v>0</v>
      </c>
      <c r="S841" s="180" t="s">
        <v>1905</v>
      </c>
      <c r="T841" s="180" t="s">
        <v>26</v>
      </c>
      <c r="U841" s="180" t="b">
        <v>0</v>
      </c>
      <c r="V841" s="180" t="s">
        <v>1858</v>
      </c>
      <c r="W841" s="180" t="s">
        <v>26</v>
      </c>
      <c r="X841" s="159"/>
      <c r="Y841" s="159"/>
      <c r="Z841" s="159"/>
    </row>
    <row r="842" spans="1:26" ht="15" customHeight="1">
      <c r="A842" s="180" t="s">
        <v>456</v>
      </c>
      <c r="B842" s="180">
        <v>62523571</v>
      </c>
      <c r="C842" s="180" t="s">
        <v>1837</v>
      </c>
      <c r="D842" s="180" t="s">
        <v>1866</v>
      </c>
      <c r="E842" s="180" t="s">
        <v>2986</v>
      </c>
      <c r="F842" s="180">
        <v>636.73</v>
      </c>
      <c r="G842" s="180" t="s">
        <v>1840</v>
      </c>
      <c r="H842" s="180" t="s">
        <v>2987</v>
      </c>
      <c r="I842" s="180" t="s">
        <v>2558</v>
      </c>
      <c r="J842" s="180" t="s">
        <v>2988</v>
      </c>
      <c r="K842" s="180" t="s">
        <v>2989</v>
      </c>
      <c r="L842" s="180" t="s">
        <v>1837</v>
      </c>
      <c r="M842" s="180" t="s">
        <v>1896</v>
      </c>
      <c r="N842" s="180" t="s">
        <v>456</v>
      </c>
      <c r="O842" s="180">
        <v>62523424</v>
      </c>
      <c r="P842" s="180">
        <v>62524363</v>
      </c>
      <c r="Q842" s="180" t="s">
        <v>2990</v>
      </c>
      <c r="R842" s="180">
        <v>0</v>
      </c>
      <c r="S842" s="180" t="s">
        <v>1905</v>
      </c>
      <c r="T842" s="180" t="s">
        <v>26</v>
      </c>
      <c r="U842" s="180" t="b">
        <v>0</v>
      </c>
      <c r="V842" s="180" t="s">
        <v>1858</v>
      </c>
      <c r="W842" s="180" t="s">
        <v>26</v>
      </c>
      <c r="X842" s="159"/>
      <c r="Y842" s="159"/>
      <c r="Z842" s="159"/>
    </row>
    <row r="843" spans="1:26" ht="15" customHeight="1">
      <c r="A843" s="180" t="s">
        <v>456</v>
      </c>
      <c r="B843" s="180">
        <v>70196614</v>
      </c>
      <c r="C843" s="180" t="s">
        <v>1837</v>
      </c>
      <c r="D843" s="180" t="s">
        <v>1839</v>
      </c>
      <c r="E843" s="180" t="s">
        <v>2311</v>
      </c>
      <c r="F843" s="180">
        <v>3633.17</v>
      </c>
      <c r="G843" s="180" t="s">
        <v>1840</v>
      </c>
      <c r="H843" s="180" t="s">
        <v>2991</v>
      </c>
      <c r="I843" s="180" t="s">
        <v>2992</v>
      </c>
      <c r="J843" s="180" t="s">
        <v>2993</v>
      </c>
      <c r="K843" s="180" t="s">
        <v>2994</v>
      </c>
      <c r="L843" s="180" t="s">
        <v>2995</v>
      </c>
      <c r="M843" s="180" t="s">
        <v>1877</v>
      </c>
      <c r="N843" s="180" t="s">
        <v>456</v>
      </c>
      <c r="O843" s="180">
        <v>70196500</v>
      </c>
      <c r="P843" s="180">
        <v>70196648</v>
      </c>
      <c r="Q843" s="180" t="s">
        <v>2996</v>
      </c>
      <c r="R843" s="180">
        <v>0</v>
      </c>
      <c r="S843" s="180" t="s">
        <v>33</v>
      </c>
      <c r="T843" s="180" t="s">
        <v>26</v>
      </c>
      <c r="U843" s="180" t="b">
        <v>0</v>
      </c>
      <c r="V843" s="180" t="s">
        <v>1858</v>
      </c>
      <c r="W843" s="180" t="s">
        <v>26</v>
      </c>
      <c r="X843" s="159"/>
      <c r="Y843" s="159"/>
      <c r="Z843" s="159"/>
    </row>
    <row r="844" spans="1:26" ht="15" customHeight="1">
      <c r="A844" s="180" t="s">
        <v>456</v>
      </c>
      <c r="B844" s="180">
        <v>74556356</v>
      </c>
      <c r="C844" s="180" t="s">
        <v>1837</v>
      </c>
      <c r="D844" s="180" t="s">
        <v>1866</v>
      </c>
      <c r="E844" s="180" t="s">
        <v>2997</v>
      </c>
      <c r="F844" s="180">
        <v>1703.65</v>
      </c>
      <c r="G844" s="180" t="s">
        <v>1840</v>
      </c>
      <c r="H844" s="180" t="s">
        <v>2998</v>
      </c>
      <c r="I844" s="180" t="s">
        <v>2999</v>
      </c>
      <c r="J844" s="180" t="s">
        <v>3000</v>
      </c>
      <c r="K844" s="180" t="s">
        <v>3001</v>
      </c>
      <c r="L844" s="180" t="s">
        <v>3002</v>
      </c>
      <c r="M844" s="180" t="s">
        <v>1877</v>
      </c>
      <c r="N844" s="180" t="s">
        <v>456</v>
      </c>
      <c r="O844" s="180">
        <v>74556337</v>
      </c>
      <c r="P844" s="180">
        <v>74556466</v>
      </c>
      <c r="Q844" s="180" t="s">
        <v>3003</v>
      </c>
      <c r="R844" s="180">
        <v>0</v>
      </c>
      <c r="S844" s="180" t="s">
        <v>1905</v>
      </c>
      <c r="T844" s="180" t="s">
        <v>26</v>
      </c>
      <c r="U844" s="180" t="b">
        <v>0</v>
      </c>
      <c r="V844" s="180" t="s">
        <v>1858</v>
      </c>
      <c r="W844" s="180" t="s">
        <v>26</v>
      </c>
      <c r="X844" s="159"/>
      <c r="Y844" s="159"/>
      <c r="Z844" s="159"/>
    </row>
    <row r="845" spans="1:26" ht="15" customHeight="1">
      <c r="A845" s="180" t="s">
        <v>456</v>
      </c>
      <c r="B845" s="180">
        <v>79863691</v>
      </c>
      <c r="C845" s="180" t="s">
        <v>1837</v>
      </c>
      <c r="D845" s="180" t="s">
        <v>1866</v>
      </c>
      <c r="E845" s="180" t="s">
        <v>2059</v>
      </c>
      <c r="F845" s="180">
        <v>1108.98</v>
      </c>
      <c r="G845" s="180" t="s">
        <v>1840</v>
      </c>
      <c r="H845" s="180" t="s">
        <v>3007</v>
      </c>
      <c r="I845" s="180" t="s">
        <v>2507</v>
      </c>
      <c r="J845" s="180" t="s">
        <v>3008</v>
      </c>
      <c r="K845" s="180" t="s">
        <v>3009</v>
      </c>
      <c r="L845" s="180" t="s">
        <v>3010</v>
      </c>
      <c r="M845" s="180" t="s">
        <v>1896</v>
      </c>
      <c r="N845" s="180" t="s">
        <v>456</v>
      </c>
      <c r="O845" s="180">
        <v>79863667</v>
      </c>
      <c r="P845" s="180">
        <v>79864291</v>
      </c>
      <c r="Q845" s="180" t="s">
        <v>3011</v>
      </c>
      <c r="R845" s="180">
        <v>0</v>
      </c>
      <c r="S845" s="180" t="s">
        <v>1905</v>
      </c>
      <c r="T845" s="180" t="s">
        <v>26</v>
      </c>
      <c r="U845" s="180" t="b">
        <v>0</v>
      </c>
      <c r="V845" s="180" t="s">
        <v>1858</v>
      </c>
      <c r="W845" s="180" t="s">
        <v>26</v>
      </c>
      <c r="X845" s="159"/>
      <c r="Y845" s="159"/>
      <c r="Z845" s="159"/>
    </row>
    <row r="846" spans="1:26" ht="15" customHeight="1">
      <c r="A846" s="180" t="s">
        <v>457</v>
      </c>
      <c r="B846" s="180">
        <v>501697</v>
      </c>
      <c r="C846" s="180" t="s">
        <v>1837</v>
      </c>
      <c r="D846" s="180" t="s">
        <v>1839</v>
      </c>
      <c r="E846" s="180" t="s">
        <v>5055</v>
      </c>
      <c r="F846" s="180">
        <v>12.01</v>
      </c>
      <c r="G846" s="180" t="s">
        <v>2606</v>
      </c>
      <c r="H846" s="180" t="s">
        <v>5056</v>
      </c>
      <c r="I846" s="180" t="s">
        <v>2558</v>
      </c>
      <c r="J846" s="180" t="s">
        <v>5057</v>
      </c>
      <c r="K846" s="180" t="s">
        <v>1837</v>
      </c>
      <c r="L846" s="180" t="s">
        <v>1837</v>
      </c>
      <c r="M846" s="180" t="s">
        <v>1837</v>
      </c>
      <c r="N846" s="180" t="s">
        <v>457</v>
      </c>
      <c r="O846" s="180">
        <v>501668</v>
      </c>
      <c r="P846" s="180">
        <v>501929</v>
      </c>
      <c r="Q846" s="180" t="s">
        <v>3015</v>
      </c>
      <c r="R846" s="180">
        <v>0</v>
      </c>
      <c r="S846" s="180" t="s">
        <v>1905</v>
      </c>
      <c r="T846" s="180" t="s">
        <v>26</v>
      </c>
      <c r="U846" s="180" t="b">
        <v>0</v>
      </c>
      <c r="V846" s="180" t="s">
        <v>1858</v>
      </c>
      <c r="W846" s="180" t="s">
        <v>26</v>
      </c>
      <c r="X846" s="159"/>
      <c r="Y846" s="159"/>
      <c r="Z846" s="159"/>
    </row>
    <row r="847" spans="1:26" ht="15" customHeight="1">
      <c r="A847" s="180" t="s">
        <v>457</v>
      </c>
      <c r="B847" s="180">
        <v>501701</v>
      </c>
      <c r="C847" s="180" t="s">
        <v>1837</v>
      </c>
      <c r="D847" s="180" t="s">
        <v>1866</v>
      </c>
      <c r="E847" s="180" t="s">
        <v>3012</v>
      </c>
      <c r="F847" s="180">
        <v>293.3</v>
      </c>
      <c r="G847" s="180" t="s">
        <v>1837</v>
      </c>
      <c r="H847" s="180" t="s">
        <v>3013</v>
      </c>
      <c r="I847" s="180" t="s">
        <v>1996</v>
      </c>
      <c r="J847" s="180" t="s">
        <v>3014</v>
      </c>
      <c r="K847" s="180" t="s">
        <v>1837</v>
      </c>
      <c r="L847" s="180" t="s">
        <v>1837</v>
      </c>
      <c r="M847" s="180" t="s">
        <v>1877</v>
      </c>
      <c r="N847" s="180" t="s">
        <v>457</v>
      </c>
      <c r="O847" s="180">
        <v>501668</v>
      </c>
      <c r="P847" s="180">
        <v>501929</v>
      </c>
      <c r="Q847" s="180" t="s">
        <v>3015</v>
      </c>
      <c r="R847" s="180">
        <v>0</v>
      </c>
      <c r="S847" s="180" t="s">
        <v>1905</v>
      </c>
      <c r="T847" s="180" t="s">
        <v>26</v>
      </c>
      <c r="U847" s="180" t="b">
        <v>0</v>
      </c>
      <c r="V847" s="180" t="s">
        <v>1858</v>
      </c>
      <c r="W847" s="180" t="s">
        <v>26</v>
      </c>
      <c r="X847" s="159"/>
      <c r="Y847" s="159"/>
      <c r="Z847" s="159"/>
    </row>
    <row r="848" spans="1:26" ht="15" customHeight="1">
      <c r="A848" s="180" t="s">
        <v>457</v>
      </c>
      <c r="B848" s="180">
        <v>501743</v>
      </c>
      <c r="C848" s="180" t="s">
        <v>1837</v>
      </c>
      <c r="D848" s="180" t="s">
        <v>1839</v>
      </c>
      <c r="E848" s="180" t="s">
        <v>5058</v>
      </c>
      <c r="F848" s="180">
        <v>332.74</v>
      </c>
      <c r="G848" s="180" t="s">
        <v>1837</v>
      </c>
      <c r="H848" s="180" t="s">
        <v>5059</v>
      </c>
      <c r="I848" s="180" t="s">
        <v>2042</v>
      </c>
      <c r="J848" s="180" t="s">
        <v>5060</v>
      </c>
      <c r="K848" s="180" t="s">
        <v>1837</v>
      </c>
      <c r="L848" s="180" t="s">
        <v>1837</v>
      </c>
      <c r="M848" s="180" t="s">
        <v>1837</v>
      </c>
      <c r="N848" s="180" t="s">
        <v>457</v>
      </c>
      <c r="O848" s="180">
        <v>501668</v>
      </c>
      <c r="P848" s="180">
        <v>501929</v>
      </c>
      <c r="Q848" s="180" t="s">
        <v>3015</v>
      </c>
      <c r="R848" s="180">
        <v>0</v>
      </c>
      <c r="S848" s="180" t="s">
        <v>1905</v>
      </c>
      <c r="T848" s="180" t="s">
        <v>26</v>
      </c>
      <c r="U848" s="180" t="b">
        <v>0</v>
      </c>
      <c r="V848" s="180" t="s">
        <v>1858</v>
      </c>
      <c r="W848" s="180" t="s">
        <v>26</v>
      </c>
      <c r="X848" s="159"/>
      <c r="Y848" s="159"/>
      <c r="Z848" s="159"/>
    </row>
    <row r="849" spans="1:26" ht="15" customHeight="1">
      <c r="A849" s="180" t="s">
        <v>457</v>
      </c>
      <c r="B849" s="180">
        <v>2015541</v>
      </c>
      <c r="C849" s="180" t="s">
        <v>1837</v>
      </c>
      <c r="D849" s="180" t="s">
        <v>2059</v>
      </c>
      <c r="E849" s="180" t="s">
        <v>1866</v>
      </c>
      <c r="F849" s="180">
        <v>30</v>
      </c>
      <c r="G849" s="180" t="s">
        <v>1840</v>
      </c>
      <c r="H849" s="180" t="s">
        <v>5061</v>
      </c>
      <c r="I849" s="180" t="s">
        <v>773</v>
      </c>
      <c r="J849" s="180" t="s">
        <v>1837</v>
      </c>
      <c r="K849" s="180" t="s">
        <v>1837</v>
      </c>
      <c r="L849" s="180" t="s">
        <v>1837</v>
      </c>
      <c r="M849" s="180" t="s">
        <v>1877</v>
      </c>
      <c r="N849" s="180" t="s">
        <v>457</v>
      </c>
      <c r="O849" s="180">
        <v>2015296</v>
      </c>
      <c r="P849" s="180">
        <v>2015703</v>
      </c>
      <c r="Q849" s="180" t="s">
        <v>3034</v>
      </c>
      <c r="R849" s="180">
        <v>0</v>
      </c>
      <c r="S849" s="180" t="s">
        <v>33</v>
      </c>
      <c r="T849" s="180" t="s">
        <v>26</v>
      </c>
      <c r="U849" s="180" t="b">
        <v>0</v>
      </c>
      <c r="V849" s="180" t="s">
        <v>1858</v>
      </c>
      <c r="W849" s="180" t="s">
        <v>26</v>
      </c>
      <c r="X849" s="159"/>
      <c r="Y849" s="159"/>
      <c r="Z849" s="159"/>
    </row>
    <row r="850" spans="1:26" ht="15" customHeight="1">
      <c r="A850" s="180" t="s">
        <v>457</v>
      </c>
      <c r="B850" s="180">
        <v>8325008</v>
      </c>
      <c r="C850" s="180" t="s">
        <v>1837</v>
      </c>
      <c r="D850" s="180" t="s">
        <v>1981</v>
      </c>
      <c r="E850" s="180" t="s">
        <v>1866</v>
      </c>
      <c r="F850" s="180">
        <v>605.51</v>
      </c>
      <c r="G850" s="180" t="s">
        <v>1840</v>
      </c>
      <c r="H850" s="180" t="s">
        <v>3037</v>
      </c>
      <c r="I850" s="180" t="s">
        <v>3038</v>
      </c>
      <c r="J850" s="180" t="s">
        <v>3039</v>
      </c>
      <c r="K850" s="180" t="s">
        <v>3040</v>
      </c>
      <c r="L850" s="180" t="s">
        <v>3041</v>
      </c>
      <c r="M850" s="180" t="s">
        <v>1896</v>
      </c>
      <c r="N850" s="180" t="s">
        <v>457</v>
      </c>
      <c r="O850" s="180">
        <v>8324950</v>
      </c>
      <c r="P850" s="180">
        <v>8325096</v>
      </c>
      <c r="Q850" s="180" t="s">
        <v>3042</v>
      </c>
      <c r="R850" s="180">
        <v>0</v>
      </c>
      <c r="S850" s="180" t="s">
        <v>33</v>
      </c>
      <c r="T850" s="180" t="s">
        <v>26</v>
      </c>
      <c r="U850" s="180" t="b">
        <v>0</v>
      </c>
      <c r="V850" s="180" t="s">
        <v>1858</v>
      </c>
      <c r="W850" s="180" t="s">
        <v>26</v>
      </c>
      <c r="X850" s="159"/>
      <c r="Y850" s="159"/>
      <c r="Z850" s="159"/>
    </row>
    <row r="851" spans="1:26" ht="15" customHeight="1">
      <c r="A851" s="180" t="s">
        <v>457</v>
      </c>
      <c r="B851" s="180">
        <v>8334065</v>
      </c>
      <c r="C851" s="180" t="s">
        <v>1837</v>
      </c>
      <c r="D851" s="180" t="s">
        <v>5062</v>
      </c>
      <c r="E851" s="180" t="s">
        <v>1847</v>
      </c>
      <c r="F851" s="180">
        <v>324.05</v>
      </c>
      <c r="G851" s="180" t="s">
        <v>1840</v>
      </c>
      <c r="H851" s="180" t="s">
        <v>5063</v>
      </c>
      <c r="I851" s="180" t="s">
        <v>5064</v>
      </c>
      <c r="J851" s="180" t="s">
        <v>5065</v>
      </c>
      <c r="K851" s="180" t="s">
        <v>5066</v>
      </c>
      <c r="L851" s="180" t="s">
        <v>5067</v>
      </c>
      <c r="M851" s="180" t="s">
        <v>1837</v>
      </c>
      <c r="N851" s="180" t="s">
        <v>457</v>
      </c>
      <c r="O851" s="180">
        <v>8333909</v>
      </c>
      <c r="P851" s="180">
        <v>8334116</v>
      </c>
      <c r="Q851" s="180" t="s">
        <v>3042</v>
      </c>
      <c r="R851" s="180">
        <v>0</v>
      </c>
      <c r="S851" s="180" t="s">
        <v>33</v>
      </c>
      <c r="T851" s="180" t="s">
        <v>26</v>
      </c>
      <c r="U851" s="180" t="b">
        <v>0</v>
      </c>
      <c r="V851" s="180" t="s">
        <v>1858</v>
      </c>
      <c r="W851" s="180" t="s">
        <v>26</v>
      </c>
      <c r="X851" s="159"/>
      <c r="Y851" s="159"/>
      <c r="Z851" s="159"/>
    </row>
    <row r="852" spans="1:26" ht="15" customHeight="1">
      <c r="A852" s="180" t="s">
        <v>457</v>
      </c>
      <c r="B852" s="180">
        <v>8896085</v>
      </c>
      <c r="C852" s="180" t="s">
        <v>1837</v>
      </c>
      <c r="D852" s="180" t="s">
        <v>4868</v>
      </c>
      <c r="E852" s="180" t="s">
        <v>1847</v>
      </c>
      <c r="F852" s="180">
        <v>336.73</v>
      </c>
      <c r="G852" s="180" t="s">
        <v>1837</v>
      </c>
      <c r="H852" s="180" t="s">
        <v>5068</v>
      </c>
      <c r="I852" s="180" t="s">
        <v>2618</v>
      </c>
      <c r="J852" s="180" t="s">
        <v>5069</v>
      </c>
      <c r="K852" s="180" t="s">
        <v>1837</v>
      </c>
      <c r="L852" s="180" t="s">
        <v>1837</v>
      </c>
      <c r="M852" s="180" t="s">
        <v>1837</v>
      </c>
      <c r="N852" s="180" t="s">
        <v>457</v>
      </c>
      <c r="O852" s="180">
        <v>8895965</v>
      </c>
      <c r="P852" s="180">
        <v>8896090</v>
      </c>
      <c r="Q852" s="180" t="s">
        <v>5070</v>
      </c>
      <c r="R852" s="180">
        <v>0</v>
      </c>
      <c r="S852" s="180" t="s">
        <v>33</v>
      </c>
      <c r="T852" s="180" t="s">
        <v>26</v>
      </c>
      <c r="U852" s="180" t="b">
        <v>0</v>
      </c>
      <c r="V852" s="180" t="s">
        <v>1846</v>
      </c>
      <c r="W852" s="180" t="s">
        <v>26</v>
      </c>
      <c r="X852" s="159"/>
      <c r="Y852" s="159"/>
      <c r="Z852" s="159"/>
    </row>
    <row r="853" spans="1:26" ht="15" customHeight="1">
      <c r="A853" s="180" t="s">
        <v>457</v>
      </c>
      <c r="B853" s="180">
        <v>9126022</v>
      </c>
      <c r="C853" s="180" t="s">
        <v>1837</v>
      </c>
      <c r="D853" s="180" t="s">
        <v>1866</v>
      </c>
      <c r="E853" s="180" t="s">
        <v>3046</v>
      </c>
      <c r="F853" s="180">
        <v>1106.29</v>
      </c>
      <c r="G853" s="180" t="s">
        <v>1840</v>
      </c>
      <c r="H853" s="180" t="s">
        <v>3047</v>
      </c>
      <c r="I853" s="180" t="s">
        <v>3048</v>
      </c>
      <c r="J853" s="180" t="s">
        <v>3049</v>
      </c>
      <c r="K853" s="180" t="s">
        <v>3050</v>
      </c>
      <c r="L853" s="180" t="s">
        <v>3051</v>
      </c>
      <c r="M853" s="180" t="s">
        <v>1844</v>
      </c>
      <c r="N853" s="180" t="s">
        <v>457</v>
      </c>
      <c r="O853" s="180">
        <v>9126011</v>
      </c>
      <c r="P853" s="180">
        <v>9126950</v>
      </c>
      <c r="Q853" s="180" t="s">
        <v>3052</v>
      </c>
      <c r="R853" s="180">
        <v>0</v>
      </c>
      <c r="S853" s="180" t="s">
        <v>33</v>
      </c>
      <c r="T853" s="180" t="s">
        <v>26</v>
      </c>
      <c r="U853" s="180" t="b">
        <v>0</v>
      </c>
      <c r="V853" s="180" t="s">
        <v>1858</v>
      </c>
      <c r="W853" s="180" t="s">
        <v>26</v>
      </c>
      <c r="X853" s="159"/>
      <c r="Y853" s="159"/>
      <c r="Z853" s="159"/>
    </row>
    <row r="854" spans="1:26" ht="15" customHeight="1">
      <c r="A854" s="180" t="s">
        <v>457</v>
      </c>
      <c r="B854" s="180">
        <v>11326797</v>
      </c>
      <c r="C854" s="180" t="s">
        <v>1837</v>
      </c>
      <c r="D854" s="180" t="s">
        <v>1839</v>
      </c>
      <c r="E854" s="180" t="s">
        <v>2500</v>
      </c>
      <c r="F854" s="180">
        <v>525.73</v>
      </c>
      <c r="G854" s="180" t="s">
        <v>1840</v>
      </c>
      <c r="H854" s="180" t="s">
        <v>5071</v>
      </c>
      <c r="I854" s="180" t="s">
        <v>2558</v>
      </c>
      <c r="J854" s="180" t="s">
        <v>5072</v>
      </c>
      <c r="K854" s="180" t="s">
        <v>5073</v>
      </c>
      <c r="L854" s="180" t="s">
        <v>1837</v>
      </c>
      <c r="M854" s="180" t="s">
        <v>1837</v>
      </c>
      <c r="N854" s="180" t="s">
        <v>457</v>
      </c>
      <c r="O854" s="180">
        <v>11326793</v>
      </c>
      <c r="P854" s="180">
        <v>11326844</v>
      </c>
      <c r="Q854" s="180" t="s">
        <v>5074</v>
      </c>
      <c r="R854" s="180">
        <v>0</v>
      </c>
      <c r="S854" s="180" t="s">
        <v>1905</v>
      </c>
      <c r="T854" s="180" t="s">
        <v>26</v>
      </c>
      <c r="U854" s="180" t="b">
        <v>0</v>
      </c>
      <c r="V854" s="180" t="s">
        <v>1858</v>
      </c>
      <c r="W854" s="180" t="s">
        <v>26</v>
      </c>
      <c r="X854" s="159"/>
      <c r="Y854" s="159"/>
      <c r="Z854" s="159"/>
    </row>
    <row r="855" spans="1:26" ht="15" customHeight="1">
      <c r="A855" s="180" t="s">
        <v>457</v>
      </c>
      <c r="B855" s="180">
        <v>11447525</v>
      </c>
      <c r="C855" s="180" t="s">
        <v>1837</v>
      </c>
      <c r="D855" s="180" t="s">
        <v>4548</v>
      </c>
      <c r="E855" s="180" t="s">
        <v>1890</v>
      </c>
      <c r="F855" s="180">
        <v>347.06</v>
      </c>
      <c r="G855" s="180" t="s">
        <v>1840</v>
      </c>
      <c r="H855" s="180" t="s">
        <v>5075</v>
      </c>
      <c r="I855" s="180" t="s">
        <v>2608</v>
      </c>
      <c r="J855" s="180" t="s">
        <v>5076</v>
      </c>
      <c r="K855" s="180" t="s">
        <v>5077</v>
      </c>
      <c r="L855" s="180" t="s">
        <v>1837</v>
      </c>
      <c r="M855" s="180" t="s">
        <v>1837</v>
      </c>
      <c r="N855" s="180" t="s">
        <v>457</v>
      </c>
      <c r="O855" s="180">
        <v>11447438</v>
      </c>
      <c r="P855" s="180">
        <v>11447597</v>
      </c>
      <c r="Q855" s="180" t="s">
        <v>5078</v>
      </c>
      <c r="R855" s="180">
        <v>0</v>
      </c>
      <c r="S855" s="180" t="s">
        <v>1905</v>
      </c>
      <c r="T855" s="180" t="s">
        <v>26</v>
      </c>
      <c r="U855" s="180" t="b">
        <v>0</v>
      </c>
      <c r="V855" s="180" t="s">
        <v>1858</v>
      </c>
      <c r="W855" s="180" t="s">
        <v>26</v>
      </c>
      <c r="X855" s="159"/>
      <c r="Y855" s="159"/>
      <c r="Z855" s="159"/>
    </row>
    <row r="856" spans="1:26" ht="15" customHeight="1">
      <c r="A856" s="180" t="s">
        <v>457</v>
      </c>
      <c r="B856" s="180">
        <v>13207858</v>
      </c>
      <c r="C856" s="180" t="s">
        <v>1837</v>
      </c>
      <c r="D856" s="180" t="s">
        <v>5079</v>
      </c>
      <c r="E856" s="180" t="s">
        <v>1847</v>
      </c>
      <c r="F856" s="180" t="s">
        <v>1837</v>
      </c>
      <c r="G856" s="180" t="s">
        <v>1840</v>
      </c>
      <c r="H856" s="180" t="s">
        <v>5080</v>
      </c>
      <c r="I856" s="180" t="s">
        <v>1842</v>
      </c>
      <c r="J856" s="180" t="s">
        <v>1837</v>
      </c>
      <c r="K856" s="180" t="s">
        <v>5081</v>
      </c>
      <c r="L856" s="180" t="s">
        <v>1837</v>
      </c>
      <c r="M856" s="180" t="s">
        <v>1837</v>
      </c>
      <c r="N856" s="180" t="s">
        <v>457</v>
      </c>
      <c r="O856" s="180">
        <v>13207312</v>
      </c>
      <c r="P856" s="180">
        <v>13208053</v>
      </c>
      <c r="Q856" s="180" t="s">
        <v>5082</v>
      </c>
      <c r="R856" s="180">
        <v>0</v>
      </c>
      <c r="S856" s="180" t="s">
        <v>33</v>
      </c>
      <c r="T856" s="180" t="s">
        <v>26</v>
      </c>
      <c r="U856" s="180" t="b">
        <v>0</v>
      </c>
      <c r="V856" s="180" t="s">
        <v>1858</v>
      </c>
      <c r="W856" s="180" t="s">
        <v>26</v>
      </c>
      <c r="X856" s="159"/>
      <c r="Y856" s="159"/>
      <c r="Z856" s="159"/>
    </row>
    <row r="857" spans="1:26" ht="15" customHeight="1">
      <c r="A857" s="180" t="s">
        <v>457</v>
      </c>
      <c r="B857" s="180">
        <v>14090036</v>
      </c>
      <c r="C857" s="180" t="s">
        <v>1837</v>
      </c>
      <c r="D857" s="180" t="s">
        <v>1866</v>
      </c>
      <c r="E857" s="180" t="s">
        <v>3058</v>
      </c>
      <c r="F857" s="180" t="s">
        <v>1837</v>
      </c>
      <c r="G857" s="180" t="s">
        <v>1840</v>
      </c>
      <c r="H857" s="180" t="s">
        <v>3059</v>
      </c>
      <c r="I857" s="180" t="s">
        <v>1842</v>
      </c>
      <c r="J857" s="180" t="s">
        <v>1837</v>
      </c>
      <c r="K857" s="180" t="s">
        <v>5083</v>
      </c>
      <c r="L857" s="180" t="s">
        <v>1837</v>
      </c>
      <c r="M857" s="180" t="s">
        <v>1837</v>
      </c>
      <c r="N857" s="180" t="s">
        <v>457</v>
      </c>
      <c r="O857" s="180">
        <v>14089784</v>
      </c>
      <c r="P857" s="180">
        <v>14090420</v>
      </c>
      <c r="Q857" s="180" t="s">
        <v>3061</v>
      </c>
      <c r="R857" s="180">
        <v>0</v>
      </c>
      <c r="S857" s="180" t="s">
        <v>33</v>
      </c>
      <c r="T857" s="180" t="s">
        <v>26</v>
      </c>
      <c r="U857" s="180" t="b">
        <v>0</v>
      </c>
      <c r="V857" s="180" t="s">
        <v>1858</v>
      </c>
      <c r="W857" s="180" t="s">
        <v>26</v>
      </c>
      <c r="X857" s="159"/>
      <c r="Y857" s="159"/>
      <c r="Z857" s="159"/>
    </row>
    <row r="858" spans="1:26" ht="15" customHeight="1">
      <c r="A858" s="180" t="s">
        <v>457</v>
      </c>
      <c r="B858" s="180">
        <v>14942171</v>
      </c>
      <c r="C858" s="180" t="s">
        <v>1837</v>
      </c>
      <c r="D858" s="180" t="s">
        <v>1839</v>
      </c>
      <c r="E858" s="180" t="s">
        <v>3062</v>
      </c>
      <c r="F858" s="180">
        <v>2812.2</v>
      </c>
      <c r="G858" s="180" t="s">
        <v>1840</v>
      </c>
      <c r="H858" s="180" t="s">
        <v>3063</v>
      </c>
      <c r="I858" s="180" t="s">
        <v>3064</v>
      </c>
      <c r="J858" s="180" t="s">
        <v>3065</v>
      </c>
      <c r="K858" s="180" t="s">
        <v>3066</v>
      </c>
      <c r="L858" s="180" t="s">
        <v>3067</v>
      </c>
      <c r="M858" s="180" t="s">
        <v>1896</v>
      </c>
      <c r="N858" s="180" t="s">
        <v>457</v>
      </c>
      <c r="O858" s="180">
        <v>14941488</v>
      </c>
      <c r="P858" s="180">
        <v>14942448</v>
      </c>
      <c r="Q858" s="180" t="s">
        <v>3068</v>
      </c>
      <c r="R858" s="180">
        <v>0</v>
      </c>
      <c r="S858" s="180" t="s">
        <v>1905</v>
      </c>
      <c r="T858" s="180" t="s">
        <v>26</v>
      </c>
      <c r="U858" s="180" t="b">
        <v>0</v>
      </c>
      <c r="V858" s="180" t="s">
        <v>1858</v>
      </c>
      <c r="W858" s="180" t="s">
        <v>26</v>
      </c>
      <c r="X858" s="159"/>
      <c r="Y858" s="159"/>
      <c r="Z858" s="159"/>
    </row>
    <row r="859" spans="1:26" ht="15" customHeight="1">
      <c r="A859" s="180" t="s">
        <v>457</v>
      </c>
      <c r="B859" s="180">
        <v>17286686</v>
      </c>
      <c r="C859" s="180" t="s">
        <v>1837</v>
      </c>
      <c r="D859" s="180" t="s">
        <v>3073</v>
      </c>
      <c r="E859" s="180" t="s">
        <v>1866</v>
      </c>
      <c r="F859" s="180">
        <v>310.73</v>
      </c>
      <c r="G859" s="180" t="s">
        <v>1837</v>
      </c>
      <c r="H859" s="180" t="s">
        <v>3074</v>
      </c>
      <c r="I859" s="180" t="s">
        <v>1893</v>
      </c>
      <c r="J859" s="180" t="s">
        <v>5084</v>
      </c>
      <c r="K859" s="180" t="s">
        <v>1837</v>
      </c>
      <c r="L859" s="180" t="s">
        <v>1837</v>
      </c>
      <c r="M859" s="180" t="s">
        <v>1837</v>
      </c>
      <c r="N859" s="180" t="s">
        <v>457</v>
      </c>
      <c r="O859" s="180">
        <v>17286379</v>
      </c>
      <c r="P859" s="180">
        <v>17286715</v>
      </c>
      <c r="Q859" s="180" t="s">
        <v>3072</v>
      </c>
      <c r="R859" s="180">
        <v>0</v>
      </c>
      <c r="S859" s="180" t="s">
        <v>1905</v>
      </c>
      <c r="T859" s="180" t="s">
        <v>26</v>
      </c>
      <c r="U859" s="180" t="b">
        <v>0</v>
      </c>
      <c r="V859" s="180" t="s">
        <v>1858</v>
      </c>
      <c r="W859" s="180" t="s">
        <v>26</v>
      </c>
      <c r="X859" s="159"/>
      <c r="Y859" s="159"/>
      <c r="Z859" s="159"/>
    </row>
    <row r="860" spans="1:26" ht="15" customHeight="1">
      <c r="A860" s="180" t="s">
        <v>457</v>
      </c>
      <c r="B860" s="180">
        <v>17286688</v>
      </c>
      <c r="C860" s="180" t="s">
        <v>1837</v>
      </c>
      <c r="D860" s="180" t="s">
        <v>5085</v>
      </c>
      <c r="E860" s="180" t="s">
        <v>1866</v>
      </c>
      <c r="F860" s="180">
        <v>81.23</v>
      </c>
      <c r="G860" s="180" t="s">
        <v>1837</v>
      </c>
      <c r="H860" s="180" t="s">
        <v>5086</v>
      </c>
      <c r="I860" s="180" t="s">
        <v>2293</v>
      </c>
      <c r="J860" s="180" t="s">
        <v>5087</v>
      </c>
      <c r="K860" s="180" t="s">
        <v>1837</v>
      </c>
      <c r="L860" s="180" t="s">
        <v>1837</v>
      </c>
      <c r="M860" s="180" t="s">
        <v>1837</v>
      </c>
      <c r="N860" s="180" t="s">
        <v>457</v>
      </c>
      <c r="O860" s="180">
        <v>17286379</v>
      </c>
      <c r="P860" s="180">
        <v>17286715</v>
      </c>
      <c r="Q860" s="180" t="s">
        <v>3072</v>
      </c>
      <c r="R860" s="180">
        <v>0</v>
      </c>
      <c r="S860" s="180" t="s">
        <v>1905</v>
      </c>
      <c r="T860" s="180" t="s">
        <v>26</v>
      </c>
      <c r="U860" s="180" t="b">
        <v>0</v>
      </c>
      <c r="V860" s="180" t="s">
        <v>1858</v>
      </c>
      <c r="W860" s="180" t="s">
        <v>26</v>
      </c>
      <c r="X860" s="159"/>
      <c r="Y860" s="159"/>
      <c r="Z860" s="159"/>
    </row>
    <row r="861" spans="1:26" ht="15" customHeight="1">
      <c r="A861" s="180" t="s">
        <v>457</v>
      </c>
      <c r="B861" s="180">
        <v>17455667</v>
      </c>
      <c r="C861" s="180" t="s">
        <v>1837</v>
      </c>
      <c r="D861" s="180" t="s">
        <v>1859</v>
      </c>
      <c r="E861" s="180" t="s">
        <v>1847</v>
      </c>
      <c r="F861" s="180">
        <v>331.73</v>
      </c>
      <c r="G861" s="180" t="s">
        <v>1837</v>
      </c>
      <c r="H861" s="180" t="s">
        <v>5088</v>
      </c>
      <c r="I861" s="180" t="s">
        <v>2558</v>
      </c>
      <c r="J861" s="180" t="s">
        <v>5089</v>
      </c>
      <c r="K861" s="180" t="s">
        <v>1837</v>
      </c>
      <c r="L861" s="180" t="s">
        <v>1837</v>
      </c>
      <c r="M861" s="180" t="s">
        <v>1837</v>
      </c>
      <c r="N861" s="180" t="s">
        <v>457</v>
      </c>
      <c r="O861" s="180">
        <v>17455646</v>
      </c>
      <c r="P861" s="180">
        <v>17455959</v>
      </c>
      <c r="Q861" s="180" t="s">
        <v>5090</v>
      </c>
      <c r="R861" s="180">
        <v>0</v>
      </c>
      <c r="S861" s="180" t="s">
        <v>33</v>
      </c>
      <c r="T861" s="180" t="s">
        <v>26</v>
      </c>
      <c r="U861" s="180" t="b">
        <v>0</v>
      </c>
      <c r="V861" s="180" t="s">
        <v>1858</v>
      </c>
      <c r="W861" s="180" t="s">
        <v>26</v>
      </c>
      <c r="X861" s="159"/>
      <c r="Y861" s="159"/>
      <c r="Z861" s="159"/>
    </row>
    <row r="862" spans="1:26" ht="15" customHeight="1">
      <c r="A862" s="180" t="s">
        <v>457</v>
      </c>
      <c r="B862" s="180">
        <v>17455674</v>
      </c>
      <c r="C862" s="180" t="s">
        <v>1837</v>
      </c>
      <c r="D862" s="180" t="s">
        <v>2046</v>
      </c>
      <c r="E862" s="180" t="s">
        <v>1847</v>
      </c>
      <c r="F862" s="180">
        <v>340.73</v>
      </c>
      <c r="G862" s="180" t="s">
        <v>1837</v>
      </c>
      <c r="H862" s="180" t="s">
        <v>5091</v>
      </c>
      <c r="I862" s="180" t="s">
        <v>2031</v>
      </c>
      <c r="J862" s="180" t="s">
        <v>5092</v>
      </c>
      <c r="K862" s="180" t="s">
        <v>1837</v>
      </c>
      <c r="L862" s="180" t="s">
        <v>1837</v>
      </c>
      <c r="M862" s="180" t="s">
        <v>1837</v>
      </c>
      <c r="N862" s="180" t="s">
        <v>457</v>
      </c>
      <c r="O862" s="180">
        <v>17455646</v>
      </c>
      <c r="P862" s="180">
        <v>17455959</v>
      </c>
      <c r="Q862" s="180" t="s">
        <v>5090</v>
      </c>
      <c r="R862" s="180">
        <v>0</v>
      </c>
      <c r="S862" s="180" t="s">
        <v>33</v>
      </c>
      <c r="T862" s="180" t="s">
        <v>26</v>
      </c>
      <c r="U862" s="180" t="b">
        <v>0</v>
      </c>
      <c r="V862" s="180" t="s">
        <v>1858</v>
      </c>
      <c r="W862" s="180" t="s">
        <v>26</v>
      </c>
      <c r="X862" s="159"/>
      <c r="Y862" s="159"/>
      <c r="Z862" s="159"/>
    </row>
    <row r="863" spans="1:26" ht="15" customHeight="1">
      <c r="A863" s="180" t="s">
        <v>457</v>
      </c>
      <c r="B863" s="180">
        <v>17455691</v>
      </c>
      <c r="C863" s="180" t="s">
        <v>1837</v>
      </c>
      <c r="D863" s="180" t="s">
        <v>5093</v>
      </c>
      <c r="E863" s="180" t="s">
        <v>1847</v>
      </c>
      <c r="F863" s="180">
        <v>331.73</v>
      </c>
      <c r="G863" s="180" t="s">
        <v>1837</v>
      </c>
      <c r="H863" s="180" t="s">
        <v>5094</v>
      </c>
      <c r="I863" s="180" t="s">
        <v>1996</v>
      </c>
      <c r="J863" s="180" t="s">
        <v>5095</v>
      </c>
      <c r="K863" s="180" t="s">
        <v>1837</v>
      </c>
      <c r="L863" s="180" t="s">
        <v>1837</v>
      </c>
      <c r="M863" s="180" t="s">
        <v>1837</v>
      </c>
      <c r="N863" s="180" t="s">
        <v>457</v>
      </c>
      <c r="O863" s="180">
        <v>17455646</v>
      </c>
      <c r="P863" s="180">
        <v>17455959</v>
      </c>
      <c r="Q863" s="180" t="s">
        <v>5090</v>
      </c>
      <c r="R863" s="180">
        <v>0</v>
      </c>
      <c r="S863" s="180" t="s">
        <v>33</v>
      </c>
      <c r="T863" s="180" t="s">
        <v>26</v>
      </c>
      <c r="U863" s="180" t="b">
        <v>0</v>
      </c>
      <c r="V863" s="180" t="s">
        <v>1858</v>
      </c>
      <c r="W863" s="180" t="s">
        <v>26</v>
      </c>
      <c r="X863" s="159"/>
      <c r="Y863" s="159"/>
      <c r="Z863" s="159"/>
    </row>
    <row r="864" spans="1:26" ht="15" customHeight="1">
      <c r="A864" s="180" t="s">
        <v>457</v>
      </c>
      <c r="B864" s="180">
        <v>17455703</v>
      </c>
      <c r="C864" s="180" t="s">
        <v>1837</v>
      </c>
      <c r="D864" s="180" t="s">
        <v>5096</v>
      </c>
      <c r="E864" s="180" t="s">
        <v>1847</v>
      </c>
      <c r="F864" s="180">
        <v>328.73</v>
      </c>
      <c r="G864" s="180" t="s">
        <v>1837</v>
      </c>
      <c r="H864" s="180" t="s">
        <v>5097</v>
      </c>
      <c r="I864" s="180" t="s">
        <v>1996</v>
      </c>
      <c r="J864" s="180" t="s">
        <v>5098</v>
      </c>
      <c r="K864" s="180" t="s">
        <v>1837</v>
      </c>
      <c r="L864" s="180" t="s">
        <v>1837</v>
      </c>
      <c r="M864" s="180" t="s">
        <v>1837</v>
      </c>
      <c r="N864" s="180" t="s">
        <v>457</v>
      </c>
      <c r="O864" s="180">
        <v>17455646</v>
      </c>
      <c r="P864" s="180">
        <v>17455959</v>
      </c>
      <c r="Q864" s="180" t="s">
        <v>5090</v>
      </c>
      <c r="R864" s="180">
        <v>0</v>
      </c>
      <c r="S864" s="180" t="s">
        <v>33</v>
      </c>
      <c r="T864" s="180" t="s">
        <v>26</v>
      </c>
      <c r="U864" s="180" t="b">
        <v>0</v>
      </c>
      <c r="V864" s="180" t="s">
        <v>1858</v>
      </c>
      <c r="W864" s="180" t="s">
        <v>26</v>
      </c>
      <c r="X864" s="159"/>
      <c r="Y864" s="159"/>
      <c r="Z864" s="159"/>
    </row>
    <row r="865" spans="1:26" ht="15" customHeight="1">
      <c r="A865" s="180" t="s">
        <v>457</v>
      </c>
      <c r="B865" s="180">
        <v>18606579</v>
      </c>
      <c r="C865" s="180" t="s">
        <v>1837</v>
      </c>
      <c r="D865" s="180" t="s">
        <v>3076</v>
      </c>
      <c r="E865" s="180" t="s">
        <v>1866</v>
      </c>
      <c r="F865" s="180">
        <v>1131.4100000000001</v>
      </c>
      <c r="G865" s="180" t="s">
        <v>1840</v>
      </c>
      <c r="H865" s="180" t="s">
        <v>3077</v>
      </c>
      <c r="I865" s="180" t="s">
        <v>3078</v>
      </c>
      <c r="J865" s="180" t="s">
        <v>3079</v>
      </c>
      <c r="K865" s="180" t="s">
        <v>3080</v>
      </c>
      <c r="L865" s="180" t="s">
        <v>3081</v>
      </c>
      <c r="M865" s="180" t="s">
        <v>1896</v>
      </c>
      <c r="N865" s="180" t="s">
        <v>457</v>
      </c>
      <c r="O865" s="180">
        <v>18606541</v>
      </c>
      <c r="P865" s="180">
        <v>18606656</v>
      </c>
      <c r="Q865" s="180" t="s">
        <v>3082</v>
      </c>
      <c r="R865" s="180">
        <v>0</v>
      </c>
      <c r="S865" s="180" t="s">
        <v>33</v>
      </c>
      <c r="T865" s="180" t="s">
        <v>26</v>
      </c>
      <c r="U865" s="180" t="b">
        <v>0</v>
      </c>
      <c r="V865" s="180" t="s">
        <v>1858</v>
      </c>
      <c r="W865" s="180" t="s">
        <v>26</v>
      </c>
      <c r="X865" s="159"/>
      <c r="Y865" s="159"/>
      <c r="Z865" s="159"/>
    </row>
    <row r="866" spans="1:26" ht="15" customHeight="1">
      <c r="A866" s="180" t="s">
        <v>457</v>
      </c>
      <c r="B866" s="180">
        <v>20624371</v>
      </c>
      <c r="C866" s="180" t="s">
        <v>1837</v>
      </c>
      <c r="D866" s="180" t="s">
        <v>1866</v>
      </c>
      <c r="E866" s="180" t="s">
        <v>2066</v>
      </c>
      <c r="F866" s="180">
        <v>1745.4</v>
      </c>
      <c r="G866" s="180" t="s">
        <v>1840</v>
      </c>
      <c r="H866" s="180" t="s">
        <v>3083</v>
      </c>
      <c r="I866" s="180" t="s">
        <v>2429</v>
      </c>
      <c r="J866" s="180" t="s">
        <v>5099</v>
      </c>
      <c r="K866" s="180" t="s">
        <v>5100</v>
      </c>
      <c r="L866" s="180" t="s">
        <v>1837</v>
      </c>
      <c r="M866" s="180" t="s">
        <v>1837</v>
      </c>
      <c r="N866" s="180" t="s">
        <v>457</v>
      </c>
      <c r="O866" s="180">
        <v>20624289</v>
      </c>
      <c r="P866" s="180">
        <v>20625650</v>
      </c>
      <c r="Q866" s="180" t="s">
        <v>3086</v>
      </c>
      <c r="R866" s="180">
        <v>0</v>
      </c>
      <c r="S866" s="180" t="s">
        <v>33</v>
      </c>
      <c r="T866" s="180" t="s">
        <v>26</v>
      </c>
      <c r="U866" s="180" t="b">
        <v>0</v>
      </c>
      <c r="V866" s="180" t="s">
        <v>1858</v>
      </c>
      <c r="W866" s="180" t="s">
        <v>26</v>
      </c>
      <c r="X866" s="159"/>
      <c r="Y866" s="159"/>
      <c r="Z866" s="159"/>
    </row>
    <row r="867" spans="1:26" ht="15" customHeight="1">
      <c r="A867" s="180" t="s">
        <v>457</v>
      </c>
      <c r="B867" s="180">
        <v>22757390</v>
      </c>
      <c r="C867" s="180" t="s">
        <v>1837</v>
      </c>
      <c r="D867" s="180" t="s">
        <v>1890</v>
      </c>
      <c r="E867" s="180" t="s">
        <v>2319</v>
      </c>
      <c r="F867" s="180">
        <v>1314.73</v>
      </c>
      <c r="G867" s="180" t="s">
        <v>1837</v>
      </c>
      <c r="H867" s="180" t="s">
        <v>5101</v>
      </c>
      <c r="I867" s="180" t="s">
        <v>2031</v>
      </c>
      <c r="J867" s="180" t="s">
        <v>5102</v>
      </c>
      <c r="K867" s="180" t="s">
        <v>1837</v>
      </c>
      <c r="L867" s="180" t="s">
        <v>1837</v>
      </c>
      <c r="M867" s="180" t="s">
        <v>1837</v>
      </c>
      <c r="N867" s="180" t="s">
        <v>457</v>
      </c>
      <c r="O867" s="180">
        <v>22757313</v>
      </c>
      <c r="P867" s="180">
        <v>22759682</v>
      </c>
      <c r="Q867" s="180" t="s">
        <v>5103</v>
      </c>
      <c r="R867" s="180">
        <v>0</v>
      </c>
      <c r="S867" s="180" t="s">
        <v>33</v>
      </c>
      <c r="T867" s="180" t="s">
        <v>26</v>
      </c>
      <c r="U867" s="180" t="b">
        <v>0</v>
      </c>
      <c r="V867" s="180" t="s">
        <v>1858</v>
      </c>
      <c r="W867" s="180" t="s">
        <v>26</v>
      </c>
      <c r="X867" s="159"/>
      <c r="Y867" s="159"/>
      <c r="Z867" s="159"/>
    </row>
    <row r="868" spans="1:26" ht="15" customHeight="1">
      <c r="A868" s="180" t="s">
        <v>457</v>
      </c>
      <c r="B868" s="180">
        <v>30009211</v>
      </c>
      <c r="C868" s="180" t="s">
        <v>1837</v>
      </c>
      <c r="D868" s="180" t="s">
        <v>3087</v>
      </c>
      <c r="E868" s="180" t="s">
        <v>1866</v>
      </c>
      <c r="F868" s="180">
        <v>1984.06</v>
      </c>
      <c r="G868" s="180" t="s">
        <v>1840</v>
      </c>
      <c r="H868" s="180" t="s">
        <v>3088</v>
      </c>
      <c r="I868" s="180" t="s">
        <v>2277</v>
      </c>
      <c r="J868" s="180" t="s">
        <v>3089</v>
      </c>
      <c r="K868" s="180" t="s">
        <v>3090</v>
      </c>
      <c r="L868" s="180" t="s">
        <v>1837</v>
      </c>
      <c r="M868" s="180" t="s">
        <v>1877</v>
      </c>
      <c r="N868" s="180" t="s">
        <v>457</v>
      </c>
      <c r="O868" s="180">
        <v>30009004</v>
      </c>
      <c r="P868" s="180">
        <v>30009353</v>
      </c>
      <c r="Q868" s="180" t="s">
        <v>3091</v>
      </c>
      <c r="R868" s="180">
        <v>0</v>
      </c>
      <c r="S868" s="180" t="s">
        <v>1905</v>
      </c>
      <c r="T868" s="180" t="s">
        <v>26</v>
      </c>
      <c r="U868" s="180" t="b">
        <v>0</v>
      </c>
      <c r="V868" s="180" t="s">
        <v>1858</v>
      </c>
      <c r="W868" s="180" t="s">
        <v>26</v>
      </c>
      <c r="X868" s="159"/>
      <c r="Y868" s="159"/>
      <c r="Z868" s="159"/>
    </row>
    <row r="869" spans="1:26" ht="15" customHeight="1">
      <c r="A869" s="180" t="s">
        <v>457</v>
      </c>
      <c r="B869" s="180">
        <v>34684171</v>
      </c>
      <c r="C869" s="180" t="s">
        <v>1837</v>
      </c>
      <c r="D869" s="180" t="s">
        <v>5104</v>
      </c>
      <c r="E869" s="180" t="s">
        <v>1839</v>
      </c>
      <c r="F869" s="180">
        <v>30</v>
      </c>
      <c r="G869" s="180" t="s">
        <v>1840</v>
      </c>
      <c r="H869" s="180" t="s">
        <v>5105</v>
      </c>
      <c r="I869" s="180" t="s">
        <v>773</v>
      </c>
      <c r="J869" s="180" t="s">
        <v>1837</v>
      </c>
      <c r="K869" s="180" t="s">
        <v>1837</v>
      </c>
      <c r="L869" s="180" t="s">
        <v>1837</v>
      </c>
      <c r="M869" s="180" t="s">
        <v>1877</v>
      </c>
      <c r="N869" s="180" t="s">
        <v>457</v>
      </c>
      <c r="O869" s="180">
        <v>34683991</v>
      </c>
      <c r="P869" s="180">
        <v>34684173</v>
      </c>
      <c r="Q869" s="180" t="s">
        <v>5106</v>
      </c>
      <c r="R869" s="180">
        <v>0</v>
      </c>
      <c r="S869" s="180" t="s">
        <v>1905</v>
      </c>
      <c r="T869" s="180" t="s">
        <v>26</v>
      </c>
      <c r="U869" s="180" t="b">
        <v>0</v>
      </c>
      <c r="V869" s="180" t="s">
        <v>1858</v>
      </c>
      <c r="W869" s="180" t="s">
        <v>26</v>
      </c>
      <c r="X869" s="159"/>
      <c r="Y869" s="159"/>
      <c r="Z869" s="159"/>
    </row>
    <row r="870" spans="1:26" ht="15" customHeight="1">
      <c r="A870" s="180" t="s">
        <v>457</v>
      </c>
      <c r="B870" s="180">
        <v>35267372</v>
      </c>
      <c r="C870" s="180" t="s">
        <v>1837</v>
      </c>
      <c r="D870" s="180" t="s">
        <v>1866</v>
      </c>
      <c r="E870" s="180" t="s">
        <v>3094</v>
      </c>
      <c r="F870" s="180">
        <v>670.33</v>
      </c>
      <c r="G870" s="180" t="s">
        <v>1840</v>
      </c>
      <c r="H870" s="180" t="s">
        <v>3095</v>
      </c>
      <c r="I870" s="180" t="s">
        <v>1967</v>
      </c>
      <c r="J870" s="180" t="s">
        <v>3096</v>
      </c>
      <c r="K870" s="180" t="s">
        <v>3097</v>
      </c>
      <c r="L870" s="180" t="s">
        <v>3098</v>
      </c>
      <c r="M870" s="180" t="s">
        <v>1844</v>
      </c>
      <c r="N870" s="180" t="s">
        <v>457</v>
      </c>
      <c r="O870" s="180">
        <v>35267108</v>
      </c>
      <c r="P870" s="180">
        <v>35267734</v>
      </c>
      <c r="Q870" s="180" t="s">
        <v>3099</v>
      </c>
      <c r="R870" s="180">
        <v>0</v>
      </c>
      <c r="S870" s="180" t="s">
        <v>1905</v>
      </c>
      <c r="T870" s="180" t="s">
        <v>26</v>
      </c>
      <c r="U870" s="180" t="b">
        <v>0</v>
      </c>
      <c r="V870" s="180" t="s">
        <v>1858</v>
      </c>
      <c r="W870" s="180" t="s">
        <v>26</v>
      </c>
      <c r="X870" s="159"/>
      <c r="Y870" s="159"/>
      <c r="Z870" s="159"/>
    </row>
    <row r="871" spans="1:26" ht="15" customHeight="1">
      <c r="A871" s="180" t="s">
        <v>457</v>
      </c>
      <c r="B871" s="180">
        <v>35511516</v>
      </c>
      <c r="C871" s="180" t="s">
        <v>1837</v>
      </c>
      <c r="D871" s="180" t="s">
        <v>3106</v>
      </c>
      <c r="E871" s="180" t="s">
        <v>1866</v>
      </c>
      <c r="F871" s="180">
        <v>155.72999999999999</v>
      </c>
      <c r="G871" s="180" t="s">
        <v>1837</v>
      </c>
      <c r="H871" s="180" t="s">
        <v>3107</v>
      </c>
      <c r="I871" s="180" t="s">
        <v>2293</v>
      </c>
      <c r="J871" s="180" t="s">
        <v>5107</v>
      </c>
      <c r="K871" s="180" t="s">
        <v>1837</v>
      </c>
      <c r="L871" s="180" t="s">
        <v>1837</v>
      </c>
      <c r="M871" s="180" t="s">
        <v>1837</v>
      </c>
      <c r="N871" s="180" t="s">
        <v>457</v>
      </c>
      <c r="O871" s="180">
        <v>35511410</v>
      </c>
      <c r="P871" s="180">
        <v>35511593</v>
      </c>
      <c r="Q871" s="180" t="s">
        <v>3102</v>
      </c>
      <c r="R871" s="180">
        <v>0</v>
      </c>
      <c r="S871" s="180" t="s">
        <v>33</v>
      </c>
      <c r="T871" s="180" t="s">
        <v>26</v>
      </c>
      <c r="U871" s="180" t="b">
        <v>0</v>
      </c>
      <c r="V871" s="180" t="s">
        <v>1858</v>
      </c>
      <c r="W871" s="180" t="s">
        <v>26</v>
      </c>
      <c r="X871" s="159"/>
      <c r="Y871" s="159"/>
      <c r="Z871" s="159"/>
    </row>
    <row r="872" spans="1:26" ht="15" customHeight="1">
      <c r="A872" s="180" t="s">
        <v>457</v>
      </c>
      <c r="B872" s="180">
        <v>37388950</v>
      </c>
      <c r="C872" s="180" t="s">
        <v>1837</v>
      </c>
      <c r="D872" s="180" t="s">
        <v>1847</v>
      </c>
      <c r="E872" s="180" t="s">
        <v>3109</v>
      </c>
      <c r="F872" s="180">
        <v>1374.73</v>
      </c>
      <c r="G872" s="180" t="s">
        <v>1837</v>
      </c>
      <c r="H872" s="180" t="s">
        <v>3110</v>
      </c>
      <c r="I872" s="180" t="s">
        <v>2558</v>
      </c>
      <c r="J872" s="180" t="s">
        <v>3111</v>
      </c>
      <c r="K872" s="180" t="s">
        <v>1837</v>
      </c>
      <c r="L872" s="180" t="s">
        <v>1837</v>
      </c>
      <c r="M872" s="180" t="s">
        <v>1896</v>
      </c>
      <c r="N872" s="180" t="s">
        <v>457</v>
      </c>
      <c r="O872" s="180">
        <v>37388305</v>
      </c>
      <c r="P872" s="180">
        <v>37389879</v>
      </c>
      <c r="Q872" s="180" t="s">
        <v>3112</v>
      </c>
      <c r="R872" s="180">
        <v>0</v>
      </c>
      <c r="S872" s="180" t="s">
        <v>1905</v>
      </c>
      <c r="T872" s="180" t="s">
        <v>26</v>
      </c>
      <c r="U872" s="180" t="b">
        <v>0</v>
      </c>
      <c r="V872" s="180" t="s">
        <v>1858</v>
      </c>
      <c r="W872" s="180" t="s">
        <v>26</v>
      </c>
      <c r="X872" s="159"/>
      <c r="Y872" s="159"/>
      <c r="Z872" s="159"/>
    </row>
    <row r="873" spans="1:26" ht="15" customHeight="1">
      <c r="A873" s="180" t="s">
        <v>457</v>
      </c>
      <c r="B873" s="180">
        <v>37388952</v>
      </c>
      <c r="C873" s="180" t="s">
        <v>1837</v>
      </c>
      <c r="D873" s="180" t="s">
        <v>2000</v>
      </c>
      <c r="E873" s="180" t="s">
        <v>1890</v>
      </c>
      <c r="F873" s="180">
        <v>1368.73</v>
      </c>
      <c r="G873" s="180" t="s">
        <v>1837</v>
      </c>
      <c r="H873" s="180" t="s">
        <v>3113</v>
      </c>
      <c r="I873" s="180" t="s">
        <v>2558</v>
      </c>
      <c r="J873" s="180" t="s">
        <v>3114</v>
      </c>
      <c r="K873" s="180" t="s">
        <v>1837</v>
      </c>
      <c r="L873" s="180" t="s">
        <v>1837</v>
      </c>
      <c r="M873" s="180" t="s">
        <v>1896</v>
      </c>
      <c r="N873" s="180" t="s">
        <v>457</v>
      </c>
      <c r="O873" s="180">
        <v>37388305</v>
      </c>
      <c r="P873" s="180">
        <v>37389879</v>
      </c>
      <c r="Q873" s="180" t="s">
        <v>3112</v>
      </c>
      <c r="R873" s="180">
        <v>0</v>
      </c>
      <c r="S873" s="180" t="s">
        <v>1905</v>
      </c>
      <c r="T873" s="180" t="s">
        <v>26</v>
      </c>
      <c r="U873" s="180" t="b">
        <v>0</v>
      </c>
      <c r="V873" s="180" t="s">
        <v>1858</v>
      </c>
      <c r="W873" s="180" t="s">
        <v>26</v>
      </c>
      <c r="X873" s="159"/>
      <c r="Y873" s="159"/>
      <c r="Z873" s="159"/>
    </row>
    <row r="874" spans="1:26" ht="15" customHeight="1">
      <c r="A874" s="180" t="s">
        <v>457</v>
      </c>
      <c r="B874" s="180">
        <v>38304910</v>
      </c>
      <c r="C874" s="180" t="s">
        <v>1837</v>
      </c>
      <c r="D874" s="180" t="s">
        <v>1866</v>
      </c>
      <c r="E874" s="180" t="s">
        <v>3122</v>
      </c>
      <c r="F874" s="180">
        <v>670.44</v>
      </c>
      <c r="G874" s="180" t="s">
        <v>1840</v>
      </c>
      <c r="H874" s="180" t="s">
        <v>3123</v>
      </c>
      <c r="I874" s="180" t="s">
        <v>3124</v>
      </c>
      <c r="J874" s="180" t="s">
        <v>3125</v>
      </c>
      <c r="K874" s="180" t="s">
        <v>3126</v>
      </c>
      <c r="L874" s="180" t="s">
        <v>3127</v>
      </c>
      <c r="M874" s="180" t="s">
        <v>1844</v>
      </c>
      <c r="N874" s="180" t="s">
        <v>457</v>
      </c>
      <c r="O874" s="180">
        <v>38304844</v>
      </c>
      <c r="P874" s="180">
        <v>38304964</v>
      </c>
      <c r="Q874" s="180" t="s">
        <v>3128</v>
      </c>
      <c r="R874" s="180">
        <v>0</v>
      </c>
      <c r="S874" s="180" t="s">
        <v>1905</v>
      </c>
      <c r="T874" s="180" t="s">
        <v>26</v>
      </c>
      <c r="U874" s="180" t="b">
        <v>0</v>
      </c>
      <c r="V874" s="180" t="s">
        <v>1858</v>
      </c>
      <c r="W874" s="180" t="s">
        <v>26</v>
      </c>
      <c r="X874" s="159"/>
      <c r="Y874" s="159"/>
      <c r="Z874" s="159"/>
    </row>
    <row r="875" spans="1:26" ht="15" customHeight="1">
      <c r="A875" s="180" t="s">
        <v>457</v>
      </c>
      <c r="B875" s="180">
        <v>38304940</v>
      </c>
      <c r="C875" s="180" t="s">
        <v>1837</v>
      </c>
      <c r="D875" s="180" t="s">
        <v>5108</v>
      </c>
      <c r="E875" s="180" t="s">
        <v>1847</v>
      </c>
      <c r="F875" s="180">
        <v>308.66000000000003</v>
      </c>
      <c r="G875" s="180" t="s">
        <v>1840</v>
      </c>
      <c r="H875" s="180" t="s">
        <v>5109</v>
      </c>
      <c r="I875" s="180" t="s">
        <v>3124</v>
      </c>
      <c r="J875" s="180" t="s">
        <v>5110</v>
      </c>
      <c r="K875" s="180" t="s">
        <v>5111</v>
      </c>
      <c r="L875" s="180" t="s">
        <v>5112</v>
      </c>
      <c r="M875" s="180" t="s">
        <v>1837</v>
      </c>
      <c r="N875" s="180" t="s">
        <v>457</v>
      </c>
      <c r="O875" s="180">
        <v>38304844</v>
      </c>
      <c r="P875" s="180">
        <v>38304964</v>
      </c>
      <c r="Q875" s="180" t="s">
        <v>3128</v>
      </c>
      <c r="R875" s="180">
        <v>0</v>
      </c>
      <c r="S875" s="180" t="s">
        <v>1905</v>
      </c>
      <c r="T875" s="180" t="s">
        <v>26</v>
      </c>
      <c r="U875" s="180" t="b">
        <v>0</v>
      </c>
      <c r="V875" s="180" t="s">
        <v>1846</v>
      </c>
      <c r="W875" s="180" t="s">
        <v>26</v>
      </c>
      <c r="X875" s="159"/>
      <c r="Y875" s="159"/>
      <c r="Z875" s="159"/>
    </row>
    <row r="876" spans="1:26" ht="15" customHeight="1">
      <c r="A876" s="180" t="s">
        <v>457</v>
      </c>
      <c r="B876" s="180">
        <v>38385765</v>
      </c>
      <c r="C876" s="180" t="s">
        <v>1837</v>
      </c>
      <c r="D876" s="180" t="s">
        <v>1890</v>
      </c>
      <c r="E876" s="180" t="s">
        <v>5113</v>
      </c>
      <c r="F876" s="180">
        <v>180.73</v>
      </c>
      <c r="G876" s="180" t="s">
        <v>1840</v>
      </c>
      <c r="H876" s="180" t="s">
        <v>5114</v>
      </c>
      <c r="I876" s="180" t="s">
        <v>1922</v>
      </c>
      <c r="J876" s="180" t="s">
        <v>5115</v>
      </c>
      <c r="K876" s="180" t="s">
        <v>5116</v>
      </c>
      <c r="L876" s="180" t="s">
        <v>1837</v>
      </c>
      <c r="M876" s="180" t="s">
        <v>1837</v>
      </c>
      <c r="N876" s="180" t="s">
        <v>457</v>
      </c>
      <c r="O876" s="180">
        <v>38385420</v>
      </c>
      <c r="P876" s="180">
        <v>38387261</v>
      </c>
      <c r="Q876" s="180" t="s">
        <v>5117</v>
      </c>
      <c r="R876" s="180">
        <v>0</v>
      </c>
      <c r="S876" s="180" t="s">
        <v>33</v>
      </c>
      <c r="T876" s="180" t="s">
        <v>26</v>
      </c>
      <c r="U876" s="180" t="b">
        <v>0</v>
      </c>
      <c r="V876" s="180" t="s">
        <v>1858</v>
      </c>
      <c r="W876" s="180" t="s">
        <v>26</v>
      </c>
      <c r="X876" s="159"/>
      <c r="Y876" s="159"/>
      <c r="Z876" s="159"/>
    </row>
    <row r="877" spans="1:26" ht="15" customHeight="1">
      <c r="A877" s="180" t="s">
        <v>457</v>
      </c>
      <c r="B877" s="180">
        <v>39248505</v>
      </c>
      <c r="C877" s="180" t="s">
        <v>1837</v>
      </c>
      <c r="D877" s="180" t="s">
        <v>1859</v>
      </c>
      <c r="E877" s="180" t="s">
        <v>1847</v>
      </c>
      <c r="F877" s="180" t="s">
        <v>1837</v>
      </c>
      <c r="G877" s="180" t="s">
        <v>1840</v>
      </c>
      <c r="H877" s="180" t="s">
        <v>5118</v>
      </c>
      <c r="I877" s="180" t="s">
        <v>1842</v>
      </c>
      <c r="J877" s="180" t="s">
        <v>1837</v>
      </c>
      <c r="K877" s="180" t="s">
        <v>5119</v>
      </c>
      <c r="L877" s="180" t="s">
        <v>1837</v>
      </c>
      <c r="M877" s="180" t="s">
        <v>1837</v>
      </c>
      <c r="N877" s="180" t="s">
        <v>457</v>
      </c>
      <c r="O877" s="180">
        <v>39248428</v>
      </c>
      <c r="P877" s="180">
        <v>39248513</v>
      </c>
      <c r="Q877" s="180" t="s">
        <v>5120</v>
      </c>
      <c r="R877" s="180">
        <v>0</v>
      </c>
      <c r="S877" s="180" t="s">
        <v>33</v>
      </c>
      <c r="T877" s="180" t="s">
        <v>26</v>
      </c>
      <c r="U877" s="180" t="b">
        <v>0</v>
      </c>
      <c r="V877" s="180" t="s">
        <v>1858</v>
      </c>
      <c r="W877" s="180" t="s">
        <v>26</v>
      </c>
      <c r="X877" s="159"/>
      <c r="Y877" s="159"/>
      <c r="Z877" s="159"/>
    </row>
    <row r="878" spans="1:26" ht="15" customHeight="1">
      <c r="A878" s="180" t="s">
        <v>457</v>
      </c>
      <c r="B878" s="180">
        <v>39886276</v>
      </c>
      <c r="C878" s="180" t="s">
        <v>1837</v>
      </c>
      <c r="D878" s="180" t="s">
        <v>1890</v>
      </c>
      <c r="E878" s="180" t="s">
        <v>2073</v>
      </c>
      <c r="F878" s="180">
        <v>1079.73</v>
      </c>
      <c r="G878" s="180" t="s">
        <v>1837</v>
      </c>
      <c r="H878" s="180" t="s">
        <v>3134</v>
      </c>
      <c r="I878" s="180" t="s">
        <v>2618</v>
      </c>
      <c r="J878" s="180" t="s">
        <v>5121</v>
      </c>
      <c r="K878" s="180" t="s">
        <v>1837</v>
      </c>
      <c r="L878" s="180" t="s">
        <v>1837</v>
      </c>
      <c r="M878" s="180" t="s">
        <v>1837</v>
      </c>
      <c r="N878" s="180" t="s">
        <v>457</v>
      </c>
      <c r="O878" s="180">
        <v>39885990</v>
      </c>
      <c r="P878" s="180">
        <v>39886585</v>
      </c>
      <c r="Q878" s="180" t="s">
        <v>3136</v>
      </c>
      <c r="R878" s="180">
        <v>0</v>
      </c>
      <c r="S878" s="180" t="s">
        <v>33</v>
      </c>
      <c r="T878" s="180" t="s">
        <v>26</v>
      </c>
      <c r="U878" s="180" t="b">
        <v>0</v>
      </c>
      <c r="V878" s="180" t="s">
        <v>1858</v>
      </c>
      <c r="W878" s="180" t="s">
        <v>26</v>
      </c>
      <c r="X878" s="159"/>
      <c r="Y878" s="159"/>
      <c r="Z878" s="159"/>
    </row>
    <row r="879" spans="1:26" ht="15" customHeight="1">
      <c r="A879" s="180" t="s">
        <v>457</v>
      </c>
      <c r="B879" s="180">
        <v>39886280</v>
      </c>
      <c r="C879" s="180" t="s">
        <v>1837</v>
      </c>
      <c r="D879" s="180" t="s">
        <v>2059</v>
      </c>
      <c r="E879" s="180" t="s">
        <v>1866</v>
      </c>
      <c r="F879" s="180">
        <v>1005.73</v>
      </c>
      <c r="G879" s="180" t="s">
        <v>1837</v>
      </c>
      <c r="H879" s="180" t="s">
        <v>3137</v>
      </c>
      <c r="I879" s="180" t="s">
        <v>2277</v>
      </c>
      <c r="J879" s="180" t="s">
        <v>5122</v>
      </c>
      <c r="K879" s="180" t="s">
        <v>1837</v>
      </c>
      <c r="L879" s="180" t="s">
        <v>1837</v>
      </c>
      <c r="M879" s="180" t="s">
        <v>1837</v>
      </c>
      <c r="N879" s="180" t="s">
        <v>457</v>
      </c>
      <c r="O879" s="180">
        <v>39885990</v>
      </c>
      <c r="P879" s="180">
        <v>39886585</v>
      </c>
      <c r="Q879" s="180" t="s">
        <v>3136</v>
      </c>
      <c r="R879" s="180">
        <v>0</v>
      </c>
      <c r="S879" s="180" t="s">
        <v>33</v>
      </c>
      <c r="T879" s="180" t="s">
        <v>26</v>
      </c>
      <c r="U879" s="180" t="b">
        <v>0</v>
      </c>
      <c r="V879" s="180" t="s">
        <v>1858</v>
      </c>
      <c r="W879" s="180" t="s">
        <v>26</v>
      </c>
      <c r="X879" s="159"/>
      <c r="Y879" s="159"/>
      <c r="Z879" s="159"/>
    </row>
    <row r="880" spans="1:26" ht="15" customHeight="1">
      <c r="A880" s="180" t="s">
        <v>457</v>
      </c>
      <c r="B880" s="180">
        <v>39906057</v>
      </c>
      <c r="C880" s="180" t="s">
        <v>1837</v>
      </c>
      <c r="D880" s="180" t="s">
        <v>2945</v>
      </c>
      <c r="E880" s="180" t="s">
        <v>1847</v>
      </c>
      <c r="F880" s="180">
        <v>742.73</v>
      </c>
      <c r="G880" s="180" t="s">
        <v>1837</v>
      </c>
      <c r="H880" s="180" t="s">
        <v>3139</v>
      </c>
      <c r="I880" s="180" t="s">
        <v>2481</v>
      </c>
      <c r="J880" s="180" t="s">
        <v>3140</v>
      </c>
      <c r="K880" s="180" t="s">
        <v>1837</v>
      </c>
      <c r="L880" s="180" t="s">
        <v>1837</v>
      </c>
      <c r="M880" s="180" t="s">
        <v>1837</v>
      </c>
      <c r="N880" s="180" t="s">
        <v>457</v>
      </c>
      <c r="O880" s="180">
        <v>39905730</v>
      </c>
      <c r="P880" s="180">
        <v>39906323</v>
      </c>
      <c r="Q880" s="180" t="s">
        <v>3136</v>
      </c>
      <c r="R880" s="180">
        <v>0</v>
      </c>
      <c r="S880" s="180" t="s">
        <v>33</v>
      </c>
      <c r="T880" s="180" t="s">
        <v>26</v>
      </c>
      <c r="U880" s="180" t="b">
        <v>0</v>
      </c>
      <c r="V880" s="180" t="s">
        <v>1858</v>
      </c>
      <c r="W880" s="180" t="s">
        <v>26</v>
      </c>
      <c r="X880" s="159"/>
      <c r="Y880" s="159"/>
      <c r="Z880" s="159"/>
    </row>
    <row r="881" spans="1:26" ht="15" customHeight="1">
      <c r="A881" s="180" t="s">
        <v>457</v>
      </c>
      <c r="B881" s="180">
        <v>39906061</v>
      </c>
      <c r="C881" s="180" t="s">
        <v>1837</v>
      </c>
      <c r="D881" s="180" t="s">
        <v>1890</v>
      </c>
      <c r="E881" s="180" t="s">
        <v>1906</v>
      </c>
      <c r="F881" s="180">
        <v>727.73</v>
      </c>
      <c r="G881" s="180" t="s">
        <v>1837</v>
      </c>
      <c r="H881" s="180" t="s">
        <v>3141</v>
      </c>
      <c r="I881" s="180" t="s">
        <v>2618</v>
      </c>
      <c r="J881" s="180" t="s">
        <v>5123</v>
      </c>
      <c r="K881" s="180" t="s">
        <v>1837</v>
      </c>
      <c r="L881" s="180" t="s">
        <v>1837</v>
      </c>
      <c r="M881" s="180" t="s">
        <v>1837</v>
      </c>
      <c r="N881" s="180" t="s">
        <v>457</v>
      </c>
      <c r="O881" s="180">
        <v>39905730</v>
      </c>
      <c r="P881" s="180">
        <v>39906323</v>
      </c>
      <c r="Q881" s="180" t="s">
        <v>3136</v>
      </c>
      <c r="R881" s="180">
        <v>0</v>
      </c>
      <c r="S881" s="180" t="s">
        <v>33</v>
      </c>
      <c r="T881" s="180" t="s">
        <v>26</v>
      </c>
      <c r="U881" s="180" t="b">
        <v>0</v>
      </c>
      <c r="V881" s="180" t="s">
        <v>1858</v>
      </c>
      <c r="W881" s="180" t="s">
        <v>26</v>
      </c>
      <c r="X881" s="159"/>
      <c r="Y881" s="159"/>
      <c r="Z881" s="159"/>
    </row>
    <row r="882" spans="1:26" ht="15" customHeight="1">
      <c r="A882" s="180" t="s">
        <v>457</v>
      </c>
      <c r="B882" s="180">
        <v>39906132</v>
      </c>
      <c r="C882" s="180" t="s">
        <v>1837</v>
      </c>
      <c r="D882" s="180" t="s">
        <v>2829</v>
      </c>
      <c r="E882" s="180" t="s">
        <v>1890</v>
      </c>
      <c r="F882" s="180">
        <v>472.73</v>
      </c>
      <c r="G882" s="180" t="s">
        <v>1837</v>
      </c>
      <c r="H882" s="180" t="s">
        <v>3143</v>
      </c>
      <c r="I882" s="180" t="s">
        <v>1881</v>
      </c>
      <c r="J882" s="180" t="s">
        <v>5124</v>
      </c>
      <c r="K882" s="180" t="s">
        <v>1837</v>
      </c>
      <c r="L882" s="180" t="s">
        <v>1837</v>
      </c>
      <c r="M882" s="180" t="s">
        <v>1837</v>
      </c>
      <c r="N882" s="180" t="s">
        <v>457</v>
      </c>
      <c r="O882" s="180">
        <v>39905730</v>
      </c>
      <c r="P882" s="180">
        <v>39906323</v>
      </c>
      <c r="Q882" s="180" t="s">
        <v>3136</v>
      </c>
      <c r="R882" s="180">
        <v>0</v>
      </c>
      <c r="S882" s="180" t="s">
        <v>33</v>
      </c>
      <c r="T882" s="180" t="s">
        <v>26</v>
      </c>
      <c r="U882" s="180" t="b">
        <v>0</v>
      </c>
      <c r="V882" s="180" t="s">
        <v>1858</v>
      </c>
      <c r="W882" s="180" t="s">
        <v>26</v>
      </c>
      <c r="X882" s="159"/>
      <c r="Y882" s="159"/>
      <c r="Z882" s="159"/>
    </row>
    <row r="883" spans="1:26" ht="15" customHeight="1">
      <c r="A883" s="180" t="s">
        <v>457</v>
      </c>
      <c r="B883" s="180">
        <v>39906137</v>
      </c>
      <c r="C883" s="180" t="s">
        <v>1837</v>
      </c>
      <c r="D883" s="180" t="s">
        <v>1839</v>
      </c>
      <c r="E883" s="180" t="s">
        <v>3145</v>
      </c>
      <c r="F883" s="180">
        <v>547.73</v>
      </c>
      <c r="G883" s="180" t="s">
        <v>1837</v>
      </c>
      <c r="H883" s="180" t="s">
        <v>3146</v>
      </c>
      <c r="I883" s="180" t="s">
        <v>2104</v>
      </c>
      <c r="J883" s="180" t="s">
        <v>5125</v>
      </c>
      <c r="K883" s="180" t="s">
        <v>1837</v>
      </c>
      <c r="L883" s="180" t="s">
        <v>1837</v>
      </c>
      <c r="M883" s="180" t="s">
        <v>1837</v>
      </c>
      <c r="N883" s="180" t="s">
        <v>457</v>
      </c>
      <c r="O883" s="180">
        <v>39905730</v>
      </c>
      <c r="P883" s="180">
        <v>39906323</v>
      </c>
      <c r="Q883" s="180" t="s">
        <v>3136</v>
      </c>
      <c r="R883" s="180">
        <v>0</v>
      </c>
      <c r="S883" s="180" t="s">
        <v>33</v>
      </c>
      <c r="T883" s="180" t="s">
        <v>26</v>
      </c>
      <c r="U883" s="180" t="b">
        <v>0</v>
      </c>
      <c r="V883" s="180" t="s">
        <v>1858</v>
      </c>
      <c r="W883" s="180" t="s">
        <v>26</v>
      </c>
      <c r="X883" s="159"/>
      <c r="Y883" s="159"/>
      <c r="Z883" s="159"/>
    </row>
    <row r="884" spans="1:26" ht="15" customHeight="1">
      <c r="A884" s="180" t="s">
        <v>457</v>
      </c>
      <c r="B884" s="180">
        <v>39906156</v>
      </c>
      <c r="C884" s="180" t="s">
        <v>1837</v>
      </c>
      <c r="D884" s="180" t="s">
        <v>2878</v>
      </c>
      <c r="E884" s="180" t="s">
        <v>1890</v>
      </c>
      <c r="F884" s="180">
        <v>622.74</v>
      </c>
      <c r="G884" s="180" t="s">
        <v>1837</v>
      </c>
      <c r="H884" s="180" t="s">
        <v>3148</v>
      </c>
      <c r="I884" s="180" t="s">
        <v>1881</v>
      </c>
      <c r="J884" s="180" t="s">
        <v>5126</v>
      </c>
      <c r="K884" s="180" t="s">
        <v>1837</v>
      </c>
      <c r="L884" s="180" t="s">
        <v>1837</v>
      </c>
      <c r="M884" s="180" t="s">
        <v>1837</v>
      </c>
      <c r="N884" s="180" t="s">
        <v>457</v>
      </c>
      <c r="O884" s="180">
        <v>39905730</v>
      </c>
      <c r="P884" s="180">
        <v>39906323</v>
      </c>
      <c r="Q884" s="180" t="s">
        <v>3136</v>
      </c>
      <c r="R884" s="180">
        <v>0</v>
      </c>
      <c r="S884" s="180" t="s">
        <v>33</v>
      </c>
      <c r="T884" s="180" t="s">
        <v>26</v>
      </c>
      <c r="U884" s="180" t="b">
        <v>0</v>
      </c>
      <c r="V884" s="180" t="s">
        <v>1858</v>
      </c>
      <c r="W884" s="180" t="s">
        <v>26</v>
      </c>
      <c r="X884" s="159"/>
      <c r="Y884" s="159"/>
      <c r="Z884" s="159"/>
    </row>
    <row r="885" spans="1:26" ht="15" customHeight="1">
      <c r="A885" s="180" t="s">
        <v>457</v>
      </c>
      <c r="B885" s="180">
        <v>39906158</v>
      </c>
      <c r="C885" s="180" t="s">
        <v>1837</v>
      </c>
      <c r="D885" s="180" t="s">
        <v>1839</v>
      </c>
      <c r="E885" s="180" t="s">
        <v>3115</v>
      </c>
      <c r="F885" s="180">
        <v>607.75</v>
      </c>
      <c r="G885" s="180" t="s">
        <v>1837</v>
      </c>
      <c r="H885" s="180" t="s">
        <v>3148</v>
      </c>
      <c r="I885" s="180" t="s">
        <v>2608</v>
      </c>
      <c r="J885" s="180" t="s">
        <v>5127</v>
      </c>
      <c r="K885" s="180" t="s">
        <v>1837</v>
      </c>
      <c r="L885" s="180" t="s">
        <v>1837</v>
      </c>
      <c r="M885" s="180" t="s">
        <v>1837</v>
      </c>
      <c r="N885" s="180" t="s">
        <v>457</v>
      </c>
      <c r="O885" s="180">
        <v>39905730</v>
      </c>
      <c r="P885" s="180">
        <v>39906323</v>
      </c>
      <c r="Q885" s="180" t="s">
        <v>3136</v>
      </c>
      <c r="R885" s="180">
        <v>0</v>
      </c>
      <c r="S885" s="180" t="s">
        <v>33</v>
      </c>
      <c r="T885" s="180" t="s">
        <v>26</v>
      </c>
      <c r="U885" s="180" t="b">
        <v>0</v>
      </c>
      <c r="V885" s="180" t="s">
        <v>1858</v>
      </c>
      <c r="W885" s="180" t="s">
        <v>26</v>
      </c>
      <c r="X885" s="159"/>
      <c r="Y885" s="159"/>
      <c r="Z885" s="159"/>
    </row>
    <row r="886" spans="1:26" ht="15" customHeight="1">
      <c r="A886" s="180" t="s">
        <v>457</v>
      </c>
      <c r="B886" s="180">
        <v>39906162</v>
      </c>
      <c r="C886" s="180" t="s">
        <v>1837</v>
      </c>
      <c r="D886" s="180" t="s">
        <v>1847</v>
      </c>
      <c r="E886" s="180" t="s">
        <v>3151</v>
      </c>
      <c r="F886" s="180">
        <v>682.73</v>
      </c>
      <c r="G886" s="180" t="s">
        <v>1837</v>
      </c>
      <c r="H886" s="180" t="s">
        <v>3152</v>
      </c>
      <c r="I886" s="180" t="s">
        <v>2618</v>
      </c>
      <c r="J886" s="180" t="s">
        <v>5128</v>
      </c>
      <c r="K886" s="180" t="s">
        <v>1837</v>
      </c>
      <c r="L886" s="180" t="s">
        <v>1837</v>
      </c>
      <c r="M886" s="180" t="s">
        <v>1837</v>
      </c>
      <c r="N886" s="180" t="s">
        <v>457</v>
      </c>
      <c r="O886" s="180">
        <v>39905730</v>
      </c>
      <c r="P886" s="180">
        <v>39906323</v>
      </c>
      <c r="Q886" s="180" t="s">
        <v>3136</v>
      </c>
      <c r="R886" s="180">
        <v>0</v>
      </c>
      <c r="S886" s="180" t="s">
        <v>33</v>
      </c>
      <c r="T886" s="180" t="s">
        <v>26</v>
      </c>
      <c r="U886" s="180" t="b">
        <v>0</v>
      </c>
      <c r="V886" s="180" t="s">
        <v>1858</v>
      </c>
      <c r="W886" s="180" t="s">
        <v>26</v>
      </c>
      <c r="X886" s="159"/>
      <c r="Y886" s="159"/>
      <c r="Z886" s="159"/>
    </row>
    <row r="887" spans="1:26" ht="15" customHeight="1">
      <c r="A887" s="180" t="s">
        <v>457</v>
      </c>
      <c r="B887" s="180">
        <v>39906164</v>
      </c>
      <c r="C887" s="180" t="s">
        <v>1837</v>
      </c>
      <c r="D887" s="180" t="s">
        <v>1890</v>
      </c>
      <c r="E887" s="180" t="s">
        <v>1906</v>
      </c>
      <c r="F887" s="180">
        <v>697.73</v>
      </c>
      <c r="G887" s="180" t="s">
        <v>1837</v>
      </c>
      <c r="H887" s="180" t="s">
        <v>3154</v>
      </c>
      <c r="I887" s="180" t="s">
        <v>1881</v>
      </c>
      <c r="J887" s="180" t="s">
        <v>5129</v>
      </c>
      <c r="K887" s="180" t="s">
        <v>1837</v>
      </c>
      <c r="L887" s="180" t="s">
        <v>1837</v>
      </c>
      <c r="M887" s="180" t="s">
        <v>1837</v>
      </c>
      <c r="N887" s="180" t="s">
        <v>457</v>
      </c>
      <c r="O887" s="180">
        <v>39905730</v>
      </c>
      <c r="P887" s="180">
        <v>39906323</v>
      </c>
      <c r="Q887" s="180" t="s">
        <v>3136</v>
      </c>
      <c r="R887" s="180">
        <v>0</v>
      </c>
      <c r="S887" s="180" t="s">
        <v>33</v>
      </c>
      <c r="T887" s="180" t="s">
        <v>26</v>
      </c>
      <c r="U887" s="180" t="b">
        <v>0</v>
      </c>
      <c r="V887" s="180" t="s">
        <v>1858</v>
      </c>
      <c r="W887" s="180" t="s">
        <v>26</v>
      </c>
      <c r="X887" s="159"/>
      <c r="Y887" s="159"/>
      <c r="Z887" s="159"/>
    </row>
    <row r="888" spans="1:26" ht="15" customHeight="1">
      <c r="A888" s="180" t="s">
        <v>457</v>
      </c>
      <c r="B888" s="180">
        <v>39906168</v>
      </c>
      <c r="C888" s="180" t="s">
        <v>1837</v>
      </c>
      <c r="D888" s="180" t="s">
        <v>773</v>
      </c>
      <c r="E888" s="180" t="s">
        <v>1866</v>
      </c>
      <c r="F888" s="180">
        <v>712.73</v>
      </c>
      <c r="G888" s="180" t="s">
        <v>1837</v>
      </c>
      <c r="H888" s="180" t="s">
        <v>3156</v>
      </c>
      <c r="I888" s="180" t="s">
        <v>1887</v>
      </c>
      <c r="J888" s="180" t="s">
        <v>5130</v>
      </c>
      <c r="K888" s="180" t="s">
        <v>1837</v>
      </c>
      <c r="L888" s="180" t="s">
        <v>1837</v>
      </c>
      <c r="M888" s="180" t="s">
        <v>1837</v>
      </c>
      <c r="N888" s="180" t="s">
        <v>457</v>
      </c>
      <c r="O888" s="180">
        <v>39905730</v>
      </c>
      <c r="P888" s="180">
        <v>39906323</v>
      </c>
      <c r="Q888" s="180" t="s">
        <v>3136</v>
      </c>
      <c r="R888" s="180">
        <v>0</v>
      </c>
      <c r="S888" s="180" t="s">
        <v>33</v>
      </c>
      <c r="T888" s="180" t="s">
        <v>26</v>
      </c>
      <c r="U888" s="180" t="b">
        <v>0</v>
      </c>
      <c r="V888" s="180" t="s">
        <v>1858</v>
      </c>
      <c r="W888" s="180" t="s">
        <v>26</v>
      </c>
      <c r="X888" s="159"/>
      <c r="Y888" s="159"/>
      <c r="Z888" s="159"/>
    </row>
    <row r="889" spans="1:26" ht="15" customHeight="1">
      <c r="A889" s="180" t="s">
        <v>457</v>
      </c>
      <c r="B889" s="180">
        <v>40667987</v>
      </c>
      <c r="C889" s="180" t="s">
        <v>1837</v>
      </c>
      <c r="D889" s="180" t="s">
        <v>3158</v>
      </c>
      <c r="E889" s="180" t="s">
        <v>1847</v>
      </c>
      <c r="F889" s="180">
        <v>1118.73</v>
      </c>
      <c r="G889" s="180" t="s">
        <v>1840</v>
      </c>
      <c r="H889" s="180" t="s">
        <v>3159</v>
      </c>
      <c r="I889" s="180" t="s">
        <v>2481</v>
      </c>
      <c r="J889" s="180" t="s">
        <v>3160</v>
      </c>
      <c r="K889" s="180" t="s">
        <v>3161</v>
      </c>
      <c r="L889" s="180" t="s">
        <v>1837</v>
      </c>
      <c r="M889" s="180" t="s">
        <v>1896</v>
      </c>
      <c r="N889" s="180" t="s">
        <v>457</v>
      </c>
      <c r="O889" s="180">
        <v>40667467</v>
      </c>
      <c r="P889" s="180">
        <v>40668138</v>
      </c>
      <c r="Q889" s="180" t="s">
        <v>3162</v>
      </c>
      <c r="R889" s="180">
        <v>0</v>
      </c>
      <c r="S889" s="180" t="s">
        <v>33</v>
      </c>
      <c r="T889" s="180" t="s">
        <v>26</v>
      </c>
      <c r="U889" s="180" t="b">
        <v>0</v>
      </c>
      <c r="V889" s="180" t="s">
        <v>1858</v>
      </c>
      <c r="W889" s="180" t="s">
        <v>26</v>
      </c>
      <c r="X889" s="159"/>
      <c r="Y889" s="159"/>
      <c r="Z889" s="159"/>
    </row>
    <row r="890" spans="1:26" ht="15" customHeight="1">
      <c r="A890" s="180" t="s">
        <v>457</v>
      </c>
      <c r="B890" s="180">
        <v>41116202</v>
      </c>
      <c r="C890" s="180" t="s">
        <v>1837</v>
      </c>
      <c r="D890" s="180" t="s">
        <v>1866</v>
      </c>
      <c r="E890" s="180" t="s">
        <v>1865</v>
      </c>
      <c r="F890" s="180">
        <v>715.06</v>
      </c>
      <c r="G890" s="180" t="s">
        <v>1840</v>
      </c>
      <c r="H890" s="180" t="s">
        <v>3163</v>
      </c>
      <c r="I890" s="180" t="s">
        <v>2184</v>
      </c>
      <c r="J890" s="180" t="s">
        <v>5131</v>
      </c>
      <c r="K890" s="180" t="s">
        <v>5132</v>
      </c>
      <c r="L890" s="180" t="s">
        <v>1837</v>
      </c>
      <c r="M890" s="180" t="s">
        <v>1837</v>
      </c>
      <c r="N890" s="180" t="s">
        <v>457</v>
      </c>
      <c r="O890" s="180">
        <v>41116188</v>
      </c>
      <c r="P890" s="180">
        <v>41116359</v>
      </c>
      <c r="Q890" s="180" t="s">
        <v>3166</v>
      </c>
      <c r="R890" s="180">
        <v>0</v>
      </c>
      <c r="S890" s="180" t="s">
        <v>1905</v>
      </c>
      <c r="T890" s="180" t="s">
        <v>26</v>
      </c>
      <c r="U890" s="180" t="b">
        <v>0</v>
      </c>
      <c r="V890" s="180" t="s">
        <v>1858</v>
      </c>
      <c r="W890" s="180" t="s">
        <v>26</v>
      </c>
      <c r="X890" s="159"/>
      <c r="Y890" s="159"/>
      <c r="Z890" s="159"/>
    </row>
    <row r="891" spans="1:26" ht="15" customHeight="1">
      <c r="A891" s="180" t="s">
        <v>457</v>
      </c>
      <c r="B891" s="180">
        <v>43847014</v>
      </c>
      <c r="C891" s="180" t="s">
        <v>1837</v>
      </c>
      <c r="D891" s="180" t="s">
        <v>5133</v>
      </c>
      <c r="E891" s="180" t="s">
        <v>1866</v>
      </c>
      <c r="F891" s="180">
        <v>1714.26</v>
      </c>
      <c r="G891" s="180" t="s">
        <v>1840</v>
      </c>
      <c r="H891" s="180" t="s">
        <v>5134</v>
      </c>
      <c r="I891" s="180" t="s">
        <v>2513</v>
      </c>
      <c r="J891" s="180" t="s">
        <v>5135</v>
      </c>
      <c r="K891" s="180" t="s">
        <v>5136</v>
      </c>
      <c r="L891" s="180" t="s">
        <v>5137</v>
      </c>
      <c r="M891" s="180" t="s">
        <v>1837</v>
      </c>
      <c r="N891" s="180" t="s">
        <v>457</v>
      </c>
      <c r="O891" s="180">
        <v>43846938</v>
      </c>
      <c r="P891" s="180">
        <v>43848641</v>
      </c>
      <c r="Q891" s="180" t="s">
        <v>5138</v>
      </c>
      <c r="R891" s="180">
        <v>0</v>
      </c>
      <c r="S891" s="180" t="s">
        <v>1905</v>
      </c>
      <c r="T891" s="180" t="s">
        <v>26</v>
      </c>
      <c r="U891" s="180" t="b">
        <v>0</v>
      </c>
      <c r="V891" s="180" t="s">
        <v>1858</v>
      </c>
      <c r="W891" s="180" t="s">
        <v>26</v>
      </c>
      <c r="X891" s="159"/>
      <c r="Y891" s="159"/>
      <c r="Z891" s="159"/>
    </row>
    <row r="892" spans="1:26" ht="15" customHeight="1">
      <c r="A892" s="180" t="s">
        <v>457</v>
      </c>
      <c r="B892" s="180">
        <v>44085846</v>
      </c>
      <c r="C892" s="180" t="s">
        <v>1837</v>
      </c>
      <c r="D892" s="180" t="s">
        <v>2311</v>
      </c>
      <c r="E892" s="180" t="s">
        <v>1839</v>
      </c>
      <c r="F892" s="180">
        <v>2268.2399999999998</v>
      </c>
      <c r="G892" s="180" t="s">
        <v>1840</v>
      </c>
      <c r="H892" s="180" t="s">
        <v>3171</v>
      </c>
      <c r="I892" s="180" t="s">
        <v>3172</v>
      </c>
      <c r="J892" s="180" t="s">
        <v>5139</v>
      </c>
      <c r="K892" s="180" t="s">
        <v>5140</v>
      </c>
      <c r="L892" s="180" t="s">
        <v>5141</v>
      </c>
      <c r="M892" s="180" t="s">
        <v>1837</v>
      </c>
      <c r="N892" s="180" t="s">
        <v>457</v>
      </c>
      <c r="O892" s="180">
        <v>44085713</v>
      </c>
      <c r="P892" s="180">
        <v>44087260</v>
      </c>
      <c r="Q892" s="180" t="s">
        <v>3176</v>
      </c>
      <c r="R892" s="180">
        <v>0</v>
      </c>
      <c r="S892" s="180" t="s">
        <v>1905</v>
      </c>
      <c r="T892" s="180" t="s">
        <v>26</v>
      </c>
      <c r="U892" s="180" t="b">
        <v>0</v>
      </c>
      <c r="V892" s="180" t="s">
        <v>1858</v>
      </c>
      <c r="W892" s="180" t="s">
        <v>26</v>
      </c>
      <c r="X892" s="159"/>
      <c r="Y892" s="159"/>
      <c r="Z892" s="159"/>
    </row>
    <row r="893" spans="1:26" ht="15" customHeight="1">
      <c r="A893" s="180" t="s">
        <v>457</v>
      </c>
      <c r="B893" s="180">
        <v>48939592</v>
      </c>
      <c r="C893" s="180" t="s">
        <v>1837</v>
      </c>
      <c r="D893" s="180" t="s">
        <v>1839</v>
      </c>
      <c r="E893" s="180" t="s">
        <v>2500</v>
      </c>
      <c r="F893" s="180">
        <v>802.23</v>
      </c>
      <c r="G893" s="180" t="s">
        <v>1840</v>
      </c>
      <c r="H893" s="180" t="s">
        <v>3187</v>
      </c>
      <c r="I893" s="180" t="s">
        <v>3188</v>
      </c>
      <c r="J893" s="180" t="s">
        <v>5142</v>
      </c>
      <c r="K893" s="180" t="s">
        <v>5143</v>
      </c>
      <c r="L893" s="180" t="s">
        <v>5144</v>
      </c>
      <c r="M893" s="180" t="s">
        <v>1837</v>
      </c>
      <c r="N893" s="180" t="s">
        <v>457</v>
      </c>
      <c r="O893" s="180">
        <v>48939448</v>
      </c>
      <c r="P893" s="180">
        <v>48939701</v>
      </c>
      <c r="Q893" s="180" t="s">
        <v>3192</v>
      </c>
      <c r="R893" s="180">
        <v>0</v>
      </c>
      <c r="S893" s="180" t="s">
        <v>1905</v>
      </c>
      <c r="T893" s="180" t="s">
        <v>26</v>
      </c>
      <c r="U893" s="180" t="b">
        <v>0</v>
      </c>
      <c r="V893" s="180" t="s">
        <v>1858</v>
      </c>
      <c r="W893" s="180" t="s">
        <v>26</v>
      </c>
      <c r="X893" s="159"/>
      <c r="Y893" s="159"/>
      <c r="Z893" s="159"/>
    </row>
    <row r="894" spans="1:26" ht="15" customHeight="1">
      <c r="A894" s="180" t="s">
        <v>457</v>
      </c>
      <c r="B894" s="180">
        <v>49070105</v>
      </c>
      <c r="C894" s="180" t="s">
        <v>1837</v>
      </c>
      <c r="D894" s="180" t="s">
        <v>3115</v>
      </c>
      <c r="E894" s="180" t="s">
        <v>1839</v>
      </c>
      <c r="F894" s="180">
        <v>699.44</v>
      </c>
      <c r="G894" s="180" t="s">
        <v>1840</v>
      </c>
      <c r="H894" s="180" t="s">
        <v>3193</v>
      </c>
      <c r="I894" s="180" t="s">
        <v>3194</v>
      </c>
      <c r="J894" s="180" t="s">
        <v>3195</v>
      </c>
      <c r="K894" s="180" t="s">
        <v>3196</v>
      </c>
      <c r="L894" s="180" t="s">
        <v>3197</v>
      </c>
      <c r="M894" s="180" t="s">
        <v>1844</v>
      </c>
      <c r="N894" s="180" t="s">
        <v>457</v>
      </c>
      <c r="O894" s="180">
        <v>49070062</v>
      </c>
      <c r="P894" s="180">
        <v>49070878</v>
      </c>
      <c r="Q894" s="180" t="s">
        <v>3198</v>
      </c>
      <c r="R894" s="180">
        <v>0</v>
      </c>
      <c r="S894" s="180" t="s">
        <v>33</v>
      </c>
      <c r="T894" s="180" t="s">
        <v>26</v>
      </c>
      <c r="U894" s="180" t="b">
        <v>0</v>
      </c>
      <c r="V894" s="180" t="s">
        <v>1858</v>
      </c>
      <c r="W894" s="180" t="s">
        <v>26</v>
      </c>
      <c r="X894" s="159"/>
      <c r="Y894" s="159"/>
      <c r="Z894" s="159"/>
    </row>
    <row r="895" spans="1:26" ht="15" customHeight="1">
      <c r="A895" s="180" t="s">
        <v>457</v>
      </c>
      <c r="B895" s="180">
        <v>49652104</v>
      </c>
      <c r="C895" s="180" t="s">
        <v>1837</v>
      </c>
      <c r="D895" s="180" t="s">
        <v>3206</v>
      </c>
      <c r="E895" s="180" t="s">
        <v>1866</v>
      </c>
      <c r="F895" s="180">
        <v>931.4</v>
      </c>
      <c r="G895" s="180" t="s">
        <v>1840</v>
      </c>
      <c r="H895" s="180" t="s">
        <v>3207</v>
      </c>
      <c r="I895" s="180" t="s">
        <v>2277</v>
      </c>
      <c r="J895" s="180" t="s">
        <v>3208</v>
      </c>
      <c r="K895" s="180" t="s">
        <v>3209</v>
      </c>
      <c r="L895" s="180" t="s">
        <v>1837</v>
      </c>
      <c r="M895" s="180" t="s">
        <v>1877</v>
      </c>
      <c r="N895" s="180" t="s">
        <v>457</v>
      </c>
      <c r="O895" s="180">
        <v>49650867</v>
      </c>
      <c r="P895" s="180">
        <v>49653705</v>
      </c>
      <c r="Q895" s="180" t="s">
        <v>3210</v>
      </c>
      <c r="R895" s="180">
        <v>0</v>
      </c>
      <c r="S895" s="180" t="s">
        <v>1905</v>
      </c>
      <c r="T895" s="180" t="s">
        <v>26</v>
      </c>
      <c r="U895" s="180" t="b">
        <v>0</v>
      </c>
      <c r="V895" s="180" t="s">
        <v>1858</v>
      </c>
      <c r="W895" s="180" t="s">
        <v>26</v>
      </c>
      <c r="X895" s="159"/>
      <c r="Y895" s="159"/>
      <c r="Z895" s="159"/>
    </row>
    <row r="896" spans="1:26" ht="15" customHeight="1">
      <c r="A896" s="180" t="s">
        <v>457</v>
      </c>
      <c r="B896" s="180">
        <v>50378563</v>
      </c>
      <c r="C896" s="180" t="s">
        <v>1837</v>
      </c>
      <c r="D896" s="180" t="s">
        <v>1890</v>
      </c>
      <c r="E896" s="180" t="s">
        <v>3218</v>
      </c>
      <c r="F896" s="180">
        <v>1631.93</v>
      </c>
      <c r="G896" s="180" t="s">
        <v>1840</v>
      </c>
      <c r="H896" s="180" t="s">
        <v>3219</v>
      </c>
      <c r="I896" s="180" t="s">
        <v>1953</v>
      </c>
      <c r="J896" s="180" t="s">
        <v>3220</v>
      </c>
      <c r="K896" s="180" t="s">
        <v>3221</v>
      </c>
      <c r="L896" s="180" t="s">
        <v>3222</v>
      </c>
      <c r="M896" s="180" t="s">
        <v>1877</v>
      </c>
      <c r="N896" s="180" t="s">
        <v>457</v>
      </c>
      <c r="O896" s="180">
        <v>50378521</v>
      </c>
      <c r="P896" s="180">
        <v>50378796</v>
      </c>
      <c r="Q896" s="180" t="s">
        <v>3223</v>
      </c>
      <c r="R896" s="180">
        <v>0</v>
      </c>
      <c r="S896" s="180" t="s">
        <v>1905</v>
      </c>
      <c r="T896" s="180" t="s">
        <v>26</v>
      </c>
      <c r="U896" s="180" t="b">
        <v>0</v>
      </c>
      <c r="V896" s="180" t="s">
        <v>1858</v>
      </c>
      <c r="W896" s="180" t="s">
        <v>26</v>
      </c>
      <c r="X896" s="159"/>
      <c r="Y896" s="159"/>
      <c r="Z896" s="159"/>
    </row>
    <row r="897" spans="1:26" ht="15" customHeight="1">
      <c r="A897" s="180" t="s">
        <v>457</v>
      </c>
      <c r="B897" s="180">
        <v>50378565</v>
      </c>
      <c r="C897" s="180" t="s">
        <v>1837</v>
      </c>
      <c r="D897" s="180" t="s">
        <v>1890</v>
      </c>
      <c r="E897" s="180" t="s">
        <v>1898</v>
      </c>
      <c r="F897" s="180">
        <v>1989.22</v>
      </c>
      <c r="G897" s="180" t="s">
        <v>1840</v>
      </c>
      <c r="H897" s="180" t="s">
        <v>5145</v>
      </c>
      <c r="I897" s="180" t="s">
        <v>2474</v>
      </c>
      <c r="J897" s="180" t="s">
        <v>5146</v>
      </c>
      <c r="K897" s="180" t="s">
        <v>5147</v>
      </c>
      <c r="L897" s="180" t="s">
        <v>1837</v>
      </c>
      <c r="M897" s="180" t="s">
        <v>1837</v>
      </c>
      <c r="N897" s="180" t="s">
        <v>457</v>
      </c>
      <c r="O897" s="180">
        <v>50378521</v>
      </c>
      <c r="P897" s="180">
        <v>50378796</v>
      </c>
      <c r="Q897" s="180" t="s">
        <v>3223</v>
      </c>
      <c r="R897" s="180">
        <v>0</v>
      </c>
      <c r="S897" s="180" t="s">
        <v>1905</v>
      </c>
      <c r="T897" s="180" t="s">
        <v>26</v>
      </c>
      <c r="U897" s="180" t="b">
        <v>0</v>
      </c>
      <c r="V897" s="180" t="s">
        <v>1858</v>
      </c>
      <c r="W897" s="180" t="s">
        <v>26</v>
      </c>
      <c r="X897" s="159"/>
      <c r="Y897" s="159"/>
      <c r="Z897" s="159"/>
    </row>
    <row r="898" spans="1:26" ht="15" customHeight="1">
      <c r="A898" s="180" t="s">
        <v>457</v>
      </c>
      <c r="B898" s="180">
        <v>51332638</v>
      </c>
      <c r="C898" s="180" t="s">
        <v>1837</v>
      </c>
      <c r="D898" s="180" t="s">
        <v>1839</v>
      </c>
      <c r="E898" s="180" t="s">
        <v>2500</v>
      </c>
      <c r="F898" s="180">
        <v>2711.22</v>
      </c>
      <c r="G898" s="180" t="s">
        <v>1840</v>
      </c>
      <c r="H898" s="180" t="s">
        <v>3224</v>
      </c>
      <c r="I898" s="180" t="s">
        <v>3225</v>
      </c>
      <c r="J898" s="180" t="s">
        <v>5148</v>
      </c>
      <c r="K898" s="180" t="s">
        <v>5149</v>
      </c>
      <c r="L898" s="180" t="s">
        <v>5150</v>
      </c>
      <c r="M898" s="180" t="s">
        <v>1837</v>
      </c>
      <c r="N898" s="180" t="s">
        <v>457</v>
      </c>
      <c r="O898" s="180">
        <v>51332610</v>
      </c>
      <c r="P898" s="180">
        <v>51332640</v>
      </c>
      <c r="Q898" s="180" t="s">
        <v>3229</v>
      </c>
      <c r="R898" s="180">
        <v>0</v>
      </c>
      <c r="S898" s="180" t="s">
        <v>33</v>
      </c>
      <c r="T898" s="180" t="s">
        <v>26</v>
      </c>
      <c r="U898" s="180" t="b">
        <v>0</v>
      </c>
      <c r="V898" s="180" t="s">
        <v>1858</v>
      </c>
      <c r="W898" s="180" t="s">
        <v>26</v>
      </c>
      <c r="X898" s="159"/>
      <c r="Y898" s="159"/>
      <c r="Z898" s="159"/>
    </row>
    <row r="899" spans="1:26" ht="15" customHeight="1">
      <c r="A899" s="180" t="s">
        <v>457</v>
      </c>
      <c r="B899" s="180">
        <v>51501537</v>
      </c>
      <c r="C899" s="180" t="s">
        <v>1837</v>
      </c>
      <c r="D899" s="180" t="s">
        <v>1866</v>
      </c>
      <c r="E899" s="180" t="s">
        <v>1865</v>
      </c>
      <c r="F899" s="180">
        <v>1215.22</v>
      </c>
      <c r="G899" s="180" t="s">
        <v>1840</v>
      </c>
      <c r="H899" s="180" t="s">
        <v>3230</v>
      </c>
      <c r="I899" s="180" t="s">
        <v>3231</v>
      </c>
      <c r="J899" s="180" t="s">
        <v>5151</v>
      </c>
      <c r="K899" s="180" t="s">
        <v>5152</v>
      </c>
      <c r="L899" s="180" t="s">
        <v>1837</v>
      </c>
      <c r="M899" s="180" t="s">
        <v>1837</v>
      </c>
      <c r="N899" s="180" t="s">
        <v>457</v>
      </c>
      <c r="O899" s="180">
        <v>51501306</v>
      </c>
      <c r="P899" s="180">
        <v>51501733</v>
      </c>
      <c r="Q899" s="180" t="s">
        <v>3234</v>
      </c>
      <c r="R899" s="180">
        <v>0</v>
      </c>
      <c r="S899" s="180" t="s">
        <v>33</v>
      </c>
      <c r="T899" s="180" t="s">
        <v>26</v>
      </c>
      <c r="U899" s="180" t="b">
        <v>0</v>
      </c>
      <c r="V899" s="180" t="s">
        <v>1858</v>
      </c>
      <c r="W899" s="180" t="s">
        <v>26</v>
      </c>
      <c r="X899" s="159"/>
      <c r="Y899" s="159"/>
      <c r="Z899" s="159"/>
    </row>
    <row r="900" spans="1:26" ht="15" customHeight="1">
      <c r="A900" s="180" t="s">
        <v>457</v>
      </c>
      <c r="B900" s="180">
        <v>52300416</v>
      </c>
      <c r="C900" s="180" t="s">
        <v>1837</v>
      </c>
      <c r="D900" s="180" t="s">
        <v>2129</v>
      </c>
      <c r="E900" s="180" t="s">
        <v>1847</v>
      </c>
      <c r="F900" s="180">
        <v>1748.21</v>
      </c>
      <c r="G900" s="180" t="s">
        <v>1840</v>
      </c>
      <c r="H900" s="180" t="s">
        <v>3241</v>
      </c>
      <c r="I900" s="180" t="s">
        <v>3242</v>
      </c>
      <c r="J900" s="180" t="s">
        <v>3243</v>
      </c>
      <c r="K900" s="180" t="s">
        <v>3244</v>
      </c>
      <c r="L900" s="180" t="s">
        <v>3245</v>
      </c>
      <c r="M900" s="180" t="s">
        <v>1877</v>
      </c>
      <c r="N900" s="180" t="s">
        <v>457</v>
      </c>
      <c r="O900" s="180">
        <v>52300412</v>
      </c>
      <c r="P900" s="180">
        <v>52300484</v>
      </c>
      <c r="Q900" s="180" t="s">
        <v>3246</v>
      </c>
      <c r="R900" s="180">
        <v>0</v>
      </c>
      <c r="S900" s="180" t="s">
        <v>1905</v>
      </c>
      <c r="T900" s="180" t="s">
        <v>26</v>
      </c>
      <c r="U900" s="180" t="b">
        <v>0</v>
      </c>
      <c r="V900" s="180" t="s">
        <v>1846</v>
      </c>
      <c r="W900" s="180" t="s">
        <v>26</v>
      </c>
      <c r="X900" s="159"/>
      <c r="Y900" s="159"/>
      <c r="Z900" s="159"/>
    </row>
    <row r="901" spans="1:26" ht="15" customHeight="1">
      <c r="A901" s="180" t="s">
        <v>457</v>
      </c>
      <c r="B901" s="180">
        <v>52383892</v>
      </c>
      <c r="C901" s="180" t="s">
        <v>1837</v>
      </c>
      <c r="D901" s="180" t="s">
        <v>2135</v>
      </c>
      <c r="E901" s="180" t="s">
        <v>1839</v>
      </c>
      <c r="F901" s="180">
        <v>902.73</v>
      </c>
      <c r="G901" s="180" t="s">
        <v>1840</v>
      </c>
      <c r="H901" s="180" t="s">
        <v>3247</v>
      </c>
      <c r="I901" s="180" t="s">
        <v>2184</v>
      </c>
      <c r="J901" s="180" t="s">
        <v>5153</v>
      </c>
      <c r="K901" s="180" t="s">
        <v>5154</v>
      </c>
      <c r="L901" s="180" t="s">
        <v>1837</v>
      </c>
      <c r="M901" s="180" t="s">
        <v>1837</v>
      </c>
      <c r="N901" s="180" t="s">
        <v>457</v>
      </c>
      <c r="O901" s="180">
        <v>52383848</v>
      </c>
      <c r="P901" s="180">
        <v>52385314</v>
      </c>
      <c r="Q901" s="180" t="s">
        <v>3250</v>
      </c>
      <c r="R901" s="180">
        <v>0</v>
      </c>
      <c r="S901" s="180" t="s">
        <v>1905</v>
      </c>
      <c r="T901" s="180" t="s">
        <v>26</v>
      </c>
      <c r="U901" s="180" t="b">
        <v>0</v>
      </c>
      <c r="V901" s="180" t="s">
        <v>1846</v>
      </c>
      <c r="W901" s="180" t="s">
        <v>26</v>
      </c>
      <c r="X901" s="159"/>
      <c r="Y901" s="159"/>
      <c r="Z901" s="159"/>
    </row>
    <row r="902" spans="1:26" ht="15" customHeight="1">
      <c r="A902" s="180" t="s">
        <v>457</v>
      </c>
      <c r="B902" s="180">
        <v>52383993</v>
      </c>
      <c r="C902" s="180" t="s">
        <v>1837</v>
      </c>
      <c r="D902" s="180" t="s">
        <v>1839</v>
      </c>
      <c r="E902" s="180" t="s">
        <v>3251</v>
      </c>
      <c r="F902" s="180">
        <v>1475.4</v>
      </c>
      <c r="G902" s="180" t="s">
        <v>1840</v>
      </c>
      <c r="H902" s="180" t="s">
        <v>3252</v>
      </c>
      <c r="I902" s="180" t="s">
        <v>2452</v>
      </c>
      <c r="J902" s="180" t="s">
        <v>3253</v>
      </c>
      <c r="K902" s="180" t="s">
        <v>3254</v>
      </c>
      <c r="L902" s="180" t="s">
        <v>1837</v>
      </c>
      <c r="M902" s="180" t="s">
        <v>1896</v>
      </c>
      <c r="N902" s="180" t="s">
        <v>457</v>
      </c>
      <c r="O902" s="180">
        <v>52383848</v>
      </c>
      <c r="P902" s="180">
        <v>52385314</v>
      </c>
      <c r="Q902" s="180" t="s">
        <v>3250</v>
      </c>
      <c r="R902" s="180">
        <v>0</v>
      </c>
      <c r="S902" s="180" t="s">
        <v>1905</v>
      </c>
      <c r="T902" s="180" t="s">
        <v>26</v>
      </c>
      <c r="U902" s="180" t="b">
        <v>0</v>
      </c>
      <c r="V902" s="180" t="s">
        <v>1858</v>
      </c>
      <c r="W902" s="180" t="s">
        <v>26</v>
      </c>
      <c r="X902" s="159"/>
      <c r="Y902" s="159"/>
      <c r="Z902" s="159"/>
    </row>
    <row r="903" spans="1:26" ht="15" customHeight="1">
      <c r="A903" s="180" t="s">
        <v>457</v>
      </c>
      <c r="B903" s="180">
        <v>53491567</v>
      </c>
      <c r="C903" s="180" t="s">
        <v>1837</v>
      </c>
      <c r="D903" s="180" t="s">
        <v>4552</v>
      </c>
      <c r="E903" s="180" t="s">
        <v>1847</v>
      </c>
      <c r="F903" s="180">
        <v>1200.73</v>
      </c>
      <c r="G903" s="180" t="s">
        <v>1840</v>
      </c>
      <c r="H903" s="180" t="s">
        <v>5155</v>
      </c>
      <c r="I903" s="180" t="s">
        <v>1893</v>
      </c>
      <c r="J903" s="180" t="s">
        <v>5156</v>
      </c>
      <c r="K903" s="180" t="s">
        <v>5157</v>
      </c>
      <c r="L903" s="180" t="s">
        <v>1837</v>
      </c>
      <c r="M903" s="180" t="s">
        <v>1837</v>
      </c>
      <c r="N903" s="180" t="s">
        <v>457</v>
      </c>
      <c r="O903" s="180">
        <v>53490374</v>
      </c>
      <c r="P903" s="180">
        <v>53492086</v>
      </c>
      <c r="Q903" s="180" t="s">
        <v>5158</v>
      </c>
      <c r="R903" s="180">
        <v>0</v>
      </c>
      <c r="S903" s="180" t="s">
        <v>1905</v>
      </c>
      <c r="T903" s="180" t="s">
        <v>26</v>
      </c>
      <c r="U903" s="180" t="b">
        <v>0</v>
      </c>
      <c r="V903" s="180" t="s">
        <v>1858</v>
      </c>
      <c r="W903" s="180" t="s">
        <v>26</v>
      </c>
      <c r="X903" s="159"/>
      <c r="Y903" s="159"/>
      <c r="Z903" s="159"/>
    </row>
    <row r="904" spans="1:26" ht="15" customHeight="1">
      <c r="A904" s="180" t="s">
        <v>457</v>
      </c>
      <c r="B904" s="180">
        <v>54250974</v>
      </c>
      <c r="C904" s="180" t="s">
        <v>1837</v>
      </c>
      <c r="D904" s="180" t="s">
        <v>2500</v>
      </c>
      <c r="E904" s="180" t="s">
        <v>1839</v>
      </c>
      <c r="F904" s="180">
        <v>424.07</v>
      </c>
      <c r="G904" s="180" t="s">
        <v>1837</v>
      </c>
      <c r="H904" s="180" t="s">
        <v>3263</v>
      </c>
      <c r="I904" s="180" t="s">
        <v>3264</v>
      </c>
      <c r="J904" s="180" t="s">
        <v>5159</v>
      </c>
      <c r="K904" s="180" t="s">
        <v>1837</v>
      </c>
      <c r="L904" s="180" t="s">
        <v>5160</v>
      </c>
      <c r="M904" s="180" t="s">
        <v>1837</v>
      </c>
      <c r="N904" s="180" t="s">
        <v>457</v>
      </c>
      <c r="O904" s="180">
        <v>54250785</v>
      </c>
      <c r="P904" s="180">
        <v>54251169</v>
      </c>
      <c r="Q904" s="180" t="s">
        <v>3267</v>
      </c>
      <c r="R904" s="180">
        <v>0</v>
      </c>
      <c r="S904" s="180" t="s">
        <v>33</v>
      </c>
      <c r="T904" s="180" t="s">
        <v>26</v>
      </c>
      <c r="U904" s="180" t="b">
        <v>0</v>
      </c>
      <c r="V904" s="180" t="s">
        <v>1858</v>
      </c>
      <c r="W904" s="180" t="s">
        <v>26</v>
      </c>
      <c r="X904" s="159"/>
      <c r="Y904" s="159"/>
      <c r="Z904" s="159"/>
    </row>
    <row r="905" spans="1:26" ht="15" customHeight="1">
      <c r="A905" s="180" t="s">
        <v>457</v>
      </c>
      <c r="B905" s="180">
        <v>54813219</v>
      </c>
      <c r="C905" s="180" t="s">
        <v>1837</v>
      </c>
      <c r="D905" s="180" t="s">
        <v>1847</v>
      </c>
      <c r="E905" s="180" t="s">
        <v>2085</v>
      </c>
      <c r="F905" s="180">
        <v>341.73</v>
      </c>
      <c r="G905" s="180" t="s">
        <v>1840</v>
      </c>
      <c r="H905" s="180" t="s">
        <v>3268</v>
      </c>
      <c r="I905" s="180" t="s">
        <v>2098</v>
      </c>
      <c r="J905" s="180" t="s">
        <v>5161</v>
      </c>
      <c r="K905" s="180" t="s">
        <v>5162</v>
      </c>
      <c r="L905" s="180" t="s">
        <v>1837</v>
      </c>
      <c r="M905" s="180" t="s">
        <v>1837</v>
      </c>
      <c r="N905" s="180" t="s">
        <v>457</v>
      </c>
      <c r="O905" s="180">
        <v>54813124</v>
      </c>
      <c r="P905" s="180">
        <v>54813228</v>
      </c>
      <c r="Q905" s="180" t="s">
        <v>3271</v>
      </c>
      <c r="R905" s="180">
        <v>0</v>
      </c>
      <c r="S905" s="180" t="s">
        <v>1905</v>
      </c>
      <c r="T905" s="180" t="s">
        <v>26</v>
      </c>
      <c r="U905" s="180" t="b">
        <v>0</v>
      </c>
      <c r="V905" s="180" t="s">
        <v>1858</v>
      </c>
      <c r="W905" s="180" t="s">
        <v>26</v>
      </c>
      <c r="X905" s="159"/>
      <c r="Y905" s="159"/>
      <c r="Z905" s="159"/>
    </row>
    <row r="906" spans="1:26" ht="15" customHeight="1">
      <c r="A906" s="180" t="s">
        <v>457</v>
      </c>
      <c r="B906" s="180">
        <v>54839508</v>
      </c>
      <c r="C906" s="180" t="s">
        <v>1837</v>
      </c>
      <c r="D906" s="180" t="s">
        <v>1839</v>
      </c>
      <c r="E906" s="180" t="s">
        <v>3272</v>
      </c>
      <c r="F906" s="180">
        <v>611.05999999999995</v>
      </c>
      <c r="G906" s="180" t="s">
        <v>1840</v>
      </c>
      <c r="H906" s="180" t="s">
        <v>3273</v>
      </c>
      <c r="I906" s="180" t="s">
        <v>1881</v>
      </c>
      <c r="J906" s="180" t="s">
        <v>5163</v>
      </c>
      <c r="K906" s="180" t="s">
        <v>5164</v>
      </c>
      <c r="L906" s="180" t="s">
        <v>1837</v>
      </c>
      <c r="M906" s="180" t="s">
        <v>1837</v>
      </c>
      <c r="N906" s="180" t="s">
        <v>457</v>
      </c>
      <c r="O906" s="180">
        <v>54839427</v>
      </c>
      <c r="P906" s="180">
        <v>54839699</v>
      </c>
      <c r="Q906" s="180" t="s">
        <v>3276</v>
      </c>
      <c r="R906" s="180">
        <v>0</v>
      </c>
      <c r="S906" s="180" t="s">
        <v>1905</v>
      </c>
      <c r="T906" s="180" t="s">
        <v>26</v>
      </c>
      <c r="U906" s="180" t="b">
        <v>1</v>
      </c>
      <c r="V906" s="180" t="s">
        <v>1858</v>
      </c>
      <c r="W906" s="180" t="s">
        <v>26</v>
      </c>
      <c r="X906" s="159"/>
      <c r="Y906" s="159"/>
      <c r="Z906" s="159"/>
    </row>
    <row r="907" spans="1:26" ht="15" customHeight="1">
      <c r="A907" s="180" t="s">
        <v>457</v>
      </c>
      <c r="B907" s="180">
        <v>55279518</v>
      </c>
      <c r="C907" s="180" t="s">
        <v>1837</v>
      </c>
      <c r="D907" s="180" t="s">
        <v>1890</v>
      </c>
      <c r="E907" s="180" t="s">
        <v>3277</v>
      </c>
      <c r="F907" s="180">
        <v>1412.28</v>
      </c>
      <c r="G907" s="180" t="s">
        <v>1840</v>
      </c>
      <c r="H907" s="180" t="s">
        <v>3278</v>
      </c>
      <c r="I907" s="180" t="s">
        <v>3279</v>
      </c>
      <c r="J907" s="180" t="s">
        <v>3280</v>
      </c>
      <c r="K907" s="180" t="s">
        <v>3281</v>
      </c>
      <c r="L907" s="180" t="s">
        <v>3282</v>
      </c>
      <c r="M907" s="180" t="s">
        <v>1844</v>
      </c>
      <c r="N907" s="180" t="s">
        <v>457</v>
      </c>
      <c r="O907" s="180">
        <v>55279398</v>
      </c>
      <c r="P907" s="180">
        <v>55279608</v>
      </c>
      <c r="Q907" s="180" t="s">
        <v>3283</v>
      </c>
      <c r="R907" s="180">
        <v>0</v>
      </c>
      <c r="S907" s="180" t="s">
        <v>33</v>
      </c>
      <c r="T907" s="180" t="s">
        <v>26</v>
      </c>
      <c r="U907" s="180" t="b">
        <v>1</v>
      </c>
      <c r="V907" s="180" t="s">
        <v>1858</v>
      </c>
      <c r="W907" s="180" t="s">
        <v>26</v>
      </c>
      <c r="X907" s="159"/>
      <c r="Y907" s="159"/>
      <c r="Z907" s="159"/>
    </row>
    <row r="908" spans="1:26" ht="15" customHeight="1">
      <c r="A908" s="180" t="s">
        <v>457</v>
      </c>
      <c r="B908" s="180">
        <v>55358511</v>
      </c>
      <c r="C908" s="180" t="s">
        <v>1837</v>
      </c>
      <c r="D908" s="180" t="s">
        <v>3284</v>
      </c>
      <c r="E908" s="180" t="s">
        <v>1866</v>
      </c>
      <c r="F908" s="180">
        <v>535.02</v>
      </c>
      <c r="G908" s="180" t="s">
        <v>1840</v>
      </c>
      <c r="H908" s="180" t="s">
        <v>3285</v>
      </c>
      <c r="I908" s="180" t="s">
        <v>3279</v>
      </c>
      <c r="J908" s="180" t="s">
        <v>3286</v>
      </c>
      <c r="K908" s="180" t="s">
        <v>3287</v>
      </c>
      <c r="L908" s="180" t="s">
        <v>3288</v>
      </c>
      <c r="M908" s="180" t="s">
        <v>1877</v>
      </c>
      <c r="N908" s="180" t="s">
        <v>457</v>
      </c>
      <c r="O908" s="180">
        <v>55358144</v>
      </c>
      <c r="P908" s="180">
        <v>55359979</v>
      </c>
      <c r="Q908" s="180" t="s">
        <v>3289</v>
      </c>
      <c r="R908" s="180">
        <v>0</v>
      </c>
      <c r="S908" s="180" t="s">
        <v>33</v>
      </c>
      <c r="T908" s="180" t="s">
        <v>26</v>
      </c>
      <c r="U908" s="180" t="b">
        <v>0</v>
      </c>
      <c r="V908" s="180" t="s">
        <v>1858</v>
      </c>
      <c r="W908" s="180" t="s">
        <v>26</v>
      </c>
      <c r="X908" s="159"/>
      <c r="Y908" s="159"/>
      <c r="Z908" s="159"/>
    </row>
    <row r="909" spans="1:26" ht="15" customHeight="1">
      <c r="A909" s="180" t="s">
        <v>457</v>
      </c>
      <c r="B909" s="180">
        <v>55518185</v>
      </c>
      <c r="C909" s="180" t="s">
        <v>1837</v>
      </c>
      <c r="D909" s="180" t="s">
        <v>1866</v>
      </c>
      <c r="E909" s="180" t="s">
        <v>3290</v>
      </c>
      <c r="F909" s="180">
        <v>283.73</v>
      </c>
      <c r="G909" s="180" t="s">
        <v>1837</v>
      </c>
      <c r="H909" s="180" t="s">
        <v>3291</v>
      </c>
      <c r="I909" s="180" t="s">
        <v>2008</v>
      </c>
      <c r="J909" s="180" t="s">
        <v>3292</v>
      </c>
      <c r="K909" s="180" t="s">
        <v>1837</v>
      </c>
      <c r="L909" s="180" t="s">
        <v>1837</v>
      </c>
      <c r="M909" s="180" t="s">
        <v>1844</v>
      </c>
      <c r="N909" s="180" t="s">
        <v>457</v>
      </c>
      <c r="O909" s="180">
        <v>55517223</v>
      </c>
      <c r="P909" s="180">
        <v>55518998</v>
      </c>
      <c r="Q909" s="180" t="s">
        <v>3293</v>
      </c>
      <c r="R909" s="180">
        <v>0</v>
      </c>
      <c r="S909" s="180" t="s">
        <v>1905</v>
      </c>
      <c r="T909" s="180" t="s">
        <v>26</v>
      </c>
      <c r="U909" s="180" t="b">
        <v>1</v>
      </c>
      <c r="V909" s="180" t="s">
        <v>1858</v>
      </c>
      <c r="W909" s="180" t="s">
        <v>26</v>
      </c>
      <c r="X909" s="159"/>
      <c r="Y909" s="159"/>
      <c r="Z909" s="159"/>
    </row>
    <row r="910" spans="1:26" ht="15" customHeight="1">
      <c r="A910" s="180" t="s">
        <v>457</v>
      </c>
      <c r="B910" s="180">
        <v>55518249</v>
      </c>
      <c r="C910" s="180" t="s">
        <v>1837</v>
      </c>
      <c r="D910" s="180" t="s">
        <v>1847</v>
      </c>
      <c r="E910" s="180" t="s">
        <v>3294</v>
      </c>
      <c r="F910" s="180">
        <v>345.05</v>
      </c>
      <c r="G910" s="180" t="s">
        <v>1840</v>
      </c>
      <c r="H910" s="180" t="s">
        <v>3295</v>
      </c>
      <c r="I910" s="180" t="s">
        <v>2581</v>
      </c>
      <c r="J910" s="180" t="s">
        <v>3296</v>
      </c>
      <c r="K910" s="180" t="s">
        <v>3297</v>
      </c>
      <c r="L910" s="180" t="s">
        <v>3298</v>
      </c>
      <c r="M910" s="180" t="s">
        <v>1844</v>
      </c>
      <c r="N910" s="180" t="s">
        <v>457</v>
      </c>
      <c r="O910" s="180">
        <v>55517223</v>
      </c>
      <c r="P910" s="180">
        <v>55518998</v>
      </c>
      <c r="Q910" s="180" t="s">
        <v>3293</v>
      </c>
      <c r="R910" s="180">
        <v>0</v>
      </c>
      <c r="S910" s="180" t="s">
        <v>1905</v>
      </c>
      <c r="T910" s="180" t="s">
        <v>26</v>
      </c>
      <c r="U910" s="180" t="b">
        <v>1</v>
      </c>
      <c r="V910" s="180" t="s">
        <v>1858</v>
      </c>
      <c r="W910" s="180" t="s">
        <v>26</v>
      </c>
      <c r="X910" s="159"/>
      <c r="Y910" s="159"/>
      <c r="Z910" s="159"/>
    </row>
    <row r="911" spans="1:26" ht="15" customHeight="1">
      <c r="A911" s="180" t="s">
        <v>457</v>
      </c>
      <c r="B911" s="180">
        <v>57639970</v>
      </c>
      <c r="C911" s="180" t="s">
        <v>1837</v>
      </c>
      <c r="D911" s="180" t="s">
        <v>2500</v>
      </c>
      <c r="E911" s="180" t="s">
        <v>1839</v>
      </c>
      <c r="F911" s="180">
        <v>880.55</v>
      </c>
      <c r="G911" s="180" t="s">
        <v>1840</v>
      </c>
      <c r="H911" s="180" t="s">
        <v>5165</v>
      </c>
      <c r="I911" s="180" t="s">
        <v>5166</v>
      </c>
      <c r="J911" s="180" t="s">
        <v>5167</v>
      </c>
      <c r="K911" s="180" t="s">
        <v>5168</v>
      </c>
      <c r="L911" s="180" t="s">
        <v>5169</v>
      </c>
      <c r="M911" s="180" t="s">
        <v>1837</v>
      </c>
      <c r="N911" s="180" t="s">
        <v>457</v>
      </c>
      <c r="O911" s="180">
        <v>57639911</v>
      </c>
      <c r="P911" s="180">
        <v>57640067</v>
      </c>
      <c r="Q911" s="180" t="s">
        <v>5170</v>
      </c>
      <c r="R911" s="180">
        <v>0</v>
      </c>
      <c r="S911" s="180" t="s">
        <v>1905</v>
      </c>
      <c r="T911" s="180" t="s">
        <v>26</v>
      </c>
      <c r="U911" s="180" t="b">
        <v>0</v>
      </c>
      <c r="V911" s="180" t="s">
        <v>1858</v>
      </c>
      <c r="W911" s="180" t="s">
        <v>26</v>
      </c>
      <c r="X911" s="159"/>
      <c r="Y911" s="159"/>
      <c r="Z911" s="159"/>
    </row>
    <row r="912" spans="1:26" ht="15" customHeight="1">
      <c r="A912" s="180" t="s">
        <v>457</v>
      </c>
      <c r="B912" s="180">
        <v>57874501</v>
      </c>
      <c r="C912" s="180" t="s">
        <v>1837</v>
      </c>
      <c r="D912" s="180" t="s">
        <v>1847</v>
      </c>
      <c r="E912" s="180" t="s">
        <v>3306</v>
      </c>
      <c r="F912" s="180">
        <v>30</v>
      </c>
      <c r="G912" s="180" t="s">
        <v>1840</v>
      </c>
      <c r="H912" s="180" t="s">
        <v>5171</v>
      </c>
      <c r="I912" s="180" t="s">
        <v>773</v>
      </c>
      <c r="J912" s="180" t="s">
        <v>1837</v>
      </c>
      <c r="K912" s="180" t="s">
        <v>1837</v>
      </c>
      <c r="L912" s="180" t="s">
        <v>1837</v>
      </c>
      <c r="M912" s="180" t="s">
        <v>1877</v>
      </c>
      <c r="N912" s="180" t="s">
        <v>457</v>
      </c>
      <c r="O912" s="180">
        <v>57872821</v>
      </c>
      <c r="P912" s="180">
        <v>57875226</v>
      </c>
      <c r="Q912" s="180" t="s">
        <v>3308</v>
      </c>
      <c r="R912" s="180">
        <v>0</v>
      </c>
      <c r="S912" s="180" t="s">
        <v>33</v>
      </c>
      <c r="T912" s="180" t="s">
        <v>26</v>
      </c>
      <c r="U912" s="180" t="b">
        <v>0</v>
      </c>
      <c r="V912" s="180" t="s">
        <v>1858</v>
      </c>
      <c r="W912" s="180" t="s">
        <v>26</v>
      </c>
      <c r="X912" s="159"/>
      <c r="Y912" s="159"/>
      <c r="Z912" s="159"/>
    </row>
    <row r="913" spans="1:26" ht="15" customHeight="1">
      <c r="A913" s="180" t="s">
        <v>441</v>
      </c>
      <c r="B913" s="180">
        <v>3701561</v>
      </c>
      <c r="C913" s="180" t="s">
        <v>1837</v>
      </c>
      <c r="D913" s="180" t="s">
        <v>2142</v>
      </c>
      <c r="E913" s="180" t="s">
        <v>1866</v>
      </c>
      <c r="F913" s="180">
        <v>962.52</v>
      </c>
      <c r="G913" s="180" t="s">
        <v>1840</v>
      </c>
      <c r="H913" s="180" t="s">
        <v>5172</v>
      </c>
      <c r="I913" s="180" t="s">
        <v>3459</v>
      </c>
      <c r="J913" s="180" t="s">
        <v>5173</v>
      </c>
      <c r="K913" s="180" t="s">
        <v>5174</v>
      </c>
      <c r="L913" s="180" t="s">
        <v>5175</v>
      </c>
      <c r="M913" s="180" t="s">
        <v>1837</v>
      </c>
      <c r="N913" s="180" t="s">
        <v>441</v>
      </c>
      <c r="O913" s="180">
        <v>3701511</v>
      </c>
      <c r="P913" s="180">
        <v>3701636</v>
      </c>
      <c r="Q913" s="180" t="s">
        <v>5176</v>
      </c>
      <c r="R913" s="180">
        <v>0</v>
      </c>
      <c r="S913" s="180" t="s">
        <v>1905</v>
      </c>
      <c r="T913" s="180" t="s">
        <v>26</v>
      </c>
      <c r="U913" s="180" t="b">
        <v>0</v>
      </c>
      <c r="V913" s="180" t="s">
        <v>1858</v>
      </c>
      <c r="W913" s="180" t="s">
        <v>26</v>
      </c>
      <c r="X913" s="159"/>
      <c r="Y913" s="159"/>
      <c r="Z913" s="159"/>
    </row>
    <row r="914" spans="1:26" ht="15" customHeight="1">
      <c r="A914" s="180" t="s">
        <v>441</v>
      </c>
      <c r="B914" s="180">
        <v>20667362</v>
      </c>
      <c r="C914" s="180" t="s">
        <v>1837</v>
      </c>
      <c r="D914" s="180" t="s">
        <v>1866</v>
      </c>
      <c r="E914" s="180" t="s">
        <v>5177</v>
      </c>
      <c r="F914" s="180">
        <v>30</v>
      </c>
      <c r="G914" s="180" t="s">
        <v>1840</v>
      </c>
      <c r="H914" s="180" t="s">
        <v>5178</v>
      </c>
      <c r="I914" s="180" t="s">
        <v>773</v>
      </c>
      <c r="J914" s="180" t="s">
        <v>1837</v>
      </c>
      <c r="K914" s="180" t="s">
        <v>1837</v>
      </c>
      <c r="L914" s="180" t="s">
        <v>1837</v>
      </c>
      <c r="M914" s="180" t="s">
        <v>1844</v>
      </c>
      <c r="N914" s="180" t="s">
        <v>441</v>
      </c>
      <c r="O914" s="180">
        <v>20667239</v>
      </c>
      <c r="P914" s="180">
        <v>20667630</v>
      </c>
      <c r="Q914" s="180" t="s">
        <v>3311</v>
      </c>
      <c r="R914" s="180">
        <v>0</v>
      </c>
      <c r="S914" s="180" t="s">
        <v>1905</v>
      </c>
      <c r="T914" s="180" t="s">
        <v>26</v>
      </c>
      <c r="U914" s="180" t="b">
        <v>0</v>
      </c>
      <c r="V914" s="180" t="s">
        <v>1858</v>
      </c>
      <c r="W914" s="180" t="s">
        <v>26</v>
      </c>
      <c r="X914" s="159"/>
      <c r="Y914" s="159"/>
      <c r="Z914" s="159"/>
    </row>
    <row r="915" spans="1:26" ht="15" customHeight="1">
      <c r="A915" s="180" t="s">
        <v>441</v>
      </c>
      <c r="B915" s="180">
        <v>21043902</v>
      </c>
      <c r="C915" s="180" t="s">
        <v>1837</v>
      </c>
      <c r="D915" s="180" t="s">
        <v>3312</v>
      </c>
      <c r="E915" s="180" t="s">
        <v>1866</v>
      </c>
      <c r="F915" s="180">
        <v>760.06</v>
      </c>
      <c r="G915" s="180" t="s">
        <v>1840</v>
      </c>
      <c r="H915" s="180" t="s">
        <v>3313</v>
      </c>
      <c r="I915" s="180" t="s">
        <v>2458</v>
      </c>
      <c r="J915" s="180" t="s">
        <v>3314</v>
      </c>
      <c r="K915" s="180" t="s">
        <v>3315</v>
      </c>
      <c r="L915" s="180" t="s">
        <v>1837</v>
      </c>
      <c r="M915" s="180" t="s">
        <v>1844</v>
      </c>
      <c r="N915" s="180" t="s">
        <v>441</v>
      </c>
      <c r="O915" s="180">
        <v>21043863</v>
      </c>
      <c r="P915" s="180">
        <v>21043945</v>
      </c>
      <c r="Q915" s="180" t="s">
        <v>3316</v>
      </c>
      <c r="R915" s="180">
        <v>0</v>
      </c>
      <c r="S915" s="180" t="s">
        <v>33</v>
      </c>
      <c r="T915" s="180" t="s">
        <v>26</v>
      </c>
      <c r="U915" s="180" t="b">
        <v>1</v>
      </c>
      <c r="V915" s="180" t="s">
        <v>1858</v>
      </c>
      <c r="W915" s="180" t="s">
        <v>26</v>
      </c>
      <c r="X915" s="159"/>
      <c r="Y915" s="159"/>
      <c r="Z915" s="159"/>
    </row>
    <row r="916" spans="1:26" ht="15" customHeight="1">
      <c r="A916" s="180" t="s">
        <v>441</v>
      </c>
      <c r="B916" s="180">
        <v>25161587</v>
      </c>
      <c r="C916" s="180" t="s">
        <v>1837</v>
      </c>
      <c r="D916" s="180" t="s">
        <v>1847</v>
      </c>
      <c r="E916" s="180" t="s">
        <v>2472</v>
      </c>
      <c r="F916" s="180">
        <v>500.73</v>
      </c>
      <c r="G916" s="180" t="s">
        <v>1840</v>
      </c>
      <c r="H916" s="180" t="s">
        <v>5179</v>
      </c>
      <c r="I916" s="180" t="s">
        <v>1996</v>
      </c>
      <c r="J916" s="180" t="s">
        <v>5180</v>
      </c>
      <c r="K916" s="180" t="s">
        <v>5181</v>
      </c>
      <c r="L916" s="180" t="s">
        <v>1837</v>
      </c>
      <c r="M916" s="180" t="s">
        <v>1837</v>
      </c>
      <c r="N916" s="180" t="s">
        <v>441</v>
      </c>
      <c r="O916" s="180">
        <v>25161080</v>
      </c>
      <c r="P916" s="180">
        <v>25161752</v>
      </c>
      <c r="Q916" s="180" t="s">
        <v>5182</v>
      </c>
      <c r="R916" s="180">
        <v>0</v>
      </c>
      <c r="S916" s="180" t="s">
        <v>33</v>
      </c>
      <c r="T916" s="180" t="s">
        <v>26</v>
      </c>
      <c r="U916" s="180" t="b">
        <v>0</v>
      </c>
      <c r="V916" s="180" t="s">
        <v>1858</v>
      </c>
      <c r="W916" s="180" t="s">
        <v>26</v>
      </c>
      <c r="X916" s="159"/>
      <c r="Y916" s="159"/>
      <c r="Z916" s="159"/>
    </row>
    <row r="917" spans="1:26" ht="15" customHeight="1">
      <c r="A917" s="180" t="s">
        <v>441</v>
      </c>
      <c r="B917" s="180">
        <v>26254257</v>
      </c>
      <c r="C917" s="180" t="s">
        <v>1837</v>
      </c>
      <c r="D917" s="180" t="s">
        <v>1866</v>
      </c>
      <c r="E917" s="180" t="s">
        <v>3317</v>
      </c>
      <c r="F917" s="180">
        <v>3169.23</v>
      </c>
      <c r="G917" s="180" t="s">
        <v>1840</v>
      </c>
      <c r="H917" s="180" t="s">
        <v>3318</v>
      </c>
      <c r="I917" s="180" t="s">
        <v>2339</v>
      </c>
      <c r="J917" s="180" t="s">
        <v>3319</v>
      </c>
      <c r="K917" s="180" t="s">
        <v>3320</v>
      </c>
      <c r="L917" s="180" t="s">
        <v>3321</v>
      </c>
      <c r="M917" s="180" t="s">
        <v>1877</v>
      </c>
      <c r="N917" s="180" t="s">
        <v>441</v>
      </c>
      <c r="O917" s="180">
        <v>26254254</v>
      </c>
      <c r="P917" s="180">
        <v>26254318</v>
      </c>
      <c r="Q917" s="180" t="s">
        <v>3322</v>
      </c>
      <c r="R917" s="180">
        <v>0</v>
      </c>
      <c r="S917" s="180" t="s">
        <v>1905</v>
      </c>
      <c r="T917" s="180" t="s">
        <v>26</v>
      </c>
      <c r="U917" s="180" t="b">
        <v>1</v>
      </c>
      <c r="V917" s="180" t="s">
        <v>1858</v>
      </c>
      <c r="W917" s="180" t="s">
        <v>26</v>
      </c>
      <c r="X917" s="159"/>
      <c r="Y917" s="159"/>
      <c r="Z917" s="159"/>
    </row>
    <row r="918" spans="1:26" ht="15" customHeight="1">
      <c r="A918" s="180" t="s">
        <v>441</v>
      </c>
      <c r="B918" s="180">
        <v>29065060</v>
      </c>
      <c r="C918" s="180" t="s">
        <v>1837</v>
      </c>
      <c r="D918" s="180" t="s">
        <v>1847</v>
      </c>
      <c r="E918" s="180" t="s">
        <v>3323</v>
      </c>
      <c r="F918" s="180">
        <v>475.53</v>
      </c>
      <c r="G918" s="180" t="s">
        <v>1840</v>
      </c>
      <c r="H918" s="180" t="s">
        <v>3324</v>
      </c>
      <c r="I918" s="180" t="s">
        <v>3325</v>
      </c>
      <c r="J918" s="180" t="s">
        <v>3326</v>
      </c>
      <c r="K918" s="180" t="s">
        <v>3327</v>
      </c>
      <c r="L918" s="180" t="s">
        <v>3328</v>
      </c>
      <c r="M918" s="180" t="s">
        <v>1844</v>
      </c>
      <c r="N918" s="180" t="s">
        <v>441</v>
      </c>
      <c r="O918" s="180">
        <v>29064868</v>
      </c>
      <c r="P918" s="180">
        <v>29065067</v>
      </c>
      <c r="Q918" s="180" t="s">
        <v>3329</v>
      </c>
      <c r="R918" s="180">
        <v>0</v>
      </c>
      <c r="S918" s="180" t="s">
        <v>33</v>
      </c>
      <c r="T918" s="180" t="s">
        <v>26</v>
      </c>
      <c r="U918" s="180" t="b">
        <v>0</v>
      </c>
      <c r="V918" s="180" t="s">
        <v>1858</v>
      </c>
      <c r="W918" s="180" t="s">
        <v>26</v>
      </c>
      <c r="X918" s="159"/>
      <c r="Y918" s="159"/>
      <c r="Z918" s="159"/>
    </row>
    <row r="919" spans="1:26" ht="15" customHeight="1">
      <c r="A919" s="180" t="s">
        <v>441</v>
      </c>
      <c r="B919" s="180">
        <v>46480669</v>
      </c>
      <c r="C919" s="180" t="s">
        <v>1837</v>
      </c>
      <c r="D919" s="180" t="s">
        <v>1847</v>
      </c>
      <c r="E919" s="180" t="s">
        <v>5183</v>
      </c>
      <c r="F919" s="180">
        <v>110</v>
      </c>
      <c r="G919" s="180" t="s">
        <v>1840</v>
      </c>
      <c r="H919" s="180" t="s">
        <v>5184</v>
      </c>
      <c r="I919" s="180" t="s">
        <v>2293</v>
      </c>
      <c r="J919" s="180" t="s">
        <v>5185</v>
      </c>
      <c r="K919" s="180" t="s">
        <v>5186</v>
      </c>
      <c r="L919" s="180" t="s">
        <v>1837</v>
      </c>
      <c r="M919" s="180" t="s">
        <v>1837</v>
      </c>
      <c r="N919" s="180" t="s">
        <v>441</v>
      </c>
      <c r="O919" s="180">
        <v>46480404</v>
      </c>
      <c r="P919" s="180">
        <v>46480764</v>
      </c>
      <c r="Q919" s="180" t="s">
        <v>5187</v>
      </c>
      <c r="R919" s="180">
        <v>0</v>
      </c>
      <c r="S919" s="180" t="s">
        <v>1905</v>
      </c>
      <c r="T919" s="180" t="s">
        <v>26</v>
      </c>
      <c r="U919" s="180" t="b">
        <v>0</v>
      </c>
      <c r="V919" s="180" t="s">
        <v>1858</v>
      </c>
      <c r="W919" s="180" t="s">
        <v>26</v>
      </c>
      <c r="X919" s="159"/>
      <c r="Y919" s="159"/>
      <c r="Z919" s="159"/>
    </row>
    <row r="920" spans="1:26" ht="15" customHeight="1">
      <c r="A920" s="180" t="s">
        <v>441</v>
      </c>
      <c r="B920" s="180">
        <v>48755616</v>
      </c>
      <c r="C920" s="180" t="s">
        <v>1837</v>
      </c>
      <c r="D920" s="180" t="s">
        <v>1866</v>
      </c>
      <c r="E920" s="180" t="s">
        <v>5188</v>
      </c>
      <c r="F920" s="180">
        <v>957.19</v>
      </c>
      <c r="G920" s="180" t="s">
        <v>1840</v>
      </c>
      <c r="H920" s="180" t="s">
        <v>5189</v>
      </c>
      <c r="I920" s="180" t="s">
        <v>3679</v>
      </c>
      <c r="J920" s="180" t="s">
        <v>5190</v>
      </c>
      <c r="K920" s="180" t="s">
        <v>5191</v>
      </c>
      <c r="L920" s="180" t="s">
        <v>5192</v>
      </c>
      <c r="M920" s="180" t="s">
        <v>1837</v>
      </c>
      <c r="N920" s="180" t="s">
        <v>441</v>
      </c>
      <c r="O920" s="180">
        <v>48755510</v>
      </c>
      <c r="P920" s="180">
        <v>48755671</v>
      </c>
      <c r="Q920" s="180" t="s">
        <v>5193</v>
      </c>
      <c r="R920" s="180">
        <v>0</v>
      </c>
      <c r="S920" s="180" t="s">
        <v>33</v>
      </c>
      <c r="T920" s="180" t="s">
        <v>26</v>
      </c>
      <c r="U920" s="180" t="b">
        <v>0</v>
      </c>
      <c r="V920" s="180" t="s">
        <v>1858</v>
      </c>
      <c r="W920" s="180" t="s">
        <v>26</v>
      </c>
      <c r="X920" s="159"/>
      <c r="Y920" s="159"/>
      <c r="Z920" s="159"/>
    </row>
    <row r="921" spans="1:26" ht="15" customHeight="1">
      <c r="A921" s="180" t="s">
        <v>441</v>
      </c>
      <c r="B921" s="180">
        <v>71574204</v>
      </c>
      <c r="C921" s="180" t="s">
        <v>1837</v>
      </c>
      <c r="D921" s="180" t="s">
        <v>1847</v>
      </c>
      <c r="E921" s="180" t="s">
        <v>5194</v>
      </c>
      <c r="F921" s="180">
        <v>597.73</v>
      </c>
      <c r="G921" s="180" t="s">
        <v>1840</v>
      </c>
      <c r="H921" s="180" t="s">
        <v>5195</v>
      </c>
      <c r="I921" s="180" t="s">
        <v>2558</v>
      </c>
      <c r="J921" s="180" t="s">
        <v>5196</v>
      </c>
      <c r="K921" s="180" t="s">
        <v>5197</v>
      </c>
      <c r="L921" s="180" t="s">
        <v>1837</v>
      </c>
      <c r="M921" s="180" t="s">
        <v>1837</v>
      </c>
      <c r="N921" s="180" t="s">
        <v>441</v>
      </c>
      <c r="O921" s="180">
        <v>71574197</v>
      </c>
      <c r="P921" s="180">
        <v>71574371</v>
      </c>
      <c r="Q921" s="180" t="s">
        <v>5198</v>
      </c>
      <c r="R921" s="180">
        <v>0</v>
      </c>
      <c r="S921" s="180" t="s">
        <v>1905</v>
      </c>
      <c r="T921" s="180" t="s">
        <v>26</v>
      </c>
      <c r="U921" s="180" t="b">
        <v>0</v>
      </c>
      <c r="V921" s="180" t="s">
        <v>1858</v>
      </c>
      <c r="W921" s="180" t="s">
        <v>26</v>
      </c>
      <c r="X921" s="159"/>
      <c r="Y921" s="159"/>
      <c r="Z921" s="159"/>
    </row>
    <row r="922" spans="1:26" ht="15" customHeight="1">
      <c r="A922" s="180" t="s">
        <v>441</v>
      </c>
      <c r="B922" s="180">
        <v>73385903</v>
      </c>
      <c r="C922" s="180" t="s">
        <v>1837</v>
      </c>
      <c r="D922" s="180" t="s">
        <v>1839</v>
      </c>
      <c r="E922" s="180" t="s">
        <v>3341</v>
      </c>
      <c r="F922" s="180" t="s">
        <v>1837</v>
      </c>
      <c r="G922" s="180" t="s">
        <v>1840</v>
      </c>
      <c r="H922" s="180" t="s">
        <v>3342</v>
      </c>
      <c r="I922" s="180" t="s">
        <v>1842</v>
      </c>
      <c r="J922" s="180" t="s">
        <v>1837</v>
      </c>
      <c r="K922" s="180" t="s">
        <v>3343</v>
      </c>
      <c r="L922" s="180" t="s">
        <v>1837</v>
      </c>
      <c r="M922" s="180" t="s">
        <v>1877</v>
      </c>
      <c r="N922" s="180" t="s">
        <v>441</v>
      </c>
      <c r="O922" s="180">
        <v>73385868</v>
      </c>
      <c r="P922" s="180">
        <v>73386192</v>
      </c>
      <c r="Q922" s="180" t="s">
        <v>3344</v>
      </c>
      <c r="R922" s="180">
        <v>0</v>
      </c>
      <c r="S922" s="180" t="s">
        <v>1905</v>
      </c>
      <c r="T922" s="180" t="s">
        <v>26</v>
      </c>
      <c r="U922" s="180" t="b">
        <v>1</v>
      </c>
      <c r="V922" s="180" t="s">
        <v>1858</v>
      </c>
      <c r="W922" s="180" t="s">
        <v>26</v>
      </c>
      <c r="X922" s="159"/>
      <c r="Y922" s="159"/>
      <c r="Z922" s="159"/>
    </row>
    <row r="923" spans="1:26" ht="15" customHeight="1">
      <c r="A923" s="180" t="s">
        <v>441</v>
      </c>
      <c r="B923" s="180">
        <v>73448097</v>
      </c>
      <c r="C923" s="180" t="s">
        <v>1837</v>
      </c>
      <c r="D923" s="180" t="s">
        <v>2311</v>
      </c>
      <c r="E923" s="180" t="s">
        <v>1839</v>
      </c>
      <c r="F923" s="180">
        <v>2464.9299999999998</v>
      </c>
      <c r="G923" s="180" t="s">
        <v>1840</v>
      </c>
      <c r="H923" s="180" t="s">
        <v>3345</v>
      </c>
      <c r="I923" s="180" t="s">
        <v>2744</v>
      </c>
      <c r="J923" s="180" t="s">
        <v>5199</v>
      </c>
      <c r="K923" s="180" t="s">
        <v>5200</v>
      </c>
      <c r="L923" s="180" t="s">
        <v>5201</v>
      </c>
      <c r="M923" s="180" t="s">
        <v>1837</v>
      </c>
      <c r="N923" s="180" t="s">
        <v>441</v>
      </c>
      <c r="O923" s="180">
        <v>73447959</v>
      </c>
      <c r="P923" s="180">
        <v>73454067</v>
      </c>
      <c r="Q923" s="180" t="s">
        <v>3344</v>
      </c>
      <c r="R923" s="180">
        <v>0</v>
      </c>
      <c r="S923" s="180" t="s">
        <v>1905</v>
      </c>
      <c r="T923" s="180" t="s">
        <v>26</v>
      </c>
      <c r="U923" s="180" t="b">
        <v>0</v>
      </c>
      <c r="V923" s="180" t="s">
        <v>1858</v>
      </c>
      <c r="W923" s="180" t="s">
        <v>26</v>
      </c>
      <c r="X923" s="159"/>
      <c r="Y923" s="159"/>
      <c r="Z923" s="159"/>
    </row>
    <row r="924" spans="1:26" ht="15" customHeight="1">
      <c r="A924" s="180" t="s">
        <v>441</v>
      </c>
      <c r="B924" s="180">
        <v>85133705</v>
      </c>
      <c r="C924" s="180" t="s">
        <v>1837</v>
      </c>
      <c r="D924" s="180" t="s">
        <v>2059</v>
      </c>
      <c r="E924" s="180" t="s">
        <v>1866</v>
      </c>
      <c r="F924" s="180">
        <v>685.23</v>
      </c>
      <c r="G924" s="180" t="s">
        <v>1840</v>
      </c>
      <c r="H924" s="180" t="s">
        <v>3354</v>
      </c>
      <c r="I924" s="180" t="s">
        <v>1922</v>
      </c>
      <c r="J924" s="180" t="s">
        <v>3355</v>
      </c>
      <c r="K924" s="180" t="s">
        <v>3356</v>
      </c>
      <c r="L924" s="180" t="s">
        <v>1837</v>
      </c>
      <c r="M924" s="180" t="s">
        <v>1896</v>
      </c>
      <c r="N924" s="180" t="s">
        <v>441</v>
      </c>
      <c r="O924" s="180">
        <v>85133684</v>
      </c>
      <c r="P924" s="180">
        <v>85133933</v>
      </c>
      <c r="Q924" s="180" t="s">
        <v>3357</v>
      </c>
      <c r="R924" s="180">
        <v>0</v>
      </c>
      <c r="S924" s="180" t="s">
        <v>1905</v>
      </c>
      <c r="T924" s="180" t="s">
        <v>26</v>
      </c>
      <c r="U924" s="180" t="b">
        <v>0</v>
      </c>
      <c r="V924" s="180" t="s">
        <v>1858</v>
      </c>
      <c r="W924" s="180" t="s">
        <v>26</v>
      </c>
      <c r="X924" s="159"/>
      <c r="Y924" s="159"/>
      <c r="Z924" s="159"/>
    </row>
    <row r="925" spans="1:26" ht="15" customHeight="1">
      <c r="A925" s="180" t="s">
        <v>441</v>
      </c>
      <c r="B925" s="180">
        <v>88627211</v>
      </c>
      <c r="C925" s="180" t="s">
        <v>1837</v>
      </c>
      <c r="D925" s="180" t="s">
        <v>2231</v>
      </c>
      <c r="E925" s="180" t="s">
        <v>1847</v>
      </c>
      <c r="F925" s="180">
        <v>1142.73</v>
      </c>
      <c r="G925" s="180" t="s">
        <v>1840</v>
      </c>
      <c r="H925" s="180" t="s">
        <v>3358</v>
      </c>
      <c r="I925" s="180" t="s">
        <v>2458</v>
      </c>
      <c r="J925" s="180" t="s">
        <v>3359</v>
      </c>
      <c r="K925" s="180" t="s">
        <v>3360</v>
      </c>
      <c r="L925" s="180" t="s">
        <v>1837</v>
      </c>
      <c r="M925" s="180" t="s">
        <v>1896</v>
      </c>
      <c r="N925" s="180" t="s">
        <v>441</v>
      </c>
      <c r="O925" s="180">
        <v>88626966</v>
      </c>
      <c r="P925" s="180">
        <v>88627274</v>
      </c>
      <c r="Q925" s="180" t="s">
        <v>3361</v>
      </c>
      <c r="R925" s="180">
        <v>0</v>
      </c>
      <c r="S925" s="180" t="s">
        <v>33</v>
      </c>
      <c r="T925" s="180" t="s">
        <v>26</v>
      </c>
      <c r="U925" s="180" t="b">
        <v>0</v>
      </c>
      <c r="V925" s="180" t="s">
        <v>1858</v>
      </c>
      <c r="W925" s="180" t="s">
        <v>26</v>
      </c>
      <c r="X925" s="159"/>
      <c r="Y925" s="159"/>
      <c r="Z925" s="159"/>
    </row>
    <row r="926" spans="1:26" ht="15" customHeight="1">
      <c r="A926" s="180" t="s">
        <v>441</v>
      </c>
      <c r="B926" s="180">
        <v>96840092</v>
      </c>
      <c r="C926" s="180" t="s">
        <v>1837</v>
      </c>
      <c r="D926" s="180" t="s">
        <v>5202</v>
      </c>
      <c r="E926" s="180" t="s">
        <v>1847</v>
      </c>
      <c r="F926" s="180">
        <v>542.86</v>
      </c>
      <c r="G926" s="180" t="s">
        <v>1840</v>
      </c>
      <c r="H926" s="180" t="s">
        <v>5203</v>
      </c>
      <c r="I926" s="180" t="s">
        <v>4577</v>
      </c>
      <c r="J926" s="180" t="s">
        <v>5204</v>
      </c>
      <c r="K926" s="180" t="s">
        <v>5205</v>
      </c>
      <c r="L926" s="180" t="s">
        <v>5206</v>
      </c>
      <c r="M926" s="180" t="s">
        <v>1837</v>
      </c>
      <c r="N926" s="180" t="s">
        <v>441</v>
      </c>
      <c r="O926" s="180">
        <v>96839996</v>
      </c>
      <c r="P926" s="180">
        <v>96840095</v>
      </c>
      <c r="Q926" s="180" t="s">
        <v>5207</v>
      </c>
      <c r="R926" s="180">
        <v>0</v>
      </c>
      <c r="S926" s="180" t="s">
        <v>33</v>
      </c>
      <c r="T926" s="180" t="s">
        <v>26</v>
      </c>
      <c r="U926" s="180" t="b">
        <v>0</v>
      </c>
      <c r="V926" s="180" t="s">
        <v>1858</v>
      </c>
      <c r="W926" s="180" t="s">
        <v>26</v>
      </c>
      <c r="X926" s="159"/>
      <c r="Y926" s="159"/>
      <c r="Z926" s="159"/>
    </row>
    <row r="927" spans="1:26" ht="15" customHeight="1">
      <c r="A927" s="180" t="s">
        <v>441</v>
      </c>
      <c r="B927" s="180">
        <v>97249150</v>
      </c>
      <c r="C927" s="180" t="s">
        <v>1837</v>
      </c>
      <c r="D927" s="180" t="s">
        <v>2066</v>
      </c>
      <c r="E927" s="180" t="s">
        <v>1866</v>
      </c>
      <c r="F927" s="180">
        <v>147.72999999999999</v>
      </c>
      <c r="G927" s="180" t="s">
        <v>1837</v>
      </c>
      <c r="H927" s="180" t="s">
        <v>5208</v>
      </c>
      <c r="I927" s="180" t="s">
        <v>1996</v>
      </c>
      <c r="J927" s="180" t="s">
        <v>5209</v>
      </c>
      <c r="K927" s="180" t="s">
        <v>1837</v>
      </c>
      <c r="L927" s="180" t="s">
        <v>1837</v>
      </c>
      <c r="M927" s="180" t="s">
        <v>1837</v>
      </c>
      <c r="N927" s="180" t="s">
        <v>441</v>
      </c>
      <c r="O927" s="180">
        <v>97249143</v>
      </c>
      <c r="P927" s="180">
        <v>97249214</v>
      </c>
      <c r="Q927" s="180" t="s">
        <v>679</v>
      </c>
      <c r="R927" s="180">
        <v>0</v>
      </c>
      <c r="S927" s="180" t="s">
        <v>1905</v>
      </c>
      <c r="T927" s="180" t="s">
        <v>26</v>
      </c>
      <c r="U927" s="180" t="b">
        <v>1</v>
      </c>
      <c r="V927" s="180" t="s">
        <v>1858</v>
      </c>
      <c r="W927" s="180" t="s">
        <v>26</v>
      </c>
      <c r="X927" s="159"/>
      <c r="Y927" s="159"/>
      <c r="Z927" s="159"/>
    </row>
    <row r="928" spans="1:26" ht="15" customHeight="1">
      <c r="A928" s="180" t="s">
        <v>441</v>
      </c>
      <c r="B928" s="180">
        <v>119437075</v>
      </c>
      <c r="C928" s="180" t="s">
        <v>1837</v>
      </c>
      <c r="D928" s="180" t="s">
        <v>1890</v>
      </c>
      <c r="E928" s="180" t="s">
        <v>3366</v>
      </c>
      <c r="F928" s="180">
        <v>1364.93</v>
      </c>
      <c r="G928" s="180" t="s">
        <v>1840</v>
      </c>
      <c r="H928" s="180" t="s">
        <v>3367</v>
      </c>
      <c r="I928" s="180" t="s">
        <v>2163</v>
      </c>
      <c r="J928" s="180" t="s">
        <v>3368</v>
      </c>
      <c r="K928" s="180" t="s">
        <v>3369</v>
      </c>
      <c r="L928" s="180" t="s">
        <v>3370</v>
      </c>
      <c r="M928" s="180" t="s">
        <v>1877</v>
      </c>
      <c r="N928" s="180" t="s">
        <v>441</v>
      </c>
      <c r="O928" s="180">
        <v>119436888</v>
      </c>
      <c r="P928" s="180">
        <v>119437440</v>
      </c>
      <c r="Q928" s="180" t="s">
        <v>3371</v>
      </c>
      <c r="R928" s="180">
        <v>0</v>
      </c>
      <c r="S928" s="180" t="s">
        <v>1905</v>
      </c>
      <c r="T928" s="180" t="s">
        <v>26</v>
      </c>
      <c r="U928" s="180" t="b">
        <v>0</v>
      </c>
      <c r="V928" s="180" t="s">
        <v>1858</v>
      </c>
      <c r="W928" s="180" t="s">
        <v>26</v>
      </c>
      <c r="X928" s="159"/>
      <c r="Y928" s="159"/>
      <c r="Z928" s="159"/>
    </row>
    <row r="929" spans="1:26" ht="15" customHeight="1">
      <c r="A929" s="180" t="s">
        <v>441</v>
      </c>
      <c r="B929" s="180">
        <v>152619552</v>
      </c>
      <c r="C929" s="180" t="s">
        <v>1837</v>
      </c>
      <c r="D929" s="180" t="s">
        <v>1866</v>
      </c>
      <c r="E929" s="180" t="s">
        <v>3106</v>
      </c>
      <c r="F929" s="180">
        <v>662.4</v>
      </c>
      <c r="G929" s="180" t="s">
        <v>1837</v>
      </c>
      <c r="H929" s="180" t="s">
        <v>3376</v>
      </c>
      <c r="I929" s="180" t="s">
        <v>2098</v>
      </c>
      <c r="J929" s="180" t="s">
        <v>3377</v>
      </c>
      <c r="K929" s="180" t="s">
        <v>1837</v>
      </c>
      <c r="L929" s="180" t="s">
        <v>1837</v>
      </c>
      <c r="M929" s="180" t="s">
        <v>1877</v>
      </c>
      <c r="N929" s="180" t="s">
        <v>441</v>
      </c>
      <c r="O929" s="180">
        <v>152619508</v>
      </c>
      <c r="P929" s="180">
        <v>152619718</v>
      </c>
      <c r="Q929" s="180" t="s">
        <v>3378</v>
      </c>
      <c r="R929" s="180">
        <v>0</v>
      </c>
      <c r="S929" s="180" t="s">
        <v>1905</v>
      </c>
      <c r="T929" s="180" t="s">
        <v>26</v>
      </c>
      <c r="U929" s="180" t="b">
        <v>0</v>
      </c>
      <c r="V929" s="180" t="s">
        <v>1858</v>
      </c>
      <c r="W929" s="180" t="s">
        <v>26</v>
      </c>
      <c r="X929" s="159"/>
      <c r="Y929" s="159"/>
      <c r="Z929" s="159"/>
    </row>
    <row r="930" spans="1:26" ht="15" customHeight="1">
      <c r="A930" s="180" t="s">
        <v>441</v>
      </c>
      <c r="B930" s="180">
        <v>158102039</v>
      </c>
      <c r="C930" s="180" t="s">
        <v>1837</v>
      </c>
      <c r="D930" s="180" t="s">
        <v>1866</v>
      </c>
      <c r="E930" s="180" t="s">
        <v>2066</v>
      </c>
      <c r="F930" s="180">
        <v>1563.94</v>
      </c>
      <c r="G930" s="180" t="s">
        <v>1840</v>
      </c>
      <c r="H930" s="180" t="s">
        <v>5210</v>
      </c>
      <c r="I930" s="180" t="s">
        <v>5211</v>
      </c>
      <c r="J930" s="180" t="s">
        <v>5212</v>
      </c>
      <c r="K930" s="180" t="s">
        <v>5213</v>
      </c>
      <c r="L930" s="180" t="s">
        <v>5214</v>
      </c>
      <c r="M930" s="180" t="s">
        <v>1837</v>
      </c>
      <c r="N930" s="180" t="s">
        <v>441</v>
      </c>
      <c r="O930" s="180">
        <v>158102039</v>
      </c>
      <c r="P930" s="180">
        <v>158102125</v>
      </c>
      <c r="Q930" s="180" t="s">
        <v>5215</v>
      </c>
      <c r="R930" s="180">
        <v>0</v>
      </c>
      <c r="S930" s="180" t="s">
        <v>1905</v>
      </c>
      <c r="T930" s="180" t="s">
        <v>26</v>
      </c>
      <c r="U930" s="180" t="b">
        <v>0</v>
      </c>
      <c r="V930" s="180" t="s">
        <v>1858</v>
      </c>
      <c r="W930" s="180" t="s">
        <v>26</v>
      </c>
      <c r="X930" s="159"/>
      <c r="Y930" s="159"/>
      <c r="Z930" s="159"/>
    </row>
    <row r="931" spans="1:26" ht="15" customHeight="1">
      <c r="A931" s="180" t="s">
        <v>441</v>
      </c>
      <c r="B931" s="180">
        <v>168247286</v>
      </c>
      <c r="C931" s="180" t="s">
        <v>1837</v>
      </c>
      <c r="D931" s="180" t="s">
        <v>1847</v>
      </c>
      <c r="E931" s="180" t="s">
        <v>5216</v>
      </c>
      <c r="F931" s="180">
        <v>1010.69</v>
      </c>
      <c r="G931" s="180" t="s">
        <v>1837</v>
      </c>
      <c r="H931" s="180" t="s">
        <v>5217</v>
      </c>
      <c r="I931" s="180" t="s">
        <v>1853</v>
      </c>
      <c r="J931" s="180" t="s">
        <v>5218</v>
      </c>
      <c r="K931" s="180" t="s">
        <v>1837</v>
      </c>
      <c r="L931" s="180" t="s">
        <v>5219</v>
      </c>
      <c r="M931" s="180" t="s">
        <v>1837</v>
      </c>
      <c r="N931" s="180" t="s">
        <v>441</v>
      </c>
      <c r="O931" s="180">
        <v>168247227</v>
      </c>
      <c r="P931" s="180">
        <v>168247435</v>
      </c>
      <c r="Q931" s="180" t="s">
        <v>5220</v>
      </c>
      <c r="R931" s="180">
        <v>0</v>
      </c>
      <c r="S931" s="180" t="s">
        <v>33</v>
      </c>
      <c r="T931" s="180" t="s">
        <v>26</v>
      </c>
      <c r="U931" s="180" t="b">
        <v>0</v>
      </c>
      <c r="V931" s="180" t="s">
        <v>1858</v>
      </c>
      <c r="W931" s="180" t="s">
        <v>26</v>
      </c>
      <c r="X931" s="159"/>
      <c r="Y931" s="159"/>
      <c r="Z931" s="159"/>
    </row>
    <row r="932" spans="1:26" ht="15" customHeight="1">
      <c r="A932" s="180" t="s">
        <v>441</v>
      </c>
      <c r="B932" s="180">
        <v>174427852</v>
      </c>
      <c r="C932" s="180" t="s">
        <v>1837</v>
      </c>
      <c r="D932" s="180" t="s">
        <v>5221</v>
      </c>
      <c r="E932" s="180" t="s">
        <v>1839</v>
      </c>
      <c r="F932" s="180">
        <v>1328.95</v>
      </c>
      <c r="G932" s="180" t="s">
        <v>1840</v>
      </c>
      <c r="H932" s="180" t="s">
        <v>5222</v>
      </c>
      <c r="I932" s="180" t="s">
        <v>3990</v>
      </c>
      <c r="J932" s="180" t="s">
        <v>5223</v>
      </c>
      <c r="K932" s="180" t="s">
        <v>5224</v>
      </c>
      <c r="L932" s="180" t="s">
        <v>5225</v>
      </c>
      <c r="M932" s="180" t="s">
        <v>1837</v>
      </c>
      <c r="N932" s="180" t="s">
        <v>441</v>
      </c>
      <c r="O932" s="180">
        <v>174427712</v>
      </c>
      <c r="P932" s="180">
        <v>174427895</v>
      </c>
      <c r="Q932" s="180" t="s">
        <v>5226</v>
      </c>
      <c r="R932" s="180">
        <v>0</v>
      </c>
      <c r="S932" s="180" t="s">
        <v>1905</v>
      </c>
      <c r="T932" s="180" t="s">
        <v>26</v>
      </c>
      <c r="U932" s="180" t="b">
        <v>1</v>
      </c>
      <c r="V932" s="180" t="s">
        <v>1858</v>
      </c>
      <c r="W932" s="180" t="s">
        <v>26</v>
      </c>
      <c r="X932" s="159"/>
      <c r="Y932" s="159"/>
      <c r="Z932" s="159"/>
    </row>
    <row r="933" spans="1:26" ht="15" customHeight="1">
      <c r="A933" s="180" t="s">
        <v>441</v>
      </c>
      <c r="B933" s="180">
        <v>176123562</v>
      </c>
      <c r="C933" s="180" t="s">
        <v>1837</v>
      </c>
      <c r="D933" s="180" t="s">
        <v>1847</v>
      </c>
      <c r="E933" s="180" t="s">
        <v>3379</v>
      </c>
      <c r="F933" s="180">
        <v>457.53</v>
      </c>
      <c r="G933" s="180" t="s">
        <v>1840</v>
      </c>
      <c r="H933" s="180" t="s">
        <v>3380</v>
      </c>
      <c r="I933" s="180" t="s">
        <v>2124</v>
      </c>
      <c r="J933" s="180" t="s">
        <v>3381</v>
      </c>
      <c r="K933" s="180" t="s">
        <v>3382</v>
      </c>
      <c r="L933" s="180" t="s">
        <v>3383</v>
      </c>
      <c r="M933" s="180" t="s">
        <v>1844</v>
      </c>
      <c r="N933" s="180" t="s">
        <v>441</v>
      </c>
      <c r="O933" s="180">
        <v>176122768</v>
      </c>
      <c r="P933" s="180">
        <v>176123585</v>
      </c>
      <c r="Q933" s="180" t="s">
        <v>3384</v>
      </c>
      <c r="R933" s="180">
        <v>0</v>
      </c>
      <c r="S933" s="180" t="s">
        <v>1905</v>
      </c>
      <c r="T933" s="180" t="s">
        <v>26</v>
      </c>
      <c r="U933" s="180" t="b">
        <v>0</v>
      </c>
      <c r="V933" s="180" t="s">
        <v>1858</v>
      </c>
      <c r="W933" s="180" t="s">
        <v>26</v>
      </c>
      <c r="X933" s="159"/>
      <c r="Y933" s="159"/>
      <c r="Z933" s="159"/>
    </row>
    <row r="934" spans="1:26" ht="15" customHeight="1">
      <c r="A934" s="180" t="s">
        <v>441</v>
      </c>
      <c r="B934" s="180">
        <v>177629445</v>
      </c>
      <c r="C934" s="180" t="s">
        <v>1837</v>
      </c>
      <c r="D934" s="180" t="s">
        <v>1866</v>
      </c>
      <c r="E934" s="180" t="s">
        <v>3094</v>
      </c>
      <c r="F934" s="180">
        <v>2205.19</v>
      </c>
      <c r="G934" s="180" t="s">
        <v>1840</v>
      </c>
      <c r="H934" s="180" t="s">
        <v>3385</v>
      </c>
      <c r="I934" s="180" t="s">
        <v>2075</v>
      </c>
      <c r="J934" s="180" t="s">
        <v>3386</v>
      </c>
      <c r="K934" s="180" t="s">
        <v>3387</v>
      </c>
      <c r="L934" s="180" t="s">
        <v>3388</v>
      </c>
      <c r="M934" s="180" t="s">
        <v>1877</v>
      </c>
      <c r="N934" s="180" t="s">
        <v>441</v>
      </c>
      <c r="O934" s="180">
        <v>177629406</v>
      </c>
      <c r="P934" s="180">
        <v>177629562</v>
      </c>
      <c r="Q934" s="180" t="s">
        <v>3389</v>
      </c>
      <c r="R934" s="180">
        <v>0</v>
      </c>
      <c r="S934" s="180" t="s">
        <v>33</v>
      </c>
      <c r="T934" s="180" t="s">
        <v>26</v>
      </c>
      <c r="U934" s="180" t="b">
        <v>1</v>
      </c>
      <c r="V934" s="180" t="s">
        <v>1858</v>
      </c>
      <c r="W934" s="180" t="s">
        <v>26</v>
      </c>
      <c r="X934" s="159"/>
      <c r="Y934" s="159"/>
      <c r="Z934" s="159"/>
    </row>
    <row r="935" spans="1:26" ht="15" customHeight="1">
      <c r="A935" s="180" t="s">
        <v>441</v>
      </c>
      <c r="B935" s="180">
        <v>184937484</v>
      </c>
      <c r="C935" s="180" t="s">
        <v>1837</v>
      </c>
      <c r="D935" s="180" t="s">
        <v>1847</v>
      </c>
      <c r="E935" s="180" t="s">
        <v>3390</v>
      </c>
      <c r="F935" s="180">
        <v>3313.59</v>
      </c>
      <c r="G935" s="180" t="s">
        <v>1840</v>
      </c>
      <c r="H935" s="180" t="s">
        <v>3391</v>
      </c>
      <c r="I935" s="180" t="s">
        <v>3392</v>
      </c>
      <c r="J935" s="180" t="s">
        <v>3393</v>
      </c>
      <c r="K935" s="180" t="s">
        <v>3394</v>
      </c>
      <c r="L935" s="180" t="s">
        <v>3395</v>
      </c>
      <c r="M935" s="180" t="s">
        <v>1896</v>
      </c>
      <c r="N935" s="180" t="s">
        <v>441</v>
      </c>
      <c r="O935" s="180">
        <v>184935782</v>
      </c>
      <c r="P935" s="180">
        <v>184939026</v>
      </c>
      <c r="Q935" s="180" t="s">
        <v>3396</v>
      </c>
      <c r="R935" s="180">
        <v>0</v>
      </c>
      <c r="S935" s="180" t="s">
        <v>1905</v>
      </c>
      <c r="T935" s="180" t="s">
        <v>26</v>
      </c>
      <c r="U935" s="180" t="b">
        <v>1</v>
      </c>
      <c r="V935" s="180" t="s">
        <v>1858</v>
      </c>
      <c r="W935" s="180" t="s">
        <v>26</v>
      </c>
      <c r="X935" s="159"/>
      <c r="Y935" s="159"/>
      <c r="Z935" s="159"/>
    </row>
    <row r="936" spans="1:26" ht="15" customHeight="1">
      <c r="A936" s="180" t="s">
        <v>441</v>
      </c>
      <c r="B936" s="180">
        <v>186694320</v>
      </c>
      <c r="C936" s="180" t="s">
        <v>1837</v>
      </c>
      <c r="D936" s="180" t="s">
        <v>1866</v>
      </c>
      <c r="E936" s="180" t="s">
        <v>2684</v>
      </c>
      <c r="F936" s="180">
        <v>407.73</v>
      </c>
      <c r="G936" s="180" t="s">
        <v>1840</v>
      </c>
      <c r="H936" s="180" t="s">
        <v>3397</v>
      </c>
      <c r="I936" s="180" t="s">
        <v>2608</v>
      </c>
      <c r="J936" s="180" t="s">
        <v>3398</v>
      </c>
      <c r="K936" s="180" t="s">
        <v>3399</v>
      </c>
      <c r="L936" s="180" t="s">
        <v>1837</v>
      </c>
      <c r="M936" s="180" t="s">
        <v>1896</v>
      </c>
      <c r="N936" s="180" t="s">
        <v>441</v>
      </c>
      <c r="O936" s="180">
        <v>186694173</v>
      </c>
      <c r="P936" s="180">
        <v>186694411</v>
      </c>
      <c r="Q936" s="180" t="s">
        <v>3400</v>
      </c>
      <c r="R936" s="180">
        <v>0</v>
      </c>
      <c r="S936" s="180" t="s">
        <v>1905</v>
      </c>
      <c r="T936" s="180" t="s">
        <v>26</v>
      </c>
      <c r="U936" s="180" t="b">
        <v>1</v>
      </c>
      <c r="V936" s="180" t="s">
        <v>1858</v>
      </c>
      <c r="W936" s="180" t="s">
        <v>26</v>
      </c>
      <c r="X936" s="159"/>
      <c r="Y936" s="159"/>
      <c r="Z936" s="159"/>
    </row>
    <row r="937" spans="1:26" ht="15" customHeight="1">
      <c r="A937" s="180" t="s">
        <v>441</v>
      </c>
      <c r="B937" s="180">
        <v>202635418</v>
      </c>
      <c r="C937" s="180" t="s">
        <v>1837</v>
      </c>
      <c r="D937" s="180" t="s">
        <v>1890</v>
      </c>
      <c r="E937" s="180" t="s">
        <v>5227</v>
      </c>
      <c r="F937" s="180">
        <v>601.51</v>
      </c>
      <c r="G937" s="180" t="s">
        <v>1840</v>
      </c>
      <c r="H937" s="180" t="s">
        <v>5228</v>
      </c>
      <c r="I937" s="180" t="s">
        <v>5211</v>
      </c>
      <c r="J937" s="180" t="s">
        <v>5229</v>
      </c>
      <c r="K937" s="180" t="s">
        <v>5230</v>
      </c>
      <c r="L937" s="180" t="s">
        <v>5231</v>
      </c>
      <c r="M937" s="180" t="s">
        <v>1837</v>
      </c>
      <c r="N937" s="180" t="s">
        <v>441</v>
      </c>
      <c r="O937" s="180">
        <v>202635187</v>
      </c>
      <c r="P937" s="180">
        <v>202635788</v>
      </c>
      <c r="Q937" s="180" t="s">
        <v>5232</v>
      </c>
      <c r="R937" s="180">
        <v>0</v>
      </c>
      <c r="S937" s="180" t="s">
        <v>1905</v>
      </c>
      <c r="T937" s="180" t="s">
        <v>26</v>
      </c>
      <c r="U937" s="180" t="b">
        <v>1</v>
      </c>
      <c r="V937" s="180" t="s">
        <v>1858</v>
      </c>
      <c r="W937" s="180" t="s">
        <v>26</v>
      </c>
      <c r="X937" s="159"/>
      <c r="Y937" s="159"/>
      <c r="Z937" s="159"/>
    </row>
    <row r="938" spans="1:26" ht="15" customHeight="1">
      <c r="A938" s="180" t="s">
        <v>441</v>
      </c>
      <c r="B938" s="180">
        <v>210556728</v>
      </c>
      <c r="C938" s="180" t="s">
        <v>1837</v>
      </c>
      <c r="D938" s="180" t="s">
        <v>1890</v>
      </c>
      <c r="E938" s="180" t="s">
        <v>1913</v>
      </c>
      <c r="F938" s="180">
        <v>3423.26</v>
      </c>
      <c r="G938" s="180" t="s">
        <v>1840</v>
      </c>
      <c r="H938" s="180" t="s">
        <v>3401</v>
      </c>
      <c r="I938" s="180" t="s">
        <v>2999</v>
      </c>
      <c r="J938" s="180" t="s">
        <v>3402</v>
      </c>
      <c r="K938" s="180" t="s">
        <v>3403</v>
      </c>
      <c r="L938" s="180" t="s">
        <v>3404</v>
      </c>
      <c r="M938" s="180" t="s">
        <v>1877</v>
      </c>
      <c r="N938" s="180" t="s">
        <v>441</v>
      </c>
      <c r="O938" s="180">
        <v>210556718</v>
      </c>
      <c r="P938" s="180">
        <v>210556859</v>
      </c>
      <c r="Q938" s="180" t="s">
        <v>3405</v>
      </c>
      <c r="R938" s="180">
        <v>0</v>
      </c>
      <c r="S938" s="180" t="s">
        <v>1905</v>
      </c>
      <c r="T938" s="180" t="s">
        <v>26</v>
      </c>
      <c r="U938" s="180" t="b">
        <v>1</v>
      </c>
      <c r="V938" s="180" t="s">
        <v>1858</v>
      </c>
      <c r="W938" s="180" t="s">
        <v>26</v>
      </c>
      <c r="X938" s="159"/>
      <c r="Y938" s="159"/>
      <c r="Z938" s="159"/>
    </row>
    <row r="939" spans="1:26" ht="15" customHeight="1">
      <c r="A939" s="180" t="s">
        <v>441</v>
      </c>
      <c r="B939" s="180">
        <v>216633567</v>
      </c>
      <c r="C939" s="180" t="s">
        <v>1837</v>
      </c>
      <c r="D939" s="180" t="s">
        <v>1847</v>
      </c>
      <c r="E939" s="180" t="s">
        <v>2472</v>
      </c>
      <c r="F939" s="180">
        <v>1815.06</v>
      </c>
      <c r="G939" s="180" t="s">
        <v>1840</v>
      </c>
      <c r="H939" s="180" t="s">
        <v>3406</v>
      </c>
      <c r="I939" s="180" t="s">
        <v>2452</v>
      </c>
      <c r="J939" s="180" t="s">
        <v>3407</v>
      </c>
      <c r="K939" s="180" t="s">
        <v>3408</v>
      </c>
      <c r="L939" s="180" t="s">
        <v>1837</v>
      </c>
      <c r="M939" s="180" t="s">
        <v>1844</v>
      </c>
      <c r="N939" s="180" t="s">
        <v>441</v>
      </c>
      <c r="O939" s="180">
        <v>216633523</v>
      </c>
      <c r="P939" s="180">
        <v>216633965</v>
      </c>
      <c r="Q939" s="180" t="s">
        <v>3409</v>
      </c>
      <c r="R939" s="180">
        <v>0</v>
      </c>
      <c r="S939" s="180" t="s">
        <v>1905</v>
      </c>
      <c r="T939" s="180" t="s">
        <v>26</v>
      </c>
      <c r="U939" s="180" t="b">
        <v>0</v>
      </c>
      <c r="V939" s="180" t="s">
        <v>1858</v>
      </c>
      <c r="W939" s="180" t="s">
        <v>26</v>
      </c>
      <c r="X939" s="159"/>
      <c r="Y939" s="159"/>
      <c r="Z939" s="159"/>
    </row>
    <row r="940" spans="1:26" ht="15" customHeight="1">
      <c r="A940" s="180" t="s">
        <v>441</v>
      </c>
      <c r="B940" s="180">
        <v>216633573</v>
      </c>
      <c r="C940" s="180" t="s">
        <v>1837</v>
      </c>
      <c r="D940" s="180" t="s">
        <v>1839</v>
      </c>
      <c r="E940" s="180" t="s">
        <v>5233</v>
      </c>
      <c r="F940" s="180">
        <v>724.73</v>
      </c>
      <c r="G940" s="180" t="s">
        <v>1840</v>
      </c>
      <c r="H940" s="180" t="s">
        <v>5234</v>
      </c>
      <c r="I940" s="180" t="s">
        <v>1996</v>
      </c>
      <c r="J940" s="180" t="s">
        <v>5235</v>
      </c>
      <c r="K940" s="180" t="s">
        <v>5236</v>
      </c>
      <c r="L940" s="180" t="s">
        <v>1837</v>
      </c>
      <c r="M940" s="180" t="s">
        <v>1837</v>
      </c>
      <c r="N940" s="180" t="s">
        <v>441</v>
      </c>
      <c r="O940" s="180">
        <v>216633523</v>
      </c>
      <c r="P940" s="180">
        <v>216633965</v>
      </c>
      <c r="Q940" s="180" t="s">
        <v>3409</v>
      </c>
      <c r="R940" s="180">
        <v>0</v>
      </c>
      <c r="S940" s="180" t="s">
        <v>1905</v>
      </c>
      <c r="T940" s="180" t="s">
        <v>26</v>
      </c>
      <c r="U940" s="180" t="b">
        <v>1</v>
      </c>
      <c r="V940" s="180" t="s">
        <v>1858</v>
      </c>
      <c r="W940" s="180" t="s">
        <v>26</v>
      </c>
      <c r="X940" s="159"/>
      <c r="Y940" s="159"/>
      <c r="Z940" s="159"/>
    </row>
    <row r="941" spans="1:26" ht="15" customHeight="1">
      <c r="A941" s="180" t="s">
        <v>441</v>
      </c>
      <c r="B941" s="180">
        <v>219630181</v>
      </c>
      <c r="C941" s="180" t="s">
        <v>1837</v>
      </c>
      <c r="D941" s="180" t="s">
        <v>1847</v>
      </c>
      <c r="E941" s="180" t="s">
        <v>5237</v>
      </c>
      <c r="F941" s="180">
        <v>419.73</v>
      </c>
      <c r="G941" s="180" t="s">
        <v>1840</v>
      </c>
      <c r="H941" s="180" t="s">
        <v>5238</v>
      </c>
      <c r="I941" s="180" t="s">
        <v>2293</v>
      </c>
      <c r="J941" s="180" t="s">
        <v>5239</v>
      </c>
      <c r="K941" s="180" t="s">
        <v>5240</v>
      </c>
      <c r="L941" s="180" t="s">
        <v>1837</v>
      </c>
      <c r="M941" s="180" t="s">
        <v>1837</v>
      </c>
      <c r="N941" s="180" t="s">
        <v>441</v>
      </c>
      <c r="O941" s="180">
        <v>219630071</v>
      </c>
      <c r="P941" s="180">
        <v>219630352</v>
      </c>
      <c r="Q941" s="180" t="s">
        <v>5241</v>
      </c>
      <c r="R941" s="180">
        <v>0</v>
      </c>
      <c r="S941" s="180" t="s">
        <v>1905</v>
      </c>
      <c r="T941" s="180" t="s">
        <v>26</v>
      </c>
      <c r="U941" s="180" t="b">
        <v>1</v>
      </c>
      <c r="V941" s="180" t="s">
        <v>1858</v>
      </c>
      <c r="W941" s="180" t="s">
        <v>26</v>
      </c>
      <c r="X941" s="159"/>
      <c r="Y941" s="159"/>
      <c r="Z941" s="159"/>
    </row>
    <row r="942" spans="1:26" ht="15" customHeight="1">
      <c r="A942" s="180" t="s">
        <v>441</v>
      </c>
      <c r="B942" s="180">
        <v>231037813</v>
      </c>
      <c r="C942" s="180" t="s">
        <v>1837</v>
      </c>
      <c r="D942" s="180" t="s">
        <v>1890</v>
      </c>
      <c r="E942" s="180" t="s">
        <v>5242</v>
      </c>
      <c r="F942" s="180">
        <v>918.73</v>
      </c>
      <c r="G942" s="180" t="s">
        <v>1840</v>
      </c>
      <c r="H942" s="180" t="s">
        <v>5243</v>
      </c>
      <c r="I942" s="180" t="s">
        <v>2558</v>
      </c>
      <c r="J942" s="180" t="s">
        <v>5244</v>
      </c>
      <c r="K942" s="180" t="s">
        <v>5245</v>
      </c>
      <c r="L942" s="180" t="s">
        <v>1837</v>
      </c>
      <c r="M942" s="180" t="s">
        <v>1837</v>
      </c>
      <c r="N942" s="180" t="s">
        <v>441</v>
      </c>
      <c r="O942" s="180">
        <v>231037565</v>
      </c>
      <c r="P942" s="180">
        <v>231038199</v>
      </c>
      <c r="Q942" s="180" t="s">
        <v>5246</v>
      </c>
      <c r="R942" s="180">
        <v>0</v>
      </c>
      <c r="S942" s="180" t="s">
        <v>1905</v>
      </c>
      <c r="T942" s="180" t="s">
        <v>26</v>
      </c>
      <c r="U942" s="180" t="b">
        <v>0</v>
      </c>
      <c r="V942" s="180" t="s">
        <v>1858</v>
      </c>
      <c r="W942" s="180" t="s">
        <v>26</v>
      </c>
      <c r="X942" s="159"/>
      <c r="Y942" s="159"/>
      <c r="Z942" s="159"/>
    </row>
    <row r="943" spans="1:26" ht="15" customHeight="1">
      <c r="A943" s="180" t="s">
        <v>441</v>
      </c>
      <c r="B943" s="180">
        <v>232847516</v>
      </c>
      <c r="C943" s="180" t="s">
        <v>1837</v>
      </c>
      <c r="D943" s="180" t="s">
        <v>3390</v>
      </c>
      <c r="E943" s="180" t="s">
        <v>1847</v>
      </c>
      <c r="F943" s="180">
        <v>1300.73</v>
      </c>
      <c r="G943" s="180" t="s">
        <v>1840</v>
      </c>
      <c r="H943" s="180" t="s">
        <v>5247</v>
      </c>
      <c r="I943" s="180" t="s">
        <v>2277</v>
      </c>
      <c r="J943" s="180" t="s">
        <v>5248</v>
      </c>
      <c r="K943" s="180" t="s">
        <v>5249</v>
      </c>
      <c r="L943" s="180" t="s">
        <v>1837</v>
      </c>
      <c r="M943" s="180" t="s">
        <v>1837</v>
      </c>
      <c r="N943" s="180" t="s">
        <v>441</v>
      </c>
      <c r="O943" s="180">
        <v>232847347</v>
      </c>
      <c r="P943" s="180">
        <v>232847571</v>
      </c>
      <c r="Q943" s="180" t="s">
        <v>3418</v>
      </c>
      <c r="R943" s="180">
        <v>0</v>
      </c>
      <c r="S943" s="180" t="s">
        <v>1905</v>
      </c>
      <c r="T943" s="180" t="s">
        <v>26</v>
      </c>
      <c r="U943" s="180" t="b">
        <v>0</v>
      </c>
      <c r="V943" s="180" t="s">
        <v>1858</v>
      </c>
      <c r="W943" s="180" t="s">
        <v>26</v>
      </c>
      <c r="X943" s="159"/>
      <c r="Y943" s="159"/>
      <c r="Z943" s="159"/>
    </row>
    <row r="944" spans="1:26" ht="15" customHeight="1">
      <c r="A944" s="180" t="s">
        <v>441</v>
      </c>
      <c r="B944" s="180">
        <v>233521093</v>
      </c>
      <c r="C944" s="180" t="s">
        <v>1837</v>
      </c>
      <c r="D944" s="180" t="s">
        <v>1839</v>
      </c>
      <c r="E944" s="180" t="s">
        <v>4524</v>
      </c>
      <c r="F944" s="180">
        <v>1738.32</v>
      </c>
      <c r="G944" s="180" t="s">
        <v>1840</v>
      </c>
      <c r="H944" s="180" t="s">
        <v>5250</v>
      </c>
      <c r="I944" s="180" t="s">
        <v>5251</v>
      </c>
      <c r="J944" s="180" t="s">
        <v>5252</v>
      </c>
      <c r="K944" s="180" t="s">
        <v>5253</v>
      </c>
      <c r="L944" s="180" t="s">
        <v>5254</v>
      </c>
      <c r="M944" s="180" t="s">
        <v>1837</v>
      </c>
      <c r="N944" s="180" t="s">
        <v>441</v>
      </c>
      <c r="O944" s="180">
        <v>233520990</v>
      </c>
      <c r="P944" s="180">
        <v>233521114</v>
      </c>
      <c r="Q944" s="180" t="s">
        <v>5255</v>
      </c>
      <c r="R944" s="180">
        <v>0</v>
      </c>
      <c r="S944" s="180" t="s">
        <v>33</v>
      </c>
      <c r="T944" s="180" t="s">
        <v>26</v>
      </c>
      <c r="U944" s="180" t="b">
        <v>0</v>
      </c>
      <c r="V944" s="180" t="s">
        <v>1858</v>
      </c>
      <c r="W944" s="180" t="s">
        <v>26</v>
      </c>
      <c r="X944" s="159"/>
      <c r="Y944" s="159"/>
      <c r="Z944" s="159"/>
    </row>
    <row r="945" spans="1:26" ht="15" customHeight="1">
      <c r="A945" s="180" t="s">
        <v>441</v>
      </c>
      <c r="B945" s="180">
        <v>235852770</v>
      </c>
      <c r="C945" s="180" t="s">
        <v>1837</v>
      </c>
      <c r="D945" s="180" t="s">
        <v>1847</v>
      </c>
      <c r="E945" s="180" t="s">
        <v>3419</v>
      </c>
      <c r="F945" s="180">
        <v>792.53</v>
      </c>
      <c r="G945" s="180" t="s">
        <v>1840</v>
      </c>
      <c r="H945" s="180" t="s">
        <v>3420</v>
      </c>
      <c r="I945" s="180" t="s">
        <v>3421</v>
      </c>
      <c r="J945" s="180" t="s">
        <v>3422</v>
      </c>
      <c r="K945" s="180" t="s">
        <v>3423</v>
      </c>
      <c r="L945" s="180" t="s">
        <v>3424</v>
      </c>
      <c r="M945" s="180" t="s">
        <v>1896</v>
      </c>
      <c r="N945" s="180" t="s">
        <v>441</v>
      </c>
      <c r="O945" s="180">
        <v>235852685</v>
      </c>
      <c r="P945" s="180">
        <v>235852853</v>
      </c>
      <c r="Q945" s="180" t="s">
        <v>3425</v>
      </c>
      <c r="R945" s="180">
        <v>0</v>
      </c>
      <c r="S945" s="180" t="s">
        <v>1905</v>
      </c>
      <c r="T945" s="180" t="s">
        <v>26</v>
      </c>
      <c r="U945" s="180" t="b">
        <v>0</v>
      </c>
      <c r="V945" s="180" t="s">
        <v>1858</v>
      </c>
      <c r="W945" s="180" t="s">
        <v>26</v>
      </c>
      <c r="X945" s="159"/>
      <c r="Y945" s="159"/>
      <c r="Z945" s="159"/>
    </row>
    <row r="946" spans="1:26" ht="15" customHeight="1">
      <c r="A946" s="180" t="s">
        <v>441</v>
      </c>
      <c r="B946" s="180">
        <v>240682382</v>
      </c>
      <c r="C946" s="180" t="s">
        <v>1837</v>
      </c>
      <c r="D946" s="180" t="s">
        <v>1865</v>
      </c>
      <c r="E946" s="180" t="s">
        <v>1866</v>
      </c>
      <c r="F946" s="180">
        <v>160.72999999999999</v>
      </c>
      <c r="G946" s="180" t="s">
        <v>1840</v>
      </c>
      <c r="H946" s="180" t="s">
        <v>3429</v>
      </c>
      <c r="I946" s="180" t="s">
        <v>2277</v>
      </c>
      <c r="J946" s="180" t="s">
        <v>5256</v>
      </c>
      <c r="K946" s="180" t="s">
        <v>5257</v>
      </c>
      <c r="L946" s="180" t="s">
        <v>1837</v>
      </c>
      <c r="M946" s="180" t="s">
        <v>1837</v>
      </c>
      <c r="N946" s="180" t="s">
        <v>441</v>
      </c>
      <c r="O946" s="180">
        <v>240682230</v>
      </c>
      <c r="P946" s="180">
        <v>240682837</v>
      </c>
      <c r="Q946" s="180" t="s">
        <v>721</v>
      </c>
      <c r="R946" s="180">
        <v>0</v>
      </c>
      <c r="S946" s="180" t="s">
        <v>33</v>
      </c>
      <c r="T946" s="180" t="s">
        <v>26</v>
      </c>
      <c r="U946" s="180" t="b">
        <v>0</v>
      </c>
      <c r="V946" s="180" t="s">
        <v>1858</v>
      </c>
      <c r="W946" s="180" t="s">
        <v>26</v>
      </c>
      <c r="X946" s="159"/>
      <c r="Y946" s="159"/>
      <c r="Z946" s="159"/>
    </row>
    <row r="947" spans="1:26" ht="15" customHeight="1">
      <c r="A947" s="180" t="s">
        <v>441</v>
      </c>
      <c r="B947" s="180">
        <v>240757423</v>
      </c>
      <c r="C947" s="180" t="s">
        <v>1837</v>
      </c>
      <c r="D947" s="180" t="s">
        <v>3435</v>
      </c>
      <c r="E947" s="180" t="s">
        <v>1890</v>
      </c>
      <c r="F947" s="180">
        <v>597.05999999999995</v>
      </c>
      <c r="G947" s="180" t="s">
        <v>1840</v>
      </c>
      <c r="H947" s="180" t="s">
        <v>3436</v>
      </c>
      <c r="I947" s="180" t="s">
        <v>1887</v>
      </c>
      <c r="J947" s="180" t="s">
        <v>3437</v>
      </c>
      <c r="K947" s="180" t="s">
        <v>3438</v>
      </c>
      <c r="L947" s="180" t="s">
        <v>1837</v>
      </c>
      <c r="M947" s="180" t="s">
        <v>1844</v>
      </c>
      <c r="N947" s="180" t="s">
        <v>441</v>
      </c>
      <c r="O947" s="180">
        <v>240757318</v>
      </c>
      <c r="P947" s="180">
        <v>240757594</v>
      </c>
      <c r="Q947" s="180" t="s">
        <v>3439</v>
      </c>
      <c r="R947" s="180">
        <v>0</v>
      </c>
      <c r="S947" s="180" t="s">
        <v>33</v>
      </c>
      <c r="T947" s="180" t="s">
        <v>26</v>
      </c>
      <c r="U947" s="180" t="b">
        <v>0</v>
      </c>
      <c r="V947" s="180" t="s">
        <v>1858</v>
      </c>
      <c r="W947" s="180" t="s">
        <v>26</v>
      </c>
      <c r="X947" s="159"/>
      <c r="Y947" s="159"/>
      <c r="Z947" s="159"/>
    </row>
    <row r="948" spans="1:26" ht="15" customHeight="1">
      <c r="A948" s="180" t="s">
        <v>458</v>
      </c>
      <c r="B948" s="180">
        <v>145669</v>
      </c>
      <c r="C948" s="180" t="s">
        <v>1837</v>
      </c>
      <c r="D948" s="180" t="s">
        <v>3440</v>
      </c>
      <c r="E948" s="180" t="s">
        <v>1890</v>
      </c>
      <c r="F948" s="180">
        <v>1224</v>
      </c>
      <c r="G948" s="180" t="s">
        <v>1840</v>
      </c>
      <c r="H948" s="180" t="s">
        <v>3441</v>
      </c>
      <c r="I948" s="180" t="s">
        <v>2422</v>
      </c>
      <c r="J948" s="180" t="s">
        <v>3442</v>
      </c>
      <c r="K948" s="180" t="s">
        <v>3443</v>
      </c>
      <c r="L948" s="180" t="s">
        <v>3444</v>
      </c>
      <c r="M948" s="180" t="s">
        <v>1844</v>
      </c>
      <c r="N948" s="180" t="s">
        <v>458</v>
      </c>
      <c r="O948" s="180">
        <v>145414</v>
      </c>
      <c r="P948" s="180">
        <v>145692</v>
      </c>
      <c r="Q948" s="180" t="s">
        <v>3445</v>
      </c>
      <c r="R948" s="180">
        <v>0</v>
      </c>
      <c r="S948" s="180" t="s">
        <v>1905</v>
      </c>
      <c r="T948" s="180" t="s">
        <v>26</v>
      </c>
      <c r="U948" s="180" t="b">
        <v>0</v>
      </c>
      <c r="V948" s="180" t="s">
        <v>1858</v>
      </c>
      <c r="W948" s="180" t="s">
        <v>26</v>
      </c>
      <c r="X948" s="159"/>
      <c r="Y948" s="159"/>
      <c r="Z948" s="159"/>
    </row>
    <row r="949" spans="1:26" ht="15" customHeight="1">
      <c r="A949" s="180" t="s">
        <v>458</v>
      </c>
      <c r="B949" s="180">
        <v>257794</v>
      </c>
      <c r="C949" s="180" t="s">
        <v>1837</v>
      </c>
      <c r="D949" s="180" t="s">
        <v>3446</v>
      </c>
      <c r="E949" s="180" t="s">
        <v>1847</v>
      </c>
      <c r="F949" s="180">
        <v>2324.17</v>
      </c>
      <c r="G949" s="180" t="s">
        <v>1840</v>
      </c>
      <c r="H949" s="180" t="s">
        <v>3447</v>
      </c>
      <c r="I949" s="180" t="s">
        <v>2675</v>
      </c>
      <c r="J949" s="180" t="s">
        <v>3448</v>
      </c>
      <c r="K949" s="180" t="s">
        <v>3449</v>
      </c>
      <c r="L949" s="180" t="s">
        <v>3450</v>
      </c>
      <c r="M949" s="180" t="s">
        <v>1877</v>
      </c>
      <c r="N949" s="180" t="s">
        <v>458</v>
      </c>
      <c r="O949" s="180">
        <v>257778</v>
      </c>
      <c r="P949" s="180">
        <v>257836</v>
      </c>
      <c r="Q949" s="180" t="s">
        <v>3451</v>
      </c>
      <c r="R949" s="180">
        <v>0</v>
      </c>
      <c r="S949" s="180" t="s">
        <v>1905</v>
      </c>
      <c r="T949" s="180" t="s">
        <v>26</v>
      </c>
      <c r="U949" s="180" t="b">
        <v>0</v>
      </c>
      <c r="V949" s="180" t="s">
        <v>1858</v>
      </c>
      <c r="W949" s="180" t="s">
        <v>26</v>
      </c>
      <c r="X949" s="159"/>
      <c r="Y949" s="159"/>
      <c r="Z949" s="159"/>
    </row>
    <row r="950" spans="1:26" ht="15" customHeight="1">
      <c r="A950" s="180" t="s">
        <v>458</v>
      </c>
      <c r="B950" s="180">
        <v>21126073</v>
      </c>
      <c r="C950" s="180" t="s">
        <v>1837</v>
      </c>
      <c r="D950" s="180" t="s">
        <v>1847</v>
      </c>
      <c r="E950" s="180" t="s">
        <v>1859</v>
      </c>
      <c r="F950" s="180">
        <v>797.61</v>
      </c>
      <c r="G950" s="180" t="s">
        <v>1840</v>
      </c>
      <c r="H950" s="180" t="s">
        <v>3452</v>
      </c>
      <c r="I950" s="180" t="s">
        <v>3064</v>
      </c>
      <c r="J950" s="180" t="s">
        <v>5258</v>
      </c>
      <c r="K950" s="180" t="s">
        <v>5259</v>
      </c>
      <c r="L950" s="180" t="s">
        <v>5260</v>
      </c>
      <c r="M950" s="180" t="s">
        <v>1837</v>
      </c>
      <c r="N950" s="180" t="s">
        <v>458</v>
      </c>
      <c r="O950" s="180">
        <v>21126036</v>
      </c>
      <c r="P950" s="180">
        <v>21126204</v>
      </c>
      <c r="Q950" s="180" t="s">
        <v>3456</v>
      </c>
      <c r="R950" s="180">
        <v>0</v>
      </c>
      <c r="S950" s="180" t="s">
        <v>1905</v>
      </c>
      <c r="T950" s="180" t="s">
        <v>26</v>
      </c>
      <c r="U950" s="180" t="b">
        <v>0</v>
      </c>
      <c r="V950" s="180" t="s">
        <v>1846</v>
      </c>
      <c r="W950" s="180" t="s">
        <v>26</v>
      </c>
      <c r="X950" s="159"/>
      <c r="Y950" s="159"/>
      <c r="Z950" s="159"/>
    </row>
    <row r="951" spans="1:26" ht="15" customHeight="1">
      <c r="A951" s="180" t="s">
        <v>458</v>
      </c>
      <c r="B951" s="180">
        <v>33677160</v>
      </c>
      <c r="C951" s="180" t="s">
        <v>1837</v>
      </c>
      <c r="D951" s="180" t="s">
        <v>4406</v>
      </c>
      <c r="E951" s="180" t="s">
        <v>1890</v>
      </c>
      <c r="F951" s="180">
        <v>604.39</v>
      </c>
      <c r="G951" s="180" t="s">
        <v>1840</v>
      </c>
      <c r="H951" s="180" t="s">
        <v>5261</v>
      </c>
      <c r="I951" s="180" t="s">
        <v>3124</v>
      </c>
      <c r="J951" s="180" t="s">
        <v>5262</v>
      </c>
      <c r="K951" s="180" t="s">
        <v>5263</v>
      </c>
      <c r="L951" s="180" t="s">
        <v>5264</v>
      </c>
      <c r="M951" s="180" t="s">
        <v>1837</v>
      </c>
      <c r="N951" s="180" t="s">
        <v>458</v>
      </c>
      <c r="O951" s="180">
        <v>33677104</v>
      </c>
      <c r="P951" s="180">
        <v>33677330</v>
      </c>
      <c r="Q951" s="180" t="s">
        <v>5265</v>
      </c>
      <c r="R951" s="180">
        <v>0</v>
      </c>
      <c r="S951" s="180" t="s">
        <v>33</v>
      </c>
      <c r="T951" s="180" t="s">
        <v>26</v>
      </c>
      <c r="U951" s="180" t="b">
        <v>0</v>
      </c>
      <c r="V951" s="180" t="s">
        <v>1858</v>
      </c>
      <c r="W951" s="180" t="s">
        <v>26</v>
      </c>
      <c r="X951" s="159"/>
      <c r="Y951" s="159"/>
      <c r="Z951" s="159"/>
    </row>
    <row r="952" spans="1:26" ht="15" customHeight="1">
      <c r="A952" s="180" t="s">
        <v>458</v>
      </c>
      <c r="B952" s="180">
        <v>34077058</v>
      </c>
      <c r="C952" s="180" t="s">
        <v>1837</v>
      </c>
      <c r="D952" s="180" t="s">
        <v>1847</v>
      </c>
      <c r="E952" s="180" t="s">
        <v>2231</v>
      </c>
      <c r="F952" s="180">
        <v>1530.73</v>
      </c>
      <c r="G952" s="180" t="s">
        <v>1840</v>
      </c>
      <c r="H952" s="180" t="s">
        <v>3464</v>
      </c>
      <c r="I952" s="180" t="s">
        <v>2532</v>
      </c>
      <c r="J952" s="180" t="s">
        <v>3465</v>
      </c>
      <c r="K952" s="180" t="s">
        <v>3466</v>
      </c>
      <c r="L952" s="180" t="s">
        <v>1837</v>
      </c>
      <c r="M952" s="180" t="s">
        <v>1877</v>
      </c>
      <c r="N952" s="180" t="s">
        <v>458</v>
      </c>
      <c r="O952" s="180">
        <v>34077027</v>
      </c>
      <c r="P952" s="180">
        <v>34077245</v>
      </c>
      <c r="Q952" s="180" t="s">
        <v>3467</v>
      </c>
      <c r="R952" s="180">
        <v>0</v>
      </c>
      <c r="S952" s="180" t="s">
        <v>1905</v>
      </c>
      <c r="T952" s="180" t="s">
        <v>26</v>
      </c>
      <c r="U952" s="180" t="b">
        <v>0</v>
      </c>
      <c r="V952" s="180" t="s">
        <v>1858</v>
      </c>
      <c r="W952" s="180" t="s">
        <v>26</v>
      </c>
      <c r="X952" s="159"/>
      <c r="Y952" s="159"/>
      <c r="Z952" s="159"/>
    </row>
    <row r="953" spans="1:26" ht="15" customHeight="1">
      <c r="A953" s="180" t="s">
        <v>458</v>
      </c>
      <c r="B953" s="180">
        <v>34757917</v>
      </c>
      <c r="C953" s="180" t="s">
        <v>1837</v>
      </c>
      <c r="D953" s="180" t="s">
        <v>2344</v>
      </c>
      <c r="E953" s="180" t="s">
        <v>1839</v>
      </c>
      <c r="F953" s="180">
        <v>768.73</v>
      </c>
      <c r="G953" s="180" t="s">
        <v>1840</v>
      </c>
      <c r="H953" s="180" t="s">
        <v>5266</v>
      </c>
      <c r="I953" s="180" t="s">
        <v>2293</v>
      </c>
      <c r="J953" s="180" t="s">
        <v>5267</v>
      </c>
      <c r="K953" s="180" t="s">
        <v>5268</v>
      </c>
      <c r="L953" s="180" t="s">
        <v>1837</v>
      </c>
      <c r="M953" s="180" t="s">
        <v>1837</v>
      </c>
      <c r="N953" s="180" t="s">
        <v>458</v>
      </c>
      <c r="O953" s="180">
        <v>34757219</v>
      </c>
      <c r="P953" s="180">
        <v>34758104</v>
      </c>
      <c r="Q953" s="180" t="s">
        <v>5269</v>
      </c>
      <c r="R953" s="180">
        <v>0</v>
      </c>
      <c r="S953" s="180" t="s">
        <v>33</v>
      </c>
      <c r="T953" s="180" t="s">
        <v>26</v>
      </c>
      <c r="U953" s="180" t="b">
        <v>0</v>
      </c>
      <c r="V953" s="180" t="s">
        <v>1858</v>
      </c>
      <c r="W953" s="180" t="s">
        <v>26</v>
      </c>
      <c r="X953" s="159"/>
      <c r="Y953" s="159"/>
      <c r="Z953" s="159"/>
    </row>
    <row r="954" spans="1:26" ht="15" customHeight="1">
      <c r="A954" s="180" t="s">
        <v>458</v>
      </c>
      <c r="B954" s="180">
        <v>35226773</v>
      </c>
      <c r="C954" s="180" t="s">
        <v>1837</v>
      </c>
      <c r="D954" s="180" t="s">
        <v>3468</v>
      </c>
      <c r="E954" s="180" t="s">
        <v>1866</v>
      </c>
      <c r="F954" s="180">
        <v>954.23</v>
      </c>
      <c r="G954" s="180" t="s">
        <v>1840</v>
      </c>
      <c r="H954" s="180" t="s">
        <v>3469</v>
      </c>
      <c r="I954" s="180" t="s">
        <v>1922</v>
      </c>
      <c r="J954" s="180" t="s">
        <v>3470</v>
      </c>
      <c r="K954" s="180" t="s">
        <v>3471</v>
      </c>
      <c r="L954" s="180" t="s">
        <v>1837</v>
      </c>
      <c r="M954" s="180" t="s">
        <v>1896</v>
      </c>
      <c r="N954" s="180" t="s">
        <v>458</v>
      </c>
      <c r="O954" s="180">
        <v>35226738</v>
      </c>
      <c r="P954" s="180">
        <v>35226984</v>
      </c>
      <c r="Q954" s="180" t="s">
        <v>3472</v>
      </c>
      <c r="R954" s="180">
        <v>0</v>
      </c>
      <c r="S954" s="180" t="s">
        <v>1905</v>
      </c>
      <c r="T954" s="180" t="s">
        <v>26</v>
      </c>
      <c r="U954" s="180" t="b">
        <v>0</v>
      </c>
      <c r="V954" s="180" t="s">
        <v>1858</v>
      </c>
      <c r="W954" s="180" t="s">
        <v>26</v>
      </c>
      <c r="X954" s="159"/>
      <c r="Y954" s="159"/>
      <c r="Z954" s="159"/>
    </row>
    <row r="955" spans="1:26" ht="15" customHeight="1">
      <c r="A955" s="180" t="s">
        <v>458</v>
      </c>
      <c r="B955" s="180">
        <v>37179387</v>
      </c>
      <c r="C955" s="180" t="s">
        <v>1837</v>
      </c>
      <c r="D955" s="180" t="s">
        <v>1866</v>
      </c>
      <c r="E955" s="180" t="s">
        <v>3473</v>
      </c>
      <c r="F955" s="180">
        <v>1208.81</v>
      </c>
      <c r="G955" s="180" t="s">
        <v>1840</v>
      </c>
      <c r="H955" s="180" t="s">
        <v>3474</v>
      </c>
      <c r="I955" s="180" t="s">
        <v>3475</v>
      </c>
      <c r="J955" s="180" t="s">
        <v>1837</v>
      </c>
      <c r="K955" s="180" t="s">
        <v>3476</v>
      </c>
      <c r="L955" s="180" t="s">
        <v>1837</v>
      </c>
      <c r="M955" s="180" t="s">
        <v>1877</v>
      </c>
      <c r="N955" s="180" t="s">
        <v>458</v>
      </c>
      <c r="O955" s="180">
        <v>37179222</v>
      </c>
      <c r="P955" s="180">
        <v>37179480</v>
      </c>
      <c r="Q955" s="180" t="s">
        <v>3477</v>
      </c>
      <c r="R955" s="180">
        <v>0</v>
      </c>
      <c r="S955" s="180" t="s">
        <v>33</v>
      </c>
      <c r="T955" s="180" t="s">
        <v>26</v>
      </c>
      <c r="U955" s="180" t="b">
        <v>0</v>
      </c>
      <c r="V955" s="180" t="s">
        <v>1858</v>
      </c>
      <c r="W955" s="180" t="s">
        <v>26</v>
      </c>
      <c r="X955" s="159"/>
      <c r="Y955" s="159"/>
      <c r="Z955" s="159"/>
    </row>
    <row r="956" spans="1:26" ht="15" customHeight="1">
      <c r="A956" s="180" t="s">
        <v>458</v>
      </c>
      <c r="B956" s="180">
        <v>45375515</v>
      </c>
      <c r="C956" s="180" t="s">
        <v>1837</v>
      </c>
      <c r="D956" s="180" t="s">
        <v>5270</v>
      </c>
      <c r="E956" s="180" t="s">
        <v>1847</v>
      </c>
      <c r="F956" s="180">
        <v>770.36</v>
      </c>
      <c r="G956" s="180" t="s">
        <v>1840</v>
      </c>
      <c r="H956" s="180" t="s">
        <v>5271</v>
      </c>
      <c r="I956" s="180" t="s">
        <v>2245</v>
      </c>
      <c r="J956" s="180" t="s">
        <v>5272</v>
      </c>
      <c r="K956" s="180" t="s">
        <v>5273</v>
      </c>
      <c r="L956" s="180" t="s">
        <v>5274</v>
      </c>
      <c r="M956" s="180" t="s">
        <v>1837</v>
      </c>
      <c r="N956" s="180" t="s">
        <v>458</v>
      </c>
      <c r="O956" s="180">
        <v>45375038</v>
      </c>
      <c r="P956" s="180">
        <v>45375552</v>
      </c>
      <c r="Q956" s="180" t="s">
        <v>5275</v>
      </c>
      <c r="R956" s="180">
        <v>0</v>
      </c>
      <c r="S956" s="180" t="s">
        <v>33</v>
      </c>
      <c r="T956" s="180" t="s">
        <v>26</v>
      </c>
      <c r="U956" s="180" t="b">
        <v>0</v>
      </c>
      <c r="V956" s="180" t="s">
        <v>1858</v>
      </c>
      <c r="W956" s="180" t="s">
        <v>26</v>
      </c>
      <c r="X956" s="159"/>
      <c r="Y956" s="159"/>
      <c r="Z956" s="159"/>
    </row>
    <row r="957" spans="1:26" ht="15" customHeight="1">
      <c r="A957" s="180" t="s">
        <v>458</v>
      </c>
      <c r="B957" s="180">
        <v>45891598</v>
      </c>
      <c r="C957" s="180" t="s">
        <v>1837</v>
      </c>
      <c r="D957" s="180" t="s">
        <v>2288</v>
      </c>
      <c r="E957" s="180" t="s">
        <v>1847</v>
      </c>
      <c r="F957" s="180">
        <v>763.73</v>
      </c>
      <c r="G957" s="180" t="s">
        <v>1840</v>
      </c>
      <c r="H957" s="180" t="s">
        <v>3478</v>
      </c>
      <c r="I957" s="180" t="s">
        <v>1881</v>
      </c>
      <c r="J957" s="180" t="s">
        <v>3479</v>
      </c>
      <c r="K957" s="180" t="s">
        <v>3480</v>
      </c>
      <c r="L957" s="180" t="s">
        <v>1837</v>
      </c>
      <c r="M957" s="180" t="s">
        <v>1877</v>
      </c>
      <c r="N957" s="180" t="s">
        <v>458</v>
      </c>
      <c r="O957" s="180">
        <v>45891568</v>
      </c>
      <c r="P957" s="180">
        <v>45891762</v>
      </c>
      <c r="Q957" s="180" t="s">
        <v>3481</v>
      </c>
      <c r="R957" s="180">
        <v>0</v>
      </c>
      <c r="S957" s="180" t="s">
        <v>1905</v>
      </c>
      <c r="T957" s="180" t="s">
        <v>26</v>
      </c>
      <c r="U957" s="180" t="b">
        <v>0</v>
      </c>
      <c r="V957" s="180" t="s">
        <v>1858</v>
      </c>
      <c r="W957" s="180" t="s">
        <v>26</v>
      </c>
      <c r="X957" s="159"/>
      <c r="Y957" s="159"/>
      <c r="Z957" s="159"/>
    </row>
    <row r="958" spans="1:26" ht="15" customHeight="1">
      <c r="A958" s="180" t="s">
        <v>458</v>
      </c>
      <c r="B958" s="180">
        <v>47651092</v>
      </c>
      <c r="C958" s="180" t="s">
        <v>1837</v>
      </c>
      <c r="D958" s="180" t="s">
        <v>1898</v>
      </c>
      <c r="E958" s="180" t="s">
        <v>1890</v>
      </c>
      <c r="F958" s="180">
        <v>302.23</v>
      </c>
      <c r="G958" s="180" t="s">
        <v>1840</v>
      </c>
      <c r="H958" s="180" t="s">
        <v>3482</v>
      </c>
      <c r="I958" s="180" t="s">
        <v>2008</v>
      </c>
      <c r="J958" s="180" t="s">
        <v>3483</v>
      </c>
      <c r="K958" s="180" t="s">
        <v>3484</v>
      </c>
      <c r="L958" s="180" t="s">
        <v>1837</v>
      </c>
      <c r="M958" s="180" t="s">
        <v>1896</v>
      </c>
      <c r="N958" s="180" t="s">
        <v>458</v>
      </c>
      <c r="O958" s="180">
        <v>47650981</v>
      </c>
      <c r="P958" s="180">
        <v>47651276</v>
      </c>
      <c r="Q958" s="180" t="s">
        <v>3485</v>
      </c>
      <c r="R958" s="180">
        <v>0</v>
      </c>
      <c r="S958" s="180" t="s">
        <v>1905</v>
      </c>
      <c r="T958" s="180" t="s">
        <v>26</v>
      </c>
      <c r="U958" s="180" t="b">
        <v>0</v>
      </c>
      <c r="V958" s="180" t="s">
        <v>1858</v>
      </c>
      <c r="W958" s="180" t="s">
        <v>26</v>
      </c>
      <c r="X958" s="159"/>
      <c r="Y958" s="159"/>
      <c r="Z958" s="159"/>
    </row>
    <row r="959" spans="1:26" ht="15" customHeight="1">
      <c r="A959" s="180" t="s">
        <v>458</v>
      </c>
      <c r="B959" s="180">
        <v>62065249</v>
      </c>
      <c r="C959" s="180" t="s">
        <v>1837</v>
      </c>
      <c r="D959" s="180" t="s">
        <v>3490</v>
      </c>
      <c r="E959" s="180" t="s">
        <v>1839</v>
      </c>
      <c r="F959" s="180">
        <v>1854.01</v>
      </c>
      <c r="G959" s="180" t="s">
        <v>1840</v>
      </c>
      <c r="H959" s="180" t="s">
        <v>3491</v>
      </c>
      <c r="I959" s="180" t="s">
        <v>2622</v>
      </c>
      <c r="J959" s="180" t="s">
        <v>3492</v>
      </c>
      <c r="K959" s="180" t="s">
        <v>3493</v>
      </c>
      <c r="L959" s="180" t="s">
        <v>1837</v>
      </c>
      <c r="M959" s="180" t="s">
        <v>1896</v>
      </c>
      <c r="N959" s="180" t="s">
        <v>458</v>
      </c>
      <c r="O959" s="180">
        <v>62064450</v>
      </c>
      <c r="P959" s="180">
        <v>62065810</v>
      </c>
      <c r="Q959" s="180" t="s">
        <v>3494</v>
      </c>
      <c r="R959" s="180">
        <v>0</v>
      </c>
      <c r="S959" s="180" t="s">
        <v>33</v>
      </c>
      <c r="T959" s="180" t="s">
        <v>26</v>
      </c>
      <c r="U959" s="180" t="b">
        <v>0</v>
      </c>
      <c r="V959" s="180" t="s">
        <v>1858</v>
      </c>
      <c r="W959" s="180" t="s">
        <v>26</v>
      </c>
      <c r="X959" s="159"/>
      <c r="Y959" s="159"/>
      <c r="Z959" s="159"/>
    </row>
    <row r="960" spans="1:26" ht="15" customHeight="1">
      <c r="A960" s="180" t="s">
        <v>459</v>
      </c>
      <c r="B960" s="180">
        <v>10569526</v>
      </c>
      <c r="C960" s="180" t="s">
        <v>1837</v>
      </c>
      <c r="D960" s="180" t="s">
        <v>3495</v>
      </c>
      <c r="E960" s="180" t="s">
        <v>1839</v>
      </c>
      <c r="F960" s="180">
        <v>1000.4</v>
      </c>
      <c r="G960" s="180" t="s">
        <v>1837</v>
      </c>
      <c r="H960" s="180" t="s">
        <v>3496</v>
      </c>
      <c r="I960" s="180" t="s">
        <v>2184</v>
      </c>
      <c r="J960" s="180" t="s">
        <v>5276</v>
      </c>
      <c r="K960" s="180" t="s">
        <v>1837</v>
      </c>
      <c r="L960" s="180" t="s">
        <v>1837</v>
      </c>
      <c r="M960" s="180" t="s">
        <v>1837</v>
      </c>
      <c r="N960" s="180" t="s">
        <v>459</v>
      </c>
      <c r="O960" s="180">
        <v>10569436</v>
      </c>
      <c r="P960" s="180">
        <v>10569536</v>
      </c>
      <c r="Q960" s="180" t="s">
        <v>3498</v>
      </c>
      <c r="R960" s="180">
        <v>0</v>
      </c>
      <c r="S960" s="180" t="s">
        <v>1905</v>
      </c>
      <c r="T960" s="180" t="s">
        <v>26</v>
      </c>
      <c r="U960" s="180" t="b">
        <v>1</v>
      </c>
      <c r="V960" s="180" t="s">
        <v>1858</v>
      </c>
      <c r="W960" s="180" t="s">
        <v>26</v>
      </c>
      <c r="X960" s="159"/>
      <c r="Y960" s="159"/>
      <c r="Z960" s="159"/>
    </row>
    <row r="961" spans="1:26" ht="15" customHeight="1">
      <c r="A961" s="180" t="s">
        <v>459</v>
      </c>
      <c r="B961" s="180">
        <v>32631618</v>
      </c>
      <c r="C961" s="180" t="s">
        <v>1837</v>
      </c>
      <c r="D961" s="180" t="s">
        <v>1890</v>
      </c>
      <c r="E961" s="180" t="s">
        <v>5277</v>
      </c>
      <c r="F961" s="180">
        <v>2453.4699999999998</v>
      </c>
      <c r="G961" s="180" t="s">
        <v>1840</v>
      </c>
      <c r="H961" s="180" t="s">
        <v>5278</v>
      </c>
      <c r="I961" s="180" t="s">
        <v>3510</v>
      </c>
      <c r="J961" s="180" t="s">
        <v>5279</v>
      </c>
      <c r="K961" s="180" t="s">
        <v>5280</v>
      </c>
      <c r="L961" s="180" t="s">
        <v>5281</v>
      </c>
      <c r="M961" s="180" t="s">
        <v>1837</v>
      </c>
      <c r="N961" s="180" t="s">
        <v>459</v>
      </c>
      <c r="O961" s="180">
        <v>32630994</v>
      </c>
      <c r="P961" s="180">
        <v>32631801</v>
      </c>
      <c r="Q961" s="180" t="s">
        <v>5282</v>
      </c>
      <c r="R961" s="180">
        <v>0</v>
      </c>
      <c r="S961" s="180" t="s">
        <v>33</v>
      </c>
      <c r="T961" s="180" t="s">
        <v>26</v>
      </c>
      <c r="U961" s="180" t="b">
        <v>0</v>
      </c>
      <c r="V961" s="180" t="s">
        <v>1858</v>
      </c>
      <c r="W961" s="180" t="s">
        <v>26</v>
      </c>
      <c r="X961" s="159"/>
      <c r="Y961" s="159"/>
      <c r="Z961" s="159"/>
    </row>
    <row r="962" spans="1:26" ht="15" customHeight="1">
      <c r="A962" s="180" t="s">
        <v>459</v>
      </c>
      <c r="B962" s="180">
        <v>33576378</v>
      </c>
      <c r="C962" s="180" t="s">
        <v>1837</v>
      </c>
      <c r="D962" s="180" t="s">
        <v>1866</v>
      </c>
      <c r="E962" s="180" t="s">
        <v>2066</v>
      </c>
      <c r="F962" s="180">
        <v>3393.73</v>
      </c>
      <c r="G962" s="180" t="s">
        <v>1837</v>
      </c>
      <c r="H962" s="180" t="s">
        <v>3499</v>
      </c>
      <c r="I962" s="180" t="s">
        <v>2532</v>
      </c>
      <c r="J962" s="180" t="s">
        <v>5283</v>
      </c>
      <c r="K962" s="180" t="s">
        <v>1837</v>
      </c>
      <c r="L962" s="180" t="s">
        <v>1837</v>
      </c>
      <c r="M962" s="180" t="s">
        <v>1837</v>
      </c>
      <c r="N962" s="180" t="s">
        <v>459</v>
      </c>
      <c r="O962" s="180">
        <v>33576364</v>
      </c>
      <c r="P962" s="180">
        <v>33576424</v>
      </c>
      <c r="Q962" s="180" t="s">
        <v>3501</v>
      </c>
      <c r="R962" s="180">
        <v>0</v>
      </c>
      <c r="S962" s="180" t="s">
        <v>1905</v>
      </c>
      <c r="T962" s="180" t="s">
        <v>26</v>
      </c>
      <c r="U962" s="180" t="b">
        <v>0</v>
      </c>
      <c r="V962" s="180" t="s">
        <v>1858</v>
      </c>
      <c r="W962" s="180" t="s">
        <v>26</v>
      </c>
      <c r="X962" s="159"/>
      <c r="Y962" s="159"/>
      <c r="Z962" s="159"/>
    </row>
    <row r="963" spans="1:26" ht="15" customHeight="1">
      <c r="A963" s="180" t="s">
        <v>459</v>
      </c>
      <c r="B963" s="180">
        <v>33576390</v>
      </c>
      <c r="C963" s="180" t="s">
        <v>1837</v>
      </c>
      <c r="D963" s="180" t="s">
        <v>2066</v>
      </c>
      <c r="E963" s="180" t="s">
        <v>1866</v>
      </c>
      <c r="F963" s="180">
        <v>3421.74</v>
      </c>
      <c r="G963" s="180" t="s">
        <v>1837</v>
      </c>
      <c r="H963" s="180" t="s">
        <v>3502</v>
      </c>
      <c r="I963" s="180" t="s">
        <v>2532</v>
      </c>
      <c r="J963" s="180" t="s">
        <v>5284</v>
      </c>
      <c r="K963" s="180" t="s">
        <v>1837</v>
      </c>
      <c r="L963" s="180" t="s">
        <v>1837</v>
      </c>
      <c r="M963" s="180" t="s">
        <v>1837</v>
      </c>
      <c r="N963" s="180" t="s">
        <v>459</v>
      </c>
      <c r="O963" s="180">
        <v>33576364</v>
      </c>
      <c r="P963" s="180">
        <v>33576424</v>
      </c>
      <c r="Q963" s="180" t="s">
        <v>3501</v>
      </c>
      <c r="R963" s="180">
        <v>0</v>
      </c>
      <c r="S963" s="180" t="s">
        <v>1905</v>
      </c>
      <c r="T963" s="180" t="s">
        <v>26</v>
      </c>
      <c r="U963" s="180" t="b">
        <v>0</v>
      </c>
      <c r="V963" s="180" t="s">
        <v>1858</v>
      </c>
      <c r="W963" s="180" t="s">
        <v>26</v>
      </c>
      <c r="X963" s="159"/>
      <c r="Y963" s="159"/>
      <c r="Z963" s="159"/>
    </row>
    <row r="964" spans="1:26" ht="15" customHeight="1">
      <c r="A964" s="180" t="s">
        <v>459</v>
      </c>
      <c r="B964" s="180">
        <v>39511744</v>
      </c>
      <c r="C964" s="180" t="s">
        <v>1837</v>
      </c>
      <c r="D964" s="180" t="s">
        <v>1866</v>
      </c>
      <c r="E964" s="180" t="s">
        <v>2408</v>
      </c>
      <c r="F964" s="180">
        <v>1539.52</v>
      </c>
      <c r="G964" s="180" t="s">
        <v>1840</v>
      </c>
      <c r="H964" s="180" t="s">
        <v>3509</v>
      </c>
      <c r="I964" s="180" t="s">
        <v>3510</v>
      </c>
      <c r="J964" s="180" t="s">
        <v>3511</v>
      </c>
      <c r="K964" s="180" t="s">
        <v>3512</v>
      </c>
      <c r="L964" s="180" t="s">
        <v>3513</v>
      </c>
      <c r="M964" s="180" t="s">
        <v>1896</v>
      </c>
      <c r="N964" s="180" t="s">
        <v>459</v>
      </c>
      <c r="O964" s="180">
        <v>39511679</v>
      </c>
      <c r="P964" s="180">
        <v>39511775</v>
      </c>
      <c r="Q964" s="180" t="s">
        <v>3514</v>
      </c>
      <c r="R964" s="180">
        <v>0</v>
      </c>
      <c r="S964" s="180" t="s">
        <v>1905</v>
      </c>
      <c r="T964" s="180" t="s">
        <v>26</v>
      </c>
      <c r="U964" s="180" t="b">
        <v>0</v>
      </c>
      <c r="V964" s="180" t="s">
        <v>1858</v>
      </c>
      <c r="W964" s="180" t="s">
        <v>26</v>
      </c>
      <c r="X964" s="159"/>
      <c r="Y964" s="159"/>
      <c r="Z964" s="159"/>
    </row>
    <row r="965" spans="1:26" ht="15" customHeight="1">
      <c r="A965" s="180" t="s">
        <v>459</v>
      </c>
      <c r="B965" s="180">
        <v>41878845</v>
      </c>
      <c r="C965" s="180" t="s">
        <v>1837</v>
      </c>
      <c r="D965" s="180" t="s">
        <v>1847</v>
      </c>
      <c r="E965" s="180" t="s">
        <v>1859</v>
      </c>
      <c r="F965" s="180">
        <v>1952.2</v>
      </c>
      <c r="G965" s="180" t="s">
        <v>1840</v>
      </c>
      <c r="H965" s="180" t="s">
        <v>3515</v>
      </c>
      <c r="I965" s="180" t="s">
        <v>3516</v>
      </c>
      <c r="J965" s="180" t="s">
        <v>5285</v>
      </c>
      <c r="K965" s="180" t="s">
        <v>5286</v>
      </c>
      <c r="L965" s="180" t="s">
        <v>5287</v>
      </c>
      <c r="M965" s="180" t="s">
        <v>1837</v>
      </c>
      <c r="N965" s="180" t="s">
        <v>459</v>
      </c>
      <c r="O965" s="180">
        <v>41878694</v>
      </c>
      <c r="P965" s="180">
        <v>41878860</v>
      </c>
      <c r="Q965" s="180" t="s">
        <v>3520</v>
      </c>
      <c r="R965" s="180">
        <v>0</v>
      </c>
      <c r="S965" s="180" t="s">
        <v>33</v>
      </c>
      <c r="T965" s="180" t="s">
        <v>26</v>
      </c>
      <c r="U965" s="180" t="b">
        <v>0</v>
      </c>
      <c r="V965" s="180" t="s">
        <v>1858</v>
      </c>
      <c r="W965" s="180" t="s">
        <v>26</v>
      </c>
      <c r="X965" s="159"/>
      <c r="Y965" s="159"/>
      <c r="Z965" s="159"/>
    </row>
    <row r="966" spans="1:26" ht="15" customHeight="1">
      <c r="A966" s="180" t="s">
        <v>459</v>
      </c>
      <c r="B966" s="180">
        <v>45504511</v>
      </c>
      <c r="C966" s="180" t="s">
        <v>1837</v>
      </c>
      <c r="D966" s="180" t="s">
        <v>3521</v>
      </c>
      <c r="E966" s="180" t="s">
        <v>1847</v>
      </c>
      <c r="F966" s="180">
        <v>1034.73</v>
      </c>
      <c r="G966" s="180" t="s">
        <v>1840</v>
      </c>
      <c r="H966" s="180" t="s">
        <v>3522</v>
      </c>
      <c r="I966" s="180" t="s">
        <v>1881</v>
      </c>
      <c r="J966" s="180" t="s">
        <v>3523</v>
      </c>
      <c r="K966" s="180" t="s">
        <v>3524</v>
      </c>
      <c r="L966" s="180" t="s">
        <v>1837</v>
      </c>
      <c r="M966" s="180" t="s">
        <v>1877</v>
      </c>
      <c r="N966" s="180" t="s">
        <v>459</v>
      </c>
      <c r="O966" s="180">
        <v>45504415</v>
      </c>
      <c r="P966" s="180">
        <v>45504512</v>
      </c>
      <c r="Q966" s="180" t="s">
        <v>3525</v>
      </c>
      <c r="R966" s="180">
        <v>0</v>
      </c>
      <c r="S966" s="180" t="s">
        <v>1905</v>
      </c>
      <c r="T966" s="180" t="s">
        <v>26</v>
      </c>
      <c r="U966" s="180" t="b">
        <v>0</v>
      </c>
      <c r="V966" s="180" t="s">
        <v>1858</v>
      </c>
      <c r="W966" s="180" t="s">
        <v>26</v>
      </c>
      <c r="X966" s="159"/>
      <c r="Y966" s="159"/>
      <c r="Z966" s="159"/>
    </row>
    <row r="967" spans="1:26" ht="15" customHeight="1">
      <c r="A967" s="180" t="s">
        <v>460</v>
      </c>
      <c r="B967" s="180">
        <v>20566526</v>
      </c>
      <c r="C967" s="180" t="s">
        <v>1837</v>
      </c>
      <c r="D967" s="180" t="s">
        <v>1890</v>
      </c>
      <c r="E967" s="180" t="s">
        <v>1898</v>
      </c>
      <c r="F967" s="180">
        <v>464.31</v>
      </c>
      <c r="G967" s="180" t="s">
        <v>1840</v>
      </c>
      <c r="H967" s="180" t="s">
        <v>3526</v>
      </c>
      <c r="I967" s="180" t="s">
        <v>1922</v>
      </c>
      <c r="J967" s="180" t="s">
        <v>3527</v>
      </c>
      <c r="K967" s="180" t="s">
        <v>3528</v>
      </c>
      <c r="L967" s="180" t="s">
        <v>1837</v>
      </c>
      <c r="M967" s="180" t="s">
        <v>1844</v>
      </c>
      <c r="N967" s="180" t="s">
        <v>460</v>
      </c>
      <c r="O967" s="180">
        <v>20566466</v>
      </c>
      <c r="P967" s="180">
        <v>20566817</v>
      </c>
      <c r="Q967" s="180" t="s">
        <v>3529</v>
      </c>
      <c r="R967" s="180">
        <v>0</v>
      </c>
      <c r="S967" s="180" t="s">
        <v>1905</v>
      </c>
      <c r="T967" s="180" t="s">
        <v>26</v>
      </c>
      <c r="U967" s="180" t="b">
        <v>0</v>
      </c>
      <c r="V967" s="180" t="s">
        <v>1858</v>
      </c>
      <c r="W967" s="180" t="s">
        <v>26</v>
      </c>
      <c r="X967" s="159"/>
      <c r="Y967" s="159"/>
      <c r="Z967" s="159"/>
    </row>
    <row r="968" spans="1:26" ht="15" customHeight="1">
      <c r="A968" s="180" t="s">
        <v>460</v>
      </c>
      <c r="B968" s="180">
        <v>23622095</v>
      </c>
      <c r="C968" s="180" t="s">
        <v>1837</v>
      </c>
      <c r="D968" s="180" t="s">
        <v>2647</v>
      </c>
      <c r="E968" s="180" t="s">
        <v>1866</v>
      </c>
      <c r="F968" s="180">
        <v>1023.4</v>
      </c>
      <c r="G968" s="180" t="s">
        <v>1840</v>
      </c>
      <c r="H968" s="180" t="s">
        <v>3533</v>
      </c>
      <c r="I968" s="180" t="s">
        <v>2104</v>
      </c>
      <c r="J968" s="180" t="s">
        <v>3534</v>
      </c>
      <c r="K968" s="180" t="s">
        <v>3535</v>
      </c>
      <c r="L968" s="180" t="s">
        <v>1837</v>
      </c>
      <c r="M968" s="180" t="s">
        <v>1896</v>
      </c>
      <c r="N968" s="180" t="s">
        <v>460</v>
      </c>
      <c r="O968" s="180">
        <v>23622090</v>
      </c>
      <c r="P968" s="180">
        <v>23622176</v>
      </c>
      <c r="Q968" s="180" t="s">
        <v>3536</v>
      </c>
      <c r="R968" s="180">
        <v>0</v>
      </c>
      <c r="S968" s="180" t="s">
        <v>33</v>
      </c>
      <c r="T968" s="180" t="s">
        <v>26</v>
      </c>
      <c r="U968" s="180" t="b">
        <v>0</v>
      </c>
      <c r="V968" s="180" t="s">
        <v>1858</v>
      </c>
      <c r="W968" s="180" t="s">
        <v>26</v>
      </c>
      <c r="X968" s="159"/>
      <c r="Y968" s="159"/>
      <c r="Z968" s="159"/>
    </row>
    <row r="969" spans="1:26" ht="15" customHeight="1">
      <c r="A969" s="180" t="s">
        <v>460</v>
      </c>
      <c r="B969" s="180">
        <v>26483980</v>
      </c>
      <c r="C969" s="180" t="s">
        <v>1837</v>
      </c>
      <c r="D969" s="180" t="s">
        <v>3537</v>
      </c>
      <c r="E969" s="180" t="s">
        <v>1866</v>
      </c>
      <c r="F969" s="180">
        <v>1171.45</v>
      </c>
      <c r="G969" s="180" t="s">
        <v>1840</v>
      </c>
      <c r="H969" s="180" t="s">
        <v>3538</v>
      </c>
      <c r="I969" s="180" t="s">
        <v>2390</v>
      </c>
      <c r="J969" s="180" t="s">
        <v>3539</v>
      </c>
      <c r="K969" s="180" t="s">
        <v>3540</v>
      </c>
      <c r="L969" s="180" t="s">
        <v>3541</v>
      </c>
      <c r="M969" s="180" t="s">
        <v>1877</v>
      </c>
      <c r="N969" s="180" t="s">
        <v>460</v>
      </c>
      <c r="O969" s="180">
        <v>26483890</v>
      </c>
      <c r="P969" s="180">
        <v>26484099</v>
      </c>
      <c r="Q969" s="180" t="s">
        <v>3542</v>
      </c>
      <c r="R969" s="180">
        <v>0</v>
      </c>
      <c r="S969" s="180" t="s">
        <v>1905</v>
      </c>
      <c r="T969" s="180" t="s">
        <v>26</v>
      </c>
      <c r="U969" s="180" t="b">
        <v>0</v>
      </c>
      <c r="V969" s="180" t="s">
        <v>1858</v>
      </c>
      <c r="W969" s="180" t="s">
        <v>26</v>
      </c>
      <c r="X969" s="159"/>
      <c r="Y969" s="159"/>
      <c r="Z969" s="159"/>
    </row>
    <row r="970" spans="1:26" ht="15" customHeight="1">
      <c r="A970" s="180" t="s">
        <v>460</v>
      </c>
      <c r="B970" s="180">
        <v>27798945</v>
      </c>
      <c r="C970" s="180" t="s">
        <v>1837</v>
      </c>
      <c r="D970" s="180" t="s">
        <v>1839</v>
      </c>
      <c r="E970" s="180" t="s">
        <v>2344</v>
      </c>
      <c r="F970" s="180">
        <v>166.23</v>
      </c>
      <c r="G970" s="180" t="s">
        <v>1840</v>
      </c>
      <c r="H970" s="180" t="s">
        <v>5288</v>
      </c>
      <c r="I970" s="180" t="s">
        <v>2042</v>
      </c>
      <c r="J970" s="180" t="s">
        <v>5289</v>
      </c>
      <c r="K970" s="180" t="s">
        <v>5290</v>
      </c>
      <c r="L970" s="180" t="s">
        <v>1837</v>
      </c>
      <c r="M970" s="180" t="s">
        <v>1837</v>
      </c>
      <c r="N970" s="180" t="s">
        <v>460</v>
      </c>
      <c r="O970" s="180">
        <v>27796762</v>
      </c>
      <c r="P970" s="180">
        <v>27800543</v>
      </c>
      <c r="Q970" s="180" t="s">
        <v>5291</v>
      </c>
      <c r="R970" s="180">
        <v>0</v>
      </c>
      <c r="S970" s="180" t="s">
        <v>33</v>
      </c>
      <c r="T970" s="180" t="s">
        <v>26</v>
      </c>
      <c r="U970" s="180" t="b">
        <v>0</v>
      </c>
      <c r="V970" s="180" t="s">
        <v>1858</v>
      </c>
      <c r="W970" s="180" t="s">
        <v>26</v>
      </c>
      <c r="X970" s="159"/>
      <c r="Y970" s="159"/>
      <c r="Z970" s="159"/>
    </row>
    <row r="971" spans="1:26" ht="15" customHeight="1">
      <c r="A971" s="180" t="s">
        <v>460</v>
      </c>
      <c r="B971" s="180">
        <v>29441577</v>
      </c>
      <c r="C971" s="180" t="s">
        <v>1837</v>
      </c>
      <c r="D971" s="180" t="s">
        <v>3202</v>
      </c>
      <c r="E971" s="180" t="s">
        <v>1839</v>
      </c>
      <c r="F971" s="180">
        <v>1483.4</v>
      </c>
      <c r="G971" s="180" t="s">
        <v>1840</v>
      </c>
      <c r="H971" s="180" t="s">
        <v>5292</v>
      </c>
      <c r="I971" s="180" t="s">
        <v>2532</v>
      </c>
      <c r="J971" s="180" t="s">
        <v>5293</v>
      </c>
      <c r="K971" s="180" t="s">
        <v>5294</v>
      </c>
      <c r="L971" s="180" t="s">
        <v>1837</v>
      </c>
      <c r="M971" s="180" t="s">
        <v>1837</v>
      </c>
      <c r="N971" s="180" t="s">
        <v>460</v>
      </c>
      <c r="O971" s="180">
        <v>29441541</v>
      </c>
      <c r="P971" s="180">
        <v>29442122</v>
      </c>
      <c r="Q971" s="180" t="s">
        <v>5295</v>
      </c>
      <c r="R971" s="180">
        <v>0</v>
      </c>
      <c r="S971" s="180" t="s">
        <v>1905</v>
      </c>
      <c r="T971" s="180" t="s">
        <v>26</v>
      </c>
      <c r="U971" s="180" t="b">
        <v>0</v>
      </c>
      <c r="V971" s="180" t="s">
        <v>1858</v>
      </c>
      <c r="W971" s="180" t="s">
        <v>26</v>
      </c>
      <c r="X971" s="159"/>
      <c r="Y971" s="159"/>
      <c r="Z971" s="159"/>
    </row>
    <row r="972" spans="1:26" ht="15" customHeight="1">
      <c r="A972" s="180" t="s">
        <v>460</v>
      </c>
      <c r="B972" s="180">
        <v>37568401</v>
      </c>
      <c r="C972" s="180" t="s">
        <v>1837</v>
      </c>
      <c r="D972" s="180" t="s">
        <v>3548</v>
      </c>
      <c r="E972" s="180" t="s">
        <v>1847</v>
      </c>
      <c r="F972" s="180">
        <v>216.44</v>
      </c>
      <c r="G972" s="180" t="s">
        <v>1837</v>
      </c>
      <c r="H972" s="180" t="s">
        <v>3549</v>
      </c>
      <c r="I972" s="180" t="s">
        <v>3550</v>
      </c>
      <c r="J972" s="180" t="s">
        <v>3551</v>
      </c>
      <c r="K972" s="180" t="s">
        <v>1837</v>
      </c>
      <c r="L972" s="180" t="s">
        <v>3552</v>
      </c>
      <c r="M972" s="180" t="s">
        <v>1844</v>
      </c>
      <c r="N972" s="180" t="s">
        <v>460</v>
      </c>
      <c r="O972" s="180">
        <v>37568107</v>
      </c>
      <c r="P972" s="180">
        <v>37568820</v>
      </c>
      <c r="Q972" s="180" t="s">
        <v>3553</v>
      </c>
      <c r="R972" s="180">
        <v>0</v>
      </c>
      <c r="S972" s="180" t="s">
        <v>1905</v>
      </c>
      <c r="T972" s="180" t="s">
        <v>26</v>
      </c>
      <c r="U972" s="180" t="b">
        <v>0</v>
      </c>
      <c r="V972" s="180" t="s">
        <v>1858</v>
      </c>
      <c r="W972" s="180" t="s">
        <v>26</v>
      </c>
      <c r="X972" s="159"/>
      <c r="Y972" s="159"/>
      <c r="Z972" s="159"/>
    </row>
    <row r="973" spans="1:26" ht="15" customHeight="1">
      <c r="A973" s="180" t="s">
        <v>460</v>
      </c>
      <c r="B973" s="180">
        <v>37723747</v>
      </c>
      <c r="C973" s="180" t="s">
        <v>1837</v>
      </c>
      <c r="D973" s="180" t="s">
        <v>3251</v>
      </c>
      <c r="E973" s="180" t="s">
        <v>1839</v>
      </c>
      <c r="F973" s="180">
        <v>1798.73</v>
      </c>
      <c r="G973" s="180" t="s">
        <v>1840</v>
      </c>
      <c r="H973" s="180" t="s">
        <v>3554</v>
      </c>
      <c r="I973" s="180" t="s">
        <v>2184</v>
      </c>
      <c r="J973" s="180" t="s">
        <v>3555</v>
      </c>
      <c r="K973" s="180" t="s">
        <v>3556</v>
      </c>
      <c r="L973" s="180" t="s">
        <v>1837</v>
      </c>
      <c r="M973" s="180" t="s">
        <v>1844</v>
      </c>
      <c r="N973" s="180" t="s">
        <v>460</v>
      </c>
      <c r="O973" s="180">
        <v>37723184</v>
      </c>
      <c r="P973" s="180">
        <v>37726503</v>
      </c>
      <c r="Q973" s="180" t="s">
        <v>3557</v>
      </c>
      <c r="R973" s="180">
        <v>0</v>
      </c>
      <c r="S973" s="180" t="s">
        <v>1905</v>
      </c>
      <c r="T973" s="180" t="s">
        <v>26</v>
      </c>
      <c r="U973" s="180" t="b">
        <v>0</v>
      </c>
      <c r="V973" s="180" t="s">
        <v>1846</v>
      </c>
      <c r="W973" s="180" t="s">
        <v>26</v>
      </c>
      <c r="X973" s="159"/>
      <c r="Y973" s="159"/>
      <c r="Z973" s="159"/>
    </row>
    <row r="974" spans="1:26" ht="15" customHeight="1">
      <c r="A974" s="180" t="s">
        <v>460</v>
      </c>
      <c r="B974" s="180">
        <v>37724168</v>
      </c>
      <c r="C974" s="180" t="s">
        <v>1837</v>
      </c>
      <c r="D974" s="180" t="s">
        <v>2986</v>
      </c>
      <c r="E974" s="180" t="s">
        <v>1866</v>
      </c>
      <c r="F974" s="180">
        <v>528.05999999999995</v>
      </c>
      <c r="G974" s="180" t="s">
        <v>1837</v>
      </c>
      <c r="H974" s="180" t="s">
        <v>5296</v>
      </c>
      <c r="I974" s="180" t="s">
        <v>2481</v>
      </c>
      <c r="J974" s="180" t="s">
        <v>5297</v>
      </c>
      <c r="K974" s="180" t="s">
        <v>1837</v>
      </c>
      <c r="L974" s="180" t="s">
        <v>1837</v>
      </c>
      <c r="M974" s="180" t="s">
        <v>1837</v>
      </c>
      <c r="N974" s="180" t="s">
        <v>460</v>
      </c>
      <c r="O974" s="180">
        <v>37723184</v>
      </c>
      <c r="P974" s="180">
        <v>37726503</v>
      </c>
      <c r="Q974" s="180" t="s">
        <v>3557</v>
      </c>
      <c r="R974" s="180">
        <v>0</v>
      </c>
      <c r="S974" s="180" t="s">
        <v>1905</v>
      </c>
      <c r="T974" s="180" t="s">
        <v>26</v>
      </c>
      <c r="U974" s="180" t="b">
        <v>0</v>
      </c>
      <c r="V974" s="180" t="s">
        <v>1858</v>
      </c>
      <c r="W974" s="180" t="s">
        <v>26</v>
      </c>
      <c r="X974" s="159"/>
      <c r="Y974" s="159"/>
      <c r="Z974" s="159"/>
    </row>
    <row r="975" spans="1:26" ht="15" customHeight="1">
      <c r="A975" s="180" t="s">
        <v>460</v>
      </c>
      <c r="B975" s="180">
        <v>38086345</v>
      </c>
      <c r="C975" s="180" t="s">
        <v>1837</v>
      </c>
      <c r="D975" s="180" t="s">
        <v>5298</v>
      </c>
      <c r="E975" s="180" t="s">
        <v>1866</v>
      </c>
      <c r="F975" s="180">
        <v>581.23</v>
      </c>
      <c r="G975" s="180" t="s">
        <v>1840</v>
      </c>
      <c r="H975" s="180" t="s">
        <v>5299</v>
      </c>
      <c r="I975" s="180" t="s">
        <v>2452</v>
      </c>
      <c r="J975" s="180" t="s">
        <v>5300</v>
      </c>
      <c r="K975" s="180" t="s">
        <v>5301</v>
      </c>
      <c r="L975" s="180" t="s">
        <v>1837</v>
      </c>
      <c r="M975" s="180" t="s">
        <v>1837</v>
      </c>
      <c r="N975" s="180" t="s">
        <v>460</v>
      </c>
      <c r="O975" s="180">
        <v>38086241</v>
      </c>
      <c r="P975" s="180">
        <v>38086449</v>
      </c>
      <c r="Q975" s="180" t="s">
        <v>5302</v>
      </c>
      <c r="R975" s="180">
        <v>0</v>
      </c>
      <c r="S975" s="180" t="s">
        <v>33</v>
      </c>
      <c r="T975" s="180" t="s">
        <v>26</v>
      </c>
      <c r="U975" s="180" t="b">
        <v>0</v>
      </c>
      <c r="V975" s="180" t="s">
        <v>1858</v>
      </c>
      <c r="W975" s="180" t="s">
        <v>26</v>
      </c>
      <c r="X975" s="159"/>
      <c r="Y975" s="159"/>
      <c r="Z975" s="159"/>
    </row>
    <row r="976" spans="1:26" ht="15" customHeight="1">
      <c r="A976" s="180" t="s">
        <v>460</v>
      </c>
      <c r="B976" s="180">
        <v>38087148</v>
      </c>
      <c r="C976" s="180" t="s">
        <v>1837</v>
      </c>
      <c r="D976" s="180" t="s">
        <v>1839</v>
      </c>
      <c r="E976" s="180" t="s">
        <v>5303</v>
      </c>
      <c r="F976" s="180">
        <v>306.74</v>
      </c>
      <c r="G976" s="180" t="s">
        <v>1840</v>
      </c>
      <c r="H976" s="180" t="s">
        <v>5304</v>
      </c>
      <c r="I976" s="180" t="s">
        <v>4177</v>
      </c>
      <c r="J976" s="180" t="s">
        <v>5305</v>
      </c>
      <c r="K976" s="180" t="s">
        <v>5306</v>
      </c>
      <c r="L976" s="180" t="s">
        <v>5307</v>
      </c>
      <c r="M976" s="180" t="s">
        <v>1837</v>
      </c>
      <c r="N976" s="180" t="s">
        <v>460</v>
      </c>
      <c r="O976" s="180">
        <v>38087123</v>
      </c>
      <c r="P976" s="180">
        <v>38087264</v>
      </c>
      <c r="Q976" s="180" t="s">
        <v>5302</v>
      </c>
      <c r="R976" s="180">
        <v>0</v>
      </c>
      <c r="S976" s="180" t="s">
        <v>33</v>
      </c>
      <c r="T976" s="180" t="s">
        <v>26</v>
      </c>
      <c r="U976" s="180" t="b">
        <v>0</v>
      </c>
      <c r="V976" s="180" t="s">
        <v>1858</v>
      </c>
      <c r="W976" s="180" t="s">
        <v>26</v>
      </c>
      <c r="X976" s="159"/>
      <c r="Y976" s="159"/>
      <c r="Z976" s="159"/>
    </row>
    <row r="977" spans="1:26" ht="15" customHeight="1">
      <c r="A977" s="180" t="s">
        <v>460</v>
      </c>
      <c r="B977" s="180">
        <v>42142513</v>
      </c>
      <c r="C977" s="180" t="s">
        <v>1837</v>
      </c>
      <c r="D977" s="180" t="s">
        <v>1839</v>
      </c>
      <c r="E977" s="180" t="s">
        <v>2015</v>
      </c>
      <c r="F977" s="180">
        <v>751.73</v>
      </c>
      <c r="G977" s="180" t="s">
        <v>1840</v>
      </c>
      <c r="H977" s="180" t="s">
        <v>5308</v>
      </c>
      <c r="I977" s="180" t="s">
        <v>2104</v>
      </c>
      <c r="J977" s="180" t="s">
        <v>5309</v>
      </c>
      <c r="K977" s="180" t="s">
        <v>5310</v>
      </c>
      <c r="L977" s="180" t="s">
        <v>1837</v>
      </c>
      <c r="M977" s="180" t="s">
        <v>1837</v>
      </c>
      <c r="N977" s="180" t="s">
        <v>460</v>
      </c>
      <c r="O977" s="180">
        <v>42142478</v>
      </c>
      <c r="P977" s="180">
        <v>42142639</v>
      </c>
      <c r="Q977" s="180" t="s">
        <v>5311</v>
      </c>
      <c r="R977" s="180">
        <v>0</v>
      </c>
      <c r="S977" s="180" t="s">
        <v>33</v>
      </c>
      <c r="T977" s="180" t="s">
        <v>26</v>
      </c>
      <c r="U977" s="180" t="b">
        <v>0</v>
      </c>
      <c r="V977" s="180" t="s">
        <v>1858</v>
      </c>
      <c r="W977" s="180" t="s">
        <v>26</v>
      </c>
      <c r="X977" s="159"/>
      <c r="Y977" s="159"/>
      <c r="Z977" s="159"/>
    </row>
    <row r="978" spans="1:26" ht="15" customHeight="1">
      <c r="A978" s="180" t="s">
        <v>460</v>
      </c>
      <c r="B978" s="180">
        <v>50482719</v>
      </c>
      <c r="C978" s="180" t="s">
        <v>1837</v>
      </c>
      <c r="D978" s="180" t="s">
        <v>3564</v>
      </c>
      <c r="E978" s="180" t="s">
        <v>1890</v>
      </c>
      <c r="F978" s="180">
        <v>345.71</v>
      </c>
      <c r="G978" s="180" t="s">
        <v>1840</v>
      </c>
      <c r="H978" s="180" t="s">
        <v>3565</v>
      </c>
      <c r="I978" s="180" t="s">
        <v>2947</v>
      </c>
      <c r="J978" s="180" t="s">
        <v>3566</v>
      </c>
      <c r="K978" s="180" t="s">
        <v>3567</v>
      </c>
      <c r="L978" s="180" t="s">
        <v>3568</v>
      </c>
      <c r="M978" s="180" t="s">
        <v>1896</v>
      </c>
      <c r="N978" s="180" t="s">
        <v>460</v>
      </c>
      <c r="O978" s="180">
        <v>50482566</v>
      </c>
      <c r="P978" s="180">
        <v>50482903</v>
      </c>
      <c r="Q978" s="180" t="s">
        <v>3569</v>
      </c>
      <c r="R978" s="180">
        <v>0</v>
      </c>
      <c r="S978" s="180" t="s">
        <v>1905</v>
      </c>
      <c r="T978" s="180" t="s">
        <v>26</v>
      </c>
      <c r="U978" s="180" t="b">
        <v>0</v>
      </c>
      <c r="V978" s="180" t="s">
        <v>1858</v>
      </c>
      <c r="W978" s="180" t="s">
        <v>26</v>
      </c>
      <c r="X978" s="159"/>
      <c r="Y978" s="159"/>
      <c r="Z978" s="159"/>
    </row>
    <row r="979" spans="1:26" ht="15" customHeight="1">
      <c r="A979" s="180" t="s">
        <v>442</v>
      </c>
      <c r="B979" s="180">
        <v>9810375</v>
      </c>
      <c r="C979" s="180" t="s">
        <v>1837</v>
      </c>
      <c r="D979" s="180" t="s">
        <v>1847</v>
      </c>
      <c r="E979" s="180" t="s">
        <v>3570</v>
      </c>
      <c r="F979" s="180">
        <v>1282.98</v>
      </c>
      <c r="G979" s="180" t="s">
        <v>1840</v>
      </c>
      <c r="H979" s="180" t="s">
        <v>3571</v>
      </c>
      <c r="I979" s="180" t="s">
        <v>1853</v>
      </c>
      <c r="J979" s="180" t="s">
        <v>3572</v>
      </c>
      <c r="K979" s="180" t="s">
        <v>3573</v>
      </c>
      <c r="L979" s="180" t="s">
        <v>3574</v>
      </c>
      <c r="M979" s="180" t="s">
        <v>1877</v>
      </c>
      <c r="N979" s="180" t="s">
        <v>442</v>
      </c>
      <c r="O979" s="180">
        <v>9810006</v>
      </c>
      <c r="P979" s="180">
        <v>9810394</v>
      </c>
      <c r="Q979" s="180" t="s">
        <v>3575</v>
      </c>
      <c r="R979" s="180">
        <v>0</v>
      </c>
      <c r="S979" s="180" t="s">
        <v>1905</v>
      </c>
      <c r="T979" s="180" t="s">
        <v>26</v>
      </c>
      <c r="U979" s="180" t="b">
        <v>0</v>
      </c>
      <c r="V979" s="180" t="s">
        <v>1858</v>
      </c>
      <c r="W979" s="180" t="s">
        <v>26</v>
      </c>
      <c r="X979" s="159"/>
      <c r="Y979" s="159"/>
      <c r="Z979" s="159"/>
    </row>
    <row r="980" spans="1:26" ht="15" customHeight="1">
      <c r="A980" s="180" t="s">
        <v>442</v>
      </c>
      <c r="B980" s="180">
        <v>12004751</v>
      </c>
      <c r="C980" s="180" t="s">
        <v>1837</v>
      </c>
      <c r="D980" s="180" t="s">
        <v>1847</v>
      </c>
      <c r="E980" s="180" t="s">
        <v>5312</v>
      </c>
      <c r="F980" s="180">
        <v>30</v>
      </c>
      <c r="G980" s="180" t="s">
        <v>1840</v>
      </c>
      <c r="H980" s="180" t="s">
        <v>5313</v>
      </c>
      <c r="I980" s="180" t="s">
        <v>773</v>
      </c>
      <c r="J980" s="180" t="s">
        <v>1837</v>
      </c>
      <c r="K980" s="180" t="s">
        <v>1837</v>
      </c>
      <c r="L980" s="180" t="s">
        <v>1837</v>
      </c>
      <c r="M980" s="180" t="s">
        <v>1877</v>
      </c>
      <c r="N980" s="180" t="s">
        <v>442</v>
      </c>
      <c r="O980" s="180">
        <v>12004551</v>
      </c>
      <c r="P980" s="180">
        <v>12004928</v>
      </c>
      <c r="Q980" s="180" t="s">
        <v>5314</v>
      </c>
      <c r="R980" s="180">
        <v>0</v>
      </c>
      <c r="S980" s="180" t="s">
        <v>1905</v>
      </c>
      <c r="T980" s="180" t="s">
        <v>26</v>
      </c>
      <c r="U980" s="180" t="b">
        <v>0</v>
      </c>
      <c r="V980" s="180" t="s">
        <v>1858</v>
      </c>
      <c r="W980" s="180" t="s">
        <v>26</v>
      </c>
      <c r="X980" s="159"/>
      <c r="Y980" s="159"/>
      <c r="Z980" s="159"/>
    </row>
    <row r="981" spans="1:26" ht="15" customHeight="1">
      <c r="A981" s="180" t="s">
        <v>442</v>
      </c>
      <c r="B981" s="180">
        <v>40462029</v>
      </c>
      <c r="C981" s="180" t="s">
        <v>1837</v>
      </c>
      <c r="D981" s="180" t="s">
        <v>1890</v>
      </c>
      <c r="E981" s="180" t="s">
        <v>3581</v>
      </c>
      <c r="F981" s="180" t="s">
        <v>1837</v>
      </c>
      <c r="G981" s="180" t="s">
        <v>1840</v>
      </c>
      <c r="H981" s="180" t="s">
        <v>3582</v>
      </c>
      <c r="I981" s="180" t="s">
        <v>1842</v>
      </c>
      <c r="J981" s="180" t="s">
        <v>1837</v>
      </c>
      <c r="K981" s="180" t="s">
        <v>3583</v>
      </c>
      <c r="L981" s="180" t="s">
        <v>1837</v>
      </c>
      <c r="M981" s="180" t="s">
        <v>1844</v>
      </c>
      <c r="N981" s="180" t="s">
        <v>442</v>
      </c>
      <c r="O981" s="180">
        <v>40461938</v>
      </c>
      <c r="P981" s="180">
        <v>40462232</v>
      </c>
      <c r="Q981" s="180" t="s">
        <v>3584</v>
      </c>
      <c r="R981" s="180">
        <v>0</v>
      </c>
      <c r="S981" s="180" t="s">
        <v>1905</v>
      </c>
      <c r="T981" s="180" t="s">
        <v>26</v>
      </c>
      <c r="U981" s="180" t="b">
        <v>0</v>
      </c>
      <c r="V981" s="180" t="s">
        <v>1858</v>
      </c>
      <c r="W981" s="180" t="s">
        <v>26</v>
      </c>
      <c r="X981" s="159"/>
      <c r="Y981" s="159"/>
      <c r="Z981" s="159"/>
    </row>
    <row r="982" spans="1:26" ht="15" customHeight="1">
      <c r="A982" s="180" t="s">
        <v>442</v>
      </c>
      <c r="B982" s="180">
        <v>46459794</v>
      </c>
      <c r="C982" s="180" t="s">
        <v>1837</v>
      </c>
      <c r="D982" s="180" t="s">
        <v>1847</v>
      </c>
      <c r="E982" s="180" t="s">
        <v>2264</v>
      </c>
      <c r="F982" s="180">
        <v>2478.4299999999998</v>
      </c>
      <c r="G982" s="180" t="s">
        <v>1840</v>
      </c>
      <c r="H982" s="180" t="s">
        <v>3589</v>
      </c>
      <c r="I982" s="180" t="s">
        <v>2820</v>
      </c>
      <c r="J982" s="180" t="s">
        <v>5315</v>
      </c>
      <c r="K982" s="180" t="s">
        <v>5316</v>
      </c>
      <c r="L982" s="180" t="s">
        <v>5317</v>
      </c>
      <c r="M982" s="180" t="s">
        <v>1837</v>
      </c>
      <c r="N982" s="180" t="s">
        <v>442</v>
      </c>
      <c r="O982" s="180">
        <v>46459655</v>
      </c>
      <c r="P982" s="180">
        <v>46459819</v>
      </c>
      <c r="Q982" s="180" t="s">
        <v>3593</v>
      </c>
      <c r="R982" s="180">
        <v>0</v>
      </c>
      <c r="S982" s="180" t="s">
        <v>33</v>
      </c>
      <c r="T982" s="180" t="s">
        <v>26</v>
      </c>
      <c r="U982" s="180" t="b">
        <v>0</v>
      </c>
      <c r="V982" s="180" t="s">
        <v>1846</v>
      </c>
      <c r="W982" s="180" t="s">
        <v>26</v>
      </c>
      <c r="X982" s="159"/>
      <c r="Y982" s="159"/>
      <c r="Z982" s="159"/>
    </row>
    <row r="983" spans="1:26" ht="15" customHeight="1">
      <c r="A983" s="180" t="s">
        <v>442</v>
      </c>
      <c r="B983" s="180">
        <v>46709583</v>
      </c>
      <c r="C983" s="180" t="s">
        <v>1837</v>
      </c>
      <c r="D983" s="180" t="s">
        <v>3495</v>
      </c>
      <c r="E983" s="180" t="s">
        <v>1839</v>
      </c>
      <c r="F983" s="180">
        <v>1008.73</v>
      </c>
      <c r="G983" s="180" t="s">
        <v>1840</v>
      </c>
      <c r="H983" s="180" t="s">
        <v>3594</v>
      </c>
      <c r="I983" s="180" t="s">
        <v>2104</v>
      </c>
      <c r="J983" s="180" t="s">
        <v>3595</v>
      </c>
      <c r="K983" s="180" t="s">
        <v>3596</v>
      </c>
      <c r="L983" s="180" t="s">
        <v>1837</v>
      </c>
      <c r="M983" s="180" t="s">
        <v>1896</v>
      </c>
      <c r="N983" s="180" t="s">
        <v>442</v>
      </c>
      <c r="O983" s="180">
        <v>46709578</v>
      </c>
      <c r="P983" s="180">
        <v>46709688</v>
      </c>
      <c r="Q983" s="180" t="s">
        <v>3597</v>
      </c>
      <c r="R983" s="180">
        <v>0</v>
      </c>
      <c r="S983" s="180" t="s">
        <v>1905</v>
      </c>
      <c r="T983" s="180" t="s">
        <v>26</v>
      </c>
      <c r="U983" s="180" t="b">
        <v>0</v>
      </c>
      <c r="V983" s="180" t="s">
        <v>1846</v>
      </c>
      <c r="W983" s="180" t="s">
        <v>26</v>
      </c>
      <c r="X983" s="159"/>
      <c r="Y983" s="159"/>
      <c r="Z983" s="159"/>
    </row>
    <row r="984" spans="1:26" ht="15" customHeight="1">
      <c r="A984" s="180" t="s">
        <v>442</v>
      </c>
      <c r="B984" s="180">
        <v>49358240</v>
      </c>
      <c r="C984" s="180" t="s">
        <v>1837</v>
      </c>
      <c r="D984" s="180" t="s">
        <v>2175</v>
      </c>
      <c r="E984" s="180" t="s">
        <v>1866</v>
      </c>
      <c r="F984" s="180">
        <v>30</v>
      </c>
      <c r="G984" s="180" t="s">
        <v>1840</v>
      </c>
      <c r="H984" s="180" t="s">
        <v>5318</v>
      </c>
      <c r="I984" s="180" t="s">
        <v>773</v>
      </c>
      <c r="J984" s="180" t="s">
        <v>1837</v>
      </c>
      <c r="K984" s="180" t="s">
        <v>1837</v>
      </c>
      <c r="L984" s="180" t="s">
        <v>1837</v>
      </c>
      <c r="M984" s="180" t="s">
        <v>1896</v>
      </c>
      <c r="N984" s="180" t="s">
        <v>442</v>
      </c>
      <c r="O984" s="180">
        <v>49358026</v>
      </c>
      <c r="P984" s="180">
        <v>49358278</v>
      </c>
      <c r="Q984" s="180" t="s">
        <v>3601</v>
      </c>
      <c r="R984" s="180">
        <v>0</v>
      </c>
      <c r="S984" s="180" t="s">
        <v>33</v>
      </c>
      <c r="T984" s="180" t="s">
        <v>26</v>
      </c>
      <c r="U984" s="180" t="b">
        <v>0</v>
      </c>
      <c r="V984" s="180" t="s">
        <v>1846</v>
      </c>
      <c r="W984" s="180" t="s">
        <v>26</v>
      </c>
      <c r="X984" s="159"/>
      <c r="Y984" s="159"/>
      <c r="Z984" s="159"/>
    </row>
    <row r="985" spans="1:26" ht="15" customHeight="1">
      <c r="A985" s="180" t="s">
        <v>442</v>
      </c>
      <c r="B985" s="180">
        <v>51993837</v>
      </c>
      <c r="C985" s="180" t="s">
        <v>1837</v>
      </c>
      <c r="D985" s="180" t="s">
        <v>1839</v>
      </c>
      <c r="E985" s="180" t="s">
        <v>5319</v>
      </c>
      <c r="F985" s="180">
        <v>30</v>
      </c>
      <c r="G985" s="180" t="s">
        <v>1840</v>
      </c>
      <c r="H985" s="180" t="s">
        <v>5320</v>
      </c>
      <c r="I985" s="180" t="s">
        <v>773</v>
      </c>
      <c r="J985" s="180" t="s">
        <v>1837</v>
      </c>
      <c r="K985" s="180" t="s">
        <v>1837</v>
      </c>
      <c r="L985" s="180" t="s">
        <v>1837</v>
      </c>
      <c r="M985" s="180" t="s">
        <v>1877</v>
      </c>
      <c r="N985" s="180" t="s">
        <v>442</v>
      </c>
      <c r="O985" s="180">
        <v>51993748</v>
      </c>
      <c r="P985" s="180">
        <v>51994126</v>
      </c>
      <c r="Q985" s="180" t="s">
        <v>3604</v>
      </c>
      <c r="R985" s="180">
        <v>0</v>
      </c>
      <c r="S985" s="180" t="s">
        <v>33</v>
      </c>
      <c r="T985" s="180" t="s">
        <v>26</v>
      </c>
      <c r="U985" s="180" t="b">
        <v>0</v>
      </c>
      <c r="V985" s="180" t="s">
        <v>1858</v>
      </c>
      <c r="W985" s="180" t="s">
        <v>26</v>
      </c>
      <c r="X985" s="159"/>
      <c r="Y985" s="159"/>
      <c r="Z985" s="159"/>
    </row>
    <row r="986" spans="1:26" ht="15" customHeight="1">
      <c r="A986" s="180" t="s">
        <v>442</v>
      </c>
      <c r="B986" s="180">
        <v>56557250</v>
      </c>
      <c r="C986" s="180" t="s">
        <v>1837</v>
      </c>
      <c r="D986" s="180" t="s">
        <v>1839</v>
      </c>
      <c r="E986" s="180" t="s">
        <v>3605</v>
      </c>
      <c r="F986" s="180">
        <v>472.23</v>
      </c>
      <c r="G986" s="180" t="s">
        <v>1840</v>
      </c>
      <c r="H986" s="180" t="s">
        <v>3606</v>
      </c>
      <c r="I986" s="180" t="s">
        <v>3607</v>
      </c>
      <c r="J986" s="180" t="s">
        <v>3608</v>
      </c>
      <c r="K986" s="180" t="s">
        <v>3609</v>
      </c>
      <c r="L986" s="180" t="s">
        <v>3610</v>
      </c>
      <c r="M986" s="180" t="s">
        <v>1844</v>
      </c>
      <c r="N986" s="180" t="s">
        <v>442</v>
      </c>
      <c r="O986" s="180">
        <v>56557242</v>
      </c>
      <c r="P986" s="180">
        <v>56557253</v>
      </c>
      <c r="Q986" s="180" t="s">
        <v>3611</v>
      </c>
      <c r="R986" s="180">
        <v>0</v>
      </c>
      <c r="S986" s="180" t="s">
        <v>1905</v>
      </c>
      <c r="T986" s="180" t="s">
        <v>26</v>
      </c>
      <c r="U986" s="180" t="b">
        <v>0</v>
      </c>
      <c r="V986" s="180" t="s">
        <v>1858</v>
      </c>
      <c r="W986" s="180" t="s">
        <v>26</v>
      </c>
      <c r="X986" s="159"/>
      <c r="Y986" s="159"/>
      <c r="Z986" s="159"/>
    </row>
    <row r="987" spans="1:26" ht="15" customHeight="1">
      <c r="A987" s="180" t="s">
        <v>442</v>
      </c>
      <c r="B987" s="180">
        <v>56616023</v>
      </c>
      <c r="C987" s="180" t="s">
        <v>1837</v>
      </c>
      <c r="D987" s="180" t="s">
        <v>1890</v>
      </c>
      <c r="E987" s="180" t="s">
        <v>3612</v>
      </c>
      <c r="F987" s="180">
        <v>3286.06</v>
      </c>
      <c r="G987" s="180" t="s">
        <v>1840</v>
      </c>
      <c r="H987" s="180" t="s">
        <v>3613</v>
      </c>
      <c r="I987" s="180" t="s">
        <v>2184</v>
      </c>
      <c r="J987" s="180" t="s">
        <v>3614</v>
      </c>
      <c r="K987" s="180" t="s">
        <v>3615</v>
      </c>
      <c r="L987" s="180" t="s">
        <v>1837</v>
      </c>
      <c r="M987" s="180" t="s">
        <v>1844</v>
      </c>
      <c r="N987" s="180" t="s">
        <v>442</v>
      </c>
      <c r="O987" s="180">
        <v>56615921</v>
      </c>
      <c r="P987" s="180">
        <v>56616053</v>
      </c>
      <c r="Q987" s="180" t="s">
        <v>3611</v>
      </c>
      <c r="R987" s="180">
        <v>0</v>
      </c>
      <c r="S987" s="180" t="s">
        <v>1905</v>
      </c>
      <c r="T987" s="180" t="s">
        <v>26</v>
      </c>
      <c r="U987" s="180" t="b">
        <v>0</v>
      </c>
      <c r="V987" s="180" t="s">
        <v>1858</v>
      </c>
      <c r="W987" s="180" t="s">
        <v>26</v>
      </c>
      <c r="X987" s="159"/>
      <c r="Y987" s="159"/>
      <c r="Z987" s="159"/>
    </row>
    <row r="988" spans="1:26" ht="15" customHeight="1">
      <c r="A988" s="180" t="s">
        <v>442</v>
      </c>
      <c r="B988" s="180">
        <v>56616026</v>
      </c>
      <c r="C988" s="180" t="s">
        <v>1837</v>
      </c>
      <c r="D988" s="180" t="s">
        <v>1839</v>
      </c>
      <c r="E988" s="180" t="s">
        <v>2311</v>
      </c>
      <c r="F988" s="180">
        <v>1577.06</v>
      </c>
      <c r="G988" s="180" t="s">
        <v>1840</v>
      </c>
      <c r="H988" s="180" t="s">
        <v>5321</v>
      </c>
      <c r="I988" s="180" t="s">
        <v>2277</v>
      </c>
      <c r="J988" s="180" t="s">
        <v>5322</v>
      </c>
      <c r="K988" s="180" t="s">
        <v>5323</v>
      </c>
      <c r="L988" s="180" t="s">
        <v>1837</v>
      </c>
      <c r="M988" s="180" t="s">
        <v>1837</v>
      </c>
      <c r="N988" s="180" t="s">
        <v>442</v>
      </c>
      <c r="O988" s="180">
        <v>56615921</v>
      </c>
      <c r="P988" s="180">
        <v>56616053</v>
      </c>
      <c r="Q988" s="180" t="s">
        <v>3611</v>
      </c>
      <c r="R988" s="180">
        <v>0</v>
      </c>
      <c r="S988" s="180" t="s">
        <v>1905</v>
      </c>
      <c r="T988" s="180" t="s">
        <v>26</v>
      </c>
      <c r="U988" s="180" t="b">
        <v>0</v>
      </c>
      <c r="V988" s="180" t="s">
        <v>1858</v>
      </c>
      <c r="W988" s="180" t="s">
        <v>26</v>
      </c>
      <c r="X988" s="159"/>
      <c r="Y988" s="159"/>
      <c r="Z988" s="159"/>
    </row>
    <row r="989" spans="1:26" ht="15" customHeight="1">
      <c r="A989" s="180" t="s">
        <v>442</v>
      </c>
      <c r="B989" s="180">
        <v>63912684</v>
      </c>
      <c r="C989" s="180" t="s">
        <v>1837</v>
      </c>
      <c r="D989" s="180" t="s">
        <v>1866</v>
      </c>
      <c r="E989" s="180" t="s">
        <v>5324</v>
      </c>
      <c r="F989" s="180" t="s">
        <v>1837</v>
      </c>
      <c r="G989" s="180" t="s">
        <v>1840</v>
      </c>
      <c r="H989" s="180" t="s">
        <v>5325</v>
      </c>
      <c r="I989" s="180" t="s">
        <v>1842</v>
      </c>
      <c r="J989" s="180" t="s">
        <v>1837</v>
      </c>
      <c r="K989" s="180" t="s">
        <v>5326</v>
      </c>
      <c r="L989" s="180" t="s">
        <v>1837</v>
      </c>
      <c r="M989" s="180" t="s">
        <v>1837</v>
      </c>
      <c r="N989" s="180" t="s">
        <v>442</v>
      </c>
      <c r="O989" s="180">
        <v>63912598</v>
      </c>
      <c r="P989" s="180">
        <v>63912923</v>
      </c>
      <c r="Q989" s="180" t="s">
        <v>5327</v>
      </c>
      <c r="R989" s="180">
        <v>0</v>
      </c>
      <c r="S989" s="180" t="s">
        <v>1905</v>
      </c>
      <c r="T989" s="180" t="s">
        <v>26</v>
      </c>
      <c r="U989" s="180" t="b">
        <v>0</v>
      </c>
      <c r="V989" s="180" t="s">
        <v>1846</v>
      </c>
      <c r="W989" s="180" t="s">
        <v>26</v>
      </c>
      <c r="X989" s="159"/>
      <c r="Y989" s="159"/>
      <c r="Z989" s="159"/>
    </row>
    <row r="990" spans="1:26" ht="15" customHeight="1">
      <c r="A990" s="180" t="s">
        <v>442</v>
      </c>
      <c r="B990" s="180">
        <v>65439885</v>
      </c>
      <c r="C990" s="180" t="s">
        <v>1837</v>
      </c>
      <c r="D990" s="180" t="s">
        <v>1839</v>
      </c>
      <c r="E990" s="180" t="s">
        <v>3616</v>
      </c>
      <c r="F990" s="180">
        <v>472.66</v>
      </c>
      <c r="G990" s="180" t="s">
        <v>1840</v>
      </c>
      <c r="H990" s="180" t="s">
        <v>3617</v>
      </c>
      <c r="I990" s="180" t="s">
        <v>2532</v>
      </c>
      <c r="J990" s="180" t="s">
        <v>5328</v>
      </c>
      <c r="K990" s="180" t="s">
        <v>5329</v>
      </c>
      <c r="L990" s="180" t="s">
        <v>1837</v>
      </c>
      <c r="M990" s="180" t="s">
        <v>1837</v>
      </c>
      <c r="N990" s="180" t="s">
        <v>442</v>
      </c>
      <c r="O990" s="180">
        <v>65439878</v>
      </c>
      <c r="P990" s="180">
        <v>65440012</v>
      </c>
      <c r="Q990" s="180" t="s">
        <v>3620</v>
      </c>
      <c r="R990" s="180">
        <v>0</v>
      </c>
      <c r="S990" s="180" t="s">
        <v>33</v>
      </c>
      <c r="T990" s="180" t="s">
        <v>26</v>
      </c>
      <c r="U990" s="180" t="b">
        <v>0</v>
      </c>
      <c r="V990" s="180" t="s">
        <v>1846</v>
      </c>
      <c r="W990" s="180" t="s">
        <v>26</v>
      </c>
      <c r="X990" s="159"/>
      <c r="Y990" s="159"/>
      <c r="Z990" s="159"/>
    </row>
    <row r="991" spans="1:26" ht="15" customHeight="1">
      <c r="A991" s="180" t="s">
        <v>442</v>
      </c>
      <c r="B991" s="180">
        <v>75665673</v>
      </c>
      <c r="C991" s="180" t="s">
        <v>1837</v>
      </c>
      <c r="D991" s="180" t="s">
        <v>2319</v>
      </c>
      <c r="E991" s="180" t="s">
        <v>1890</v>
      </c>
      <c r="F991" s="180">
        <v>758.73</v>
      </c>
      <c r="G991" s="180" t="s">
        <v>1837</v>
      </c>
      <c r="H991" s="180" t="s">
        <v>3623</v>
      </c>
      <c r="I991" s="180" t="s">
        <v>2608</v>
      </c>
      <c r="J991" s="180" t="s">
        <v>5330</v>
      </c>
      <c r="K991" s="180" t="s">
        <v>1837</v>
      </c>
      <c r="L991" s="180" t="s">
        <v>1837</v>
      </c>
      <c r="M991" s="180" t="s">
        <v>1837</v>
      </c>
      <c r="N991" s="180" t="s">
        <v>442</v>
      </c>
      <c r="O991" s="180">
        <v>75665526</v>
      </c>
      <c r="P991" s="180">
        <v>75666041</v>
      </c>
      <c r="Q991" s="180" t="s">
        <v>872</v>
      </c>
      <c r="R991" s="180">
        <v>0</v>
      </c>
      <c r="S991" s="180" t="s">
        <v>1905</v>
      </c>
      <c r="T991" s="180" t="s">
        <v>26</v>
      </c>
      <c r="U991" s="180" t="b">
        <v>0</v>
      </c>
      <c r="V991" s="180" t="s">
        <v>1858</v>
      </c>
      <c r="W991" s="180" t="s">
        <v>26</v>
      </c>
      <c r="X991" s="159"/>
      <c r="Y991" s="159"/>
      <c r="Z991" s="159"/>
    </row>
    <row r="992" spans="1:26" ht="15" customHeight="1">
      <c r="A992" s="180" t="s">
        <v>442</v>
      </c>
      <c r="B992" s="180">
        <v>75737404</v>
      </c>
      <c r="C992" s="180" t="s">
        <v>1837</v>
      </c>
      <c r="D992" s="180" t="s">
        <v>1847</v>
      </c>
      <c r="E992" s="180" t="s">
        <v>2129</v>
      </c>
      <c r="F992" s="180">
        <v>848.06</v>
      </c>
      <c r="G992" s="180" t="s">
        <v>1837</v>
      </c>
      <c r="H992" s="180" t="s">
        <v>3630</v>
      </c>
      <c r="I992" s="180" t="s">
        <v>2532</v>
      </c>
      <c r="J992" s="180" t="s">
        <v>3631</v>
      </c>
      <c r="K992" s="180" t="s">
        <v>1837</v>
      </c>
      <c r="L992" s="180" t="s">
        <v>1837</v>
      </c>
      <c r="M992" s="180" t="s">
        <v>1844</v>
      </c>
      <c r="N992" s="180" t="s">
        <v>442</v>
      </c>
      <c r="O992" s="180">
        <v>75736877</v>
      </c>
      <c r="P992" s="180">
        <v>75739345</v>
      </c>
      <c r="Q992" s="180" t="s">
        <v>3632</v>
      </c>
      <c r="R992" s="180">
        <v>0</v>
      </c>
      <c r="S992" s="180" t="s">
        <v>33</v>
      </c>
      <c r="T992" s="180" t="s">
        <v>26</v>
      </c>
      <c r="U992" s="180" t="b">
        <v>0</v>
      </c>
      <c r="V992" s="180" t="s">
        <v>1846</v>
      </c>
      <c r="W992" s="180" t="s">
        <v>26</v>
      </c>
      <c r="X992" s="159"/>
      <c r="Y992" s="159"/>
      <c r="Z992" s="159"/>
    </row>
    <row r="993" spans="1:26" ht="15" customHeight="1">
      <c r="A993" s="180" t="s">
        <v>442</v>
      </c>
      <c r="B993" s="180">
        <v>75737609</v>
      </c>
      <c r="C993" s="180" t="s">
        <v>1837</v>
      </c>
      <c r="D993" s="180" t="s">
        <v>2015</v>
      </c>
      <c r="E993" s="180" t="s">
        <v>1839</v>
      </c>
      <c r="F993" s="180">
        <v>2128.4</v>
      </c>
      <c r="G993" s="180" t="s">
        <v>1840</v>
      </c>
      <c r="H993" s="180" t="s">
        <v>3633</v>
      </c>
      <c r="I993" s="180" t="s">
        <v>2277</v>
      </c>
      <c r="J993" s="180" t="s">
        <v>3634</v>
      </c>
      <c r="K993" s="180" t="s">
        <v>3635</v>
      </c>
      <c r="L993" s="180" t="s">
        <v>1837</v>
      </c>
      <c r="M993" s="180" t="s">
        <v>1896</v>
      </c>
      <c r="N993" s="180" t="s">
        <v>442</v>
      </c>
      <c r="O993" s="180">
        <v>75736877</v>
      </c>
      <c r="P993" s="180">
        <v>75739345</v>
      </c>
      <c r="Q993" s="180" t="s">
        <v>3632</v>
      </c>
      <c r="R993" s="180">
        <v>0</v>
      </c>
      <c r="S993" s="180" t="s">
        <v>33</v>
      </c>
      <c r="T993" s="180" t="s">
        <v>26</v>
      </c>
      <c r="U993" s="180" t="b">
        <v>0</v>
      </c>
      <c r="V993" s="180" t="s">
        <v>1858</v>
      </c>
      <c r="W993" s="180" t="s">
        <v>26</v>
      </c>
      <c r="X993" s="159"/>
      <c r="Y993" s="159"/>
      <c r="Z993" s="159"/>
    </row>
    <row r="994" spans="1:26" ht="15" customHeight="1">
      <c r="A994" s="180" t="s">
        <v>442</v>
      </c>
      <c r="B994" s="180">
        <v>75737666</v>
      </c>
      <c r="C994" s="180" t="s">
        <v>1837</v>
      </c>
      <c r="D994" s="180" t="s">
        <v>3636</v>
      </c>
      <c r="E994" s="180" t="s">
        <v>1847</v>
      </c>
      <c r="F994" s="180">
        <v>1453.73</v>
      </c>
      <c r="G994" s="180" t="s">
        <v>1840</v>
      </c>
      <c r="H994" s="180" t="s">
        <v>3637</v>
      </c>
      <c r="I994" s="180" t="s">
        <v>2031</v>
      </c>
      <c r="J994" s="180" t="s">
        <v>349</v>
      </c>
      <c r="K994" s="180" t="s">
        <v>3638</v>
      </c>
      <c r="L994" s="180" t="s">
        <v>1837</v>
      </c>
      <c r="M994" s="180" t="s">
        <v>1896</v>
      </c>
      <c r="N994" s="180" t="s">
        <v>442</v>
      </c>
      <c r="O994" s="180">
        <v>75736877</v>
      </c>
      <c r="P994" s="180">
        <v>75739345</v>
      </c>
      <c r="Q994" s="180" t="s">
        <v>3632</v>
      </c>
      <c r="R994" s="180">
        <v>0</v>
      </c>
      <c r="S994" s="180" t="s">
        <v>33</v>
      </c>
      <c r="T994" s="180" t="s">
        <v>26</v>
      </c>
      <c r="U994" s="180" t="b">
        <v>0</v>
      </c>
      <c r="V994" s="180" t="s">
        <v>1846</v>
      </c>
      <c r="W994" s="180" t="s">
        <v>26</v>
      </c>
      <c r="X994" s="159"/>
      <c r="Y994" s="159"/>
      <c r="Z994" s="159"/>
    </row>
    <row r="995" spans="1:26" ht="15" customHeight="1">
      <c r="A995" s="180" t="s">
        <v>442</v>
      </c>
      <c r="B995" s="180">
        <v>75737669</v>
      </c>
      <c r="C995" s="180" t="s">
        <v>1837</v>
      </c>
      <c r="D995" s="180" t="s">
        <v>3639</v>
      </c>
      <c r="E995" s="180" t="s">
        <v>1890</v>
      </c>
      <c r="F995" s="180">
        <v>1007.73</v>
      </c>
      <c r="G995" s="180" t="s">
        <v>1837</v>
      </c>
      <c r="H995" s="180" t="s">
        <v>3640</v>
      </c>
      <c r="I995" s="180" t="s">
        <v>1996</v>
      </c>
      <c r="J995" s="180" t="s">
        <v>3641</v>
      </c>
      <c r="K995" s="180" t="s">
        <v>1837</v>
      </c>
      <c r="L995" s="180" t="s">
        <v>1837</v>
      </c>
      <c r="M995" s="180" t="s">
        <v>1896</v>
      </c>
      <c r="N995" s="180" t="s">
        <v>442</v>
      </c>
      <c r="O995" s="180">
        <v>75736877</v>
      </c>
      <c r="P995" s="180">
        <v>75739345</v>
      </c>
      <c r="Q995" s="180" t="s">
        <v>3632</v>
      </c>
      <c r="R995" s="180">
        <v>0</v>
      </c>
      <c r="S995" s="180" t="s">
        <v>33</v>
      </c>
      <c r="T995" s="180" t="s">
        <v>26</v>
      </c>
      <c r="U995" s="180" t="b">
        <v>0</v>
      </c>
      <c r="V995" s="180" t="s">
        <v>1846</v>
      </c>
      <c r="W995" s="180" t="s">
        <v>26</v>
      </c>
      <c r="X995" s="159"/>
      <c r="Y995" s="159"/>
      <c r="Z995" s="159"/>
    </row>
    <row r="996" spans="1:26" ht="15" customHeight="1">
      <c r="A996" s="180" t="s">
        <v>442</v>
      </c>
      <c r="B996" s="180">
        <v>75737672</v>
      </c>
      <c r="C996" s="180" t="s">
        <v>1837</v>
      </c>
      <c r="D996" s="180" t="s">
        <v>3642</v>
      </c>
      <c r="E996" s="180" t="s">
        <v>1847</v>
      </c>
      <c r="F996" s="180">
        <v>995.73</v>
      </c>
      <c r="G996" s="180" t="s">
        <v>1837</v>
      </c>
      <c r="H996" s="180" t="s">
        <v>3643</v>
      </c>
      <c r="I996" s="180" t="s">
        <v>2031</v>
      </c>
      <c r="J996" s="180" t="s">
        <v>3644</v>
      </c>
      <c r="K996" s="180" t="s">
        <v>1837</v>
      </c>
      <c r="L996" s="180" t="s">
        <v>1837</v>
      </c>
      <c r="M996" s="180" t="s">
        <v>1896</v>
      </c>
      <c r="N996" s="180" t="s">
        <v>442</v>
      </c>
      <c r="O996" s="180">
        <v>75736877</v>
      </c>
      <c r="P996" s="180">
        <v>75739345</v>
      </c>
      <c r="Q996" s="180" t="s">
        <v>3632</v>
      </c>
      <c r="R996" s="180">
        <v>0</v>
      </c>
      <c r="S996" s="180" t="s">
        <v>33</v>
      </c>
      <c r="T996" s="180" t="s">
        <v>26</v>
      </c>
      <c r="U996" s="180" t="b">
        <v>0</v>
      </c>
      <c r="V996" s="180" t="s">
        <v>1858</v>
      </c>
      <c r="W996" s="180" t="s">
        <v>26</v>
      </c>
      <c r="X996" s="159"/>
      <c r="Y996" s="159"/>
      <c r="Z996" s="159"/>
    </row>
    <row r="997" spans="1:26" ht="15" customHeight="1">
      <c r="A997" s="180" t="s">
        <v>442</v>
      </c>
      <c r="B997" s="180">
        <v>75737743</v>
      </c>
      <c r="C997" s="180" t="s">
        <v>1837</v>
      </c>
      <c r="D997" s="180" t="s">
        <v>773</v>
      </c>
      <c r="E997" s="180" t="s">
        <v>1866</v>
      </c>
      <c r="F997" s="180">
        <v>1575.4</v>
      </c>
      <c r="G997" s="180" t="s">
        <v>1840</v>
      </c>
      <c r="H997" s="180" t="s">
        <v>3645</v>
      </c>
      <c r="I997" s="180" t="s">
        <v>1881</v>
      </c>
      <c r="J997" s="180" t="s">
        <v>3646</v>
      </c>
      <c r="K997" s="180" t="s">
        <v>3647</v>
      </c>
      <c r="L997" s="180" t="s">
        <v>1837</v>
      </c>
      <c r="M997" s="180" t="s">
        <v>1896</v>
      </c>
      <c r="N997" s="180" t="s">
        <v>442</v>
      </c>
      <c r="O997" s="180">
        <v>75736877</v>
      </c>
      <c r="P997" s="180">
        <v>75739345</v>
      </c>
      <c r="Q997" s="180" t="s">
        <v>3632</v>
      </c>
      <c r="R997" s="180">
        <v>0</v>
      </c>
      <c r="S997" s="180" t="s">
        <v>33</v>
      </c>
      <c r="T997" s="180" t="s">
        <v>26</v>
      </c>
      <c r="U997" s="180" t="b">
        <v>0</v>
      </c>
      <c r="V997" s="180" t="s">
        <v>1846</v>
      </c>
      <c r="W997" s="180" t="s">
        <v>26</v>
      </c>
      <c r="X997" s="159"/>
      <c r="Y997" s="159"/>
      <c r="Z997" s="159"/>
    </row>
    <row r="998" spans="1:26" ht="15" customHeight="1">
      <c r="A998" s="180" t="s">
        <v>442</v>
      </c>
      <c r="B998" s="180">
        <v>75738115</v>
      </c>
      <c r="C998" s="180" t="s">
        <v>1837</v>
      </c>
      <c r="D998" s="180" t="s">
        <v>2945</v>
      </c>
      <c r="E998" s="180" t="s">
        <v>1847</v>
      </c>
      <c r="F998" s="180">
        <v>1600.4</v>
      </c>
      <c r="G998" s="180" t="s">
        <v>1837</v>
      </c>
      <c r="H998" s="180" t="s">
        <v>3649</v>
      </c>
      <c r="I998" s="180" t="s">
        <v>2532</v>
      </c>
      <c r="J998" s="180" t="s">
        <v>3650</v>
      </c>
      <c r="K998" s="180" t="s">
        <v>1837</v>
      </c>
      <c r="L998" s="180" t="s">
        <v>1837</v>
      </c>
      <c r="M998" s="180" t="s">
        <v>1844</v>
      </c>
      <c r="N998" s="180" t="s">
        <v>442</v>
      </c>
      <c r="O998" s="180">
        <v>75736877</v>
      </c>
      <c r="P998" s="180">
        <v>75739345</v>
      </c>
      <c r="Q998" s="180" t="s">
        <v>3632</v>
      </c>
      <c r="R998" s="180">
        <v>0</v>
      </c>
      <c r="S998" s="180" t="s">
        <v>33</v>
      </c>
      <c r="T998" s="180" t="s">
        <v>26</v>
      </c>
      <c r="U998" s="180" t="b">
        <v>1</v>
      </c>
      <c r="V998" s="180" t="s">
        <v>1858</v>
      </c>
      <c r="W998" s="180" t="s">
        <v>26</v>
      </c>
      <c r="X998" s="159"/>
      <c r="Y998" s="159"/>
      <c r="Z998" s="159"/>
    </row>
    <row r="999" spans="1:26" ht="15" customHeight="1">
      <c r="A999" s="180" t="s">
        <v>442</v>
      </c>
      <c r="B999" s="180">
        <v>75738661</v>
      </c>
      <c r="C999" s="180" t="s">
        <v>1837</v>
      </c>
      <c r="D999" s="180" t="s">
        <v>1847</v>
      </c>
      <c r="E999" s="180" t="s">
        <v>2046</v>
      </c>
      <c r="F999" s="180">
        <v>275.06</v>
      </c>
      <c r="G999" s="180" t="s">
        <v>1837</v>
      </c>
      <c r="H999" s="180" t="s">
        <v>3651</v>
      </c>
      <c r="I999" s="180" t="s">
        <v>2369</v>
      </c>
      <c r="J999" s="180" t="s">
        <v>5331</v>
      </c>
      <c r="K999" s="180" t="s">
        <v>1837</v>
      </c>
      <c r="L999" s="180" t="s">
        <v>1837</v>
      </c>
      <c r="M999" s="180" t="s">
        <v>1837</v>
      </c>
      <c r="N999" s="180" t="s">
        <v>442</v>
      </c>
      <c r="O999" s="180">
        <v>75736877</v>
      </c>
      <c r="P999" s="180">
        <v>75739345</v>
      </c>
      <c r="Q999" s="180" t="s">
        <v>3632</v>
      </c>
      <c r="R999" s="180">
        <v>0</v>
      </c>
      <c r="S999" s="180" t="s">
        <v>33</v>
      </c>
      <c r="T999" s="180" t="s">
        <v>26</v>
      </c>
      <c r="U999" s="180" t="b">
        <v>0</v>
      </c>
      <c r="V999" s="180" t="s">
        <v>1858</v>
      </c>
      <c r="W999" s="180" t="s">
        <v>26</v>
      </c>
      <c r="X999" s="159"/>
      <c r="Y999" s="159"/>
      <c r="Z999" s="159"/>
    </row>
    <row r="1000" spans="1:26" ht="15" customHeight="1">
      <c r="A1000" s="180" t="s">
        <v>442</v>
      </c>
      <c r="B1000" s="180">
        <v>75739225</v>
      </c>
      <c r="C1000" s="180" t="s">
        <v>1837</v>
      </c>
      <c r="D1000" s="180" t="s">
        <v>1866</v>
      </c>
      <c r="E1000" s="180" t="s">
        <v>2769</v>
      </c>
      <c r="F1000" s="180">
        <v>736.06</v>
      </c>
      <c r="G1000" s="180" t="s">
        <v>1837</v>
      </c>
      <c r="H1000" s="180" t="s">
        <v>3653</v>
      </c>
      <c r="I1000" s="180" t="s">
        <v>1887</v>
      </c>
      <c r="J1000" s="180" t="s">
        <v>3654</v>
      </c>
      <c r="K1000" s="180" t="s">
        <v>1837</v>
      </c>
      <c r="L1000" s="180" t="s">
        <v>1837</v>
      </c>
      <c r="M1000" s="180" t="s">
        <v>1844</v>
      </c>
      <c r="N1000" s="180" t="s">
        <v>442</v>
      </c>
      <c r="O1000" s="180">
        <v>75736877</v>
      </c>
      <c r="P1000" s="180">
        <v>75739345</v>
      </c>
      <c r="Q1000" s="180" t="s">
        <v>3632</v>
      </c>
      <c r="R1000" s="180">
        <v>0</v>
      </c>
      <c r="S1000" s="180" t="s">
        <v>33</v>
      </c>
      <c r="T1000" s="180" t="s">
        <v>26</v>
      </c>
      <c r="U1000" s="180" t="b">
        <v>0</v>
      </c>
      <c r="V1000" s="180" t="s">
        <v>1858</v>
      </c>
      <c r="W1000" s="180" t="s">
        <v>26</v>
      </c>
      <c r="X1000" s="159"/>
      <c r="Y1000" s="159"/>
      <c r="Z1000" s="159"/>
    </row>
    <row r="1001" spans="1:26" ht="15" customHeight="1">
      <c r="A1001" s="180" t="s">
        <v>442</v>
      </c>
      <c r="B1001" s="180">
        <v>98264643</v>
      </c>
      <c r="C1001" s="180" t="s">
        <v>1837</v>
      </c>
      <c r="D1001" s="180" t="s">
        <v>5332</v>
      </c>
      <c r="E1001" s="180" t="s">
        <v>1839</v>
      </c>
      <c r="F1001" s="180">
        <v>1353.73</v>
      </c>
      <c r="G1001" s="180" t="s">
        <v>1837</v>
      </c>
      <c r="H1001" s="180" t="s">
        <v>5333</v>
      </c>
      <c r="I1001" s="180" t="s">
        <v>2002</v>
      </c>
      <c r="J1001" s="180" t="s">
        <v>5334</v>
      </c>
      <c r="K1001" s="180" t="s">
        <v>1837</v>
      </c>
      <c r="L1001" s="180" t="s">
        <v>1837</v>
      </c>
      <c r="M1001" s="180" t="s">
        <v>1837</v>
      </c>
      <c r="N1001" s="180" t="s">
        <v>442</v>
      </c>
      <c r="O1001" s="180">
        <v>98264284</v>
      </c>
      <c r="P1001" s="180">
        <v>98265262</v>
      </c>
      <c r="Q1001" s="180" t="s">
        <v>5335</v>
      </c>
      <c r="R1001" s="180">
        <v>0</v>
      </c>
      <c r="S1001" s="180" t="s">
        <v>1905</v>
      </c>
      <c r="T1001" s="180" t="s">
        <v>26</v>
      </c>
      <c r="U1001" s="180" t="b">
        <v>0</v>
      </c>
      <c r="V1001" s="180" t="s">
        <v>1858</v>
      </c>
      <c r="W1001" s="180" t="s">
        <v>26</v>
      </c>
      <c r="X1001" s="159"/>
      <c r="Y1001" s="159"/>
      <c r="Z1001" s="159"/>
    </row>
    <row r="1002" spans="1:26" ht="15" customHeight="1">
      <c r="A1002" s="180" t="s">
        <v>442</v>
      </c>
      <c r="B1002" s="180">
        <v>98354747</v>
      </c>
      <c r="C1002" s="180" t="s">
        <v>1837</v>
      </c>
      <c r="D1002" s="180" t="s">
        <v>2135</v>
      </c>
      <c r="E1002" s="180" t="s">
        <v>1839</v>
      </c>
      <c r="F1002" s="180">
        <v>1402.54</v>
      </c>
      <c r="G1002" s="180" t="s">
        <v>1837</v>
      </c>
      <c r="H1002" s="180" t="s">
        <v>5336</v>
      </c>
      <c r="I1002" s="180" t="s">
        <v>1861</v>
      </c>
      <c r="J1002" s="180" t="s">
        <v>5337</v>
      </c>
      <c r="K1002" s="180" t="s">
        <v>1837</v>
      </c>
      <c r="L1002" s="180" t="s">
        <v>5338</v>
      </c>
      <c r="M1002" s="180" t="s">
        <v>1837</v>
      </c>
      <c r="N1002" s="180" t="s">
        <v>442</v>
      </c>
      <c r="O1002" s="180">
        <v>98353853</v>
      </c>
      <c r="P1002" s="180">
        <v>98354819</v>
      </c>
      <c r="Q1002" s="180" t="s">
        <v>5339</v>
      </c>
      <c r="R1002" s="180">
        <v>0</v>
      </c>
      <c r="S1002" s="180" t="s">
        <v>1905</v>
      </c>
      <c r="T1002" s="180" t="s">
        <v>26</v>
      </c>
      <c r="U1002" s="180" t="b">
        <v>0</v>
      </c>
      <c r="V1002" s="180" t="s">
        <v>1858</v>
      </c>
      <c r="W1002" s="180" t="s">
        <v>26</v>
      </c>
      <c r="X1002" s="159"/>
      <c r="Y1002" s="159"/>
      <c r="Z1002" s="159"/>
    </row>
    <row r="1003" spans="1:26" ht="15" customHeight="1">
      <c r="A1003" s="180" t="s">
        <v>442</v>
      </c>
      <c r="B1003" s="180">
        <v>98391562</v>
      </c>
      <c r="C1003" s="180" t="s">
        <v>1837</v>
      </c>
      <c r="D1003" s="180" t="s">
        <v>1866</v>
      </c>
      <c r="E1003" s="180" t="s">
        <v>2066</v>
      </c>
      <c r="F1003" s="180">
        <v>1447.12</v>
      </c>
      <c r="G1003" s="180" t="s">
        <v>1837</v>
      </c>
      <c r="H1003" s="180" t="s">
        <v>5340</v>
      </c>
      <c r="I1003" s="180" t="s">
        <v>2299</v>
      </c>
      <c r="J1003" s="180" t="s">
        <v>5341</v>
      </c>
      <c r="K1003" s="180" t="s">
        <v>1837</v>
      </c>
      <c r="L1003" s="180" t="s">
        <v>5342</v>
      </c>
      <c r="M1003" s="180" t="s">
        <v>1837</v>
      </c>
      <c r="N1003" s="180" t="s">
        <v>442</v>
      </c>
      <c r="O1003" s="180">
        <v>98390665</v>
      </c>
      <c r="P1003" s="180">
        <v>98391631</v>
      </c>
      <c r="Q1003" s="180" t="s">
        <v>5343</v>
      </c>
      <c r="R1003" s="180">
        <v>0</v>
      </c>
      <c r="S1003" s="180" t="s">
        <v>1905</v>
      </c>
      <c r="T1003" s="180" t="s">
        <v>26</v>
      </c>
      <c r="U1003" s="180" t="b">
        <v>0</v>
      </c>
      <c r="V1003" s="180" t="s">
        <v>1858</v>
      </c>
      <c r="W1003" s="180" t="s">
        <v>42</v>
      </c>
      <c r="X1003" s="159"/>
      <c r="Y1003" s="159"/>
      <c r="Z1003" s="159"/>
    </row>
    <row r="1004" spans="1:26" ht="15" customHeight="1">
      <c r="A1004" s="180" t="s">
        <v>442</v>
      </c>
      <c r="B1004" s="180">
        <v>107772911</v>
      </c>
      <c r="C1004" s="180" t="s">
        <v>1837</v>
      </c>
      <c r="D1004" s="180" t="s">
        <v>2102</v>
      </c>
      <c r="E1004" s="180" t="s">
        <v>1839</v>
      </c>
      <c r="F1004" s="180">
        <v>1539.32</v>
      </c>
      <c r="G1004" s="180" t="s">
        <v>1837</v>
      </c>
      <c r="H1004" s="180" t="s">
        <v>5344</v>
      </c>
      <c r="I1004" s="180" t="s">
        <v>2238</v>
      </c>
      <c r="J1004" s="180" t="s">
        <v>5345</v>
      </c>
      <c r="K1004" s="180" t="s">
        <v>1837</v>
      </c>
      <c r="L1004" s="180" t="s">
        <v>5346</v>
      </c>
      <c r="M1004" s="180" t="s">
        <v>1837</v>
      </c>
      <c r="N1004" s="180" t="s">
        <v>442</v>
      </c>
      <c r="O1004" s="180">
        <v>107772627</v>
      </c>
      <c r="P1004" s="180">
        <v>107773636</v>
      </c>
      <c r="Q1004" s="180" t="s">
        <v>5347</v>
      </c>
      <c r="R1004" s="180">
        <v>0</v>
      </c>
      <c r="S1004" s="180" t="s">
        <v>1905</v>
      </c>
      <c r="T1004" s="180" t="s">
        <v>26</v>
      </c>
      <c r="U1004" s="180" t="b">
        <v>0</v>
      </c>
      <c r="V1004" s="180" t="s">
        <v>1858</v>
      </c>
      <c r="W1004" s="180" t="s">
        <v>42</v>
      </c>
      <c r="X1004" s="159"/>
      <c r="Y1004" s="159"/>
      <c r="Z1004" s="159"/>
    </row>
    <row r="1005" spans="1:26" ht="15" customHeight="1">
      <c r="A1005" s="180" t="s">
        <v>442</v>
      </c>
      <c r="B1005" s="180">
        <v>108757146</v>
      </c>
      <c r="C1005" s="180" t="s">
        <v>1837</v>
      </c>
      <c r="D1005" s="180" t="s">
        <v>1866</v>
      </c>
      <c r="E1005" s="180" t="s">
        <v>5348</v>
      </c>
      <c r="F1005" s="180">
        <v>574.75</v>
      </c>
      <c r="G1005" s="180" t="s">
        <v>1837</v>
      </c>
      <c r="H1005" s="180" t="s">
        <v>5349</v>
      </c>
      <c r="I1005" s="180" t="s">
        <v>2794</v>
      </c>
      <c r="J1005" s="180" t="s">
        <v>5350</v>
      </c>
      <c r="K1005" s="180" t="s">
        <v>1837</v>
      </c>
      <c r="L1005" s="180" t="s">
        <v>5351</v>
      </c>
      <c r="M1005" s="180" t="s">
        <v>1837</v>
      </c>
      <c r="N1005" s="180" t="s">
        <v>442</v>
      </c>
      <c r="O1005" s="180">
        <v>108757058</v>
      </c>
      <c r="P1005" s="180">
        <v>108757185</v>
      </c>
      <c r="Q1005" s="180" t="s">
        <v>5352</v>
      </c>
      <c r="R1005" s="180">
        <v>0</v>
      </c>
      <c r="S1005" s="180" t="s">
        <v>33</v>
      </c>
      <c r="T1005" s="180" t="s">
        <v>26</v>
      </c>
      <c r="U1005" s="180" t="b">
        <v>0</v>
      </c>
      <c r="V1005" s="180" t="s">
        <v>1858</v>
      </c>
      <c r="W1005" s="180" t="s">
        <v>42</v>
      </c>
      <c r="X1005" s="159"/>
      <c r="Y1005" s="159"/>
      <c r="Z1005" s="159"/>
    </row>
    <row r="1006" spans="1:26" ht="15" customHeight="1">
      <c r="A1006" s="180" t="s">
        <v>442</v>
      </c>
      <c r="B1006" s="180">
        <v>112534211</v>
      </c>
      <c r="C1006" s="180" t="s">
        <v>1837</v>
      </c>
      <c r="D1006" s="180" t="s">
        <v>1847</v>
      </c>
      <c r="E1006" s="180" t="s">
        <v>2085</v>
      </c>
      <c r="F1006" s="180">
        <v>1096.4000000000001</v>
      </c>
      <c r="G1006" s="180" t="s">
        <v>1837</v>
      </c>
      <c r="H1006" s="180" t="s">
        <v>3655</v>
      </c>
      <c r="I1006" s="180" t="s">
        <v>2104</v>
      </c>
      <c r="J1006" s="180" t="s">
        <v>5353</v>
      </c>
      <c r="K1006" s="180" t="s">
        <v>1837</v>
      </c>
      <c r="L1006" s="180" t="s">
        <v>1837</v>
      </c>
      <c r="M1006" s="180" t="s">
        <v>1837</v>
      </c>
      <c r="N1006" s="180" t="s">
        <v>442</v>
      </c>
      <c r="O1006" s="180">
        <v>112534195</v>
      </c>
      <c r="P1006" s="180">
        <v>112534337</v>
      </c>
      <c r="Q1006" s="180" t="s">
        <v>3657</v>
      </c>
      <c r="R1006" s="180">
        <v>0</v>
      </c>
      <c r="S1006" s="180" t="s">
        <v>33</v>
      </c>
      <c r="T1006" s="180" t="s">
        <v>26</v>
      </c>
      <c r="U1006" s="180" t="b">
        <v>0</v>
      </c>
      <c r="V1006" s="180" t="s">
        <v>1846</v>
      </c>
      <c r="W1006" s="180" t="s">
        <v>42</v>
      </c>
      <c r="X1006" s="159"/>
      <c r="Y1006" s="159"/>
      <c r="Z1006" s="159"/>
    </row>
    <row r="1007" spans="1:26" ht="15" customHeight="1">
      <c r="A1007" s="180" t="s">
        <v>442</v>
      </c>
      <c r="B1007" s="180">
        <v>113657263</v>
      </c>
      <c r="C1007" s="180" t="s">
        <v>1837</v>
      </c>
      <c r="D1007" s="180" t="s">
        <v>1839</v>
      </c>
      <c r="E1007" s="180" t="s">
        <v>2344</v>
      </c>
      <c r="F1007" s="180">
        <v>30</v>
      </c>
      <c r="G1007" s="180" t="s">
        <v>1840</v>
      </c>
      <c r="H1007" s="180" t="s">
        <v>5354</v>
      </c>
      <c r="I1007" s="180" t="s">
        <v>773</v>
      </c>
      <c r="J1007" s="180" t="s">
        <v>1837</v>
      </c>
      <c r="K1007" s="180" t="s">
        <v>1837</v>
      </c>
      <c r="L1007" s="180" t="s">
        <v>1837</v>
      </c>
      <c r="M1007" s="180" t="s">
        <v>1844</v>
      </c>
      <c r="N1007" s="180" t="s">
        <v>442</v>
      </c>
      <c r="O1007" s="180">
        <v>113654943</v>
      </c>
      <c r="P1007" s="180">
        <v>113661425</v>
      </c>
      <c r="Q1007" s="180" t="s">
        <v>3659</v>
      </c>
      <c r="R1007" s="180">
        <v>0</v>
      </c>
      <c r="S1007" s="180" t="s">
        <v>33</v>
      </c>
      <c r="T1007" s="180" t="s">
        <v>26</v>
      </c>
      <c r="U1007" s="180" t="b">
        <v>0</v>
      </c>
      <c r="V1007" s="180" t="s">
        <v>1858</v>
      </c>
      <c r="W1007" s="180" t="s">
        <v>42</v>
      </c>
      <c r="X1007" s="159"/>
      <c r="Y1007" s="159"/>
      <c r="Z1007" s="159"/>
    </row>
    <row r="1008" spans="1:26" ht="15" customHeight="1">
      <c r="A1008" s="180" t="s">
        <v>442</v>
      </c>
      <c r="B1008" s="180">
        <v>124763647</v>
      </c>
      <c r="C1008" s="180" t="s">
        <v>1837</v>
      </c>
      <c r="D1008" s="180" t="s">
        <v>5355</v>
      </c>
      <c r="E1008" s="180" t="s">
        <v>1839</v>
      </c>
      <c r="F1008" s="180">
        <v>1359.33</v>
      </c>
      <c r="G1008" s="180" t="s">
        <v>1837</v>
      </c>
      <c r="H1008" s="180" t="s">
        <v>5356</v>
      </c>
      <c r="I1008" s="180" t="s">
        <v>2794</v>
      </c>
      <c r="J1008" s="180" t="s">
        <v>5357</v>
      </c>
      <c r="K1008" s="180" t="s">
        <v>1837</v>
      </c>
      <c r="L1008" s="180" t="s">
        <v>5358</v>
      </c>
      <c r="M1008" s="180" t="s">
        <v>1837</v>
      </c>
      <c r="N1008" s="180" t="s">
        <v>442</v>
      </c>
      <c r="O1008" s="180">
        <v>124763622</v>
      </c>
      <c r="P1008" s="180">
        <v>124763718</v>
      </c>
      <c r="Q1008" s="180" t="s">
        <v>5359</v>
      </c>
      <c r="R1008" s="180">
        <v>0</v>
      </c>
      <c r="S1008" s="180" t="s">
        <v>33</v>
      </c>
      <c r="T1008" s="180" t="s">
        <v>26</v>
      </c>
      <c r="U1008" s="180" t="b">
        <v>0</v>
      </c>
      <c r="V1008" s="180" t="s">
        <v>1858</v>
      </c>
      <c r="W1008" s="180" t="s">
        <v>42</v>
      </c>
      <c r="X1008" s="159"/>
      <c r="Y1008" s="159"/>
      <c r="Z1008" s="159"/>
    </row>
    <row r="1009" spans="1:26" ht="15" customHeight="1">
      <c r="A1009" s="180" t="s">
        <v>442</v>
      </c>
      <c r="B1009" s="180">
        <v>130096091</v>
      </c>
      <c r="C1009" s="180" t="s">
        <v>1837</v>
      </c>
      <c r="D1009" s="180" t="s">
        <v>1865</v>
      </c>
      <c r="E1009" s="180" t="s">
        <v>1866</v>
      </c>
      <c r="F1009" s="180">
        <v>1409.23</v>
      </c>
      <c r="G1009" s="180" t="s">
        <v>1837</v>
      </c>
      <c r="H1009" s="180" t="s">
        <v>5360</v>
      </c>
      <c r="I1009" s="180" t="s">
        <v>2458</v>
      </c>
      <c r="J1009" s="180" t="s">
        <v>5361</v>
      </c>
      <c r="K1009" s="180" t="s">
        <v>1837</v>
      </c>
      <c r="L1009" s="180" t="s">
        <v>1837</v>
      </c>
      <c r="M1009" s="180" t="s">
        <v>1837</v>
      </c>
      <c r="N1009" s="180" t="s">
        <v>442</v>
      </c>
      <c r="O1009" s="180">
        <v>130096048</v>
      </c>
      <c r="P1009" s="180">
        <v>130096163</v>
      </c>
      <c r="Q1009" s="180" t="s">
        <v>5362</v>
      </c>
      <c r="R1009" s="180">
        <v>0</v>
      </c>
      <c r="S1009" s="180" t="s">
        <v>1905</v>
      </c>
      <c r="T1009" s="180" t="s">
        <v>26</v>
      </c>
      <c r="U1009" s="180" t="b">
        <v>0</v>
      </c>
      <c r="V1009" s="180" t="s">
        <v>1858</v>
      </c>
      <c r="W1009" s="180" t="s">
        <v>42</v>
      </c>
      <c r="X1009" s="159"/>
      <c r="Y1009" s="159"/>
      <c r="Z1009" s="159"/>
    </row>
    <row r="1010" spans="1:26" ht="15" customHeight="1">
      <c r="A1010" s="180" t="s">
        <v>442</v>
      </c>
      <c r="B1010" s="180">
        <v>130471876</v>
      </c>
      <c r="C1010" s="180" t="s">
        <v>1837</v>
      </c>
      <c r="D1010" s="180" t="s">
        <v>2000</v>
      </c>
      <c r="E1010" s="180" t="s">
        <v>1890</v>
      </c>
      <c r="F1010" s="180">
        <v>1436.21</v>
      </c>
      <c r="G1010" s="180" t="s">
        <v>1837</v>
      </c>
      <c r="H1010" s="180" t="s">
        <v>5363</v>
      </c>
      <c r="I1010" s="180" t="s">
        <v>4763</v>
      </c>
      <c r="J1010" s="180" t="s">
        <v>5364</v>
      </c>
      <c r="K1010" s="180" t="s">
        <v>1837</v>
      </c>
      <c r="L1010" s="180" t="s">
        <v>5365</v>
      </c>
      <c r="M1010" s="180" t="s">
        <v>1837</v>
      </c>
      <c r="N1010" s="180" t="s">
        <v>442</v>
      </c>
      <c r="O1010" s="180">
        <v>130471681</v>
      </c>
      <c r="P1010" s="180">
        <v>130471926</v>
      </c>
      <c r="Q1010" s="180" t="s">
        <v>5366</v>
      </c>
      <c r="R1010" s="180">
        <v>0</v>
      </c>
      <c r="S1010" s="180" t="s">
        <v>1905</v>
      </c>
      <c r="T1010" s="180" t="s">
        <v>26</v>
      </c>
      <c r="U1010" s="180" t="b">
        <v>0</v>
      </c>
      <c r="V1010" s="180" t="s">
        <v>1858</v>
      </c>
      <c r="W1010" s="180" t="s">
        <v>42</v>
      </c>
      <c r="X1010" s="159"/>
      <c r="Y1010" s="159"/>
      <c r="Z1010" s="159"/>
    </row>
    <row r="1011" spans="1:26" ht="15" customHeight="1">
      <c r="A1011" s="180" t="s">
        <v>442</v>
      </c>
      <c r="B1011" s="180">
        <v>150703740</v>
      </c>
      <c r="C1011" s="180" t="s">
        <v>1837</v>
      </c>
      <c r="D1011" s="180" t="s">
        <v>1847</v>
      </c>
      <c r="E1011" s="180" t="s">
        <v>3683</v>
      </c>
      <c r="F1011" s="180">
        <v>142.52000000000001</v>
      </c>
      <c r="G1011" s="180" t="s">
        <v>1840</v>
      </c>
      <c r="H1011" s="180" t="s">
        <v>3684</v>
      </c>
      <c r="I1011" s="180" t="s">
        <v>2042</v>
      </c>
      <c r="J1011" s="180" t="s">
        <v>3685</v>
      </c>
      <c r="K1011" s="180" t="s">
        <v>1837</v>
      </c>
      <c r="L1011" s="180" t="s">
        <v>1837</v>
      </c>
      <c r="M1011" s="180" t="s">
        <v>1896</v>
      </c>
      <c r="N1011" s="180" t="s">
        <v>442</v>
      </c>
      <c r="O1011" s="180">
        <v>150703495</v>
      </c>
      <c r="P1011" s="180">
        <v>150703898</v>
      </c>
      <c r="Q1011" s="180" t="s">
        <v>3686</v>
      </c>
      <c r="R1011" s="180">
        <v>0</v>
      </c>
      <c r="S1011" s="180" t="s">
        <v>33</v>
      </c>
      <c r="T1011" s="180" t="s">
        <v>26</v>
      </c>
      <c r="U1011" s="180" t="b">
        <v>0</v>
      </c>
      <c r="V1011" s="180" t="s">
        <v>1858</v>
      </c>
      <c r="W1011" s="180" t="s">
        <v>42</v>
      </c>
      <c r="X1011" s="159"/>
      <c r="Y1011" s="159"/>
      <c r="Z1011" s="159"/>
    </row>
    <row r="1012" spans="1:26" ht="15" customHeight="1">
      <c r="A1012" s="180" t="s">
        <v>442</v>
      </c>
      <c r="B1012" s="180">
        <v>183775955</v>
      </c>
      <c r="C1012" s="180" t="s">
        <v>1837</v>
      </c>
      <c r="D1012" s="180" t="s">
        <v>3693</v>
      </c>
      <c r="E1012" s="180" t="s">
        <v>1847</v>
      </c>
      <c r="F1012" s="180">
        <v>30</v>
      </c>
      <c r="G1012" s="180" t="s">
        <v>1840</v>
      </c>
      <c r="H1012" s="180" t="s">
        <v>5367</v>
      </c>
      <c r="I1012" s="180" t="s">
        <v>773</v>
      </c>
      <c r="J1012" s="180" t="s">
        <v>1837</v>
      </c>
      <c r="K1012" s="180" t="s">
        <v>1837</v>
      </c>
      <c r="L1012" s="180" t="s">
        <v>1837</v>
      </c>
      <c r="M1012" s="180" t="s">
        <v>1877</v>
      </c>
      <c r="N1012" s="180" t="s">
        <v>442</v>
      </c>
      <c r="O1012" s="180">
        <v>183775914</v>
      </c>
      <c r="P1012" s="180">
        <v>183776123</v>
      </c>
      <c r="Q1012" s="180" t="s">
        <v>3695</v>
      </c>
      <c r="R1012" s="180">
        <v>0</v>
      </c>
      <c r="S1012" s="180" t="s">
        <v>1905</v>
      </c>
      <c r="T1012" s="180" t="s">
        <v>26</v>
      </c>
      <c r="U1012" s="180" t="b">
        <v>0</v>
      </c>
      <c r="V1012" s="180" t="s">
        <v>1858</v>
      </c>
      <c r="W1012" s="180" t="s">
        <v>42</v>
      </c>
      <c r="X1012" s="159"/>
      <c r="Y1012" s="159"/>
      <c r="Z1012" s="159"/>
    </row>
    <row r="1013" spans="1:26" ht="15" customHeight="1">
      <c r="A1013" s="180" t="s">
        <v>442</v>
      </c>
      <c r="B1013" s="180">
        <v>195725133</v>
      </c>
      <c r="C1013" s="180" t="s">
        <v>1837</v>
      </c>
      <c r="D1013" s="180" t="s">
        <v>5368</v>
      </c>
      <c r="E1013" s="180" t="s">
        <v>1866</v>
      </c>
      <c r="F1013" s="180">
        <v>44.73</v>
      </c>
      <c r="G1013" s="180" t="s">
        <v>1837</v>
      </c>
      <c r="H1013" s="180" t="s">
        <v>5369</v>
      </c>
      <c r="I1013" s="180" t="s">
        <v>2293</v>
      </c>
      <c r="J1013" s="180" t="s">
        <v>5370</v>
      </c>
      <c r="K1013" s="180" t="s">
        <v>1837</v>
      </c>
      <c r="L1013" s="180" t="s">
        <v>1837</v>
      </c>
      <c r="M1013" s="180" t="s">
        <v>1837</v>
      </c>
      <c r="N1013" s="180" t="s">
        <v>442</v>
      </c>
      <c r="O1013" s="180">
        <v>195724679</v>
      </c>
      <c r="P1013" s="180">
        <v>195726572</v>
      </c>
      <c r="Q1013" s="180" t="s">
        <v>730</v>
      </c>
      <c r="R1013" s="180">
        <v>0</v>
      </c>
      <c r="S1013" s="180" t="s">
        <v>1905</v>
      </c>
      <c r="T1013" s="180" t="s">
        <v>26</v>
      </c>
      <c r="U1013" s="180" t="b">
        <v>0</v>
      </c>
      <c r="V1013" s="180" t="s">
        <v>1846</v>
      </c>
      <c r="W1013" s="180" t="s">
        <v>42</v>
      </c>
      <c r="X1013" s="159"/>
      <c r="Y1013" s="159"/>
      <c r="Z1013" s="159"/>
    </row>
    <row r="1014" spans="1:26" ht="15" customHeight="1">
      <c r="A1014" s="180" t="s">
        <v>442</v>
      </c>
      <c r="B1014" s="180">
        <v>195729666</v>
      </c>
      <c r="C1014" s="180" t="s">
        <v>1837</v>
      </c>
      <c r="D1014" s="180" t="s">
        <v>2015</v>
      </c>
      <c r="E1014" s="180" t="s">
        <v>1839</v>
      </c>
      <c r="F1014" s="180">
        <v>233.45</v>
      </c>
      <c r="G1014" s="180" t="s">
        <v>1837</v>
      </c>
      <c r="H1014" s="180" t="s">
        <v>5371</v>
      </c>
      <c r="I1014" s="180" t="s">
        <v>5372</v>
      </c>
      <c r="J1014" s="180" t="s">
        <v>5373</v>
      </c>
      <c r="K1014" s="180" t="s">
        <v>1837</v>
      </c>
      <c r="L1014" s="180" t="s">
        <v>5374</v>
      </c>
      <c r="M1014" s="180" t="s">
        <v>1837</v>
      </c>
      <c r="N1014" s="180" t="s">
        <v>442</v>
      </c>
      <c r="O1014" s="180">
        <v>195729647</v>
      </c>
      <c r="P1014" s="180">
        <v>195729739</v>
      </c>
      <c r="Q1014" s="180" t="s">
        <v>730</v>
      </c>
      <c r="R1014" s="180">
        <v>0</v>
      </c>
      <c r="S1014" s="180" t="s">
        <v>1905</v>
      </c>
      <c r="T1014" s="180" t="s">
        <v>26</v>
      </c>
      <c r="U1014" s="180" t="b">
        <v>0</v>
      </c>
      <c r="V1014" s="180" t="s">
        <v>1858</v>
      </c>
      <c r="W1014" s="180" t="s">
        <v>42</v>
      </c>
      <c r="X1014" s="159"/>
      <c r="Y1014" s="159"/>
      <c r="Z1014" s="159"/>
    </row>
    <row r="1015" spans="1:26" ht="15" customHeight="1">
      <c r="A1015" s="180" t="s">
        <v>442</v>
      </c>
      <c r="B1015" s="180">
        <v>195783878</v>
      </c>
      <c r="C1015" s="180" t="s">
        <v>1837</v>
      </c>
      <c r="D1015" s="180" t="s">
        <v>1847</v>
      </c>
      <c r="E1015" s="180" t="s">
        <v>3698</v>
      </c>
      <c r="F1015" s="180">
        <v>30</v>
      </c>
      <c r="G1015" s="180" t="s">
        <v>1840</v>
      </c>
      <c r="H1015" s="180" t="s">
        <v>5375</v>
      </c>
      <c r="I1015" s="180" t="s">
        <v>773</v>
      </c>
      <c r="J1015" s="180" t="s">
        <v>1837</v>
      </c>
      <c r="K1015" s="180" t="s">
        <v>1837</v>
      </c>
      <c r="L1015" s="180" t="s">
        <v>1837</v>
      </c>
      <c r="M1015" s="180" t="s">
        <v>1896</v>
      </c>
      <c r="N1015" s="180" t="s">
        <v>442</v>
      </c>
      <c r="O1015" s="180">
        <v>195778789</v>
      </c>
      <c r="P1015" s="180">
        <v>195791497</v>
      </c>
      <c r="Q1015" s="180" t="s">
        <v>731</v>
      </c>
      <c r="R1015" s="180">
        <v>0</v>
      </c>
      <c r="S1015" s="180" t="s">
        <v>33</v>
      </c>
      <c r="T1015" s="180" t="s">
        <v>26</v>
      </c>
      <c r="U1015" s="180" t="b">
        <v>0</v>
      </c>
      <c r="V1015" s="180" t="s">
        <v>1846</v>
      </c>
      <c r="W1015" s="180" t="s">
        <v>42</v>
      </c>
      <c r="X1015" s="159"/>
      <c r="Y1015" s="159"/>
      <c r="Z1015" s="159"/>
    </row>
    <row r="1016" spans="1:26" ht="15" customHeight="1">
      <c r="A1016" s="180" t="s">
        <v>442</v>
      </c>
      <c r="B1016" s="180">
        <v>195788543</v>
      </c>
      <c r="C1016" s="180" t="s">
        <v>1837</v>
      </c>
      <c r="D1016" s="180" t="s">
        <v>1839</v>
      </c>
      <c r="E1016" s="180" t="s">
        <v>3700</v>
      </c>
      <c r="F1016" s="180">
        <v>777</v>
      </c>
      <c r="G1016" s="180" t="s">
        <v>1837</v>
      </c>
      <c r="H1016" s="180" t="s">
        <v>3701</v>
      </c>
      <c r="I1016" s="180" t="s">
        <v>1996</v>
      </c>
      <c r="J1016" s="180" t="s">
        <v>5376</v>
      </c>
      <c r="K1016" s="180" t="s">
        <v>1837</v>
      </c>
      <c r="L1016" s="180" t="s">
        <v>1837</v>
      </c>
      <c r="M1016" s="180" t="s">
        <v>1837</v>
      </c>
      <c r="N1016" s="180" t="s">
        <v>442</v>
      </c>
      <c r="O1016" s="180">
        <v>195778789</v>
      </c>
      <c r="P1016" s="180">
        <v>195791497</v>
      </c>
      <c r="Q1016" s="180" t="s">
        <v>731</v>
      </c>
      <c r="R1016" s="180">
        <v>0</v>
      </c>
      <c r="S1016" s="180" t="s">
        <v>33</v>
      </c>
      <c r="T1016" s="180" t="s">
        <v>26</v>
      </c>
      <c r="U1016" s="180" t="b">
        <v>0</v>
      </c>
      <c r="V1016" s="180" t="s">
        <v>1846</v>
      </c>
      <c r="W1016" s="180" t="s">
        <v>42</v>
      </c>
      <c r="X1016" s="159"/>
      <c r="Y1016" s="159"/>
      <c r="Z1016" s="159"/>
    </row>
    <row r="1017" spans="1:26" ht="15" customHeight="1">
      <c r="A1017" s="180" t="s">
        <v>442</v>
      </c>
      <c r="B1017" s="180">
        <v>195791241</v>
      </c>
      <c r="C1017" s="180" t="s">
        <v>1837</v>
      </c>
      <c r="D1017" s="180" t="s">
        <v>1839</v>
      </c>
      <c r="E1017" s="180" t="s">
        <v>3703</v>
      </c>
      <c r="F1017" s="180">
        <v>2246.21</v>
      </c>
      <c r="G1017" s="180" t="s">
        <v>1837</v>
      </c>
      <c r="H1017" s="180" t="s">
        <v>3704</v>
      </c>
      <c r="I1017" s="180" t="s">
        <v>3325</v>
      </c>
      <c r="J1017" s="180" t="s">
        <v>5377</v>
      </c>
      <c r="K1017" s="180" t="s">
        <v>1837</v>
      </c>
      <c r="L1017" s="180" t="s">
        <v>5378</v>
      </c>
      <c r="M1017" s="180" t="s">
        <v>1837</v>
      </c>
      <c r="N1017" s="180" t="s">
        <v>442</v>
      </c>
      <c r="O1017" s="180">
        <v>195778789</v>
      </c>
      <c r="P1017" s="180">
        <v>195791497</v>
      </c>
      <c r="Q1017" s="180" t="s">
        <v>731</v>
      </c>
      <c r="R1017" s="180">
        <v>0</v>
      </c>
      <c r="S1017" s="180" t="s">
        <v>33</v>
      </c>
      <c r="T1017" s="180" t="s">
        <v>26</v>
      </c>
      <c r="U1017" s="180" t="b">
        <v>0</v>
      </c>
      <c r="V1017" s="180" t="s">
        <v>1858</v>
      </c>
      <c r="W1017" s="180" t="s">
        <v>42</v>
      </c>
      <c r="X1017" s="159"/>
      <c r="Y1017" s="159"/>
      <c r="Z1017" s="159"/>
    </row>
    <row r="1018" spans="1:26" ht="15" customHeight="1">
      <c r="A1018" s="180" t="s">
        <v>347</v>
      </c>
      <c r="B1018" s="180">
        <v>1093539</v>
      </c>
      <c r="C1018" s="180" t="s">
        <v>1837</v>
      </c>
      <c r="D1018" s="180" t="s">
        <v>1866</v>
      </c>
      <c r="E1018" s="180" t="s">
        <v>5379</v>
      </c>
      <c r="F1018" s="180">
        <v>1651.73</v>
      </c>
      <c r="G1018" s="180" t="s">
        <v>1837</v>
      </c>
      <c r="H1018" s="180" t="s">
        <v>5380</v>
      </c>
      <c r="I1018" s="180" t="s">
        <v>2481</v>
      </c>
      <c r="J1018" s="180" t="s">
        <v>5381</v>
      </c>
      <c r="K1018" s="180" t="s">
        <v>1837</v>
      </c>
      <c r="L1018" s="180" t="s">
        <v>1837</v>
      </c>
      <c r="M1018" s="180" t="s">
        <v>1837</v>
      </c>
      <c r="N1018" s="180" t="s">
        <v>347</v>
      </c>
      <c r="O1018" s="180">
        <v>1093438</v>
      </c>
      <c r="P1018" s="180">
        <v>1094014</v>
      </c>
      <c r="Q1018" s="180" t="s">
        <v>5382</v>
      </c>
      <c r="R1018" s="180">
        <v>0</v>
      </c>
      <c r="S1018" s="180" t="s">
        <v>33</v>
      </c>
      <c r="T1018" s="180" t="s">
        <v>26</v>
      </c>
      <c r="U1018" s="180" t="b">
        <v>0</v>
      </c>
      <c r="V1018" s="180" t="s">
        <v>1858</v>
      </c>
      <c r="W1018" s="180" t="s">
        <v>42</v>
      </c>
      <c r="X1018" s="159"/>
      <c r="Y1018" s="159"/>
      <c r="Z1018" s="159"/>
    </row>
    <row r="1019" spans="1:26" ht="15" customHeight="1">
      <c r="A1019" s="180" t="s">
        <v>347</v>
      </c>
      <c r="B1019" s="180">
        <v>3074923</v>
      </c>
      <c r="C1019" s="180" t="s">
        <v>1837</v>
      </c>
      <c r="D1019" s="180" t="s">
        <v>2829</v>
      </c>
      <c r="E1019" s="180" t="s">
        <v>1890</v>
      </c>
      <c r="F1019" s="180">
        <v>184.73</v>
      </c>
      <c r="G1019" s="180" t="s">
        <v>1837</v>
      </c>
      <c r="H1019" s="180" t="s">
        <v>5383</v>
      </c>
      <c r="I1019" s="180" t="s">
        <v>2277</v>
      </c>
      <c r="J1019" s="180" t="s">
        <v>5384</v>
      </c>
      <c r="K1019" s="180" t="s">
        <v>1837</v>
      </c>
      <c r="L1019" s="180" t="s">
        <v>1837</v>
      </c>
      <c r="M1019" s="180" t="s">
        <v>1837</v>
      </c>
      <c r="N1019" s="180" t="s">
        <v>347</v>
      </c>
      <c r="O1019" s="180">
        <v>3074825</v>
      </c>
      <c r="P1019" s="180">
        <v>3075088</v>
      </c>
      <c r="Q1019" s="180" t="s">
        <v>5385</v>
      </c>
      <c r="R1019" s="180">
        <v>0</v>
      </c>
      <c r="S1019" s="180" t="s">
        <v>1905</v>
      </c>
      <c r="T1019" s="180" t="s">
        <v>26</v>
      </c>
      <c r="U1019" s="180" t="b">
        <v>0</v>
      </c>
      <c r="V1019" s="180" t="s">
        <v>1858</v>
      </c>
      <c r="W1019" s="180" t="s">
        <v>42</v>
      </c>
      <c r="X1019" s="159"/>
      <c r="Y1019" s="159"/>
      <c r="Z1019" s="159"/>
    </row>
    <row r="1020" spans="1:26" ht="15" customHeight="1">
      <c r="A1020" s="180" t="s">
        <v>347</v>
      </c>
      <c r="B1020" s="180">
        <v>3074926</v>
      </c>
      <c r="C1020" s="180" t="s">
        <v>1837</v>
      </c>
      <c r="D1020" s="180" t="s">
        <v>2319</v>
      </c>
      <c r="E1020" s="180" t="s">
        <v>1890</v>
      </c>
      <c r="F1020" s="180">
        <v>184.73</v>
      </c>
      <c r="G1020" s="180" t="s">
        <v>1837</v>
      </c>
      <c r="H1020" s="180" t="s">
        <v>5386</v>
      </c>
      <c r="I1020" s="180" t="s">
        <v>2618</v>
      </c>
      <c r="J1020" s="180" t="s">
        <v>5387</v>
      </c>
      <c r="K1020" s="180" t="s">
        <v>1837</v>
      </c>
      <c r="L1020" s="180" t="s">
        <v>1837</v>
      </c>
      <c r="M1020" s="180" t="s">
        <v>1837</v>
      </c>
      <c r="N1020" s="180" t="s">
        <v>347</v>
      </c>
      <c r="O1020" s="180">
        <v>3074825</v>
      </c>
      <c r="P1020" s="180">
        <v>3075088</v>
      </c>
      <c r="Q1020" s="180" t="s">
        <v>5385</v>
      </c>
      <c r="R1020" s="180">
        <v>0</v>
      </c>
      <c r="S1020" s="180" t="s">
        <v>1905</v>
      </c>
      <c r="T1020" s="180" t="s">
        <v>26</v>
      </c>
      <c r="U1020" s="180" t="b">
        <v>0</v>
      </c>
      <c r="V1020" s="180" t="s">
        <v>1858</v>
      </c>
      <c r="W1020" s="180" t="s">
        <v>42</v>
      </c>
      <c r="X1020" s="159"/>
      <c r="Y1020" s="159"/>
      <c r="Z1020" s="159"/>
    </row>
    <row r="1021" spans="1:26" ht="15" customHeight="1">
      <c r="A1021" s="180" t="s">
        <v>347</v>
      </c>
      <c r="B1021" s="180">
        <v>3074927</v>
      </c>
      <c r="C1021" s="180" t="s">
        <v>1837</v>
      </c>
      <c r="D1021" s="180" t="s">
        <v>1866</v>
      </c>
      <c r="E1021" s="180" t="s">
        <v>2684</v>
      </c>
      <c r="F1021" s="180">
        <v>20.77</v>
      </c>
      <c r="G1021" s="180" t="s">
        <v>1840</v>
      </c>
      <c r="H1021" s="180" t="s">
        <v>5388</v>
      </c>
      <c r="I1021" s="180" t="s">
        <v>2293</v>
      </c>
      <c r="J1021" s="180" t="s">
        <v>5389</v>
      </c>
      <c r="K1021" s="180" t="s">
        <v>1837</v>
      </c>
      <c r="L1021" s="180" t="s">
        <v>1837</v>
      </c>
      <c r="M1021" s="180" t="s">
        <v>1837</v>
      </c>
      <c r="N1021" s="180" t="s">
        <v>347</v>
      </c>
      <c r="O1021" s="180">
        <v>3074825</v>
      </c>
      <c r="P1021" s="180">
        <v>3075088</v>
      </c>
      <c r="Q1021" s="180" t="s">
        <v>5385</v>
      </c>
      <c r="R1021" s="180">
        <v>0</v>
      </c>
      <c r="S1021" s="180" t="s">
        <v>1905</v>
      </c>
      <c r="T1021" s="180" t="s">
        <v>26</v>
      </c>
      <c r="U1021" s="180" t="b">
        <v>0</v>
      </c>
      <c r="V1021" s="180" t="s">
        <v>1858</v>
      </c>
      <c r="W1021" s="180" t="s">
        <v>42</v>
      </c>
      <c r="X1021" s="159"/>
      <c r="Y1021" s="159"/>
      <c r="Z1021" s="159"/>
    </row>
    <row r="1022" spans="1:26" ht="15" customHeight="1">
      <c r="A1022" s="180" t="s">
        <v>347</v>
      </c>
      <c r="B1022" s="180">
        <v>4197221</v>
      </c>
      <c r="C1022" s="180" t="s">
        <v>1837</v>
      </c>
      <c r="D1022" s="180" t="s">
        <v>5390</v>
      </c>
      <c r="E1022" s="180" t="s">
        <v>1866</v>
      </c>
      <c r="F1022" s="180">
        <v>971.23</v>
      </c>
      <c r="G1022" s="180" t="s">
        <v>1840</v>
      </c>
      <c r="H1022" s="180" t="s">
        <v>5391</v>
      </c>
      <c r="I1022" s="180" t="s">
        <v>2532</v>
      </c>
      <c r="J1022" s="180" t="s">
        <v>5392</v>
      </c>
      <c r="K1022" s="180" t="s">
        <v>5393</v>
      </c>
      <c r="L1022" s="180" t="s">
        <v>1837</v>
      </c>
      <c r="M1022" s="180" t="s">
        <v>1837</v>
      </c>
      <c r="N1022" s="180" t="s">
        <v>347</v>
      </c>
      <c r="O1022" s="180">
        <v>4197165</v>
      </c>
      <c r="P1022" s="180">
        <v>4198103</v>
      </c>
      <c r="Q1022" s="180" t="s">
        <v>5394</v>
      </c>
      <c r="R1022" s="180">
        <v>0</v>
      </c>
      <c r="S1022" s="180" t="s">
        <v>33</v>
      </c>
      <c r="T1022" s="180" t="s">
        <v>26</v>
      </c>
      <c r="U1022" s="180" t="b">
        <v>0</v>
      </c>
      <c r="V1022" s="180" t="s">
        <v>1858</v>
      </c>
      <c r="W1022" s="180" t="s">
        <v>42</v>
      </c>
      <c r="X1022" s="159"/>
      <c r="Y1022" s="159"/>
      <c r="Z1022" s="159"/>
    </row>
    <row r="1023" spans="1:26" ht="15" customHeight="1">
      <c r="A1023" s="180" t="s">
        <v>347</v>
      </c>
      <c r="B1023" s="180">
        <v>80286532</v>
      </c>
      <c r="C1023" s="180" t="s">
        <v>1837</v>
      </c>
      <c r="D1023" s="180" t="s">
        <v>1866</v>
      </c>
      <c r="E1023" s="180" t="s">
        <v>3076</v>
      </c>
      <c r="F1023" s="180">
        <v>1466.42</v>
      </c>
      <c r="G1023" s="180" t="s">
        <v>1840</v>
      </c>
      <c r="H1023" s="180" t="s">
        <v>5395</v>
      </c>
      <c r="I1023" s="180" t="s">
        <v>3188</v>
      </c>
      <c r="J1023" s="180" t="s">
        <v>5396</v>
      </c>
      <c r="K1023" s="180" t="s">
        <v>5397</v>
      </c>
      <c r="L1023" s="180" t="s">
        <v>5398</v>
      </c>
      <c r="M1023" s="180" t="s">
        <v>1837</v>
      </c>
      <c r="N1023" s="180" t="s">
        <v>347</v>
      </c>
      <c r="O1023" s="180">
        <v>80286324</v>
      </c>
      <c r="P1023" s="180">
        <v>80286672</v>
      </c>
      <c r="Q1023" s="180" t="s">
        <v>5399</v>
      </c>
      <c r="R1023" s="180">
        <v>0</v>
      </c>
      <c r="S1023" s="180" t="s">
        <v>1905</v>
      </c>
      <c r="T1023" s="180" t="s">
        <v>26</v>
      </c>
      <c r="U1023" s="180" t="b">
        <v>0</v>
      </c>
      <c r="V1023" s="180" t="s">
        <v>1858</v>
      </c>
      <c r="W1023" s="180" t="s">
        <v>42</v>
      </c>
      <c r="X1023" s="159"/>
      <c r="Y1023" s="159"/>
      <c r="Z1023" s="159"/>
    </row>
    <row r="1024" spans="1:26" ht="15" customHeight="1">
      <c r="A1024" s="180" t="s">
        <v>347</v>
      </c>
      <c r="B1024" s="180">
        <v>87318348</v>
      </c>
      <c r="C1024" s="180" t="s">
        <v>1837</v>
      </c>
      <c r="D1024" s="180" t="s">
        <v>5400</v>
      </c>
      <c r="E1024" s="180" t="s">
        <v>1890</v>
      </c>
      <c r="F1024" s="180">
        <v>1126.67</v>
      </c>
      <c r="G1024" s="180" t="s">
        <v>1840</v>
      </c>
      <c r="H1024" s="180" t="s">
        <v>5401</v>
      </c>
      <c r="I1024" s="180" t="s">
        <v>5402</v>
      </c>
      <c r="J1024" s="180" t="s">
        <v>5403</v>
      </c>
      <c r="K1024" s="180" t="s">
        <v>5404</v>
      </c>
      <c r="L1024" s="180" t="s">
        <v>5405</v>
      </c>
      <c r="M1024" s="180" t="s">
        <v>1837</v>
      </c>
      <c r="N1024" s="180" t="s">
        <v>347</v>
      </c>
      <c r="O1024" s="180">
        <v>87318328</v>
      </c>
      <c r="P1024" s="180">
        <v>87318436</v>
      </c>
      <c r="Q1024" s="180" t="s">
        <v>5406</v>
      </c>
      <c r="R1024" s="180">
        <v>0</v>
      </c>
      <c r="S1024" s="180" t="s">
        <v>33</v>
      </c>
      <c r="T1024" s="180" t="s">
        <v>26</v>
      </c>
      <c r="U1024" s="180" t="b">
        <v>0</v>
      </c>
      <c r="V1024" s="180" t="s">
        <v>1858</v>
      </c>
      <c r="W1024" s="180" t="s">
        <v>42</v>
      </c>
      <c r="X1024" s="159"/>
      <c r="Y1024" s="159"/>
      <c r="Z1024" s="159"/>
    </row>
    <row r="1025" spans="1:26" ht="15" customHeight="1">
      <c r="A1025" s="180" t="s">
        <v>347</v>
      </c>
      <c r="B1025" s="180">
        <v>87614680</v>
      </c>
      <c r="C1025" s="180" t="s">
        <v>1837</v>
      </c>
      <c r="D1025" s="180" t="s">
        <v>1890</v>
      </c>
      <c r="E1025" s="180" t="s">
        <v>3721</v>
      </c>
      <c r="F1025" s="180">
        <v>881.23</v>
      </c>
      <c r="G1025" s="180" t="s">
        <v>1840</v>
      </c>
      <c r="H1025" s="180" t="s">
        <v>3722</v>
      </c>
      <c r="I1025" s="180" t="s">
        <v>2042</v>
      </c>
      <c r="J1025" s="180" t="s">
        <v>3723</v>
      </c>
      <c r="K1025" s="180" t="s">
        <v>3724</v>
      </c>
      <c r="L1025" s="180" t="s">
        <v>1837</v>
      </c>
      <c r="M1025" s="180" t="s">
        <v>1844</v>
      </c>
      <c r="N1025" s="180" t="s">
        <v>347</v>
      </c>
      <c r="O1025" s="180">
        <v>87613784</v>
      </c>
      <c r="P1025" s="180">
        <v>87616568</v>
      </c>
      <c r="Q1025" s="180" t="s">
        <v>3725</v>
      </c>
      <c r="R1025" s="180">
        <v>0</v>
      </c>
      <c r="S1025" s="180" t="s">
        <v>1905</v>
      </c>
      <c r="T1025" s="180" t="s">
        <v>26</v>
      </c>
      <c r="U1025" s="180" t="b">
        <v>0</v>
      </c>
      <c r="V1025" s="180" t="s">
        <v>1858</v>
      </c>
      <c r="W1025" s="180" t="s">
        <v>42</v>
      </c>
      <c r="X1025" s="159"/>
      <c r="Y1025" s="159"/>
      <c r="Z1025" s="159"/>
    </row>
    <row r="1026" spans="1:26" ht="15" customHeight="1">
      <c r="A1026" s="180" t="s">
        <v>347</v>
      </c>
      <c r="B1026" s="180">
        <v>87615164</v>
      </c>
      <c r="C1026" s="180" t="s">
        <v>1837</v>
      </c>
      <c r="D1026" s="180" t="s">
        <v>3726</v>
      </c>
      <c r="E1026" s="180" t="s">
        <v>1839</v>
      </c>
      <c r="F1026" s="180">
        <v>1052.44</v>
      </c>
      <c r="G1026" s="180" t="s">
        <v>1840</v>
      </c>
      <c r="H1026" s="180" t="s">
        <v>3727</v>
      </c>
      <c r="I1026" s="180" t="s">
        <v>2947</v>
      </c>
      <c r="J1026" s="180" t="s">
        <v>3728</v>
      </c>
      <c r="K1026" s="180" t="s">
        <v>3729</v>
      </c>
      <c r="L1026" s="180" t="s">
        <v>3730</v>
      </c>
      <c r="M1026" s="180" t="s">
        <v>1844</v>
      </c>
      <c r="N1026" s="180" t="s">
        <v>347</v>
      </c>
      <c r="O1026" s="180">
        <v>87613784</v>
      </c>
      <c r="P1026" s="180">
        <v>87616568</v>
      </c>
      <c r="Q1026" s="180" t="s">
        <v>3725</v>
      </c>
      <c r="R1026" s="180">
        <v>0</v>
      </c>
      <c r="S1026" s="180" t="s">
        <v>1905</v>
      </c>
      <c r="T1026" s="180" t="s">
        <v>26</v>
      </c>
      <c r="U1026" s="180" t="b">
        <v>0</v>
      </c>
      <c r="V1026" s="180" t="s">
        <v>1858</v>
      </c>
      <c r="W1026" s="180" t="s">
        <v>42</v>
      </c>
      <c r="X1026" s="159"/>
      <c r="Y1026" s="159"/>
      <c r="Z1026" s="159"/>
    </row>
    <row r="1027" spans="1:26" ht="15" customHeight="1">
      <c r="A1027" s="180" t="s">
        <v>347</v>
      </c>
      <c r="B1027" s="180">
        <v>87615305</v>
      </c>
      <c r="C1027" s="180" t="s">
        <v>1837</v>
      </c>
      <c r="D1027" s="180" t="s">
        <v>1839</v>
      </c>
      <c r="E1027" s="180" t="s">
        <v>3731</v>
      </c>
      <c r="F1027" s="180">
        <v>1565.45</v>
      </c>
      <c r="G1027" s="180" t="s">
        <v>1840</v>
      </c>
      <c r="H1027" s="180" t="s">
        <v>3732</v>
      </c>
      <c r="I1027" s="180" t="s">
        <v>3733</v>
      </c>
      <c r="J1027" s="180" t="s">
        <v>3734</v>
      </c>
      <c r="K1027" s="180" t="s">
        <v>3735</v>
      </c>
      <c r="L1027" s="180" t="s">
        <v>3736</v>
      </c>
      <c r="M1027" s="180" t="s">
        <v>1877</v>
      </c>
      <c r="N1027" s="180" t="s">
        <v>347</v>
      </c>
      <c r="O1027" s="180">
        <v>87613784</v>
      </c>
      <c r="P1027" s="180">
        <v>87616568</v>
      </c>
      <c r="Q1027" s="180" t="s">
        <v>3725</v>
      </c>
      <c r="R1027" s="180">
        <v>0</v>
      </c>
      <c r="S1027" s="180" t="s">
        <v>1905</v>
      </c>
      <c r="T1027" s="180" t="s">
        <v>26</v>
      </c>
      <c r="U1027" s="180" t="b">
        <v>0</v>
      </c>
      <c r="V1027" s="180" t="s">
        <v>1858</v>
      </c>
      <c r="W1027" s="180" t="s">
        <v>42</v>
      </c>
      <c r="X1027" s="159"/>
      <c r="Y1027" s="159"/>
      <c r="Z1027" s="159"/>
    </row>
    <row r="1028" spans="1:26" ht="15" customHeight="1">
      <c r="A1028" s="180" t="s">
        <v>347</v>
      </c>
      <c r="B1028" s="180">
        <v>87615390</v>
      </c>
      <c r="C1028" s="180" t="s">
        <v>1837</v>
      </c>
      <c r="D1028" s="180" t="s">
        <v>5407</v>
      </c>
      <c r="E1028" s="180" t="s">
        <v>1890</v>
      </c>
      <c r="F1028" s="180">
        <v>646.16999999999996</v>
      </c>
      <c r="G1028" s="180" t="s">
        <v>1840</v>
      </c>
      <c r="H1028" s="180" t="s">
        <v>5408</v>
      </c>
      <c r="I1028" s="180" t="s">
        <v>4295</v>
      </c>
      <c r="J1028" s="180" t="s">
        <v>5409</v>
      </c>
      <c r="K1028" s="180" t="s">
        <v>5410</v>
      </c>
      <c r="L1028" s="180" t="s">
        <v>5411</v>
      </c>
      <c r="M1028" s="180" t="s">
        <v>1837</v>
      </c>
      <c r="N1028" s="180" t="s">
        <v>347</v>
      </c>
      <c r="O1028" s="180">
        <v>87613784</v>
      </c>
      <c r="P1028" s="180">
        <v>87616568</v>
      </c>
      <c r="Q1028" s="180" t="s">
        <v>3725</v>
      </c>
      <c r="R1028" s="180">
        <v>0</v>
      </c>
      <c r="S1028" s="180" t="s">
        <v>1905</v>
      </c>
      <c r="T1028" s="180" t="s">
        <v>26</v>
      </c>
      <c r="U1028" s="180" t="b">
        <v>0</v>
      </c>
      <c r="V1028" s="180" t="s">
        <v>1858</v>
      </c>
      <c r="W1028" s="180" t="s">
        <v>42</v>
      </c>
      <c r="X1028" s="159"/>
      <c r="Y1028" s="159"/>
      <c r="Z1028" s="159"/>
    </row>
    <row r="1029" spans="1:26" ht="15" customHeight="1">
      <c r="A1029" s="180" t="s">
        <v>347</v>
      </c>
      <c r="B1029" s="180">
        <v>87615716</v>
      </c>
      <c r="C1029" s="180" t="s">
        <v>1837</v>
      </c>
      <c r="D1029" s="180" t="s">
        <v>5412</v>
      </c>
      <c r="E1029" s="180" t="s">
        <v>1839</v>
      </c>
      <c r="F1029" s="180">
        <v>672.08</v>
      </c>
      <c r="G1029" s="180" t="s">
        <v>1840</v>
      </c>
      <c r="H1029" s="180" t="s">
        <v>5413</v>
      </c>
      <c r="I1029" s="180" t="s">
        <v>1887</v>
      </c>
      <c r="J1029" s="180" t="s">
        <v>5414</v>
      </c>
      <c r="K1029" s="180" t="s">
        <v>5415</v>
      </c>
      <c r="L1029" s="180" t="s">
        <v>1837</v>
      </c>
      <c r="M1029" s="180" t="s">
        <v>1837</v>
      </c>
      <c r="N1029" s="180" t="s">
        <v>347</v>
      </c>
      <c r="O1029" s="180">
        <v>87613784</v>
      </c>
      <c r="P1029" s="180">
        <v>87616568</v>
      </c>
      <c r="Q1029" s="180" t="s">
        <v>3725</v>
      </c>
      <c r="R1029" s="180">
        <v>0</v>
      </c>
      <c r="S1029" s="180" t="s">
        <v>1905</v>
      </c>
      <c r="T1029" s="180" t="s">
        <v>26</v>
      </c>
      <c r="U1029" s="180" t="b">
        <v>0</v>
      </c>
      <c r="V1029" s="180" t="s">
        <v>1858</v>
      </c>
      <c r="W1029" s="180" t="s">
        <v>42</v>
      </c>
      <c r="X1029" s="159"/>
      <c r="Y1029" s="159"/>
      <c r="Z1029" s="159"/>
    </row>
    <row r="1030" spans="1:26" ht="15" customHeight="1">
      <c r="A1030" s="180" t="s">
        <v>347</v>
      </c>
      <c r="B1030" s="180">
        <v>87615730</v>
      </c>
      <c r="C1030" s="180" t="s">
        <v>1837</v>
      </c>
      <c r="D1030" s="180" t="s">
        <v>3737</v>
      </c>
      <c r="E1030" s="180" t="s">
        <v>1890</v>
      </c>
      <c r="F1030" s="180">
        <v>81.23</v>
      </c>
      <c r="G1030" s="180" t="s">
        <v>1837</v>
      </c>
      <c r="H1030" s="180" t="s">
        <v>3738</v>
      </c>
      <c r="I1030" s="180" t="s">
        <v>2031</v>
      </c>
      <c r="J1030" s="180" t="s">
        <v>3739</v>
      </c>
      <c r="K1030" s="180" t="s">
        <v>1837</v>
      </c>
      <c r="L1030" s="180" t="s">
        <v>1837</v>
      </c>
      <c r="M1030" s="180" t="s">
        <v>1896</v>
      </c>
      <c r="N1030" s="180" t="s">
        <v>347</v>
      </c>
      <c r="O1030" s="180">
        <v>87613784</v>
      </c>
      <c r="P1030" s="180">
        <v>87616568</v>
      </c>
      <c r="Q1030" s="180" t="s">
        <v>3725</v>
      </c>
      <c r="R1030" s="180">
        <v>0</v>
      </c>
      <c r="S1030" s="180" t="s">
        <v>1905</v>
      </c>
      <c r="T1030" s="180" t="s">
        <v>26</v>
      </c>
      <c r="U1030" s="180" t="b">
        <v>0</v>
      </c>
      <c r="V1030" s="180" t="s">
        <v>1858</v>
      </c>
      <c r="W1030" s="180" t="s">
        <v>42</v>
      </c>
      <c r="X1030" s="159"/>
      <c r="Y1030" s="159"/>
      <c r="Z1030" s="159"/>
    </row>
    <row r="1031" spans="1:26" ht="15" customHeight="1">
      <c r="A1031" s="180" t="s">
        <v>347</v>
      </c>
      <c r="B1031" s="180">
        <v>87615734</v>
      </c>
      <c r="C1031" s="180" t="s">
        <v>1837</v>
      </c>
      <c r="D1031" s="180" t="s">
        <v>3740</v>
      </c>
      <c r="E1031" s="180" t="s">
        <v>1847</v>
      </c>
      <c r="F1031" s="180">
        <v>57.75</v>
      </c>
      <c r="G1031" s="180" t="s">
        <v>1840</v>
      </c>
      <c r="H1031" s="180" t="s">
        <v>3741</v>
      </c>
      <c r="I1031" s="180" t="s">
        <v>1893</v>
      </c>
      <c r="J1031" s="180" t="s">
        <v>3742</v>
      </c>
      <c r="K1031" s="180" t="s">
        <v>1837</v>
      </c>
      <c r="L1031" s="180" t="s">
        <v>1837</v>
      </c>
      <c r="M1031" s="180" t="s">
        <v>1896</v>
      </c>
      <c r="N1031" s="180" t="s">
        <v>347</v>
      </c>
      <c r="O1031" s="180">
        <v>87613784</v>
      </c>
      <c r="P1031" s="180">
        <v>87616568</v>
      </c>
      <c r="Q1031" s="180" t="s">
        <v>3725</v>
      </c>
      <c r="R1031" s="180">
        <v>0</v>
      </c>
      <c r="S1031" s="180" t="s">
        <v>1905</v>
      </c>
      <c r="T1031" s="180" t="s">
        <v>26</v>
      </c>
      <c r="U1031" s="180" t="b">
        <v>0</v>
      </c>
      <c r="V1031" s="180" t="s">
        <v>1858</v>
      </c>
      <c r="W1031" s="180" t="s">
        <v>42</v>
      </c>
      <c r="X1031" s="159"/>
      <c r="Y1031" s="159"/>
      <c r="Z1031" s="159"/>
    </row>
    <row r="1032" spans="1:26" ht="15" customHeight="1">
      <c r="A1032" s="180" t="s">
        <v>347</v>
      </c>
      <c r="B1032" s="180">
        <v>87615893</v>
      </c>
      <c r="C1032" s="180" t="s">
        <v>1837</v>
      </c>
      <c r="D1032" s="180" t="s">
        <v>5416</v>
      </c>
      <c r="E1032" s="180" t="s">
        <v>1847</v>
      </c>
      <c r="F1032" s="180">
        <v>30</v>
      </c>
      <c r="G1032" s="180" t="s">
        <v>1840</v>
      </c>
      <c r="H1032" s="180" t="s">
        <v>5417</v>
      </c>
      <c r="I1032" s="180" t="s">
        <v>773</v>
      </c>
      <c r="J1032" s="180" t="s">
        <v>1837</v>
      </c>
      <c r="K1032" s="180" t="s">
        <v>1837</v>
      </c>
      <c r="L1032" s="180" t="s">
        <v>1837</v>
      </c>
      <c r="M1032" s="180" t="s">
        <v>1844</v>
      </c>
      <c r="N1032" s="180" t="s">
        <v>347</v>
      </c>
      <c r="O1032" s="180">
        <v>87613784</v>
      </c>
      <c r="P1032" s="180">
        <v>87616568</v>
      </c>
      <c r="Q1032" s="180" t="s">
        <v>3725</v>
      </c>
      <c r="R1032" s="180">
        <v>0</v>
      </c>
      <c r="S1032" s="180" t="s">
        <v>1905</v>
      </c>
      <c r="T1032" s="180" t="s">
        <v>26</v>
      </c>
      <c r="U1032" s="180" t="b">
        <v>0</v>
      </c>
      <c r="V1032" s="180" t="s">
        <v>1858</v>
      </c>
      <c r="W1032" s="180" t="s">
        <v>42</v>
      </c>
      <c r="X1032" s="159"/>
      <c r="Y1032" s="159"/>
      <c r="Z1032" s="159"/>
    </row>
    <row r="1033" spans="1:26" ht="15" customHeight="1">
      <c r="A1033" s="180" t="s">
        <v>347</v>
      </c>
      <c r="B1033" s="180">
        <v>87615920</v>
      </c>
      <c r="C1033" s="180" t="s">
        <v>1837</v>
      </c>
      <c r="D1033" s="180" t="s">
        <v>3743</v>
      </c>
      <c r="E1033" s="180" t="s">
        <v>1839</v>
      </c>
      <c r="F1033" s="180">
        <v>337.33</v>
      </c>
      <c r="G1033" s="180" t="s">
        <v>1837</v>
      </c>
      <c r="H1033" s="180" t="s">
        <v>3744</v>
      </c>
      <c r="I1033" s="180" t="s">
        <v>3745</v>
      </c>
      <c r="J1033" s="180" t="s">
        <v>1837</v>
      </c>
      <c r="K1033" s="180" t="s">
        <v>1837</v>
      </c>
      <c r="L1033" s="180" t="s">
        <v>3746</v>
      </c>
      <c r="M1033" s="180" t="s">
        <v>1844</v>
      </c>
      <c r="N1033" s="180" t="s">
        <v>347</v>
      </c>
      <c r="O1033" s="180">
        <v>87613784</v>
      </c>
      <c r="P1033" s="180">
        <v>87616568</v>
      </c>
      <c r="Q1033" s="180" t="s">
        <v>3725</v>
      </c>
      <c r="R1033" s="180">
        <v>0</v>
      </c>
      <c r="S1033" s="180" t="s">
        <v>1905</v>
      </c>
      <c r="T1033" s="180" t="s">
        <v>26</v>
      </c>
      <c r="U1033" s="180" t="b">
        <v>0</v>
      </c>
      <c r="V1033" s="180" t="s">
        <v>1846</v>
      </c>
      <c r="W1033" s="180" t="s">
        <v>42</v>
      </c>
      <c r="X1033" s="159"/>
      <c r="Y1033" s="159"/>
      <c r="Z1033" s="159"/>
    </row>
    <row r="1034" spans="1:26" ht="15" customHeight="1">
      <c r="A1034" s="180" t="s">
        <v>347</v>
      </c>
      <c r="B1034" s="180">
        <v>87616109</v>
      </c>
      <c r="C1034" s="180" t="s">
        <v>1837</v>
      </c>
      <c r="D1034" s="180" t="s">
        <v>1890</v>
      </c>
      <c r="E1034" s="180" t="s">
        <v>5418</v>
      </c>
      <c r="F1034" s="180" t="s">
        <v>1837</v>
      </c>
      <c r="G1034" s="180" t="s">
        <v>1840</v>
      </c>
      <c r="H1034" s="180" t="s">
        <v>5419</v>
      </c>
      <c r="I1034" s="180" t="s">
        <v>1842</v>
      </c>
      <c r="J1034" s="180" t="s">
        <v>1837</v>
      </c>
      <c r="K1034" s="180" t="s">
        <v>5420</v>
      </c>
      <c r="L1034" s="180" t="s">
        <v>1837</v>
      </c>
      <c r="M1034" s="180" t="s">
        <v>1837</v>
      </c>
      <c r="N1034" s="180" t="s">
        <v>347</v>
      </c>
      <c r="O1034" s="180">
        <v>87613784</v>
      </c>
      <c r="P1034" s="180">
        <v>87616568</v>
      </c>
      <c r="Q1034" s="180" t="s">
        <v>3725</v>
      </c>
      <c r="R1034" s="180">
        <v>0</v>
      </c>
      <c r="S1034" s="180" t="s">
        <v>1905</v>
      </c>
      <c r="T1034" s="180" t="s">
        <v>26</v>
      </c>
      <c r="U1034" s="180" t="b">
        <v>0</v>
      </c>
      <c r="V1034" s="180" t="s">
        <v>1858</v>
      </c>
      <c r="W1034" s="180" t="s">
        <v>42</v>
      </c>
      <c r="X1034" s="159"/>
      <c r="Y1034" s="159"/>
      <c r="Z1034" s="159"/>
    </row>
    <row r="1035" spans="1:26" ht="15" customHeight="1">
      <c r="A1035" s="180" t="s">
        <v>347</v>
      </c>
      <c r="B1035" s="180">
        <v>87616286</v>
      </c>
      <c r="C1035" s="180" t="s">
        <v>1837</v>
      </c>
      <c r="D1035" s="180" t="s">
        <v>3749</v>
      </c>
      <c r="E1035" s="180" t="s">
        <v>1839</v>
      </c>
      <c r="F1035" s="180">
        <v>214.73</v>
      </c>
      <c r="G1035" s="180" t="s">
        <v>1840</v>
      </c>
      <c r="H1035" s="180" t="s">
        <v>3750</v>
      </c>
      <c r="I1035" s="180" t="s">
        <v>1893</v>
      </c>
      <c r="J1035" s="180" t="s">
        <v>3751</v>
      </c>
      <c r="K1035" s="180" t="s">
        <v>3752</v>
      </c>
      <c r="L1035" s="180" t="s">
        <v>1837</v>
      </c>
      <c r="M1035" s="180" t="s">
        <v>1896</v>
      </c>
      <c r="N1035" s="180" t="s">
        <v>347</v>
      </c>
      <c r="O1035" s="180">
        <v>87613784</v>
      </c>
      <c r="P1035" s="180">
        <v>87616568</v>
      </c>
      <c r="Q1035" s="180" t="s">
        <v>3725</v>
      </c>
      <c r="R1035" s="180">
        <v>0</v>
      </c>
      <c r="S1035" s="180" t="s">
        <v>1905</v>
      </c>
      <c r="T1035" s="180" t="s">
        <v>26</v>
      </c>
      <c r="U1035" s="180" t="b">
        <v>0</v>
      </c>
      <c r="V1035" s="180" t="s">
        <v>1858</v>
      </c>
      <c r="W1035" s="180" t="s">
        <v>42</v>
      </c>
      <c r="X1035" s="159"/>
      <c r="Y1035" s="159"/>
      <c r="Z1035" s="159"/>
    </row>
    <row r="1036" spans="1:26" ht="15" customHeight="1">
      <c r="A1036" s="180" t="s">
        <v>347</v>
      </c>
      <c r="B1036" s="180">
        <v>87616370</v>
      </c>
      <c r="C1036" s="180" t="s">
        <v>1837</v>
      </c>
      <c r="D1036" s="180" t="s">
        <v>1847</v>
      </c>
      <c r="E1036" s="180" t="s">
        <v>5421</v>
      </c>
      <c r="F1036" s="180" t="s">
        <v>1837</v>
      </c>
      <c r="G1036" s="180" t="s">
        <v>1840</v>
      </c>
      <c r="H1036" s="180" t="s">
        <v>5422</v>
      </c>
      <c r="I1036" s="180" t="s">
        <v>1842</v>
      </c>
      <c r="J1036" s="180" t="s">
        <v>1837</v>
      </c>
      <c r="K1036" s="180" t="s">
        <v>5423</v>
      </c>
      <c r="L1036" s="180" t="s">
        <v>1837</v>
      </c>
      <c r="M1036" s="180" t="s">
        <v>1837</v>
      </c>
      <c r="N1036" s="180" t="s">
        <v>347</v>
      </c>
      <c r="O1036" s="180">
        <v>87613784</v>
      </c>
      <c r="P1036" s="180">
        <v>87616568</v>
      </c>
      <c r="Q1036" s="180" t="s">
        <v>3725</v>
      </c>
      <c r="R1036" s="180">
        <v>0</v>
      </c>
      <c r="S1036" s="180" t="s">
        <v>1905</v>
      </c>
      <c r="T1036" s="180" t="s">
        <v>26</v>
      </c>
      <c r="U1036" s="180" t="b">
        <v>0</v>
      </c>
      <c r="V1036" s="180" t="s">
        <v>1858</v>
      </c>
      <c r="W1036" s="180" t="s">
        <v>42</v>
      </c>
      <c r="X1036" s="159"/>
      <c r="Y1036" s="159"/>
      <c r="Z1036" s="159"/>
    </row>
    <row r="1037" spans="1:26" ht="15" customHeight="1">
      <c r="A1037" s="180" t="s">
        <v>347</v>
      </c>
      <c r="B1037" s="180">
        <v>100187718</v>
      </c>
      <c r="C1037" s="180" t="s">
        <v>1837</v>
      </c>
      <c r="D1037" s="180" t="s">
        <v>773</v>
      </c>
      <c r="E1037" s="180" t="s">
        <v>1866</v>
      </c>
      <c r="F1037" s="180">
        <v>1968.73</v>
      </c>
      <c r="G1037" s="180" t="s">
        <v>1840</v>
      </c>
      <c r="H1037" s="180" t="s">
        <v>5424</v>
      </c>
      <c r="I1037" s="180" t="s">
        <v>2293</v>
      </c>
      <c r="J1037" s="180" t="s">
        <v>5425</v>
      </c>
      <c r="K1037" s="180" t="s">
        <v>5426</v>
      </c>
      <c r="L1037" s="180" t="s">
        <v>1837</v>
      </c>
      <c r="M1037" s="180" t="s">
        <v>1837</v>
      </c>
      <c r="N1037" s="180" t="s">
        <v>347</v>
      </c>
      <c r="O1037" s="180">
        <v>100187676</v>
      </c>
      <c r="P1037" s="180">
        <v>100188167</v>
      </c>
      <c r="Q1037" s="180" t="s">
        <v>5427</v>
      </c>
      <c r="R1037" s="180">
        <v>0</v>
      </c>
      <c r="S1037" s="180" t="s">
        <v>33</v>
      </c>
      <c r="T1037" s="180" t="s">
        <v>26</v>
      </c>
      <c r="U1037" s="180" t="b">
        <v>0</v>
      </c>
      <c r="V1037" s="180" t="s">
        <v>1858</v>
      </c>
      <c r="W1037" s="180" t="s">
        <v>42</v>
      </c>
      <c r="X1037" s="159"/>
      <c r="Y1037" s="159"/>
      <c r="Z1037" s="159"/>
    </row>
    <row r="1038" spans="1:26" ht="15" customHeight="1">
      <c r="A1038" s="180" t="s">
        <v>347</v>
      </c>
      <c r="B1038" s="180">
        <v>102901325</v>
      </c>
      <c r="C1038" s="180" t="s">
        <v>1837</v>
      </c>
      <c r="D1038" s="180" t="s">
        <v>2022</v>
      </c>
      <c r="E1038" s="180" t="s">
        <v>1890</v>
      </c>
      <c r="F1038" s="180">
        <v>275.39999999999998</v>
      </c>
      <c r="G1038" s="180" t="s">
        <v>1837</v>
      </c>
      <c r="H1038" s="180" t="s">
        <v>3753</v>
      </c>
      <c r="I1038" s="180" t="s">
        <v>1881</v>
      </c>
      <c r="J1038" s="180" t="s">
        <v>5428</v>
      </c>
      <c r="K1038" s="180" t="s">
        <v>1837</v>
      </c>
      <c r="L1038" s="180" t="s">
        <v>1837</v>
      </c>
      <c r="M1038" s="180" t="s">
        <v>1837</v>
      </c>
      <c r="N1038" s="180" t="s">
        <v>347</v>
      </c>
      <c r="O1038" s="180">
        <v>102901116</v>
      </c>
      <c r="P1038" s="180">
        <v>102901332</v>
      </c>
      <c r="Q1038" s="180" t="s">
        <v>3755</v>
      </c>
      <c r="R1038" s="180">
        <v>0</v>
      </c>
      <c r="S1038" s="180" t="s">
        <v>33</v>
      </c>
      <c r="T1038" s="180" t="s">
        <v>26</v>
      </c>
      <c r="U1038" s="180" t="b">
        <v>0</v>
      </c>
      <c r="V1038" s="180" t="s">
        <v>1858</v>
      </c>
      <c r="W1038" s="180" t="s">
        <v>42</v>
      </c>
      <c r="X1038" s="159"/>
      <c r="Y1038" s="159"/>
      <c r="Z1038" s="159"/>
    </row>
    <row r="1039" spans="1:26" ht="15" customHeight="1">
      <c r="A1039" s="180" t="s">
        <v>347</v>
      </c>
      <c r="B1039" s="180">
        <v>119026806</v>
      </c>
      <c r="C1039" s="180" t="s">
        <v>1837</v>
      </c>
      <c r="D1039" s="180" t="s">
        <v>2035</v>
      </c>
      <c r="E1039" s="180" t="s">
        <v>1890</v>
      </c>
      <c r="F1039" s="180">
        <v>967.09</v>
      </c>
      <c r="G1039" s="180" t="s">
        <v>1840</v>
      </c>
      <c r="H1039" s="180" t="s">
        <v>5429</v>
      </c>
      <c r="I1039" s="180" t="s">
        <v>3990</v>
      </c>
      <c r="J1039" s="180" t="s">
        <v>5430</v>
      </c>
      <c r="K1039" s="180" t="s">
        <v>5431</v>
      </c>
      <c r="L1039" s="180" t="s">
        <v>5432</v>
      </c>
      <c r="M1039" s="180" t="s">
        <v>1837</v>
      </c>
      <c r="N1039" s="180" t="s">
        <v>347</v>
      </c>
      <c r="O1039" s="180">
        <v>119026626</v>
      </c>
      <c r="P1039" s="180">
        <v>119027438</v>
      </c>
      <c r="Q1039" s="180" t="s">
        <v>5433</v>
      </c>
      <c r="R1039" s="180">
        <v>0</v>
      </c>
      <c r="S1039" s="180" t="s">
        <v>1905</v>
      </c>
      <c r="T1039" s="180" t="s">
        <v>26</v>
      </c>
      <c r="U1039" s="180" t="b">
        <v>0</v>
      </c>
      <c r="V1039" s="180" t="s">
        <v>1858</v>
      </c>
      <c r="W1039" s="180" t="s">
        <v>42</v>
      </c>
      <c r="X1039" s="159"/>
      <c r="Y1039" s="159"/>
      <c r="Z1039" s="159"/>
    </row>
    <row r="1040" spans="1:26" ht="15" customHeight="1">
      <c r="A1040" s="180" t="s">
        <v>347</v>
      </c>
      <c r="B1040" s="180">
        <v>139730430</v>
      </c>
      <c r="C1040" s="180" t="s">
        <v>1837</v>
      </c>
      <c r="D1040" s="180" t="s">
        <v>3616</v>
      </c>
      <c r="E1040" s="180" t="s">
        <v>1839</v>
      </c>
      <c r="F1040" s="180">
        <v>1529.06</v>
      </c>
      <c r="G1040" s="180" t="s">
        <v>1840</v>
      </c>
      <c r="H1040" s="180" t="s">
        <v>3762</v>
      </c>
      <c r="I1040" s="180" t="s">
        <v>2184</v>
      </c>
      <c r="J1040" s="180" t="s">
        <v>3763</v>
      </c>
      <c r="K1040" s="180" t="s">
        <v>3764</v>
      </c>
      <c r="L1040" s="180" t="s">
        <v>1837</v>
      </c>
      <c r="M1040" s="180" t="s">
        <v>1896</v>
      </c>
      <c r="N1040" s="180" t="s">
        <v>347</v>
      </c>
      <c r="O1040" s="180">
        <v>139730415</v>
      </c>
      <c r="P1040" s="180">
        <v>139730667</v>
      </c>
      <c r="Q1040" s="180" t="s">
        <v>3765</v>
      </c>
      <c r="R1040" s="180">
        <v>0</v>
      </c>
      <c r="S1040" s="180" t="s">
        <v>33</v>
      </c>
      <c r="T1040" s="180" t="s">
        <v>26</v>
      </c>
      <c r="U1040" s="180" t="b">
        <v>0</v>
      </c>
      <c r="V1040" s="180" t="s">
        <v>1858</v>
      </c>
      <c r="W1040" s="180" t="s">
        <v>42</v>
      </c>
      <c r="X1040" s="159"/>
      <c r="Y1040" s="159"/>
      <c r="Z1040" s="159"/>
    </row>
    <row r="1041" spans="1:26" ht="15" customHeight="1">
      <c r="A1041" s="180" t="s">
        <v>347</v>
      </c>
      <c r="B1041" s="180">
        <v>139889909</v>
      </c>
      <c r="C1041" s="180" t="s">
        <v>1837</v>
      </c>
      <c r="D1041" s="180" t="s">
        <v>3766</v>
      </c>
      <c r="E1041" s="180" t="s">
        <v>1839</v>
      </c>
      <c r="F1041" s="180" t="s">
        <v>1837</v>
      </c>
      <c r="G1041" s="180" t="s">
        <v>1840</v>
      </c>
      <c r="H1041" s="180" t="s">
        <v>3767</v>
      </c>
      <c r="I1041" s="180" t="s">
        <v>1842</v>
      </c>
      <c r="J1041" s="180" t="s">
        <v>1837</v>
      </c>
      <c r="K1041" s="180" t="s">
        <v>3768</v>
      </c>
      <c r="L1041" s="180" t="s">
        <v>1837</v>
      </c>
      <c r="M1041" s="180" t="s">
        <v>1877</v>
      </c>
      <c r="N1041" s="180" t="s">
        <v>347</v>
      </c>
      <c r="O1041" s="180">
        <v>139889356</v>
      </c>
      <c r="P1041" s="180">
        <v>139889911</v>
      </c>
      <c r="Q1041" s="180" t="s">
        <v>3765</v>
      </c>
      <c r="R1041" s="180">
        <v>0</v>
      </c>
      <c r="S1041" s="180" t="s">
        <v>33</v>
      </c>
      <c r="T1041" s="180" t="s">
        <v>26</v>
      </c>
      <c r="U1041" s="180" t="b">
        <v>0</v>
      </c>
      <c r="V1041" s="180" t="s">
        <v>1858</v>
      </c>
      <c r="W1041" s="180" t="s">
        <v>42</v>
      </c>
      <c r="X1041" s="159"/>
      <c r="Y1041" s="159"/>
      <c r="Z1041" s="159"/>
    </row>
    <row r="1042" spans="1:26" ht="15" customHeight="1">
      <c r="A1042" s="180" t="s">
        <v>347</v>
      </c>
      <c r="B1042" s="180">
        <v>139889929</v>
      </c>
      <c r="C1042" s="180" t="s">
        <v>1837</v>
      </c>
      <c r="D1042" s="180" t="s">
        <v>1865</v>
      </c>
      <c r="E1042" s="180" t="s">
        <v>1866</v>
      </c>
      <c r="F1042" s="180">
        <v>671.73</v>
      </c>
      <c r="G1042" s="180" t="s">
        <v>1837</v>
      </c>
      <c r="H1042" s="180" t="s">
        <v>3769</v>
      </c>
      <c r="I1042" s="180" t="s">
        <v>2104</v>
      </c>
      <c r="J1042" s="180" t="s">
        <v>3770</v>
      </c>
      <c r="K1042" s="180" t="s">
        <v>1837</v>
      </c>
      <c r="L1042" s="180" t="s">
        <v>1837</v>
      </c>
      <c r="M1042" s="180" t="s">
        <v>1877</v>
      </c>
      <c r="N1042" s="180" t="s">
        <v>347</v>
      </c>
      <c r="O1042" s="180">
        <v>139889923</v>
      </c>
      <c r="P1042" s="180">
        <v>139890967</v>
      </c>
      <c r="Q1042" s="180" t="s">
        <v>3765</v>
      </c>
      <c r="R1042" s="180">
        <v>0</v>
      </c>
      <c r="S1042" s="180" t="s">
        <v>33</v>
      </c>
      <c r="T1042" s="180" t="s">
        <v>26</v>
      </c>
      <c r="U1042" s="180" t="b">
        <v>0</v>
      </c>
      <c r="V1042" s="180" t="s">
        <v>1846</v>
      </c>
      <c r="W1042" s="180" t="s">
        <v>42</v>
      </c>
      <c r="X1042" s="159"/>
      <c r="Y1042" s="159"/>
      <c r="Z1042" s="159"/>
    </row>
    <row r="1043" spans="1:26" ht="15" customHeight="1">
      <c r="A1043" s="180" t="s">
        <v>347</v>
      </c>
      <c r="B1043" s="180">
        <v>139889931</v>
      </c>
      <c r="C1043" s="180" t="s">
        <v>1837</v>
      </c>
      <c r="D1043" s="180" t="s">
        <v>3771</v>
      </c>
      <c r="E1043" s="180" t="s">
        <v>1839</v>
      </c>
      <c r="F1043" s="180">
        <v>678.4</v>
      </c>
      <c r="G1043" s="180" t="s">
        <v>1837</v>
      </c>
      <c r="H1043" s="180" t="s">
        <v>3772</v>
      </c>
      <c r="I1043" s="180" t="s">
        <v>2104</v>
      </c>
      <c r="J1043" s="180" t="s">
        <v>3773</v>
      </c>
      <c r="K1043" s="180" t="s">
        <v>1837</v>
      </c>
      <c r="L1043" s="180" t="s">
        <v>1837</v>
      </c>
      <c r="M1043" s="180" t="s">
        <v>1877</v>
      </c>
      <c r="N1043" s="180" t="s">
        <v>347</v>
      </c>
      <c r="O1043" s="180">
        <v>139889923</v>
      </c>
      <c r="P1043" s="180">
        <v>139890967</v>
      </c>
      <c r="Q1043" s="180" t="s">
        <v>3765</v>
      </c>
      <c r="R1043" s="180">
        <v>0</v>
      </c>
      <c r="S1043" s="180" t="s">
        <v>33</v>
      </c>
      <c r="T1043" s="180" t="s">
        <v>26</v>
      </c>
      <c r="U1043" s="180" t="b">
        <v>0</v>
      </c>
      <c r="V1043" s="180" t="s">
        <v>1858</v>
      </c>
      <c r="W1043" s="180" t="s">
        <v>42</v>
      </c>
      <c r="X1043" s="159"/>
      <c r="Y1043" s="159"/>
      <c r="Z1043" s="159"/>
    </row>
    <row r="1044" spans="1:26" ht="15" customHeight="1">
      <c r="A1044" s="180" t="s">
        <v>347</v>
      </c>
      <c r="B1044" s="180">
        <v>151279866</v>
      </c>
      <c r="C1044" s="180" t="s">
        <v>1837</v>
      </c>
      <c r="D1044" s="180" t="s">
        <v>1866</v>
      </c>
      <c r="E1044" s="180" t="s">
        <v>5434</v>
      </c>
      <c r="F1044" s="180">
        <v>1014.73</v>
      </c>
      <c r="G1044" s="180" t="s">
        <v>1840</v>
      </c>
      <c r="H1044" s="180" t="s">
        <v>5435</v>
      </c>
      <c r="I1044" s="180" t="s">
        <v>1996</v>
      </c>
      <c r="J1044" s="180" t="s">
        <v>5436</v>
      </c>
      <c r="K1044" s="180" t="s">
        <v>5437</v>
      </c>
      <c r="L1044" s="180" t="s">
        <v>1837</v>
      </c>
      <c r="M1044" s="180" t="s">
        <v>1837</v>
      </c>
      <c r="N1044" s="180" t="s">
        <v>347</v>
      </c>
      <c r="O1044" s="180">
        <v>151279795</v>
      </c>
      <c r="P1044" s="180">
        <v>151279958</v>
      </c>
      <c r="Q1044" s="180" t="s">
        <v>5438</v>
      </c>
      <c r="R1044" s="180">
        <v>0</v>
      </c>
      <c r="S1044" s="180" t="s">
        <v>1905</v>
      </c>
      <c r="T1044" s="180" t="s">
        <v>26</v>
      </c>
      <c r="U1044" s="180" t="b">
        <v>0</v>
      </c>
      <c r="V1044" s="180" t="s">
        <v>1858</v>
      </c>
      <c r="W1044" s="180" t="s">
        <v>42</v>
      </c>
      <c r="X1044" s="159"/>
      <c r="Y1044" s="159"/>
      <c r="Z1044" s="159"/>
    </row>
    <row r="1045" spans="1:26" ht="15" customHeight="1">
      <c r="A1045" s="180" t="s">
        <v>347</v>
      </c>
      <c r="B1045" s="180">
        <v>154323249</v>
      </c>
      <c r="C1045" s="180" t="s">
        <v>1837</v>
      </c>
      <c r="D1045" s="180" t="s">
        <v>5439</v>
      </c>
      <c r="E1045" s="180" t="s">
        <v>1839</v>
      </c>
      <c r="F1045" s="180">
        <v>1500.73</v>
      </c>
      <c r="G1045" s="180" t="s">
        <v>1840</v>
      </c>
      <c r="H1045" s="180" t="s">
        <v>5440</v>
      </c>
      <c r="I1045" s="180" t="s">
        <v>2098</v>
      </c>
      <c r="J1045" s="180" t="s">
        <v>5441</v>
      </c>
      <c r="K1045" s="180" t="s">
        <v>5442</v>
      </c>
      <c r="L1045" s="180" t="s">
        <v>1837</v>
      </c>
      <c r="M1045" s="180" t="s">
        <v>1837</v>
      </c>
      <c r="N1045" s="180" t="s">
        <v>347</v>
      </c>
      <c r="O1045" s="180">
        <v>154323237</v>
      </c>
      <c r="P1045" s="180">
        <v>154323329</v>
      </c>
      <c r="Q1045" s="180" t="s">
        <v>5443</v>
      </c>
      <c r="R1045" s="180">
        <v>0</v>
      </c>
      <c r="S1045" s="180" t="s">
        <v>33</v>
      </c>
      <c r="T1045" s="180" t="s">
        <v>26</v>
      </c>
      <c r="U1045" s="180" t="b">
        <v>0</v>
      </c>
      <c r="V1045" s="180" t="s">
        <v>1858</v>
      </c>
      <c r="W1045" s="180" t="s">
        <v>42</v>
      </c>
      <c r="X1045" s="159"/>
      <c r="Y1045" s="159"/>
      <c r="Z1045" s="159"/>
    </row>
    <row r="1046" spans="1:26" ht="15" customHeight="1">
      <c r="A1046" s="180" t="s">
        <v>347</v>
      </c>
      <c r="B1046" s="180">
        <v>183446405</v>
      </c>
      <c r="C1046" s="180" t="s">
        <v>1837</v>
      </c>
      <c r="D1046" s="180" t="s">
        <v>3616</v>
      </c>
      <c r="E1046" s="180" t="s">
        <v>1839</v>
      </c>
      <c r="F1046" s="180">
        <v>2203.33</v>
      </c>
      <c r="G1046" s="180" t="s">
        <v>1840</v>
      </c>
      <c r="H1046" s="180" t="s">
        <v>5444</v>
      </c>
      <c r="I1046" s="180" t="s">
        <v>2055</v>
      </c>
      <c r="J1046" s="180" t="s">
        <v>5445</v>
      </c>
      <c r="K1046" s="180" t="s">
        <v>5446</v>
      </c>
      <c r="L1046" s="180" t="s">
        <v>5447</v>
      </c>
      <c r="M1046" s="180" t="s">
        <v>1837</v>
      </c>
      <c r="N1046" s="180" t="s">
        <v>347</v>
      </c>
      <c r="O1046" s="180">
        <v>183446087</v>
      </c>
      <c r="P1046" s="180">
        <v>183447427</v>
      </c>
      <c r="Q1046" s="180" t="s">
        <v>5448</v>
      </c>
      <c r="R1046" s="180">
        <v>0</v>
      </c>
      <c r="S1046" s="180" t="s">
        <v>1905</v>
      </c>
      <c r="T1046" s="180" t="s">
        <v>26</v>
      </c>
      <c r="U1046" s="180" t="b">
        <v>1</v>
      </c>
      <c r="V1046" s="180" t="s">
        <v>1846</v>
      </c>
      <c r="W1046" s="180" t="s">
        <v>42</v>
      </c>
      <c r="X1046" s="159"/>
      <c r="Y1046" s="159"/>
      <c r="Z1046" s="159"/>
    </row>
    <row r="1047" spans="1:26" ht="15" customHeight="1">
      <c r="A1047" s="180" t="s">
        <v>443</v>
      </c>
      <c r="B1047" s="180">
        <v>271742</v>
      </c>
      <c r="C1047" s="180" t="s">
        <v>1837</v>
      </c>
      <c r="D1047" s="180" t="s">
        <v>5449</v>
      </c>
      <c r="E1047" s="180" t="s">
        <v>1847</v>
      </c>
      <c r="F1047" s="180">
        <v>553.23</v>
      </c>
      <c r="G1047" s="180" t="s">
        <v>1840</v>
      </c>
      <c r="H1047" s="180" t="s">
        <v>5450</v>
      </c>
      <c r="I1047" s="180" t="s">
        <v>1887</v>
      </c>
      <c r="J1047" s="180" t="s">
        <v>5451</v>
      </c>
      <c r="K1047" s="180" t="s">
        <v>5452</v>
      </c>
      <c r="L1047" s="180" t="s">
        <v>1837</v>
      </c>
      <c r="M1047" s="180" t="s">
        <v>1837</v>
      </c>
      <c r="N1047" s="180" t="s">
        <v>443</v>
      </c>
      <c r="O1047" s="180">
        <v>271720</v>
      </c>
      <c r="P1047" s="180">
        <v>271821</v>
      </c>
      <c r="Q1047" s="180" t="s">
        <v>5453</v>
      </c>
      <c r="R1047" s="180">
        <v>0</v>
      </c>
      <c r="S1047" s="180" t="s">
        <v>1905</v>
      </c>
      <c r="T1047" s="180" t="s">
        <v>26</v>
      </c>
      <c r="U1047" s="180" t="b">
        <v>0</v>
      </c>
      <c r="V1047" s="180" t="s">
        <v>1846</v>
      </c>
      <c r="W1047" s="180" t="s">
        <v>42</v>
      </c>
      <c r="X1047" s="159"/>
      <c r="Y1047" s="159"/>
      <c r="Z1047" s="159"/>
    </row>
    <row r="1048" spans="1:26" ht="15" customHeight="1">
      <c r="A1048" s="180" t="s">
        <v>443</v>
      </c>
      <c r="B1048" s="180">
        <v>56882021</v>
      </c>
      <c r="C1048" s="180" t="s">
        <v>1837</v>
      </c>
      <c r="D1048" s="180" t="s">
        <v>3251</v>
      </c>
      <c r="E1048" s="180" t="s">
        <v>1839</v>
      </c>
      <c r="F1048" s="180">
        <v>2256.06</v>
      </c>
      <c r="G1048" s="180" t="s">
        <v>1840</v>
      </c>
      <c r="H1048" s="180" t="s">
        <v>5454</v>
      </c>
      <c r="I1048" s="180" t="s">
        <v>2098</v>
      </c>
      <c r="J1048" s="180" t="s">
        <v>5455</v>
      </c>
      <c r="K1048" s="180" t="s">
        <v>5456</v>
      </c>
      <c r="L1048" s="180" t="s">
        <v>1837</v>
      </c>
      <c r="M1048" s="180" t="s">
        <v>1837</v>
      </c>
      <c r="N1048" s="180" t="s">
        <v>443</v>
      </c>
      <c r="O1048" s="180">
        <v>56881569</v>
      </c>
      <c r="P1048" s="180">
        <v>56882866</v>
      </c>
      <c r="Q1048" s="180" t="s">
        <v>5457</v>
      </c>
      <c r="R1048" s="180">
        <v>0</v>
      </c>
      <c r="S1048" s="180" t="s">
        <v>1905</v>
      </c>
      <c r="T1048" s="180" t="s">
        <v>26</v>
      </c>
      <c r="U1048" s="180" t="b">
        <v>0</v>
      </c>
      <c r="V1048" s="180" t="s">
        <v>1846</v>
      </c>
      <c r="W1048" s="180" t="s">
        <v>42</v>
      </c>
      <c r="X1048" s="159"/>
      <c r="Y1048" s="159"/>
      <c r="Z1048" s="159"/>
    </row>
    <row r="1049" spans="1:26" ht="15" customHeight="1">
      <c r="A1049" s="180" t="s">
        <v>443</v>
      </c>
      <c r="B1049" s="180">
        <v>61332326</v>
      </c>
      <c r="C1049" s="180" t="s">
        <v>1837</v>
      </c>
      <c r="D1049" s="180" t="s">
        <v>5458</v>
      </c>
      <c r="E1049" s="180" t="s">
        <v>1866</v>
      </c>
      <c r="F1049" s="180" t="s">
        <v>1837</v>
      </c>
      <c r="G1049" s="180" t="s">
        <v>1840</v>
      </c>
      <c r="H1049" s="180" t="s">
        <v>5459</v>
      </c>
      <c r="I1049" s="180" t="s">
        <v>1842</v>
      </c>
      <c r="J1049" s="180" t="s">
        <v>1837</v>
      </c>
      <c r="K1049" s="180" t="s">
        <v>5460</v>
      </c>
      <c r="L1049" s="180" t="s">
        <v>1837</v>
      </c>
      <c r="M1049" s="180" t="s">
        <v>1837</v>
      </c>
      <c r="N1049" s="180" t="s">
        <v>443</v>
      </c>
      <c r="O1049" s="180">
        <v>61332272</v>
      </c>
      <c r="P1049" s="180">
        <v>61332948</v>
      </c>
      <c r="Q1049" s="180" t="s">
        <v>3779</v>
      </c>
      <c r="R1049" s="180">
        <v>0</v>
      </c>
      <c r="S1049" s="180" t="s">
        <v>1905</v>
      </c>
      <c r="T1049" s="180" t="s">
        <v>26</v>
      </c>
      <c r="U1049" s="180" t="b">
        <v>0</v>
      </c>
      <c r="V1049" s="180" t="s">
        <v>1858</v>
      </c>
      <c r="W1049" s="180" t="s">
        <v>42</v>
      </c>
      <c r="X1049" s="159"/>
      <c r="Y1049" s="159"/>
      <c r="Z1049" s="159"/>
    </row>
    <row r="1050" spans="1:26" ht="15" customHeight="1">
      <c r="A1050" s="180" t="s">
        <v>443</v>
      </c>
      <c r="B1050" s="180">
        <v>61332747</v>
      </c>
      <c r="C1050" s="180" t="s">
        <v>1837</v>
      </c>
      <c r="D1050" s="180" t="s">
        <v>3774</v>
      </c>
      <c r="E1050" s="180" t="s">
        <v>1847</v>
      </c>
      <c r="F1050" s="180">
        <v>671.52</v>
      </c>
      <c r="G1050" s="180" t="s">
        <v>1840</v>
      </c>
      <c r="H1050" s="180" t="s">
        <v>3775</v>
      </c>
      <c r="I1050" s="180" t="s">
        <v>2439</v>
      </c>
      <c r="J1050" s="180" t="s">
        <v>3776</v>
      </c>
      <c r="K1050" s="180" t="s">
        <v>3777</v>
      </c>
      <c r="L1050" s="180" t="s">
        <v>3778</v>
      </c>
      <c r="M1050" s="180" t="s">
        <v>1877</v>
      </c>
      <c r="N1050" s="180" t="s">
        <v>443</v>
      </c>
      <c r="O1050" s="180">
        <v>61332272</v>
      </c>
      <c r="P1050" s="180">
        <v>61332948</v>
      </c>
      <c r="Q1050" s="180" t="s">
        <v>3779</v>
      </c>
      <c r="R1050" s="180">
        <v>0</v>
      </c>
      <c r="S1050" s="180" t="s">
        <v>1905</v>
      </c>
      <c r="T1050" s="180" t="s">
        <v>26</v>
      </c>
      <c r="U1050" s="180" t="b">
        <v>0</v>
      </c>
      <c r="V1050" s="180" t="s">
        <v>1858</v>
      </c>
      <c r="W1050" s="180" t="s">
        <v>42</v>
      </c>
      <c r="X1050" s="159"/>
      <c r="Y1050" s="159"/>
      <c r="Z1050" s="159"/>
    </row>
    <row r="1051" spans="1:26" ht="15" customHeight="1">
      <c r="A1051" s="180" t="s">
        <v>443</v>
      </c>
      <c r="B1051" s="180">
        <v>74726021</v>
      </c>
      <c r="C1051" s="180" t="s">
        <v>1837</v>
      </c>
      <c r="D1051" s="180" t="s">
        <v>3780</v>
      </c>
      <c r="E1051" s="180" t="s">
        <v>1839</v>
      </c>
      <c r="F1051" s="180">
        <v>1723.57</v>
      </c>
      <c r="G1051" s="180" t="s">
        <v>1840</v>
      </c>
      <c r="H1051" s="180" t="s">
        <v>3781</v>
      </c>
      <c r="I1051" s="180" t="s">
        <v>3325</v>
      </c>
      <c r="J1051" s="180" t="s">
        <v>3782</v>
      </c>
      <c r="K1051" s="180" t="s">
        <v>3783</v>
      </c>
      <c r="L1051" s="180" t="s">
        <v>3784</v>
      </c>
      <c r="M1051" s="180" t="s">
        <v>1844</v>
      </c>
      <c r="N1051" s="180" t="s">
        <v>443</v>
      </c>
      <c r="O1051" s="180">
        <v>74725940</v>
      </c>
      <c r="P1051" s="180">
        <v>74726126</v>
      </c>
      <c r="Q1051" s="180" t="s">
        <v>3785</v>
      </c>
      <c r="R1051" s="180">
        <v>0</v>
      </c>
      <c r="S1051" s="180" t="s">
        <v>33</v>
      </c>
      <c r="T1051" s="180" t="s">
        <v>26</v>
      </c>
      <c r="U1051" s="180" t="b">
        <v>0</v>
      </c>
      <c r="V1051" s="180" t="s">
        <v>1846</v>
      </c>
      <c r="W1051" s="180" t="s">
        <v>42</v>
      </c>
      <c r="X1051" s="159"/>
      <c r="Y1051" s="159"/>
      <c r="Z1051" s="159"/>
    </row>
    <row r="1052" spans="1:26" ht="15" customHeight="1">
      <c r="A1052" s="180" t="s">
        <v>443</v>
      </c>
      <c r="B1052" s="180">
        <v>75195890</v>
      </c>
      <c r="C1052" s="180" t="s">
        <v>1837</v>
      </c>
      <c r="D1052" s="180" t="s">
        <v>3786</v>
      </c>
      <c r="E1052" s="180" t="s">
        <v>1839</v>
      </c>
      <c r="F1052" s="180">
        <v>3253.15</v>
      </c>
      <c r="G1052" s="180" t="s">
        <v>1840</v>
      </c>
      <c r="H1052" s="180" t="s">
        <v>3787</v>
      </c>
      <c r="I1052" s="180" t="s">
        <v>2017</v>
      </c>
      <c r="J1052" s="180" t="s">
        <v>3788</v>
      </c>
      <c r="K1052" s="180" t="s">
        <v>3789</v>
      </c>
      <c r="L1052" s="180" t="s">
        <v>3790</v>
      </c>
      <c r="M1052" s="180" t="s">
        <v>1877</v>
      </c>
      <c r="N1052" s="180" t="s">
        <v>443</v>
      </c>
      <c r="O1052" s="180">
        <v>75195630</v>
      </c>
      <c r="P1052" s="180">
        <v>75196200</v>
      </c>
      <c r="Q1052" s="180" t="s">
        <v>3791</v>
      </c>
      <c r="R1052" s="180">
        <v>0</v>
      </c>
      <c r="S1052" s="180" t="s">
        <v>33</v>
      </c>
      <c r="T1052" s="180" t="s">
        <v>26</v>
      </c>
      <c r="U1052" s="180" t="b">
        <v>0</v>
      </c>
      <c r="V1052" s="180" t="s">
        <v>1846</v>
      </c>
      <c r="W1052" s="180" t="s">
        <v>42</v>
      </c>
      <c r="X1052" s="159"/>
      <c r="Y1052" s="159"/>
      <c r="Z1052" s="159"/>
    </row>
    <row r="1053" spans="1:26" ht="15" customHeight="1">
      <c r="A1053" s="180" t="s">
        <v>443</v>
      </c>
      <c r="B1053" s="180">
        <v>109855234</v>
      </c>
      <c r="C1053" s="180" t="s">
        <v>1837</v>
      </c>
      <c r="D1053" s="180" t="s">
        <v>2311</v>
      </c>
      <c r="E1053" s="180" t="s">
        <v>1839</v>
      </c>
      <c r="F1053" s="180">
        <v>1539.72</v>
      </c>
      <c r="G1053" s="180" t="s">
        <v>1840</v>
      </c>
      <c r="H1053" s="180" t="s">
        <v>5461</v>
      </c>
      <c r="I1053" s="180" t="s">
        <v>5009</v>
      </c>
      <c r="J1053" s="180" t="s">
        <v>5462</v>
      </c>
      <c r="K1053" s="180" t="s">
        <v>5463</v>
      </c>
      <c r="L1053" s="180" t="s">
        <v>5464</v>
      </c>
      <c r="M1053" s="180" t="s">
        <v>1837</v>
      </c>
      <c r="N1053" s="180" t="s">
        <v>443</v>
      </c>
      <c r="O1053" s="180">
        <v>109855139</v>
      </c>
      <c r="P1053" s="180">
        <v>109855334</v>
      </c>
      <c r="Q1053" s="180" t="s">
        <v>5465</v>
      </c>
      <c r="R1053" s="180">
        <v>0</v>
      </c>
      <c r="S1053" s="180" t="s">
        <v>1905</v>
      </c>
      <c r="T1053" s="180" t="s">
        <v>26</v>
      </c>
      <c r="U1053" s="180" t="b">
        <v>0</v>
      </c>
      <c r="V1053" s="180" t="s">
        <v>1846</v>
      </c>
      <c r="W1053" s="180" t="s">
        <v>42</v>
      </c>
      <c r="X1053" s="159"/>
      <c r="Y1053" s="159"/>
      <c r="Z1053" s="159"/>
    </row>
    <row r="1054" spans="1:26" ht="15" customHeight="1">
      <c r="A1054" s="180" t="s">
        <v>443</v>
      </c>
      <c r="B1054" s="180">
        <v>113488330</v>
      </c>
      <c r="C1054" s="180" t="s">
        <v>1837</v>
      </c>
      <c r="D1054" s="180" t="s">
        <v>1839</v>
      </c>
      <c r="E1054" s="180" t="s">
        <v>5466</v>
      </c>
      <c r="F1054" s="180" t="s">
        <v>1837</v>
      </c>
      <c r="G1054" s="180" t="s">
        <v>1840</v>
      </c>
      <c r="H1054" s="180" t="s">
        <v>5467</v>
      </c>
      <c r="I1054" s="180" t="s">
        <v>1842</v>
      </c>
      <c r="J1054" s="180" t="s">
        <v>1837</v>
      </c>
      <c r="K1054" s="180" t="s">
        <v>5468</v>
      </c>
      <c r="L1054" s="180" t="s">
        <v>1837</v>
      </c>
      <c r="M1054" s="180" t="s">
        <v>1837</v>
      </c>
      <c r="N1054" s="180" t="s">
        <v>443</v>
      </c>
      <c r="O1054" s="180">
        <v>113488244</v>
      </c>
      <c r="P1054" s="180">
        <v>113488414</v>
      </c>
      <c r="Q1054" s="180" t="s">
        <v>3796</v>
      </c>
      <c r="R1054" s="180">
        <v>0</v>
      </c>
      <c r="S1054" s="180" t="s">
        <v>33</v>
      </c>
      <c r="T1054" s="180" t="s">
        <v>26</v>
      </c>
      <c r="U1054" s="180" t="b">
        <v>0</v>
      </c>
      <c r="V1054" s="180" t="s">
        <v>1846</v>
      </c>
      <c r="W1054" s="180" t="s">
        <v>42</v>
      </c>
      <c r="X1054" s="159"/>
      <c r="Y1054" s="159"/>
      <c r="Z1054" s="159"/>
    </row>
    <row r="1055" spans="1:26" ht="15" customHeight="1">
      <c r="A1055" s="180" t="s">
        <v>443</v>
      </c>
      <c r="B1055" s="180">
        <v>113488339</v>
      </c>
      <c r="C1055" s="180" t="s">
        <v>1837</v>
      </c>
      <c r="D1055" s="180" t="s">
        <v>1839</v>
      </c>
      <c r="E1055" s="180" t="s">
        <v>3792</v>
      </c>
      <c r="F1055" s="180">
        <v>708.73</v>
      </c>
      <c r="G1055" s="180" t="s">
        <v>1837</v>
      </c>
      <c r="H1055" s="180" t="s">
        <v>4442</v>
      </c>
      <c r="I1055" s="180" t="s">
        <v>2558</v>
      </c>
      <c r="J1055" s="180" t="s">
        <v>5469</v>
      </c>
      <c r="K1055" s="180" t="s">
        <v>1837</v>
      </c>
      <c r="L1055" s="180" t="s">
        <v>1837</v>
      </c>
      <c r="M1055" s="180" t="s">
        <v>1837</v>
      </c>
      <c r="N1055" s="180" t="s">
        <v>443</v>
      </c>
      <c r="O1055" s="180">
        <v>113488244</v>
      </c>
      <c r="P1055" s="180">
        <v>113488414</v>
      </c>
      <c r="Q1055" s="180" t="s">
        <v>3796</v>
      </c>
      <c r="R1055" s="180">
        <v>0</v>
      </c>
      <c r="S1055" s="180" t="s">
        <v>33</v>
      </c>
      <c r="T1055" s="180" t="s">
        <v>26</v>
      </c>
      <c r="U1055" s="180" t="b">
        <v>0</v>
      </c>
      <c r="V1055" s="180" t="s">
        <v>1858</v>
      </c>
      <c r="W1055" s="180" t="s">
        <v>42</v>
      </c>
      <c r="X1055" s="159"/>
      <c r="Y1055" s="159"/>
      <c r="Z1055" s="159"/>
    </row>
    <row r="1056" spans="1:26" ht="15" customHeight="1">
      <c r="A1056" s="180" t="s">
        <v>443</v>
      </c>
      <c r="B1056" s="180">
        <v>114362934</v>
      </c>
      <c r="C1056" s="180" t="s">
        <v>1837</v>
      </c>
      <c r="D1056" s="180" t="s">
        <v>1839</v>
      </c>
      <c r="E1056" s="180" t="s">
        <v>3792</v>
      </c>
      <c r="F1056" s="180">
        <v>671.77</v>
      </c>
      <c r="G1056" s="180" t="s">
        <v>1840</v>
      </c>
      <c r="H1056" s="180" t="s">
        <v>3797</v>
      </c>
      <c r="I1056" s="180" t="s">
        <v>2804</v>
      </c>
      <c r="J1056" s="180" t="s">
        <v>3798</v>
      </c>
      <c r="K1056" s="180" t="s">
        <v>3799</v>
      </c>
      <c r="L1056" s="180" t="s">
        <v>3800</v>
      </c>
      <c r="M1056" s="180" t="s">
        <v>1844</v>
      </c>
      <c r="N1056" s="180" t="s">
        <v>443</v>
      </c>
      <c r="O1056" s="180">
        <v>114362775</v>
      </c>
      <c r="P1056" s="180">
        <v>114363261</v>
      </c>
      <c r="Q1056" s="180" t="s">
        <v>3801</v>
      </c>
      <c r="R1056" s="180">
        <v>0</v>
      </c>
      <c r="S1056" s="180" t="s">
        <v>1905</v>
      </c>
      <c r="T1056" s="180" t="s">
        <v>26</v>
      </c>
      <c r="U1056" s="180" t="b">
        <v>0</v>
      </c>
      <c r="V1056" s="180" t="s">
        <v>1858</v>
      </c>
      <c r="W1056" s="180" t="s">
        <v>42</v>
      </c>
      <c r="X1056" s="159"/>
      <c r="Y1056" s="159"/>
      <c r="Z1056" s="159"/>
    </row>
    <row r="1057" spans="1:26" ht="15" customHeight="1">
      <c r="A1057" s="180" t="s">
        <v>443</v>
      </c>
      <c r="B1057" s="180">
        <v>135940512</v>
      </c>
      <c r="C1057" s="180" t="s">
        <v>1837</v>
      </c>
      <c r="D1057" s="180" t="s">
        <v>3807</v>
      </c>
      <c r="E1057" s="180" t="s">
        <v>1890</v>
      </c>
      <c r="F1057" s="180">
        <v>2667.05</v>
      </c>
      <c r="G1057" s="180" t="s">
        <v>1840</v>
      </c>
      <c r="H1057" s="180" t="s">
        <v>3808</v>
      </c>
      <c r="I1057" s="180" t="s">
        <v>2622</v>
      </c>
      <c r="J1057" s="180" t="s">
        <v>3809</v>
      </c>
      <c r="K1057" s="180" t="s">
        <v>3810</v>
      </c>
      <c r="L1057" s="180" t="s">
        <v>3811</v>
      </c>
      <c r="M1057" s="180" t="s">
        <v>1877</v>
      </c>
      <c r="N1057" s="180" t="s">
        <v>443</v>
      </c>
      <c r="O1057" s="180">
        <v>135940488</v>
      </c>
      <c r="P1057" s="180">
        <v>135940660</v>
      </c>
      <c r="Q1057" s="180" t="s">
        <v>3812</v>
      </c>
      <c r="R1057" s="180">
        <v>0</v>
      </c>
      <c r="S1057" s="180" t="s">
        <v>1905</v>
      </c>
      <c r="T1057" s="180" t="s">
        <v>26</v>
      </c>
      <c r="U1057" s="180" t="b">
        <v>0</v>
      </c>
      <c r="V1057" s="180" t="s">
        <v>1858</v>
      </c>
      <c r="W1057" s="180" t="s">
        <v>42</v>
      </c>
      <c r="X1057" s="159"/>
      <c r="Y1057" s="159"/>
      <c r="Z1057" s="159"/>
    </row>
    <row r="1058" spans="1:26" ht="15" customHeight="1">
      <c r="A1058" s="180" t="s">
        <v>443</v>
      </c>
      <c r="B1058" s="180">
        <v>140552043</v>
      </c>
      <c r="C1058" s="180" t="s">
        <v>1837</v>
      </c>
      <c r="D1058" s="180" t="s">
        <v>1890</v>
      </c>
      <c r="E1058" s="180" t="s">
        <v>3334</v>
      </c>
      <c r="F1058" s="180">
        <v>2089.23</v>
      </c>
      <c r="G1058" s="180" t="s">
        <v>1837</v>
      </c>
      <c r="H1058" s="180" t="s">
        <v>3819</v>
      </c>
      <c r="I1058" s="180" t="s">
        <v>1996</v>
      </c>
      <c r="J1058" s="180" t="s">
        <v>3820</v>
      </c>
      <c r="K1058" s="180" t="s">
        <v>1837</v>
      </c>
      <c r="L1058" s="180" t="s">
        <v>1837</v>
      </c>
      <c r="M1058" s="180" t="s">
        <v>1844</v>
      </c>
      <c r="N1058" s="180" t="s">
        <v>443</v>
      </c>
      <c r="O1058" s="180">
        <v>140551981</v>
      </c>
      <c r="P1058" s="180">
        <v>140552184</v>
      </c>
      <c r="Q1058" s="180" t="s">
        <v>3821</v>
      </c>
      <c r="R1058" s="180">
        <v>0</v>
      </c>
      <c r="S1058" s="180" t="s">
        <v>33</v>
      </c>
      <c r="T1058" s="180" t="s">
        <v>26</v>
      </c>
      <c r="U1058" s="180" t="b">
        <v>0</v>
      </c>
      <c r="V1058" s="180" t="s">
        <v>1846</v>
      </c>
      <c r="W1058" s="180" t="s">
        <v>42</v>
      </c>
      <c r="X1058" s="159"/>
      <c r="Y1058" s="159"/>
      <c r="Z1058" s="159"/>
    </row>
    <row r="1059" spans="1:26" ht="15" customHeight="1">
      <c r="A1059" s="180" t="s">
        <v>443</v>
      </c>
      <c r="B1059" s="180">
        <v>140552044</v>
      </c>
      <c r="C1059" s="180" t="s">
        <v>1837</v>
      </c>
      <c r="D1059" s="180" t="s">
        <v>1847</v>
      </c>
      <c r="E1059" s="180" t="s">
        <v>1859</v>
      </c>
      <c r="F1059" s="180">
        <v>2089.23</v>
      </c>
      <c r="G1059" s="180" t="s">
        <v>1837</v>
      </c>
      <c r="H1059" s="180" t="s">
        <v>3822</v>
      </c>
      <c r="I1059" s="180" t="s">
        <v>2042</v>
      </c>
      <c r="J1059" s="180" t="s">
        <v>3823</v>
      </c>
      <c r="K1059" s="180" t="s">
        <v>1837</v>
      </c>
      <c r="L1059" s="180" t="s">
        <v>1837</v>
      </c>
      <c r="M1059" s="180" t="s">
        <v>1844</v>
      </c>
      <c r="N1059" s="180" t="s">
        <v>443</v>
      </c>
      <c r="O1059" s="180">
        <v>140551981</v>
      </c>
      <c r="P1059" s="180">
        <v>140552184</v>
      </c>
      <c r="Q1059" s="180" t="s">
        <v>3821</v>
      </c>
      <c r="R1059" s="180">
        <v>0</v>
      </c>
      <c r="S1059" s="180" t="s">
        <v>33</v>
      </c>
      <c r="T1059" s="180" t="s">
        <v>26</v>
      </c>
      <c r="U1059" s="180" t="b">
        <v>1</v>
      </c>
      <c r="V1059" s="180" t="s">
        <v>1858</v>
      </c>
      <c r="W1059" s="180" t="s">
        <v>42</v>
      </c>
      <c r="X1059" s="159"/>
      <c r="Y1059" s="159"/>
      <c r="Z1059" s="159"/>
    </row>
    <row r="1060" spans="1:26" ht="15" customHeight="1">
      <c r="A1060" s="180" t="s">
        <v>443</v>
      </c>
      <c r="B1060" s="180">
        <v>140807396</v>
      </c>
      <c r="C1060" s="180" t="s">
        <v>1837</v>
      </c>
      <c r="D1060" s="180" t="s">
        <v>1866</v>
      </c>
      <c r="E1060" s="180" t="s">
        <v>3199</v>
      </c>
      <c r="F1060" s="180">
        <v>416.4</v>
      </c>
      <c r="G1060" s="180" t="s">
        <v>1837</v>
      </c>
      <c r="H1060" s="180" t="s">
        <v>3824</v>
      </c>
      <c r="I1060" s="180" t="s">
        <v>1887</v>
      </c>
      <c r="J1060" s="180" t="s">
        <v>5470</v>
      </c>
      <c r="K1060" s="180" t="s">
        <v>1837</v>
      </c>
      <c r="L1060" s="180" t="s">
        <v>1837</v>
      </c>
      <c r="M1060" s="180" t="s">
        <v>1837</v>
      </c>
      <c r="N1060" s="180" t="s">
        <v>443</v>
      </c>
      <c r="O1060" s="180">
        <v>140807187</v>
      </c>
      <c r="P1060" s="180">
        <v>140809572</v>
      </c>
      <c r="Q1060" s="180" t="s">
        <v>3826</v>
      </c>
      <c r="R1060" s="180">
        <v>0</v>
      </c>
      <c r="S1060" s="180" t="s">
        <v>1905</v>
      </c>
      <c r="T1060" s="180" t="s">
        <v>26</v>
      </c>
      <c r="U1060" s="180" t="b">
        <v>0</v>
      </c>
      <c r="V1060" s="180" t="s">
        <v>1858</v>
      </c>
      <c r="W1060" s="180" t="s">
        <v>42</v>
      </c>
      <c r="X1060" s="159"/>
      <c r="Y1060" s="159"/>
      <c r="Z1060" s="159"/>
    </row>
    <row r="1061" spans="1:26" ht="15" customHeight="1">
      <c r="A1061" s="180" t="s">
        <v>443</v>
      </c>
      <c r="B1061" s="180">
        <v>140807399</v>
      </c>
      <c r="C1061" s="180" t="s">
        <v>1837</v>
      </c>
      <c r="D1061" s="180" t="s">
        <v>1865</v>
      </c>
      <c r="E1061" s="180" t="s">
        <v>1866</v>
      </c>
      <c r="F1061" s="180">
        <v>312.73</v>
      </c>
      <c r="G1061" s="180" t="s">
        <v>1837</v>
      </c>
      <c r="H1061" s="180" t="s">
        <v>3827</v>
      </c>
      <c r="I1061" s="180" t="s">
        <v>2369</v>
      </c>
      <c r="J1061" s="180" t="s">
        <v>5471</v>
      </c>
      <c r="K1061" s="180" t="s">
        <v>1837</v>
      </c>
      <c r="L1061" s="180" t="s">
        <v>1837</v>
      </c>
      <c r="M1061" s="180" t="s">
        <v>1837</v>
      </c>
      <c r="N1061" s="180" t="s">
        <v>443</v>
      </c>
      <c r="O1061" s="180">
        <v>140807187</v>
      </c>
      <c r="P1061" s="180">
        <v>140809572</v>
      </c>
      <c r="Q1061" s="180" t="s">
        <v>3826</v>
      </c>
      <c r="R1061" s="180">
        <v>0</v>
      </c>
      <c r="S1061" s="180" t="s">
        <v>1905</v>
      </c>
      <c r="T1061" s="180" t="s">
        <v>26</v>
      </c>
      <c r="U1061" s="180" t="b">
        <v>0</v>
      </c>
      <c r="V1061" s="180" t="s">
        <v>1858</v>
      </c>
      <c r="W1061" s="180" t="s">
        <v>42</v>
      </c>
      <c r="X1061" s="159"/>
      <c r="Y1061" s="159"/>
      <c r="Z1061" s="159"/>
    </row>
    <row r="1062" spans="1:26" ht="15" customHeight="1">
      <c r="A1062" s="180" t="s">
        <v>443</v>
      </c>
      <c r="B1062" s="180">
        <v>140807403</v>
      </c>
      <c r="C1062" s="180" t="s">
        <v>1837</v>
      </c>
      <c r="D1062" s="180" t="s">
        <v>1906</v>
      </c>
      <c r="E1062" s="180" t="s">
        <v>1890</v>
      </c>
      <c r="F1062" s="180">
        <v>268.73</v>
      </c>
      <c r="G1062" s="180" t="s">
        <v>1837</v>
      </c>
      <c r="H1062" s="180" t="s">
        <v>3829</v>
      </c>
      <c r="I1062" s="180" t="s">
        <v>2098</v>
      </c>
      <c r="J1062" s="180" t="s">
        <v>5472</v>
      </c>
      <c r="K1062" s="180" t="s">
        <v>1837</v>
      </c>
      <c r="L1062" s="180" t="s">
        <v>1837</v>
      </c>
      <c r="M1062" s="180" t="s">
        <v>1837</v>
      </c>
      <c r="N1062" s="180" t="s">
        <v>443</v>
      </c>
      <c r="O1062" s="180">
        <v>140807187</v>
      </c>
      <c r="P1062" s="180">
        <v>140809572</v>
      </c>
      <c r="Q1062" s="180" t="s">
        <v>3826</v>
      </c>
      <c r="R1062" s="180">
        <v>0</v>
      </c>
      <c r="S1062" s="180" t="s">
        <v>1905</v>
      </c>
      <c r="T1062" s="180" t="s">
        <v>26</v>
      </c>
      <c r="U1062" s="180" t="b">
        <v>0</v>
      </c>
      <c r="V1062" s="180" t="s">
        <v>1846</v>
      </c>
      <c r="W1062" s="180" t="s">
        <v>42</v>
      </c>
      <c r="X1062" s="159"/>
      <c r="Y1062" s="159"/>
      <c r="Z1062" s="159"/>
    </row>
    <row r="1063" spans="1:26" ht="15" customHeight="1">
      <c r="A1063" s="180" t="s">
        <v>443</v>
      </c>
      <c r="B1063" s="180">
        <v>141945390</v>
      </c>
      <c r="C1063" s="180" t="s">
        <v>1837</v>
      </c>
      <c r="D1063" s="180" t="s">
        <v>1847</v>
      </c>
      <c r="E1063" s="180" t="s">
        <v>2006</v>
      </c>
      <c r="F1063" s="180">
        <v>1044.4000000000001</v>
      </c>
      <c r="G1063" s="180" t="s">
        <v>1840</v>
      </c>
      <c r="H1063" s="180" t="s">
        <v>3831</v>
      </c>
      <c r="I1063" s="180" t="s">
        <v>1881</v>
      </c>
      <c r="J1063" s="180" t="s">
        <v>3832</v>
      </c>
      <c r="K1063" s="180" t="s">
        <v>3833</v>
      </c>
      <c r="L1063" s="180" t="s">
        <v>1837</v>
      </c>
      <c r="M1063" s="180" t="s">
        <v>1877</v>
      </c>
      <c r="N1063" s="180" t="s">
        <v>443</v>
      </c>
      <c r="O1063" s="180">
        <v>141945380</v>
      </c>
      <c r="P1063" s="180">
        <v>141945805</v>
      </c>
      <c r="Q1063" s="180" t="s">
        <v>3834</v>
      </c>
      <c r="R1063" s="180">
        <v>0</v>
      </c>
      <c r="S1063" s="180" t="s">
        <v>33</v>
      </c>
      <c r="T1063" s="180" t="s">
        <v>26</v>
      </c>
      <c r="U1063" s="180" t="b">
        <v>0</v>
      </c>
      <c r="V1063" s="180" t="s">
        <v>1858</v>
      </c>
      <c r="W1063" s="180" t="s">
        <v>42</v>
      </c>
      <c r="X1063" s="159"/>
      <c r="Y1063" s="159"/>
      <c r="Z1063" s="159"/>
    </row>
    <row r="1064" spans="1:26" ht="15" customHeight="1">
      <c r="A1064" s="180" t="s">
        <v>443</v>
      </c>
      <c r="B1064" s="180">
        <v>157052432</v>
      </c>
      <c r="C1064" s="180" t="s">
        <v>1837</v>
      </c>
      <c r="D1064" s="180" t="s">
        <v>3841</v>
      </c>
      <c r="E1064" s="180" t="s">
        <v>1847</v>
      </c>
      <c r="F1064" s="180">
        <v>3390.85</v>
      </c>
      <c r="G1064" s="180" t="s">
        <v>1840</v>
      </c>
      <c r="H1064" s="180" t="s">
        <v>3842</v>
      </c>
      <c r="I1064" s="180" t="s">
        <v>3843</v>
      </c>
      <c r="J1064" s="180" t="s">
        <v>3844</v>
      </c>
      <c r="K1064" s="180" t="s">
        <v>3845</v>
      </c>
      <c r="L1064" s="180" t="s">
        <v>3846</v>
      </c>
      <c r="M1064" s="180" t="s">
        <v>1877</v>
      </c>
      <c r="N1064" s="180" t="s">
        <v>443</v>
      </c>
      <c r="O1064" s="180">
        <v>157052360</v>
      </c>
      <c r="P1064" s="180">
        <v>157052654</v>
      </c>
      <c r="Q1064" s="180" t="s">
        <v>3847</v>
      </c>
      <c r="R1064" s="180">
        <v>0</v>
      </c>
      <c r="S1064" s="180" t="s">
        <v>33</v>
      </c>
      <c r="T1064" s="180" t="s">
        <v>26</v>
      </c>
      <c r="U1064" s="180" t="b">
        <v>0</v>
      </c>
      <c r="V1064" s="180" t="s">
        <v>1858</v>
      </c>
      <c r="W1064" s="180" t="s">
        <v>42</v>
      </c>
      <c r="X1064" s="159"/>
      <c r="Y1064" s="159"/>
      <c r="Z1064" s="159"/>
    </row>
    <row r="1065" spans="1:26" ht="15" customHeight="1">
      <c r="A1065" s="180" t="s">
        <v>443</v>
      </c>
      <c r="B1065" s="180">
        <v>157052546</v>
      </c>
      <c r="C1065" s="180" t="s">
        <v>1837</v>
      </c>
      <c r="D1065" s="180" t="s">
        <v>5473</v>
      </c>
      <c r="E1065" s="180" t="s">
        <v>1866</v>
      </c>
      <c r="F1065" s="180">
        <v>991.73</v>
      </c>
      <c r="G1065" s="180" t="s">
        <v>1840</v>
      </c>
      <c r="H1065" s="180" t="s">
        <v>5474</v>
      </c>
      <c r="I1065" s="180" t="s">
        <v>2293</v>
      </c>
      <c r="J1065" s="180" t="s">
        <v>349</v>
      </c>
      <c r="K1065" s="180" t="s">
        <v>5475</v>
      </c>
      <c r="L1065" s="180" t="s">
        <v>1837</v>
      </c>
      <c r="M1065" s="180" t="s">
        <v>1837</v>
      </c>
      <c r="N1065" s="180" t="s">
        <v>443</v>
      </c>
      <c r="O1065" s="180">
        <v>157052360</v>
      </c>
      <c r="P1065" s="180">
        <v>157052654</v>
      </c>
      <c r="Q1065" s="180" t="s">
        <v>3847</v>
      </c>
      <c r="R1065" s="180">
        <v>0</v>
      </c>
      <c r="S1065" s="180" t="s">
        <v>33</v>
      </c>
      <c r="T1065" s="180" t="s">
        <v>26</v>
      </c>
      <c r="U1065" s="180" t="b">
        <v>0</v>
      </c>
      <c r="V1065" s="180" t="s">
        <v>1858</v>
      </c>
      <c r="W1065" s="180" t="s">
        <v>42</v>
      </c>
      <c r="X1065" s="159"/>
      <c r="Y1065" s="159"/>
      <c r="Z1065" s="159"/>
    </row>
    <row r="1066" spans="1:26" ht="15" customHeight="1">
      <c r="A1066" s="180" t="s">
        <v>443</v>
      </c>
      <c r="B1066" s="180">
        <v>157052557</v>
      </c>
      <c r="C1066" s="180" t="s">
        <v>1837</v>
      </c>
      <c r="D1066" s="180" t="s">
        <v>1847</v>
      </c>
      <c r="E1066" s="180" t="s">
        <v>3848</v>
      </c>
      <c r="F1066" s="180">
        <v>3018.13</v>
      </c>
      <c r="G1066" s="180" t="s">
        <v>1840</v>
      </c>
      <c r="H1066" s="180" t="s">
        <v>3849</v>
      </c>
      <c r="I1066" s="180" t="s">
        <v>2954</v>
      </c>
      <c r="J1066" s="180" t="s">
        <v>3850</v>
      </c>
      <c r="K1066" s="180" t="s">
        <v>3851</v>
      </c>
      <c r="L1066" s="180" t="s">
        <v>3852</v>
      </c>
      <c r="M1066" s="180" t="s">
        <v>1877</v>
      </c>
      <c r="N1066" s="180" t="s">
        <v>443</v>
      </c>
      <c r="O1066" s="180">
        <v>157052360</v>
      </c>
      <c r="P1066" s="180">
        <v>157052654</v>
      </c>
      <c r="Q1066" s="180" t="s">
        <v>3847</v>
      </c>
      <c r="R1066" s="180">
        <v>0</v>
      </c>
      <c r="S1066" s="180" t="s">
        <v>33</v>
      </c>
      <c r="T1066" s="180" t="s">
        <v>26</v>
      </c>
      <c r="U1066" s="180" t="b">
        <v>0</v>
      </c>
      <c r="V1066" s="180" t="s">
        <v>1858</v>
      </c>
      <c r="W1066" s="180" t="s">
        <v>42</v>
      </c>
      <c r="X1066" s="159"/>
      <c r="Y1066" s="159"/>
      <c r="Z1066" s="159"/>
    </row>
    <row r="1067" spans="1:26" ht="15" customHeight="1">
      <c r="A1067" s="180" t="s">
        <v>443</v>
      </c>
      <c r="B1067" s="180">
        <v>168454024</v>
      </c>
      <c r="C1067" s="180" t="s">
        <v>1837</v>
      </c>
      <c r="D1067" s="180" t="s">
        <v>3115</v>
      </c>
      <c r="E1067" s="180" t="s">
        <v>1839</v>
      </c>
      <c r="F1067" s="180">
        <v>1594.4</v>
      </c>
      <c r="G1067" s="180" t="s">
        <v>1840</v>
      </c>
      <c r="H1067" s="180" t="s">
        <v>3853</v>
      </c>
      <c r="I1067" s="180" t="s">
        <v>2532</v>
      </c>
      <c r="J1067" s="180" t="s">
        <v>3854</v>
      </c>
      <c r="K1067" s="180" t="s">
        <v>3855</v>
      </c>
      <c r="L1067" s="180" t="s">
        <v>1837</v>
      </c>
      <c r="M1067" s="180" t="s">
        <v>1896</v>
      </c>
      <c r="N1067" s="180" t="s">
        <v>443</v>
      </c>
      <c r="O1067" s="180">
        <v>168453967</v>
      </c>
      <c r="P1067" s="180">
        <v>168454100</v>
      </c>
      <c r="Q1067" s="180" t="s">
        <v>3856</v>
      </c>
      <c r="R1067" s="180">
        <v>0</v>
      </c>
      <c r="S1067" s="180" t="s">
        <v>1905</v>
      </c>
      <c r="T1067" s="180" t="s">
        <v>26</v>
      </c>
      <c r="U1067" s="180" t="b">
        <v>0</v>
      </c>
      <c r="V1067" s="180" t="s">
        <v>1858</v>
      </c>
      <c r="W1067" s="180" t="s">
        <v>42</v>
      </c>
      <c r="X1067" s="159"/>
      <c r="Y1067" s="159"/>
      <c r="Z1067" s="159"/>
    </row>
    <row r="1068" spans="1:26" ht="15" customHeight="1">
      <c r="A1068" s="180" t="s">
        <v>443</v>
      </c>
      <c r="B1068" s="180">
        <v>176384091</v>
      </c>
      <c r="C1068" s="180" t="s">
        <v>1837</v>
      </c>
      <c r="D1068" s="180" t="s">
        <v>5476</v>
      </c>
      <c r="E1068" s="180" t="s">
        <v>1847</v>
      </c>
      <c r="F1068" s="180">
        <v>384.8</v>
      </c>
      <c r="G1068" s="180" t="s">
        <v>1840</v>
      </c>
      <c r="H1068" s="180" t="s">
        <v>5477</v>
      </c>
      <c r="I1068" s="180" t="s">
        <v>4583</v>
      </c>
      <c r="J1068" s="180" t="s">
        <v>5478</v>
      </c>
      <c r="K1068" s="180" t="s">
        <v>5479</v>
      </c>
      <c r="L1068" s="180" t="s">
        <v>5480</v>
      </c>
      <c r="M1068" s="180" t="s">
        <v>1837</v>
      </c>
      <c r="N1068" s="180" t="s">
        <v>443</v>
      </c>
      <c r="O1068" s="180">
        <v>176383980</v>
      </c>
      <c r="P1068" s="180">
        <v>176384283</v>
      </c>
      <c r="Q1068" s="180" t="s">
        <v>5481</v>
      </c>
      <c r="R1068" s="180">
        <v>0</v>
      </c>
      <c r="S1068" s="180" t="s">
        <v>33</v>
      </c>
      <c r="T1068" s="180" t="s">
        <v>26</v>
      </c>
      <c r="U1068" s="180" t="b">
        <v>0</v>
      </c>
      <c r="V1068" s="180" t="s">
        <v>1858</v>
      </c>
      <c r="W1068" s="180" t="s">
        <v>42</v>
      </c>
      <c r="X1068" s="159"/>
      <c r="Y1068" s="159"/>
      <c r="Z1068" s="159"/>
    </row>
    <row r="1069" spans="1:26" ht="15" customHeight="1">
      <c r="A1069" s="180" t="s">
        <v>443</v>
      </c>
      <c r="B1069" s="180">
        <v>177503170</v>
      </c>
      <c r="C1069" s="180" t="s">
        <v>1837</v>
      </c>
      <c r="D1069" s="180" t="s">
        <v>4548</v>
      </c>
      <c r="E1069" s="180" t="s">
        <v>1890</v>
      </c>
      <c r="F1069" s="180">
        <v>590.42999999999995</v>
      </c>
      <c r="G1069" s="180" t="s">
        <v>1840</v>
      </c>
      <c r="H1069" s="180" t="s">
        <v>5482</v>
      </c>
      <c r="I1069" s="180" t="s">
        <v>5483</v>
      </c>
      <c r="J1069" s="180" t="s">
        <v>5484</v>
      </c>
      <c r="K1069" s="180" t="s">
        <v>5485</v>
      </c>
      <c r="L1069" s="180" t="s">
        <v>5486</v>
      </c>
      <c r="M1069" s="180" t="s">
        <v>1837</v>
      </c>
      <c r="N1069" s="180" t="s">
        <v>443</v>
      </c>
      <c r="O1069" s="180">
        <v>177503044</v>
      </c>
      <c r="P1069" s="180">
        <v>177503392</v>
      </c>
      <c r="Q1069" s="180" t="s">
        <v>5487</v>
      </c>
      <c r="R1069" s="180">
        <v>0</v>
      </c>
      <c r="S1069" s="180" t="s">
        <v>33</v>
      </c>
      <c r="T1069" s="180" t="s">
        <v>26</v>
      </c>
      <c r="U1069" s="180" t="b">
        <v>0</v>
      </c>
      <c r="V1069" s="180" t="s">
        <v>1858</v>
      </c>
      <c r="W1069" s="180" t="s">
        <v>42</v>
      </c>
      <c r="X1069" s="159"/>
      <c r="Y1069" s="159"/>
      <c r="Z1069" s="159"/>
    </row>
    <row r="1070" spans="1:26" ht="15" customHeight="1">
      <c r="A1070" s="180" t="s">
        <v>443</v>
      </c>
      <c r="B1070" s="180">
        <v>179345258</v>
      </c>
      <c r="C1070" s="180" t="s">
        <v>1837</v>
      </c>
      <c r="D1070" s="180" t="s">
        <v>1866</v>
      </c>
      <c r="E1070" s="180" t="s">
        <v>2334</v>
      </c>
      <c r="F1070" s="180">
        <v>358.73</v>
      </c>
      <c r="G1070" s="180" t="s">
        <v>1840</v>
      </c>
      <c r="H1070" s="180" t="s">
        <v>3857</v>
      </c>
      <c r="I1070" s="180" t="s">
        <v>1990</v>
      </c>
      <c r="J1070" s="180" t="s">
        <v>3858</v>
      </c>
      <c r="K1070" s="180" t="s">
        <v>3859</v>
      </c>
      <c r="L1070" s="180" t="s">
        <v>1837</v>
      </c>
      <c r="M1070" s="180" t="s">
        <v>1896</v>
      </c>
      <c r="N1070" s="180" t="s">
        <v>443</v>
      </c>
      <c r="O1070" s="180">
        <v>179345189</v>
      </c>
      <c r="P1070" s="180">
        <v>179345328</v>
      </c>
      <c r="Q1070" s="180" t="s">
        <v>3860</v>
      </c>
      <c r="R1070" s="180">
        <v>0</v>
      </c>
      <c r="S1070" s="180" t="s">
        <v>33</v>
      </c>
      <c r="T1070" s="180" t="s">
        <v>26</v>
      </c>
      <c r="U1070" s="180" t="b">
        <v>0</v>
      </c>
      <c r="V1070" s="180" t="s">
        <v>1858</v>
      </c>
      <c r="W1070" s="180" t="s">
        <v>42</v>
      </c>
      <c r="X1070" s="159"/>
      <c r="Y1070" s="159"/>
      <c r="Z1070" s="159"/>
    </row>
    <row r="1071" spans="1:26" ht="15" customHeight="1">
      <c r="A1071" s="180" t="s">
        <v>443</v>
      </c>
      <c r="B1071" s="180">
        <v>181260427</v>
      </c>
      <c r="C1071" s="180" t="s">
        <v>1837</v>
      </c>
      <c r="D1071" s="180" t="s">
        <v>2118</v>
      </c>
      <c r="E1071" s="180" t="s">
        <v>1847</v>
      </c>
      <c r="F1071" s="180">
        <v>1927.87</v>
      </c>
      <c r="G1071" s="180" t="s">
        <v>1840</v>
      </c>
      <c r="H1071" s="180" t="s">
        <v>5488</v>
      </c>
      <c r="I1071" s="180" t="s">
        <v>2306</v>
      </c>
      <c r="J1071" s="180" t="s">
        <v>5489</v>
      </c>
      <c r="K1071" s="180" t="s">
        <v>5490</v>
      </c>
      <c r="L1071" s="180" t="s">
        <v>5491</v>
      </c>
      <c r="M1071" s="180" t="s">
        <v>1837</v>
      </c>
      <c r="N1071" s="180" t="s">
        <v>443</v>
      </c>
      <c r="O1071" s="180">
        <v>181260000</v>
      </c>
      <c r="P1071" s="180">
        <v>181260813</v>
      </c>
      <c r="Q1071" s="180" t="s">
        <v>5492</v>
      </c>
      <c r="R1071" s="180">
        <v>0</v>
      </c>
      <c r="S1071" s="180" t="s">
        <v>33</v>
      </c>
      <c r="T1071" s="180" t="s">
        <v>26</v>
      </c>
      <c r="U1071" s="180" t="b">
        <v>0</v>
      </c>
      <c r="V1071" s="180" t="s">
        <v>1858</v>
      </c>
      <c r="W1071" s="180" t="s">
        <v>42</v>
      </c>
      <c r="X1071" s="159"/>
      <c r="Y1071" s="159"/>
      <c r="Z1071" s="159"/>
    </row>
    <row r="1072" spans="1:26" ht="15" customHeight="1">
      <c r="A1072" s="180" t="s">
        <v>444</v>
      </c>
      <c r="B1072" s="180">
        <v>1390850</v>
      </c>
      <c r="C1072" s="180" t="s">
        <v>1837</v>
      </c>
      <c r="D1072" s="180" t="s">
        <v>1866</v>
      </c>
      <c r="E1072" s="180" t="s">
        <v>2059</v>
      </c>
      <c r="F1072" s="180">
        <v>916.68</v>
      </c>
      <c r="G1072" s="180" t="s">
        <v>1840</v>
      </c>
      <c r="H1072" s="180" t="s">
        <v>3865</v>
      </c>
      <c r="I1072" s="180" t="s">
        <v>3866</v>
      </c>
      <c r="J1072" s="180" t="s">
        <v>3867</v>
      </c>
      <c r="K1072" s="180" t="s">
        <v>3868</v>
      </c>
      <c r="L1072" s="180" t="s">
        <v>3869</v>
      </c>
      <c r="M1072" s="180" t="s">
        <v>1844</v>
      </c>
      <c r="N1072" s="180" t="s">
        <v>444</v>
      </c>
      <c r="O1072" s="180">
        <v>1389947</v>
      </c>
      <c r="P1072" s="180">
        <v>1391118</v>
      </c>
      <c r="Q1072" s="180" t="s">
        <v>3870</v>
      </c>
      <c r="R1072" s="180">
        <v>0</v>
      </c>
      <c r="S1072" s="180" t="s">
        <v>1905</v>
      </c>
      <c r="T1072" s="180" t="s">
        <v>26</v>
      </c>
      <c r="U1072" s="180" t="b">
        <v>0</v>
      </c>
      <c r="V1072" s="180" t="s">
        <v>1858</v>
      </c>
      <c r="W1072" s="180" t="s">
        <v>42</v>
      </c>
      <c r="X1072" s="159"/>
      <c r="Y1072" s="159"/>
      <c r="Z1072" s="159"/>
    </row>
    <row r="1073" spans="1:26" ht="15" customHeight="1">
      <c r="A1073" s="180" t="s">
        <v>444</v>
      </c>
      <c r="B1073" s="180">
        <v>1611567</v>
      </c>
      <c r="C1073" s="180" t="s">
        <v>1837</v>
      </c>
      <c r="D1073" s="180" t="s">
        <v>1866</v>
      </c>
      <c r="E1073" s="180" t="s">
        <v>2059</v>
      </c>
      <c r="F1073" s="180">
        <v>991.23</v>
      </c>
      <c r="G1073" s="180" t="s">
        <v>1840</v>
      </c>
      <c r="H1073" s="180" t="s">
        <v>3871</v>
      </c>
      <c r="I1073" s="180" t="s">
        <v>2558</v>
      </c>
      <c r="J1073" s="180" t="s">
        <v>3872</v>
      </c>
      <c r="K1073" s="180" t="s">
        <v>3873</v>
      </c>
      <c r="L1073" s="180" t="s">
        <v>1837</v>
      </c>
      <c r="M1073" s="180" t="s">
        <v>1844</v>
      </c>
      <c r="N1073" s="180" t="s">
        <v>444</v>
      </c>
      <c r="O1073" s="180">
        <v>1610445</v>
      </c>
      <c r="P1073" s="180">
        <v>1612107</v>
      </c>
      <c r="Q1073" s="180" t="s">
        <v>3874</v>
      </c>
      <c r="R1073" s="180">
        <v>0</v>
      </c>
      <c r="S1073" s="180" t="s">
        <v>1905</v>
      </c>
      <c r="T1073" s="180" t="s">
        <v>26</v>
      </c>
      <c r="U1073" s="180" t="b">
        <v>0</v>
      </c>
      <c r="V1073" s="180" t="s">
        <v>1858</v>
      </c>
      <c r="W1073" s="180" t="s">
        <v>42</v>
      </c>
      <c r="X1073" s="159"/>
      <c r="Y1073" s="159"/>
      <c r="Z1073" s="159"/>
    </row>
    <row r="1074" spans="1:26" ht="15" customHeight="1">
      <c r="A1074" s="180" t="s">
        <v>444</v>
      </c>
      <c r="B1074" s="180">
        <v>1611782</v>
      </c>
      <c r="C1074" s="180" t="s">
        <v>1837</v>
      </c>
      <c r="D1074" s="180" t="s">
        <v>1890</v>
      </c>
      <c r="E1074" s="180" t="s">
        <v>3875</v>
      </c>
      <c r="F1074" s="180">
        <v>498.06</v>
      </c>
      <c r="G1074" s="180" t="s">
        <v>1840</v>
      </c>
      <c r="H1074" s="180" t="s">
        <v>3876</v>
      </c>
      <c r="I1074" s="180" t="s">
        <v>2481</v>
      </c>
      <c r="J1074" s="180" t="s">
        <v>3877</v>
      </c>
      <c r="K1074" s="180" t="s">
        <v>3878</v>
      </c>
      <c r="L1074" s="180" t="s">
        <v>1837</v>
      </c>
      <c r="M1074" s="180" t="s">
        <v>1844</v>
      </c>
      <c r="N1074" s="180" t="s">
        <v>444</v>
      </c>
      <c r="O1074" s="180">
        <v>1610445</v>
      </c>
      <c r="P1074" s="180">
        <v>1612107</v>
      </c>
      <c r="Q1074" s="180" t="s">
        <v>3874</v>
      </c>
      <c r="R1074" s="180">
        <v>0</v>
      </c>
      <c r="S1074" s="180" t="s">
        <v>1905</v>
      </c>
      <c r="T1074" s="180" t="s">
        <v>26</v>
      </c>
      <c r="U1074" s="180" t="b">
        <v>0</v>
      </c>
      <c r="V1074" s="180" t="s">
        <v>1858</v>
      </c>
      <c r="W1074" s="180" t="s">
        <v>42</v>
      </c>
      <c r="X1074" s="159"/>
      <c r="Y1074" s="159"/>
      <c r="Z1074" s="159"/>
    </row>
    <row r="1075" spans="1:26" ht="15" customHeight="1">
      <c r="A1075" s="180" t="s">
        <v>444</v>
      </c>
      <c r="B1075" s="180">
        <v>27255285</v>
      </c>
      <c r="C1075" s="180" t="s">
        <v>1837</v>
      </c>
      <c r="D1075" s="180" t="s">
        <v>5493</v>
      </c>
      <c r="E1075" s="180" t="s">
        <v>1890</v>
      </c>
      <c r="F1075" s="180">
        <v>553.64</v>
      </c>
      <c r="G1075" s="180" t="s">
        <v>1840</v>
      </c>
      <c r="H1075" s="180" t="s">
        <v>5494</v>
      </c>
      <c r="I1075" s="180" t="s">
        <v>2245</v>
      </c>
      <c r="J1075" s="180" t="s">
        <v>5495</v>
      </c>
      <c r="K1075" s="180" t="s">
        <v>5496</v>
      </c>
      <c r="L1075" s="180" t="s">
        <v>5497</v>
      </c>
      <c r="M1075" s="180" t="s">
        <v>1837</v>
      </c>
      <c r="N1075" s="180" t="s">
        <v>444</v>
      </c>
      <c r="O1075" s="180">
        <v>27255246</v>
      </c>
      <c r="P1075" s="180">
        <v>27255315</v>
      </c>
      <c r="Q1075" s="180" t="s">
        <v>5498</v>
      </c>
      <c r="R1075" s="180">
        <v>0</v>
      </c>
      <c r="S1075" s="180" t="s">
        <v>1905</v>
      </c>
      <c r="T1075" s="180" t="s">
        <v>26</v>
      </c>
      <c r="U1075" s="180" t="b">
        <v>0</v>
      </c>
      <c r="V1075" s="180" t="s">
        <v>1858</v>
      </c>
      <c r="W1075" s="180" t="s">
        <v>42</v>
      </c>
      <c r="X1075" s="159"/>
      <c r="Y1075" s="159"/>
      <c r="Z1075" s="159"/>
    </row>
    <row r="1076" spans="1:26" ht="15" customHeight="1">
      <c r="A1076" s="180" t="s">
        <v>444</v>
      </c>
      <c r="B1076" s="180">
        <v>29943334</v>
      </c>
      <c r="C1076" s="180" t="s">
        <v>1837</v>
      </c>
      <c r="D1076" s="180" t="s">
        <v>3440</v>
      </c>
      <c r="E1076" s="180" t="s">
        <v>1890</v>
      </c>
      <c r="F1076" s="180">
        <v>273.26</v>
      </c>
      <c r="G1076" s="180" t="s">
        <v>1837</v>
      </c>
      <c r="H1076" s="180" t="s">
        <v>5499</v>
      </c>
      <c r="I1076" s="180" t="s">
        <v>2458</v>
      </c>
      <c r="J1076" s="180" t="s">
        <v>5500</v>
      </c>
      <c r="K1076" s="180" t="s">
        <v>1837</v>
      </c>
      <c r="L1076" s="180" t="s">
        <v>1837</v>
      </c>
      <c r="M1076" s="180" t="s">
        <v>1837</v>
      </c>
      <c r="N1076" s="180" t="s">
        <v>444</v>
      </c>
      <c r="O1076" s="180">
        <v>29943267</v>
      </c>
      <c r="P1076" s="180">
        <v>29943543</v>
      </c>
      <c r="Q1076" s="180" t="s">
        <v>5501</v>
      </c>
      <c r="R1076" s="180">
        <v>0</v>
      </c>
      <c r="S1076" s="180" t="s">
        <v>1905</v>
      </c>
      <c r="T1076" s="180" t="s">
        <v>26</v>
      </c>
      <c r="U1076" s="180" t="b">
        <v>0</v>
      </c>
      <c r="V1076" s="180" t="s">
        <v>1858</v>
      </c>
      <c r="W1076" s="180" t="s">
        <v>42</v>
      </c>
      <c r="X1076" s="159"/>
      <c r="Y1076" s="159"/>
      <c r="Z1076" s="159"/>
    </row>
    <row r="1077" spans="1:26" ht="15" customHeight="1">
      <c r="A1077" s="180" t="s">
        <v>444</v>
      </c>
      <c r="B1077" s="180">
        <v>29943338</v>
      </c>
      <c r="C1077" s="180" t="s">
        <v>1837</v>
      </c>
      <c r="D1077" s="180" t="s">
        <v>1866</v>
      </c>
      <c r="E1077" s="180" t="s">
        <v>3915</v>
      </c>
      <c r="F1077" s="180">
        <v>337.23</v>
      </c>
      <c r="G1077" s="180" t="s">
        <v>1837</v>
      </c>
      <c r="H1077" s="180" t="s">
        <v>5502</v>
      </c>
      <c r="I1077" s="180" t="s">
        <v>2184</v>
      </c>
      <c r="J1077" s="180" t="s">
        <v>5503</v>
      </c>
      <c r="K1077" s="180" t="s">
        <v>1837</v>
      </c>
      <c r="L1077" s="180" t="s">
        <v>1837</v>
      </c>
      <c r="M1077" s="180" t="s">
        <v>1837</v>
      </c>
      <c r="N1077" s="180" t="s">
        <v>444</v>
      </c>
      <c r="O1077" s="180">
        <v>29943267</v>
      </c>
      <c r="P1077" s="180">
        <v>29943543</v>
      </c>
      <c r="Q1077" s="180" t="s">
        <v>5501</v>
      </c>
      <c r="R1077" s="180">
        <v>0</v>
      </c>
      <c r="S1077" s="180" t="s">
        <v>1905</v>
      </c>
      <c r="T1077" s="180" t="s">
        <v>26</v>
      </c>
      <c r="U1077" s="180" t="b">
        <v>0</v>
      </c>
      <c r="V1077" s="180" t="s">
        <v>1858</v>
      </c>
      <c r="W1077" s="180" t="s">
        <v>42</v>
      </c>
      <c r="X1077" s="159"/>
      <c r="Y1077" s="159"/>
      <c r="Z1077" s="159"/>
    </row>
    <row r="1078" spans="1:26" ht="15" customHeight="1">
      <c r="A1078" s="180" t="s">
        <v>444</v>
      </c>
      <c r="B1078" s="180">
        <v>30590700</v>
      </c>
      <c r="C1078" s="180" t="s">
        <v>1837</v>
      </c>
      <c r="D1078" s="180" t="s">
        <v>1866</v>
      </c>
      <c r="E1078" s="180" t="s">
        <v>2066</v>
      </c>
      <c r="F1078" s="180">
        <v>1203.73</v>
      </c>
      <c r="G1078" s="180" t="s">
        <v>1840</v>
      </c>
      <c r="H1078" s="180" t="s">
        <v>5504</v>
      </c>
      <c r="I1078" s="180" t="s">
        <v>2532</v>
      </c>
      <c r="J1078" s="180" t="s">
        <v>5505</v>
      </c>
      <c r="K1078" s="180" t="s">
        <v>5506</v>
      </c>
      <c r="L1078" s="180" t="s">
        <v>1837</v>
      </c>
      <c r="M1078" s="180" t="s">
        <v>1837</v>
      </c>
      <c r="N1078" s="180" t="s">
        <v>444</v>
      </c>
      <c r="O1078" s="180">
        <v>30590534</v>
      </c>
      <c r="P1078" s="180">
        <v>30590701</v>
      </c>
      <c r="Q1078" s="180" t="s">
        <v>5507</v>
      </c>
      <c r="R1078" s="180">
        <v>0</v>
      </c>
      <c r="S1078" s="180" t="s">
        <v>1905</v>
      </c>
      <c r="T1078" s="180" t="s">
        <v>26</v>
      </c>
      <c r="U1078" s="180" t="b">
        <v>0</v>
      </c>
      <c r="V1078" s="180" t="s">
        <v>1858</v>
      </c>
      <c r="W1078" s="180" t="s">
        <v>42</v>
      </c>
      <c r="X1078" s="159"/>
      <c r="Y1078" s="159"/>
      <c r="Z1078" s="159"/>
    </row>
    <row r="1079" spans="1:26" ht="15" customHeight="1">
      <c r="A1079" s="180" t="s">
        <v>444</v>
      </c>
      <c r="B1079" s="180">
        <v>30642853</v>
      </c>
      <c r="C1079" s="180" t="s">
        <v>1837</v>
      </c>
      <c r="D1079" s="180" t="s">
        <v>5508</v>
      </c>
      <c r="E1079" s="180" t="s">
        <v>1847</v>
      </c>
      <c r="F1079" s="180">
        <v>160.72999999999999</v>
      </c>
      <c r="G1079" s="180" t="s">
        <v>1837</v>
      </c>
      <c r="H1079" s="180" t="s">
        <v>5509</v>
      </c>
      <c r="I1079" s="180" t="s">
        <v>1887</v>
      </c>
      <c r="J1079" s="180" t="s">
        <v>5510</v>
      </c>
      <c r="K1079" s="180" t="s">
        <v>1837</v>
      </c>
      <c r="L1079" s="180" t="s">
        <v>1837</v>
      </c>
      <c r="M1079" s="180" t="s">
        <v>1837</v>
      </c>
      <c r="N1079" s="180" t="s">
        <v>444</v>
      </c>
      <c r="O1079" s="180">
        <v>30642767</v>
      </c>
      <c r="P1079" s="180">
        <v>30643011</v>
      </c>
      <c r="Q1079" s="180" t="s">
        <v>5511</v>
      </c>
      <c r="R1079" s="180">
        <v>0</v>
      </c>
      <c r="S1079" s="180" t="s">
        <v>1905</v>
      </c>
      <c r="T1079" s="180" t="s">
        <v>26</v>
      </c>
      <c r="U1079" s="180" t="b">
        <v>0</v>
      </c>
      <c r="V1079" s="180" t="s">
        <v>1858</v>
      </c>
      <c r="W1079" s="180" t="s">
        <v>42</v>
      </c>
      <c r="X1079" s="159"/>
      <c r="Y1079" s="159"/>
      <c r="Z1079" s="159"/>
    </row>
    <row r="1080" spans="1:26" ht="15" customHeight="1">
      <c r="A1080" s="180" t="s">
        <v>444</v>
      </c>
      <c r="B1080" s="180">
        <v>31026245</v>
      </c>
      <c r="C1080" s="180" t="s">
        <v>1837</v>
      </c>
      <c r="D1080" s="180" t="s">
        <v>5512</v>
      </c>
      <c r="E1080" s="180" t="s">
        <v>1890</v>
      </c>
      <c r="F1080" s="180">
        <v>283.73</v>
      </c>
      <c r="G1080" s="180" t="s">
        <v>1837</v>
      </c>
      <c r="H1080" s="180" t="s">
        <v>5513</v>
      </c>
      <c r="I1080" s="180" t="s">
        <v>2042</v>
      </c>
      <c r="J1080" s="180" t="s">
        <v>5514</v>
      </c>
      <c r="K1080" s="180" t="s">
        <v>1837</v>
      </c>
      <c r="L1080" s="180" t="s">
        <v>1837</v>
      </c>
      <c r="M1080" s="180" t="s">
        <v>1837</v>
      </c>
      <c r="N1080" s="180" t="s">
        <v>444</v>
      </c>
      <c r="O1080" s="180">
        <v>31025501</v>
      </c>
      <c r="P1080" s="180">
        <v>31030100</v>
      </c>
      <c r="Q1080" s="180" t="s">
        <v>3894</v>
      </c>
      <c r="R1080" s="180">
        <v>0</v>
      </c>
      <c r="S1080" s="180" t="s">
        <v>1905</v>
      </c>
      <c r="T1080" s="180" t="s">
        <v>26</v>
      </c>
      <c r="U1080" s="180" t="b">
        <v>0</v>
      </c>
      <c r="V1080" s="180" t="s">
        <v>1858</v>
      </c>
      <c r="W1080" s="180" t="s">
        <v>42</v>
      </c>
      <c r="X1080" s="159"/>
      <c r="Y1080" s="159"/>
      <c r="Z1080" s="159"/>
    </row>
    <row r="1081" spans="1:26" ht="15" customHeight="1">
      <c r="A1081" s="180" t="s">
        <v>444</v>
      </c>
      <c r="B1081" s="180">
        <v>31026257</v>
      </c>
      <c r="C1081" s="180" t="s">
        <v>1837</v>
      </c>
      <c r="D1081" s="180" t="s">
        <v>5515</v>
      </c>
      <c r="E1081" s="180" t="s">
        <v>1866</v>
      </c>
      <c r="F1081" s="180">
        <v>262.73</v>
      </c>
      <c r="G1081" s="180" t="s">
        <v>1837</v>
      </c>
      <c r="H1081" s="180" t="s">
        <v>5516</v>
      </c>
      <c r="I1081" s="180" t="s">
        <v>2293</v>
      </c>
      <c r="J1081" s="180" t="s">
        <v>5517</v>
      </c>
      <c r="K1081" s="180" t="s">
        <v>1837</v>
      </c>
      <c r="L1081" s="180" t="s">
        <v>1837</v>
      </c>
      <c r="M1081" s="180" t="s">
        <v>1837</v>
      </c>
      <c r="N1081" s="180" t="s">
        <v>444</v>
      </c>
      <c r="O1081" s="180">
        <v>31025501</v>
      </c>
      <c r="P1081" s="180">
        <v>31030100</v>
      </c>
      <c r="Q1081" s="180" t="s">
        <v>3894</v>
      </c>
      <c r="R1081" s="180">
        <v>0</v>
      </c>
      <c r="S1081" s="180" t="s">
        <v>1905</v>
      </c>
      <c r="T1081" s="180" t="s">
        <v>26</v>
      </c>
      <c r="U1081" s="180" t="b">
        <v>0</v>
      </c>
      <c r="V1081" s="180" t="s">
        <v>1858</v>
      </c>
      <c r="W1081" s="180" t="s">
        <v>42</v>
      </c>
      <c r="X1081" s="159"/>
      <c r="Y1081" s="159"/>
      <c r="Z1081" s="159"/>
    </row>
    <row r="1082" spans="1:26" ht="15" customHeight="1">
      <c r="A1082" s="180" t="s">
        <v>444</v>
      </c>
      <c r="B1082" s="180">
        <v>31028873</v>
      </c>
      <c r="C1082" s="180" t="s">
        <v>1837</v>
      </c>
      <c r="D1082" s="180" t="s">
        <v>1890</v>
      </c>
      <c r="E1082" s="180" t="s">
        <v>5518</v>
      </c>
      <c r="F1082" s="180">
        <v>156.72999999999999</v>
      </c>
      <c r="G1082" s="180" t="s">
        <v>1840</v>
      </c>
      <c r="H1082" s="180" t="s">
        <v>5519</v>
      </c>
      <c r="I1082" s="180" t="s">
        <v>2008</v>
      </c>
      <c r="J1082" s="180" t="s">
        <v>349</v>
      </c>
      <c r="K1082" s="180" t="s">
        <v>5520</v>
      </c>
      <c r="L1082" s="180" t="s">
        <v>1837</v>
      </c>
      <c r="M1082" s="180" t="s">
        <v>1837</v>
      </c>
      <c r="N1082" s="180" t="s">
        <v>444</v>
      </c>
      <c r="O1082" s="180">
        <v>31025501</v>
      </c>
      <c r="P1082" s="180">
        <v>31030100</v>
      </c>
      <c r="Q1082" s="180" t="s">
        <v>3894</v>
      </c>
      <c r="R1082" s="180">
        <v>0</v>
      </c>
      <c r="S1082" s="180" t="s">
        <v>1905</v>
      </c>
      <c r="T1082" s="180" t="s">
        <v>26</v>
      </c>
      <c r="U1082" s="180" t="b">
        <v>0</v>
      </c>
      <c r="V1082" s="180" t="s">
        <v>1858</v>
      </c>
      <c r="W1082" s="180" t="s">
        <v>42</v>
      </c>
      <c r="X1082" s="159"/>
      <c r="Y1082" s="159"/>
      <c r="Z1082" s="159"/>
    </row>
    <row r="1083" spans="1:26" ht="15" customHeight="1">
      <c r="A1083" s="180" t="s">
        <v>444</v>
      </c>
      <c r="B1083" s="180">
        <v>31028943</v>
      </c>
      <c r="C1083" s="180" t="s">
        <v>1837</v>
      </c>
      <c r="D1083" s="180" t="s">
        <v>1847</v>
      </c>
      <c r="E1083" s="180" t="s">
        <v>5521</v>
      </c>
      <c r="F1083" s="180">
        <v>188.73</v>
      </c>
      <c r="G1083" s="180" t="s">
        <v>1840</v>
      </c>
      <c r="H1083" s="180" t="s">
        <v>5522</v>
      </c>
      <c r="I1083" s="180" t="s">
        <v>2042</v>
      </c>
      <c r="J1083" s="180" t="s">
        <v>349</v>
      </c>
      <c r="K1083" s="180" t="s">
        <v>5523</v>
      </c>
      <c r="L1083" s="180" t="s">
        <v>1837</v>
      </c>
      <c r="M1083" s="180" t="s">
        <v>1837</v>
      </c>
      <c r="N1083" s="180" t="s">
        <v>444</v>
      </c>
      <c r="O1083" s="180">
        <v>31025501</v>
      </c>
      <c r="P1083" s="180">
        <v>31030100</v>
      </c>
      <c r="Q1083" s="180" t="s">
        <v>3894</v>
      </c>
      <c r="R1083" s="180">
        <v>0</v>
      </c>
      <c r="S1083" s="180" t="s">
        <v>1905</v>
      </c>
      <c r="T1083" s="180" t="s">
        <v>26</v>
      </c>
      <c r="U1083" s="180" t="b">
        <v>0</v>
      </c>
      <c r="V1083" s="180" t="s">
        <v>1858</v>
      </c>
      <c r="W1083" s="180" t="s">
        <v>42</v>
      </c>
      <c r="X1083" s="159"/>
      <c r="Y1083" s="159"/>
      <c r="Z1083" s="159"/>
    </row>
    <row r="1084" spans="1:26" ht="15" customHeight="1">
      <c r="A1084" s="180" t="s">
        <v>444</v>
      </c>
      <c r="B1084" s="180">
        <v>31412380</v>
      </c>
      <c r="C1084" s="180" t="s">
        <v>1837</v>
      </c>
      <c r="D1084" s="180" t="s">
        <v>5524</v>
      </c>
      <c r="E1084" s="180" t="s">
        <v>1839</v>
      </c>
      <c r="F1084" s="180">
        <v>840.4</v>
      </c>
      <c r="G1084" s="180" t="s">
        <v>1840</v>
      </c>
      <c r="H1084" s="180" t="s">
        <v>5525</v>
      </c>
      <c r="I1084" s="180" t="s">
        <v>2098</v>
      </c>
      <c r="J1084" s="180" t="s">
        <v>5526</v>
      </c>
      <c r="K1084" s="180" t="s">
        <v>5527</v>
      </c>
      <c r="L1084" s="180" t="s">
        <v>1837</v>
      </c>
      <c r="M1084" s="180" t="s">
        <v>1837</v>
      </c>
      <c r="N1084" s="180" t="s">
        <v>444</v>
      </c>
      <c r="O1084" s="180">
        <v>31412324</v>
      </c>
      <c r="P1084" s="180">
        <v>31412431</v>
      </c>
      <c r="Q1084" s="180" t="s">
        <v>3904</v>
      </c>
      <c r="R1084" s="180">
        <v>0</v>
      </c>
      <c r="S1084" s="180" t="s">
        <v>1905</v>
      </c>
      <c r="T1084" s="180" t="s">
        <v>26</v>
      </c>
      <c r="U1084" s="180" t="b">
        <v>0</v>
      </c>
      <c r="V1084" s="180" t="s">
        <v>1846</v>
      </c>
      <c r="W1084" s="180" t="s">
        <v>42</v>
      </c>
      <c r="X1084" s="159"/>
      <c r="Y1084" s="159"/>
      <c r="Z1084" s="159"/>
    </row>
    <row r="1085" spans="1:26" ht="15" customHeight="1">
      <c r="A1085" s="180" t="s">
        <v>444</v>
      </c>
      <c r="B1085" s="180">
        <v>31412383</v>
      </c>
      <c r="C1085" s="180" t="s">
        <v>1837</v>
      </c>
      <c r="D1085" s="180" t="s">
        <v>2500</v>
      </c>
      <c r="E1085" s="180" t="s">
        <v>1839</v>
      </c>
      <c r="F1085" s="180">
        <v>610.23</v>
      </c>
      <c r="G1085" s="180" t="s">
        <v>1840</v>
      </c>
      <c r="H1085" s="180" t="s">
        <v>3901</v>
      </c>
      <c r="I1085" s="180" t="s">
        <v>2008</v>
      </c>
      <c r="J1085" s="180" t="s">
        <v>5528</v>
      </c>
      <c r="K1085" s="180" t="s">
        <v>5529</v>
      </c>
      <c r="L1085" s="180" t="s">
        <v>1837</v>
      </c>
      <c r="M1085" s="180" t="s">
        <v>1837</v>
      </c>
      <c r="N1085" s="180" t="s">
        <v>444</v>
      </c>
      <c r="O1085" s="180">
        <v>31412324</v>
      </c>
      <c r="P1085" s="180">
        <v>31412431</v>
      </c>
      <c r="Q1085" s="180" t="s">
        <v>3904</v>
      </c>
      <c r="R1085" s="180">
        <v>0</v>
      </c>
      <c r="S1085" s="180" t="s">
        <v>1905</v>
      </c>
      <c r="T1085" s="180" t="s">
        <v>26</v>
      </c>
      <c r="U1085" s="180" t="b">
        <v>0</v>
      </c>
      <c r="V1085" s="180" t="s">
        <v>1858</v>
      </c>
      <c r="W1085" s="180" t="s">
        <v>42</v>
      </c>
      <c r="X1085" s="159"/>
      <c r="Y1085" s="159"/>
      <c r="Z1085" s="159"/>
    </row>
    <row r="1086" spans="1:26" ht="15" customHeight="1">
      <c r="A1086" s="180" t="s">
        <v>444</v>
      </c>
      <c r="B1086" s="180">
        <v>31954625</v>
      </c>
      <c r="C1086" s="180" t="s">
        <v>1837</v>
      </c>
      <c r="D1086" s="180" t="s">
        <v>5530</v>
      </c>
      <c r="E1086" s="180" t="s">
        <v>1839</v>
      </c>
      <c r="F1086" s="180">
        <v>737.73</v>
      </c>
      <c r="G1086" s="180" t="s">
        <v>1840</v>
      </c>
      <c r="H1086" s="180" t="s">
        <v>5531</v>
      </c>
      <c r="I1086" s="180" t="s">
        <v>2008</v>
      </c>
      <c r="J1086" s="180" t="s">
        <v>5532</v>
      </c>
      <c r="K1086" s="180" t="s">
        <v>5533</v>
      </c>
      <c r="L1086" s="180" t="s">
        <v>1837</v>
      </c>
      <c r="M1086" s="180" t="s">
        <v>1837</v>
      </c>
      <c r="N1086" s="180" t="s">
        <v>444</v>
      </c>
      <c r="O1086" s="180">
        <v>31954554</v>
      </c>
      <c r="P1086" s="180">
        <v>31954892</v>
      </c>
      <c r="Q1086" s="180" t="s">
        <v>5534</v>
      </c>
      <c r="R1086" s="180">
        <v>0</v>
      </c>
      <c r="S1086" s="180" t="s">
        <v>33</v>
      </c>
      <c r="T1086" s="180" t="s">
        <v>26</v>
      </c>
      <c r="U1086" s="180" t="b">
        <v>0</v>
      </c>
      <c r="V1086" s="180" t="s">
        <v>1858</v>
      </c>
      <c r="W1086" s="180" t="s">
        <v>42</v>
      </c>
      <c r="X1086" s="159"/>
      <c r="Y1086" s="159"/>
      <c r="Z1086" s="159"/>
    </row>
    <row r="1087" spans="1:26" ht="15" customHeight="1">
      <c r="A1087" s="180" t="s">
        <v>444</v>
      </c>
      <c r="B1087" s="180">
        <v>32038437</v>
      </c>
      <c r="C1087" s="180" t="s">
        <v>1837</v>
      </c>
      <c r="D1087" s="180" t="s">
        <v>2288</v>
      </c>
      <c r="E1087" s="180" t="s">
        <v>1847</v>
      </c>
      <c r="F1087" s="180">
        <v>637.73</v>
      </c>
      <c r="G1087" s="180" t="s">
        <v>1837</v>
      </c>
      <c r="H1087" s="180" t="s">
        <v>5535</v>
      </c>
      <c r="I1087" s="180" t="s">
        <v>2042</v>
      </c>
      <c r="J1087" s="180" t="s">
        <v>5536</v>
      </c>
      <c r="K1087" s="180" t="s">
        <v>1837</v>
      </c>
      <c r="L1087" s="180" t="s">
        <v>1837</v>
      </c>
      <c r="M1087" s="180" t="s">
        <v>1837</v>
      </c>
      <c r="N1087" s="180" t="s">
        <v>444</v>
      </c>
      <c r="O1087" s="180">
        <v>32038422</v>
      </c>
      <c r="P1087" s="180">
        <v>32038624</v>
      </c>
      <c r="Q1087" s="180" t="s">
        <v>5537</v>
      </c>
      <c r="R1087" s="180">
        <v>0</v>
      </c>
      <c r="S1087" s="180" t="s">
        <v>1905</v>
      </c>
      <c r="T1087" s="180" t="s">
        <v>26</v>
      </c>
      <c r="U1087" s="180" t="b">
        <v>0</v>
      </c>
      <c r="V1087" s="180" t="s">
        <v>1858</v>
      </c>
      <c r="W1087" s="180" t="s">
        <v>42</v>
      </c>
      <c r="X1087" s="159"/>
      <c r="Y1087" s="159"/>
      <c r="Z1087" s="159"/>
    </row>
    <row r="1088" spans="1:26" ht="15" customHeight="1">
      <c r="A1088" s="180" t="s">
        <v>444</v>
      </c>
      <c r="B1088" s="180">
        <v>32223881</v>
      </c>
      <c r="C1088" s="180" t="s">
        <v>1837</v>
      </c>
      <c r="D1088" s="180" t="s">
        <v>1839</v>
      </c>
      <c r="E1088" s="180" t="s">
        <v>5538</v>
      </c>
      <c r="F1088" s="180">
        <v>30</v>
      </c>
      <c r="G1088" s="180" t="s">
        <v>1840</v>
      </c>
      <c r="H1088" s="180" t="s">
        <v>5539</v>
      </c>
      <c r="I1088" s="180" t="s">
        <v>773</v>
      </c>
      <c r="J1088" s="180" t="s">
        <v>1837</v>
      </c>
      <c r="K1088" s="180" t="s">
        <v>1837</v>
      </c>
      <c r="L1088" s="180" t="s">
        <v>1837</v>
      </c>
      <c r="M1088" s="180" t="s">
        <v>1896</v>
      </c>
      <c r="N1088" s="180" t="s">
        <v>444</v>
      </c>
      <c r="O1088" s="180">
        <v>32223855</v>
      </c>
      <c r="P1088" s="180">
        <v>32223928</v>
      </c>
      <c r="Q1088" s="180" t="s">
        <v>3910</v>
      </c>
      <c r="R1088" s="180">
        <v>0</v>
      </c>
      <c r="S1088" s="180" t="s">
        <v>33</v>
      </c>
      <c r="T1088" s="180" t="s">
        <v>26</v>
      </c>
      <c r="U1088" s="180" t="b">
        <v>0</v>
      </c>
      <c r="V1088" s="180" t="s">
        <v>1858</v>
      </c>
      <c r="W1088" s="180" t="s">
        <v>42</v>
      </c>
      <c r="X1088" s="159"/>
      <c r="Y1088" s="159"/>
      <c r="Z1088" s="159"/>
    </row>
    <row r="1089" spans="1:26" ht="15" customHeight="1">
      <c r="A1089" s="180" t="s">
        <v>444</v>
      </c>
      <c r="B1089" s="180">
        <v>32521974</v>
      </c>
      <c r="C1089" s="180" t="s">
        <v>1837</v>
      </c>
      <c r="D1089" s="180" t="s">
        <v>1865</v>
      </c>
      <c r="E1089" s="180" t="s">
        <v>1866</v>
      </c>
      <c r="F1089" s="180">
        <v>64.05</v>
      </c>
      <c r="G1089" s="180" t="s">
        <v>1837</v>
      </c>
      <c r="H1089" s="180" t="s">
        <v>5540</v>
      </c>
      <c r="I1089" s="180" t="s">
        <v>2618</v>
      </c>
      <c r="J1089" s="180" t="s">
        <v>5541</v>
      </c>
      <c r="K1089" s="180" t="s">
        <v>1837</v>
      </c>
      <c r="L1089" s="180" t="s">
        <v>1837</v>
      </c>
      <c r="M1089" s="180" t="s">
        <v>1837</v>
      </c>
      <c r="N1089" s="180" t="s">
        <v>444</v>
      </c>
      <c r="O1089" s="180">
        <v>32521904</v>
      </c>
      <c r="P1089" s="180">
        <v>32522174</v>
      </c>
      <c r="Q1089" s="180" t="s">
        <v>1797</v>
      </c>
      <c r="R1089" s="180">
        <v>0</v>
      </c>
      <c r="S1089" s="180" t="s">
        <v>33</v>
      </c>
      <c r="T1089" s="180" t="s">
        <v>26</v>
      </c>
      <c r="U1089" s="180" t="b">
        <v>0</v>
      </c>
      <c r="V1089" s="180" t="s">
        <v>1858</v>
      </c>
      <c r="W1089" s="180" t="s">
        <v>42</v>
      </c>
      <c r="X1089" s="159"/>
      <c r="Y1089" s="159"/>
      <c r="Z1089" s="159"/>
    </row>
    <row r="1090" spans="1:26" ht="15" customHeight="1">
      <c r="A1090" s="180" t="s">
        <v>444</v>
      </c>
      <c r="B1090" s="180">
        <v>32521981</v>
      </c>
      <c r="C1090" s="180" t="s">
        <v>1837</v>
      </c>
      <c r="D1090" s="180" t="s">
        <v>1839</v>
      </c>
      <c r="E1090" s="180" t="s">
        <v>3145</v>
      </c>
      <c r="F1090" s="180">
        <v>67.05</v>
      </c>
      <c r="G1090" s="180" t="s">
        <v>1837</v>
      </c>
      <c r="H1090" s="180" t="s">
        <v>5542</v>
      </c>
      <c r="I1090" s="180" t="s">
        <v>2532</v>
      </c>
      <c r="J1090" s="180" t="s">
        <v>5543</v>
      </c>
      <c r="K1090" s="180" t="s">
        <v>1837</v>
      </c>
      <c r="L1090" s="180" t="s">
        <v>1837</v>
      </c>
      <c r="M1090" s="180" t="s">
        <v>1837</v>
      </c>
      <c r="N1090" s="180" t="s">
        <v>444</v>
      </c>
      <c r="O1090" s="180">
        <v>32521904</v>
      </c>
      <c r="P1090" s="180">
        <v>32522174</v>
      </c>
      <c r="Q1090" s="180" t="s">
        <v>1797</v>
      </c>
      <c r="R1090" s="180">
        <v>0</v>
      </c>
      <c r="S1090" s="180" t="s">
        <v>33</v>
      </c>
      <c r="T1090" s="180" t="s">
        <v>26</v>
      </c>
      <c r="U1090" s="180" t="b">
        <v>0</v>
      </c>
      <c r="V1090" s="180" t="s">
        <v>1858</v>
      </c>
      <c r="W1090" s="180" t="s">
        <v>42</v>
      </c>
      <c r="X1090" s="159"/>
      <c r="Y1090" s="159"/>
      <c r="Z1090" s="159"/>
    </row>
    <row r="1091" spans="1:26" ht="15" customHeight="1">
      <c r="A1091" s="180" t="s">
        <v>444</v>
      </c>
      <c r="B1091" s="180">
        <v>32530181</v>
      </c>
      <c r="C1091" s="180" t="s">
        <v>1837</v>
      </c>
      <c r="D1091" s="180" t="s">
        <v>1890</v>
      </c>
      <c r="E1091" s="180" t="s">
        <v>2022</v>
      </c>
      <c r="F1091" s="180">
        <v>605.74</v>
      </c>
      <c r="G1091" s="180" t="s">
        <v>1837</v>
      </c>
      <c r="H1091" s="180" t="s">
        <v>5544</v>
      </c>
      <c r="I1091" s="180" t="s">
        <v>2098</v>
      </c>
      <c r="J1091" s="180" t="s">
        <v>5545</v>
      </c>
      <c r="K1091" s="180" t="s">
        <v>1837</v>
      </c>
      <c r="L1091" s="180" t="s">
        <v>1837</v>
      </c>
      <c r="M1091" s="180" t="s">
        <v>1837</v>
      </c>
      <c r="N1091" s="180" t="s">
        <v>444</v>
      </c>
      <c r="O1091" s="180">
        <v>32530124</v>
      </c>
      <c r="P1091" s="180">
        <v>32530224</v>
      </c>
      <c r="Q1091" s="180" t="s">
        <v>1797</v>
      </c>
      <c r="R1091" s="180">
        <v>0</v>
      </c>
      <c r="S1091" s="180" t="s">
        <v>33</v>
      </c>
      <c r="T1091" s="180" t="s">
        <v>26</v>
      </c>
      <c r="U1091" s="180" t="b">
        <v>0</v>
      </c>
      <c r="V1091" s="180" t="s">
        <v>1846</v>
      </c>
      <c r="W1091" s="180" t="s">
        <v>42</v>
      </c>
      <c r="X1091" s="159"/>
      <c r="Y1091" s="159"/>
      <c r="Z1091" s="159"/>
    </row>
    <row r="1092" spans="1:26" ht="15" customHeight="1">
      <c r="A1092" s="180" t="s">
        <v>444</v>
      </c>
      <c r="B1092" s="180">
        <v>32530183</v>
      </c>
      <c r="C1092" s="180" t="s">
        <v>1837</v>
      </c>
      <c r="D1092" s="180" t="s">
        <v>2161</v>
      </c>
      <c r="E1092" s="180" t="s">
        <v>1847</v>
      </c>
      <c r="F1092" s="180">
        <v>345.9</v>
      </c>
      <c r="G1092" s="180" t="s">
        <v>1837</v>
      </c>
      <c r="H1092" s="180" t="s">
        <v>3918</v>
      </c>
      <c r="I1092" s="180" t="s">
        <v>1990</v>
      </c>
      <c r="J1092" s="180" t="s">
        <v>5546</v>
      </c>
      <c r="K1092" s="180" t="s">
        <v>1837</v>
      </c>
      <c r="L1092" s="180" t="s">
        <v>1837</v>
      </c>
      <c r="M1092" s="180" t="s">
        <v>1837</v>
      </c>
      <c r="N1092" s="180" t="s">
        <v>444</v>
      </c>
      <c r="O1092" s="180">
        <v>32530124</v>
      </c>
      <c r="P1092" s="180">
        <v>32530224</v>
      </c>
      <c r="Q1092" s="180" t="s">
        <v>1797</v>
      </c>
      <c r="R1092" s="180">
        <v>0</v>
      </c>
      <c r="S1092" s="180" t="s">
        <v>33</v>
      </c>
      <c r="T1092" s="180" t="s">
        <v>26</v>
      </c>
      <c r="U1092" s="180" t="b">
        <v>0</v>
      </c>
      <c r="V1092" s="180" t="s">
        <v>1858</v>
      </c>
      <c r="W1092" s="180" t="s">
        <v>42</v>
      </c>
      <c r="X1092" s="159"/>
      <c r="Y1092" s="159"/>
      <c r="Z1092" s="159"/>
    </row>
    <row r="1093" spans="1:26" ht="15" customHeight="1">
      <c r="A1093" s="180" t="s">
        <v>444</v>
      </c>
      <c r="B1093" s="180">
        <v>32641443</v>
      </c>
      <c r="C1093" s="180" t="s">
        <v>1837</v>
      </c>
      <c r="D1093" s="180" t="s">
        <v>2271</v>
      </c>
      <c r="E1093" s="180" t="s">
        <v>1839</v>
      </c>
      <c r="F1093" s="180">
        <v>334.73</v>
      </c>
      <c r="G1093" s="180" t="s">
        <v>1837</v>
      </c>
      <c r="H1093" s="180" t="s">
        <v>5547</v>
      </c>
      <c r="I1093" s="180" t="s">
        <v>1887</v>
      </c>
      <c r="J1093" s="180" t="s">
        <v>5548</v>
      </c>
      <c r="K1093" s="180" t="s">
        <v>1837</v>
      </c>
      <c r="L1093" s="180" t="s">
        <v>1837</v>
      </c>
      <c r="M1093" s="180" t="s">
        <v>1837</v>
      </c>
      <c r="N1093" s="180" t="s">
        <v>444</v>
      </c>
      <c r="O1093" s="180">
        <v>32641309</v>
      </c>
      <c r="P1093" s="180">
        <v>32641558</v>
      </c>
      <c r="Q1093" s="180" t="s">
        <v>5549</v>
      </c>
      <c r="R1093" s="180">
        <v>0</v>
      </c>
      <c r="S1093" s="180" t="s">
        <v>1905</v>
      </c>
      <c r="T1093" s="180" t="s">
        <v>26</v>
      </c>
      <c r="U1093" s="180" t="b">
        <v>0</v>
      </c>
      <c r="V1093" s="180" t="s">
        <v>1858</v>
      </c>
      <c r="W1093" s="180" t="s">
        <v>42</v>
      </c>
      <c r="X1093" s="159"/>
      <c r="Y1093" s="159"/>
      <c r="Z1093" s="159"/>
    </row>
    <row r="1094" spans="1:26" ht="15" customHeight="1">
      <c r="A1094" s="180" t="s">
        <v>444</v>
      </c>
      <c r="B1094" s="180">
        <v>32641447</v>
      </c>
      <c r="C1094" s="180" t="s">
        <v>1837</v>
      </c>
      <c r="D1094" s="180" t="s">
        <v>1839</v>
      </c>
      <c r="E1094" s="180" t="s">
        <v>5550</v>
      </c>
      <c r="F1094" s="180">
        <v>337.73</v>
      </c>
      <c r="G1094" s="180" t="s">
        <v>1837</v>
      </c>
      <c r="H1094" s="180" t="s">
        <v>5551</v>
      </c>
      <c r="I1094" s="180" t="s">
        <v>2618</v>
      </c>
      <c r="J1094" s="180" t="s">
        <v>5552</v>
      </c>
      <c r="K1094" s="180" t="s">
        <v>1837</v>
      </c>
      <c r="L1094" s="180" t="s">
        <v>1837</v>
      </c>
      <c r="M1094" s="180" t="s">
        <v>1837</v>
      </c>
      <c r="N1094" s="180" t="s">
        <v>444</v>
      </c>
      <c r="O1094" s="180">
        <v>32641309</v>
      </c>
      <c r="P1094" s="180">
        <v>32641558</v>
      </c>
      <c r="Q1094" s="180" t="s">
        <v>5549</v>
      </c>
      <c r="R1094" s="180">
        <v>0</v>
      </c>
      <c r="S1094" s="180" t="s">
        <v>1905</v>
      </c>
      <c r="T1094" s="180" t="s">
        <v>26</v>
      </c>
      <c r="U1094" s="180" t="b">
        <v>0</v>
      </c>
      <c r="V1094" s="180" t="s">
        <v>1858</v>
      </c>
      <c r="W1094" s="180" t="s">
        <v>42</v>
      </c>
      <c r="X1094" s="159"/>
      <c r="Y1094" s="159"/>
      <c r="Z1094" s="159"/>
    </row>
    <row r="1095" spans="1:26" ht="15" customHeight="1">
      <c r="A1095" s="180" t="s">
        <v>444</v>
      </c>
      <c r="B1095" s="180">
        <v>32641461</v>
      </c>
      <c r="C1095" s="180" t="s">
        <v>1837</v>
      </c>
      <c r="D1095" s="180" t="s">
        <v>5553</v>
      </c>
      <c r="E1095" s="180" t="s">
        <v>1890</v>
      </c>
      <c r="F1095" s="180">
        <v>262.74</v>
      </c>
      <c r="G1095" s="180" t="s">
        <v>1840</v>
      </c>
      <c r="H1095" s="180" t="s">
        <v>5554</v>
      </c>
      <c r="I1095" s="180" t="s">
        <v>2104</v>
      </c>
      <c r="J1095" s="180" t="s">
        <v>5555</v>
      </c>
      <c r="K1095" s="180" t="s">
        <v>1837</v>
      </c>
      <c r="L1095" s="180" t="s">
        <v>1837</v>
      </c>
      <c r="M1095" s="180" t="s">
        <v>1837</v>
      </c>
      <c r="N1095" s="180" t="s">
        <v>444</v>
      </c>
      <c r="O1095" s="180">
        <v>32641309</v>
      </c>
      <c r="P1095" s="180">
        <v>32641558</v>
      </c>
      <c r="Q1095" s="180" t="s">
        <v>5549</v>
      </c>
      <c r="R1095" s="180">
        <v>0</v>
      </c>
      <c r="S1095" s="180" t="s">
        <v>1905</v>
      </c>
      <c r="T1095" s="180" t="s">
        <v>26</v>
      </c>
      <c r="U1095" s="180" t="b">
        <v>0</v>
      </c>
      <c r="V1095" s="180" t="s">
        <v>1858</v>
      </c>
      <c r="W1095" s="180" t="s">
        <v>42</v>
      </c>
      <c r="X1095" s="159"/>
      <c r="Y1095" s="159"/>
      <c r="Z1095" s="159"/>
    </row>
    <row r="1096" spans="1:26" ht="15" customHeight="1">
      <c r="A1096" s="180" t="s">
        <v>444</v>
      </c>
      <c r="B1096" s="180">
        <v>32641499</v>
      </c>
      <c r="C1096" s="180" t="s">
        <v>1837</v>
      </c>
      <c r="D1096" s="180" t="s">
        <v>1978</v>
      </c>
      <c r="E1096" s="180" t="s">
        <v>1839</v>
      </c>
      <c r="F1096" s="180">
        <v>277.77</v>
      </c>
      <c r="G1096" s="180" t="s">
        <v>1837</v>
      </c>
      <c r="H1096" s="180" t="s">
        <v>5556</v>
      </c>
      <c r="I1096" s="180" t="s">
        <v>1893</v>
      </c>
      <c r="J1096" s="180" t="s">
        <v>5557</v>
      </c>
      <c r="K1096" s="180" t="s">
        <v>1837</v>
      </c>
      <c r="L1096" s="180" t="s">
        <v>1837</v>
      </c>
      <c r="M1096" s="180" t="s">
        <v>1837</v>
      </c>
      <c r="N1096" s="180" t="s">
        <v>444</v>
      </c>
      <c r="O1096" s="180">
        <v>32641309</v>
      </c>
      <c r="P1096" s="180">
        <v>32641558</v>
      </c>
      <c r="Q1096" s="180" t="s">
        <v>5549</v>
      </c>
      <c r="R1096" s="180">
        <v>0</v>
      </c>
      <c r="S1096" s="180" t="s">
        <v>1905</v>
      </c>
      <c r="T1096" s="180" t="s">
        <v>26</v>
      </c>
      <c r="U1096" s="180" t="b">
        <v>0</v>
      </c>
      <c r="V1096" s="180" t="s">
        <v>1858</v>
      </c>
      <c r="W1096" s="180" t="s">
        <v>42</v>
      </c>
      <c r="X1096" s="159"/>
      <c r="Y1096" s="159"/>
      <c r="Z1096" s="159"/>
    </row>
    <row r="1097" spans="1:26" ht="15" customHeight="1">
      <c r="A1097" s="180" t="s">
        <v>444</v>
      </c>
      <c r="B1097" s="180">
        <v>32641502</v>
      </c>
      <c r="C1097" s="180" t="s">
        <v>1837</v>
      </c>
      <c r="D1097" s="180" t="s">
        <v>1847</v>
      </c>
      <c r="E1097" s="180" t="s">
        <v>2945</v>
      </c>
      <c r="F1097" s="180">
        <v>277.77</v>
      </c>
      <c r="G1097" s="180" t="s">
        <v>1837</v>
      </c>
      <c r="H1097" s="180" t="s">
        <v>5556</v>
      </c>
      <c r="I1097" s="180" t="s">
        <v>1996</v>
      </c>
      <c r="J1097" s="180" t="s">
        <v>5558</v>
      </c>
      <c r="K1097" s="180" t="s">
        <v>1837</v>
      </c>
      <c r="L1097" s="180" t="s">
        <v>1837</v>
      </c>
      <c r="M1097" s="180" t="s">
        <v>1837</v>
      </c>
      <c r="N1097" s="180" t="s">
        <v>444</v>
      </c>
      <c r="O1097" s="180">
        <v>32641309</v>
      </c>
      <c r="P1097" s="180">
        <v>32641558</v>
      </c>
      <c r="Q1097" s="180" t="s">
        <v>5549</v>
      </c>
      <c r="R1097" s="180">
        <v>0</v>
      </c>
      <c r="S1097" s="180" t="s">
        <v>1905</v>
      </c>
      <c r="T1097" s="180" t="s">
        <v>26</v>
      </c>
      <c r="U1097" s="180" t="b">
        <v>0</v>
      </c>
      <c r="V1097" s="180" t="s">
        <v>1858</v>
      </c>
      <c r="W1097" s="180" t="s">
        <v>42</v>
      </c>
      <c r="X1097" s="159"/>
      <c r="Y1097" s="159"/>
      <c r="Z1097" s="159"/>
    </row>
    <row r="1098" spans="1:26" ht="15" customHeight="1">
      <c r="A1098" s="180" t="s">
        <v>444</v>
      </c>
      <c r="B1098" s="180">
        <v>32641519</v>
      </c>
      <c r="C1098" s="180" t="s">
        <v>1837</v>
      </c>
      <c r="D1098" s="180" t="s">
        <v>1890</v>
      </c>
      <c r="E1098" s="180" t="s">
        <v>2319</v>
      </c>
      <c r="F1098" s="180">
        <v>143</v>
      </c>
      <c r="G1098" s="180" t="s">
        <v>1837</v>
      </c>
      <c r="H1098" s="180" t="s">
        <v>5559</v>
      </c>
      <c r="I1098" s="180" t="s">
        <v>1893</v>
      </c>
      <c r="J1098" s="180" t="s">
        <v>5560</v>
      </c>
      <c r="K1098" s="180" t="s">
        <v>1837</v>
      </c>
      <c r="L1098" s="180" t="s">
        <v>1837</v>
      </c>
      <c r="M1098" s="180" t="s">
        <v>1837</v>
      </c>
      <c r="N1098" s="180" t="s">
        <v>444</v>
      </c>
      <c r="O1098" s="180">
        <v>32641309</v>
      </c>
      <c r="P1098" s="180">
        <v>32641558</v>
      </c>
      <c r="Q1098" s="180" t="s">
        <v>5549</v>
      </c>
      <c r="R1098" s="180">
        <v>0</v>
      </c>
      <c r="S1098" s="180" t="s">
        <v>1905</v>
      </c>
      <c r="T1098" s="180" t="s">
        <v>26</v>
      </c>
      <c r="U1098" s="180" t="b">
        <v>0</v>
      </c>
      <c r="V1098" s="180" t="s">
        <v>1858</v>
      </c>
      <c r="W1098" s="180" t="s">
        <v>42</v>
      </c>
      <c r="X1098" s="159"/>
      <c r="Y1098" s="159"/>
      <c r="Z1098" s="159"/>
    </row>
    <row r="1099" spans="1:26" ht="15" customHeight="1">
      <c r="A1099" s="180" t="s">
        <v>444</v>
      </c>
      <c r="B1099" s="180">
        <v>32641521</v>
      </c>
      <c r="C1099" s="180" t="s">
        <v>1837</v>
      </c>
      <c r="D1099" s="180" t="s">
        <v>2085</v>
      </c>
      <c r="E1099" s="180" t="s">
        <v>1847</v>
      </c>
      <c r="F1099" s="180">
        <v>98.25</v>
      </c>
      <c r="G1099" s="180" t="s">
        <v>1837</v>
      </c>
      <c r="H1099" s="180" t="s">
        <v>5559</v>
      </c>
      <c r="I1099" s="180" t="s">
        <v>2042</v>
      </c>
      <c r="J1099" s="180" t="s">
        <v>5561</v>
      </c>
      <c r="K1099" s="180" t="s">
        <v>1837</v>
      </c>
      <c r="L1099" s="180" t="s">
        <v>1837</v>
      </c>
      <c r="M1099" s="180" t="s">
        <v>1837</v>
      </c>
      <c r="N1099" s="180" t="s">
        <v>444</v>
      </c>
      <c r="O1099" s="180">
        <v>32641309</v>
      </c>
      <c r="P1099" s="180">
        <v>32641558</v>
      </c>
      <c r="Q1099" s="180" t="s">
        <v>5549</v>
      </c>
      <c r="R1099" s="180">
        <v>0</v>
      </c>
      <c r="S1099" s="180" t="s">
        <v>1905</v>
      </c>
      <c r="T1099" s="180" t="s">
        <v>26</v>
      </c>
      <c r="U1099" s="180" t="b">
        <v>0</v>
      </c>
      <c r="V1099" s="180" t="s">
        <v>1858</v>
      </c>
      <c r="W1099" s="180" t="s">
        <v>42</v>
      </c>
      <c r="X1099" s="159"/>
      <c r="Y1099" s="159"/>
      <c r="Z1099" s="159"/>
    </row>
    <row r="1100" spans="1:26" ht="15" customHeight="1">
      <c r="A1100" s="180" t="s">
        <v>444</v>
      </c>
      <c r="B1100" s="180">
        <v>33086236</v>
      </c>
      <c r="C1100" s="180" t="s">
        <v>1837</v>
      </c>
      <c r="D1100" s="180" t="s">
        <v>2135</v>
      </c>
      <c r="E1100" s="180" t="s">
        <v>1839</v>
      </c>
      <c r="F1100" s="180">
        <v>1044.73</v>
      </c>
      <c r="G1100" s="180" t="s">
        <v>1837</v>
      </c>
      <c r="H1100" s="180" t="s">
        <v>5562</v>
      </c>
      <c r="I1100" s="180" t="s">
        <v>2008</v>
      </c>
      <c r="J1100" s="180" t="s">
        <v>5563</v>
      </c>
      <c r="K1100" s="180" t="s">
        <v>1837</v>
      </c>
      <c r="L1100" s="180" t="s">
        <v>1837</v>
      </c>
      <c r="M1100" s="180" t="s">
        <v>1837</v>
      </c>
      <c r="N1100" s="180" t="s">
        <v>444</v>
      </c>
      <c r="O1100" s="180">
        <v>33086218</v>
      </c>
      <c r="P1100" s="180">
        <v>33086238</v>
      </c>
      <c r="Q1100" s="180" t="s">
        <v>5564</v>
      </c>
      <c r="R1100" s="180">
        <v>0</v>
      </c>
      <c r="S1100" s="180" t="s">
        <v>1905</v>
      </c>
      <c r="T1100" s="180" t="s">
        <v>26</v>
      </c>
      <c r="U1100" s="180" t="b">
        <v>0</v>
      </c>
      <c r="V1100" s="180" t="s">
        <v>1858</v>
      </c>
      <c r="W1100" s="180" t="s">
        <v>42</v>
      </c>
      <c r="X1100" s="159"/>
      <c r="Y1100" s="159"/>
      <c r="Z1100" s="159"/>
    </row>
    <row r="1101" spans="1:26" ht="15" customHeight="1">
      <c r="A1101" s="180" t="s">
        <v>444</v>
      </c>
      <c r="B1101" s="180">
        <v>41786835</v>
      </c>
      <c r="C1101" s="180" t="s">
        <v>1837</v>
      </c>
      <c r="D1101" s="180" t="s">
        <v>1847</v>
      </c>
      <c r="E1101" s="180" t="s">
        <v>2264</v>
      </c>
      <c r="F1101" s="180">
        <v>1237.8699999999999</v>
      </c>
      <c r="G1101" s="180" t="s">
        <v>1840</v>
      </c>
      <c r="H1101" s="180" t="s">
        <v>3920</v>
      </c>
      <c r="I1101" s="180" t="s">
        <v>3921</v>
      </c>
      <c r="J1101" s="180" t="s">
        <v>3922</v>
      </c>
      <c r="K1101" s="180" t="s">
        <v>3923</v>
      </c>
      <c r="L1101" s="180" t="s">
        <v>3924</v>
      </c>
      <c r="M1101" s="180" t="s">
        <v>1844</v>
      </c>
      <c r="N1101" s="180" t="s">
        <v>444</v>
      </c>
      <c r="O1101" s="180">
        <v>41786761</v>
      </c>
      <c r="P1101" s="180">
        <v>41787129</v>
      </c>
      <c r="Q1101" s="180" t="s">
        <v>3925</v>
      </c>
      <c r="R1101" s="180">
        <v>0</v>
      </c>
      <c r="S1101" s="180" t="s">
        <v>1905</v>
      </c>
      <c r="T1101" s="180" t="s">
        <v>26</v>
      </c>
      <c r="U1101" s="180" t="b">
        <v>0</v>
      </c>
      <c r="V1101" s="180" t="s">
        <v>1858</v>
      </c>
      <c r="W1101" s="180" t="s">
        <v>42</v>
      </c>
      <c r="X1101" s="159"/>
      <c r="Y1101" s="159"/>
      <c r="Z1101" s="159"/>
    </row>
    <row r="1102" spans="1:26" ht="15" customHeight="1">
      <c r="A1102" s="180" t="s">
        <v>444</v>
      </c>
      <c r="B1102" s="180">
        <v>42104971</v>
      </c>
      <c r="C1102" s="180" t="s">
        <v>1837</v>
      </c>
      <c r="D1102" s="180" t="s">
        <v>5565</v>
      </c>
      <c r="E1102" s="180" t="s">
        <v>1890</v>
      </c>
      <c r="F1102" s="180">
        <v>723.14</v>
      </c>
      <c r="G1102" s="180" t="s">
        <v>1840</v>
      </c>
      <c r="H1102" s="180" t="s">
        <v>5566</v>
      </c>
      <c r="I1102" s="180" t="s">
        <v>4193</v>
      </c>
      <c r="J1102" s="180" t="s">
        <v>5567</v>
      </c>
      <c r="K1102" s="180" t="s">
        <v>5568</v>
      </c>
      <c r="L1102" s="180" t="s">
        <v>5569</v>
      </c>
      <c r="M1102" s="180" t="s">
        <v>1837</v>
      </c>
      <c r="N1102" s="180" t="s">
        <v>444</v>
      </c>
      <c r="O1102" s="180">
        <v>42104462</v>
      </c>
      <c r="P1102" s="180">
        <v>42107583</v>
      </c>
      <c r="Q1102" s="180" t="s">
        <v>5570</v>
      </c>
      <c r="R1102" s="180">
        <v>0</v>
      </c>
      <c r="S1102" s="180" t="s">
        <v>33</v>
      </c>
      <c r="T1102" s="180" t="s">
        <v>26</v>
      </c>
      <c r="U1102" s="180" t="b">
        <v>0</v>
      </c>
      <c r="V1102" s="180" t="s">
        <v>1858</v>
      </c>
      <c r="W1102" s="180" t="s">
        <v>42</v>
      </c>
      <c r="X1102" s="159"/>
      <c r="Y1102" s="159"/>
      <c r="Z1102" s="159"/>
    </row>
    <row r="1103" spans="1:26" ht="15" customHeight="1">
      <c r="A1103" s="180" t="s">
        <v>444</v>
      </c>
      <c r="B1103" s="180">
        <v>42107366</v>
      </c>
      <c r="C1103" s="180" t="s">
        <v>1837</v>
      </c>
      <c r="D1103" s="180" t="s">
        <v>5571</v>
      </c>
      <c r="E1103" s="180" t="s">
        <v>1866</v>
      </c>
      <c r="F1103" s="180">
        <v>194.73</v>
      </c>
      <c r="G1103" s="180" t="s">
        <v>1837</v>
      </c>
      <c r="H1103" s="180" t="s">
        <v>5572</v>
      </c>
      <c r="I1103" s="180" t="s">
        <v>1922</v>
      </c>
      <c r="J1103" s="180" t="s">
        <v>5573</v>
      </c>
      <c r="K1103" s="180" t="s">
        <v>1837</v>
      </c>
      <c r="L1103" s="180" t="s">
        <v>1837</v>
      </c>
      <c r="M1103" s="180" t="s">
        <v>1837</v>
      </c>
      <c r="N1103" s="180" t="s">
        <v>444</v>
      </c>
      <c r="O1103" s="180">
        <v>42104462</v>
      </c>
      <c r="P1103" s="180">
        <v>42107583</v>
      </c>
      <c r="Q1103" s="180" t="s">
        <v>5570</v>
      </c>
      <c r="R1103" s="180">
        <v>0</v>
      </c>
      <c r="S1103" s="180" t="s">
        <v>33</v>
      </c>
      <c r="T1103" s="180" t="s">
        <v>26</v>
      </c>
      <c r="U1103" s="180" t="b">
        <v>0</v>
      </c>
      <c r="V1103" s="180" t="s">
        <v>1858</v>
      </c>
      <c r="W1103" s="180" t="s">
        <v>42</v>
      </c>
      <c r="X1103" s="159"/>
      <c r="Y1103" s="159"/>
      <c r="Z1103" s="159"/>
    </row>
    <row r="1104" spans="1:26" ht="15" customHeight="1">
      <c r="A1104" s="180" t="s">
        <v>444</v>
      </c>
      <c r="B1104" s="180">
        <v>43012970</v>
      </c>
      <c r="C1104" s="180" t="s">
        <v>1837</v>
      </c>
      <c r="D1104" s="180" t="s">
        <v>1848</v>
      </c>
      <c r="E1104" s="180" t="s">
        <v>1847</v>
      </c>
      <c r="F1104" s="180">
        <v>1154.5999999999999</v>
      </c>
      <c r="G1104" s="180" t="s">
        <v>1840</v>
      </c>
      <c r="H1104" s="180" t="s">
        <v>5574</v>
      </c>
      <c r="I1104" s="180" t="s">
        <v>4193</v>
      </c>
      <c r="J1104" s="180" t="s">
        <v>5575</v>
      </c>
      <c r="K1104" s="180" t="s">
        <v>5576</v>
      </c>
      <c r="L1104" s="180" t="s">
        <v>5577</v>
      </c>
      <c r="M1104" s="180" t="s">
        <v>1837</v>
      </c>
      <c r="N1104" s="180" t="s">
        <v>444</v>
      </c>
      <c r="O1104" s="180">
        <v>43012925</v>
      </c>
      <c r="P1104" s="180">
        <v>43013028</v>
      </c>
      <c r="Q1104" s="180" t="s">
        <v>5578</v>
      </c>
      <c r="R1104" s="180">
        <v>0</v>
      </c>
      <c r="S1104" s="180" t="s">
        <v>33</v>
      </c>
      <c r="T1104" s="180" t="s">
        <v>26</v>
      </c>
      <c r="U1104" s="180" t="b">
        <v>0</v>
      </c>
      <c r="V1104" s="180" t="s">
        <v>1858</v>
      </c>
      <c r="W1104" s="180" t="s">
        <v>42</v>
      </c>
      <c r="X1104" s="159"/>
      <c r="Y1104" s="159"/>
      <c r="Z1104" s="159"/>
    </row>
    <row r="1105" spans="1:26" ht="15" customHeight="1">
      <c r="A1105" s="180" t="s">
        <v>444</v>
      </c>
      <c r="B1105" s="180">
        <v>43021675</v>
      </c>
      <c r="C1105" s="180" t="s">
        <v>1837</v>
      </c>
      <c r="D1105" s="180" t="s">
        <v>5216</v>
      </c>
      <c r="E1105" s="180" t="s">
        <v>1847</v>
      </c>
      <c r="F1105" s="180">
        <v>1253.32</v>
      </c>
      <c r="G1105" s="180" t="s">
        <v>1840</v>
      </c>
      <c r="H1105" s="180" t="s">
        <v>5579</v>
      </c>
      <c r="I1105" s="180" t="s">
        <v>2837</v>
      </c>
      <c r="J1105" s="180" t="s">
        <v>5580</v>
      </c>
      <c r="K1105" s="180" t="s">
        <v>5581</v>
      </c>
      <c r="L1105" s="180" t="s">
        <v>5582</v>
      </c>
      <c r="M1105" s="180" t="s">
        <v>1837</v>
      </c>
      <c r="N1105" s="180" t="s">
        <v>444</v>
      </c>
      <c r="O1105" s="180">
        <v>43021654</v>
      </c>
      <c r="P1105" s="180">
        <v>43021784</v>
      </c>
      <c r="Q1105" s="180" t="s">
        <v>5583</v>
      </c>
      <c r="R1105" s="180">
        <v>0</v>
      </c>
      <c r="S1105" s="180" t="s">
        <v>1905</v>
      </c>
      <c r="T1105" s="180" t="s">
        <v>26</v>
      </c>
      <c r="U1105" s="180" t="b">
        <v>0</v>
      </c>
      <c r="V1105" s="180" t="s">
        <v>1858</v>
      </c>
      <c r="W1105" s="180" t="s">
        <v>42</v>
      </c>
      <c r="X1105" s="159"/>
      <c r="Y1105" s="159"/>
      <c r="Z1105" s="159"/>
    </row>
    <row r="1106" spans="1:26" ht="15" customHeight="1">
      <c r="A1106" s="180" t="s">
        <v>444</v>
      </c>
      <c r="B1106" s="180">
        <v>81752010</v>
      </c>
      <c r="C1106" s="180" t="s">
        <v>1837</v>
      </c>
      <c r="D1106" s="180" t="s">
        <v>3940</v>
      </c>
      <c r="E1106" s="180" t="s">
        <v>1890</v>
      </c>
      <c r="F1106" s="180" t="s">
        <v>1837</v>
      </c>
      <c r="G1106" s="180" t="s">
        <v>1840</v>
      </c>
      <c r="H1106" s="180" t="s">
        <v>5584</v>
      </c>
      <c r="I1106" s="180" t="s">
        <v>1842</v>
      </c>
      <c r="J1106" s="180" t="s">
        <v>1837</v>
      </c>
      <c r="K1106" s="180" t="s">
        <v>5585</v>
      </c>
      <c r="L1106" s="180" t="s">
        <v>1837</v>
      </c>
      <c r="M1106" s="180" t="s">
        <v>1837</v>
      </c>
      <c r="N1106" s="180" t="s">
        <v>444</v>
      </c>
      <c r="O1106" s="180">
        <v>81751589</v>
      </c>
      <c r="P1106" s="180">
        <v>81752141</v>
      </c>
      <c r="Q1106" s="180" t="s">
        <v>3942</v>
      </c>
      <c r="R1106" s="180">
        <v>0</v>
      </c>
      <c r="S1106" s="180" t="s">
        <v>33</v>
      </c>
      <c r="T1106" s="180" t="s">
        <v>26</v>
      </c>
      <c r="U1106" s="180" t="b">
        <v>0</v>
      </c>
      <c r="V1106" s="180" t="s">
        <v>1858</v>
      </c>
      <c r="W1106" s="180" t="s">
        <v>42</v>
      </c>
      <c r="X1106" s="159"/>
      <c r="Y1106" s="159"/>
      <c r="Z1106" s="159"/>
    </row>
    <row r="1107" spans="1:26" ht="15" customHeight="1">
      <c r="A1107" s="180" t="s">
        <v>444</v>
      </c>
      <c r="B1107" s="180">
        <v>84174775</v>
      </c>
      <c r="C1107" s="180" t="s">
        <v>1837</v>
      </c>
      <c r="D1107" s="180" t="s">
        <v>1839</v>
      </c>
      <c r="E1107" s="180" t="s">
        <v>5586</v>
      </c>
      <c r="F1107" s="180">
        <v>4469.7299999999996</v>
      </c>
      <c r="G1107" s="180" t="s">
        <v>1840</v>
      </c>
      <c r="H1107" s="180" t="s">
        <v>5587</v>
      </c>
      <c r="I1107" s="180" t="s">
        <v>2558</v>
      </c>
      <c r="J1107" s="180" t="s">
        <v>5588</v>
      </c>
      <c r="K1107" s="180" t="s">
        <v>5589</v>
      </c>
      <c r="L1107" s="180" t="s">
        <v>1837</v>
      </c>
      <c r="M1107" s="180" t="s">
        <v>1837</v>
      </c>
      <c r="N1107" s="180" t="s">
        <v>444</v>
      </c>
      <c r="O1107" s="180">
        <v>84174726</v>
      </c>
      <c r="P1107" s="180">
        <v>84174954</v>
      </c>
      <c r="Q1107" s="180" t="s">
        <v>5590</v>
      </c>
      <c r="R1107" s="180">
        <v>0</v>
      </c>
      <c r="S1107" s="180" t="s">
        <v>33</v>
      </c>
      <c r="T1107" s="180" t="s">
        <v>26</v>
      </c>
      <c r="U1107" s="180" t="b">
        <v>0</v>
      </c>
      <c r="V1107" s="180" t="s">
        <v>1858</v>
      </c>
      <c r="W1107" s="180" t="s">
        <v>42</v>
      </c>
      <c r="X1107" s="159"/>
      <c r="Y1107" s="159"/>
      <c r="Z1107" s="159"/>
    </row>
    <row r="1108" spans="1:26" ht="15" customHeight="1">
      <c r="A1108" s="180" t="s">
        <v>444</v>
      </c>
      <c r="B1108" s="180">
        <v>84186595</v>
      </c>
      <c r="C1108" s="180" t="s">
        <v>1837</v>
      </c>
      <c r="D1108" s="180" t="s">
        <v>4524</v>
      </c>
      <c r="E1108" s="180" t="s">
        <v>1839</v>
      </c>
      <c r="F1108" s="180">
        <v>4067.88</v>
      </c>
      <c r="G1108" s="180" t="s">
        <v>1840</v>
      </c>
      <c r="H1108" s="180" t="s">
        <v>5591</v>
      </c>
      <c r="I1108" s="180" t="s">
        <v>4170</v>
      </c>
      <c r="J1108" s="180" t="s">
        <v>5592</v>
      </c>
      <c r="K1108" s="180" t="s">
        <v>5593</v>
      </c>
      <c r="L1108" s="180" t="s">
        <v>5594</v>
      </c>
      <c r="M1108" s="180" t="s">
        <v>1837</v>
      </c>
      <c r="N1108" s="180" t="s">
        <v>444</v>
      </c>
      <c r="O1108" s="180">
        <v>84186331</v>
      </c>
      <c r="P1108" s="180">
        <v>84186623</v>
      </c>
      <c r="Q1108" s="180" t="s">
        <v>5590</v>
      </c>
      <c r="R1108" s="180">
        <v>0</v>
      </c>
      <c r="S1108" s="180" t="s">
        <v>33</v>
      </c>
      <c r="T1108" s="180" t="s">
        <v>26</v>
      </c>
      <c r="U1108" s="180" t="b">
        <v>0</v>
      </c>
      <c r="V1108" s="180" t="s">
        <v>1858</v>
      </c>
      <c r="W1108" s="180" t="s">
        <v>42</v>
      </c>
      <c r="X1108" s="159"/>
      <c r="Y1108" s="159"/>
      <c r="Z1108" s="159"/>
    </row>
    <row r="1109" spans="1:26" ht="15" customHeight="1">
      <c r="A1109" s="180" t="s">
        <v>444</v>
      </c>
      <c r="B1109" s="180">
        <v>99613748</v>
      </c>
      <c r="C1109" s="180" t="s">
        <v>1837</v>
      </c>
      <c r="D1109" s="180" t="s">
        <v>1847</v>
      </c>
      <c r="E1109" s="180" t="s">
        <v>2168</v>
      </c>
      <c r="F1109" s="180">
        <v>538.73</v>
      </c>
      <c r="G1109" s="180" t="s">
        <v>1840</v>
      </c>
      <c r="H1109" s="180" t="s">
        <v>5595</v>
      </c>
      <c r="I1109" s="180" t="s">
        <v>2558</v>
      </c>
      <c r="J1109" s="180" t="s">
        <v>5596</v>
      </c>
      <c r="K1109" s="180" t="s">
        <v>5597</v>
      </c>
      <c r="L1109" s="180" t="s">
        <v>1837</v>
      </c>
      <c r="M1109" s="180" t="s">
        <v>1837</v>
      </c>
      <c r="N1109" s="180" t="s">
        <v>444</v>
      </c>
      <c r="O1109" s="180">
        <v>99613032</v>
      </c>
      <c r="P1109" s="180">
        <v>99614759</v>
      </c>
      <c r="Q1109" s="180" t="s">
        <v>5598</v>
      </c>
      <c r="R1109" s="180">
        <v>0</v>
      </c>
      <c r="S1109" s="180" t="s">
        <v>1905</v>
      </c>
      <c r="T1109" s="180" t="s">
        <v>26</v>
      </c>
      <c r="U1109" s="180" t="b">
        <v>0</v>
      </c>
      <c r="V1109" s="180" t="s">
        <v>1858</v>
      </c>
      <c r="W1109" s="180" t="s">
        <v>42</v>
      </c>
      <c r="X1109" s="159"/>
      <c r="Y1109" s="159"/>
      <c r="Z1109" s="159"/>
    </row>
    <row r="1110" spans="1:26" ht="15" customHeight="1">
      <c r="A1110" s="180" t="s">
        <v>444</v>
      </c>
      <c r="B1110" s="180">
        <v>109585126</v>
      </c>
      <c r="C1110" s="180" t="s">
        <v>1837</v>
      </c>
      <c r="D1110" s="180" t="s">
        <v>3943</v>
      </c>
      <c r="E1110" s="180" t="s">
        <v>1866</v>
      </c>
      <c r="F1110" s="180">
        <v>2155.94</v>
      </c>
      <c r="G1110" s="180" t="s">
        <v>1840</v>
      </c>
      <c r="H1110" s="180" t="s">
        <v>3944</v>
      </c>
      <c r="I1110" s="180" t="s">
        <v>2055</v>
      </c>
      <c r="J1110" s="180" t="s">
        <v>3945</v>
      </c>
      <c r="K1110" s="180" t="s">
        <v>3946</v>
      </c>
      <c r="L1110" s="180" t="s">
        <v>3947</v>
      </c>
      <c r="M1110" s="180" t="s">
        <v>1844</v>
      </c>
      <c r="N1110" s="180" t="s">
        <v>444</v>
      </c>
      <c r="O1110" s="180">
        <v>109585122</v>
      </c>
      <c r="P1110" s="180">
        <v>109585237</v>
      </c>
      <c r="Q1110" s="180" t="s">
        <v>3948</v>
      </c>
      <c r="R1110" s="180">
        <v>0</v>
      </c>
      <c r="S1110" s="180" t="s">
        <v>33</v>
      </c>
      <c r="T1110" s="180" t="s">
        <v>26</v>
      </c>
      <c r="U1110" s="180" t="b">
        <v>0</v>
      </c>
      <c r="V1110" s="180" t="s">
        <v>1858</v>
      </c>
      <c r="W1110" s="180" t="s">
        <v>42</v>
      </c>
      <c r="X1110" s="159"/>
      <c r="Y1110" s="159"/>
      <c r="Z1110" s="159"/>
    </row>
    <row r="1111" spans="1:26" ht="15" customHeight="1">
      <c r="A1111" s="180" t="s">
        <v>444</v>
      </c>
      <c r="B1111" s="180">
        <v>151352981</v>
      </c>
      <c r="C1111" s="180" t="s">
        <v>1837</v>
      </c>
      <c r="D1111" s="180" t="s">
        <v>1839</v>
      </c>
      <c r="E1111" s="180" t="s">
        <v>1958</v>
      </c>
      <c r="F1111" s="180">
        <v>2107.9899999999998</v>
      </c>
      <c r="G1111" s="180" t="s">
        <v>1840</v>
      </c>
      <c r="H1111" s="180" t="s">
        <v>3955</v>
      </c>
      <c r="I1111" s="180" t="s">
        <v>2804</v>
      </c>
      <c r="J1111" s="180" t="s">
        <v>3956</v>
      </c>
      <c r="K1111" s="180" t="s">
        <v>3957</v>
      </c>
      <c r="L1111" s="180" t="s">
        <v>3958</v>
      </c>
      <c r="M1111" s="180" t="s">
        <v>1844</v>
      </c>
      <c r="N1111" s="180" t="s">
        <v>444</v>
      </c>
      <c r="O1111" s="180">
        <v>151348710</v>
      </c>
      <c r="P1111" s="180">
        <v>151353740</v>
      </c>
      <c r="Q1111" s="180" t="s">
        <v>3959</v>
      </c>
      <c r="R1111" s="180">
        <v>0</v>
      </c>
      <c r="S1111" s="180" t="s">
        <v>1905</v>
      </c>
      <c r="T1111" s="180" t="s">
        <v>26</v>
      </c>
      <c r="U1111" s="180" t="b">
        <v>0</v>
      </c>
      <c r="V1111" s="180" t="s">
        <v>1858</v>
      </c>
      <c r="W1111" s="180" t="s">
        <v>42</v>
      </c>
      <c r="X1111" s="159"/>
      <c r="Y1111" s="159"/>
      <c r="Z1111" s="159"/>
    </row>
    <row r="1112" spans="1:26" ht="15" customHeight="1">
      <c r="A1112" s="180" t="s">
        <v>444</v>
      </c>
      <c r="B1112" s="180">
        <v>159239747</v>
      </c>
      <c r="C1112" s="180" t="s">
        <v>1837</v>
      </c>
      <c r="D1112" s="180" t="s">
        <v>3960</v>
      </c>
      <c r="E1112" s="180" t="s">
        <v>1866</v>
      </c>
      <c r="F1112" s="180">
        <v>743.1</v>
      </c>
      <c r="G1112" s="180" t="s">
        <v>1840</v>
      </c>
      <c r="H1112" s="180" t="s">
        <v>3961</v>
      </c>
      <c r="I1112" s="180" t="s">
        <v>3962</v>
      </c>
      <c r="J1112" s="180" t="s">
        <v>3963</v>
      </c>
      <c r="K1112" s="180" t="s">
        <v>3964</v>
      </c>
      <c r="L1112" s="180" t="s">
        <v>3965</v>
      </c>
      <c r="M1112" s="180" t="s">
        <v>1844</v>
      </c>
      <c r="N1112" s="180" t="s">
        <v>444</v>
      </c>
      <c r="O1112" s="180">
        <v>159239516</v>
      </c>
      <c r="P1112" s="180">
        <v>159239957</v>
      </c>
      <c r="Q1112" s="180" t="s">
        <v>3966</v>
      </c>
      <c r="R1112" s="180">
        <v>0</v>
      </c>
      <c r="S1112" s="180" t="s">
        <v>1905</v>
      </c>
      <c r="T1112" s="180" t="s">
        <v>26</v>
      </c>
      <c r="U1112" s="180" t="b">
        <v>0</v>
      </c>
      <c r="V1112" s="180" t="s">
        <v>1858</v>
      </c>
      <c r="W1112" s="180" t="s">
        <v>42</v>
      </c>
      <c r="X1112" s="159"/>
      <c r="Y1112" s="159"/>
      <c r="Z1112" s="159"/>
    </row>
    <row r="1113" spans="1:26" ht="15" customHeight="1">
      <c r="A1113" s="180" t="s">
        <v>444</v>
      </c>
      <c r="B1113" s="180">
        <v>159790613</v>
      </c>
      <c r="C1113" s="180" t="s">
        <v>1837</v>
      </c>
      <c r="D1113" s="180" t="s">
        <v>3967</v>
      </c>
      <c r="E1113" s="180" t="s">
        <v>1866</v>
      </c>
      <c r="F1113" s="180">
        <v>1086.05</v>
      </c>
      <c r="G1113" s="180" t="s">
        <v>1840</v>
      </c>
      <c r="H1113" s="180" t="s">
        <v>3968</v>
      </c>
      <c r="I1113" s="180" t="s">
        <v>3969</v>
      </c>
      <c r="J1113" s="180" t="s">
        <v>3970</v>
      </c>
      <c r="K1113" s="180" t="s">
        <v>3971</v>
      </c>
      <c r="L1113" s="180" t="s">
        <v>3972</v>
      </c>
      <c r="M1113" s="180" t="s">
        <v>1896</v>
      </c>
      <c r="N1113" s="180" t="s">
        <v>444</v>
      </c>
      <c r="O1113" s="180">
        <v>159790587</v>
      </c>
      <c r="P1113" s="180">
        <v>159790639</v>
      </c>
      <c r="Q1113" s="180" t="s">
        <v>3973</v>
      </c>
      <c r="R1113" s="180">
        <v>0</v>
      </c>
      <c r="S1113" s="180" t="s">
        <v>1905</v>
      </c>
      <c r="T1113" s="180" t="s">
        <v>26</v>
      </c>
      <c r="U1113" s="180" t="b">
        <v>0</v>
      </c>
      <c r="V1113" s="180" t="s">
        <v>1858</v>
      </c>
      <c r="W1113" s="180" t="s">
        <v>42</v>
      </c>
      <c r="X1113" s="159"/>
      <c r="Y1113" s="159"/>
      <c r="Z1113" s="159"/>
    </row>
    <row r="1114" spans="1:26" ht="15" customHeight="1">
      <c r="A1114" s="180" t="s">
        <v>444</v>
      </c>
      <c r="B1114" s="180">
        <v>160139865</v>
      </c>
      <c r="C1114" s="180" t="s">
        <v>1837</v>
      </c>
      <c r="D1114" s="180" t="s">
        <v>3974</v>
      </c>
      <c r="E1114" s="180" t="s">
        <v>1847</v>
      </c>
      <c r="F1114" s="180">
        <v>1401.51</v>
      </c>
      <c r="G1114" s="180" t="s">
        <v>1840</v>
      </c>
      <c r="H1114" s="180" t="s">
        <v>3975</v>
      </c>
      <c r="I1114" s="180" t="s">
        <v>1973</v>
      </c>
      <c r="J1114" s="180" t="s">
        <v>3976</v>
      </c>
      <c r="K1114" s="180" t="s">
        <v>3977</v>
      </c>
      <c r="L1114" s="180" t="s">
        <v>3978</v>
      </c>
      <c r="M1114" s="180" t="s">
        <v>1896</v>
      </c>
      <c r="N1114" s="180" t="s">
        <v>444</v>
      </c>
      <c r="O1114" s="180">
        <v>160139652</v>
      </c>
      <c r="P1114" s="180">
        <v>160139867</v>
      </c>
      <c r="Q1114" s="180" t="s">
        <v>3979</v>
      </c>
      <c r="R1114" s="180">
        <v>0</v>
      </c>
      <c r="S1114" s="180" t="s">
        <v>1905</v>
      </c>
      <c r="T1114" s="180" t="s">
        <v>26</v>
      </c>
      <c r="U1114" s="180" t="b">
        <v>0</v>
      </c>
      <c r="V1114" s="180" t="s">
        <v>1858</v>
      </c>
      <c r="W1114" s="180" t="s">
        <v>42</v>
      </c>
      <c r="X1114" s="159"/>
      <c r="Y1114" s="159"/>
      <c r="Z1114" s="159"/>
    </row>
    <row r="1115" spans="1:26" ht="15" customHeight="1">
      <c r="A1115" s="180" t="s">
        <v>444</v>
      </c>
      <c r="B1115" s="180">
        <v>161098318</v>
      </c>
      <c r="C1115" s="180" t="s">
        <v>1837</v>
      </c>
      <c r="D1115" s="180" t="s">
        <v>2288</v>
      </c>
      <c r="E1115" s="180" t="s">
        <v>1847</v>
      </c>
      <c r="F1115" s="180">
        <v>1560.4</v>
      </c>
      <c r="G1115" s="180" t="s">
        <v>1840</v>
      </c>
      <c r="H1115" s="180" t="s">
        <v>3980</v>
      </c>
      <c r="I1115" s="180" t="s">
        <v>2277</v>
      </c>
      <c r="J1115" s="180" t="s">
        <v>3981</v>
      </c>
      <c r="K1115" s="180" t="s">
        <v>3982</v>
      </c>
      <c r="L1115" s="180" t="s">
        <v>1837</v>
      </c>
      <c r="M1115" s="180" t="s">
        <v>1896</v>
      </c>
      <c r="N1115" s="180" t="s">
        <v>444</v>
      </c>
      <c r="O1115" s="180">
        <v>161098277</v>
      </c>
      <c r="P1115" s="180">
        <v>161098427</v>
      </c>
      <c r="Q1115" s="180" t="s">
        <v>3983</v>
      </c>
      <c r="R1115" s="180">
        <v>0</v>
      </c>
      <c r="S1115" s="180" t="s">
        <v>1905</v>
      </c>
      <c r="T1115" s="180" t="s">
        <v>26</v>
      </c>
      <c r="U1115" s="180" t="b">
        <v>0</v>
      </c>
      <c r="V1115" s="180" t="s">
        <v>1858</v>
      </c>
      <c r="W1115" s="180" t="s">
        <v>42</v>
      </c>
      <c r="X1115" s="159"/>
      <c r="Y1115" s="159"/>
      <c r="Z1115" s="159"/>
    </row>
    <row r="1116" spans="1:26" ht="15" customHeight="1">
      <c r="A1116" s="180" t="s">
        <v>444</v>
      </c>
      <c r="B1116" s="180">
        <v>170561925</v>
      </c>
      <c r="C1116" s="180" t="s">
        <v>1837</v>
      </c>
      <c r="D1116" s="180" t="s">
        <v>1890</v>
      </c>
      <c r="E1116" s="180" t="s">
        <v>1898</v>
      </c>
      <c r="F1116" s="180" t="s">
        <v>1837</v>
      </c>
      <c r="G1116" s="180" t="s">
        <v>1840</v>
      </c>
      <c r="H1116" s="180" t="s">
        <v>5599</v>
      </c>
      <c r="I1116" s="180" t="s">
        <v>1842</v>
      </c>
      <c r="J1116" s="180" t="s">
        <v>1837</v>
      </c>
      <c r="K1116" s="180" t="s">
        <v>5600</v>
      </c>
      <c r="L1116" s="180" t="s">
        <v>1837</v>
      </c>
      <c r="M1116" s="180" t="s">
        <v>1837</v>
      </c>
      <c r="N1116" s="180" t="s">
        <v>444</v>
      </c>
      <c r="O1116" s="180">
        <v>170561790</v>
      </c>
      <c r="P1116" s="180">
        <v>170562233</v>
      </c>
      <c r="Q1116" s="180" t="s">
        <v>3986</v>
      </c>
      <c r="R1116" s="180">
        <v>0</v>
      </c>
      <c r="S1116" s="180" t="s">
        <v>1905</v>
      </c>
      <c r="T1116" s="180" t="s">
        <v>26</v>
      </c>
      <c r="U1116" s="180" t="b">
        <v>0</v>
      </c>
      <c r="V1116" s="180" t="s">
        <v>1858</v>
      </c>
      <c r="W1116" s="180" t="s">
        <v>42</v>
      </c>
      <c r="X1116" s="159"/>
      <c r="Y1116" s="159"/>
      <c r="Z1116" s="159"/>
    </row>
    <row r="1117" spans="1:26" ht="15" customHeight="1">
      <c r="A1117" s="180" t="s">
        <v>444</v>
      </c>
      <c r="B1117" s="180">
        <v>170561949</v>
      </c>
      <c r="C1117" s="180" t="s">
        <v>1837</v>
      </c>
      <c r="D1117" s="180" t="s">
        <v>2684</v>
      </c>
      <c r="E1117" s="180" t="s">
        <v>1866</v>
      </c>
      <c r="F1117" s="180">
        <v>124.47</v>
      </c>
      <c r="G1117" s="180" t="s">
        <v>1837</v>
      </c>
      <c r="H1117" s="180" t="s">
        <v>3984</v>
      </c>
      <c r="I1117" s="180" t="s">
        <v>1887</v>
      </c>
      <c r="J1117" s="180" t="s">
        <v>3985</v>
      </c>
      <c r="K1117" s="180" t="s">
        <v>1837</v>
      </c>
      <c r="L1117" s="180" t="s">
        <v>1837</v>
      </c>
      <c r="M1117" s="180" t="s">
        <v>1896</v>
      </c>
      <c r="N1117" s="180" t="s">
        <v>444</v>
      </c>
      <c r="O1117" s="180">
        <v>170561790</v>
      </c>
      <c r="P1117" s="180">
        <v>170562233</v>
      </c>
      <c r="Q1117" s="180" t="s">
        <v>3986</v>
      </c>
      <c r="R1117" s="180">
        <v>0</v>
      </c>
      <c r="S1117" s="180" t="s">
        <v>1905</v>
      </c>
      <c r="T1117" s="180" t="s">
        <v>26</v>
      </c>
      <c r="U1117" s="180" t="b">
        <v>0</v>
      </c>
      <c r="V1117" s="180" t="s">
        <v>1858</v>
      </c>
      <c r="W1117" s="180" t="s">
        <v>42</v>
      </c>
      <c r="X1117" s="159"/>
      <c r="Y1117" s="159"/>
      <c r="Z1117" s="159"/>
    </row>
    <row r="1118" spans="1:26" ht="15" customHeight="1">
      <c r="A1118" s="180" t="s">
        <v>444</v>
      </c>
      <c r="B1118" s="180">
        <v>170561961</v>
      </c>
      <c r="C1118" s="180" t="s">
        <v>1837</v>
      </c>
      <c r="D1118" s="180" t="s">
        <v>1866</v>
      </c>
      <c r="E1118" s="180" t="s">
        <v>2684</v>
      </c>
      <c r="F1118" s="180">
        <v>15.85</v>
      </c>
      <c r="G1118" s="180" t="s">
        <v>2606</v>
      </c>
      <c r="H1118" s="180" t="s">
        <v>5601</v>
      </c>
      <c r="I1118" s="180" t="s">
        <v>1996</v>
      </c>
      <c r="J1118" s="180" t="s">
        <v>5602</v>
      </c>
      <c r="K1118" s="180" t="s">
        <v>1837</v>
      </c>
      <c r="L1118" s="180" t="s">
        <v>1837</v>
      </c>
      <c r="M1118" s="180" t="s">
        <v>1837</v>
      </c>
      <c r="N1118" s="180" t="s">
        <v>444</v>
      </c>
      <c r="O1118" s="180">
        <v>170561790</v>
      </c>
      <c r="P1118" s="180">
        <v>170562233</v>
      </c>
      <c r="Q1118" s="180" t="s">
        <v>3986</v>
      </c>
      <c r="R1118" s="180">
        <v>0</v>
      </c>
      <c r="S1118" s="180" t="s">
        <v>1905</v>
      </c>
      <c r="T1118" s="180" t="s">
        <v>26</v>
      </c>
      <c r="U1118" s="180" t="b">
        <v>0</v>
      </c>
      <c r="V1118" s="180" t="s">
        <v>1858</v>
      </c>
      <c r="W1118" s="180" t="s">
        <v>42</v>
      </c>
      <c r="X1118" s="159"/>
      <c r="Y1118" s="159"/>
      <c r="Z1118" s="159"/>
    </row>
    <row r="1119" spans="1:26" ht="15" customHeight="1">
      <c r="A1119" s="180" t="s">
        <v>444</v>
      </c>
      <c r="B1119" s="180">
        <v>170561963</v>
      </c>
      <c r="C1119" s="180" t="s">
        <v>1837</v>
      </c>
      <c r="D1119" s="180" t="s">
        <v>2829</v>
      </c>
      <c r="E1119" s="180" t="s">
        <v>1890</v>
      </c>
      <c r="F1119" s="180">
        <v>105.68</v>
      </c>
      <c r="G1119" s="180" t="s">
        <v>2606</v>
      </c>
      <c r="H1119" s="180" t="s">
        <v>3987</v>
      </c>
      <c r="I1119" s="180" t="s">
        <v>2618</v>
      </c>
      <c r="J1119" s="180" t="s">
        <v>3988</v>
      </c>
      <c r="K1119" s="180" t="s">
        <v>1837</v>
      </c>
      <c r="L1119" s="180" t="s">
        <v>1837</v>
      </c>
      <c r="M1119" s="180" t="s">
        <v>1896</v>
      </c>
      <c r="N1119" s="180" t="s">
        <v>444</v>
      </c>
      <c r="O1119" s="180">
        <v>170561790</v>
      </c>
      <c r="P1119" s="180">
        <v>170562233</v>
      </c>
      <c r="Q1119" s="180" t="s">
        <v>3986</v>
      </c>
      <c r="R1119" s="180">
        <v>0</v>
      </c>
      <c r="S1119" s="180" t="s">
        <v>1905</v>
      </c>
      <c r="T1119" s="180" t="s">
        <v>26</v>
      </c>
      <c r="U1119" s="180" t="b">
        <v>0</v>
      </c>
      <c r="V1119" s="180" t="s">
        <v>1858</v>
      </c>
      <c r="W1119" s="180" t="s">
        <v>42</v>
      </c>
      <c r="X1119" s="159"/>
      <c r="Y1119" s="159"/>
      <c r="Z1119" s="159"/>
    </row>
    <row r="1120" spans="1:26" ht="15" customHeight="1">
      <c r="A1120" s="180" t="s">
        <v>445</v>
      </c>
      <c r="B1120" s="180">
        <v>246502</v>
      </c>
      <c r="C1120" s="180" t="s">
        <v>1837</v>
      </c>
      <c r="D1120" s="180" t="s">
        <v>1866</v>
      </c>
      <c r="E1120" s="180" t="s">
        <v>5603</v>
      </c>
      <c r="F1120" s="180">
        <v>597.73</v>
      </c>
      <c r="G1120" s="180" t="s">
        <v>1840</v>
      </c>
      <c r="H1120" s="180" t="s">
        <v>5604</v>
      </c>
      <c r="I1120" s="180" t="s">
        <v>1893</v>
      </c>
      <c r="J1120" s="180" t="s">
        <v>5605</v>
      </c>
      <c r="K1120" s="180" t="s">
        <v>5606</v>
      </c>
      <c r="L1120" s="180" t="s">
        <v>1837</v>
      </c>
      <c r="M1120" s="180" t="s">
        <v>1837</v>
      </c>
      <c r="N1120" s="180" t="s">
        <v>445</v>
      </c>
      <c r="O1120" s="180">
        <v>246414</v>
      </c>
      <c r="P1120" s="180">
        <v>246507</v>
      </c>
      <c r="Q1120" s="180" t="s">
        <v>5607</v>
      </c>
      <c r="R1120" s="180">
        <v>0</v>
      </c>
      <c r="S1120" s="180" t="s">
        <v>1905</v>
      </c>
      <c r="T1120" s="180" t="s">
        <v>26</v>
      </c>
      <c r="U1120" s="180" t="b">
        <v>0</v>
      </c>
      <c r="V1120" s="180" t="s">
        <v>1858</v>
      </c>
      <c r="W1120" s="180" t="s">
        <v>42</v>
      </c>
      <c r="X1120" s="159"/>
      <c r="Y1120" s="159"/>
      <c r="Z1120" s="159"/>
    </row>
    <row r="1121" spans="1:26" ht="15" customHeight="1">
      <c r="A1121" s="180" t="s">
        <v>445</v>
      </c>
      <c r="B1121" s="180">
        <v>1547017</v>
      </c>
      <c r="C1121" s="180" t="s">
        <v>1837</v>
      </c>
      <c r="D1121" s="180" t="s">
        <v>1890</v>
      </c>
      <c r="E1121" s="180" t="s">
        <v>2417</v>
      </c>
      <c r="F1121" s="180">
        <v>1466.4</v>
      </c>
      <c r="G1121" s="180" t="s">
        <v>1840</v>
      </c>
      <c r="H1121" s="180" t="s">
        <v>3995</v>
      </c>
      <c r="I1121" s="180" t="s">
        <v>2618</v>
      </c>
      <c r="J1121" s="180" t="s">
        <v>3996</v>
      </c>
      <c r="K1121" s="180" t="s">
        <v>3997</v>
      </c>
      <c r="L1121" s="180" t="s">
        <v>1837</v>
      </c>
      <c r="M1121" s="180" t="s">
        <v>1877</v>
      </c>
      <c r="N1121" s="180" t="s">
        <v>445</v>
      </c>
      <c r="O1121" s="180">
        <v>1546951</v>
      </c>
      <c r="P1121" s="180">
        <v>1547181</v>
      </c>
      <c r="Q1121" s="180" t="s">
        <v>3998</v>
      </c>
      <c r="R1121" s="180">
        <v>0</v>
      </c>
      <c r="S1121" s="180" t="s">
        <v>33</v>
      </c>
      <c r="T1121" s="180" t="s">
        <v>26</v>
      </c>
      <c r="U1121" s="180" t="b">
        <v>0</v>
      </c>
      <c r="V1121" s="180" t="s">
        <v>1858</v>
      </c>
      <c r="W1121" s="180" t="s">
        <v>42</v>
      </c>
      <c r="X1121" s="159"/>
      <c r="Y1121" s="159"/>
      <c r="Z1121" s="159"/>
    </row>
    <row r="1122" spans="1:26" ht="15" customHeight="1">
      <c r="A1122" s="180" t="s">
        <v>445</v>
      </c>
      <c r="B1122" s="180">
        <v>15686172</v>
      </c>
      <c r="C1122" s="180" t="s">
        <v>1837</v>
      </c>
      <c r="D1122" s="180" t="s">
        <v>2201</v>
      </c>
      <c r="E1122" s="180" t="s">
        <v>1890</v>
      </c>
      <c r="F1122" s="180">
        <v>824.4</v>
      </c>
      <c r="G1122" s="180" t="s">
        <v>1840</v>
      </c>
      <c r="H1122" s="180" t="s">
        <v>4008</v>
      </c>
      <c r="I1122" s="180" t="s">
        <v>1881</v>
      </c>
      <c r="J1122" s="180" t="s">
        <v>4009</v>
      </c>
      <c r="K1122" s="180" t="s">
        <v>4010</v>
      </c>
      <c r="L1122" s="180" t="s">
        <v>1837</v>
      </c>
      <c r="M1122" s="180" t="s">
        <v>1877</v>
      </c>
      <c r="N1122" s="180" t="s">
        <v>445</v>
      </c>
      <c r="O1122" s="180">
        <v>15685885</v>
      </c>
      <c r="P1122" s="180">
        <v>15686402</v>
      </c>
      <c r="Q1122" s="180" t="s">
        <v>4011</v>
      </c>
      <c r="R1122" s="180">
        <v>0</v>
      </c>
      <c r="S1122" s="180" t="s">
        <v>33</v>
      </c>
      <c r="T1122" s="180" t="s">
        <v>26</v>
      </c>
      <c r="U1122" s="180" t="b">
        <v>0</v>
      </c>
      <c r="V1122" s="180" t="s">
        <v>1858</v>
      </c>
      <c r="W1122" s="180" t="s">
        <v>42</v>
      </c>
      <c r="X1122" s="159"/>
      <c r="Y1122" s="159"/>
      <c r="Z1122" s="159"/>
    </row>
    <row r="1123" spans="1:26" ht="15" customHeight="1">
      <c r="A1123" s="180" t="s">
        <v>445</v>
      </c>
      <c r="B1123" s="180">
        <v>36407740</v>
      </c>
      <c r="C1123" s="180" t="s">
        <v>1837</v>
      </c>
      <c r="D1123" s="180" t="s">
        <v>1890</v>
      </c>
      <c r="E1123" s="180" t="s">
        <v>3612</v>
      </c>
      <c r="F1123" s="180">
        <v>1622.35</v>
      </c>
      <c r="G1123" s="180" t="s">
        <v>1840</v>
      </c>
      <c r="H1123" s="180" t="s">
        <v>4016</v>
      </c>
      <c r="I1123" s="180" t="s">
        <v>2061</v>
      </c>
      <c r="J1123" s="180" t="s">
        <v>4017</v>
      </c>
      <c r="K1123" s="180" t="s">
        <v>4018</v>
      </c>
      <c r="L1123" s="180" t="s">
        <v>4019</v>
      </c>
      <c r="M1123" s="180" t="s">
        <v>1844</v>
      </c>
      <c r="N1123" s="180" t="s">
        <v>445</v>
      </c>
      <c r="O1123" s="180">
        <v>36407733</v>
      </c>
      <c r="P1123" s="180">
        <v>36407956</v>
      </c>
      <c r="Q1123" s="180" t="s">
        <v>4020</v>
      </c>
      <c r="R1123" s="180">
        <v>0</v>
      </c>
      <c r="S1123" s="180" t="s">
        <v>1905</v>
      </c>
      <c r="T1123" s="180" t="s">
        <v>26</v>
      </c>
      <c r="U1123" s="180" t="b">
        <v>0</v>
      </c>
      <c r="V1123" s="180" t="s">
        <v>1858</v>
      </c>
      <c r="W1123" s="180" t="s">
        <v>42</v>
      </c>
      <c r="X1123" s="159"/>
      <c r="Y1123" s="159"/>
      <c r="Z1123" s="159"/>
    </row>
    <row r="1124" spans="1:26" ht="15" customHeight="1">
      <c r="A1124" s="180" t="s">
        <v>445</v>
      </c>
      <c r="B1124" s="180">
        <v>51030870</v>
      </c>
      <c r="C1124" s="180" t="s">
        <v>1837</v>
      </c>
      <c r="D1124" s="180" t="s">
        <v>4021</v>
      </c>
      <c r="E1124" s="180" t="s">
        <v>1866</v>
      </c>
      <c r="F1124" s="180">
        <v>1522.44</v>
      </c>
      <c r="G1124" s="180" t="s">
        <v>1840</v>
      </c>
      <c r="H1124" s="180" t="s">
        <v>4022</v>
      </c>
      <c r="I1124" s="180" t="s">
        <v>2439</v>
      </c>
      <c r="J1124" s="180" t="s">
        <v>4023</v>
      </c>
      <c r="K1124" s="180" t="s">
        <v>4024</v>
      </c>
      <c r="L1124" s="180" t="s">
        <v>4025</v>
      </c>
      <c r="M1124" s="180" t="s">
        <v>1896</v>
      </c>
      <c r="N1124" s="180" t="s">
        <v>445</v>
      </c>
      <c r="O1124" s="180">
        <v>51030811</v>
      </c>
      <c r="P1124" s="180">
        <v>51030909</v>
      </c>
      <c r="Q1124" s="180" t="s">
        <v>4026</v>
      </c>
      <c r="R1124" s="180">
        <v>0</v>
      </c>
      <c r="S1124" s="180" t="s">
        <v>33</v>
      </c>
      <c r="T1124" s="180" t="s">
        <v>26</v>
      </c>
      <c r="U1124" s="180" t="b">
        <v>0</v>
      </c>
      <c r="V1124" s="180" t="s">
        <v>1858</v>
      </c>
      <c r="W1124" s="180" t="s">
        <v>42</v>
      </c>
      <c r="X1124" s="159"/>
      <c r="Y1124" s="159"/>
      <c r="Z1124" s="159"/>
    </row>
    <row r="1125" spans="1:26" ht="15" customHeight="1">
      <c r="A1125" s="180" t="s">
        <v>445</v>
      </c>
      <c r="B1125" s="180">
        <v>72744551</v>
      </c>
      <c r="C1125" s="180" t="s">
        <v>1837</v>
      </c>
      <c r="D1125" s="180" t="s">
        <v>1847</v>
      </c>
      <c r="E1125" s="180" t="s">
        <v>2085</v>
      </c>
      <c r="F1125" s="180">
        <v>1597.73</v>
      </c>
      <c r="G1125" s="180" t="s">
        <v>1840</v>
      </c>
      <c r="H1125" s="180" t="s">
        <v>4033</v>
      </c>
      <c r="I1125" s="180" t="s">
        <v>2277</v>
      </c>
      <c r="J1125" s="180" t="s">
        <v>5608</v>
      </c>
      <c r="K1125" s="180" t="s">
        <v>5609</v>
      </c>
      <c r="L1125" s="180" t="s">
        <v>1837</v>
      </c>
      <c r="M1125" s="180" t="s">
        <v>1837</v>
      </c>
      <c r="N1125" s="180" t="s">
        <v>445</v>
      </c>
      <c r="O1125" s="180">
        <v>72744483</v>
      </c>
      <c r="P1125" s="180">
        <v>72744601</v>
      </c>
      <c r="Q1125" s="180" t="s">
        <v>4036</v>
      </c>
      <c r="R1125" s="180">
        <v>0</v>
      </c>
      <c r="S1125" s="180" t="s">
        <v>33</v>
      </c>
      <c r="T1125" s="180" t="s">
        <v>26</v>
      </c>
      <c r="U1125" s="180" t="b">
        <v>0</v>
      </c>
      <c r="V1125" s="180" t="s">
        <v>1858</v>
      </c>
      <c r="W1125" s="180" t="s">
        <v>42</v>
      </c>
      <c r="X1125" s="159"/>
      <c r="Y1125" s="159"/>
      <c r="Z1125" s="159"/>
    </row>
    <row r="1126" spans="1:26" ht="15" customHeight="1">
      <c r="A1126" s="180" t="s">
        <v>445</v>
      </c>
      <c r="B1126" s="180">
        <v>76611468</v>
      </c>
      <c r="C1126" s="180" t="s">
        <v>1837</v>
      </c>
      <c r="D1126" s="180" t="s">
        <v>2085</v>
      </c>
      <c r="E1126" s="180" t="s">
        <v>1847</v>
      </c>
      <c r="F1126" s="180">
        <v>549.73</v>
      </c>
      <c r="G1126" s="180" t="s">
        <v>1840</v>
      </c>
      <c r="H1126" s="180" t="s">
        <v>4037</v>
      </c>
      <c r="I1126" s="180" t="s">
        <v>2277</v>
      </c>
      <c r="J1126" s="180" t="s">
        <v>5610</v>
      </c>
      <c r="K1126" s="180" t="s">
        <v>5611</v>
      </c>
      <c r="L1126" s="180" t="s">
        <v>1837</v>
      </c>
      <c r="M1126" s="180" t="s">
        <v>1837</v>
      </c>
      <c r="N1126" s="180" t="s">
        <v>445</v>
      </c>
      <c r="O1126" s="180">
        <v>76611464</v>
      </c>
      <c r="P1126" s="180">
        <v>76611591</v>
      </c>
      <c r="Q1126" s="180" t="s">
        <v>4040</v>
      </c>
      <c r="R1126" s="180">
        <v>0</v>
      </c>
      <c r="S1126" s="180" t="s">
        <v>33</v>
      </c>
      <c r="T1126" s="180" t="s">
        <v>26</v>
      </c>
      <c r="U1126" s="180" t="b">
        <v>0</v>
      </c>
      <c r="V1126" s="180" t="s">
        <v>1858</v>
      </c>
      <c r="W1126" s="180" t="s">
        <v>42</v>
      </c>
      <c r="X1126" s="159"/>
      <c r="Y1126" s="159"/>
      <c r="Z1126" s="159"/>
    </row>
    <row r="1127" spans="1:26" ht="15" customHeight="1">
      <c r="A1127" s="180" t="s">
        <v>445</v>
      </c>
      <c r="B1127" s="180">
        <v>82952172</v>
      </c>
      <c r="C1127" s="180" t="s">
        <v>1837</v>
      </c>
      <c r="D1127" s="180" t="s">
        <v>1839</v>
      </c>
      <c r="E1127" s="180" t="s">
        <v>3786</v>
      </c>
      <c r="F1127" s="180">
        <v>3797.02</v>
      </c>
      <c r="G1127" s="180" t="s">
        <v>1840</v>
      </c>
      <c r="H1127" s="180" t="s">
        <v>4041</v>
      </c>
      <c r="I1127" s="180" t="s">
        <v>2149</v>
      </c>
      <c r="J1127" s="180" t="s">
        <v>4042</v>
      </c>
      <c r="K1127" s="180" t="s">
        <v>4043</v>
      </c>
      <c r="L1127" s="180" t="s">
        <v>4044</v>
      </c>
      <c r="M1127" s="180" t="s">
        <v>1896</v>
      </c>
      <c r="N1127" s="180" t="s">
        <v>445</v>
      </c>
      <c r="O1127" s="180">
        <v>82951855</v>
      </c>
      <c r="P1127" s="180">
        <v>82956935</v>
      </c>
      <c r="Q1127" s="180" t="s">
        <v>4045</v>
      </c>
      <c r="R1127" s="180">
        <v>0</v>
      </c>
      <c r="S1127" s="180" t="s">
        <v>33</v>
      </c>
      <c r="T1127" s="180" t="s">
        <v>26</v>
      </c>
      <c r="U1127" s="180" t="b">
        <v>0</v>
      </c>
      <c r="V1127" s="180" t="s">
        <v>1858</v>
      </c>
      <c r="W1127" s="180" t="s">
        <v>42</v>
      </c>
      <c r="X1127" s="159"/>
      <c r="Y1127" s="159"/>
      <c r="Z1127" s="159"/>
    </row>
    <row r="1128" spans="1:26" ht="15" customHeight="1">
      <c r="A1128" s="180" t="s">
        <v>445</v>
      </c>
      <c r="B1128" s="180">
        <v>100064888</v>
      </c>
      <c r="C1128" s="180" t="s">
        <v>1837</v>
      </c>
      <c r="D1128" s="180" t="s">
        <v>5612</v>
      </c>
      <c r="E1128" s="180" t="s">
        <v>1866</v>
      </c>
      <c r="F1128" s="180">
        <v>1136.31</v>
      </c>
      <c r="G1128" s="180" t="s">
        <v>1840</v>
      </c>
      <c r="H1128" s="180" t="s">
        <v>5613</v>
      </c>
      <c r="I1128" s="180" t="s">
        <v>3124</v>
      </c>
      <c r="J1128" s="180" t="s">
        <v>5614</v>
      </c>
      <c r="K1128" s="180" t="s">
        <v>5615</v>
      </c>
      <c r="L1128" s="180" t="s">
        <v>5616</v>
      </c>
      <c r="M1128" s="180" t="s">
        <v>1837</v>
      </c>
      <c r="N1128" s="180" t="s">
        <v>445</v>
      </c>
      <c r="O1128" s="180">
        <v>100064787</v>
      </c>
      <c r="P1128" s="180">
        <v>100064912</v>
      </c>
      <c r="Q1128" s="180" t="s">
        <v>5617</v>
      </c>
      <c r="R1128" s="180">
        <v>0</v>
      </c>
      <c r="S1128" s="180" t="s">
        <v>33</v>
      </c>
      <c r="T1128" s="180" t="s">
        <v>26</v>
      </c>
      <c r="U1128" s="180" t="b">
        <v>0</v>
      </c>
      <c r="V1128" s="180" t="s">
        <v>1858</v>
      </c>
      <c r="W1128" s="180" t="s">
        <v>42</v>
      </c>
      <c r="X1128" s="159"/>
      <c r="Y1128" s="159"/>
      <c r="Z1128" s="159"/>
    </row>
    <row r="1129" spans="1:26" ht="15" customHeight="1">
      <c r="A1129" s="180" t="s">
        <v>445</v>
      </c>
      <c r="B1129" s="180">
        <v>100088992</v>
      </c>
      <c r="C1129" s="180" t="s">
        <v>1837</v>
      </c>
      <c r="D1129" s="180" t="s">
        <v>1839</v>
      </c>
      <c r="E1129" s="180" t="s">
        <v>2530</v>
      </c>
      <c r="F1129" s="180">
        <v>602.79</v>
      </c>
      <c r="G1129" s="180" t="s">
        <v>1840</v>
      </c>
      <c r="H1129" s="180" t="s">
        <v>5618</v>
      </c>
      <c r="I1129" s="180" t="s">
        <v>1915</v>
      </c>
      <c r="J1129" s="180" t="s">
        <v>5619</v>
      </c>
      <c r="K1129" s="180" t="s">
        <v>5620</v>
      </c>
      <c r="L1129" s="180" t="s">
        <v>5621</v>
      </c>
      <c r="M1129" s="180" t="s">
        <v>1837</v>
      </c>
      <c r="N1129" s="180" t="s">
        <v>445</v>
      </c>
      <c r="O1129" s="180">
        <v>100088990</v>
      </c>
      <c r="P1129" s="180">
        <v>100089066</v>
      </c>
      <c r="Q1129" s="180" t="s">
        <v>5622</v>
      </c>
      <c r="R1129" s="180">
        <v>0</v>
      </c>
      <c r="S1129" s="180" t="s">
        <v>1905</v>
      </c>
      <c r="T1129" s="180" t="s">
        <v>26</v>
      </c>
      <c r="U1129" s="180" t="b">
        <v>0</v>
      </c>
      <c r="V1129" s="180" t="s">
        <v>1858</v>
      </c>
      <c r="W1129" s="180" t="s">
        <v>42</v>
      </c>
      <c r="X1129" s="159"/>
      <c r="Y1129" s="159"/>
      <c r="Z1129" s="159"/>
    </row>
    <row r="1130" spans="1:26" ht="15" customHeight="1">
      <c r="A1130" s="180" t="s">
        <v>445</v>
      </c>
      <c r="B1130" s="180">
        <v>100952391</v>
      </c>
      <c r="C1130" s="180" t="s">
        <v>1837</v>
      </c>
      <c r="D1130" s="180" t="s">
        <v>1890</v>
      </c>
      <c r="E1130" s="180" t="s">
        <v>2187</v>
      </c>
      <c r="F1130" s="180">
        <v>30</v>
      </c>
      <c r="G1130" s="180" t="s">
        <v>1840</v>
      </c>
      <c r="H1130" s="180" t="s">
        <v>5623</v>
      </c>
      <c r="I1130" s="180" t="s">
        <v>773</v>
      </c>
      <c r="J1130" s="180" t="s">
        <v>1837</v>
      </c>
      <c r="K1130" s="180" t="s">
        <v>1837</v>
      </c>
      <c r="L1130" s="180" t="s">
        <v>1837</v>
      </c>
      <c r="M1130" s="180" t="s">
        <v>1896</v>
      </c>
      <c r="N1130" s="180" t="s">
        <v>445</v>
      </c>
      <c r="O1130" s="180">
        <v>100951840</v>
      </c>
      <c r="P1130" s="180">
        <v>100960645</v>
      </c>
      <c r="Q1130" s="180" t="s">
        <v>4056</v>
      </c>
      <c r="R1130" s="180">
        <v>0</v>
      </c>
      <c r="S1130" s="180" t="s">
        <v>1905</v>
      </c>
      <c r="T1130" s="180" t="s">
        <v>26</v>
      </c>
      <c r="U1130" s="180" t="b">
        <v>0</v>
      </c>
      <c r="V1130" s="180" t="s">
        <v>1858</v>
      </c>
      <c r="W1130" s="180" t="s">
        <v>42</v>
      </c>
      <c r="X1130" s="159"/>
      <c r="Y1130" s="159"/>
      <c r="Z1130" s="159"/>
    </row>
    <row r="1131" spans="1:26" ht="15" customHeight="1">
      <c r="A1131" s="180" t="s">
        <v>445</v>
      </c>
      <c r="B1131" s="180">
        <v>100953312</v>
      </c>
      <c r="C1131" s="180" t="s">
        <v>1837</v>
      </c>
      <c r="D1131" s="180" t="s">
        <v>3440</v>
      </c>
      <c r="E1131" s="180" t="s">
        <v>1890</v>
      </c>
      <c r="F1131" s="180">
        <v>30</v>
      </c>
      <c r="G1131" s="180" t="s">
        <v>1840</v>
      </c>
      <c r="H1131" s="180" t="s">
        <v>5624</v>
      </c>
      <c r="I1131" s="180" t="s">
        <v>773</v>
      </c>
      <c r="J1131" s="180" t="s">
        <v>1837</v>
      </c>
      <c r="K1131" s="180" t="s">
        <v>1837</v>
      </c>
      <c r="L1131" s="180" t="s">
        <v>1837</v>
      </c>
      <c r="M1131" s="180" t="s">
        <v>1896</v>
      </c>
      <c r="N1131" s="180" t="s">
        <v>445</v>
      </c>
      <c r="O1131" s="180">
        <v>100951840</v>
      </c>
      <c r="P1131" s="180">
        <v>100960645</v>
      </c>
      <c r="Q1131" s="180" t="s">
        <v>4056</v>
      </c>
      <c r="R1131" s="180">
        <v>0</v>
      </c>
      <c r="S1131" s="180" t="s">
        <v>1905</v>
      </c>
      <c r="T1131" s="180" t="s">
        <v>26</v>
      </c>
      <c r="U1131" s="180" t="b">
        <v>0</v>
      </c>
      <c r="V1131" s="180" t="s">
        <v>1858</v>
      </c>
      <c r="W1131" s="180" t="s">
        <v>42</v>
      </c>
      <c r="X1131" s="159"/>
      <c r="Y1131" s="159"/>
      <c r="Z1131" s="159"/>
    </row>
    <row r="1132" spans="1:26" ht="15" customHeight="1">
      <c r="A1132" s="180" t="s">
        <v>445</v>
      </c>
      <c r="B1132" s="180">
        <v>100953330</v>
      </c>
      <c r="C1132" s="180" t="s">
        <v>1837</v>
      </c>
      <c r="D1132" s="180" t="s">
        <v>2878</v>
      </c>
      <c r="E1132" s="180" t="s">
        <v>1890</v>
      </c>
      <c r="F1132" s="180">
        <v>30</v>
      </c>
      <c r="G1132" s="180" t="s">
        <v>1840</v>
      </c>
      <c r="H1132" s="180" t="s">
        <v>5625</v>
      </c>
      <c r="I1132" s="180" t="s">
        <v>773</v>
      </c>
      <c r="J1132" s="180" t="s">
        <v>1837</v>
      </c>
      <c r="K1132" s="180" t="s">
        <v>1837</v>
      </c>
      <c r="L1132" s="180" t="s">
        <v>1837</v>
      </c>
      <c r="M1132" s="180" t="s">
        <v>1896</v>
      </c>
      <c r="N1132" s="180" t="s">
        <v>445</v>
      </c>
      <c r="O1132" s="180">
        <v>100951840</v>
      </c>
      <c r="P1132" s="180">
        <v>100960645</v>
      </c>
      <c r="Q1132" s="180" t="s">
        <v>4056</v>
      </c>
      <c r="R1132" s="180">
        <v>0</v>
      </c>
      <c r="S1132" s="180" t="s">
        <v>1905</v>
      </c>
      <c r="T1132" s="180" t="s">
        <v>26</v>
      </c>
      <c r="U1132" s="180" t="b">
        <v>0</v>
      </c>
      <c r="V1132" s="180" t="s">
        <v>1858</v>
      </c>
      <c r="W1132" s="180" t="s">
        <v>42</v>
      </c>
      <c r="X1132" s="159"/>
      <c r="Y1132" s="159"/>
      <c r="Z1132" s="159"/>
    </row>
    <row r="1133" spans="1:26" ht="15" customHeight="1">
      <c r="A1133" s="180" t="s">
        <v>445</v>
      </c>
      <c r="B1133" s="180">
        <v>100953670</v>
      </c>
      <c r="C1133" s="180" t="s">
        <v>1837</v>
      </c>
      <c r="D1133" s="180" t="s">
        <v>1839</v>
      </c>
      <c r="E1133" s="180" t="s">
        <v>5626</v>
      </c>
      <c r="F1133" s="180">
        <v>30</v>
      </c>
      <c r="G1133" s="180" t="s">
        <v>1840</v>
      </c>
      <c r="H1133" s="180" t="s">
        <v>5627</v>
      </c>
      <c r="I1133" s="180" t="s">
        <v>773</v>
      </c>
      <c r="J1133" s="180" t="s">
        <v>1837</v>
      </c>
      <c r="K1133" s="180" t="s">
        <v>1837</v>
      </c>
      <c r="L1133" s="180" t="s">
        <v>1837</v>
      </c>
      <c r="M1133" s="180" t="s">
        <v>1896</v>
      </c>
      <c r="N1133" s="180" t="s">
        <v>445</v>
      </c>
      <c r="O1133" s="180">
        <v>100951840</v>
      </c>
      <c r="P1133" s="180">
        <v>100960645</v>
      </c>
      <c r="Q1133" s="180" t="s">
        <v>4056</v>
      </c>
      <c r="R1133" s="180">
        <v>0</v>
      </c>
      <c r="S1133" s="180" t="s">
        <v>1905</v>
      </c>
      <c r="T1133" s="180" t="s">
        <v>26</v>
      </c>
      <c r="U1133" s="180" t="b">
        <v>0</v>
      </c>
      <c r="V1133" s="180" t="s">
        <v>1858</v>
      </c>
      <c r="W1133" s="180" t="s">
        <v>42</v>
      </c>
      <c r="X1133" s="159"/>
      <c r="Y1133" s="159"/>
      <c r="Z1133" s="159"/>
    </row>
    <row r="1134" spans="1:26" ht="15" customHeight="1">
      <c r="A1134" s="180" t="s">
        <v>445</v>
      </c>
      <c r="B1134" s="180">
        <v>100953825</v>
      </c>
      <c r="C1134" s="180" t="s">
        <v>1837</v>
      </c>
      <c r="D1134" s="180" t="s">
        <v>1847</v>
      </c>
      <c r="E1134" s="180" t="s">
        <v>4552</v>
      </c>
      <c r="F1134" s="180">
        <v>30</v>
      </c>
      <c r="G1134" s="180" t="s">
        <v>1840</v>
      </c>
      <c r="H1134" s="180" t="s">
        <v>5628</v>
      </c>
      <c r="I1134" s="180" t="s">
        <v>773</v>
      </c>
      <c r="J1134" s="180" t="s">
        <v>1837</v>
      </c>
      <c r="K1134" s="180" t="s">
        <v>1837</v>
      </c>
      <c r="L1134" s="180" t="s">
        <v>1837</v>
      </c>
      <c r="M1134" s="180" t="s">
        <v>1896</v>
      </c>
      <c r="N1134" s="180" t="s">
        <v>445</v>
      </c>
      <c r="O1134" s="180">
        <v>100951840</v>
      </c>
      <c r="P1134" s="180">
        <v>100960645</v>
      </c>
      <c r="Q1134" s="180" t="s">
        <v>4056</v>
      </c>
      <c r="R1134" s="180">
        <v>0</v>
      </c>
      <c r="S1134" s="180" t="s">
        <v>1905</v>
      </c>
      <c r="T1134" s="180" t="s">
        <v>26</v>
      </c>
      <c r="U1134" s="180" t="b">
        <v>0</v>
      </c>
      <c r="V1134" s="180" t="s">
        <v>1858</v>
      </c>
      <c r="W1134" s="180" t="s">
        <v>42</v>
      </c>
      <c r="X1134" s="159"/>
      <c r="Y1134" s="159"/>
      <c r="Z1134" s="159"/>
    </row>
    <row r="1135" spans="1:26" ht="15" customHeight="1">
      <c r="A1135" s="180" t="s">
        <v>445</v>
      </c>
      <c r="B1135" s="180">
        <v>100954507</v>
      </c>
      <c r="C1135" s="180" t="s">
        <v>1837</v>
      </c>
      <c r="D1135" s="180" t="s">
        <v>5550</v>
      </c>
      <c r="E1135" s="180" t="s">
        <v>1839</v>
      </c>
      <c r="F1135" s="180">
        <v>30</v>
      </c>
      <c r="G1135" s="180" t="s">
        <v>1840</v>
      </c>
      <c r="H1135" s="180" t="s">
        <v>5629</v>
      </c>
      <c r="I1135" s="180" t="s">
        <v>773</v>
      </c>
      <c r="J1135" s="180" t="s">
        <v>1837</v>
      </c>
      <c r="K1135" s="180" t="s">
        <v>1837</v>
      </c>
      <c r="L1135" s="180" t="s">
        <v>1837</v>
      </c>
      <c r="M1135" s="180" t="s">
        <v>1896</v>
      </c>
      <c r="N1135" s="180" t="s">
        <v>445</v>
      </c>
      <c r="O1135" s="180">
        <v>100951840</v>
      </c>
      <c r="P1135" s="180">
        <v>100960645</v>
      </c>
      <c r="Q1135" s="180" t="s">
        <v>4056</v>
      </c>
      <c r="R1135" s="180">
        <v>0</v>
      </c>
      <c r="S1135" s="180" t="s">
        <v>1905</v>
      </c>
      <c r="T1135" s="180" t="s">
        <v>26</v>
      </c>
      <c r="U1135" s="180" t="b">
        <v>0</v>
      </c>
      <c r="V1135" s="180" t="s">
        <v>1858</v>
      </c>
      <c r="W1135" s="180" t="s">
        <v>42</v>
      </c>
      <c r="X1135" s="159"/>
      <c r="Y1135" s="159"/>
      <c r="Z1135" s="159"/>
    </row>
    <row r="1136" spans="1:26" ht="15" customHeight="1">
      <c r="A1136" s="180" t="s">
        <v>445</v>
      </c>
      <c r="B1136" s="180">
        <v>100954623</v>
      </c>
      <c r="C1136" s="180" t="s">
        <v>1837</v>
      </c>
      <c r="D1136" s="180" t="s">
        <v>2926</v>
      </c>
      <c r="E1136" s="180" t="s">
        <v>1839</v>
      </c>
      <c r="F1136" s="180">
        <v>30</v>
      </c>
      <c r="G1136" s="180" t="s">
        <v>1840</v>
      </c>
      <c r="H1136" s="180" t="s">
        <v>5630</v>
      </c>
      <c r="I1136" s="180" t="s">
        <v>773</v>
      </c>
      <c r="J1136" s="180" t="s">
        <v>1837</v>
      </c>
      <c r="K1136" s="180" t="s">
        <v>1837</v>
      </c>
      <c r="L1136" s="180" t="s">
        <v>1837</v>
      </c>
      <c r="M1136" s="180" t="s">
        <v>1896</v>
      </c>
      <c r="N1136" s="180" t="s">
        <v>445</v>
      </c>
      <c r="O1136" s="180">
        <v>100951840</v>
      </c>
      <c r="P1136" s="180">
        <v>100960645</v>
      </c>
      <c r="Q1136" s="180" t="s">
        <v>4056</v>
      </c>
      <c r="R1136" s="180">
        <v>0</v>
      </c>
      <c r="S1136" s="180" t="s">
        <v>1905</v>
      </c>
      <c r="T1136" s="180" t="s">
        <v>26</v>
      </c>
      <c r="U1136" s="180" t="b">
        <v>0</v>
      </c>
      <c r="V1136" s="180" t="s">
        <v>1858</v>
      </c>
      <c r="W1136" s="180" t="s">
        <v>42</v>
      </c>
      <c r="X1136" s="159"/>
      <c r="Y1136" s="159"/>
      <c r="Z1136" s="159"/>
    </row>
    <row r="1137" spans="1:26" ht="15" customHeight="1">
      <c r="A1137" s="180" t="s">
        <v>445</v>
      </c>
      <c r="B1137" s="180">
        <v>100955122</v>
      </c>
      <c r="C1137" s="180" t="s">
        <v>1837</v>
      </c>
      <c r="D1137" s="180" t="s">
        <v>3106</v>
      </c>
      <c r="E1137" s="180" t="s">
        <v>1866</v>
      </c>
      <c r="F1137" s="180">
        <v>30</v>
      </c>
      <c r="G1137" s="180" t="s">
        <v>1840</v>
      </c>
      <c r="H1137" s="180" t="s">
        <v>5631</v>
      </c>
      <c r="I1137" s="180" t="s">
        <v>773</v>
      </c>
      <c r="J1137" s="180" t="s">
        <v>1837</v>
      </c>
      <c r="K1137" s="180" t="s">
        <v>1837</v>
      </c>
      <c r="L1137" s="180" t="s">
        <v>1837</v>
      </c>
      <c r="M1137" s="180" t="s">
        <v>1896</v>
      </c>
      <c r="N1137" s="180" t="s">
        <v>445</v>
      </c>
      <c r="O1137" s="180">
        <v>100951840</v>
      </c>
      <c r="P1137" s="180">
        <v>100960645</v>
      </c>
      <c r="Q1137" s="180" t="s">
        <v>4056</v>
      </c>
      <c r="R1137" s="180">
        <v>0</v>
      </c>
      <c r="S1137" s="180" t="s">
        <v>1905</v>
      </c>
      <c r="T1137" s="180" t="s">
        <v>26</v>
      </c>
      <c r="U1137" s="180" t="b">
        <v>0</v>
      </c>
      <c r="V1137" s="180" t="s">
        <v>1858</v>
      </c>
      <c r="W1137" s="180" t="s">
        <v>42</v>
      </c>
      <c r="X1137" s="159"/>
      <c r="Y1137" s="159"/>
      <c r="Z1137" s="159"/>
    </row>
    <row r="1138" spans="1:26" ht="15" customHeight="1">
      <c r="A1138" s="180" t="s">
        <v>445</v>
      </c>
      <c r="B1138" s="180">
        <v>100955128</v>
      </c>
      <c r="C1138" s="180" t="s">
        <v>1837</v>
      </c>
      <c r="D1138" s="180" t="s">
        <v>4429</v>
      </c>
      <c r="E1138" s="180" t="s">
        <v>1890</v>
      </c>
      <c r="F1138" s="180">
        <v>30</v>
      </c>
      <c r="G1138" s="180" t="s">
        <v>1840</v>
      </c>
      <c r="H1138" s="180" t="s">
        <v>5632</v>
      </c>
      <c r="I1138" s="180" t="s">
        <v>773</v>
      </c>
      <c r="J1138" s="180" t="s">
        <v>1837</v>
      </c>
      <c r="K1138" s="180" t="s">
        <v>1837</v>
      </c>
      <c r="L1138" s="180" t="s">
        <v>1837</v>
      </c>
      <c r="M1138" s="180" t="s">
        <v>1896</v>
      </c>
      <c r="N1138" s="180" t="s">
        <v>445</v>
      </c>
      <c r="O1138" s="180">
        <v>100951840</v>
      </c>
      <c r="P1138" s="180">
        <v>100960645</v>
      </c>
      <c r="Q1138" s="180" t="s">
        <v>4056</v>
      </c>
      <c r="R1138" s="180">
        <v>0</v>
      </c>
      <c r="S1138" s="180" t="s">
        <v>1905</v>
      </c>
      <c r="T1138" s="180" t="s">
        <v>26</v>
      </c>
      <c r="U1138" s="180" t="b">
        <v>0</v>
      </c>
      <c r="V1138" s="180" t="s">
        <v>1858</v>
      </c>
      <c r="W1138" s="180" t="s">
        <v>42</v>
      </c>
      <c r="X1138" s="159"/>
      <c r="Y1138" s="159"/>
      <c r="Z1138" s="159"/>
    </row>
    <row r="1139" spans="1:26" ht="15" customHeight="1">
      <c r="A1139" s="180" t="s">
        <v>445</v>
      </c>
      <c r="B1139" s="180">
        <v>100955193</v>
      </c>
      <c r="C1139" s="180" t="s">
        <v>1837</v>
      </c>
      <c r="D1139" s="180" t="s">
        <v>3841</v>
      </c>
      <c r="E1139" s="180" t="s">
        <v>1847</v>
      </c>
      <c r="F1139" s="180">
        <v>30</v>
      </c>
      <c r="G1139" s="180" t="s">
        <v>1840</v>
      </c>
      <c r="H1139" s="180" t="s">
        <v>5633</v>
      </c>
      <c r="I1139" s="180" t="s">
        <v>773</v>
      </c>
      <c r="J1139" s="180" t="s">
        <v>1837</v>
      </c>
      <c r="K1139" s="180" t="s">
        <v>1837</v>
      </c>
      <c r="L1139" s="180" t="s">
        <v>1837</v>
      </c>
      <c r="M1139" s="180" t="s">
        <v>1896</v>
      </c>
      <c r="N1139" s="180" t="s">
        <v>445</v>
      </c>
      <c r="O1139" s="180">
        <v>100951840</v>
      </c>
      <c r="P1139" s="180">
        <v>100960645</v>
      </c>
      <c r="Q1139" s="180" t="s">
        <v>4056</v>
      </c>
      <c r="R1139" s="180">
        <v>0</v>
      </c>
      <c r="S1139" s="180" t="s">
        <v>1905</v>
      </c>
      <c r="T1139" s="180" t="s">
        <v>26</v>
      </c>
      <c r="U1139" s="180" t="b">
        <v>1</v>
      </c>
      <c r="V1139" s="180" t="s">
        <v>1858</v>
      </c>
      <c r="W1139" s="180" t="s">
        <v>42</v>
      </c>
      <c r="X1139" s="159"/>
      <c r="Y1139" s="159"/>
      <c r="Z1139" s="159"/>
    </row>
    <row r="1140" spans="1:26" ht="15" customHeight="1">
      <c r="A1140" s="180" t="s">
        <v>445</v>
      </c>
      <c r="B1140" s="180">
        <v>100955224</v>
      </c>
      <c r="C1140" s="180" t="s">
        <v>1837</v>
      </c>
      <c r="D1140" s="180" t="s">
        <v>2161</v>
      </c>
      <c r="E1140" s="180" t="s">
        <v>1847</v>
      </c>
      <c r="F1140" s="180">
        <v>30</v>
      </c>
      <c r="G1140" s="180" t="s">
        <v>1840</v>
      </c>
      <c r="H1140" s="180" t="s">
        <v>5634</v>
      </c>
      <c r="I1140" s="180" t="s">
        <v>773</v>
      </c>
      <c r="J1140" s="180" t="s">
        <v>1837</v>
      </c>
      <c r="K1140" s="180" t="s">
        <v>1837</v>
      </c>
      <c r="L1140" s="180" t="s">
        <v>1837</v>
      </c>
      <c r="M1140" s="180" t="s">
        <v>1896</v>
      </c>
      <c r="N1140" s="180" t="s">
        <v>445</v>
      </c>
      <c r="O1140" s="180">
        <v>100951840</v>
      </c>
      <c r="P1140" s="180">
        <v>100960645</v>
      </c>
      <c r="Q1140" s="180" t="s">
        <v>4056</v>
      </c>
      <c r="R1140" s="180">
        <v>0</v>
      </c>
      <c r="S1140" s="180" t="s">
        <v>1905</v>
      </c>
      <c r="T1140" s="180" t="s">
        <v>26</v>
      </c>
      <c r="U1140" s="180" t="b">
        <v>0</v>
      </c>
      <c r="V1140" s="180" t="s">
        <v>1858</v>
      </c>
      <c r="W1140" s="180" t="s">
        <v>42</v>
      </c>
      <c r="X1140" s="159"/>
      <c r="Y1140" s="159"/>
      <c r="Z1140" s="159"/>
    </row>
    <row r="1141" spans="1:26" ht="15" customHeight="1">
      <c r="A1141" s="180" t="s">
        <v>445</v>
      </c>
      <c r="B1141" s="180">
        <v>100955242</v>
      </c>
      <c r="C1141" s="180" t="s">
        <v>1837</v>
      </c>
      <c r="D1141" s="180" t="s">
        <v>3612</v>
      </c>
      <c r="E1141" s="180" t="s">
        <v>1890</v>
      </c>
      <c r="F1141" s="180">
        <v>30</v>
      </c>
      <c r="G1141" s="180" t="s">
        <v>1840</v>
      </c>
      <c r="H1141" s="180" t="s">
        <v>5635</v>
      </c>
      <c r="I1141" s="180" t="s">
        <v>773</v>
      </c>
      <c r="J1141" s="180" t="s">
        <v>1837</v>
      </c>
      <c r="K1141" s="180" t="s">
        <v>1837</v>
      </c>
      <c r="L1141" s="180" t="s">
        <v>1837</v>
      </c>
      <c r="M1141" s="180" t="s">
        <v>1896</v>
      </c>
      <c r="N1141" s="180" t="s">
        <v>445</v>
      </c>
      <c r="O1141" s="180">
        <v>100951840</v>
      </c>
      <c r="P1141" s="180">
        <v>100960645</v>
      </c>
      <c r="Q1141" s="180" t="s">
        <v>4056</v>
      </c>
      <c r="R1141" s="180">
        <v>0</v>
      </c>
      <c r="S1141" s="180" t="s">
        <v>1905</v>
      </c>
      <c r="T1141" s="180" t="s">
        <v>26</v>
      </c>
      <c r="U1141" s="180" t="b">
        <v>0</v>
      </c>
      <c r="V1141" s="180" t="s">
        <v>1858</v>
      </c>
      <c r="W1141" s="180" t="s">
        <v>42</v>
      </c>
      <c r="X1141" s="159"/>
      <c r="Y1141" s="159"/>
      <c r="Z1141" s="159"/>
    </row>
    <row r="1142" spans="1:26" ht="15" customHeight="1">
      <c r="A1142" s="180" t="s">
        <v>445</v>
      </c>
      <c r="B1142" s="180">
        <v>100955885</v>
      </c>
      <c r="C1142" s="180" t="s">
        <v>1837</v>
      </c>
      <c r="D1142" s="180" t="s">
        <v>4552</v>
      </c>
      <c r="E1142" s="180" t="s">
        <v>1847</v>
      </c>
      <c r="F1142" s="180">
        <v>30</v>
      </c>
      <c r="G1142" s="180" t="s">
        <v>1840</v>
      </c>
      <c r="H1142" s="180" t="s">
        <v>5636</v>
      </c>
      <c r="I1142" s="180" t="s">
        <v>773</v>
      </c>
      <c r="J1142" s="180" t="s">
        <v>1837</v>
      </c>
      <c r="K1142" s="180" t="s">
        <v>1837</v>
      </c>
      <c r="L1142" s="180" t="s">
        <v>1837</v>
      </c>
      <c r="M1142" s="180" t="s">
        <v>1896</v>
      </c>
      <c r="N1142" s="180" t="s">
        <v>445</v>
      </c>
      <c r="O1142" s="180">
        <v>100951840</v>
      </c>
      <c r="P1142" s="180">
        <v>100960645</v>
      </c>
      <c r="Q1142" s="180" t="s">
        <v>4056</v>
      </c>
      <c r="R1142" s="180">
        <v>0</v>
      </c>
      <c r="S1142" s="180" t="s">
        <v>1905</v>
      </c>
      <c r="T1142" s="180" t="s">
        <v>26</v>
      </c>
      <c r="U1142" s="180" t="b">
        <v>0</v>
      </c>
      <c r="V1142" s="180" t="s">
        <v>1858</v>
      </c>
      <c r="W1142" s="180" t="s">
        <v>42</v>
      </c>
      <c r="X1142" s="159"/>
      <c r="Y1142" s="159"/>
      <c r="Z1142" s="159"/>
    </row>
    <row r="1143" spans="1:26" ht="15" customHeight="1">
      <c r="A1143" s="180" t="s">
        <v>445</v>
      </c>
      <c r="B1143" s="180">
        <v>100956163</v>
      </c>
      <c r="C1143" s="180" t="s">
        <v>1837</v>
      </c>
      <c r="D1143" s="180" t="s">
        <v>5637</v>
      </c>
      <c r="E1143" s="180" t="s">
        <v>1890</v>
      </c>
      <c r="F1143" s="180">
        <v>30</v>
      </c>
      <c r="G1143" s="180" t="s">
        <v>1840</v>
      </c>
      <c r="H1143" s="180" t="s">
        <v>5638</v>
      </c>
      <c r="I1143" s="180" t="s">
        <v>773</v>
      </c>
      <c r="J1143" s="180" t="s">
        <v>1837</v>
      </c>
      <c r="K1143" s="180" t="s">
        <v>1837</v>
      </c>
      <c r="L1143" s="180" t="s">
        <v>1837</v>
      </c>
      <c r="M1143" s="180" t="s">
        <v>1896</v>
      </c>
      <c r="N1143" s="180" t="s">
        <v>445</v>
      </c>
      <c r="O1143" s="180">
        <v>100951840</v>
      </c>
      <c r="P1143" s="180">
        <v>100960645</v>
      </c>
      <c r="Q1143" s="180" t="s">
        <v>4056</v>
      </c>
      <c r="R1143" s="180">
        <v>0</v>
      </c>
      <c r="S1143" s="180" t="s">
        <v>1905</v>
      </c>
      <c r="T1143" s="180" t="s">
        <v>26</v>
      </c>
      <c r="U1143" s="180" t="b">
        <v>0</v>
      </c>
      <c r="V1143" s="180" t="s">
        <v>1858</v>
      </c>
      <c r="W1143" s="180" t="s">
        <v>42</v>
      </c>
      <c r="X1143" s="159"/>
      <c r="Y1143" s="159"/>
      <c r="Z1143" s="159"/>
    </row>
    <row r="1144" spans="1:26" ht="15" customHeight="1">
      <c r="A1144" s="180" t="s">
        <v>445</v>
      </c>
      <c r="B1144" s="180">
        <v>100956425</v>
      </c>
      <c r="C1144" s="180" t="s">
        <v>1837</v>
      </c>
      <c r="D1144" s="180" t="s">
        <v>5639</v>
      </c>
      <c r="E1144" s="180" t="s">
        <v>1839</v>
      </c>
      <c r="F1144" s="180">
        <v>30</v>
      </c>
      <c r="G1144" s="180" t="s">
        <v>1840</v>
      </c>
      <c r="H1144" s="180" t="s">
        <v>5640</v>
      </c>
      <c r="I1144" s="180" t="s">
        <v>773</v>
      </c>
      <c r="J1144" s="180" t="s">
        <v>1837</v>
      </c>
      <c r="K1144" s="180" t="s">
        <v>1837</v>
      </c>
      <c r="L1144" s="180" t="s">
        <v>1837</v>
      </c>
      <c r="M1144" s="180" t="s">
        <v>1896</v>
      </c>
      <c r="N1144" s="180" t="s">
        <v>445</v>
      </c>
      <c r="O1144" s="180">
        <v>100951840</v>
      </c>
      <c r="P1144" s="180">
        <v>100960645</v>
      </c>
      <c r="Q1144" s="180" t="s">
        <v>4056</v>
      </c>
      <c r="R1144" s="180">
        <v>0</v>
      </c>
      <c r="S1144" s="180" t="s">
        <v>1905</v>
      </c>
      <c r="T1144" s="180" t="s">
        <v>26</v>
      </c>
      <c r="U1144" s="180" t="b">
        <v>0</v>
      </c>
      <c r="V1144" s="180" t="s">
        <v>1858</v>
      </c>
      <c r="W1144" s="180" t="s">
        <v>42</v>
      </c>
      <c r="X1144" s="159"/>
      <c r="Y1144" s="159"/>
      <c r="Z1144" s="159"/>
    </row>
    <row r="1145" spans="1:26" ht="15" customHeight="1">
      <c r="A1145" s="180" t="s">
        <v>445</v>
      </c>
      <c r="B1145" s="180">
        <v>100957124</v>
      </c>
      <c r="C1145" s="180" t="s">
        <v>1837</v>
      </c>
      <c r="D1145" s="180" t="s">
        <v>4053</v>
      </c>
      <c r="E1145" s="180" t="s">
        <v>1839</v>
      </c>
      <c r="F1145" s="180">
        <v>2447.73</v>
      </c>
      <c r="G1145" s="180" t="s">
        <v>1837</v>
      </c>
      <c r="H1145" s="180" t="s">
        <v>4054</v>
      </c>
      <c r="I1145" s="180" t="s">
        <v>2104</v>
      </c>
      <c r="J1145" s="180" t="s">
        <v>4055</v>
      </c>
      <c r="K1145" s="180" t="s">
        <v>1837</v>
      </c>
      <c r="L1145" s="180" t="s">
        <v>1837</v>
      </c>
      <c r="M1145" s="180" t="s">
        <v>1896</v>
      </c>
      <c r="N1145" s="180" t="s">
        <v>445</v>
      </c>
      <c r="O1145" s="180">
        <v>100951840</v>
      </c>
      <c r="P1145" s="180">
        <v>100960645</v>
      </c>
      <c r="Q1145" s="180" t="s">
        <v>4056</v>
      </c>
      <c r="R1145" s="180">
        <v>0</v>
      </c>
      <c r="S1145" s="180" t="s">
        <v>1905</v>
      </c>
      <c r="T1145" s="180" t="s">
        <v>26</v>
      </c>
      <c r="U1145" s="180" t="b">
        <v>0</v>
      </c>
      <c r="V1145" s="180" t="s">
        <v>1858</v>
      </c>
      <c r="W1145" s="180" t="s">
        <v>42</v>
      </c>
      <c r="X1145" s="159"/>
      <c r="Y1145" s="159"/>
      <c r="Z1145" s="159"/>
    </row>
    <row r="1146" spans="1:26" ht="15" customHeight="1">
      <c r="A1146" s="180" t="s">
        <v>445</v>
      </c>
      <c r="B1146" s="180">
        <v>100957562</v>
      </c>
      <c r="C1146" s="180" t="s">
        <v>1837</v>
      </c>
      <c r="D1146" s="180" t="s">
        <v>5641</v>
      </c>
      <c r="E1146" s="180" t="s">
        <v>1839</v>
      </c>
      <c r="F1146" s="180">
        <v>30</v>
      </c>
      <c r="G1146" s="180" t="s">
        <v>1840</v>
      </c>
      <c r="H1146" s="180" t="s">
        <v>5642</v>
      </c>
      <c r="I1146" s="180" t="s">
        <v>773</v>
      </c>
      <c r="J1146" s="180" t="s">
        <v>1837</v>
      </c>
      <c r="K1146" s="180" t="s">
        <v>1837</v>
      </c>
      <c r="L1146" s="180" t="s">
        <v>1837</v>
      </c>
      <c r="M1146" s="180" t="s">
        <v>1896</v>
      </c>
      <c r="N1146" s="180" t="s">
        <v>445</v>
      </c>
      <c r="O1146" s="180">
        <v>100951840</v>
      </c>
      <c r="P1146" s="180">
        <v>100960645</v>
      </c>
      <c r="Q1146" s="180" t="s">
        <v>4056</v>
      </c>
      <c r="R1146" s="180">
        <v>0</v>
      </c>
      <c r="S1146" s="180" t="s">
        <v>1905</v>
      </c>
      <c r="T1146" s="180" t="s">
        <v>26</v>
      </c>
      <c r="U1146" s="180" t="b">
        <v>0</v>
      </c>
      <c r="V1146" s="180" t="s">
        <v>1858</v>
      </c>
      <c r="W1146" s="180" t="s">
        <v>42</v>
      </c>
      <c r="X1146" s="159"/>
      <c r="Y1146" s="159"/>
      <c r="Z1146" s="159"/>
    </row>
    <row r="1147" spans="1:26" ht="15" customHeight="1">
      <c r="A1147" s="180" t="s">
        <v>445</v>
      </c>
      <c r="B1147" s="180">
        <v>100957569</v>
      </c>
      <c r="C1147" s="180" t="s">
        <v>1837</v>
      </c>
      <c r="D1147" s="180" t="s">
        <v>5643</v>
      </c>
      <c r="E1147" s="180" t="s">
        <v>1839</v>
      </c>
      <c r="F1147" s="180">
        <v>30</v>
      </c>
      <c r="G1147" s="180" t="s">
        <v>1840</v>
      </c>
      <c r="H1147" s="180" t="s">
        <v>5644</v>
      </c>
      <c r="I1147" s="180" t="s">
        <v>773</v>
      </c>
      <c r="J1147" s="180" t="s">
        <v>1837</v>
      </c>
      <c r="K1147" s="180" t="s">
        <v>1837</v>
      </c>
      <c r="L1147" s="180" t="s">
        <v>1837</v>
      </c>
      <c r="M1147" s="180" t="s">
        <v>1896</v>
      </c>
      <c r="N1147" s="180" t="s">
        <v>445</v>
      </c>
      <c r="O1147" s="180">
        <v>100951840</v>
      </c>
      <c r="P1147" s="180">
        <v>100960645</v>
      </c>
      <c r="Q1147" s="180" t="s">
        <v>4056</v>
      </c>
      <c r="R1147" s="180">
        <v>0</v>
      </c>
      <c r="S1147" s="180" t="s">
        <v>1905</v>
      </c>
      <c r="T1147" s="180" t="s">
        <v>26</v>
      </c>
      <c r="U1147" s="180" t="b">
        <v>0</v>
      </c>
      <c r="V1147" s="180" t="s">
        <v>1858</v>
      </c>
      <c r="W1147" s="180" t="s">
        <v>42</v>
      </c>
      <c r="X1147" s="159"/>
      <c r="Y1147" s="159"/>
      <c r="Z1147" s="159"/>
    </row>
    <row r="1148" spans="1:26" ht="15" customHeight="1">
      <c r="A1148" s="180" t="s">
        <v>445</v>
      </c>
      <c r="B1148" s="180">
        <v>100957617</v>
      </c>
      <c r="C1148" s="180" t="s">
        <v>1837</v>
      </c>
      <c r="D1148" s="180" t="s">
        <v>5645</v>
      </c>
      <c r="E1148" s="180" t="s">
        <v>1847</v>
      </c>
      <c r="F1148" s="180">
        <v>30</v>
      </c>
      <c r="G1148" s="180" t="s">
        <v>1840</v>
      </c>
      <c r="H1148" s="180" t="s">
        <v>5646</v>
      </c>
      <c r="I1148" s="180" t="s">
        <v>773</v>
      </c>
      <c r="J1148" s="180" t="s">
        <v>1837</v>
      </c>
      <c r="K1148" s="180" t="s">
        <v>1837</v>
      </c>
      <c r="L1148" s="180" t="s">
        <v>1837</v>
      </c>
      <c r="M1148" s="180" t="s">
        <v>1896</v>
      </c>
      <c r="N1148" s="180" t="s">
        <v>445</v>
      </c>
      <c r="O1148" s="180">
        <v>100951840</v>
      </c>
      <c r="P1148" s="180">
        <v>100960645</v>
      </c>
      <c r="Q1148" s="180" t="s">
        <v>4056</v>
      </c>
      <c r="R1148" s="180">
        <v>0</v>
      </c>
      <c r="S1148" s="180" t="s">
        <v>1905</v>
      </c>
      <c r="T1148" s="180" t="s">
        <v>26</v>
      </c>
      <c r="U1148" s="180" t="b">
        <v>0</v>
      </c>
      <c r="V1148" s="180" t="s">
        <v>1858</v>
      </c>
      <c r="W1148" s="180" t="s">
        <v>42</v>
      </c>
      <c r="X1148" s="159"/>
      <c r="Y1148" s="159"/>
      <c r="Z1148" s="159"/>
    </row>
    <row r="1149" spans="1:26" ht="15" customHeight="1">
      <c r="A1149" s="180" t="s">
        <v>445</v>
      </c>
      <c r="B1149" s="180">
        <v>100957624</v>
      </c>
      <c r="C1149" s="180" t="s">
        <v>1837</v>
      </c>
      <c r="D1149" s="180" t="s">
        <v>1890</v>
      </c>
      <c r="E1149" s="180" t="s">
        <v>5647</v>
      </c>
      <c r="F1149" s="180">
        <v>30</v>
      </c>
      <c r="G1149" s="180" t="s">
        <v>1840</v>
      </c>
      <c r="H1149" s="180" t="s">
        <v>5648</v>
      </c>
      <c r="I1149" s="180" t="s">
        <v>773</v>
      </c>
      <c r="J1149" s="180" t="s">
        <v>1837</v>
      </c>
      <c r="K1149" s="180" t="s">
        <v>1837</v>
      </c>
      <c r="L1149" s="180" t="s">
        <v>1837</v>
      </c>
      <c r="M1149" s="180" t="s">
        <v>1896</v>
      </c>
      <c r="N1149" s="180" t="s">
        <v>445</v>
      </c>
      <c r="O1149" s="180">
        <v>100951840</v>
      </c>
      <c r="P1149" s="180">
        <v>100960645</v>
      </c>
      <c r="Q1149" s="180" t="s">
        <v>4056</v>
      </c>
      <c r="R1149" s="180">
        <v>0</v>
      </c>
      <c r="S1149" s="180" t="s">
        <v>1905</v>
      </c>
      <c r="T1149" s="180" t="s">
        <v>26</v>
      </c>
      <c r="U1149" s="180" t="b">
        <v>0</v>
      </c>
      <c r="V1149" s="180" t="s">
        <v>1858</v>
      </c>
      <c r="W1149" s="180" t="s">
        <v>42</v>
      </c>
      <c r="X1149" s="159"/>
      <c r="Y1149" s="159"/>
      <c r="Z1149" s="159"/>
    </row>
    <row r="1150" spans="1:26" ht="15" customHeight="1">
      <c r="A1150" s="180" t="s">
        <v>445</v>
      </c>
      <c r="B1150" s="180">
        <v>100957791</v>
      </c>
      <c r="C1150" s="180" t="s">
        <v>1837</v>
      </c>
      <c r="D1150" s="180" t="s">
        <v>2605</v>
      </c>
      <c r="E1150" s="180" t="s">
        <v>1847</v>
      </c>
      <c r="F1150" s="180">
        <v>30</v>
      </c>
      <c r="G1150" s="180" t="s">
        <v>1840</v>
      </c>
      <c r="H1150" s="180" t="s">
        <v>5649</v>
      </c>
      <c r="I1150" s="180" t="s">
        <v>773</v>
      </c>
      <c r="J1150" s="180" t="s">
        <v>1837</v>
      </c>
      <c r="K1150" s="180" t="s">
        <v>1837</v>
      </c>
      <c r="L1150" s="180" t="s">
        <v>1837</v>
      </c>
      <c r="M1150" s="180" t="s">
        <v>1896</v>
      </c>
      <c r="N1150" s="180" t="s">
        <v>445</v>
      </c>
      <c r="O1150" s="180">
        <v>100951840</v>
      </c>
      <c r="P1150" s="180">
        <v>100960645</v>
      </c>
      <c r="Q1150" s="180" t="s">
        <v>4056</v>
      </c>
      <c r="R1150" s="180">
        <v>0</v>
      </c>
      <c r="S1150" s="180" t="s">
        <v>1905</v>
      </c>
      <c r="T1150" s="180" t="s">
        <v>26</v>
      </c>
      <c r="U1150" s="180" t="b">
        <v>0</v>
      </c>
      <c r="V1150" s="180" t="s">
        <v>1858</v>
      </c>
      <c r="W1150" s="180" t="s">
        <v>42</v>
      </c>
      <c r="X1150" s="159"/>
      <c r="Y1150" s="159"/>
      <c r="Z1150" s="159"/>
    </row>
    <row r="1151" spans="1:26" ht="15" customHeight="1">
      <c r="A1151" s="180" t="s">
        <v>445</v>
      </c>
      <c r="B1151" s="180">
        <v>100957918</v>
      </c>
      <c r="C1151" s="180" t="s">
        <v>1837</v>
      </c>
      <c r="D1151" s="180" t="s">
        <v>1890</v>
      </c>
      <c r="E1151" s="180" t="s">
        <v>4065</v>
      </c>
      <c r="F1151" s="180">
        <v>30</v>
      </c>
      <c r="G1151" s="180" t="s">
        <v>1840</v>
      </c>
      <c r="H1151" s="180" t="s">
        <v>5650</v>
      </c>
      <c r="I1151" s="180" t="s">
        <v>773</v>
      </c>
      <c r="J1151" s="180" t="s">
        <v>1837</v>
      </c>
      <c r="K1151" s="180" t="s">
        <v>1837</v>
      </c>
      <c r="L1151" s="180" t="s">
        <v>1837</v>
      </c>
      <c r="M1151" s="180" t="s">
        <v>1896</v>
      </c>
      <c r="N1151" s="180" t="s">
        <v>445</v>
      </c>
      <c r="O1151" s="180">
        <v>100951840</v>
      </c>
      <c r="P1151" s="180">
        <v>100960645</v>
      </c>
      <c r="Q1151" s="180" t="s">
        <v>4056</v>
      </c>
      <c r="R1151" s="180">
        <v>0</v>
      </c>
      <c r="S1151" s="180" t="s">
        <v>1905</v>
      </c>
      <c r="T1151" s="180" t="s">
        <v>26</v>
      </c>
      <c r="U1151" s="180" t="b">
        <v>0</v>
      </c>
      <c r="V1151" s="180" t="s">
        <v>1858</v>
      </c>
      <c r="W1151" s="180" t="s">
        <v>42</v>
      </c>
      <c r="X1151" s="159"/>
      <c r="Y1151" s="159"/>
      <c r="Z1151" s="159"/>
    </row>
    <row r="1152" spans="1:26" ht="15" customHeight="1">
      <c r="A1152" s="180" t="s">
        <v>445</v>
      </c>
      <c r="B1152" s="180">
        <v>100957934</v>
      </c>
      <c r="C1152" s="180" t="s">
        <v>1837</v>
      </c>
      <c r="D1152" s="180" t="s">
        <v>2275</v>
      </c>
      <c r="E1152" s="180" t="s">
        <v>1847</v>
      </c>
      <c r="F1152" s="180">
        <v>30</v>
      </c>
      <c r="G1152" s="180" t="s">
        <v>1840</v>
      </c>
      <c r="H1152" s="180" t="s">
        <v>5651</v>
      </c>
      <c r="I1152" s="180" t="s">
        <v>773</v>
      </c>
      <c r="J1152" s="180" t="s">
        <v>1837</v>
      </c>
      <c r="K1152" s="180" t="s">
        <v>1837</v>
      </c>
      <c r="L1152" s="180" t="s">
        <v>1837</v>
      </c>
      <c r="M1152" s="180" t="s">
        <v>1896</v>
      </c>
      <c r="N1152" s="180" t="s">
        <v>445</v>
      </c>
      <c r="O1152" s="180">
        <v>100951840</v>
      </c>
      <c r="P1152" s="180">
        <v>100960645</v>
      </c>
      <c r="Q1152" s="180" t="s">
        <v>4056</v>
      </c>
      <c r="R1152" s="180">
        <v>0</v>
      </c>
      <c r="S1152" s="180" t="s">
        <v>1905</v>
      </c>
      <c r="T1152" s="180" t="s">
        <v>26</v>
      </c>
      <c r="U1152" s="180" t="b">
        <v>0</v>
      </c>
      <c r="V1152" s="180" t="s">
        <v>1858</v>
      </c>
      <c r="W1152" s="180" t="s">
        <v>42</v>
      </c>
      <c r="X1152" s="159"/>
      <c r="Y1152" s="159"/>
      <c r="Z1152" s="159"/>
    </row>
    <row r="1153" spans="1:26" ht="15" customHeight="1">
      <c r="A1153" s="180" t="s">
        <v>445</v>
      </c>
      <c r="B1153" s="180">
        <v>100957941</v>
      </c>
      <c r="C1153" s="180" t="s">
        <v>1837</v>
      </c>
      <c r="D1153" s="180" t="s">
        <v>1847</v>
      </c>
      <c r="E1153" s="180" t="s">
        <v>5476</v>
      </c>
      <c r="F1153" s="180">
        <v>30</v>
      </c>
      <c r="G1153" s="180" t="s">
        <v>1840</v>
      </c>
      <c r="H1153" s="180" t="s">
        <v>5652</v>
      </c>
      <c r="I1153" s="180" t="s">
        <v>773</v>
      </c>
      <c r="J1153" s="180" t="s">
        <v>1837</v>
      </c>
      <c r="K1153" s="180" t="s">
        <v>1837</v>
      </c>
      <c r="L1153" s="180" t="s">
        <v>1837</v>
      </c>
      <c r="M1153" s="180" t="s">
        <v>1896</v>
      </c>
      <c r="N1153" s="180" t="s">
        <v>445</v>
      </c>
      <c r="O1153" s="180">
        <v>100951840</v>
      </c>
      <c r="P1153" s="180">
        <v>100960645</v>
      </c>
      <c r="Q1153" s="180" t="s">
        <v>4056</v>
      </c>
      <c r="R1153" s="180">
        <v>0</v>
      </c>
      <c r="S1153" s="180" t="s">
        <v>1905</v>
      </c>
      <c r="T1153" s="180" t="s">
        <v>26</v>
      </c>
      <c r="U1153" s="180" t="b">
        <v>0</v>
      </c>
      <c r="V1153" s="180" t="s">
        <v>1858</v>
      </c>
      <c r="W1153" s="180" t="s">
        <v>42</v>
      </c>
      <c r="X1153" s="159"/>
      <c r="Y1153" s="159"/>
      <c r="Z1153" s="159"/>
    </row>
    <row r="1154" spans="1:26" ht="15" customHeight="1">
      <c r="A1154" s="180" t="s">
        <v>445</v>
      </c>
      <c r="B1154" s="180">
        <v>100958459</v>
      </c>
      <c r="C1154" s="180" t="s">
        <v>1837</v>
      </c>
      <c r="D1154" s="180" t="s">
        <v>1847</v>
      </c>
      <c r="E1154" s="180" t="s">
        <v>5653</v>
      </c>
      <c r="F1154" s="180" t="s">
        <v>1837</v>
      </c>
      <c r="G1154" s="180" t="s">
        <v>1840</v>
      </c>
      <c r="H1154" s="180" t="s">
        <v>5654</v>
      </c>
      <c r="I1154" s="180" t="s">
        <v>1842</v>
      </c>
      <c r="J1154" s="180" t="s">
        <v>1837</v>
      </c>
      <c r="K1154" s="180" t="s">
        <v>5655</v>
      </c>
      <c r="L1154" s="180" t="s">
        <v>1837</v>
      </c>
      <c r="M1154" s="180" t="s">
        <v>1837</v>
      </c>
      <c r="N1154" s="180" t="s">
        <v>445</v>
      </c>
      <c r="O1154" s="180">
        <v>100951840</v>
      </c>
      <c r="P1154" s="180">
        <v>100960645</v>
      </c>
      <c r="Q1154" s="180" t="s">
        <v>4056</v>
      </c>
      <c r="R1154" s="180">
        <v>0</v>
      </c>
      <c r="S1154" s="180" t="s">
        <v>1905</v>
      </c>
      <c r="T1154" s="180" t="s">
        <v>26</v>
      </c>
      <c r="U1154" s="180" t="b">
        <v>0</v>
      </c>
      <c r="V1154" s="180" t="s">
        <v>1858</v>
      </c>
      <c r="W1154" s="180" t="s">
        <v>42</v>
      </c>
      <c r="X1154" s="159"/>
      <c r="Y1154" s="159"/>
      <c r="Z1154" s="159"/>
    </row>
    <row r="1155" spans="1:26" ht="15" customHeight="1">
      <c r="A1155" s="180" t="s">
        <v>445</v>
      </c>
      <c r="B1155" s="180">
        <v>100958463</v>
      </c>
      <c r="C1155" s="180" t="s">
        <v>1837</v>
      </c>
      <c r="D1155" s="180" t="s">
        <v>1847</v>
      </c>
      <c r="E1155" s="180" t="s">
        <v>5656</v>
      </c>
      <c r="F1155" s="180">
        <v>1678.73</v>
      </c>
      <c r="G1155" s="180" t="s">
        <v>1837</v>
      </c>
      <c r="H1155" s="180" t="s">
        <v>5657</v>
      </c>
      <c r="I1155" s="180" t="s">
        <v>1893</v>
      </c>
      <c r="J1155" s="180" t="s">
        <v>5658</v>
      </c>
      <c r="K1155" s="180" t="s">
        <v>1837</v>
      </c>
      <c r="L1155" s="180" t="s">
        <v>1837</v>
      </c>
      <c r="M1155" s="180" t="s">
        <v>1837</v>
      </c>
      <c r="N1155" s="180" t="s">
        <v>445</v>
      </c>
      <c r="O1155" s="180">
        <v>100951840</v>
      </c>
      <c r="P1155" s="180">
        <v>100960645</v>
      </c>
      <c r="Q1155" s="180" t="s">
        <v>4056</v>
      </c>
      <c r="R1155" s="180">
        <v>0</v>
      </c>
      <c r="S1155" s="180" t="s">
        <v>1905</v>
      </c>
      <c r="T1155" s="180" t="s">
        <v>26</v>
      </c>
      <c r="U1155" s="180" t="b">
        <v>0</v>
      </c>
      <c r="V1155" s="180" t="s">
        <v>1858</v>
      </c>
      <c r="W1155" s="180" t="s">
        <v>42</v>
      </c>
      <c r="X1155" s="159"/>
      <c r="Y1155" s="159"/>
      <c r="Z1155" s="159"/>
    </row>
    <row r="1156" spans="1:26" ht="15" customHeight="1">
      <c r="A1156" s="180" t="s">
        <v>445</v>
      </c>
      <c r="B1156" s="180">
        <v>100958652</v>
      </c>
      <c r="C1156" s="180" t="s">
        <v>1837</v>
      </c>
      <c r="D1156" s="180" t="s">
        <v>1839</v>
      </c>
      <c r="E1156" s="180" t="s">
        <v>5659</v>
      </c>
      <c r="F1156" s="180">
        <v>30</v>
      </c>
      <c r="G1156" s="180" t="s">
        <v>1840</v>
      </c>
      <c r="H1156" s="180" t="s">
        <v>5660</v>
      </c>
      <c r="I1156" s="180" t="s">
        <v>773</v>
      </c>
      <c r="J1156" s="180" t="s">
        <v>1837</v>
      </c>
      <c r="K1156" s="180" t="s">
        <v>1837</v>
      </c>
      <c r="L1156" s="180" t="s">
        <v>1837</v>
      </c>
      <c r="M1156" s="180" t="s">
        <v>1896</v>
      </c>
      <c r="N1156" s="180" t="s">
        <v>445</v>
      </c>
      <c r="O1156" s="180">
        <v>100951840</v>
      </c>
      <c r="P1156" s="180">
        <v>100960645</v>
      </c>
      <c r="Q1156" s="180" t="s">
        <v>4056</v>
      </c>
      <c r="R1156" s="180">
        <v>0</v>
      </c>
      <c r="S1156" s="180" t="s">
        <v>1905</v>
      </c>
      <c r="T1156" s="180" t="s">
        <v>26</v>
      </c>
      <c r="U1156" s="180" t="b">
        <v>0</v>
      </c>
      <c r="V1156" s="180" t="s">
        <v>1858</v>
      </c>
      <c r="W1156" s="180" t="s">
        <v>42</v>
      </c>
      <c r="X1156" s="159"/>
      <c r="Y1156" s="159"/>
      <c r="Z1156" s="159"/>
    </row>
    <row r="1157" spans="1:26" ht="15" customHeight="1">
      <c r="A1157" s="180" t="s">
        <v>445</v>
      </c>
      <c r="B1157" s="180">
        <v>100959121</v>
      </c>
      <c r="C1157" s="180" t="s">
        <v>1837</v>
      </c>
      <c r="D1157" s="180" t="s">
        <v>1890</v>
      </c>
      <c r="E1157" s="180" t="s">
        <v>5661</v>
      </c>
      <c r="F1157" s="180">
        <v>30</v>
      </c>
      <c r="G1157" s="180" t="s">
        <v>1840</v>
      </c>
      <c r="H1157" s="180" t="s">
        <v>5662</v>
      </c>
      <c r="I1157" s="180" t="s">
        <v>773</v>
      </c>
      <c r="J1157" s="180" t="s">
        <v>1837</v>
      </c>
      <c r="K1157" s="180" t="s">
        <v>1837</v>
      </c>
      <c r="L1157" s="180" t="s">
        <v>1837</v>
      </c>
      <c r="M1157" s="180" t="s">
        <v>1896</v>
      </c>
      <c r="N1157" s="180" t="s">
        <v>445</v>
      </c>
      <c r="O1157" s="180">
        <v>100951840</v>
      </c>
      <c r="P1157" s="180">
        <v>100960645</v>
      </c>
      <c r="Q1157" s="180" t="s">
        <v>4056</v>
      </c>
      <c r="R1157" s="180">
        <v>0</v>
      </c>
      <c r="S1157" s="180" t="s">
        <v>1905</v>
      </c>
      <c r="T1157" s="180" t="s">
        <v>26</v>
      </c>
      <c r="U1157" s="180" t="b">
        <v>0</v>
      </c>
      <c r="V1157" s="180" t="s">
        <v>1858</v>
      </c>
      <c r="W1157" s="180" t="s">
        <v>42</v>
      </c>
      <c r="X1157" s="159"/>
      <c r="Y1157" s="159"/>
      <c r="Z1157" s="159"/>
    </row>
    <row r="1158" spans="1:26" ht="15" customHeight="1">
      <c r="A1158" s="180" t="s">
        <v>445</v>
      </c>
      <c r="B1158" s="180">
        <v>100959301</v>
      </c>
      <c r="C1158" s="180" t="s">
        <v>1837</v>
      </c>
      <c r="D1158" s="180" t="s">
        <v>1866</v>
      </c>
      <c r="E1158" s="180" t="s">
        <v>5663</v>
      </c>
      <c r="F1158" s="180">
        <v>30</v>
      </c>
      <c r="G1158" s="180" t="s">
        <v>1840</v>
      </c>
      <c r="H1158" s="180" t="s">
        <v>5664</v>
      </c>
      <c r="I1158" s="180" t="s">
        <v>773</v>
      </c>
      <c r="J1158" s="180" t="s">
        <v>1837</v>
      </c>
      <c r="K1158" s="180" t="s">
        <v>1837</v>
      </c>
      <c r="L1158" s="180" t="s">
        <v>1837</v>
      </c>
      <c r="M1158" s="180" t="s">
        <v>1896</v>
      </c>
      <c r="N1158" s="180" t="s">
        <v>445</v>
      </c>
      <c r="O1158" s="180">
        <v>100951840</v>
      </c>
      <c r="P1158" s="180">
        <v>100960645</v>
      </c>
      <c r="Q1158" s="180" t="s">
        <v>4056</v>
      </c>
      <c r="R1158" s="180">
        <v>0</v>
      </c>
      <c r="S1158" s="180" t="s">
        <v>1905</v>
      </c>
      <c r="T1158" s="180" t="s">
        <v>26</v>
      </c>
      <c r="U1158" s="180" t="b">
        <v>0</v>
      </c>
      <c r="V1158" s="180" t="s">
        <v>1858</v>
      </c>
      <c r="W1158" s="180" t="s">
        <v>42</v>
      </c>
      <c r="X1158" s="159"/>
      <c r="Y1158" s="159"/>
      <c r="Z1158" s="159"/>
    </row>
    <row r="1159" spans="1:26" ht="15" customHeight="1">
      <c r="A1159" s="180" t="s">
        <v>445</v>
      </c>
      <c r="B1159" s="180">
        <v>100959312</v>
      </c>
      <c r="C1159" s="180" t="s">
        <v>1837</v>
      </c>
      <c r="D1159" s="180" t="s">
        <v>1839</v>
      </c>
      <c r="E1159" s="180" t="s">
        <v>5665</v>
      </c>
      <c r="F1159" s="180">
        <v>30</v>
      </c>
      <c r="G1159" s="180" t="s">
        <v>1840</v>
      </c>
      <c r="H1159" s="180" t="s">
        <v>5666</v>
      </c>
      <c r="I1159" s="180" t="s">
        <v>773</v>
      </c>
      <c r="J1159" s="180" t="s">
        <v>1837</v>
      </c>
      <c r="K1159" s="180" t="s">
        <v>1837</v>
      </c>
      <c r="L1159" s="180" t="s">
        <v>1837</v>
      </c>
      <c r="M1159" s="180" t="s">
        <v>1896</v>
      </c>
      <c r="N1159" s="180" t="s">
        <v>445</v>
      </c>
      <c r="O1159" s="180">
        <v>100951840</v>
      </c>
      <c r="P1159" s="180">
        <v>100960645</v>
      </c>
      <c r="Q1159" s="180" t="s">
        <v>4056</v>
      </c>
      <c r="R1159" s="180">
        <v>0</v>
      </c>
      <c r="S1159" s="180" t="s">
        <v>1905</v>
      </c>
      <c r="T1159" s="180" t="s">
        <v>26</v>
      </c>
      <c r="U1159" s="180" t="b">
        <v>0</v>
      </c>
      <c r="V1159" s="180" t="s">
        <v>1858</v>
      </c>
      <c r="W1159" s="180" t="s">
        <v>42</v>
      </c>
      <c r="X1159" s="159"/>
      <c r="Y1159" s="159"/>
      <c r="Z1159" s="159"/>
    </row>
    <row r="1160" spans="1:26" ht="15" customHeight="1">
      <c r="A1160" s="180" t="s">
        <v>445</v>
      </c>
      <c r="B1160" s="180">
        <v>100959337</v>
      </c>
      <c r="C1160" s="180" t="s">
        <v>1837</v>
      </c>
      <c r="D1160" s="180" t="s">
        <v>1847</v>
      </c>
      <c r="E1160" s="180" t="s">
        <v>3390</v>
      </c>
      <c r="F1160" s="180">
        <v>30</v>
      </c>
      <c r="G1160" s="180" t="s">
        <v>1840</v>
      </c>
      <c r="H1160" s="180" t="s">
        <v>5667</v>
      </c>
      <c r="I1160" s="180" t="s">
        <v>773</v>
      </c>
      <c r="J1160" s="180" t="s">
        <v>1837</v>
      </c>
      <c r="K1160" s="180" t="s">
        <v>1837</v>
      </c>
      <c r="L1160" s="180" t="s">
        <v>1837</v>
      </c>
      <c r="M1160" s="180" t="s">
        <v>1896</v>
      </c>
      <c r="N1160" s="180" t="s">
        <v>445</v>
      </c>
      <c r="O1160" s="180">
        <v>100951840</v>
      </c>
      <c r="P1160" s="180">
        <v>100960645</v>
      </c>
      <c r="Q1160" s="180" t="s">
        <v>4056</v>
      </c>
      <c r="R1160" s="180">
        <v>0</v>
      </c>
      <c r="S1160" s="180" t="s">
        <v>1905</v>
      </c>
      <c r="T1160" s="180" t="s">
        <v>26</v>
      </c>
      <c r="U1160" s="180" t="b">
        <v>0</v>
      </c>
      <c r="V1160" s="180" t="s">
        <v>1858</v>
      </c>
      <c r="W1160" s="180" t="s">
        <v>42</v>
      </c>
      <c r="X1160" s="159"/>
      <c r="Y1160" s="159"/>
      <c r="Z1160" s="159"/>
    </row>
    <row r="1161" spans="1:26" ht="15" customHeight="1">
      <c r="A1161" s="180" t="s">
        <v>445</v>
      </c>
      <c r="B1161" s="180">
        <v>100959355</v>
      </c>
      <c r="C1161" s="180" t="s">
        <v>1837</v>
      </c>
      <c r="D1161" s="180" t="s">
        <v>1890</v>
      </c>
      <c r="E1161" s="180" t="s">
        <v>5668</v>
      </c>
      <c r="F1161" s="180">
        <v>30</v>
      </c>
      <c r="G1161" s="180" t="s">
        <v>1840</v>
      </c>
      <c r="H1161" s="180" t="s">
        <v>5669</v>
      </c>
      <c r="I1161" s="180" t="s">
        <v>773</v>
      </c>
      <c r="J1161" s="180" t="s">
        <v>1837</v>
      </c>
      <c r="K1161" s="180" t="s">
        <v>1837</v>
      </c>
      <c r="L1161" s="180" t="s">
        <v>1837</v>
      </c>
      <c r="M1161" s="180" t="s">
        <v>1896</v>
      </c>
      <c r="N1161" s="180" t="s">
        <v>445</v>
      </c>
      <c r="O1161" s="180">
        <v>100951840</v>
      </c>
      <c r="P1161" s="180">
        <v>100960645</v>
      </c>
      <c r="Q1161" s="180" t="s">
        <v>4056</v>
      </c>
      <c r="R1161" s="180">
        <v>0</v>
      </c>
      <c r="S1161" s="180" t="s">
        <v>1905</v>
      </c>
      <c r="T1161" s="180" t="s">
        <v>26</v>
      </c>
      <c r="U1161" s="180" t="b">
        <v>0</v>
      </c>
      <c r="V1161" s="180" t="s">
        <v>1858</v>
      </c>
      <c r="W1161" s="180" t="s">
        <v>42</v>
      </c>
      <c r="X1161" s="159"/>
      <c r="Y1161" s="159"/>
      <c r="Z1161" s="159"/>
    </row>
    <row r="1162" spans="1:26" ht="15" customHeight="1">
      <c r="A1162" s="180" t="s">
        <v>445</v>
      </c>
      <c r="B1162" s="180">
        <v>100959381</v>
      </c>
      <c r="C1162" s="180" t="s">
        <v>1837</v>
      </c>
      <c r="D1162" s="180" t="s">
        <v>1839</v>
      </c>
      <c r="E1162" s="180" t="s">
        <v>5670</v>
      </c>
      <c r="F1162" s="180">
        <v>30</v>
      </c>
      <c r="G1162" s="180" t="s">
        <v>1840</v>
      </c>
      <c r="H1162" s="180" t="s">
        <v>5671</v>
      </c>
      <c r="I1162" s="180" t="s">
        <v>773</v>
      </c>
      <c r="J1162" s="180" t="s">
        <v>1837</v>
      </c>
      <c r="K1162" s="180" t="s">
        <v>1837</v>
      </c>
      <c r="L1162" s="180" t="s">
        <v>1837</v>
      </c>
      <c r="M1162" s="180" t="s">
        <v>1896</v>
      </c>
      <c r="N1162" s="180" t="s">
        <v>445</v>
      </c>
      <c r="O1162" s="180">
        <v>100951840</v>
      </c>
      <c r="P1162" s="180">
        <v>100960645</v>
      </c>
      <c r="Q1162" s="180" t="s">
        <v>4056</v>
      </c>
      <c r="R1162" s="180">
        <v>0</v>
      </c>
      <c r="S1162" s="180" t="s">
        <v>1905</v>
      </c>
      <c r="T1162" s="180" t="s">
        <v>26</v>
      </c>
      <c r="U1162" s="180" t="b">
        <v>0</v>
      </c>
      <c r="V1162" s="180" t="s">
        <v>1858</v>
      </c>
      <c r="W1162" s="180" t="s">
        <v>42</v>
      </c>
      <c r="X1162" s="159"/>
      <c r="Y1162" s="159"/>
      <c r="Z1162" s="159"/>
    </row>
    <row r="1163" spans="1:26" ht="15" customHeight="1">
      <c r="A1163" s="180" t="s">
        <v>445</v>
      </c>
      <c r="B1163" s="180">
        <v>100959385</v>
      </c>
      <c r="C1163" s="180" t="s">
        <v>1837</v>
      </c>
      <c r="D1163" s="180" t="s">
        <v>1866</v>
      </c>
      <c r="E1163" s="180" t="s">
        <v>5672</v>
      </c>
      <c r="F1163" s="180">
        <v>30</v>
      </c>
      <c r="G1163" s="180" t="s">
        <v>1840</v>
      </c>
      <c r="H1163" s="180" t="s">
        <v>5673</v>
      </c>
      <c r="I1163" s="180" t="s">
        <v>773</v>
      </c>
      <c r="J1163" s="180" t="s">
        <v>1837</v>
      </c>
      <c r="K1163" s="180" t="s">
        <v>1837</v>
      </c>
      <c r="L1163" s="180" t="s">
        <v>1837</v>
      </c>
      <c r="M1163" s="180" t="s">
        <v>1896</v>
      </c>
      <c r="N1163" s="180" t="s">
        <v>445</v>
      </c>
      <c r="O1163" s="180">
        <v>100951840</v>
      </c>
      <c r="P1163" s="180">
        <v>100960645</v>
      </c>
      <c r="Q1163" s="180" t="s">
        <v>4056</v>
      </c>
      <c r="R1163" s="180">
        <v>0</v>
      </c>
      <c r="S1163" s="180" t="s">
        <v>1905</v>
      </c>
      <c r="T1163" s="180" t="s">
        <v>26</v>
      </c>
      <c r="U1163" s="180" t="b">
        <v>0</v>
      </c>
      <c r="V1163" s="180" t="s">
        <v>1858</v>
      </c>
      <c r="W1163" s="180" t="s">
        <v>42</v>
      </c>
      <c r="X1163" s="159"/>
      <c r="Y1163" s="159"/>
      <c r="Z1163" s="159"/>
    </row>
    <row r="1164" spans="1:26" ht="15" customHeight="1">
      <c r="A1164" s="180" t="s">
        <v>445</v>
      </c>
      <c r="B1164" s="180">
        <v>100959390</v>
      </c>
      <c r="C1164" s="180" t="s">
        <v>1837</v>
      </c>
      <c r="D1164" s="180" t="s">
        <v>1847</v>
      </c>
      <c r="E1164" s="180" t="s">
        <v>5674</v>
      </c>
      <c r="F1164" s="180">
        <v>30</v>
      </c>
      <c r="G1164" s="180" t="s">
        <v>1840</v>
      </c>
      <c r="H1164" s="180" t="s">
        <v>5675</v>
      </c>
      <c r="I1164" s="180" t="s">
        <v>773</v>
      </c>
      <c r="J1164" s="180" t="s">
        <v>1837</v>
      </c>
      <c r="K1164" s="180" t="s">
        <v>1837</v>
      </c>
      <c r="L1164" s="180" t="s">
        <v>1837</v>
      </c>
      <c r="M1164" s="180" t="s">
        <v>1896</v>
      </c>
      <c r="N1164" s="180" t="s">
        <v>445</v>
      </c>
      <c r="O1164" s="180">
        <v>100951840</v>
      </c>
      <c r="P1164" s="180">
        <v>100960645</v>
      </c>
      <c r="Q1164" s="180" t="s">
        <v>4056</v>
      </c>
      <c r="R1164" s="180">
        <v>0</v>
      </c>
      <c r="S1164" s="180" t="s">
        <v>1905</v>
      </c>
      <c r="T1164" s="180" t="s">
        <v>26</v>
      </c>
      <c r="U1164" s="180" t="b">
        <v>0</v>
      </c>
      <c r="V1164" s="180" t="s">
        <v>1858</v>
      </c>
      <c r="W1164" s="180" t="s">
        <v>42</v>
      </c>
      <c r="X1164" s="159"/>
      <c r="Y1164" s="159"/>
      <c r="Z1164" s="159"/>
    </row>
    <row r="1165" spans="1:26" ht="15" customHeight="1">
      <c r="A1165" s="180" t="s">
        <v>445</v>
      </c>
      <c r="B1165" s="180">
        <v>100959508</v>
      </c>
      <c r="C1165" s="180" t="s">
        <v>1837</v>
      </c>
      <c r="D1165" s="180" t="s">
        <v>1847</v>
      </c>
      <c r="E1165" s="180" t="s">
        <v>1920</v>
      </c>
      <c r="F1165" s="180">
        <v>2444.4</v>
      </c>
      <c r="G1165" s="180" t="s">
        <v>1837</v>
      </c>
      <c r="H1165" s="180" t="s">
        <v>4063</v>
      </c>
      <c r="I1165" s="180" t="s">
        <v>1881</v>
      </c>
      <c r="J1165" s="180" t="s">
        <v>4064</v>
      </c>
      <c r="K1165" s="180" t="s">
        <v>1837</v>
      </c>
      <c r="L1165" s="180" t="s">
        <v>1837</v>
      </c>
      <c r="M1165" s="180" t="s">
        <v>1896</v>
      </c>
      <c r="N1165" s="180" t="s">
        <v>445</v>
      </c>
      <c r="O1165" s="180">
        <v>100951840</v>
      </c>
      <c r="P1165" s="180">
        <v>100960645</v>
      </c>
      <c r="Q1165" s="180" t="s">
        <v>4056</v>
      </c>
      <c r="R1165" s="180">
        <v>0</v>
      </c>
      <c r="S1165" s="180" t="s">
        <v>1905</v>
      </c>
      <c r="T1165" s="180" t="s">
        <v>26</v>
      </c>
      <c r="U1165" s="180" t="b">
        <v>0</v>
      </c>
      <c r="V1165" s="180" t="s">
        <v>1858</v>
      </c>
      <c r="W1165" s="180" t="s">
        <v>42</v>
      </c>
      <c r="X1165" s="159"/>
      <c r="Y1165" s="159"/>
      <c r="Z1165" s="159"/>
    </row>
    <row r="1166" spans="1:26" ht="15" customHeight="1">
      <c r="A1166" s="180" t="s">
        <v>445</v>
      </c>
      <c r="B1166" s="180">
        <v>100959702</v>
      </c>
      <c r="C1166" s="180" t="s">
        <v>1837</v>
      </c>
      <c r="D1166" s="180" t="s">
        <v>1890</v>
      </c>
      <c r="E1166" s="180" t="s">
        <v>3334</v>
      </c>
      <c r="F1166" s="180">
        <v>30</v>
      </c>
      <c r="G1166" s="180" t="s">
        <v>1840</v>
      </c>
      <c r="H1166" s="180" t="s">
        <v>5676</v>
      </c>
      <c r="I1166" s="180" t="s">
        <v>773</v>
      </c>
      <c r="J1166" s="180" t="s">
        <v>1837</v>
      </c>
      <c r="K1166" s="180" t="s">
        <v>1837</v>
      </c>
      <c r="L1166" s="180" t="s">
        <v>1837</v>
      </c>
      <c r="M1166" s="180" t="s">
        <v>1896</v>
      </c>
      <c r="N1166" s="180" t="s">
        <v>445</v>
      </c>
      <c r="O1166" s="180">
        <v>100951840</v>
      </c>
      <c r="P1166" s="180">
        <v>100960645</v>
      </c>
      <c r="Q1166" s="180" t="s">
        <v>4056</v>
      </c>
      <c r="R1166" s="180">
        <v>0</v>
      </c>
      <c r="S1166" s="180" t="s">
        <v>1905</v>
      </c>
      <c r="T1166" s="180" t="s">
        <v>26</v>
      </c>
      <c r="U1166" s="180" t="b">
        <v>0</v>
      </c>
      <c r="V1166" s="180" t="s">
        <v>1858</v>
      </c>
      <c r="W1166" s="180" t="s">
        <v>42</v>
      </c>
      <c r="X1166" s="159"/>
      <c r="Y1166" s="159"/>
      <c r="Z1166" s="159"/>
    </row>
    <row r="1167" spans="1:26" ht="15" customHeight="1">
      <c r="A1167" s="180" t="s">
        <v>445</v>
      </c>
      <c r="B1167" s="180">
        <v>100959809</v>
      </c>
      <c r="C1167" s="180" t="s">
        <v>1837</v>
      </c>
      <c r="D1167" s="180" t="s">
        <v>5677</v>
      </c>
      <c r="E1167" s="180" t="s">
        <v>1839</v>
      </c>
      <c r="F1167" s="180">
        <v>30</v>
      </c>
      <c r="G1167" s="180" t="s">
        <v>1840</v>
      </c>
      <c r="H1167" s="180" t="s">
        <v>5678</v>
      </c>
      <c r="I1167" s="180" t="s">
        <v>773</v>
      </c>
      <c r="J1167" s="180" t="s">
        <v>1837</v>
      </c>
      <c r="K1167" s="180" t="s">
        <v>1837</v>
      </c>
      <c r="L1167" s="180" t="s">
        <v>1837</v>
      </c>
      <c r="M1167" s="180" t="s">
        <v>1896</v>
      </c>
      <c r="N1167" s="180" t="s">
        <v>445</v>
      </c>
      <c r="O1167" s="180">
        <v>100951840</v>
      </c>
      <c r="P1167" s="180">
        <v>100960645</v>
      </c>
      <c r="Q1167" s="180" t="s">
        <v>4056</v>
      </c>
      <c r="R1167" s="180">
        <v>0</v>
      </c>
      <c r="S1167" s="180" t="s">
        <v>1905</v>
      </c>
      <c r="T1167" s="180" t="s">
        <v>26</v>
      </c>
      <c r="U1167" s="180" t="b">
        <v>0</v>
      </c>
      <c r="V1167" s="180" t="s">
        <v>1858</v>
      </c>
      <c r="W1167" s="180" t="s">
        <v>42</v>
      </c>
      <c r="X1167" s="159"/>
      <c r="Y1167" s="159"/>
      <c r="Z1167" s="159"/>
    </row>
    <row r="1168" spans="1:26" ht="15" customHeight="1">
      <c r="A1168" s="180" t="s">
        <v>445</v>
      </c>
      <c r="B1168" s="180">
        <v>100960038</v>
      </c>
      <c r="C1168" s="180" t="s">
        <v>1837</v>
      </c>
      <c r="D1168" s="180" t="s">
        <v>5679</v>
      </c>
      <c r="E1168" s="180" t="s">
        <v>1839</v>
      </c>
      <c r="F1168" s="180">
        <v>30</v>
      </c>
      <c r="G1168" s="180" t="s">
        <v>1840</v>
      </c>
      <c r="H1168" s="180" t="s">
        <v>5680</v>
      </c>
      <c r="I1168" s="180" t="s">
        <v>773</v>
      </c>
      <c r="J1168" s="180" t="s">
        <v>1837</v>
      </c>
      <c r="K1168" s="180" t="s">
        <v>1837</v>
      </c>
      <c r="L1168" s="180" t="s">
        <v>1837</v>
      </c>
      <c r="M1168" s="180" t="s">
        <v>1896</v>
      </c>
      <c r="N1168" s="180" t="s">
        <v>445</v>
      </c>
      <c r="O1168" s="180">
        <v>100951840</v>
      </c>
      <c r="P1168" s="180">
        <v>100960645</v>
      </c>
      <c r="Q1168" s="180" t="s">
        <v>4056</v>
      </c>
      <c r="R1168" s="180">
        <v>0</v>
      </c>
      <c r="S1168" s="180" t="s">
        <v>1905</v>
      </c>
      <c r="T1168" s="180" t="s">
        <v>26</v>
      </c>
      <c r="U1168" s="180" t="b">
        <v>0</v>
      </c>
      <c r="V1168" s="180" t="s">
        <v>1846</v>
      </c>
      <c r="W1168" s="180" t="s">
        <v>42</v>
      </c>
      <c r="X1168" s="159"/>
      <c r="Y1168" s="159"/>
      <c r="Z1168" s="159"/>
    </row>
    <row r="1169" spans="1:26" ht="15" customHeight="1">
      <c r="A1169" s="180" t="s">
        <v>445</v>
      </c>
      <c r="B1169" s="180">
        <v>100969674</v>
      </c>
      <c r="C1169" s="180" t="s">
        <v>1837</v>
      </c>
      <c r="D1169" s="180" t="s">
        <v>1890</v>
      </c>
      <c r="E1169" s="180" t="s">
        <v>4065</v>
      </c>
      <c r="F1169" s="180">
        <v>1334.73</v>
      </c>
      <c r="G1169" s="180" t="s">
        <v>1840</v>
      </c>
      <c r="H1169" s="180" t="s">
        <v>4066</v>
      </c>
      <c r="I1169" s="180" t="s">
        <v>2481</v>
      </c>
      <c r="J1169" s="180" t="s">
        <v>5681</v>
      </c>
      <c r="K1169" s="180" t="s">
        <v>5682</v>
      </c>
      <c r="L1169" s="180" t="s">
        <v>1837</v>
      </c>
      <c r="M1169" s="180" t="s">
        <v>1837</v>
      </c>
      <c r="N1169" s="180" t="s">
        <v>445</v>
      </c>
      <c r="O1169" s="180">
        <v>100969622</v>
      </c>
      <c r="P1169" s="180">
        <v>100969689</v>
      </c>
      <c r="Q1169" s="180" t="s">
        <v>4069</v>
      </c>
      <c r="R1169" s="180">
        <v>0</v>
      </c>
      <c r="S1169" s="180" t="s">
        <v>1905</v>
      </c>
      <c r="T1169" s="180" t="s">
        <v>26</v>
      </c>
      <c r="U1169" s="180" t="b">
        <v>0</v>
      </c>
      <c r="V1169" s="180" t="s">
        <v>1858</v>
      </c>
      <c r="W1169" s="180" t="s">
        <v>42</v>
      </c>
      <c r="X1169" s="159"/>
      <c r="Y1169" s="159"/>
      <c r="Z1169" s="159"/>
    </row>
    <row r="1170" spans="1:26" ht="15" customHeight="1">
      <c r="A1170" s="180" t="s">
        <v>445</v>
      </c>
      <c r="B1170" s="180">
        <v>102934552</v>
      </c>
      <c r="C1170" s="180" t="s">
        <v>1837</v>
      </c>
      <c r="D1170" s="180" t="s">
        <v>2579</v>
      </c>
      <c r="E1170" s="180" t="s">
        <v>1839</v>
      </c>
      <c r="F1170" s="180">
        <v>1202.83</v>
      </c>
      <c r="G1170" s="180" t="s">
        <v>1840</v>
      </c>
      <c r="H1170" s="180" t="s">
        <v>4070</v>
      </c>
      <c r="I1170" s="180" t="s">
        <v>2523</v>
      </c>
      <c r="J1170" s="180" t="s">
        <v>4071</v>
      </c>
      <c r="K1170" s="180" t="s">
        <v>4072</v>
      </c>
      <c r="L1170" s="180" t="s">
        <v>4073</v>
      </c>
      <c r="M1170" s="180" t="s">
        <v>1844</v>
      </c>
      <c r="N1170" s="180" t="s">
        <v>445</v>
      </c>
      <c r="O1170" s="180">
        <v>102933913</v>
      </c>
      <c r="P1170" s="180">
        <v>102934685</v>
      </c>
      <c r="Q1170" s="180" t="s">
        <v>4074</v>
      </c>
      <c r="R1170" s="180">
        <v>0</v>
      </c>
      <c r="S1170" s="180" t="s">
        <v>1905</v>
      </c>
      <c r="T1170" s="180" t="s">
        <v>26</v>
      </c>
      <c r="U1170" s="180" t="b">
        <v>0</v>
      </c>
      <c r="V1170" s="180" t="s">
        <v>1846</v>
      </c>
      <c r="W1170" s="180" t="s">
        <v>42</v>
      </c>
      <c r="X1170" s="159"/>
      <c r="Y1170" s="159"/>
      <c r="Z1170" s="159"/>
    </row>
    <row r="1171" spans="1:26" ht="15" customHeight="1">
      <c r="A1171" s="180" t="s">
        <v>445</v>
      </c>
      <c r="B1171" s="180">
        <v>128947297</v>
      </c>
      <c r="C1171" s="180" t="s">
        <v>1837</v>
      </c>
      <c r="D1171" s="180" t="s">
        <v>4075</v>
      </c>
      <c r="E1171" s="180" t="s">
        <v>1847</v>
      </c>
      <c r="F1171" s="180">
        <v>938.51</v>
      </c>
      <c r="G1171" s="180" t="s">
        <v>1840</v>
      </c>
      <c r="H1171" s="180" t="s">
        <v>4076</v>
      </c>
      <c r="I1171" s="180" t="s">
        <v>4077</v>
      </c>
      <c r="J1171" s="180" t="s">
        <v>4078</v>
      </c>
      <c r="K1171" s="180" t="s">
        <v>4079</v>
      </c>
      <c r="L1171" s="180" t="s">
        <v>1837</v>
      </c>
      <c r="M1171" s="180" t="s">
        <v>1896</v>
      </c>
      <c r="N1171" s="180" t="s">
        <v>445</v>
      </c>
      <c r="O1171" s="180">
        <v>128947229</v>
      </c>
      <c r="P1171" s="180">
        <v>128947535</v>
      </c>
      <c r="Q1171" s="180" t="s">
        <v>4080</v>
      </c>
      <c r="R1171" s="180">
        <v>0</v>
      </c>
      <c r="S1171" s="180" t="s">
        <v>1905</v>
      </c>
      <c r="T1171" s="180" t="s">
        <v>26</v>
      </c>
      <c r="U1171" s="180" t="b">
        <v>0</v>
      </c>
      <c r="V1171" s="180" t="s">
        <v>1846</v>
      </c>
      <c r="W1171" s="180" t="s">
        <v>42</v>
      </c>
      <c r="X1171" s="159"/>
      <c r="Y1171" s="159"/>
      <c r="Z1171" s="159"/>
    </row>
    <row r="1172" spans="1:26" ht="15" customHeight="1">
      <c r="A1172" s="180" t="s">
        <v>445</v>
      </c>
      <c r="B1172" s="180">
        <v>137928167</v>
      </c>
      <c r="C1172" s="180" t="s">
        <v>1837</v>
      </c>
      <c r="D1172" s="180" t="s">
        <v>2782</v>
      </c>
      <c r="E1172" s="180" t="s">
        <v>1847</v>
      </c>
      <c r="F1172" s="180">
        <v>1902.73</v>
      </c>
      <c r="G1172" s="180" t="s">
        <v>1840</v>
      </c>
      <c r="H1172" s="180" t="s">
        <v>4087</v>
      </c>
      <c r="I1172" s="180" t="s">
        <v>1967</v>
      </c>
      <c r="J1172" s="180" t="s">
        <v>4088</v>
      </c>
      <c r="K1172" s="180" t="s">
        <v>4089</v>
      </c>
      <c r="L1172" s="180" t="s">
        <v>4090</v>
      </c>
      <c r="M1172" s="180" t="s">
        <v>1877</v>
      </c>
      <c r="N1172" s="180" t="s">
        <v>445</v>
      </c>
      <c r="O1172" s="180">
        <v>137928149</v>
      </c>
      <c r="P1172" s="180">
        <v>137928366</v>
      </c>
      <c r="Q1172" s="180" t="s">
        <v>4091</v>
      </c>
      <c r="R1172" s="180">
        <v>0</v>
      </c>
      <c r="S1172" s="180" t="s">
        <v>33</v>
      </c>
      <c r="T1172" s="180" t="s">
        <v>26</v>
      </c>
      <c r="U1172" s="180" t="b">
        <v>0</v>
      </c>
      <c r="V1172" s="180" t="s">
        <v>1846</v>
      </c>
      <c r="W1172" s="180" t="s">
        <v>42</v>
      </c>
      <c r="X1172" s="159"/>
      <c r="Y1172" s="159"/>
      <c r="Z1172" s="159"/>
    </row>
    <row r="1173" spans="1:26" ht="15" customHeight="1">
      <c r="A1173" s="180" t="s">
        <v>445</v>
      </c>
      <c r="B1173" s="180">
        <v>142864293</v>
      </c>
      <c r="C1173" s="180" t="s">
        <v>1837</v>
      </c>
      <c r="D1173" s="180" t="s">
        <v>1848</v>
      </c>
      <c r="E1173" s="180" t="s">
        <v>1847</v>
      </c>
      <c r="F1173" s="180" t="s">
        <v>1837</v>
      </c>
      <c r="G1173" s="180" t="s">
        <v>1840</v>
      </c>
      <c r="H1173" s="180" t="s">
        <v>5683</v>
      </c>
      <c r="I1173" s="180" t="s">
        <v>1842</v>
      </c>
      <c r="J1173" s="180" t="s">
        <v>1837</v>
      </c>
      <c r="K1173" s="180" t="s">
        <v>5684</v>
      </c>
      <c r="L1173" s="180" t="s">
        <v>1837</v>
      </c>
      <c r="M1173" s="180" t="s">
        <v>1837</v>
      </c>
      <c r="N1173" s="180" t="s">
        <v>445</v>
      </c>
      <c r="O1173" s="180">
        <v>142863965</v>
      </c>
      <c r="P1173" s="180">
        <v>142864749</v>
      </c>
      <c r="Q1173" s="180" t="s">
        <v>4093</v>
      </c>
      <c r="R1173" s="180">
        <v>0</v>
      </c>
      <c r="S1173" s="180" t="s">
        <v>1905</v>
      </c>
      <c r="T1173" s="180" t="s">
        <v>26</v>
      </c>
      <c r="U1173" s="180" t="b">
        <v>0</v>
      </c>
      <c r="V1173" s="180" t="s">
        <v>1846</v>
      </c>
      <c r="W1173" s="180" t="s">
        <v>42</v>
      </c>
      <c r="X1173" s="159"/>
      <c r="Y1173" s="159"/>
      <c r="Z1173" s="159"/>
    </row>
    <row r="1174" spans="1:26" ht="15" customHeight="1">
      <c r="A1174" s="180" t="s">
        <v>445</v>
      </c>
      <c r="B1174" s="180">
        <v>144129636</v>
      </c>
      <c r="C1174" s="180" t="s">
        <v>1837</v>
      </c>
      <c r="D1174" s="180" t="s">
        <v>3612</v>
      </c>
      <c r="E1174" s="180" t="s">
        <v>1890</v>
      </c>
      <c r="F1174" s="180">
        <v>1244.8499999999999</v>
      </c>
      <c r="G1174" s="180" t="s">
        <v>1840</v>
      </c>
      <c r="H1174" s="180" t="s">
        <v>4094</v>
      </c>
      <c r="I1174" s="180" t="s">
        <v>2163</v>
      </c>
      <c r="J1174" s="180" t="s">
        <v>4095</v>
      </c>
      <c r="K1174" s="180" t="s">
        <v>4096</v>
      </c>
      <c r="L1174" s="180" t="s">
        <v>4097</v>
      </c>
      <c r="M1174" s="180" t="s">
        <v>1877</v>
      </c>
      <c r="N1174" s="180" t="s">
        <v>445</v>
      </c>
      <c r="O1174" s="180">
        <v>144129112</v>
      </c>
      <c r="P1174" s="180">
        <v>144130045</v>
      </c>
      <c r="Q1174" s="180" t="s">
        <v>4098</v>
      </c>
      <c r="R1174" s="180">
        <v>0</v>
      </c>
      <c r="S1174" s="180" t="s">
        <v>1905</v>
      </c>
      <c r="T1174" s="180" t="s">
        <v>26</v>
      </c>
      <c r="U1174" s="180" t="b">
        <v>0</v>
      </c>
      <c r="V1174" s="180" t="s">
        <v>1846</v>
      </c>
      <c r="W1174" s="180" t="s">
        <v>42</v>
      </c>
      <c r="X1174" s="159"/>
      <c r="Y1174" s="159"/>
      <c r="Z1174" s="159"/>
    </row>
    <row r="1175" spans="1:26" ht="15" customHeight="1">
      <c r="A1175" s="180" t="s">
        <v>445</v>
      </c>
      <c r="B1175" s="180">
        <v>144362670</v>
      </c>
      <c r="C1175" s="180" t="s">
        <v>1837</v>
      </c>
      <c r="D1175" s="180" t="s">
        <v>1890</v>
      </c>
      <c r="E1175" s="180" t="s">
        <v>4099</v>
      </c>
      <c r="F1175" s="180">
        <v>1430.73</v>
      </c>
      <c r="G1175" s="180" t="s">
        <v>1840</v>
      </c>
      <c r="H1175" s="180" t="s">
        <v>4100</v>
      </c>
      <c r="I1175" s="180" t="s">
        <v>1881</v>
      </c>
      <c r="J1175" s="180" t="s">
        <v>4101</v>
      </c>
      <c r="K1175" s="180" t="s">
        <v>4102</v>
      </c>
      <c r="L1175" s="180" t="s">
        <v>1837</v>
      </c>
      <c r="M1175" s="180" t="s">
        <v>1844</v>
      </c>
      <c r="N1175" s="180" t="s">
        <v>445</v>
      </c>
      <c r="O1175" s="180">
        <v>144362669</v>
      </c>
      <c r="P1175" s="180">
        <v>144365823</v>
      </c>
      <c r="Q1175" s="180" t="s">
        <v>4103</v>
      </c>
      <c r="R1175" s="180">
        <v>0</v>
      </c>
      <c r="S1175" s="180" t="s">
        <v>1905</v>
      </c>
      <c r="T1175" s="180" t="s">
        <v>26</v>
      </c>
      <c r="U1175" s="180" t="b">
        <v>0</v>
      </c>
      <c r="V1175" s="180" t="s">
        <v>1846</v>
      </c>
      <c r="W1175" s="180" t="s">
        <v>42</v>
      </c>
      <c r="X1175" s="159"/>
      <c r="Y1175" s="159"/>
      <c r="Z1175" s="159"/>
    </row>
    <row r="1176" spans="1:26" ht="15" customHeight="1">
      <c r="A1176" s="180" t="s">
        <v>445</v>
      </c>
      <c r="B1176" s="180">
        <v>149806828</v>
      </c>
      <c r="C1176" s="180" t="s">
        <v>1837</v>
      </c>
      <c r="D1176" s="180" t="s">
        <v>5685</v>
      </c>
      <c r="E1176" s="180" t="s">
        <v>1866</v>
      </c>
      <c r="F1176" s="180">
        <v>500.84</v>
      </c>
      <c r="G1176" s="180" t="s">
        <v>1840</v>
      </c>
      <c r="H1176" s="180" t="s">
        <v>5686</v>
      </c>
      <c r="I1176" s="180" t="s">
        <v>2968</v>
      </c>
      <c r="J1176" s="180" t="s">
        <v>5687</v>
      </c>
      <c r="K1176" s="180" t="s">
        <v>5688</v>
      </c>
      <c r="L1176" s="180" t="s">
        <v>5689</v>
      </c>
      <c r="M1176" s="180" t="s">
        <v>1837</v>
      </c>
      <c r="N1176" s="180" t="s">
        <v>445</v>
      </c>
      <c r="O1176" s="180">
        <v>149806734</v>
      </c>
      <c r="P1176" s="180">
        <v>149806829</v>
      </c>
      <c r="Q1176" s="180" t="s">
        <v>4108</v>
      </c>
      <c r="R1176" s="180">
        <v>0</v>
      </c>
      <c r="S1176" s="180" t="s">
        <v>1905</v>
      </c>
      <c r="T1176" s="180" t="s">
        <v>26</v>
      </c>
      <c r="U1176" s="180" t="b">
        <v>0</v>
      </c>
      <c r="V1176" s="180" t="s">
        <v>1846</v>
      </c>
      <c r="W1176" s="180" t="s">
        <v>42</v>
      </c>
      <c r="X1176" s="159"/>
      <c r="Y1176" s="159"/>
      <c r="Z1176" s="159"/>
    </row>
    <row r="1177" spans="1:26" ht="15" customHeight="1">
      <c r="A1177" s="180" t="s">
        <v>445</v>
      </c>
      <c r="B1177" s="180">
        <v>149809123</v>
      </c>
      <c r="C1177" s="180" t="s">
        <v>1837</v>
      </c>
      <c r="D1177" s="180" t="s">
        <v>1866</v>
      </c>
      <c r="E1177" s="180" t="s">
        <v>1865</v>
      </c>
      <c r="F1177" s="180">
        <v>1663.84</v>
      </c>
      <c r="G1177" s="180" t="s">
        <v>1840</v>
      </c>
      <c r="H1177" s="180" t="s">
        <v>4104</v>
      </c>
      <c r="I1177" s="180" t="s">
        <v>2974</v>
      </c>
      <c r="J1177" s="180" t="s">
        <v>5690</v>
      </c>
      <c r="K1177" s="180" t="s">
        <v>5691</v>
      </c>
      <c r="L1177" s="180" t="s">
        <v>5692</v>
      </c>
      <c r="M1177" s="180" t="s">
        <v>1837</v>
      </c>
      <c r="N1177" s="180" t="s">
        <v>445</v>
      </c>
      <c r="O1177" s="180">
        <v>149809041</v>
      </c>
      <c r="P1177" s="180">
        <v>149809124</v>
      </c>
      <c r="Q1177" s="180" t="s">
        <v>4108</v>
      </c>
      <c r="R1177" s="180">
        <v>0</v>
      </c>
      <c r="S1177" s="180" t="s">
        <v>1905</v>
      </c>
      <c r="T1177" s="180" t="s">
        <v>26</v>
      </c>
      <c r="U1177" s="180" t="b">
        <v>0</v>
      </c>
      <c r="V1177" s="180" t="s">
        <v>1846</v>
      </c>
      <c r="W1177" s="180" t="s">
        <v>42</v>
      </c>
      <c r="X1177" s="159"/>
      <c r="Y1177" s="159"/>
      <c r="Z1177" s="159"/>
    </row>
    <row r="1178" spans="1:26" ht="15" customHeight="1">
      <c r="A1178" s="180" t="s">
        <v>445</v>
      </c>
      <c r="B1178" s="180">
        <v>149818100</v>
      </c>
      <c r="C1178" s="180" t="s">
        <v>1837</v>
      </c>
      <c r="D1178" s="180" t="s">
        <v>1839</v>
      </c>
      <c r="E1178" s="180" t="s">
        <v>2135</v>
      </c>
      <c r="F1178" s="180">
        <v>1209.68</v>
      </c>
      <c r="G1178" s="180" t="s">
        <v>1840</v>
      </c>
      <c r="H1178" s="180" t="s">
        <v>4109</v>
      </c>
      <c r="I1178" s="180" t="s">
        <v>4110</v>
      </c>
      <c r="J1178" s="180" t="s">
        <v>5693</v>
      </c>
      <c r="K1178" s="180" t="s">
        <v>5694</v>
      </c>
      <c r="L1178" s="180" t="s">
        <v>5695</v>
      </c>
      <c r="M1178" s="180" t="s">
        <v>1837</v>
      </c>
      <c r="N1178" s="180" t="s">
        <v>445</v>
      </c>
      <c r="O1178" s="180">
        <v>149817900</v>
      </c>
      <c r="P1178" s="180">
        <v>149818124</v>
      </c>
      <c r="Q1178" s="180" t="s">
        <v>4108</v>
      </c>
      <c r="R1178" s="180">
        <v>0</v>
      </c>
      <c r="S1178" s="180" t="s">
        <v>1905</v>
      </c>
      <c r="T1178" s="180" t="s">
        <v>26</v>
      </c>
      <c r="U1178" s="180" t="b">
        <v>0</v>
      </c>
      <c r="V1178" s="180" t="s">
        <v>1858</v>
      </c>
      <c r="W1178" s="180" t="s">
        <v>42</v>
      </c>
      <c r="X1178" s="159"/>
      <c r="Y1178" s="159"/>
      <c r="Z1178" s="159"/>
    </row>
    <row r="1179" spans="1:26" ht="15" customHeight="1">
      <c r="A1179" s="180" t="s">
        <v>445</v>
      </c>
      <c r="B1179" s="180">
        <v>149821443</v>
      </c>
      <c r="C1179" s="180" t="s">
        <v>1837</v>
      </c>
      <c r="D1179" s="180" t="s">
        <v>2015</v>
      </c>
      <c r="E1179" s="180" t="s">
        <v>1839</v>
      </c>
      <c r="F1179" s="180">
        <v>360.06</v>
      </c>
      <c r="G1179" s="180" t="s">
        <v>1840</v>
      </c>
      <c r="H1179" s="180" t="s">
        <v>5696</v>
      </c>
      <c r="I1179" s="180" t="s">
        <v>1908</v>
      </c>
      <c r="J1179" s="180" t="s">
        <v>5697</v>
      </c>
      <c r="K1179" s="180" t="s">
        <v>5698</v>
      </c>
      <c r="L1179" s="180" t="s">
        <v>5699</v>
      </c>
      <c r="M1179" s="180" t="s">
        <v>1837</v>
      </c>
      <c r="N1179" s="180" t="s">
        <v>445</v>
      </c>
      <c r="O1179" s="180">
        <v>149821396</v>
      </c>
      <c r="P1179" s="180">
        <v>149821549</v>
      </c>
      <c r="Q1179" s="180" t="s">
        <v>4108</v>
      </c>
      <c r="R1179" s="180">
        <v>0</v>
      </c>
      <c r="S1179" s="180" t="s">
        <v>1905</v>
      </c>
      <c r="T1179" s="180" t="s">
        <v>26</v>
      </c>
      <c r="U1179" s="180" t="b">
        <v>0</v>
      </c>
      <c r="V1179" s="180" t="s">
        <v>1858</v>
      </c>
      <c r="W1179" s="180" t="s">
        <v>42</v>
      </c>
      <c r="X1179" s="159"/>
      <c r="Y1179" s="159"/>
      <c r="Z1179" s="159"/>
    </row>
    <row r="1180" spans="1:26" ht="15" customHeight="1">
      <c r="A1180" s="180" t="s">
        <v>445</v>
      </c>
      <c r="B1180" s="180">
        <v>151086813</v>
      </c>
      <c r="C1180" s="180" t="s">
        <v>1837</v>
      </c>
      <c r="D1180" s="180" t="s">
        <v>1847</v>
      </c>
      <c r="E1180" s="180" t="s">
        <v>1859</v>
      </c>
      <c r="F1180" s="180">
        <v>891.13</v>
      </c>
      <c r="G1180" s="180" t="s">
        <v>1837</v>
      </c>
      <c r="H1180" s="180" t="s">
        <v>4119</v>
      </c>
      <c r="I1180" s="180" t="s">
        <v>2075</v>
      </c>
      <c r="J1180" s="180" t="s">
        <v>5700</v>
      </c>
      <c r="K1180" s="180" t="s">
        <v>1837</v>
      </c>
      <c r="L1180" s="180" t="s">
        <v>5701</v>
      </c>
      <c r="M1180" s="180" t="s">
        <v>1837</v>
      </c>
      <c r="N1180" s="180" t="s">
        <v>445</v>
      </c>
      <c r="O1180" s="180">
        <v>151086741</v>
      </c>
      <c r="P1180" s="180">
        <v>151087072</v>
      </c>
      <c r="Q1180" s="180" t="s">
        <v>4122</v>
      </c>
      <c r="R1180" s="180">
        <v>0</v>
      </c>
      <c r="S1180" s="180" t="s">
        <v>1905</v>
      </c>
      <c r="T1180" s="180" t="s">
        <v>26</v>
      </c>
      <c r="U1180" s="180" t="b">
        <v>0</v>
      </c>
      <c r="V1180" s="180" t="s">
        <v>1858</v>
      </c>
      <c r="W1180" s="180" t="s">
        <v>42</v>
      </c>
      <c r="X1180" s="159"/>
      <c r="Y1180" s="159"/>
      <c r="Z1180" s="159"/>
    </row>
    <row r="1181" spans="1:26" ht="15" customHeight="1">
      <c r="A1181" s="180" t="s">
        <v>445</v>
      </c>
      <c r="B1181" s="180">
        <v>151086821</v>
      </c>
      <c r="C1181" s="180" t="s">
        <v>1837</v>
      </c>
      <c r="D1181" s="180" t="s">
        <v>1847</v>
      </c>
      <c r="E1181" s="180" t="s">
        <v>1859</v>
      </c>
      <c r="F1181" s="180">
        <v>1207.73</v>
      </c>
      <c r="G1181" s="180" t="s">
        <v>1837</v>
      </c>
      <c r="H1181" s="180" t="s">
        <v>4123</v>
      </c>
      <c r="I1181" s="180" t="s">
        <v>2429</v>
      </c>
      <c r="J1181" s="180" t="s">
        <v>5702</v>
      </c>
      <c r="K1181" s="180" t="s">
        <v>1837</v>
      </c>
      <c r="L1181" s="180" t="s">
        <v>1837</v>
      </c>
      <c r="M1181" s="180" t="s">
        <v>1837</v>
      </c>
      <c r="N1181" s="180" t="s">
        <v>445</v>
      </c>
      <c r="O1181" s="180">
        <v>151086741</v>
      </c>
      <c r="P1181" s="180">
        <v>151087072</v>
      </c>
      <c r="Q1181" s="180" t="s">
        <v>4122</v>
      </c>
      <c r="R1181" s="180">
        <v>0</v>
      </c>
      <c r="S1181" s="180" t="s">
        <v>1905</v>
      </c>
      <c r="T1181" s="180" t="s">
        <v>26</v>
      </c>
      <c r="U1181" s="180" t="b">
        <v>0</v>
      </c>
      <c r="V1181" s="180" t="s">
        <v>1858</v>
      </c>
      <c r="W1181" s="180" t="s">
        <v>42</v>
      </c>
      <c r="X1181" s="159"/>
      <c r="Y1181" s="159"/>
      <c r="Z1181" s="159"/>
    </row>
    <row r="1182" spans="1:26" ht="15" customHeight="1">
      <c r="A1182" s="180" t="s">
        <v>445</v>
      </c>
      <c r="B1182" s="180">
        <v>151086832</v>
      </c>
      <c r="C1182" s="180" t="s">
        <v>1837</v>
      </c>
      <c r="D1182" s="180" t="s">
        <v>4021</v>
      </c>
      <c r="E1182" s="180" t="s">
        <v>1866</v>
      </c>
      <c r="F1182" s="180">
        <v>1279.73</v>
      </c>
      <c r="G1182" s="180" t="s">
        <v>1837</v>
      </c>
      <c r="H1182" s="180" t="s">
        <v>4125</v>
      </c>
      <c r="I1182" s="180" t="s">
        <v>1881</v>
      </c>
      <c r="J1182" s="180" t="s">
        <v>5703</v>
      </c>
      <c r="K1182" s="180" t="s">
        <v>1837</v>
      </c>
      <c r="L1182" s="180" t="s">
        <v>1837</v>
      </c>
      <c r="M1182" s="180" t="s">
        <v>1837</v>
      </c>
      <c r="N1182" s="180" t="s">
        <v>445</v>
      </c>
      <c r="O1182" s="180">
        <v>151086741</v>
      </c>
      <c r="P1182" s="180">
        <v>151087072</v>
      </c>
      <c r="Q1182" s="180" t="s">
        <v>4122</v>
      </c>
      <c r="R1182" s="180">
        <v>0</v>
      </c>
      <c r="S1182" s="180" t="s">
        <v>1905</v>
      </c>
      <c r="T1182" s="180" t="s">
        <v>26</v>
      </c>
      <c r="U1182" s="180" t="b">
        <v>0</v>
      </c>
      <c r="V1182" s="180" t="s">
        <v>1858</v>
      </c>
      <c r="W1182" s="180" t="s">
        <v>42</v>
      </c>
      <c r="X1182" s="159"/>
      <c r="Y1182" s="159"/>
      <c r="Z1182" s="159"/>
    </row>
    <row r="1183" spans="1:26" ht="15" customHeight="1">
      <c r="A1183" s="180" t="s">
        <v>445</v>
      </c>
      <c r="B1183" s="180">
        <v>151086835</v>
      </c>
      <c r="C1183" s="180" t="s">
        <v>1837</v>
      </c>
      <c r="D1183" s="180" t="s">
        <v>1839</v>
      </c>
      <c r="E1183" s="180" t="s">
        <v>4127</v>
      </c>
      <c r="F1183" s="180">
        <v>1219.73</v>
      </c>
      <c r="G1183" s="180" t="s">
        <v>1837</v>
      </c>
      <c r="H1183" s="180" t="s">
        <v>4128</v>
      </c>
      <c r="I1183" s="180" t="s">
        <v>2104</v>
      </c>
      <c r="J1183" s="180" t="s">
        <v>5704</v>
      </c>
      <c r="K1183" s="180" t="s">
        <v>1837</v>
      </c>
      <c r="L1183" s="180" t="s">
        <v>1837</v>
      </c>
      <c r="M1183" s="180" t="s">
        <v>1837</v>
      </c>
      <c r="N1183" s="180" t="s">
        <v>445</v>
      </c>
      <c r="O1183" s="180">
        <v>151086741</v>
      </c>
      <c r="P1183" s="180">
        <v>151087072</v>
      </c>
      <c r="Q1183" s="180" t="s">
        <v>4122</v>
      </c>
      <c r="R1183" s="180">
        <v>0</v>
      </c>
      <c r="S1183" s="180" t="s">
        <v>1905</v>
      </c>
      <c r="T1183" s="180" t="s">
        <v>26</v>
      </c>
      <c r="U1183" s="180" t="b">
        <v>0</v>
      </c>
      <c r="V1183" s="180" t="s">
        <v>1858</v>
      </c>
      <c r="W1183" s="180" t="s">
        <v>42</v>
      </c>
      <c r="X1183" s="159"/>
      <c r="Y1183" s="159"/>
      <c r="Z1183" s="159"/>
    </row>
    <row r="1184" spans="1:26" ht="15" customHeight="1">
      <c r="A1184" s="180" t="s">
        <v>445</v>
      </c>
      <c r="B1184" s="180">
        <v>151195597</v>
      </c>
      <c r="C1184" s="180" t="s">
        <v>1837</v>
      </c>
      <c r="D1184" s="180" t="s">
        <v>2015</v>
      </c>
      <c r="E1184" s="180" t="s">
        <v>1839</v>
      </c>
      <c r="F1184" s="180">
        <v>927.62</v>
      </c>
      <c r="G1184" s="180" t="s">
        <v>1840</v>
      </c>
      <c r="H1184" s="180" t="s">
        <v>5705</v>
      </c>
      <c r="I1184" s="180" t="s">
        <v>5166</v>
      </c>
      <c r="J1184" s="180" t="s">
        <v>5706</v>
      </c>
      <c r="K1184" s="180" t="s">
        <v>5707</v>
      </c>
      <c r="L1184" s="180" t="s">
        <v>5708</v>
      </c>
      <c r="M1184" s="180" t="s">
        <v>1837</v>
      </c>
      <c r="N1184" s="180" t="s">
        <v>445</v>
      </c>
      <c r="O1184" s="180">
        <v>151195574</v>
      </c>
      <c r="P1184" s="180">
        <v>151195658</v>
      </c>
      <c r="Q1184" s="180" t="s">
        <v>5709</v>
      </c>
      <c r="R1184" s="180">
        <v>0</v>
      </c>
      <c r="S1184" s="180" t="s">
        <v>33</v>
      </c>
      <c r="T1184" s="180" t="s">
        <v>26</v>
      </c>
      <c r="U1184" s="180" t="b">
        <v>0</v>
      </c>
      <c r="V1184" s="180" t="s">
        <v>1858</v>
      </c>
      <c r="W1184" s="180" t="s">
        <v>42</v>
      </c>
      <c r="X1184" s="159"/>
      <c r="Y1184" s="159"/>
      <c r="Z1184" s="159"/>
    </row>
    <row r="1185" spans="1:26" ht="15" customHeight="1">
      <c r="A1185" s="180" t="s">
        <v>445</v>
      </c>
      <c r="B1185" s="180">
        <v>152247986</v>
      </c>
      <c r="C1185" s="180" t="s">
        <v>1837</v>
      </c>
      <c r="D1185" s="180" t="s">
        <v>1866</v>
      </c>
      <c r="E1185" s="180" t="s">
        <v>773</v>
      </c>
      <c r="F1185" s="180">
        <v>859.73</v>
      </c>
      <c r="G1185" s="180" t="s">
        <v>1840</v>
      </c>
      <c r="H1185" s="180" t="s">
        <v>4130</v>
      </c>
      <c r="I1185" s="180" t="s">
        <v>2002</v>
      </c>
      <c r="J1185" s="180" t="s">
        <v>5710</v>
      </c>
      <c r="K1185" s="180" t="s">
        <v>5711</v>
      </c>
      <c r="L1185" s="180" t="s">
        <v>1837</v>
      </c>
      <c r="M1185" s="180" t="s">
        <v>1837</v>
      </c>
      <c r="N1185" s="180" t="s">
        <v>445</v>
      </c>
      <c r="O1185" s="180">
        <v>152247901</v>
      </c>
      <c r="P1185" s="180">
        <v>152248620</v>
      </c>
      <c r="Q1185" s="180" t="s">
        <v>898</v>
      </c>
      <c r="R1185" s="180">
        <v>0</v>
      </c>
      <c r="S1185" s="180" t="s">
        <v>33</v>
      </c>
      <c r="T1185" s="180" t="s">
        <v>26</v>
      </c>
      <c r="U1185" s="180" t="b">
        <v>0</v>
      </c>
      <c r="V1185" s="180" t="s">
        <v>1846</v>
      </c>
      <c r="W1185" s="180" t="s">
        <v>42</v>
      </c>
      <c r="X1185" s="159"/>
      <c r="Y1185" s="159"/>
      <c r="Z1185" s="159"/>
    </row>
    <row r="1186" spans="1:26" ht="15" customHeight="1">
      <c r="A1186" s="180" t="s">
        <v>445</v>
      </c>
      <c r="B1186" s="180">
        <v>157009949</v>
      </c>
      <c r="C1186" s="180" t="s">
        <v>1837</v>
      </c>
      <c r="D1186" s="180" t="s">
        <v>1890</v>
      </c>
      <c r="E1186" s="180" t="s">
        <v>5712</v>
      </c>
      <c r="F1186" s="180">
        <v>30</v>
      </c>
      <c r="G1186" s="180" t="s">
        <v>1840</v>
      </c>
      <c r="H1186" s="180" t="s">
        <v>5713</v>
      </c>
      <c r="I1186" s="180" t="s">
        <v>773</v>
      </c>
      <c r="J1186" s="180" t="s">
        <v>1837</v>
      </c>
      <c r="K1186" s="180" t="s">
        <v>1837</v>
      </c>
      <c r="L1186" s="180" t="s">
        <v>1837</v>
      </c>
      <c r="M1186" s="180" t="s">
        <v>1877</v>
      </c>
      <c r="N1186" s="180" t="s">
        <v>445</v>
      </c>
      <c r="O1186" s="180">
        <v>157009659</v>
      </c>
      <c r="P1186" s="180">
        <v>157010350</v>
      </c>
      <c r="Q1186" s="180" t="s">
        <v>4135</v>
      </c>
      <c r="R1186" s="180">
        <v>0</v>
      </c>
      <c r="S1186" s="180" t="s">
        <v>33</v>
      </c>
      <c r="T1186" s="180" t="s">
        <v>26</v>
      </c>
      <c r="U1186" s="180" t="b">
        <v>0</v>
      </c>
      <c r="V1186" s="180" t="s">
        <v>1846</v>
      </c>
      <c r="W1186" s="180" t="s">
        <v>42</v>
      </c>
      <c r="X1186" s="159"/>
      <c r="Y1186" s="159"/>
      <c r="Z1186" s="159"/>
    </row>
    <row r="1187" spans="1:26" ht="15" customHeight="1">
      <c r="A1187" s="180" t="s">
        <v>445</v>
      </c>
      <c r="B1187" s="180">
        <v>158871383</v>
      </c>
      <c r="C1187" s="180" t="s">
        <v>1837</v>
      </c>
      <c r="D1187" s="180" t="s">
        <v>2579</v>
      </c>
      <c r="E1187" s="180" t="s">
        <v>1839</v>
      </c>
      <c r="F1187" s="180">
        <v>831.92</v>
      </c>
      <c r="G1187" s="180" t="s">
        <v>1840</v>
      </c>
      <c r="H1187" s="180" t="s">
        <v>5714</v>
      </c>
      <c r="I1187" s="180" t="s">
        <v>4583</v>
      </c>
      <c r="J1187" s="180" t="s">
        <v>5715</v>
      </c>
      <c r="K1187" s="180" t="s">
        <v>5716</v>
      </c>
      <c r="L1187" s="180" t="s">
        <v>5717</v>
      </c>
      <c r="M1187" s="180" t="s">
        <v>1837</v>
      </c>
      <c r="N1187" s="180" t="s">
        <v>445</v>
      </c>
      <c r="O1187" s="180">
        <v>158871141</v>
      </c>
      <c r="P1187" s="180">
        <v>158871562</v>
      </c>
      <c r="Q1187" s="180" t="s">
        <v>5718</v>
      </c>
      <c r="R1187" s="180">
        <v>0</v>
      </c>
      <c r="S1187" s="180" t="s">
        <v>1905</v>
      </c>
      <c r="T1187" s="180" t="s">
        <v>26</v>
      </c>
      <c r="U1187" s="180" t="b">
        <v>0</v>
      </c>
      <c r="V1187" s="180" t="s">
        <v>1846</v>
      </c>
      <c r="W1187" s="180" t="s">
        <v>42</v>
      </c>
      <c r="X1187" s="159"/>
      <c r="Y1187" s="159"/>
      <c r="Z1187" s="159"/>
    </row>
    <row r="1188" spans="1:26" ht="15" customHeight="1">
      <c r="A1188" s="180" t="s">
        <v>446</v>
      </c>
      <c r="B1188" s="180">
        <v>544658</v>
      </c>
      <c r="C1188" s="180" t="s">
        <v>1837</v>
      </c>
      <c r="D1188" s="180" t="s">
        <v>5458</v>
      </c>
      <c r="E1188" s="180" t="s">
        <v>1866</v>
      </c>
      <c r="F1188" s="180">
        <v>207.9</v>
      </c>
      <c r="G1188" s="180" t="s">
        <v>1840</v>
      </c>
      <c r="H1188" s="180" t="s">
        <v>5719</v>
      </c>
      <c r="I1188" s="180" t="s">
        <v>4801</v>
      </c>
      <c r="J1188" s="180" t="s">
        <v>5720</v>
      </c>
      <c r="K1188" s="180" t="s">
        <v>5721</v>
      </c>
      <c r="L1188" s="180" t="s">
        <v>5722</v>
      </c>
      <c r="M1188" s="180" t="s">
        <v>1837</v>
      </c>
      <c r="N1188" s="180" t="s">
        <v>446</v>
      </c>
      <c r="O1188" s="180">
        <v>544649</v>
      </c>
      <c r="P1188" s="180">
        <v>544757</v>
      </c>
      <c r="Q1188" s="180" t="s">
        <v>5723</v>
      </c>
      <c r="R1188" s="180">
        <v>0</v>
      </c>
      <c r="S1188" s="180" t="s">
        <v>33</v>
      </c>
      <c r="T1188" s="180" t="s">
        <v>26</v>
      </c>
      <c r="U1188" s="180" t="b">
        <v>0</v>
      </c>
      <c r="V1188" s="180" t="s">
        <v>1858</v>
      </c>
      <c r="W1188" s="180" t="s">
        <v>42</v>
      </c>
      <c r="X1188" s="159"/>
      <c r="Y1188" s="159"/>
      <c r="Z1188" s="159"/>
    </row>
    <row r="1189" spans="1:26" ht="15" customHeight="1">
      <c r="A1189" s="180" t="s">
        <v>446</v>
      </c>
      <c r="B1189" s="180">
        <v>8318865</v>
      </c>
      <c r="C1189" s="180" t="s">
        <v>1837</v>
      </c>
      <c r="D1189" s="180" t="s">
        <v>4136</v>
      </c>
      <c r="E1189" s="180" t="s">
        <v>1847</v>
      </c>
      <c r="F1189" s="180">
        <v>236.06</v>
      </c>
      <c r="G1189" s="180" t="s">
        <v>1840</v>
      </c>
      <c r="H1189" s="180" t="s">
        <v>4137</v>
      </c>
      <c r="I1189" s="180" t="s">
        <v>2458</v>
      </c>
      <c r="J1189" s="180" t="s">
        <v>4138</v>
      </c>
      <c r="K1189" s="180" t="s">
        <v>4139</v>
      </c>
      <c r="L1189" s="180" t="s">
        <v>1837</v>
      </c>
      <c r="M1189" s="180" t="s">
        <v>1844</v>
      </c>
      <c r="N1189" s="180" t="s">
        <v>446</v>
      </c>
      <c r="O1189" s="180">
        <v>8318153</v>
      </c>
      <c r="P1189" s="180">
        <v>8319302</v>
      </c>
      <c r="Q1189" s="180" t="s">
        <v>906</v>
      </c>
      <c r="R1189" s="180">
        <v>0</v>
      </c>
      <c r="S1189" s="180" t="s">
        <v>33</v>
      </c>
      <c r="T1189" s="180" t="s">
        <v>26</v>
      </c>
      <c r="U1189" s="180" t="b">
        <v>0</v>
      </c>
      <c r="V1189" s="180" t="s">
        <v>1858</v>
      </c>
      <c r="W1189" s="180" t="s">
        <v>42</v>
      </c>
      <c r="X1189" s="159"/>
      <c r="Y1189" s="159"/>
      <c r="Z1189" s="159"/>
    </row>
    <row r="1190" spans="1:26" ht="15" customHeight="1">
      <c r="A1190" s="180" t="s">
        <v>446</v>
      </c>
      <c r="B1190" s="180">
        <v>8377352</v>
      </c>
      <c r="C1190" s="180" t="s">
        <v>1837</v>
      </c>
      <c r="D1190" s="180" t="s">
        <v>5724</v>
      </c>
      <c r="E1190" s="180" t="s">
        <v>1847</v>
      </c>
      <c r="F1190" s="180">
        <v>462.73</v>
      </c>
      <c r="G1190" s="180" t="s">
        <v>1840</v>
      </c>
      <c r="H1190" s="180" t="s">
        <v>5725</v>
      </c>
      <c r="I1190" s="180" t="s">
        <v>1893</v>
      </c>
      <c r="J1190" s="180" t="s">
        <v>5726</v>
      </c>
      <c r="K1190" s="180" t="s">
        <v>5727</v>
      </c>
      <c r="L1190" s="180" t="s">
        <v>1837</v>
      </c>
      <c r="M1190" s="180" t="s">
        <v>1837</v>
      </c>
      <c r="N1190" s="180" t="s">
        <v>446</v>
      </c>
      <c r="O1190" s="180">
        <v>8376246</v>
      </c>
      <c r="P1190" s="180">
        <v>8378078</v>
      </c>
      <c r="Q1190" s="180" t="s">
        <v>906</v>
      </c>
      <c r="R1190" s="180">
        <v>0</v>
      </c>
      <c r="S1190" s="180" t="s">
        <v>33</v>
      </c>
      <c r="T1190" s="180" t="s">
        <v>26</v>
      </c>
      <c r="U1190" s="180" t="b">
        <v>0</v>
      </c>
      <c r="V1190" s="180" t="s">
        <v>1858</v>
      </c>
      <c r="W1190" s="180" t="s">
        <v>42</v>
      </c>
      <c r="X1190" s="159"/>
      <c r="Y1190" s="159"/>
      <c r="Z1190" s="159"/>
    </row>
    <row r="1191" spans="1:26" ht="15" customHeight="1">
      <c r="A1191" s="180" t="s">
        <v>446</v>
      </c>
      <c r="B1191" s="180">
        <v>9556332</v>
      </c>
      <c r="C1191" s="180" t="s">
        <v>1837</v>
      </c>
      <c r="D1191" s="180" t="s">
        <v>2118</v>
      </c>
      <c r="E1191" s="180" t="s">
        <v>1847</v>
      </c>
      <c r="F1191" s="180">
        <v>951.03</v>
      </c>
      <c r="G1191" s="180" t="s">
        <v>1840</v>
      </c>
      <c r="H1191" s="180" t="s">
        <v>5728</v>
      </c>
      <c r="I1191" s="180" t="s">
        <v>3689</v>
      </c>
      <c r="J1191" s="180" t="s">
        <v>5729</v>
      </c>
      <c r="K1191" s="180" t="s">
        <v>5730</v>
      </c>
      <c r="L1191" s="180" t="s">
        <v>5731</v>
      </c>
      <c r="M1191" s="180" t="s">
        <v>1837</v>
      </c>
      <c r="N1191" s="180" t="s">
        <v>446</v>
      </c>
      <c r="O1191" s="180">
        <v>9555939</v>
      </c>
      <c r="P1191" s="180">
        <v>9556612</v>
      </c>
      <c r="Q1191" s="180" t="s">
        <v>963</v>
      </c>
      <c r="R1191" s="180">
        <v>0</v>
      </c>
      <c r="S1191" s="180" t="s">
        <v>1905</v>
      </c>
      <c r="T1191" s="180" t="s">
        <v>26</v>
      </c>
      <c r="U1191" s="180" t="b">
        <v>0</v>
      </c>
      <c r="V1191" s="180" t="s">
        <v>1858</v>
      </c>
      <c r="W1191" s="180" t="s">
        <v>42</v>
      </c>
      <c r="X1191" s="159"/>
      <c r="Y1191" s="159"/>
      <c r="Z1191" s="159"/>
    </row>
    <row r="1192" spans="1:26" ht="15" customHeight="1">
      <c r="A1192" s="180" t="s">
        <v>446</v>
      </c>
      <c r="B1192" s="180">
        <v>10608493</v>
      </c>
      <c r="C1192" s="180" t="s">
        <v>1837</v>
      </c>
      <c r="D1192" s="180" t="s">
        <v>5732</v>
      </c>
      <c r="E1192" s="180" t="s">
        <v>1866</v>
      </c>
      <c r="F1192" s="180">
        <v>420.73</v>
      </c>
      <c r="G1192" s="180" t="s">
        <v>1837</v>
      </c>
      <c r="H1192" s="180" t="s">
        <v>5733</v>
      </c>
      <c r="I1192" s="180" t="s">
        <v>2031</v>
      </c>
      <c r="J1192" s="180" t="s">
        <v>5734</v>
      </c>
      <c r="K1192" s="180" t="s">
        <v>1837</v>
      </c>
      <c r="L1192" s="180" t="s">
        <v>1837</v>
      </c>
      <c r="M1192" s="180" t="s">
        <v>1837</v>
      </c>
      <c r="N1192" s="180" t="s">
        <v>446</v>
      </c>
      <c r="O1192" s="180">
        <v>10606894</v>
      </c>
      <c r="P1192" s="180">
        <v>10613346</v>
      </c>
      <c r="Q1192" s="180" t="s">
        <v>992</v>
      </c>
      <c r="R1192" s="180">
        <v>0</v>
      </c>
      <c r="S1192" s="180" t="s">
        <v>33</v>
      </c>
      <c r="T1192" s="180" t="s">
        <v>26</v>
      </c>
      <c r="U1192" s="180" t="b">
        <v>0</v>
      </c>
      <c r="V1192" s="180" t="s">
        <v>1858</v>
      </c>
      <c r="W1192" s="180" t="s">
        <v>42</v>
      </c>
      <c r="X1192" s="159"/>
      <c r="Y1192" s="159"/>
      <c r="Z1192" s="159"/>
    </row>
    <row r="1193" spans="1:26" ht="15" customHeight="1">
      <c r="A1193" s="180" t="s">
        <v>446</v>
      </c>
      <c r="B1193" s="180">
        <v>10610141</v>
      </c>
      <c r="C1193" s="180" t="s">
        <v>1837</v>
      </c>
      <c r="D1193" s="180" t="s">
        <v>1847</v>
      </c>
      <c r="E1193" s="180" t="s">
        <v>5735</v>
      </c>
      <c r="F1193" s="180">
        <v>661.73</v>
      </c>
      <c r="G1193" s="180" t="s">
        <v>1837</v>
      </c>
      <c r="H1193" s="180" t="s">
        <v>5736</v>
      </c>
      <c r="I1193" s="180" t="s">
        <v>2532</v>
      </c>
      <c r="J1193" s="180" t="s">
        <v>5737</v>
      </c>
      <c r="K1193" s="180" t="s">
        <v>1837</v>
      </c>
      <c r="L1193" s="180" t="s">
        <v>1837</v>
      </c>
      <c r="M1193" s="180" t="s">
        <v>1837</v>
      </c>
      <c r="N1193" s="180" t="s">
        <v>446</v>
      </c>
      <c r="O1193" s="180">
        <v>10606894</v>
      </c>
      <c r="P1193" s="180">
        <v>10613346</v>
      </c>
      <c r="Q1193" s="180" t="s">
        <v>992</v>
      </c>
      <c r="R1193" s="180">
        <v>0</v>
      </c>
      <c r="S1193" s="180" t="s">
        <v>33</v>
      </c>
      <c r="T1193" s="180" t="s">
        <v>26</v>
      </c>
      <c r="U1193" s="180" t="b">
        <v>0</v>
      </c>
      <c r="V1193" s="180" t="s">
        <v>1858</v>
      </c>
      <c r="W1193" s="180" t="s">
        <v>42</v>
      </c>
      <c r="X1193" s="159"/>
      <c r="Y1193" s="159"/>
      <c r="Z1193" s="159"/>
    </row>
    <row r="1194" spans="1:26" ht="15" customHeight="1">
      <c r="A1194" s="180" t="s">
        <v>446</v>
      </c>
      <c r="B1194" s="180">
        <v>11808709</v>
      </c>
      <c r="C1194" s="180" t="s">
        <v>1837</v>
      </c>
      <c r="D1194" s="180" t="s">
        <v>4148</v>
      </c>
      <c r="E1194" s="180" t="s">
        <v>1866</v>
      </c>
      <c r="F1194" s="180" t="s">
        <v>1837</v>
      </c>
      <c r="G1194" s="180" t="s">
        <v>1840</v>
      </c>
      <c r="H1194" s="180" t="s">
        <v>4149</v>
      </c>
      <c r="I1194" s="180" t="s">
        <v>1842</v>
      </c>
      <c r="J1194" s="180" t="s">
        <v>1837</v>
      </c>
      <c r="K1194" s="180" t="s">
        <v>4150</v>
      </c>
      <c r="L1194" s="180" t="s">
        <v>1837</v>
      </c>
      <c r="M1194" s="180" t="s">
        <v>1896</v>
      </c>
      <c r="N1194" s="180" t="s">
        <v>446</v>
      </c>
      <c r="O1194" s="180">
        <v>11808517</v>
      </c>
      <c r="P1194" s="180">
        <v>11808891</v>
      </c>
      <c r="Q1194" s="180" t="s">
        <v>1058</v>
      </c>
      <c r="R1194" s="180">
        <v>0</v>
      </c>
      <c r="S1194" s="180" t="s">
        <v>1905</v>
      </c>
      <c r="T1194" s="180" t="s">
        <v>26</v>
      </c>
      <c r="U1194" s="180" t="b">
        <v>0</v>
      </c>
      <c r="V1194" s="180" t="s">
        <v>1858</v>
      </c>
      <c r="W1194" s="180" t="s">
        <v>42</v>
      </c>
      <c r="X1194" s="159"/>
      <c r="Y1194" s="159"/>
      <c r="Z1194" s="159"/>
    </row>
    <row r="1195" spans="1:26" ht="15" customHeight="1">
      <c r="A1195" s="180" t="s">
        <v>446</v>
      </c>
      <c r="B1195" s="180">
        <v>22404715</v>
      </c>
      <c r="C1195" s="180" t="s">
        <v>1837</v>
      </c>
      <c r="D1195" s="180" t="s">
        <v>4151</v>
      </c>
      <c r="E1195" s="180" t="s">
        <v>1890</v>
      </c>
      <c r="F1195" s="180">
        <v>764.72</v>
      </c>
      <c r="G1195" s="180" t="s">
        <v>1840</v>
      </c>
      <c r="H1195" s="180" t="s">
        <v>4152</v>
      </c>
      <c r="I1195" s="180" t="s">
        <v>4153</v>
      </c>
      <c r="J1195" s="180" t="s">
        <v>4154</v>
      </c>
      <c r="K1195" s="180" t="s">
        <v>4155</v>
      </c>
      <c r="L1195" s="180" t="s">
        <v>4156</v>
      </c>
      <c r="M1195" s="180" t="s">
        <v>1844</v>
      </c>
      <c r="N1195" s="180" t="s">
        <v>446</v>
      </c>
      <c r="O1195" s="180">
        <v>22404710</v>
      </c>
      <c r="P1195" s="180">
        <v>22404980</v>
      </c>
      <c r="Q1195" s="180" t="s">
        <v>4157</v>
      </c>
      <c r="R1195" s="180">
        <v>0</v>
      </c>
      <c r="S1195" s="180" t="s">
        <v>1905</v>
      </c>
      <c r="T1195" s="180" t="s">
        <v>26</v>
      </c>
      <c r="U1195" s="180" t="b">
        <v>0</v>
      </c>
      <c r="V1195" s="180" t="s">
        <v>1858</v>
      </c>
      <c r="W1195" s="180" t="s">
        <v>42</v>
      </c>
      <c r="X1195" s="159"/>
      <c r="Y1195" s="159"/>
      <c r="Z1195" s="159"/>
    </row>
    <row r="1196" spans="1:26" ht="15" customHeight="1">
      <c r="A1196" s="180" t="s">
        <v>446</v>
      </c>
      <c r="B1196" s="180">
        <v>22713394</v>
      </c>
      <c r="C1196" s="180" t="s">
        <v>1837</v>
      </c>
      <c r="D1196" s="180" t="s">
        <v>773</v>
      </c>
      <c r="E1196" s="180" t="s">
        <v>1866</v>
      </c>
      <c r="F1196" s="180">
        <v>914.44</v>
      </c>
      <c r="G1196" s="180" t="s">
        <v>1840</v>
      </c>
      <c r="H1196" s="180" t="s">
        <v>4158</v>
      </c>
      <c r="I1196" s="180" t="s">
        <v>1967</v>
      </c>
      <c r="J1196" s="180" t="s">
        <v>5738</v>
      </c>
      <c r="K1196" s="180" t="s">
        <v>5739</v>
      </c>
      <c r="L1196" s="180" t="s">
        <v>5740</v>
      </c>
      <c r="M1196" s="180" t="s">
        <v>1837</v>
      </c>
      <c r="N1196" s="180" t="s">
        <v>446</v>
      </c>
      <c r="O1196" s="180">
        <v>22713369</v>
      </c>
      <c r="P1196" s="180">
        <v>22713536</v>
      </c>
      <c r="Q1196" s="180" t="s">
        <v>4162</v>
      </c>
      <c r="R1196" s="180">
        <v>0</v>
      </c>
      <c r="S1196" s="180" t="s">
        <v>33</v>
      </c>
      <c r="T1196" s="180" t="s">
        <v>26</v>
      </c>
      <c r="U1196" s="180" t="b">
        <v>0</v>
      </c>
      <c r="V1196" s="180" t="s">
        <v>1858</v>
      </c>
      <c r="W1196" s="180" t="s">
        <v>42</v>
      </c>
      <c r="X1196" s="159"/>
      <c r="Y1196" s="159"/>
      <c r="Z1196" s="159"/>
    </row>
    <row r="1197" spans="1:26" ht="15" customHeight="1">
      <c r="A1197" s="180" t="s">
        <v>446</v>
      </c>
      <c r="B1197" s="180">
        <v>97775937</v>
      </c>
      <c r="C1197" s="180" t="s">
        <v>1837</v>
      </c>
      <c r="D1197" s="180" t="s">
        <v>1847</v>
      </c>
      <c r="E1197" s="180" t="s">
        <v>5741</v>
      </c>
      <c r="F1197" s="180">
        <v>791.73</v>
      </c>
      <c r="G1197" s="180" t="s">
        <v>1840</v>
      </c>
      <c r="H1197" s="180" t="s">
        <v>5742</v>
      </c>
      <c r="I1197" s="180" t="s">
        <v>2293</v>
      </c>
      <c r="J1197" s="180" t="s">
        <v>5743</v>
      </c>
      <c r="K1197" s="180" t="s">
        <v>5744</v>
      </c>
      <c r="L1197" s="180" t="s">
        <v>1837</v>
      </c>
      <c r="M1197" s="180" t="s">
        <v>1837</v>
      </c>
      <c r="N1197" s="180" t="s">
        <v>446</v>
      </c>
      <c r="O1197" s="180">
        <v>97775736</v>
      </c>
      <c r="P1197" s="180">
        <v>97776108</v>
      </c>
      <c r="Q1197" s="180" t="s">
        <v>5745</v>
      </c>
      <c r="R1197" s="180">
        <v>0</v>
      </c>
      <c r="S1197" s="180" t="s">
        <v>1905</v>
      </c>
      <c r="T1197" s="180" t="s">
        <v>26</v>
      </c>
      <c r="U1197" s="180" t="b">
        <v>0</v>
      </c>
      <c r="V1197" s="180" t="s">
        <v>1846</v>
      </c>
      <c r="W1197" s="180" t="s">
        <v>42</v>
      </c>
      <c r="X1197" s="159"/>
      <c r="Y1197" s="159"/>
      <c r="Z1197" s="159"/>
    </row>
    <row r="1198" spans="1:26" ht="15" customHeight="1">
      <c r="A1198" s="180" t="s">
        <v>446</v>
      </c>
      <c r="B1198" s="180">
        <v>102560782</v>
      </c>
      <c r="C1198" s="180" t="s">
        <v>1837</v>
      </c>
      <c r="D1198" s="180" t="s">
        <v>4181</v>
      </c>
      <c r="E1198" s="180" t="s">
        <v>1847</v>
      </c>
      <c r="F1198" s="180">
        <v>573.35</v>
      </c>
      <c r="G1198" s="180" t="s">
        <v>1840</v>
      </c>
      <c r="H1198" s="180" t="s">
        <v>4182</v>
      </c>
      <c r="I1198" s="180" t="s">
        <v>3843</v>
      </c>
      <c r="J1198" s="180" t="s">
        <v>5746</v>
      </c>
      <c r="K1198" s="180" t="s">
        <v>5747</v>
      </c>
      <c r="L1198" s="180" t="s">
        <v>5748</v>
      </c>
      <c r="M1198" s="180" t="s">
        <v>1837</v>
      </c>
      <c r="N1198" s="180" t="s">
        <v>446</v>
      </c>
      <c r="O1198" s="180">
        <v>102560451</v>
      </c>
      <c r="P1198" s="180">
        <v>102560884</v>
      </c>
      <c r="Q1198" s="180" t="s">
        <v>4186</v>
      </c>
      <c r="R1198" s="180">
        <v>0</v>
      </c>
      <c r="S1198" s="180" t="s">
        <v>1905</v>
      </c>
      <c r="T1198" s="180" t="s">
        <v>26</v>
      </c>
      <c r="U1198" s="180" t="b">
        <v>0</v>
      </c>
      <c r="V1198" s="180" t="s">
        <v>1846</v>
      </c>
      <c r="W1198" s="180" t="s">
        <v>42</v>
      </c>
      <c r="X1198" s="159"/>
      <c r="Y1198" s="159"/>
      <c r="Z1198" s="159"/>
    </row>
    <row r="1199" spans="1:26" ht="15" customHeight="1">
      <c r="A1199" s="180" t="s">
        <v>446</v>
      </c>
      <c r="B1199" s="180">
        <v>144392334</v>
      </c>
      <c r="C1199" s="180" t="s">
        <v>1837</v>
      </c>
      <c r="D1199" s="180" t="s">
        <v>1839</v>
      </c>
      <c r="E1199" s="180" t="s">
        <v>5749</v>
      </c>
      <c r="F1199" s="180">
        <v>462.4</v>
      </c>
      <c r="G1199" s="180" t="s">
        <v>1840</v>
      </c>
      <c r="H1199" s="180" t="s">
        <v>5750</v>
      </c>
      <c r="I1199" s="180" t="s">
        <v>2149</v>
      </c>
      <c r="J1199" s="180" t="s">
        <v>5751</v>
      </c>
      <c r="K1199" s="180" t="s">
        <v>5752</v>
      </c>
      <c r="L1199" s="180" t="s">
        <v>5753</v>
      </c>
      <c r="M1199" s="180" t="s">
        <v>1837</v>
      </c>
      <c r="N1199" s="180" t="s">
        <v>446</v>
      </c>
      <c r="O1199" s="180">
        <v>144392253</v>
      </c>
      <c r="P1199" s="180">
        <v>144392345</v>
      </c>
      <c r="Q1199" s="180" t="s">
        <v>5754</v>
      </c>
      <c r="R1199" s="180">
        <v>0</v>
      </c>
      <c r="S1199" s="180" t="s">
        <v>1905</v>
      </c>
      <c r="T1199" s="180" t="s">
        <v>26</v>
      </c>
      <c r="U1199" s="180" t="b">
        <v>0</v>
      </c>
      <c r="V1199" s="180" t="s">
        <v>1846</v>
      </c>
      <c r="W1199" s="180" t="s">
        <v>42</v>
      </c>
      <c r="X1199" s="159"/>
      <c r="Y1199" s="159"/>
      <c r="Z1199" s="159"/>
    </row>
    <row r="1200" spans="1:26" ht="15" customHeight="1">
      <c r="A1200" s="180" t="s">
        <v>447</v>
      </c>
      <c r="B1200" s="180">
        <v>12775862</v>
      </c>
      <c r="C1200" s="180" t="s">
        <v>1837</v>
      </c>
      <c r="D1200" s="180" t="s">
        <v>1839</v>
      </c>
      <c r="E1200" s="180" t="s">
        <v>4208</v>
      </c>
      <c r="F1200" s="180" t="s">
        <v>1837</v>
      </c>
      <c r="G1200" s="180" t="s">
        <v>1840</v>
      </c>
      <c r="H1200" s="180" t="s">
        <v>4209</v>
      </c>
      <c r="I1200" s="180" t="s">
        <v>1842</v>
      </c>
      <c r="J1200" s="180" t="s">
        <v>1837</v>
      </c>
      <c r="K1200" s="180" t="s">
        <v>4210</v>
      </c>
      <c r="L1200" s="180" t="s">
        <v>1837</v>
      </c>
      <c r="M1200" s="180" t="s">
        <v>1877</v>
      </c>
      <c r="N1200" s="180" t="s">
        <v>447</v>
      </c>
      <c r="O1200" s="180">
        <v>12775715</v>
      </c>
      <c r="P1200" s="180">
        <v>12776027</v>
      </c>
      <c r="Q1200" s="180" t="s">
        <v>4211</v>
      </c>
      <c r="R1200" s="180">
        <v>0</v>
      </c>
      <c r="S1200" s="180" t="s">
        <v>1905</v>
      </c>
      <c r="T1200" s="180" t="s">
        <v>26</v>
      </c>
      <c r="U1200" s="180" t="b">
        <v>0</v>
      </c>
      <c r="V1200" s="180" t="s">
        <v>1858</v>
      </c>
      <c r="W1200" s="180" t="s">
        <v>42</v>
      </c>
      <c r="X1200" s="159"/>
      <c r="Y1200" s="159"/>
      <c r="Z1200" s="159"/>
    </row>
    <row r="1201" spans="1:26" ht="15" customHeight="1">
      <c r="A1201" s="180" t="s">
        <v>447</v>
      </c>
      <c r="B1201" s="180">
        <v>35561915</v>
      </c>
      <c r="C1201" s="180" t="s">
        <v>1837</v>
      </c>
      <c r="D1201" s="180" t="s">
        <v>5755</v>
      </c>
      <c r="E1201" s="180" t="s">
        <v>1847</v>
      </c>
      <c r="F1201" s="180">
        <v>463.55</v>
      </c>
      <c r="G1201" s="180" t="s">
        <v>1840</v>
      </c>
      <c r="H1201" s="180" t="s">
        <v>5756</v>
      </c>
      <c r="I1201" s="180" t="s">
        <v>5757</v>
      </c>
      <c r="J1201" s="180" t="s">
        <v>5758</v>
      </c>
      <c r="K1201" s="180" t="s">
        <v>5759</v>
      </c>
      <c r="L1201" s="180" t="s">
        <v>5760</v>
      </c>
      <c r="M1201" s="180" t="s">
        <v>1837</v>
      </c>
      <c r="N1201" s="180" t="s">
        <v>447</v>
      </c>
      <c r="O1201" s="180">
        <v>35561867</v>
      </c>
      <c r="P1201" s="180">
        <v>35562095</v>
      </c>
      <c r="Q1201" s="180" t="s">
        <v>5761</v>
      </c>
      <c r="R1201" s="180">
        <v>0</v>
      </c>
      <c r="S1201" s="180" t="s">
        <v>33</v>
      </c>
      <c r="T1201" s="180" t="s">
        <v>26</v>
      </c>
      <c r="U1201" s="180" t="b">
        <v>0</v>
      </c>
      <c r="V1201" s="180" t="s">
        <v>1858</v>
      </c>
      <c r="W1201" s="180" t="s">
        <v>42</v>
      </c>
      <c r="X1201" s="159"/>
      <c r="Y1201" s="159"/>
      <c r="Z1201" s="159"/>
    </row>
    <row r="1202" spans="1:26" ht="15" customHeight="1">
      <c r="A1202" s="180" t="s">
        <v>447</v>
      </c>
      <c r="B1202" s="180">
        <v>41970123</v>
      </c>
      <c r="C1202" s="180" t="s">
        <v>1837</v>
      </c>
      <c r="D1202" s="180" t="s">
        <v>1865</v>
      </c>
      <c r="E1202" s="180" t="s">
        <v>1866</v>
      </c>
      <c r="F1202" s="180">
        <v>315.75</v>
      </c>
      <c r="G1202" s="180" t="s">
        <v>1837</v>
      </c>
      <c r="H1202" s="180" t="s">
        <v>4232</v>
      </c>
      <c r="I1202" s="180" t="s">
        <v>1990</v>
      </c>
      <c r="J1202" s="180" t="s">
        <v>5762</v>
      </c>
      <c r="K1202" s="180" t="s">
        <v>1837</v>
      </c>
      <c r="L1202" s="180" t="s">
        <v>1837</v>
      </c>
      <c r="M1202" s="180" t="s">
        <v>1837</v>
      </c>
      <c r="N1202" s="180" t="s">
        <v>447</v>
      </c>
      <c r="O1202" s="180">
        <v>41970073</v>
      </c>
      <c r="P1202" s="180">
        <v>41970245</v>
      </c>
      <c r="Q1202" s="180" t="s">
        <v>1085</v>
      </c>
      <c r="R1202" s="180">
        <v>0</v>
      </c>
      <c r="S1202" s="180" t="s">
        <v>33</v>
      </c>
      <c r="T1202" s="180" t="s">
        <v>26</v>
      </c>
      <c r="U1202" s="180" t="b">
        <v>0</v>
      </c>
      <c r="V1202" s="180" t="s">
        <v>1858</v>
      </c>
      <c r="W1202" s="180" t="s">
        <v>42</v>
      </c>
      <c r="X1202" s="159"/>
      <c r="Y1202" s="159"/>
      <c r="Z1202" s="159"/>
    </row>
    <row r="1203" spans="1:26" ht="15" customHeight="1">
      <c r="A1203" s="180" t="s">
        <v>447</v>
      </c>
      <c r="B1203" s="180">
        <v>68285995</v>
      </c>
      <c r="C1203" s="180" t="s">
        <v>1837</v>
      </c>
      <c r="D1203" s="180" t="s">
        <v>1866</v>
      </c>
      <c r="E1203" s="180" t="s">
        <v>2066</v>
      </c>
      <c r="F1203" s="180">
        <v>392.73</v>
      </c>
      <c r="G1203" s="180" t="s">
        <v>1840</v>
      </c>
      <c r="H1203" s="180" t="s">
        <v>4234</v>
      </c>
      <c r="I1203" s="180" t="s">
        <v>1887</v>
      </c>
      <c r="J1203" s="180" t="s">
        <v>5763</v>
      </c>
      <c r="K1203" s="180" t="s">
        <v>5764</v>
      </c>
      <c r="L1203" s="180" t="s">
        <v>1837</v>
      </c>
      <c r="M1203" s="180" t="s">
        <v>1837</v>
      </c>
      <c r="N1203" s="180" t="s">
        <v>447</v>
      </c>
      <c r="O1203" s="180">
        <v>68285988</v>
      </c>
      <c r="P1203" s="180">
        <v>68286040</v>
      </c>
      <c r="Q1203" s="180" t="s">
        <v>4237</v>
      </c>
      <c r="R1203" s="180">
        <v>0</v>
      </c>
      <c r="S1203" s="180" t="s">
        <v>1905</v>
      </c>
      <c r="T1203" s="180" t="s">
        <v>26</v>
      </c>
      <c r="U1203" s="180" t="b">
        <v>0</v>
      </c>
      <c r="V1203" s="180" t="s">
        <v>1858</v>
      </c>
      <c r="W1203" s="180" t="s">
        <v>42</v>
      </c>
      <c r="X1203" s="159"/>
      <c r="Y1203" s="159"/>
      <c r="Z1203" s="159"/>
    </row>
    <row r="1204" spans="1:26" ht="15" customHeight="1">
      <c r="A1204" s="180" t="s">
        <v>447</v>
      </c>
      <c r="B1204" s="180">
        <v>70140212</v>
      </c>
      <c r="C1204" s="180" t="s">
        <v>1837</v>
      </c>
      <c r="D1204" s="180" t="s">
        <v>4238</v>
      </c>
      <c r="E1204" s="180" t="s">
        <v>1839</v>
      </c>
      <c r="F1204" s="180">
        <v>2020.72</v>
      </c>
      <c r="G1204" s="180" t="s">
        <v>1840</v>
      </c>
      <c r="H1204" s="180" t="s">
        <v>4239</v>
      </c>
      <c r="I1204" s="180" t="s">
        <v>2170</v>
      </c>
      <c r="J1204" s="180" t="s">
        <v>4240</v>
      </c>
      <c r="K1204" s="180" t="s">
        <v>4241</v>
      </c>
      <c r="L1204" s="180" t="s">
        <v>4242</v>
      </c>
      <c r="M1204" s="180" t="s">
        <v>1896</v>
      </c>
      <c r="N1204" s="180" t="s">
        <v>447</v>
      </c>
      <c r="O1204" s="180">
        <v>70140144</v>
      </c>
      <c r="P1204" s="180">
        <v>70140288</v>
      </c>
      <c r="Q1204" s="180" t="s">
        <v>4243</v>
      </c>
      <c r="R1204" s="180">
        <v>0</v>
      </c>
      <c r="S1204" s="180" t="s">
        <v>1905</v>
      </c>
      <c r="T1204" s="180" t="s">
        <v>26</v>
      </c>
      <c r="U1204" s="180" t="b">
        <v>0</v>
      </c>
      <c r="V1204" s="180" t="s">
        <v>1846</v>
      </c>
      <c r="W1204" s="180" t="s">
        <v>42</v>
      </c>
      <c r="X1204" s="159"/>
      <c r="Y1204" s="159"/>
      <c r="Z1204" s="159"/>
    </row>
    <row r="1205" spans="1:26" ht="15" customHeight="1">
      <c r="A1205" s="180" t="s">
        <v>447</v>
      </c>
      <c r="B1205" s="180">
        <v>76703459</v>
      </c>
      <c r="C1205" s="180" t="s">
        <v>1837</v>
      </c>
      <c r="D1205" s="180" t="s">
        <v>4244</v>
      </c>
      <c r="E1205" s="180" t="s">
        <v>1866</v>
      </c>
      <c r="F1205" s="180">
        <v>1545.5</v>
      </c>
      <c r="G1205" s="180" t="s">
        <v>1840</v>
      </c>
      <c r="H1205" s="180" t="s">
        <v>4245</v>
      </c>
      <c r="I1205" s="180" t="s">
        <v>2899</v>
      </c>
      <c r="J1205" s="180" t="s">
        <v>4246</v>
      </c>
      <c r="K1205" s="180" t="s">
        <v>4247</v>
      </c>
      <c r="L1205" s="180" t="s">
        <v>4248</v>
      </c>
      <c r="M1205" s="180" t="s">
        <v>1844</v>
      </c>
      <c r="N1205" s="180" t="s">
        <v>447</v>
      </c>
      <c r="O1205" s="180">
        <v>76703336</v>
      </c>
      <c r="P1205" s="180">
        <v>76704099</v>
      </c>
      <c r="Q1205" s="180" t="s">
        <v>4249</v>
      </c>
      <c r="R1205" s="180">
        <v>0</v>
      </c>
      <c r="S1205" s="180" t="s">
        <v>33</v>
      </c>
      <c r="T1205" s="180" t="s">
        <v>26</v>
      </c>
      <c r="U1205" s="180" t="b">
        <v>0</v>
      </c>
      <c r="V1205" s="180" t="s">
        <v>1858</v>
      </c>
      <c r="W1205" s="180" t="s">
        <v>42</v>
      </c>
      <c r="X1205" s="159"/>
      <c r="Y1205" s="159"/>
      <c r="Z1205" s="159"/>
    </row>
    <row r="1206" spans="1:26" ht="15" customHeight="1">
      <c r="A1206" s="180" t="s">
        <v>447</v>
      </c>
      <c r="B1206" s="180">
        <v>76709219</v>
      </c>
      <c r="C1206" s="180" t="s">
        <v>1837</v>
      </c>
      <c r="D1206" s="180" t="s">
        <v>1890</v>
      </c>
      <c r="E1206" s="180" t="s">
        <v>5765</v>
      </c>
      <c r="F1206" s="180">
        <v>939.15</v>
      </c>
      <c r="G1206" s="180" t="s">
        <v>1840</v>
      </c>
      <c r="H1206" s="180" t="s">
        <v>5766</v>
      </c>
      <c r="I1206" s="180" t="s">
        <v>5767</v>
      </c>
      <c r="J1206" s="180" t="s">
        <v>5768</v>
      </c>
      <c r="K1206" s="180" t="s">
        <v>5769</v>
      </c>
      <c r="L1206" s="180" t="s">
        <v>5770</v>
      </c>
      <c r="M1206" s="180" t="s">
        <v>1837</v>
      </c>
      <c r="N1206" s="180" t="s">
        <v>447</v>
      </c>
      <c r="O1206" s="180">
        <v>76704760</v>
      </c>
      <c r="P1206" s="180">
        <v>76711358</v>
      </c>
      <c r="Q1206" s="180" t="s">
        <v>4249</v>
      </c>
      <c r="R1206" s="180">
        <v>0</v>
      </c>
      <c r="S1206" s="180" t="s">
        <v>33</v>
      </c>
      <c r="T1206" s="180" t="s">
        <v>26</v>
      </c>
      <c r="U1206" s="180" t="b">
        <v>0</v>
      </c>
      <c r="V1206" s="180" t="s">
        <v>1858</v>
      </c>
      <c r="W1206" s="180" t="s">
        <v>42</v>
      </c>
      <c r="X1206" s="159"/>
      <c r="Y1206" s="159"/>
      <c r="Z1206" s="159"/>
    </row>
    <row r="1207" spans="1:26" ht="15" customHeight="1">
      <c r="A1207" s="180" t="s">
        <v>447</v>
      </c>
      <c r="B1207" s="180">
        <v>83956213</v>
      </c>
      <c r="C1207" s="180" t="s">
        <v>1837</v>
      </c>
      <c r="D1207" s="180" t="s">
        <v>1866</v>
      </c>
      <c r="E1207" s="180" t="s">
        <v>773</v>
      </c>
      <c r="F1207" s="180">
        <v>746.67</v>
      </c>
      <c r="G1207" s="180" t="s">
        <v>1840</v>
      </c>
      <c r="H1207" s="180" t="s">
        <v>5771</v>
      </c>
      <c r="I1207" s="180" t="s">
        <v>3990</v>
      </c>
      <c r="J1207" s="180" t="s">
        <v>5772</v>
      </c>
      <c r="K1207" s="180" t="s">
        <v>5773</v>
      </c>
      <c r="L1207" s="180" t="s">
        <v>5774</v>
      </c>
      <c r="M1207" s="180" t="s">
        <v>1837</v>
      </c>
      <c r="N1207" s="180" t="s">
        <v>447</v>
      </c>
      <c r="O1207" s="180">
        <v>83956163</v>
      </c>
      <c r="P1207" s="180">
        <v>83956500</v>
      </c>
      <c r="Q1207" s="180" t="s">
        <v>5775</v>
      </c>
      <c r="R1207" s="180">
        <v>0</v>
      </c>
      <c r="S1207" s="180" t="s">
        <v>33</v>
      </c>
      <c r="T1207" s="180" t="s">
        <v>26</v>
      </c>
      <c r="U1207" s="180" t="b">
        <v>0</v>
      </c>
      <c r="V1207" s="180" t="s">
        <v>1846</v>
      </c>
      <c r="W1207" s="180" t="s">
        <v>42</v>
      </c>
      <c r="X1207" s="159"/>
      <c r="Y1207" s="159"/>
      <c r="Z1207" s="159"/>
    </row>
    <row r="1208" spans="1:26" ht="15" customHeight="1">
      <c r="A1208" s="180" t="s">
        <v>447</v>
      </c>
      <c r="B1208" s="180">
        <v>86322936</v>
      </c>
      <c r="C1208" s="180" t="s">
        <v>1837</v>
      </c>
      <c r="D1208" s="180" t="s">
        <v>4250</v>
      </c>
      <c r="E1208" s="180" t="s">
        <v>1890</v>
      </c>
      <c r="F1208" s="180">
        <v>2519.7800000000002</v>
      </c>
      <c r="G1208" s="180" t="s">
        <v>1840</v>
      </c>
      <c r="H1208" s="180" t="s">
        <v>4251</v>
      </c>
      <c r="I1208" s="180" t="s">
        <v>4252</v>
      </c>
      <c r="J1208" s="180" t="s">
        <v>4253</v>
      </c>
      <c r="K1208" s="180" t="s">
        <v>4254</v>
      </c>
      <c r="L1208" s="180" t="s">
        <v>4255</v>
      </c>
      <c r="M1208" s="180" t="s">
        <v>1896</v>
      </c>
      <c r="N1208" s="180" t="s">
        <v>447</v>
      </c>
      <c r="O1208" s="180">
        <v>86322872</v>
      </c>
      <c r="P1208" s="180">
        <v>86323960</v>
      </c>
      <c r="Q1208" s="180" t="s">
        <v>4256</v>
      </c>
      <c r="R1208" s="180">
        <v>0</v>
      </c>
      <c r="S1208" s="180" t="s">
        <v>33</v>
      </c>
      <c r="T1208" s="180" t="s">
        <v>26</v>
      </c>
      <c r="U1208" s="180" t="b">
        <v>0</v>
      </c>
      <c r="V1208" s="180" t="s">
        <v>1858</v>
      </c>
      <c r="W1208" s="180" t="s">
        <v>42</v>
      </c>
      <c r="X1208" s="159"/>
      <c r="Y1208" s="159"/>
      <c r="Z1208" s="159"/>
    </row>
    <row r="1209" spans="1:26" ht="15" customHeight="1">
      <c r="A1209" s="180" t="s">
        <v>447</v>
      </c>
      <c r="B1209" s="180">
        <v>88647428</v>
      </c>
      <c r="C1209" s="180" t="s">
        <v>1837</v>
      </c>
      <c r="D1209" s="180" t="s">
        <v>1890</v>
      </c>
      <c r="E1209" s="180" t="s">
        <v>2201</v>
      </c>
      <c r="F1209" s="180">
        <v>2479.2199999999998</v>
      </c>
      <c r="G1209" s="180" t="s">
        <v>1840</v>
      </c>
      <c r="H1209" s="180" t="s">
        <v>5776</v>
      </c>
      <c r="I1209" s="180" t="s">
        <v>2163</v>
      </c>
      <c r="J1209" s="180" t="s">
        <v>5777</v>
      </c>
      <c r="K1209" s="180" t="s">
        <v>5778</v>
      </c>
      <c r="L1209" s="180" t="s">
        <v>5779</v>
      </c>
      <c r="M1209" s="180" t="s">
        <v>1837</v>
      </c>
      <c r="N1209" s="180" t="s">
        <v>447</v>
      </c>
      <c r="O1209" s="180">
        <v>88647388</v>
      </c>
      <c r="P1209" s="180">
        <v>88647660</v>
      </c>
      <c r="Q1209" s="180" t="s">
        <v>5780</v>
      </c>
      <c r="R1209" s="180">
        <v>0</v>
      </c>
      <c r="S1209" s="180" t="s">
        <v>33</v>
      </c>
      <c r="T1209" s="180" t="s">
        <v>26</v>
      </c>
      <c r="U1209" s="180" t="b">
        <v>0</v>
      </c>
      <c r="V1209" s="180" t="s">
        <v>1858</v>
      </c>
      <c r="W1209" s="180" t="s">
        <v>42</v>
      </c>
      <c r="X1209" s="159"/>
      <c r="Y1209" s="159"/>
      <c r="Z1209" s="159"/>
    </row>
    <row r="1210" spans="1:26" ht="15" customHeight="1">
      <c r="A1210" s="180" t="s">
        <v>447</v>
      </c>
      <c r="B1210" s="180">
        <v>92474742</v>
      </c>
      <c r="C1210" s="180" t="s">
        <v>1837</v>
      </c>
      <c r="D1210" s="180" t="s">
        <v>1847</v>
      </c>
      <c r="E1210" s="180" t="s">
        <v>5781</v>
      </c>
      <c r="F1210" s="180" t="s">
        <v>1837</v>
      </c>
      <c r="G1210" s="180" t="s">
        <v>1840</v>
      </c>
      <c r="H1210" s="180" t="s">
        <v>5782</v>
      </c>
      <c r="I1210" s="180" t="s">
        <v>1842</v>
      </c>
      <c r="J1210" s="180" t="s">
        <v>1837</v>
      </c>
      <c r="K1210" s="180" t="s">
        <v>5783</v>
      </c>
      <c r="L1210" s="180" t="s">
        <v>1837</v>
      </c>
      <c r="M1210" s="180" t="s">
        <v>1837</v>
      </c>
      <c r="N1210" s="180" t="s">
        <v>447</v>
      </c>
      <c r="O1210" s="180">
        <v>92474623</v>
      </c>
      <c r="P1210" s="180">
        <v>92474897</v>
      </c>
      <c r="Q1210" s="180" t="s">
        <v>4259</v>
      </c>
      <c r="R1210" s="180">
        <v>0</v>
      </c>
      <c r="S1210" s="180" t="s">
        <v>33</v>
      </c>
      <c r="T1210" s="180" t="s">
        <v>26</v>
      </c>
      <c r="U1210" s="180" t="b">
        <v>0</v>
      </c>
      <c r="V1210" s="180" t="s">
        <v>1858</v>
      </c>
      <c r="W1210" s="180" t="s">
        <v>42</v>
      </c>
      <c r="X1210" s="159"/>
      <c r="Y1210" s="159"/>
      <c r="Z1210" s="159"/>
    </row>
    <row r="1211" spans="1:26" ht="15" customHeight="1">
      <c r="A1211" s="180" t="s">
        <v>447</v>
      </c>
      <c r="B1211" s="180">
        <v>93676722</v>
      </c>
      <c r="C1211" s="180" t="s">
        <v>1837</v>
      </c>
      <c r="D1211" s="180" t="s">
        <v>1847</v>
      </c>
      <c r="E1211" s="180" t="s">
        <v>4260</v>
      </c>
      <c r="F1211" s="180">
        <v>548.88</v>
      </c>
      <c r="G1211" s="180" t="s">
        <v>1840</v>
      </c>
      <c r="H1211" s="180" t="s">
        <v>4261</v>
      </c>
      <c r="I1211" s="180" t="s">
        <v>4262</v>
      </c>
      <c r="J1211" s="180" t="s">
        <v>4263</v>
      </c>
      <c r="K1211" s="180" t="s">
        <v>4264</v>
      </c>
      <c r="L1211" s="180" t="s">
        <v>4265</v>
      </c>
      <c r="M1211" s="180" t="s">
        <v>1896</v>
      </c>
      <c r="N1211" s="180" t="s">
        <v>447</v>
      </c>
      <c r="O1211" s="180">
        <v>93676593</v>
      </c>
      <c r="P1211" s="180">
        <v>93676963</v>
      </c>
      <c r="Q1211" s="180" t="s">
        <v>4266</v>
      </c>
      <c r="R1211" s="180">
        <v>0</v>
      </c>
      <c r="S1211" s="180" t="s">
        <v>1905</v>
      </c>
      <c r="T1211" s="180" t="s">
        <v>26</v>
      </c>
      <c r="U1211" s="180" t="b">
        <v>0</v>
      </c>
      <c r="V1211" s="180" t="s">
        <v>1858</v>
      </c>
      <c r="W1211" s="180" t="s">
        <v>42</v>
      </c>
      <c r="X1211" s="159"/>
      <c r="Y1211" s="159"/>
      <c r="Z1211" s="159"/>
    </row>
    <row r="1212" spans="1:26" ht="15" customHeight="1">
      <c r="A1212" s="180" t="s">
        <v>447</v>
      </c>
      <c r="B1212" s="180">
        <v>94318662</v>
      </c>
      <c r="C1212" s="180" t="s">
        <v>1837</v>
      </c>
      <c r="D1212" s="180" t="s">
        <v>2408</v>
      </c>
      <c r="E1212" s="180" t="s">
        <v>1866</v>
      </c>
      <c r="F1212" s="180">
        <v>614.4</v>
      </c>
      <c r="G1212" s="180" t="s">
        <v>1840</v>
      </c>
      <c r="H1212" s="180" t="s">
        <v>4267</v>
      </c>
      <c r="I1212" s="180" t="s">
        <v>2184</v>
      </c>
      <c r="J1212" s="180" t="s">
        <v>4268</v>
      </c>
      <c r="K1212" s="180" t="s">
        <v>4269</v>
      </c>
      <c r="L1212" s="180" t="s">
        <v>1837</v>
      </c>
      <c r="M1212" s="180" t="s">
        <v>1844</v>
      </c>
      <c r="N1212" s="180" t="s">
        <v>447</v>
      </c>
      <c r="O1212" s="180">
        <v>94318464</v>
      </c>
      <c r="P1212" s="180">
        <v>94319250</v>
      </c>
      <c r="Q1212" s="180" t="s">
        <v>4270</v>
      </c>
      <c r="R1212" s="180">
        <v>0</v>
      </c>
      <c r="S1212" s="180" t="s">
        <v>33</v>
      </c>
      <c r="T1212" s="180" t="s">
        <v>26</v>
      </c>
      <c r="U1212" s="180" t="b">
        <v>1</v>
      </c>
      <c r="V1212" s="180" t="s">
        <v>1858</v>
      </c>
      <c r="W1212" s="180" t="s">
        <v>42</v>
      </c>
      <c r="X1212" s="159"/>
      <c r="Y1212" s="159"/>
      <c r="Z1212" s="159"/>
    </row>
    <row r="1213" spans="1:26" ht="15" customHeight="1">
      <c r="A1213" s="180" t="s">
        <v>447</v>
      </c>
      <c r="B1213" s="180">
        <v>104598487</v>
      </c>
      <c r="C1213" s="180" t="s">
        <v>1837</v>
      </c>
      <c r="D1213" s="180" t="s">
        <v>773</v>
      </c>
      <c r="E1213" s="180" t="s">
        <v>1866</v>
      </c>
      <c r="F1213" s="180">
        <v>1793.4</v>
      </c>
      <c r="G1213" s="180" t="s">
        <v>1840</v>
      </c>
      <c r="H1213" s="180" t="s">
        <v>5784</v>
      </c>
      <c r="I1213" s="180" t="s">
        <v>1990</v>
      </c>
      <c r="J1213" s="180" t="s">
        <v>5785</v>
      </c>
      <c r="K1213" s="180" t="s">
        <v>5786</v>
      </c>
      <c r="L1213" s="180" t="s">
        <v>1837</v>
      </c>
      <c r="M1213" s="180" t="s">
        <v>1837</v>
      </c>
      <c r="N1213" s="180" t="s">
        <v>447</v>
      </c>
      <c r="O1213" s="180">
        <v>104598456</v>
      </c>
      <c r="P1213" s="180">
        <v>104599413</v>
      </c>
      <c r="Q1213" s="180" t="s">
        <v>5787</v>
      </c>
      <c r="R1213" s="180">
        <v>0</v>
      </c>
      <c r="S1213" s="180" t="s">
        <v>33</v>
      </c>
      <c r="T1213" s="180" t="s">
        <v>26</v>
      </c>
      <c r="U1213" s="180" t="b">
        <v>1</v>
      </c>
      <c r="V1213" s="180" t="s">
        <v>1858</v>
      </c>
      <c r="W1213" s="180" t="s">
        <v>42</v>
      </c>
      <c r="X1213" s="159"/>
      <c r="Y1213" s="159"/>
      <c r="Z1213" s="159"/>
    </row>
    <row r="1214" spans="1:26" ht="15" customHeight="1">
      <c r="A1214" s="180" t="s">
        <v>447</v>
      </c>
      <c r="B1214" s="180">
        <v>104605111</v>
      </c>
      <c r="C1214" s="180" t="s">
        <v>1837</v>
      </c>
      <c r="D1214" s="180" t="s">
        <v>5788</v>
      </c>
      <c r="E1214" s="180" t="s">
        <v>1839</v>
      </c>
      <c r="F1214" s="180">
        <v>1923.4</v>
      </c>
      <c r="G1214" s="180" t="s">
        <v>1840</v>
      </c>
      <c r="H1214" s="180" t="s">
        <v>5789</v>
      </c>
      <c r="I1214" s="180" t="s">
        <v>1881</v>
      </c>
      <c r="J1214" s="180" t="s">
        <v>5790</v>
      </c>
      <c r="K1214" s="180" t="s">
        <v>5791</v>
      </c>
      <c r="L1214" s="180" t="s">
        <v>1837</v>
      </c>
      <c r="M1214" s="180" t="s">
        <v>1837</v>
      </c>
      <c r="N1214" s="180" t="s">
        <v>447</v>
      </c>
      <c r="O1214" s="180">
        <v>104604670</v>
      </c>
      <c r="P1214" s="180">
        <v>104605627</v>
      </c>
      <c r="Q1214" s="180" t="s">
        <v>5792</v>
      </c>
      <c r="R1214" s="180">
        <v>0</v>
      </c>
      <c r="S1214" s="180" t="s">
        <v>33</v>
      </c>
      <c r="T1214" s="180" t="s">
        <v>26</v>
      </c>
      <c r="U1214" s="180" t="b">
        <v>0</v>
      </c>
      <c r="V1214" s="180" t="s">
        <v>1858</v>
      </c>
      <c r="W1214" s="180" t="s">
        <v>42</v>
      </c>
      <c r="X1214" s="159"/>
      <c r="Y1214" s="159"/>
      <c r="Z1214" s="159"/>
    </row>
    <row r="1215" spans="1:26" ht="15" customHeight="1">
      <c r="A1215" s="180" t="s">
        <v>447</v>
      </c>
      <c r="B1215" s="180">
        <v>104605383</v>
      </c>
      <c r="C1215" s="180" t="s">
        <v>1837</v>
      </c>
      <c r="D1215" s="180" t="s">
        <v>2829</v>
      </c>
      <c r="E1215" s="180" t="s">
        <v>1890</v>
      </c>
      <c r="F1215" s="180">
        <v>1517.06</v>
      </c>
      <c r="G1215" s="180" t="s">
        <v>1840</v>
      </c>
      <c r="H1215" s="180" t="s">
        <v>5793</v>
      </c>
      <c r="I1215" s="180" t="s">
        <v>2608</v>
      </c>
      <c r="J1215" s="180" t="s">
        <v>5794</v>
      </c>
      <c r="K1215" s="180" t="s">
        <v>5795</v>
      </c>
      <c r="L1215" s="180" t="s">
        <v>1837</v>
      </c>
      <c r="M1215" s="180" t="s">
        <v>1837</v>
      </c>
      <c r="N1215" s="180" t="s">
        <v>447</v>
      </c>
      <c r="O1215" s="180">
        <v>104604670</v>
      </c>
      <c r="P1215" s="180">
        <v>104605627</v>
      </c>
      <c r="Q1215" s="180" t="s">
        <v>5792</v>
      </c>
      <c r="R1215" s="180">
        <v>0</v>
      </c>
      <c r="S1215" s="180" t="s">
        <v>33</v>
      </c>
      <c r="T1215" s="180" t="s">
        <v>26</v>
      </c>
      <c r="U1215" s="180" t="b">
        <v>0</v>
      </c>
      <c r="V1215" s="180" t="s">
        <v>1858</v>
      </c>
      <c r="W1215" s="180" t="s">
        <v>42</v>
      </c>
      <c r="X1215" s="159"/>
      <c r="Y1215" s="159"/>
      <c r="Z1215" s="159"/>
    </row>
    <row r="1216" spans="1:26" ht="15" customHeight="1">
      <c r="A1216" s="180" t="s">
        <v>447</v>
      </c>
      <c r="B1216" s="180">
        <v>110048735</v>
      </c>
      <c r="C1216" s="180" t="s">
        <v>1837</v>
      </c>
      <c r="D1216" s="180" t="s">
        <v>5796</v>
      </c>
      <c r="E1216" s="180" t="s">
        <v>1839</v>
      </c>
      <c r="F1216" s="180">
        <v>310.73</v>
      </c>
      <c r="G1216" s="180" t="s">
        <v>1840</v>
      </c>
      <c r="H1216" s="180" t="s">
        <v>5797</v>
      </c>
      <c r="I1216" s="180" t="s">
        <v>2558</v>
      </c>
      <c r="J1216" s="180" t="s">
        <v>5798</v>
      </c>
      <c r="K1216" s="180" t="s">
        <v>5799</v>
      </c>
      <c r="L1216" s="180" t="s">
        <v>1837</v>
      </c>
      <c r="M1216" s="180" t="s">
        <v>1837</v>
      </c>
      <c r="N1216" s="180" t="s">
        <v>447</v>
      </c>
      <c r="O1216" s="180">
        <v>110048699</v>
      </c>
      <c r="P1216" s="180">
        <v>110048855</v>
      </c>
      <c r="Q1216" s="180" t="s">
        <v>5800</v>
      </c>
      <c r="R1216" s="180">
        <v>0</v>
      </c>
      <c r="S1216" s="180" t="s">
        <v>1905</v>
      </c>
      <c r="T1216" s="180" t="s">
        <v>26</v>
      </c>
      <c r="U1216" s="180" t="b">
        <v>0</v>
      </c>
      <c r="V1216" s="180" t="s">
        <v>1858</v>
      </c>
      <c r="W1216" s="180" t="s">
        <v>42</v>
      </c>
      <c r="X1216" s="159"/>
      <c r="Y1216" s="159"/>
      <c r="Z1216" s="159"/>
    </row>
    <row r="1217" spans="1:26" ht="15" customHeight="1">
      <c r="A1217" s="180" t="s">
        <v>447</v>
      </c>
      <c r="B1217" s="180">
        <v>120714264</v>
      </c>
      <c r="C1217" s="180" t="s">
        <v>1837</v>
      </c>
      <c r="D1217" s="180" t="s">
        <v>4133</v>
      </c>
      <c r="E1217" s="180" t="s">
        <v>1890</v>
      </c>
      <c r="F1217" s="180">
        <v>1125.06</v>
      </c>
      <c r="G1217" s="180" t="s">
        <v>1840</v>
      </c>
      <c r="H1217" s="180" t="s">
        <v>4279</v>
      </c>
      <c r="I1217" s="180" t="s">
        <v>2369</v>
      </c>
      <c r="J1217" s="180" t="s">
        <v>4280</v>
      </c>
      <c r="K1217" s="180" t="s">
        <v>4281</v>
      </c>
      <c r="L1217" s="180" t="s">
        <v>1837</v>
      </c>
      <c r="M1217" s="180" t="s">
        <v>1877</v>
      </c>
      <c r="N1217" s="180" t="s">
        <v>447</v>
      </c>
      <c r="O1217" s="180">
        <v>120713757</v>
      </c>
      <c r="P1217" s="180">
        <v>120714358</v>
      </c>
      <c r="Q1217" s="180" t="s">
        <v>4282</v>
      </c>
      <c r="R1217" s="180">
        <v>0</v>
      </c>
      <c r="S1217" s="180" t="s">
        <v>33</v>
      </c>
      <c r="T1217" s="180" t="s">
        <v>26</v>
      </c>
      <c r="U1217" s="180" t="b">
        <v>0</v>
      </c>
      <c r="V1217" s="180" t="s">
        <v>1858</v>
      </c>
      <c r="W1217" s="180" t="s">
        <v>42</v>
      </c>
      <c r="X1217" s="159"/>
      <c r="Y1217" s="159"/>
      <c r="Z1217" s="159"/>
    </row>
    <row r="1218" spans="1:26" ht="15" customHeight="1">
      <c r="A1218" s="180" t="s">
        <v>447</v>
      </c>
      <c r="B1218" s="180">
        <v>127825304</v>
      </c>
      <c r="C1218" s="180" t="s">
        <v>1837</v>
      </c>
      <c r="D1218" s="180" t="s">
        <v>1839</v>
      </c>
      <c r="E1218" s="180" t="s">
        <v>2135</v>
      </c>
      <c r="F1218" s="180">
        <v>23.75</v>
      </c>
      <c r="G1218" s="180" t="s">
        <v>2606</v>
      </c>
      <c r="H1218" s="180" t="s">
        <v>5801</v>
      </c>
      <c r="I1218" s="180" t="s">
        <v>2031</v>
      </c>
      <c r="J1218" s="180" t="s">
        <v>5802</v>
      </c>
      <c r="K1218" s="180" t="s">
        <v>1837</v>
      </c>
      <c r="L1218" s="180" t="s">
        <v>1837</v>
      </c>
      <c r="M1218" s="180" t="s">
        <v>1837</v>
      </c>
      <c r="N1218" s="180" t="s">
        <v>447</v>
      </c>
      <c r="O1218" s="180">
        <v>127825230</v>
      </c>
      <c r="P1218" s="180">
        <v>127825357</v>
      </c>
      <c r="Q1218" s="180" t="s">
        <v>5803</v>
      </c>
      <c r="R1218" s="180">
        <v>0</v>
      </c>
      <c r="S1218" s="180" t="s">
        <v>33</v>
      </c>
      <c r="T1218" s="180" t="s">
        <v>26</v>
      </c>
      <c r="U1218" s="180" t="b">
        <v>0</v>
      </c>
      <c r="V1218" s="180" t="s">
        <v>1858</v>
      </c>
      <c r="W1218" s="180" t="s">
        <v>42</v>
      </c>
      <c r="X1218" s="159"/>
      <c r="Y1218" s="159"/>
      <c r="Z1218" s="159"/>
    </row>
    <row r="1219" spans="1:26" ht="15" customHeight="1">
      <c r="A1219" s="180" t="s">
        <v>447</v>
      </c>
      <c r="B1219" s="180">
        <v>129868385</v>
      </c>
      <c r="C1219" s="180" t="s">
        <v>1837</v>
      </c>
      <c r="D1219" s="180" t="s">
        <v>4293</v>
      </c>
      <c r="E1219" s="180" t="s">
        <v>1839</v>
      </c>
      <c r="F1219" s="180">
        <v>1251.44</v>
      </c>
      <c r="G1219" s="180" t="s">
        <v>1840</v>
      </c>
      <c r="H1219" s="180" t="s">
        <v>4294</v>
      </c>
      <c r="I1219" s="180" t="s">
        <v>4295</v>
      </c>
      <c r="J1219" s="180" t="s">
        <v>4296</v>
      </c>
      <c r="K1219" s="180" t="s">
        <v>4297</v>
      </c>
      <c r="L1219" s="180" t="s">
        <v>4298</v>
      </c>
      <c r="M1219" s="180" t="s">
        <v>1877</v>
      </c>
      <c r="N1219" s="180" t="s">
        <v>447</v>
      </c>
      <c r="O1219" s="180">
        <v>129868004</v>
      </c>
      <c r="P1219" s="180">
        <v>129868449</v>
      </c>
      <c r="Q1219" s="180" t="s">
        <v>4299</v>
      </c>
      <c r="R1219" s="180">
        <v>0</v>
      </c>
      <c r="S1219" s="180" t="s">
        <v>1905</v>
      </c>
      <c r="T1219" s="180" t="s">
        <v>26</v>
      </c>
      <c r="U1219" s="180" t="b">
        <v>0</v>
      </c>
      <c r="V1219" s="180" t="s">
        <v>1858</v>
      </c>
      <c r="W1219" s="180" t="s">
        <v>42</v>
      </c>
      <c r="X1219" s="159"/>
      <c r="Y1219" s="159"/>
      <c r="Z1219" s="159"/>
    </row>
    <row r="1220" spans="1:26" ht="15" customHeight="1">
      <c r="A1220" s="180" t="s">
        <v>447</v>
      </c>
      <c r="B1220" s="180">
        <v>130681605</v>
      </c>
      <c r="C1220" s="180" t="s">
        <v>1837</v>
      </c>
      <c r="D1220" s="180" t="s">
        <v>1839</v>
      </c>
      <c r="E1220" s="180" t="s">
        <v>3792</v>
      </c>
      <c r="F1220" s="180">
        <v>30</v>
      </c>
      <c r="G1220" s="180" t="s">
        <v>1840</v>
      </c>
      <c r="H1220" s="180" t="s">
        <v>5804</v>
      </c>
      <c r="I1220" s="180" t="s">
        <v>773</v>
      </c>
      <c r="J1220" s="180" t="s">
        <v>1837</v>
      </c>
      <c r="K1220" s="180" t="s">
        <v>1837</v>
      </c>
      <c r="L1220" s="180" t="s">
        <v>1837</v>
      </c>
      <c r="M1220" s="180" t="s">
        <v>1844</v>
      </c>
      <c r="N1220" s="180" t="s">
        <v>447</v>
      </c>
      <c r="O1220" s="180">
        <v>130681247</v>
      </c>
      <c r="P1220" s="180">
        <v>130681669</v>
      </c>
      <c r="Q1220" s="180" t="s">
        <v>4308</v>
      </c>
      <c r="R1220" s="180">
        <v>0</v>
      </c>
      <c r="S1220" s="180" t="s">
        <v>1905</v>
      </c>
      <c r="T1220" s="180" t="s">
        <v>26</v>
      </c>
      <c r="U1220" s="180" t="b">
        <v>0</v>
      </c>
      <c r="V1220" s="180" t="s">
        <v>1846</v>
      </c>
      <c r="W1220" s="180" t="s">
        <v>42</v>
      </c>
      <c r="X1220" s="159"/>
      <c r="Y1220" s="159"/>
      <c r="Z1220" s="159"/>
    </row>
    <row r="1221" spans="1:26" ht="15" customHeight="1">
      <c r="A1221" s="180" t="s">
        <v>447</v>
      </c>
      <c r="B1221" s="180">
        <v>133071240</v>
      </c>
      <c r="C1221" s="180" t="s">
        <v>1837</v>
      </c>
      <c r="D1221" s="180" t="s">
        <v>5805</v>
      </c>
      <c r="E1221" s="180" t="s">
        <v>1866</v>
      </c>
      <c r="F1221" s="180">
        <v>30</v>
      </c>
      <c r="G1221" s="180" t="s">
        <v>1840</v>
      </c>
      <c r="H1221" s="180" t="s">
        <v>5806</v>
      </c>
      <c r="I1221" s="180" t="s">
        <v>773</v>
      </c>
      <c r="J1221" s="180" t="s">
        <v>1837</v>
      </c>
      <c r="K1221" s="180" t="s">
        <v>1837</v>
      </c>
      <c r="L1221" s="180" t="s">
        <v>1837</v>
      </c>
      <c r="M1221" s="180" t="s">
        <v>1844</v>
      </c>
      <c r="N1221" s="180" t="s">
        <v>447</v>
      </c>
      <c r="O1221" s="180">
        <v>133070986</v>
      </c>
      <c r="P1221" s="180">
        <v>133071764</v>
      </c>
      <c r="Q1221" s="180" t="s">
        <v>4311</v>
      </c>
      <c r="R1221" s="180">
        <v>0</v>
      </c>
      <c r="S1221" s="180" t="s">
        <v>1905</v>
      </c>
      <c r="T1221" s="180" t="s">
        <v>26</v>
      </c>
      <c r="U1221" s="180" t="b">
        <v>0</v>
      </c>
      <c r="V1221" s="180" t="s">
        <v>1858</v>
      </c>
      <c r="W1221" s="180" t="s">
        <v>42</v>
      </c>
      <c r="X1221" s="159"/>
      <c r="Y1221" s="159"/>
      <c r="Z1221" s="159"/>
    </row>
    <row r="1222" spans="1:26" ht="15" customHeight="1">
      <c r="A1222" s="180" t="s">
        <v>447</v>
      </c>
      <c r="B1222" s="180">
        <v>133071614</v>
      </c>
      <c r="C1222" s="180" t="s">
        <v>1837</v>
      </c>
      <c r="D1222" s="180" t="s">
        <v>5807</v>
      </c>
      <c r="E1222" s="180" t="s">
        <v>1847</v>
      </c>
      <c r="F1222" s="180">
        <v>30</v>
      </c>
      <c r="G1222" s="180" t="s">
        <v>1840</v>
      </c>
      <c r="H1222" s="180" t="s">
        <v>5808</v>
      </c>
      <c r="I1222" s="180" t="s">
        <v>773</v>
      </c>
      <c r="J1222" s="180" t="s">
        <v>1837</v>
      </c>
      <c r="K1222" s="180" t="s">
        <v>1837</v>
      </c>
      <c r="L1222" s="180" t="s">
        <v>1837</v>
      </c>
      <c r="M1222" s="180" t="s">
        <v>1896</v>
      </c>
      <c r="N1222" s="180" t="s">
        <v>447</v>
      </c>
      <c r="O1222" s="180">
        <v>133070986</v>
      </c>
      <c r="P1222" s="180">
        <v>133071764</v>
      </c>
      <c r="Q1222" s="180" t="s">
        <v>4311</v>
      </c>
      <c r="R1222" s="180">
        <v>0</v>
      </c>
      <c r="S1222" s="180" t="s">
        <v>1905</v>
      </c>
      <c r="T1222" s="180" t="s">
        <v>26</v>
      </c>
      <c r="U1222" s="180" t="b">
        <v>0</v>
      </c>
      <c r="V1222" s="180" t="s">
        <v>1858</v>
      </c>
      <c r="W1222" s="180" t="s">
        <v>42</v>
      </c>
      <c r="X1222" s="159"/>
      <c r="Y1222" s="159"/>
      <c r="Z1222" s="159"/>
    </row>
    <row r="1223" spans="1:26" ht="15" customHeight="1">
      <c r="A1223" s="180" t="s">
        <v>447</v>
      </c>
      <c r="B1223" s="180">
        <v>133255669</v>
      </c>
      <c r="C1223" s="180" t="s">
        <v>1837</v>
      </c>
      <c r="D1223" s="180" t="s">
        <v>1859</v>
      </c>
      <c r="E1223" s="180" t="s">
        <v>1847</v>
      </c>
      <c r="F1223" s="180">
        <v>1128.73</v>
      </c>
      <c r="G1223" s="180" t="s">
        <v>1840</v>
      </c>
      <c r="H1223" s="180" t="s">
        <v>5809</v>
      </c>
      <c r="I1223" s="180" t="s">
        <v>2558</v>
      </c>
      <c r="J1223" s="180" t="s">
        <v>5810</v>
      </c>
      <c r="K1223" s="180" t="s">
        <v>5811</v>
      </c>
      <c r="L1223" s="180" t="s">
        <v>1837</v>
      </c>
      <c r="M1223" s="180" t="s">
        <v>1837</v>
      </c>
      <c r="N1223" s="180" t="s">
        <v>447</v>
      </c>
      <c r="O1223" s="180">
        <v>133255665</v>
      </c>
      <c r="P1223" s="180">
        <v>133256356</v>
      </c>
      <c r="Q1223" s="180" t="s">
        <v>4321</v>
      </c>
      <c r="R1223" s="180">
        <v>0</v>
      </c>
      <c r="S1223" s="180" t="s">
        <v>33</v>
      </c>
      <c r="T1223" s="180" t="s">
        <v>26</v>
      </c>
      <c r="U1223" s="180" t="b">
        <v>0</v>
      </c>
      <c r="V1223" s="180" t="s">
        <v>1858</v>
      </c>
      <c r="W1223" s="180" t="s">
        <v>42</v>
      </c>
      <c r="X1223" s="159"/>
      <c r="Y1223" s="159"/>
      <c r="Z1223" s="159"/>
    </row>
    <row r="1224" spans="1:26" ht="15" customHeight="1">
      <c r="A1224" s="180" t="s">
        <v>447</v>
      </c>
      <c r="B1224" s="180">
        <v>133257521</v>
      </c>
      <c r="C1224" s="180" t="s">
        <v>1837</v>
      </c>
      <c r="D1224" s="180" t="s">
        <v>1839</v>
      </c>
      <c r="E1224" s="180" t="s">
        <v>2015</v>
      </c>
      <c r="F1224" s="180">
        <v>1611.42</v>
      </c>
      <c r="G1224" s="180" t="s">
        <v>1840</v>
      </c>
      <c r="H1224" s="180" t="s">
        <v>4317</v>
      </c>
      <c r="I1224" s="180" t="s">
        <v>3990</v>
      </c>
      <c r="J1224" s="180" t="s">
        <v>5812</v>
      </c>
      <c r="K1224" s="180" t="s">
        <v>5813</v>
      </c>
      <c r="L1224" s="180" t="s">
        <v>5814</v>
      </c>
      <c r="M1224" s="180" t="s">
        <v>1837</v>
      </c>
      <c r="N1224" s="180" t="s">
        <v>447</v>
      </c>
      <c r="O1224" s="180">
        <v>133257408</v>
      </c>
      <c r="P1224" s="180">
        <v>133257542</v>
      </c>
      <c r="Q1224" s="180" t="s">
        <v>4321</v>
      </c>
      <c r="R1224" s="180">
        <v>0</v>
      </c>
      <c r="S1224" s="180" t="s">
        <v>33</v>
      </c>
      <c r="T1224" s="180" t="s">
        <v>26</v>
      </c>
      <c r="U1224" s="180" t="b">
        <v>1</v>
      </c>
      <c r="V1224" s="180" t="s">
        <v>1858</v>
      </c>
      <c r="W1224" s="180" t="s">
        <v>42</v>
      </c>
      <c r="X1224" s="159"/>
      <c r="Y1224" s="159"/>
      <c r="Z1224" s="159"/>
    </row>
    <row r="1225" spans="1:26" ht="15" customHeight="1">
      <c r="A1225" s="180" t="s">
        <v>447</v>
      </c>
      <c r="B1225" s="180">
        <v>135549839</v>
      </c>
      <c r="C1225" s="180" t="s">
        <v>1837</v>
      </c>
      <c r="D1225" s="180" t="s">
        <v>1866</v>
      </c>
      <c r="E1225" s="180" t="s">
        <v>1865</v>
      </c>
      <c r="F1225" s="180">
        <v>205.73</v>
      </c>
      <c r="G1225" s="180" t="s">
        <v>1840</v>
      </c>
      <c r="H1225" s="180" t="s">
        <v>4322</v>
      </c>
      <c r="I1225" s="180" t="s">
        <v>2277</v>
      </c>
      <c r="J1225" s="180" t="s">
        <v>5815</v>
      </c>
      <c r="K1225" s="180" t="s">
        <v>5816</v>
      </c>
      <c r="L1225" s="180" t="s">
        <v>1837</v>
      </c>
      <c r="M1225" s="180" t="s">
        <v>1837</v>
      </c>
      <c r="N1225" s="180" t="s">
        <v>447</v>
      </c>
      <c r="O1225" s="180">
        <v>135549836</v>
      </c>
      <c r="P1225" s="180">
        <v>135549944</v>
      </c>
      <c r="Q1225" s="180" t="s">
        <v>4325</v>
      </c>
      <c r="R1225" s="180">
        <v>0</v>
      </c>
      <c r="S1225" s="180" t="s">
        <v>1905</v>
      </c>
      <c r="T1225" s="180" t="s">
        <v>26</v>
      </c>
      <c r="U1225" s="180" t="b">
        <v>0</v>
      </c>
      <c r="V1225" s="180" t="s">
        <v>1858</v>
      </c>
      <c r="W1225" s="180" t="s">
        <v>42</v>
      </c>
      <c r="X1225" s="159"/>
      <c r="Y1225" s="159"/>
      <c r="Z1225" s="159"/>
    </row>
    <row r="1226" spans="1:26" ht="15" customHeight="1">
      <c r="A1226" s="180" t="s">
        <v>447</v>
      </c>
      <c r="B1226" s="180">
        <v>135624500</v>
      </c>
      <c r="C1226" s="180" t="s">
        <v>1837</v>
      </c>
      <c r="D1226" s="180" t="s">
        <v>2085</v>
      </c>
      <c r="E1226" s="180" t="s">
        <v>1847</v>
      </c>
      <c r="F1226" s="180">
        <v>1467.73</v>
      </c>
      <c r="G1226" s="180" t="s">
        <v>1840</v>
      </c>
      <c r="H1226" s="180" t="s">
        <v>4326</v>
      </c>
      <c r="I1226" s="180" t="s">
        <v>2008</v>
      </c>
      <c r="J1226" s="180" t="s">
        <v>5817</v>
      </c>
      <c r="K1226" s="180" t="s">
        <v>5818</v>
      </c>
      <c r="L1226" s="180" t="s">
        <v>1837</v>
      </c>
      <c r="M1226" s="180" t="s">
        <v>1837</v>
      </c>
      <c r="N1226" s="180" t="s">
        <v>447</v>
      </c>
      <c r="O1226" s="180">
        <v>135624096</v>
      </c>
      <c r="P1226" s="180">
        <v>135624670</v>
      </c>
      <c r="Q1226" s="180" t="s">
        <v>4329</v>
      </c>
      <c r="R1226" s="180">
        <v>0</v>
      </c>
      <c r="S1226" s="180" t="s">
        <v>33</v>
      </c>
      <c r="T1226" s="180" t="s">
        <v>26</v>
      </c>
      <c r="U1226" s="180" t="b">
        <v>0</v>
      </c>
      <c r="V1226" s="180" t="s">
        <v>1858</v>
      </c>
      <c r="W1226" s="180" t="s">
        <v>42</v>
      </c>
      <c r="X1226" s="159"/>
      <c r="Y1226" s="159"/>
      <c r="Z1226" s="159"/>
    </row>
    <row r="1227" spans="1:26" ht="15" customHeight="1">
      <c r="A1227" s="180" t="s">
        <v>495</v>
      </c>
      <c r="B1227" s="180">
        <v>1403270</v>
      </c>
      <c r="C1227" s="180" t="s">
        <v>1837</v>
      </c>
      <c r="D1227" s="180" t="s">
        <v>2085</v>
      </c>
      <c r="E1227" s="180" t="s">
        <v>1847</v>
      </c>
      <c r="F1227" s="180">
        <v>379.73</v>
      </c>
      <c r="G1227" s="180" t="s">
        <v>1840</v>
      </c>
      <c r="H1227" s="180" t="s">
        <v>5819</v>
      </c>
      <c r="I1227" s="180" t="s">
        <v>2293</v>
      </c>
      <c r="J1227" s="180" t="s">
        <v>5820</v>
      </c>
      <c r="K1227" s="180" t="s">
        <v>5821</v>
      </c>
      <c r="L1227" s="180" t="s">
        <v>1837</v>
      </c>
      <c r="M1227" s="180" t="s">
        <v>1837</v>
      </c>
      <c r="N1227" s="180" t="s">
        <v>495</v>
      </c>
      <c r="O1227" s="180">
        <v>1403268</v>
      </c>
      <c r="P1227" s="180">
        <v>1403489</v>
      </c>
      <c r="Q1227" s="180" t="s">
        <v>5822</v>
      </c>
      <c r="R1227" s="180">
        <v>0</v>
      </c>
      <c r="S1227" s="180" t="s">
        <v>33</v>
      </c>
      <c r="T1227" s="180" t="s">
        <v>26</v>
      </c>
      <c r="U1227" s="180" t="b">
        <v>0</v>
      </c>
      <c r="V1227" s="180" t="s">
        <v>1846</v>
      </c>
      <c r="W1227" s="180" t="s">
        <v>42</v>
      </c>
      <c r="X1227" s="159"/>
      <c r="Y1227" s="159"/>
      <c r="Z1227" s="159"/>
    </row>
    <row r="1228" spans="1:26" ht="15" customHeight="1">
      <c r="A1228" s="180" t="s">
        <v>495</v>
      </c>
      <c r="B1228" s="180">
        <v>8466305</v>
      </c>
      <c r="C1228" s="180" t="s">
        <v>1837</v>
      </c>
      <c r="D1228" s="180" t="s">
        <v>5823</v>
      </c>
      <c r="E1228" s="180" t="s">
        <v>1866</v>
      </c>
      <c r="F1228" s="180">
        <v>30</v>
      </c>
      <c r="G1228" s="180" t="s">
        <v>1840</v>
      </c>
      <c r="H1228" s="180" t="s">
        <v>5824</v>
      </c>
      <c r="I1228" s="180" t="s">
        <v>773</v>
      </c>
      <c r="J1228" s="180" t="s">
        <v>1837</v>
      </c>
      <c r="K1228" s="180" t="s">
        <v>1837</v>
      </c>
      <c r="L1228" s="180" t="s">
        <v>1837</v>
      </c>
      <c r="M1228" s="180" t="s">
        <v>1877</v>
      </c>
      <c r="N1228" s="180" t="s">
        <v>495</v>
      </c>
      <c r="O1228" s="180">
        <v>8465744</v>
      </c>
      <c r="P1228" s="180">
        <v>8466383</v>
      </c>
      <c r="Q1228" s="180" t="s">
        <v>4354</v>
      </c>
      <c r="R1228" s="180">
        <v>0</v>
      </c>
      <c r="S1228" s="180" t="s">
        <v>1905</v>
      </c>
      <c r="T1228" s="180" t="s">
        <v>26</v>
      </c>
      <c r="U1228" s="180" t="b">
        <v>0</v>
      </c>
      <c r="V1228" s="180" t="s">
        <v>1858</v>
      </c>
      <c r="W1228" s="180" t="s">
        <v>42</v>
      </c>
      <c r="X1228" s="159"/>
      <c r="Y1228" s="159"/>
      <c r="Z1228" s="159"/>
    </row>
    <row r="1229" spans="1:26" ht="15" customHeight="1">
      <c r="A1229" s="180" t="s">
        <v>495</v>
      </c>
      <c r="B1229" s="180">
        <v>12498741</v>
      </c>
      <c r="C1229" s="180" t="s">
        <v>1837</v>
      </c>
      <c r="D1229" s="180" t="s">
        <v>1847</v>
      </c>
      <c r="E1229" s="180" t="s">
        <v>5825</v>
      </c>
      <c r="F1229" s="180">
        <v>67.73</v>
      </c>
      <c r="G1229" s="180" t="s">
        <v>1837</v>
      </c>
      <c r="H1229" s="180" t="s">
        <v>5826</v>
      </c>
      <c r="I1229" s="180" t="s">
        <v>2293</v>
      </c>
      <c r="J1229" s="180" t="s">
        <v>5827</v>
      </c>
      <c r="K1229" s="180" t="s">
        <v>1837</v>
      </c>
      <c r="L1229" s="180" t="s">
        <v>1837</v>
      </c>
      <c r="M1229" s="180" t="s">
        <v>1837</v>
      </c>
      <c r="N1229" s="180" t="s">
        <v>495</v>
      </c>
      <c r="O1229" s="180">
        <v>12498679</v>
      </c>
      <c r="P1229" s="180">
        <v>12498796</v>
      </c>
      <c r="Q1229" s="180" t="s">
        <v>4358</v>
      </c>
      <c r="R1229" s="180">
        <v>0</v>
      </c>
      <c r="S1229" s="180" t="s">
        <v>1905</v>
      </c>
      <c r="T1229" s="180" t="s">
        <v>26</v>
      </c>
      <c r="U1229" s="180" t="b">
        <v>0</v>
      </c>
      <c r="V1229" s="180" t="s">
        <v>1858</v>
      </c>
      <c r="W1229" s="180" t="s">
        <v>42</v>
      </c>
      <c r="X1229" s="159"/>
      <c r="Y1229" s="159"/>
      <c r="Z1229" s="159"/>
    </row>
    <row r="1230" spans="1:26" ht="15" customHeight="1">
      <c r="A1230" s="180" t="s">
        <v>495</v>
      </c>
      <c r="B1230" s="180">
        <v>12498744</v>
      </c>
      <c r="C1230" s="180" t="s">
        <v>1837</v>
      </c>
      <c r="D1230" s="180" t="s">
        <v>4355</v>
      </c>
      <c r="E1230" s="180" t="s">
        <v>1847</v>
      </c>
      <c r="F1230" s="180">
        <v>78.73</v>
      </c>
      <c r="G1230" s="180" t="s">
        <v>1837</v>
      </c>
      <c r="H1230" s="180" t="s">
        <v>4356</v>
      </c>
      <c r="I1230" s="180" t="s">
        <v>2042</v>
      </c>
      <c r="J1230" s="180" t="s">
        <v>5828</v>
      </c>
      <c r="K1230" s="180" t="s">
        <v>1837</v>
      </c>
      <c r="L1230" s="180" t="s">
        <v>1837</v>
      </c>
      <c r="M1230" s="180" t="s">
        <v>1837</v>
      </c>
      <c r="N1230" s="180" t="s">
        <v>495</v>
      </c>
      <c r="O1230" s="180">
        <v>12498679</v>
      </c>
      <c r="P1230" s="180">
        <v>12498796</v>
      </c>
      <c r="Q1230" s="180" t="s">
        <v>4358</v>
      </c>
      <c r="R1230" s="180">
        <v>0</v>
      </c>
      <c r="S1230" s="180" t="s">
        <v>1905</v>
      </c>
      <c r="T1230" s="180" t="s">
        <v>26</v>
      </c>
      <c r="U1230" s="180" t="b">
        <v>0</v>
      </c>
      <c r="V1230" s="180" t="s">
        <v>1858</v>
      </c>
      <c r="W1230" s="180" t="s">
        <v>42</v>
      </c>
      <c r="X1230" s="159"/>
      <c r="Y1230" s="159"/>
      <c r="Z1230" s="159"/>
    </row>
    <row r="1231" spans="1:26" ht="15" customHeight="1">
      <c r="A1231" s="180" t="s">
        <v>495</v>
      </c>
      <c r="B1231" s="180">
        <v>12498769</v>
      </c>
      <c r="C1231" s="180" t="s">
        <v>1837</v>
      </c>
      <c r="D1231" s="180" t="s">
        <v>2182</v>
      </c>
      <c r="E1231" s="180" t="s">
        <v>1890</v>
      </c>
      <c r="F1231" s="180">
        <v>77.73</v>
      </c>
      <c r="G1231" s="180" t="s">
        <v>1837</v>
      </c>
      <c r="H1231" s="180" t="s">
        <v>4359</v>
      </c>
      <c r="I1231" s="180" t="s">
        <v>1922</v>
      </c>
      <c r="J1231" s="180" t="s">
        <v>5829</v>
      </c>
      <c r="K1231" s="180" t="s">
        <v>1837</v>
      </c>
      <c r="L1231" s="180" t="s">
        <v>1837</v>
      </c>
      <c r="M1231" s="180" t="s">
        <v>1837</v>
      </c>
      <c r="N1231" s="180" t="s">
        <v>495</v>
      </c>
      <c r="O1231" s="180">
        <v>12498679</v>
      </c>
      <c r="P1231" s="180">
        <v>12498796</v>
      </c>
      <c r="Q1231" s="180" t="s">
        <v>4358</v>
      </c>
      <c r="R1231" s="180">
        <v>0</v>
      </c>
      <c r="S1231" s="180" t="s">
        <v>1905</v>
      </c>
      <c r="T1231" s="180" t="s">
        <v>26</v>
      </c>
      <c r="U1231" s="180" t="b">
        <v>0</v>
      </c>
      <c r="V1231" s="180" t="s">
        <v>1858</v>
      </c>
      <c r="W1231" s="180" t="s">
        <v>42</v>
      </c>
      <c r="X1231" s="159"/>
      <c r="Y1231" s="159"/>
      <c r="Z1231" s="159"/>
    </row>
    <row r="1232" spans="1:26" ht="15" customHeight="1">
      <c r="A1232" s="180" t="s">
        <v>495</v>
      </c>
      <c r="B1232" s="180">
        <v>24364256</v>
      </c>
      <c r="C1232" s="180" t="s">
        <v>1837</v>
      </c>
      <c r="D1232" s="180" t="s">
        <v>3766</v>
      </c>
      <c r="E1232" s="180" t="s">
        <v>1839</v>
      </c>
      <c r="F1232" s="180">
        <v>30</v>
      </c>
      <c r="G1232" s="180" t="s">
        <v>1840</v>
      </c>
      <c r="H1232" s="180" t="s">
        <v>5830</v>
      </c>
      <c r="I1232" s="180" t="s">
        <v>773</v>
      </c>
      <c r="J1232" s="180" t="s">
        <v>1837</v>
      </c>
      <c r="K1232" s="180" t="s">
        <v>1837</v>
      </c>
      <c r="L1232" s="180" t="s">
        <v>1837</v>
      </c>
      <c r="M1232" s="180" t="s">
        <v>1877</v>
      </c>
      <c r="N1232" s="180" t="s">
        <v>495</v>
      </c>
      <c r="O1232" s="180">
        <v>24362760</v>
      </c>
      <c r="P1232" s="180">
        <v>24365424</v>
      </c>
      <c r="Q1232" s="180" t="s">
        <v>4369</v>
      </c>
      <c r="R1232" s="180">
        <v>0</v>
      </c>
      <c r="S1232" s="180" t="s">
        <v>1905</v>
      </c>
      <c r="T1232" s="180" t="s">
        <v>26</v>
      </c>
      <c r="U1232" s="180" t="b">
        <v>0</v>
      </c>
      <c r="V1232" s="180" t="s">
        <v>1858</v>
      </c>
      <c r="W1232" s="180" t="s">
        <v>42</v>
      </c>
      <c r="X1232" s="159"/>
      <c r="Y1232" s="159"/>
      <c r="Z1232" s="159"/>
    </row>
    <row r="1233" spans="1:26" ht="15" customHeight="1">
      <c r="A1233" s="180" t="s">
        <v>495</v>
      </c>
      <c r="B1233" s="180">
        <v>24364312</v>
      </c>
      <c r="C1233" s="180" t="s">
        <v>1837</v>
      </c>
      <c r="D1233" s="180" t="s">
        <v>4366</v>
      </c>
      <c r="E1233" s="180" t="s">
        <v>1847</v>
      </c>
      <c r="F1233" s="180">
        <v>131.94</v>
      </c>
      <c r="G1233" s="180" t="s">
        <v>1837</v>
      </c>
      <c r="H1233" s="180" t="s">
        <v>4367</v>
      </c>
      <c r="I1233" s="180" t="s">
        <v>1996</v>
      </c>
      <c r="J1233" s="180" t="s">
        <v>4368</v>
      </c>
      <c r="K1233" s="180" t="s">
        <v>1837</v>
      </c>
      <c r="L1233" s="180" t="s">
        <v>1837</v>
      </c>
      <c r="M1233" s="180" t="s">
        <v>1877</v>
      </c>
      <c r="N1233" s="180" t="s">
        <v>495</v>
      </c>
      <c r="O1233" s="180">
        <v>24362760</v>
      </c>
      <c r="P1233" s="180">
        <v>24365424</v>
      </c>
      <c r="Q1233" s="180" t="s">
        <v>4369</v>
      </c>
      <c r="R1233" s="180">
        <v>0</v>
      </c>
      <c r="S1233" s="180" t="s">
        <v>1905</v>
      </c>
      <c r="T1233" s="180" t="s">
        <v>26</v>
      </c>
      <c r="U1233" s="180" t="b">
        <v>0</v>
      </c>
      <c r="V1233" s="180" t="s">
        <v>1858</v>
      </c>
      <c r="W1233" s="180" t="s">
        <v>42</v>
      </c>
      <c r="X1233" s="159"/>
      <c r="Y1233" s="159"/>
      <c r="Z1233" s="159"/>
    </row>
    <row r="1234" spans="1:26" ht="15" customHeight="1">
      <c r="A1234" s="180" t="s">
        <v>495</v>
      </c>
      <c r="B1234" s="180">
        <v>36144567</v>
      </c>
      <c r="C1234" s="180" t="s">
        <v>1837</v>
      </c>
      <c r="D1234" s="180" t="s">
        <v>1847</v>
      </c>
      <c r="E1234" s="180" t="s">
        <v>2129</v>
      </c>
      <c r="F1234" s="180">
        <v>2587.8000000000002</v>
      </c>
      <c r="G1234" s="180" t="s">
        <v>1840</v>
      </c>
      <c r="H1234" s="180" t="s">
        <v>5831</v>
      </c>
      <c r="I1234" s="180" t="s">
        <v>2513</v>
      </c>
      <c r="J1234" s="180" t="s">
        <v>5832</v>
      </c>
      <c r="K1234" s="180" t="s">
        <v>5833</v>
      </c>
      <c r="L1234" s="180" t="s">
        <v>5834</v>
      </c>
      <c r="M1234" s="180" t="s">
        <v>1837</v>
      </c>
      <c r="N1234" s="180" t="s">
        <v>495</v>
      </c>
      <c r="O1234" s="180">
        <v>36144560</v>
      </c>
      <c r="P1234" s="180">
        <v>36144809</v>
      </c>
      <c r="Q1234" s="180" t="s">
        <v>5835</v>
      </c>
      <c r="R1234" s="180">
        <v>0</v>
      </c>
      <c r="S1234" s="180" t="s">
        <v>1905</v>
      </c>
      <c r="T1234" s="180" t="s">
        <v>26</v>
      </c>
      <c r="U1234" s="180" t="b">
        <v>0</v>
      </c>
      <c r="V1234" s="180" t="s">
        <v>1858</v>
      </c>
      <c r="W1234" s="180" t="s">
        <v>42</v>
      </c>
      <c r="X1234" s="159"/>
      <c r="Y1234" s="159"/>
      <c r="Z1234" s="159"/>
    </row>
    <row r="1235" spans="1:26" ht="15" customHeight="1">
      <c r="A1235" s="180" t="s">
        <v>495</v>
      </c>
      <c r="B1235" s="180">
        <v>51496443</v>
      </c>
      <c r="C1235" s="180" t="s">
        <v>1837</v>
      </c>
      <c r="D1235" s="180" t="s">
        <v>4384</v>
      </c>
      <c r="E1235" s="180" t="s">
        <v>1890</v>
      </c>
      <c r="F1235" s="180">
        <v>776.47</v>
      </c>
      <c r="G1235" s="180" t="s">
        <v>1840</v>
      </c>
      <c r="H1235" s="180" t="s">
        <v>4385</v>
      </c>
      <c r="I1235" s="180" t="s">
        <v>2820</v>
      </c>
      <c r="J1235" s="180" t="s">
        <v>4386</v>
      </c>
      <c r="K1235" s="180" t="s">
        <v>4387</v>
      </c>
      <c r="L1235" s="180" t="s">
        <v>4388</v>
      </c>
      <c r="M1235" s="180" t="s">
        <v>1877</v>
      </c>
      <c r="N1235" s="180" t="s">
        <v>495</v>
      </c>
      <c r="O1235" s="180">
        <v>51495950</v>
      </c>
      <c r="P1235" s="180">
        <v>51496444</v>
      </c>
      <c r="Q1235" s="180" t="s">
        <v>4389</v>
      </c>
      <c r="R1235" s="180">
        <v>0</v>
      </c>
      <c r="S1235" s="180" t="s">
        <v>33</v>
      </c>
      <c r="T1235" s="180" t="s">
        <v>26</v>
      </c>
      <c r="U1235" s="180" t="b">
        <v>0</v>
      </c>
      <c r="V1235" s="180" t="s">
        <v>1858</v>
      </c>
      <c r="W1235" s="180" t="s">
        <v>42</v>
      </c>
      <c r="X1235" s="159"/>
      <c r="Y1235" s="159"/>
      <c r="Z1235" s="159"/>
    </row>
    <row r="1236" spans="1:26" ht="15" customHeight="1">
      <c r="A1236" s="180" t="s">
        <v>495</v>
      </c>
      <c r="B1236" s="180">
        <v>67545316</v>
      </c>
      <c r="C1236" s="180" t="s">
        <v>1837</v>
      </c>
      <c r="D1236" s="180" t="s">
        <v>5836</v>
      </c>
      <c r="E1236" s="180" t="s">
        <v>1839</v>
      </c>
      <c r="F1236" s="180">
        <v>30</v>
      </c>
      <c r="G1236" s="180" t="s">
        <v>1840</v>
      </c>
      <c r="H1236" s="180" t="s">
        <v>5837</v>
      </c>
      <c r="I1236" s="180" t="s">
        <v>773</v>
      </c>
      <c r="J1236" s="180" t="s">
        <v>1837</v>
      </c>
      <c r="K1236" s="180" t="s">
        <v>1837</v>
      </c>
      <c r="L1236" s="180" t="s">
        <v>1837</v>
      </c>
      <c r="M1236" s="180" t="s">
        <v>1877</v>
      </c>
      <c r="N1236" s="180" t="s">
        <v>495</v>
      </c>
      <c r="O1236" s="180">
        <v>67545146</v>
      </c>
      <c r="P1236" s="180">
        <v>67546762</v>
      </c>
      <c r="Q1236" s="180" t="s">
        <v>4392</v>
      </c>
      <c r="R1236" s="180">
        <v>0</v>
      </c>
      <c r="S1236" s="180" t="s">
        <v>1905</v>
      </c>
      <c r="T1236" s="180" t="s">
        <v>26</v>
      </c>
      <c r="U1236" s="180" t="b">
        <v>0</v>
      </c>
      <c r="V1236" s="180" t="s">
        <v>1858</v>
      </c>
      <c r="W1236" s="180" t="s">
        <v>42</v>
      </c>
      <c r="X1236" s="159"/>
      <c r="Y1236" s="159"/>
      <c r="Z1236" s="159"/>
    </row>
    <row r="1237" spans="1:26" ht="15" customHeight="1">
      <c r="A1237" s="180" t="s">
        <v>495</v>
      </c>
      <c r="B1237" s="180">
        <v>108183752</v>
      </c>
      <c r="C1237" s="180" t="s">
        <v>1837</v>
      </c>
      <c r="D1237" s="180" t="s">
        <v>1847</v>
      </c>
      <c r="E1237" s="180" t="s">
        <v>2264</v>
      </c>
      <c r="F1237" s="180">
        <v>1067.04</v>
      </c>
      <c r="G1237" s="180" t="s">
        <v>1840</v>
      </c>
      <c r="H1237" s="180" t="s">
        <v>4395</v>
      </c>
      <c r="I1237" s="180" t="s">
        <v>3264</v>
      </c>
      <c r="J1237" s="180" t="s">
        <v>4396</v>
      </c>
      <c r="K1237" s="180" t="s">
        <v>4397</v>
      </c>
      <c r="L1237" s="180" t="s">
        <v>4398</v>
      </c>
      <c r="M1237" s="180" t="s">
        <v>1877</v>
      </c>
      <c r="N1237" s="180" t="s">
        <v>495</v>
      </c>
      <c r="O1237" s="180">
        <v>108183721</v>
      </c>
      <c r="P1237" s="180">
        <v>108183772</v>
      </c>
      <c r="Q1237" s="180" t="s">
        <v>4399</v>
      </c>
      <c r="R1237" s="180">
        <v>0</v>
      </c>
      <c r="S1237" s="180" t="s">
        <v>33</v>
      </c>
      <c r="T1237" s="180" t="s">
        <v>26</v>
      </c>
      <c r="U1237" s="180" t="b">
        <v>0</v>
      </c>
      <c r="V1237" s="180" t="s">
        <v>1858</v>
      </c>
      <c r="W1237" s="180" t="s">
        <v>42</v>
      </c>
      <c r="X1237" s="159"/>
      <c r="Y1237" s="159"/>
      <c r="Z1237" s="159"/>
    </row>
    <row r="1238" spans="1:26" ht="15" customHeight="1">
      <c r="A1238" s="180" t="s">
        <v>495</v>
      </c>
      <c r="B1238" s="180">
        <v>136392285</v>
      </c>
      <c r="C1238" s="180" t="s">
        <v>1837</v>
      </c>
      <c r="D1238" s="180" t="s">
        <v>4406</v>
      </c>
      <c r="E1238" s="180" t="s">
        <v>1890</v>
      </c>
      <c r="F1238" s="180">
        <v>3345.03</v>
      </c>
      <c r="G1238" s="180" t="s">
        <v>1840</v>
      </c>
      <c r="H1238" s="180" t="s">
        <v>4407</v>
      </c>
      <c r="I1238" s="180" t="s">
        <v>3607</v>
      </c>
      <c r="J1238" s="180" t="s">
        <v>4408</v>
      </c>
      <c r="K1238" s="180" t="s">
        <v>4409</v>
      </c>
      <c r="L1238" s="180" t="s">
        <v>4410</v>
      </c>
      <c r="M1238" s="180" t="s">
        <v>1896</v>
      </c>
      <c r="N1238" s="180" t="s">
        <v>495</v>
      </c>
      <c r="O1238" s="180">
        <v>136392231</v>
      </c>
      <c r="P1238" s="180">
        <v>136392354</v>
      </c>
      <c r="Q1238" s="180" t="s">
        <v>4411</v>
      </c>
      <c r="R1238" s="180">
        <v>0</v>
      </c>
      <c r="S1238" s="180" t="s">
        <v>1905</v>
      </c>
      <c r="T1238" s="180" t="s">
        <v>26</v>
      </c>
      <c r="U1238" s="180" t="b">
        <v>0</v>
      </c>
      <c r="V1238" s="180" t="s">
        <v>1858</v>
      </c>
      <c r="W1238" s="180" t="s">
        <v>42</v>
      </c>
      <c r="X1238" s="159"/>
      <c r="Y1238" s="159"/>
      <c r="Z1238" s="159"/>
    </row>
    <row r="1239" spans="1:26" ht="15" customHeight="1">
      <c r="A1239" s="180" t="s">
        <v>495</v>
      </c>
      <c r="B1239" s="180">
        <v>151181085</v>
      </c>
      <c r="C1239" s="180" t="s">
        <v>1837</v>
      </c>
      <c r="D1239" s="180" t="s">
        <v>5838</v>
      </c>
      <c r="E1239" s="180" t="s">
        <v>1847</v>
      </c>
      <c r="F1239" s="180">
        <v>1135.75</v>
      </c>
      <c r="G1239" s="180" t="s">
        <v>1840</v>
      </c>
      <c r="H1239" s="180" t="s">
        <v>5839</v>
      </c>
      <c r="I1239" s="180" t="s">
        <v>1868</v>
      </c>
      <c r="J1239" s="180" t="s">
        <v>5840</v>
      </c>
      <c r="K1239" s="180" t="s">
        <v>5841</v>
      </c>
      <c r="L1239" s="180" t="s">
        <v>5842</v>
      </c>
      <c r="M1239" s="180" t="s">
        <v>1837</v>
      </c>
      <c r="N1239" s="180" t="s">
        <v>495</v>
      </c>
      <c r="O1239" s="180">
        <v>151179770</v>
      </c>
      <c r="P1239" s="180">
        <v>151181437</v>
      </c>
      <c r="Q1239" s="180" t="s">
        <v>5843</v>
      </c>
      <c r="R1239" s="180">
        <v>0</v>
      </c>
      <c r="S1239" s="180" t="s">
        <v>1905</v>
      </c>
      <c r="T1239" s="180" t="s">
        <v>26</v>
      </c>
      <c r="U1239" s="180" t="b">
        <v>0</v>
      </c>
      <c r="V1239" s="180" t="s">
        <v>1858</v>
      </c>
      <c r="W1239" s="180" t="s">
        <v>42</v>
      </c>
      <c r="X1239" s="159"/>
      <c r="Y1239" s="159"/>
      <c r="Z1239" s="159"/>
    </row>
    <row r="1240" spans="1:26" ht="15" customHeight="1">
      <c r="A1240" s="180" t="s">
        <v>438</v>
      </c>
      <c r="B1240" s="180">
        <v>939398</v>
      </c>
      <c r="C1240" s="180" t="s">
        <v>1837</v>
      </c>
      <c r="D1240" s="180" t="s">
        <v>1866</v>
      </c>
      <c r="E1240" s="180" t="s">
        <v>5844</v>
      </c>
      <c r="F1240" s="180">
        <v>30</v>
      </c>
      <c r="G1240" s="180" t="s">
        <v>1840</v>
      </c>
      <c r="H1240" s="180" t="s">
        <v>5845</v>
      </c>
      <c r="I1240" s="180" t="s">
        <v>773</v>
      </c>
      <c r="J1240" s="180" t="s">
        <v>1837</v>
      </c>
      <c r="K1240" s="180" t="s">
        <v>1837</v>
      </c>
      <c r="L1240" s="180" t="s">
        <v>1837</v>
      </c>
      <c r="M1240" s="180" t="s">
        <v>1844</v>
      </c>
      <c r="N1240" s="180" t="s">
        <v>438</v>
      </c>
      <c r="O1240" s="180">
        <v>939274</v>
      </c>
      <c r="P1240" s="180">
        <v>939460</v>
      </c>
      <c r="Q1240" s="180" t="s">
        <v>5846</v>
      </c>
      <c r="R1240" s="180">
        <v>0</v>
      </c>
      <c r="S1240" s="180" t="s">
        <v>1905</v>
      </c>
      <c r="T1240" s="180" t="s">
        <v>42</v>
      </c>
      <c r="U1240" s="180" t="b">
        <v>0</v>
      </c>
      <c r="V1240" s="180" t="s">
        <v>1858</v>
      </c>
      <c r="W1240" s="180" t="s">
        <v>42</v>
      </c>
      <c r="X1240" s="159"/>
      <c r="Y1240" s="159"/>
      <c r="Z1240" s="159"/>
    </row>
    <row r="1241" spans="1:26" ht="15" customHeight="1">
      <c r="A1241" s="180" t="s">
        <v>438</v>
      </c>
      <c r="B1241" s="180">
        <v>964529</v>
      </c>
      <c r="C1241" s="180" t="s">
        <v>1837</v>
      </c>
      <c r="D1241" s="180" t="s">
        <v>5847</v>
      </c>
      <c r="E1241" s="180" t="s">
        <v>1890</v>
      </c>
      <c r="F1241" s="180">
        <v>30</v>
      </c>
      <c r="G1241" s="180" t="s">
        <v>1840</v>
      </c>
      <c r="H1241" s="180" t="s">
        <v>5848</v>
      </c>
      <c r="I1241" s="180" t="s">
        <v>773</v>
      </c>
      <c r="J1241" s="180" t="s">
        <v>1837</v>
      </c>
      <c r="K1241" s="180" t="s">
        <v>1837</v>
      </c>
      <c r="L1241" s="180" t="s">
        <v>1837</v>
      </c>
      <c r="M1241" s="180" t="s">
        <v>1844</v>
      </c>
      <c r="N1241" s="180" t="s">
        <v>438</v>
      </c>
      <c r="O1241" s="180">
        <v>964348</v>
      </c>
      <c r="P1241" s="180">
        <v>964530</v>
      </c>
      <c r="Q1241" s="180" t="s">
        <v>5849</v>
      </c>
      <c r="R1241" s="180">
        <v>0</v>
      </c>
      <c r="S1241" s="180" t="s">
        <v>1905</v>
      </c>
      <c r="T1241" s="180" t="s">
        <v>42</v>
      </c>
      <c r="U1241" s="180" t="b">
        <v>0</v>
      </c>
      <c r="V1241" s="180" t="s">
        <v>1858</v>
      </c>
      <c r="W1241" s="180" t="s">
        <v>42</v>
      </c>
      <c r="X1241" s="159"/>
      <c r="Y1241" s="159"/>
      <c r="Z1241" s="159"/>
    </row>
    <row r="1242" spans="1:26" ht="15" customHeight="1">
      <c r="A1242" s="180" t="s">
        <v>438</v>
      </c>
      <c r="B1242" s="180">
        <v>980796</v>
      </c>
      <c r="C1242" s="180" t="s">
        <v>1837</v>
      </c>
      <c r="D1242" s="180" t="s">
        <v>1981</v>
      </c>
      <c r="E1242" s="180" t="s">
        <v>1866</v>
      </c>
      <c r="F1242" s="180">
        <v>303.79000000000002</v>
      </c>
      <c r="G1242" s="180" t="s">
        <v>1840</v>
      </c>
      <c r="H1242" s="180" t="s">
        <v>5850</v>
      </c>
      <c r="I1242" s="180" t="s">
        <v>2339</v>
      </c>
      <c r="J1242" s="180" t="s">
        <v>5851</v>
      </c>
      <c r="K1242" s="180" t="s">
        <v>5852</v>
      </c>
      <c r="L1242" s="180" t="s">
        <v>5853</v>
      </c>
      <c r="M1242" s="180" t="s">
        <v>1837</v>
      </c>
      <c r="N1242" s="180" t="s">
        <v>438</v>
      </c>
      <c r="O1242" s="180">
        <v>978880</v>
      </c>
      <c r="P1242" s="180">
        <v>981029</v>
      </c>
      <c r="Q1242" s="180" t="s">
        <v>5854</v>
      </c>
      <c r="R1242" s="180">
        <v>0</v>
      </c>
      <c r="S1242" s="180" t="s">
        <v>33</v>
      </c>
      <c r="T1242" s="180" t="s">
        <v>42</v>
      </c>
      <c r="U1242" s="180" t="b">
        <v>0</v>
      </c>
      <c r="V1242" s="180" t="s">
        <v>1858</v>
      </c>
      <c r="W1242" s="180" t="s">
        <v>42</v>
      </c>
      <c r="X1242" s="159"/>
      <c r="Y1242" s="159"/>
      <c r="Z1242" s="159"/>
    </row>
    <row r="1243" spans="1:26" ht="15" customHeight="1">
      <c r="A1243" s="180" t="s">
        <v>438</v>
      </c>
      <c r="B1243" s="180">
        <v>1708843</v>
      </c>
      <c r="C1243" s="180" t="s">
        <v>1837</v>
      </c>
      <c r="D1243" s="180" t="s">
        <v>1994</v>
      </c>
      <c r="E1243" s="180" t="s">
        <v>1847</v>
      </c>
      <c r="F1243" s="180">
        <v>30</v>
      </c>
      <c r="G1243" s="180" t="s">
        <v>1840</v>
      </c>
      <c r="H1243" s="180" t="s">
        <v>5855</v>
      </c>
      <c r="I1243" s="180" t="s">
        <v>773</v>
      </c>
      <c r="J1243" s="180" t="s">
        <v>1837</v>
      </c>
      <c r="K1243" s="180" t="s">
        <v>1837</v>
      </c>
      <c r="L1243" s="180" t="s">
        <v>1837</v>
      </c>
      <c r="M1243" s="180" t="s">
        <v>1896</v>
      </c>
      <c r="N1243" s="180" t="s">
        <v>438</v>
      </c>
      <c r="O1243" s="180">
        <v>1708793</v>
      </c>
      <c r="P1243" s="180">
        <v>1708952</v>
      </c>
      <c r="Q1243" s="180" t="s">
        <v>1845</v>
      </c>
      <c r="R1243" s="180">
        <v>0</v>
      </c>
      <c r="S1243" s="180" t="s">
        <v>33</v>
      </c>
      <c r="T1243" s="180" t="s">
        <v>42</v>
      </c>
      <c r="U1243" s="180" t="b">
        <v>0</v>
      </c>
      <c r="V1243" s="180" t="s">
        <v>1858</v>
      </c>
      <c r="W1243" s="180" t="s">
        <v>42</v>
      </c>
      <c r="X1243" s="159"/>
      <c r="Y1243" s="159"/>
      <c r="Z1243" s="159"/>
    </row>
    <row r="1244" spans="1:26" ht="15" customHeight="1">
      <c r="A1244" s="180" t="s">
        <v>438</v>
      </c>
      <c r="B1244" s="180">
        <v>1708855</v>
      </c>
      <c r="C1244" s="180" t="s">
        <v>1837</v>
      </c>
      <c r="D1244" s="180" t="s">
        <v>2462</v>
      </c>
      <c r="E1244" s="180" t="s">
        <v>1839</v>
      </c>
      <c r="F1244" s="180">
        <v>30</v>
      </c>
      <c r="G1244" s="180" t="s">
        <v>1840</v>
      </c>
      <c r="H1244" s="180" t="s">
        <v>5856</v>
      </c>
      <c r="I1244" s="180" t="s">
        <v>773</v>
      </c>
      <c r="J1244" s="180" t="s">
        <v>1837</v>
      </c>
      <c r="K1244" s="180" t="s">
        <v>1837</v>
      </c>
      <c r="L1244" s="180" t="s">
        <v>1837</v>
      </c>
      <c r="M1244" s="180" t="s">
        <v>1844</v>
      </c>
      <c r="N1244" s="180" t="s">
        <v>438</v>
      </c>
      <c r="O1244" s="180">
        <v>1708793</v>
      </c>
      <c r="P1244" s="180">
        <v>1708952</v>
      </c>
      <c r="Q1244" s="180" t="s">
        <v>1845</v>
      </c>
      <c r="R1244" s="180">
        <v>0</v>
      </c>
      <c r="S1244" s="180" t="s">
        <v>33</v>
      </c>
      <c r="T1244" s="180" t="s">
        <v>42</v>
      </c>
      <c r="U1244" s="180" t="b">
        <v>0</v>
      </c>
      <c r="V1244" s="180" t="s">
        <v>1858</v>
      </c>
      <c r="W1244" s="180" t="s">
        <v>42</v>
      </c>
      <c r="X1244" s="159"/>
      <c r="Y1244" s="159"/>
      <c r="Z1244" s="159"/>
    </row>
    <row r="1245" spans="1:26" ht="15" customHeight="1">
      <c r="A1245" s="180" t="s">
        <v>438</v>
      </c>
      <c r="B1245" s="180">
        <v>1919188</v>
      </c>
      <c r="C1245" s="180" t="s">
        <v>1837</v>
      </c>
      <c r="D1245" s="180" t="s">
        <v>1851</v>
      </c>
      <c r="E1245" s="180" t="s">
        <v>1847</v>
      </c>
      <c r="F1245" s="180">
        <v>440.57</v>
      </c>
      <c r="G1245" s="180" t="s">
        <v>1840</v>
      </c>
      <c r="H1245" s="180" t="s">
        <v>1852</v>
      </c>
      <c r="I1245" s="180" t="s">
        <v>1853</v>
      </c>
      <c r="J1245" s="180" t="s">
        <v>1854</v>
      </c>
      <c r="K1245" s="180" t="s">
        <v>1855</v>
      </c>
      <c r="L1245" s="180" t="s">
        <v>1856</v>
      </c>
      <c r="M1245" s="180" t="s">
        <v>1844</v>
      </c>
      <c r="N1245" s="180" t="s">
        <v>438</v>
      </c>
      <c r="O1245" s="180">
        <v>1919181</v>
      </c>
      <c r="P1245" s="180">
        <v>1919265</v>
      </c>
      <c r="Q1245" s="180" t="s">
        <v>1857</v>
      </c>
      <c r="R1245" s="180">
        <v>0</v>
      </c>
      <c r="S1245" s="180" t="s">
        <v>33</v>
      </c>
      <c r="T1245" s="180" t="s">
        <v>42</v>
      </c>
      <c r="U1245" s="180" t="b">
        <v>0</v>
      </c>
      <c r="V1245" s="180" t="s">
        <v>1858</v>
      </c>
      <c r="W1245" s="180" t="s">
        <v>42</v>
      </c>
      <c r="X1245" s="159"/>
      <c r="Y1245" s="159"/>
      <c r="Z1245" s="159"/>
    </row>
    <row r="1246" spans="1:26" ht="15" customHeight="1">
      <c r="A1246" s="180" t="s">
        <v>438</v>
      </c>
      <c r="B1246" s="180">
        <v>1955652</v>
      </c>
      <c r="C1246" s="180" t="s">
        <v>1837</v>
      </c>
      <c r="D1246" s="180" t="s">
        <v>1859</v>
      </c>
      <c r="E1246" s="180" t="s">
        <v>1847</v>
      </c>
      <c r="F1246" s="180">
        <v>583.6</v>
      </c>
      <c r="G1246" s="180" t="s">
        <v>1837</v>
      </c>
      <c r="H1246" s="180" t="s">
        <v>1860</v>
      </c>
      <c r="I1246" s="180" t="s">
        <v>1861</v>
      </c>
      <c r="J1246" s="180" t="s">
        <v>5857</v>
      </c>
      <c r="K1246" s="180" t="s">
        <v>1837</v>
      </c>
      <c r="L1246" s="180" t="s">
        <v>5858</v>
      </c>
      <c r="M1246" s="180" t="s">
        <v>1837</v>
      </c>
      <c r="N1246" s="180" t="s">
        <v>438</v>
      </c>
      <c r="O1246" s="180">
        <v>1955577</v>
      </c>
      <c r="P1246" s="180">
        <v>1955850</v>
      </c>
      <c r="Q1246" s="180" t="s">
        <v>1864</v>
      </c>
      <c r="R1246" s="180">
        <v>0</v>
      </c>
      <c r="S1246" s="180" t="s">
        <v>33</v>
      </c>
      <c r="T1246" s="180" t="s">
        <v>42</v>
      </c>
      <c r="U1246" s="180" t="b">
        <v>0</v>
      </c>
      <c r="V1246" s="180" t="s">
        <v>1858</v>
      </c>
      <c r="W1246" s="180" t="s">
        <v>42</v>
      </c>
      <c r="X1246" s="159"/>
      <c r="Y1246" s="159"/>
      <c r="Z1246" s="159"/>
    </row>
    <row r="1247" spans="1:26" ht="15" customHeight="1">
      <c r="A1247" s="180" t="s">
        <v>438</v>
      </c>
      <c r="B1247" s="180">
        <v>1955672</v>
      </c>
      <c r="C1247" s="180" t="s">
        <v>1837</v>
      </c>
      <c r="D1247" s="180" t="s">
        <v>1865</v>
      </c>
      <c r="E1247" s="180" t="s">
        <v>1866</v>
      </c>
      <c r="F1247" s="180">
        <v>514.87</v>
      </c>
      <c r="G1247" s="180" t="s">
        <v>1837</v>
      </c>
      <c r="H1247" s="180" t="s">
        <v>1867</v>
      </c>
      <c r="I1247" s="180" t="s">
        <v>1868</v>
      </c>
      <c r="J1247" s="180" t="s">
        <v>5859</v>
      </c>
      <c r="K1247" s="180" t="s">
        <v>1837</v>
      </c>
      <c r="L1247" s="180" t="s">
        <v>5860</v>
      </c>
      <c r="M1247" s="180" t="s">
        <v>1837</v>
      </c>
      <c r="N1247" s="180" t="s">
        <v>438</v>
      </c>
      <c r="O1247" s="180">
        <v>1955577</v>
      </c>
      <c r="P1247" s="180">
        <v>1955850</v>
      </c>
      <c r="Q1247" s="180" t="s">
        <v>1864</v>
      </c>
      <c r="R1247" s="180">
        <v>0</v>
      </c>
      <c r="S1247" s="180" t="s">
        <v>33</v>
      </c>
      <c r="T1247" s="180" t="s">
        <v>42</v>
      </c>
      <c r="U1247" s="180" t="b">
        <v>0</v>
      </c>
      <c r="V1247" s="180" t="s">
        <v>1858</v>
      </c>
      <c r="W1247" s="180" t="s">
        <v>42</v>
      </c>
      <c r="X1247" s="159"/>
      <c r="Y1247" s="159"/>
      <c r="Z1247" s="159"/>
    </row>
    <row r="1248" spans="1:26" ht="15" customHeight="1">
      <c r="A1248" s="180" t="s">
        <v>438</v>
      </c>
      <c r="B1248" s="180">
        <v>6469122</v>
      </c>
      <c r="C1248" s="180" t="s">
        <v>1837</v>
      </c>
      <c r="D1248" s="180" t="s">
        <v>2462</v>
      </c>
      <c r="E1248" s="180" t="s">
        <v>1839</v>
      </c>
      <c r="F1248" s="180">
        <v>285.73</v>
      </c>
      <c r="G1248" s="180" t="s">
        <v>1840</v>
      </c>
      <c r="H1248" s="180" t="s">
        <v>5861</v>
      </c>
      <c r="I1248" s="180" t="s">
        <v>1887</v>
      </c>
      <c r="J1248" s="180" t="s">
        <v>5862</v>
      </c>
      <c r="K1248" s="180" t="s">
        <v>5863</v>
      </c>
      <c r="L1248" s="180" t="s">
        <v>1837</v>
      </c>
      <c r="M1248" s="180" t="s">
        <v>1837</v>
      </c>
      <c r="N1248" s="180" t="s">
        <v>438</v>
      </c>
      <c r="O1248" s="180">
        <v>6469041</v>
      </c>
      <c r="P1248" s="180">
        <v>6469241</v>
      </c>
      <c r="Q1248" s="180" t="s">
        <v>5864</v>
      </c>
      <c r="R1248" s="180">
        <v>0</v>
      </c>
      <c r="S1248" s="180" t="s">
        <v>33</v>
      </c>
      <c r="T1248" s="180" t="s">
        <v>42</v>
      </c>
      <c r="U1248" s="180" t="b">
        <v>0</v>
      </c>
      <c r="V1248" s="180" t="s">
        <v>1858</v>
      </c>
      <c r="W1248" s="180" t="s">
        <v>42</v>
      </c>
      <c r="X1248" s="159"/>
      <c r="Y1248" s="159"/>
      <c r="Z1248" s="159"/>
    </row>
    <row r="1249" spans="1:26" ht="15" customHeight="1">
      <c r="A1249" s="180" t="s">
        <v>438</v>
      </c>
      <c r="B1249" s="180">
        <v>10639083</v>
      </c>
      <c r="C1249" s="180" t="s">
        <v>1837</v>
      </c>
      <c r="D1249" s="180" t="s">
        <v>5865</v>
      </c>
      <c r="E1249" s="180" t="s">
        <v>1847</v>
      </c>
      <c r="F1249" s="180">
        <v>1043.73</v>
      </c>
      <c r="G1249" s="180" t="s">
        <v>1840</v>
      </c>
      <c r="H1249" s="180" t="s">
        <v>5866</v>
      </c>
      <c r="I1249" s="180" t="s">
        <v>2369</v>
      </c>
      <c r="J1249" s="180" t="s">
        <v>5867</v>
      </c>
      <c r="K1249" s="180" t="s">
        <v>5868</v>
      </c>
      <c r="L1249" s="180" t="s">
        <v>1837</v>
      </c>
      <c r="M1249" s="180" t="s">
        <v>1837</v>
      </c>
      <c r="N1249" s="180" t="s">
        <v>438</v>
      </c>
      <c r="O1249" s="180">
        <v>10638941</v>
      </c>
      <c r="P1249" s="180">
        <v>10640059</v>
      </c>
      <c r="Q1249" s="180" t="s">
        <v>5869</v>
      </c>
      <c r="R1249" s="180">
        <v>0</v>
      </c>
      <c r="S1249" s="180" t="s">
        <v>33</v>
      </c>
      <c r="T1249" s="180" t="s">
        <v>42</v>
      </c>
      <c r="U1249" s="180" t="b">
        <v>0</v>
      </c>
      <c r="V1249" s="180" t="s">
        <v>1858</v>
      </c>
      <c r="W1249" s="180" t="s">
        <v>42</v>
      </c>
      <c r="X1249" s="159"/>
      <c r="Y1249" s="159"/>
      <c r="Z1249" s="159"/>
    </row>
    <row r="1250" spans="1:26" ht="15" customHeight="1">
      <c r="A1250" s="180" t="s">
        <v>438</v>
      </c>
      <c r="B1250" s="180">
        <v>11650722</v>
      </c>
      <c r="C1250" s="180" t="s">
        <v>1837</v>
      </c>
      <c r="D1250" s="180" t="s">
        <v>1847</v>
      </c>
      <c r="E1250" s="180" t="s">
        <v>1871</v>
      </c>
      <c r="F1250" s="180">
        <v>905.65</v>
      </c>
      <c r="G1250" s="180" t="s">
        <v>1840</v>
      </c>
      <c r="H1250" s="180" t="s">
        <v>1872</v>
      </c>
      <c r="I1250" s="180" t="s">
        <v>1873</v>
      </c>
      <c r="J1250" s="180" t="s">
        <v>1874</v>
      </c>
      <c r="K1250" s="180" t="s">
        <v>1875</v>
      </c>
      <c r="L1250" s="180" t="s">
        <v>1876</v>
      </c>
      <c r="M1250" s="180" t="s">
        <v>1877</v>
      </c>
      <c r="N1250" s="180" t="s">
        <v>438</v>
      </c>
      <c r="O1250" s="180">
        <v>11650465</v>
      </c>
      <c r="P1250" s="180">
        <v>11650834</v>
      </c>
      <c r="Q1250" s="180" t="s">
        <v>1878</v>
      </c>
      <c r="R1250" s="180">
        <v>0</v>
      </c>
      <c r="S1250" s="180" t="s">
        <v>33</v>
      </c>
      <c r="T1250" s="180" t="s">
        <v>42</v>
      </c>
      <c r="U1250" s="180" t="b">
        <v>1</v>
      </c>
      <c r="V1250" s="180" t="s">
        <v>1858</v>
      </c>
      <c r="W1250" s="180" t="s">
        <v>42</v>
      </c>
      <c r="X1250" s="159"/>
      <c r="Y1250" s="159"/>
      <c r="Z1250" s="159"/>
    </row>
    <row r="1251" spans="1:26" ht="15" customHeight="1">
      <c r="A1251" s="180" t="s">
        <v>438</v>
      </c>
      <c r="B1251" s="180">
        <v>12895566</v>
      </c>
      <c r="C1251" s="180" t="s">
        <v>1837</v>
      </c>
      <c r="D1251" s="180" t="s">
        <v>1866</v>
      </c>
      <c r="E1251" s="180" t="s">
        <v>5870</v>
      </c>
      <c r="F1251" s="180">
        <v>56.73</v>
      </c>
      <c r="G1251" s="180" t="s">
        <v>1837</v>
      </c>
      <c r="H1251" s="180" t="s">
        <v>5871</v>
      </c>
      <c r="I1251" s="180" t="s">
        <v>1887</v>
      </c>
      <c r="J1251" s="180" t="s">
        <v>5872</v>
      </c>
      <c r="K1251" s="180" t="s">
        <v>1837</v>
      </c>
      <c r="L1251" s="180" t="s">
        <v>1837</v>
      </c>
      <c r="M1251" s="180" t="s">
        <v>1837</v>
      </c>
      <c r="N1251" s="180" t="s">
        <v>438</v>
      </c>
      <c r="O1251" s="180">
        <v>12895560</v>
      </c>
      <c r="P1251" s="180">
        <v>12895847</v>
      </c>
      <c r="Q1251" s="180" t="s">
        <v>5873</v>
      </c>
      <c r="R1251" s="180">
        <v>0</v>
      </c>
      <c r="S1251" s="180" t="s">
        <v>33</v>
      </c>
      <c r="T1251" s="180" t="s">
        <v>42</v>
      </c>
      <c r="U1251" s="180" t="b">
        <v>0</v>
      </c>
      <c r="V1251" s="180" t="s">
        <v>1858</v>
      </c>
      <c r="W1251" s="180" t="s">
        <v>42</v>
      </c>
      <c r="X1251" s="159"/>
      <c r="Y1251" s="159"/>
      <c r="Z1251" s="159"/>
    </row>
    <row r="1252" spans="1:26" ht="15" customHeight="1">
      <c r="A1252" s="180" t="s">
        <v>438</v>
      </c>
      <c r="B1252" s="180">
        <v>13260413</v>
      </c>
      <c r="C1252" s="180" t="s">
        <v>1837</v>
      </c>
      <c r="D1252" s="180" t="s">
        <v>2500</v>
      </c>
      <c r="E1252" s="180" t="s">
        <v>1839</v>
      </c>
      <c r="F1252" s="180">
        <v>350.73</v>
      </c>
      <c r="G1252" s="180" t="s">
        <v>1837</v>
      </c>
      <c r="H1252" s="180" t="s">
        <v>5874</v>
      </c>
      <c r="I1252" s="180" t="s">
        <v>2618</v>
      </c>
      <c r="J1252" s="180" t="s">
        <v>5875</v>
      </c>
      <c r="K1252" s="180" t="s">
        <v>1837</v>
      </c>
      <c r="L1252" s="180" t="s">
        <v>1837</v>
      </c>
      <c r="M1252" s="180" t="s">
        <v>1837</v>
      </c>
      <c r="N1252" s="180" t="s">
        <v>438</v>
      </c>
      <c r="O1252" s="180">
        <v>13260221</v>
      </c>
      <c r="P1252" s="180">
        <v>13260803</v>
      </c>
      <c r="Q1252" s="180" t="s">
        <v>5876</v>
      </c>
      <c r="R1252" s="180">
        <v>0</v>
      </c>
      <c r="S1252" s="180" t="s">
        <v>1905</v>
      </c>
      <c r="T1252" s="180" t="s">
        <v>42</v>
      </c>
      <c r="U1252" s="180" t="b">
        <v>0</v>
      </c>
      <c r="V1252" s="180" t="s">
        <v>1858</v>
      </c>
      <c r="W1252" s="180" t="s">
        <v>42</v>
      </c>
      <c r="X1252" s="159"/>
      <c r="Y1252" s="159"/>
      <c r="Z1252" s="159"/>
    </row>
    <row r="1253" spans="1:26" ht="15" customHeight="1">
      <c r="A1253" s="180" t="s">
        <v>438</v>
      </c>
      <c r="B1253" s="180">
        <v>13306220</v>
      </c>
      <c r="C1253" s="180" t="s">
        <v>1837</v>
      </c>
      <c r="D1253" s="180" t="s">
        <v>1839</v>
      </c>
      <c r="E1253" s="180" t="s">
        <v>5877</v>
      </c>
      <c r="F1253" s="180">
        <v>317.73</v>
      </c>
      <c r="G1253" s="180" t="s">
        <v>1837</v>
      </c>
      <c r="H1253" s="180" t="s">
        <v>5878</v>
      </c>
      <c r="I1253" s="180" t="s">
        <v>1990</v>
      </c>
      <c r="J1253" s="180" t="s">
        <v>5879</v>
      </c>
      <c r="K1253" s="180" t="s">
        <v>1837</v>
      </c>
      <c r="L1253" s="180" t="s">
        <v>1837</v>
      </c>
      <c r="M1253" s="180" t="s">
        <v>1837</v>
      </c>
      <c r="N1253" s="180" t="s">
        <v>438</v>
      </c>
      <c r="O1253" s="180">
        <v>13305954</v>
      </c>
      <c r="P1253" s="180">
        <v>13306241</v>
      </c>
      <c r="Q1253" s="180" t="s">
        <v>5880</v>
      </c>
      <c r="R1253" s="180">
        <v>0</v>
      </c>
      <c r="S1253" s="180" t="s">
        <v>1905</v>
      </c>
      <c r="T1253" s="180" t="s">
        <v>42</v>
      </c>
      <c r="U1253" s="180" t="b">
        <v>0</v>
      </c>
      <c r="V1253" s="180" t="s">
        <v>1858</v>
      </c>
      <c r="W1253" s="180" t="s">
        <v>42</v>
      </c>
      <c r="X1253" s="159"/>
      <c r="Y1253" s="159"/>
      <c r="Z1253" s="159"/>
    </row>
    <row r="1254" spans="1:26" ht="15" customHeight="1">
      <c r="A1254" s="180" t="s">
        <v>438</v>
      </c>
      <c r="B1254" s="180">
        <v>13779899</v>
      </c>
      <c r="C1254" s="180" t="s">
        <v>1837</v>
      </c>
      <c r="D1254" s="180" t="s">
        <v>1890</v>
      </c>
      <c r="E1254" s="180" t="s">
        <v>4429</v>
      </c>
      <c r="F1254" s="180">
        <v>1980.5</v>
      </c>
      <c r="G1254" s="180" t="s">
        <v>1840</v>
      </c>
      <c r="H1254" s="180" t="s">
        <v>4430</v>
      </c>
      <c r="I1254" s="180" t="s">
        <v>4284</v>
      </c>
      <c r="J1254" s="180" t="s">
        <v>5881</v>
      </c>
      <c r="K1254" s="180" t="s">
        <v>5882</v>
      </c>
      <c r="L1254" s="180" t="s">
        <v>5883</v>
      </c>
      <c r="M1254" s="180" t="s">
        <v>1837</v>
      </c>
      <c r="N1254" s="180" t="s">
        <v>438</v>
      </c>
      <c r="O1254" s="180">
        <v>13778417</v>
      </c>
      <c r="P1254" s="180">
        <v>13782831</v>
      </c>
      <c r="Q1254" s="180" t="s">
        <v>4434</v>
      </c>
      <c r="R1254" s="180">
        <v>0</v>
      </c>
      <c r="S1254" s="180" t="s">
        <v>1905</v>
      </c>
      <c r="T1254" s="180" t="s">
        <v>42</v>
      </c>
      <c r="U1254" s="180" t="b">
        <v>0</v>
      </c>
      <c r="V1254" s="180" t="s">
        <v>1858</v>
      </c>
      <c r="W1254" s="180" t="s">
        <v>42</v>
      </c>
      <c r="X1254" s="159"/>
      <c r="Y1254" s="159"/>
      <c r="Z1254" s="159"/>
    </row>
    <row r="1255" spans="1:26" ht="15" customHeight="1">
      <c r="A1255" s="180" t="s">
        <v>438</v>
      </c>
      <c r="B1255" s="180">
        <v>16758041</v>
      </c>
      <c r="C1255" s="180" t="s">
        <v>1837</v>
      </c>
      <c r="D1255" s="180" t="s">
        <v>1879</v>
      </c>
      <c r="E1255" s="180" t="s">
        <v>1839</v>
      </c>
      <c r="F1255" s="180">
        <v>259.73</v>
      </c>
      <c r="G1255" s="180" t="s">
        <v>1840</v>
      </c>
      <c r="H1255" s="180" t="s">
        <v>1880</v>
      </c>
      <c r="I1255" s="180" t="s">
        <v>1881</v>
      </c>
      <c r="J1255" s="180" t="s">
        <v>1882</v>
      </c>
      <c r="K1255" s="180" t="s">
        <v>1883</v>
      </c>
      <c r="L1255" s="180" t="s">
        <v>1837</v>
      </c>
      <c r="M1255" s="180" t="s">
        <v>1896</v>
      </c>
      <c r="N1255" s="180" t="s">
        <v>438</v>
      </c>
      <c r="O1255" s="180">
        <v>16757941</v>
      </c>
      <c r="P1255" s="180">
        <v>16758088</v>
      </c>
      <c r="Q1255" s="180" t="s">
        <v>1884</v>
      </c>
      <c r="R1255" s="180">
        <v>0</v>
      </c>
      <c r="S1255" s="180" t="s">
        <v>33</v>
      </c>
      <c r="T1255" s="180" t="s">
        <v>42</v>
      </c>
      <c r="U1255" s="180" t="b">
        <v>0</v>
      </c>
      <c r="V1255" s="180" t="s">
        <v>1858</v>
      </c>
      <c r="W1255" s="180" t="s">
        <v>42</v>
      </c>
      <c r="X1255" s="159"/>
      <c r="Y1255" s="159"/>
      <c r="Z1255" s="159"/>
    </row>
    <row r="1256" spans="1:26" ht="15" customHeight="1">
      <c r="A1256" s="180" t="s">
        <v>438</v>
      </c>
      <c r="B1256" s="180">
        <v>16761046</v>
      </c>
      <c r="C1256" s="180" t="s">
        <v>1837</v>
      </c>
      <c r="D1256" s="180" t="s">
        <v>1885</v>
      </c>
      <c r="E1256" s="180" t="s">
        <v>1866</v>
      </c>
      <c r="F1256" s="180">
        <v>767.73</v>
      </c>
      <c r="G1256" s="180" t="s">
        <v>1840</v>
      </c>
      <c r="H1256" s="180" t="s">
        <v>1886</v>
      </c>
      <c r="I1256" s="180" t="s">
        <v>1887</v>
      </c>
      <c r="J1256" s="180" t="s">
        <v>5884</v>
      </c>
      <c r="K1256" s="180" t="s">
        <v>5885</v>
      </c>
      <c r="L1256" s="180" t="s">
        <v>1837</v>
      </c>
      <c r="M1256" s="180" t="s">
        <v>1837</v>
      </c>
      <c r="N1256" s="180" t="s">
        <v>438</v>
      </c>
      <c r="O1256" s="180">
        <v>16760954</v>
      </c>
      <c r="P1256" s="180">
        <v>16761102</v>
      </c>
      <c r="Q1256" s="180" t="s">
        <v>1884</v>
      </c>
      <c r="R1256" s="180">
        <v>0</v>
      </c>
      <c r="S1256" s="180" t="s">
        <v>33</v>
      </c>
      <c r="T1256" s="180" t="s">
        <v>42</v>
      </c>
      <c r="U1256" s="180" t="b">
        <v>0</v>
      </c>
      <c r="V1256" s="180" t="s">
        <v>1858</v>
      </c>
      <c r="W1256" s="180" t="s">
        <v>42</v>
      </c>
      <c r="X1256" s="159"/>
      <c r="Y1256" s="159"/>
      <c r="Z1256" s="159"/>
    </row>
    <row r="1257" spans="1:26" ht="15" customHeight="1">
      <c r="A1257" s="180" t="s">
        <v>438</v>
      </c>
      <c r="B1257" s="180">
        <v>20722839</v>
      </c>
      <c r="C1257" s="180" t="s">
        <v>1837</v>
      </c>
      <c r="D1257" s="180" t="s">
        <v>2175</v>
      </c>
      <c r="E1257" s="180" t="s">
        <v>1866</v>
      </c>
      <c r="F1257" s="180">
        <v>305.95999999999998</v>
      </c>
      <c r="G1257" s="180" t="s">
        <v>1840</v>
      </c>
      <c r="H1257" s="180" t="s">
        <v>5886</v>
      </c>
      <c r="I1257" s="180" t="s">
        <v>3962</v>
      </c>
      <c r="J1257" s="180" t="s">
        <v>5887</v>
      </c>
      <c r="K1257" s="180" t="s">
        <v>5888</v>
      </c>
      <c r="L1257" s="180" t="s">
        <v>5889</v>
      </c>
      <c r="M1257" s="180" t="s">
        <v>1837</v>
      </c>
      <c r="N1257" s="180" t="s">
        <v>438</v>
      </c>
      <c r="O1257" s="180">
        <v>20722755</v>
      </c>
      <c r="P1257" s="180">
        <v>20722915</v>
      </c>
      <c r="Q1257" s="180" t="s">
        <v>5890</v>
      </c>
      <c r="R1257" s="180">
        <v>0</v>
      </c>
      <c r="S1257" s="180" t="s">
        <v>33</v>
      </c>
      <c r="T1257" s="180" t="s">
        <v>42</v>
      </c>
      <c r="U1257" s="180" t="b">
        <v>0</v>
      </c>
      <c r="V1257" s="180" t="s">
        <v>1858</v>
      </c>
      <c r="W1257" s="180" t="s">
        <v>42</v>
      </c>
      <c r="X1257" s="159"/>
      <c r="Y1257" s="159"/>
      <c r="Z1257" s="159"/>
    </row>
    <row r="1258" spans="1:26" ht="15" customHeight="1">
      <c r="A1258" s="180" t="s">
        <v>438</v>
      </c>
      <c r="B1258" s="180">
        <v>26282328</v>
      </c>
      <c r="C1258" s="180" t="s">
        <v>1837</v>
      </c>
      <c r="D1258" s="180" t="s">
        <v>1890</v>
      </c>
      <c r="E1258" s="180" t="s">
        <v>1891</v>
      </c>
      <c r="F1258" s="180">
        <v>685.73</v>
      </c>
      <c r="G1258" s="180" t="s">
        <v>1840</v>
      </c>
      <c r="H1258" s="180" t="s">
        <v>1892</v>
      </c>
      <c r="I1258" s="180" t="s">
        <v>1893</v>
      </c>
      <c r="J1258" s="180" t="s">
        <v>1894</v>
      </c>
      <c r="K1258" s="180" t="s">
        <v>1895</v>
      </c>
      <c r="L1258" s="180" t="s">
        <v>1837</v>
      </c>
      <c r="M1258" s="180" t="s">
        <v>1844</v>
      </c>
      <c r="N1258" s="180" t="s">
        <v>438</v>
      </c>
      <c r="O1258" s="180">
        <v>26282298</v>
      </c>
      <c r="P1258" s="180">
        <v>26282569</v>
      </c>
      <c r="Q1258" s="180" t="s">
        <v>1897</v>
      </c>
      <c r="R1258" s="180">
        <v>0</v>
      </c>
      <c r="S1258" s="180" t="s">
        <v>33</v>
      </c>
      <c r="T1258" s="180" t="s">
        <v>42</v>
      </c>
      <c r="U1258" s="180" t="b">
        <v>0</v>
      </c>
      <c r="V1258" s="180" t="s">
        <v>1858</v>
      </c>
      <c r="W1258" s="180" t="s">
        <v>42</v>
      </c>
      <c r="X1258" s="159"/>
      <c r="Y1258" s="159"/>
      <c r="Z1258" s="159"/>
    </row>
    <row r="1259" spans="1:26" ht="15" customHeight="1">
      <c r="A1259" s="180" t="s">
        <v>438</v>
      </c>
      <c r="B1259" s="180">
        <v>26282374</v>
      </c>
      <c r="C1259" s="180" t="s">
        <v>1837</v>
      </c>
      <c r="D1259" s="180" t="s">
        <v>3440</v>
      </c>
      <c r="E1259" s="180" t="s">
        <v>1890</v>
      </c>
      <c r="F1259" s="180">
        <v>646.73</v>
      </c>
      <c r="G1259" s="180" t="s">
        <v>1837</v>
      </c>
      <c r="H1259" s="180" t="s">
        <v>4447</v>
      </c>
      <c r="I1259" s="180" t="s">
        <v>1887</v>
      </c>
      <c r="J1259" s="180" t="s">
        <v>5891</v>
      </c>
      <c r="K1259" s="180" t="s">
        <v>1837</v>
      </c>
      <c r="L1259" s="180" t="s">
        <v>1837</v>
      </c>
      <c r="M1259" s="180" t="s">
        <v>1837</v>
      </c>
      <c r="N1259" s="180" t="s">
        <v>438</v>
      </c>
      <c r="O1259" s="180">
        <v>26282298</v>
      </c>
      <c r="P1259" s="180">
        <v>26282569</v>
      </c>
      <c r="Q1259" s="180" t="s">
        <v>1897</v>
      </c>
      <c r="R1259" s="180">
        <v>0</v>
      </c>
      <c r="S1259" s="180" t="s">
        <v>33</v>
      </c>
      <c r="T1259" s="180" t="s">
        <v>42</v>
      </c>
      <c r="U1259" s="180" t="b">
        <v>0</v>
      </c>
      <c r="V1259" s="180" t="s">
        <v>1858</v>
      </c>
      <c r="W1259" s="180" t="s">
        <v>42</v>
      </c>
      <c r="X1259" s="159"/>
      <c r="Y1259" s="159"/>
      <c r="Z1259" s="159"/>
    </row>
    <row r="1260" spans="1:26" ht="15" customHeight="1">
      <c r="A1260" s="180" t="s">
        <v>438</v>
      </c>
      <c r="B1260" s="180">
        <v>26282377</v>
      </c>
      <c r="C1260" s="180" t="s">
        <v>1837</v>
      </c>
      <c r="D1260" s="180" t="s">
        <v>4449</v>
      </c>
      <c r="E1260" s="180" t="s">
        <v>1866</v>
      </c>
      <c r="F1260" s="180">
        <v>619.73</v>
      </c>
      <c r="G1260" s="180" t="s">
        <v>1837</v>
      </c>
      <c r="H1260" s="180" t="s">
        <v>4450</v>
      </c>
      <c r="I1260" s="180" t="s">
        <v>1881</v>
      </c>
      <c r="J1260" s="180" t="s">
        <v>5892</v>
      </c>
      <c r="K1260" s="180" t="s">
        <v>1837</v>
      </c>
      <c r="L1260" s="180" t="s">
        <v>1837</v>
      </c>
      <c r="M1260" s="180" t="s">
        <v>1837</v>
      </c>
      <c r="N1260" s="180" t="s">
        <v>438</v>
      </c>
      <c r="O1260" s="180">
        <v>26282298</v>
      </c>
      <c r="P1260" s="180">
        <v>26282569</v>
      </c>
      <c r="Q1260" s="180" t="s">
        <v>1897</v>
      </c>
      <c r="R1260" s="180">
        <v>0</v>
      </c>
      <c r="S1260" s="180" t="s">
        <v>33</v>
      </c>
      <c r="T1260" s="180" t="s">
        <v>42</v>
      </c>
      <c r="U1260" s="180" t="b">
        <v>0</v>
      </c>
      <c r="V1260" s="180" t="s">
        <v>1858</v>
      </c>
      <c r="W1260" s="180" t="s">
        <v>42</v>
      </c>
      <c r="X1260" s="159"/>
      <c r="Y1260" s="159"/>
      <c r="Z1260" s="159"/>
    </row>
    <row r="1261" spans="1:26" ht="15" customHeight="1">
      <c r="A1261" s="180" t="s">
        <v>438</v>
      </c>
      <c r="B1261" s="180">
        <v>26364795</v>
      </c>
      <c r="C1261" s="180" t="s">
        <v>1837</v>
      </c>
      <c r="D1261" s="180" t="s">
        <v>5893</v>
      </c>
      <c r="E1261" s="180" t="s">
        <v>1847</v>
      </c>
      <c r="F1261" s="180">
        <v>462.95</v>
      </c>
      <c r="G1261" s="180" t="s">
        <v>1840</v>
      </c>
      <c r="H1261" s="180" t="s">
        <v>5894</v>
      </c>
      <c r="I1261" s="180" t="s">
        <v>5895</v>
      </c>
      <c r="J1261" s="180" t="s">
        <v>5896</v>
      </c>
      <c r="K1261" s="180" t="s">
        <v>5897</v>
      </c>
      <c r="L1261" s="180" t="s">
        <v>5898</v>
      </c>
      <c r="M1261" s="180" t="s">
        <v>1837</v>
      </c>
      <c r="N1261" s="180" t="s">
        <v>438</v>
      </c>
      <c r="O1261" s="180">
        <v>26364531</v>
      </c>
      <c r="P1261" s="180">
        <v>26365226</v>
      </c>
      <c r="Q1261" s="180" t="s">
        <v>5899</v>
      </c>
      <c r="R1261" s="180">
        <v>0</v>
      </c>
      <c r="S1261" s="180" t="s">
        <v>33</v>
      </c>
      <c r="T1261" s="180" t="s">
        <v>42</v>
      </c>
      <c r="U1261" s="180" t="b">
        <v>0</v>
      </c>
      <c r="V1261" s="180" t="s">
        <v>1858</v>
      </c>
      <c r="W1261" s="180" t="s">
        <v>42</v>
      </c>
      <c r="X1261" s="159"/>
      <c r="Y1261" s="159"/>
      <c r="Z1261" s="159"/>
    </row>
    <row r="1262" spans="1:26" ht="15" customHeight="1">
      <c r="A1262" s="180" t="s">
        <v>438</v>
      </c>
      <c r="B1262" s="180">
        <v>31433042</v>
      </c>
      <c r="C1262" s="180" t="s">
        <v>1837</v>
      </c>
      <c r="D1262" s="180" t="s">
        <v>1890</v>
      </c>
      <c r="E1262" s="180" t="s">
        <v>1898</v>
      </c>
      <c r="F1262" s="180">
        <v>1929.05</v>
      </c>
      <c r="G1262" s="180" t="s">
        <v>1840</v>
      </c>
      <c r="H1262" s="180" t="s">
        <v>1899</v>
      </c>
      <c r="I1262" s="180" t="s">
        <v>1900</v>
      </c>
      <c r="J1262" s="180" t="s">
        <v>1901</v>
      </c>
      <c r="K1262" s="180" t="s">
        <v>1902</v>
      </c>
      <c r="L1262" s="180" t="s">
        <v>1903</v>
      </c>
      <c r="M1262" s="180" t="s">
        <v>1877</v>
      </c>
      <c r="N1262" s="180" t="s">
        <v>438</v>
      </c>
      <c r="O1262" s="180">
        <v>31432966</v>
      </c>
      <c r="P1262" s="180">
        <v>31433185</v>
      </c>
      <c r="Q1262" s="180" t="s">
        <v>1904</v>
      </c>
      <c r="R1262" s="180">
        <v>0</v>
      </c>
      <c r="S1262" s="180" t="s">
        <v>1905</v>
      </c>
      <c r="T1262" s="180" t="s">
        <v>42</v>
      </c>
      <c r="U1262" s="180" t="b">
        <v>0</v>
      </c>
      <c r="V1262" s="180" t="s">
        <v>1858</v>
      </c>
      <c r="W1262" s="180" t="s">
        <v>42</v>
      </c>
      <c r="X1262" s="159"/>
      <c r="Y1262" s="159"/>
      <c r="Z1262" s="159"/>
    </row>
    <row r="1263" spans="1:26" ht="15" customHeight="1">
      <c r="A1263" s="180" t="s">
        <v>438</v>
      </c>
      <c r="B1263" s="180">
        <v>35114681</v>
      </c>
      <c r="C1263" s="180" t="s">
        <v>1837</v>
      </c>
      <c r="D1263" s="180" t="s">
        <v>5900</v>
      </c>
      <c r="E1263" s="180" t="s">
        <v>1866</v>
      </c>
      <c r="F1263" s="180">
        <v>1775.92</v>
      </c>
      <c r="G1263" s="180" t="s">
        <v>1840</v>
      </c>
      <c r="H1263" s="180" t="s">
        <v>5901</v>
      </c>
      <c r="I1263" s="180" t="s">
        <v>1973</v>
      </c>
      <c r="J1263" s="180" t="s">
        <v>5902</v>
      </c>
      <c r="K1263" s="180" t="s">
        <v>5903</v>
      </c>
      <c r="L1263" s="180" t="s">
        <v>5904</v>
      </c>
      <c r="M1263" s="180" t="s">
        <v>1837</v>
      </c>
      <c r="N1263" s="180" t="s">
        <v>438</v>
      </c>
      <c r="O1263" s="180">
        <v>35112976</v>
      </c>
      <c r="P1263" s="180">
        <v>35115259</v>
      </c>
      <c r="Q1263" s="180" t="s">
        <v>1798</v>
      </c>
      <c r="R1263" s="180">
        <v>0</v>
      </c>
      <c r="S1263" s="180" t="s">
        <v>1905</v>
      </c>
      <c r="T1263" s="180" t="s">
        <v>42</v>
      </c>
      <c r="U1263" s="180" t="b">
        <v>0</v>
      </c>
      <c r="V1263" s="180" t="s">
        <v>1858</v>
      </c>
      <c r="W1263" s="180" t="s">
        <v>42</v>
      </c>
      <c r="X1263" s="159"/>
      <c r="Y1263" s="159"/>
      <c r="Z1263" s="159"/>
    </row>
    <row r="1264" spans="1:26" ht="15" customHeight="1">
      <c r="A1264" s="180" t="s">
        <v>438</v>
      </c>
      <c r="B1264" s="180">
        <v>44813387</v>
      </c>
      <c r="C1264" s="180" t="s">
        <v>1837</v>
      </c>
      <c r="D1264" s="180" t="s">
        <v>1866</v>
      </c>
      <c r="E1264" s="180" t="s">
        <v>5905</v>
      </c>
      <c r="F1264" s="180">
        <v>81.73</v>
      </c>
      <c r="G1264" s="180" t="s">
        <v>1837</v>
      </c>
      <c r="H1264" s="180" t="s">
        <v>5906</v>
      </c>
      <c r="I1264" s="180" t="s">
        <v>2098</v>
      </c>
      <c r="J1264" s="180" t="s">
        <v>5907</v>
      </c>
      <c r="K1264" s="180" t="s">
        <v>1837</v>
      </c>
      <c r="L1264" s="180" t="s">
        <v>1837</v>
      </c>
      <c r="M1264" s="180" t="s">
        <v>1837</v>
      </c>
      <c r="N1264" s="180" t="s">
        <v>438</v>
      </c>
      <c r="O1264" s="180">
        <v>44813373</v>
      </c>
      <c r="P1264" s="180">
        <v>44813499</v>
      </c>
      <c r="Q1264" s="180" t="s">
        <v>5908</v>
      </c>
      <c r="R1264" s="180">
        <v>0</v>
      </c>
      <c r="S1264" s="180" t="s">
        <v>1905</v>
      </c>
      <c r="T1264" s="180" t="s">
        <v>42</v>
      </c>
      <c r="U1264" s="180" t="b">
        <v>0</v>
      </c>
      <c r="V1264" s="180" t="s">
        <v>1858</v>
      </c>
      <c r="W1264" s="180" t="s">
        <v>42</v>
      </c>
      <c r="X1264" s="159"/>
      <c r="Y1264" s="159"/>
      <c r="Z1264" s="159"/>
    </row>
    <row r="1265" spans="1:26" ht="15" customHeight="1">
      <c r="A1265" s="180" t="s">
        <v>438</v>
      </c>
      <c r="B1265" s="180">
        <v>44813389</v>
      </c>
      <c r="C1265" s="180" t="s">
        <v>1837</v>
      </c>
      <c r="D1265" s="180" t="s">
        <v>1847</v>
      </c>
      <c r="E1265" s="180" t="s">
        <v>5909</v>
      </c>
      <c r="F1265" s="180">
        <v>80.73</v>
      </c>
      <c r="G1265" s="180" t="s">
        <v>1837</v>
      </c>
      <c r="H1265" s="180" t="s">
        <v>5910</v>
      </c>
      <c r="I1265" s="180" t="s">
        <v>1887</v>
      </c>
      <c r="J1265" s="180" t="s">
        <v>5911</v>
      </c>
      <c r="K1265" s="180" t="s">
        <v>1837</v>
      </c>
      <c r="L1265" s="180" t="s">
        <v>1837</v>
      </c>
      <c r="M1265" s="180" t="s">
        <v>1837</v>
      </c>
      <c r="N1265" s="180" t="s">
        <v>438</v>
      </c>
      <c r="O1265" s="180">
        <v>44813373</v>
      </c>
      <c r="P1265" s="180">
        <v>44813499</v>
      </c>
      <c r="Q1265" s="180" t="s">
        <v>5908</v>
      </c>
      <c r="R1265" s="180">
        <v>0</v>
      </c>
      <c r="S1265" s="180" t="s">
        <v>1905</v>
      </c>
      <c r="T1265" s="180" t="s">
        <v>42</v>
      </c>
      <c r="U1265" s="180" t="b">
        <v>0</v>
      </c>
      <c r="V1265" s="180" t="s">
        <v>1858</v>
      </c>
      <c r="W1265" s="180" t="s">
        <v>42</v>
      </c>
      <c r="X1265" s="159"/>
      <c r="Y1265" s="159"/>
      <c r="Z1265" s="159"/>
    </row>
    <row r="1266" spans="1:26" ht="15" customHeight="1">
      <c r="A1266" s="180" t="s">
        <v>438</v>
      </c>
      <c r="B1266" s="180">
        <v>50419101</v>
      </c>
      <c r="C1266" s="180" t="s">
        <v>1837</v>
      </c>
      <c r="D1266" s="180" t="s">
        <v>1933</v>
      </c>
      <c r="E1266" s="180" t="s">
        <v>1847</v>
      </c>
      <c r="F1266" s="180">
        <v>734.23</v>
      </c>
      <c r="G1266" s="180" t="s">
        <v>1840</v>
      </c>
      <c r="H1266" s="180" t="s">
        <v>1934</v>
      </c>
      <c r="I1266" s="180" t="s">
        <v>1881</v>
      </c>
      <c r="J1266" s="180" t="s">
        <v>1935</v>
      </c>
      <c r="K1266" s="180" t="s">
        <v>1936</v>
      </c>
      <c r="L1266" s="180" t="s">
        <v>1837</v>
      </c>
      <c r="M1266" s="180" t="s">
        <v>1896</v>
      </c>
      <c r="N1266" s="180" t="s">
        <v>438</v>
      </c>
      <c r="O1266" s="180">
        <v>50418664</v>
      </c>
      <c r="P1266" s="180">
        <v>50419734</v>
      </c>
      <c r="Q1266" s="180" t="s">
        <v>1937</v>
      </c>
      <c r="R1266" s="180">
        <v>0</v>
      </c>
      <c r="S1266" s="180" t="s">
        <v>33</v>
      </c>
      <c r="T1266" s="180" t="s">
        <v>42</v>
      </c>
      <c r="U1266" s="180" t="b">
        <v>0</v>
      </c>
      <c r="V1266" s="180" t="s">
        <v>1858</v>
      </c>
      <c r="W1266" s="180" t="s">
        <v>42</v>
      </c>
      <c r="X1266" s="159"/>
      <c r="Y1266" s="159"/>
      <c r="Z1266" s="159"/>
    </row>
    <row r="1267" spans="1:26" ht="15" customHeight="1">
      <c r="A1267" s="180" t="s">
        <v>438</v>
      </c>
      <c r="B1267" s="180">
        <v>51840391</v>
      </c>
      <c r="C1267" s="180" t="s">
        <v>1837</v>
      </c>
      <c r="D1267" s="180" t="s">
        <v>1913</v>
      </c>
      <c r="E1267" s="180" t="s">
        <v>1890</v>
      </c>
      <c r="F1267" s="180">
        <v>3396.12</v>
      </c>
      <c r="G1267" s="180" t="s">
        <v>1840</v>
      </c>
      <c r="H1267" s="180" t="s">
        <v>1938</v>
      </c>
      <c r="I1267" s="180" t="s">
        <v>1939</v>
      </c>
      <c r="J1267" s="180" t="s">
        <v>1940</v>
      </c>
      <c r="K1267" s="180" t="s">
        <v>1941</v>
      </c>
      <c r="L1267" s="180" t="s">
        <v>1942</v>
      </c>
      <c r="M1267" s="180" t="s">
        <v>1896</v>
      </c>
      <c r="N1267" s="180" t="s">
        <v>438</v>
      </c>
      <c r="O1267" s="180">
        <v>51840225</v>
      </c>
      <c r="P1267" s="180">
        <v>51840459</v>
      </c>
      <c r="Q1267" s="180" t="s">
        <v>1943</v>
      </c>
      <c r="R1267" s="180">
        <v>0</v>
      </c>
      <c r="S1267" s="180" t="s">
        <v>33</v>
      </c>
      <c r="T1267" s="180" t="s">
        <v>42</v>
      </c>
      <c r="U1267" s="180" t="b">
        <v>0</v>
      </c>
      <c r="V1267" s="180" t="s">
        <v>1858</v>
      </c>
      <c r="W1267" s="180" t="s">
        <v>42</v>
      </c>
      <c r="X1267" s="159"/>
      <c r="Y1267" s="159"/>
      <c r="Z1267" s="159"/>
    </row>
    <row r="1268" spans="1:26" ht="15" customHeight="1">
      <c r="A1268" s="180" t="s">
        <v>438</v>
      </c>
      <c r="B1268" s="180">
        <v>54139646</v>
      </c>
      <c r="C1268" s="180" t="s">
        <v>1837</v>
      </c>
      <c r="D1268" s="180" t="s">
        <v>1866</v>
      </c>
      <c r="E1268" s="180" t="s">
        <v>1865</v>
      </c>
      <c r="F1268" s="180">
        <v>1144.96</v>
      </c>
      <c r="G1268" s="180" t="s">
        <v>1840</v>
      </c>
      <c r="H1268" s="180" t="s">
        <v>4465</v>
      </c>
      <c r="I1268" s="180" t="s">
        <v>3516</v>
      </c>
      <c r="J1268" s="180" t="s">
        <v>5912</v>
      </c>
      <c r="K1268" s="180" t="s">
        <v>5913</v>
      </c>
      <c r="L1268" s="180" t="s">
        <v>1837</v>
      </c>
      <c r="M1268" s="180" t="s">
        <v>1837</v>
      </c>
      <c r="N1268" s="180" t="s">
        <v>438</v>
      </c>
      <c r="O1268" s="180">
        <v>54139519</v>
      </c>
      <c r="P1268" s="180">
        <v>54140106</v>
      </c>
      <c r="Q1268" s="180" t="s">
        <v>4469</v>
      </c>
      <c r="R1268" s="180">
        <v>0</v>
      </c>
      <c r="S1268" s="180" t="s">
        <v>33</v>
      </c>
      <c r="T1268" s="180" t="s">
        <v>42</v>
      </c>
      <c r="U1268" s="180" t="b">
        <v>0</v>
      </c>
      <c r="V1268" s="180" t="s">
        <v>1858</v>
      </c>
      <c r="W1268" s="180" t="s">
        <v>42</v>
      </c>
      <c r="X1268" s="159"/>
      <c r="Y1268" s="159"/>
      <c r="Z1268" s="159"/>
    </row>
    <row r="1269" spans="1:26" ht="15" customHeight="1">
      <c r="A1269" s="180" t="s">
        <v>438</v>
      </c>
      <c r="B1269" s="180">
        <v>59641290</v>
      </c>
      <c r="C1269" s="180" t="s">
        <v>1837</v>
      </c>
      <c r="D1269" s="180" t="s">
        <v>1951</v>
      </c>
      <c r="E1269" s="180" t="s">
        <v>1866</v>
      </c>
      <c r="F1269" s="180">
        <v>1917.98</v>
      </c>
      <c r="G1269" s="180" t="s">
        <v>1840</v>
      </c>
      <c r="H1269" s="180" t="s">
        <v>1952</v>
      </c>
      <c r="I1269" s="180" t="s">
        <v>1953</v>
      </c>
      <c r="J1269" s="180" t="s">
        <v>1954</v>
      </c>
      <c r="K1269" s="180" t="s">
        <v>1955</v>
      </c>
      <c r="L1269" s="180" t="s">
        <v>1956</v>
      </c>
      <c r="M1269" s="180" t="s">
        <v>1896</v>
      </c>
      <c r="N1269" s="180" t="s">
        <v>438</v>
      </c>
      <c r="O1269" s="180">
        <v>59641279</v>
      </c>
      <c r="P1269" s="180">
        <v>59641351</v>
      </c>
      <c r="Q1269" s="180" t="s">
        <v>1957</v>
      </c>
      <c r="R1269" s="180">
        <v>0</v>
      </c>
      <c r="S1269" s="180" t="s">
        <v>1905</v>
      </c>
      <c r="T1269" s="180" t="s">
        <v>42</v>
      </c>
      <c r="U1269" s="180" t="b">
        <v>0</v>
      </c>
      <c r="V1269" s="180" t="s">
        <v>1858</v>
      </c>
      <c r="W1269" s="180" t="s">
        <v>42</v>
      </c>
      <c r="X1269" s="159"/>
      <c r="Y1269" s="159"/>
      <c r="Z1269" s="159"/>
    </row>
    <row r="1270" spans="1:26" ht="15" customHeight="1">
      <c r="A1270" s="180" t="s">
        <v>438</v>
      </c>
      <c r="B1270" s="180">
        <v>74572173</v>
      </c>
      <c r="C1270" s="180" t="s">
        <v>1837</v>
      </c>
      <c r="D1270" s="180" t="s">
        <v>1848</v>
      </c>
      <c r="E1270" s="180" t="s">
        <v>1847</v>
      </c>
      <c r="F1270" s="180">
        <v>709.39</v>
      </c>
      <c r="G1270" s="180" t="s">
        <v>1840</v>
      </c>
      <c r="H1270" s="180" t="s">
        <v>4475</v>
      </c>
      <c r="I1270" s="180" t="s">
        <v>1973</v>
      </c>
      <c r="J1270" s="180" t="s">
        <v>5914</v>
      </c>
      <c r="K1270" s="180" t="s">
        <v>5915</v>
      </c>
      <c r="L1270" s="180" t="s">
        <v>5916</v>
      </c>
      <c r="M1270" s="180" t="s">
        <v>1837</v>
      </c>
      <c r="N1270" s="180" t="s">
        <v>438</v>
      </c>
      <c r="O1270" s="180">
        <v>74571116</v>
      </c>
      <c r="P1270" s="180">
        <v>74573491</v>
      </c>
      <c r="Q1270" s="180" t="s">
        <v>4479</v>
      </c>
      <c r="R1270" s="180">
        <v>0</v>
      </c>
      <c r="S1270" s="180" t="s">
        <v>33</v>
      </c>
      <c r="T1270" s="180" t="s">
        <v>42</v>
      </c>
      <c r="U1270" s="180" t="b">
        <v>0</v>
      </c>
      <c r="V1270" s="180" t="s">
        <v>1858</v>
      </c>
      <c r="W1270" s="180" t="s">
        <v>42</v>
      </c>
      <c r="X1270" s="159"/>
      <c r="Y1270" s="159"/>
      <c r="Z1270" s="159"/>
    </row>
    <row r="1271" spans="1:26" ht="15" customHeight="1">
      <c r="A1271" s="180" t="s">
        <v>438</v>
      </c>
      <c r="B1271" s="180">
        <v>77558660</v>
      </c>
      <c r="C1271" s="180" t="s">
        <v>1837</v>
      </c>
      <c r="D1271" s="180" t="s">
        <v>1847</v>
      </c>
      <c r="E1271" s="180" t="s">
        <v>4373</v>
      </c>
      <c r="F1271" s="180">
        <v>1849.21</v>
      </c>
      <c r="G1271" s="180" t="s">
        <v>1840</v>
      </c>
      <c r="H1271" s="180" t="s">
        <v>4480</v>
      </c>
      <c r="I1271" s="180" t="s">
        <v>3078</v>
      </c>
      <c r="J1271" s="180" t="s">
        <v>5917</v>
      </c>
      <c r="K1271" s="180" t="s">
        <v>5918</v>
      </c>
      <c r="L1271" s="180" t="s">
        <v>5919</v>
      </c>
      <c r="M1271" s="180" t="s">
        <v>1837</v>
      </c>
      <c r="N1271" s="180" t="s">
        <v>438</v>
      </c>
      <c r="O1271" s="180">
        <v>77558601</v>
      </c>
      <c r="P1271" s="180">
        <v>77558670</v>
      </c>
      <c r="Q1271" s="180" t="s">
        <v>4484</v>
      </c>
      <c r="R1271" s="180">
        <v>0</v>
      </c>
      <c r="S1271" s="180" t="s">
        <v>1905</v>
      </c>
      <c r="T1271" s="180" t="s">
        <v>42</v>
      </c>
      <c r="U1271" s="180" t="b">
        <v>0</v>
      </c>
      <c r="V1271" s="180" t="s">
        <v>1858</v>
      </c>
      <c r="W1271" s="180" t="s">
        <v>42</v>
      </c>
      <c r="X1271" s="159"/>
      <c r="Y1271" s="159"/>
      <c r="Z1271" s="159"/>
    </row>
    <row r="1272" spans="1:26" ht="15" customHeight="1">
      <c r="A1272" s="180" t="s">
        <v>438</v>
      </c>
      <c r="B1272" s="180">
        <v>84574315</v>
      </c>
      <c r="C1272" s="180" t="s">
        <v>1837</v>
      </c>
      <c r="D1272" s="180" t="s">
        <v>4485</v>
      </c>
      <c r="E1272" s="180" t="s">
        <v>1847</v>
      </c>
      <c r="F1272" s="180">
        <v>30</v>
      </c>
      <c r="G1272" s="180" t="s">
        <v>1840</v>
      </c>
      <c r="H1272" s="180" t="s">
        <v>5920</v>
      </c>
      <c r="I1272" s="180" t="s">
        <v>773</v>
      </c>
      <c r="J1272" s="180" t="s">
        <v>1837</v>
      </c>
      <c r="K1272" s="180" t="s">
        <v>1837</v>
      </c>
      <c r="L1272" s="180" t="s">
        <v>1837</v>
      </c>
      <c r="M1272" s="180" t="s">
        <v>1877</v>
      </c>
      <c r="N1272" s="180" t="s">
        <v>438</v>
      </c>
      <c r="O1272" s="180">
        <v>84574238</v>
      </c>
      <c r="P1272" s="180">
        <v>84574415</v>
      </c>
      <c r="Q1272" s="180" t="s">
        <v>4487</v>
      </c>
      <c r="R1272" s="180">
        <v>0</v>
      </c>
      <c r="S1272" s="180" t="s">
        <v>33</v>
      </c>
      <c r="T1272" s="180" t="s">
        <v>42</v>
      </c>
      <c r="U1272" s="180" t="b">
        <v>0</v>
      </c>
      <c r="V1272" s="180" t="s">
        <v>1858</v>
      </c>
      <c r="W1272" s="180" t="s">
        <v>42</v>
      </c>
      <c r="X1272" s="159"/>
      <c r="Y1272" s="159"/>
      <c r="Z1272" s="159"/>
    </row>
    <row r="1273" spans="1:26" ht="15" customHeight="1">
      <c r="A1273" s="180" t="s">
        <v>438</v>
      </c>
      <c r="B1273" s="180">
        <v>85071977</v>
      </c>
      <c r="C1273" s="180" t="s">
        <v>1837</v>
      </c>
      <c r="D1273" s="180" t="s">
        <v>2085</v>
      </c>
      <c r="E1273" s="180" t="s">
        <v>1847</v>
      </c>
      <c r="F1273" s="180">
        <v>1249.1300000000001</v>
      </c>
      <c r="G1273" s="180" t="s">
        <v>1840</v>
      </c>
      <c r="H1273" s="180" t="s">
        <v>5921</v>
      </c>
      <c r="I1273" s="180" t="s">
        <v>2675</v>
      </c>
      <c r="J1273" s="180" t="s">
        <v>5922</v>
      </c>
      <c r="K1273" s="180" t="s">
        <v>5923</v>
      </c>
      <c r="L1273" s="180" t="s">
        <v>5924</v>
      </c>
      <c r="M1273" s="180" t="s">
        <v>1837</v>
      </c>
      <c r="N1273" s="180" t="s">
        <v>438</v>
      </c>
      <c r="O1273" s="180">
        <v>85071941</v>
      </c>
      <c r="P1273" s="180">
        <v>85072005</v>
      </c>
      <c r="Q1273" s="180" t="s">
        <v>5925</v>
      </c>
      <c r="R1273" s="180">
        <v>0</v>
      </c>
      <c r="S1273" s="180" t="s">
        <v>1905</v>
      </c>
      <c r="T1273" s="180" t="s">
        <v>42</v>
      </c>
      <c r="U1273" s="180" t="b">
        <v>0</v>
      </c>
      <c r="V1273" s="180" t="s">
        <v>1858</v>
      </c>
      <c r="W1273" s="180" t="s">
        <v>42</v>
      </c>
      <c r="X1273" s="159"/>
      <c r="Y1273" s="159"/>
      <c r="Z1273" s="159"/>
    </row>
    <row r="1274" spans="1:26" ht="15" customHeight="1">
      <c r="A1274" s="180" t="s">
        <v>438</v>
      </c>
      <c r="B1274" s="180">
        <v>86580213</v>
      </c>
      <c r="C1274" s="180" t="s">
        <v>1837</v>
      </c>
      <c r="D1274" s="180" t="s">
        <v>1965</v>
      </c>
      <c r="E1274" s="180" t="s">
        <v>1839</v>
      </c>
      <c r="F1274" s="180">
        <v>4170.6099999999997</v>
      </c>
      <c r="G1274" s="180" t="s">
        <v>1840</v>
      </c>
      <c r="H1274" s="180" t="s">
        <v>1966</v>
      </c>
      <c r="I1274" s="180" t="s">
        <v>1967</v>
      </c>
      <c r="J1274" s="180" t="s">
        <v>1968</v>
      </c>
      <c r="K1274" s="180" t="s">
        <v>1969</v>
      </c>
      <c r="L1274" s="180" t="s">
        <v>1837</v>
      </c>
      <c r="M1274" s="180" t="s">
        <v>1844</v>
      </c>
      <c r="N1274" s="180" t="s">
        <v>438</v>
      </c>
      <c r="O1274" s="180">
        <v>86579941</v>
      </c>
      <c r="P1274" s="180">
        <v>86580345</v>
      </c>
      <c r="Q1274" s="180" t="s">
        <v>1970</v>
      </c>
      <c r="R1274" s="180">
        <v>0</v>
      </c>
      <c r="S1274" s="180" t="s">
        <v>1905</v>
      </c>
      <c r="T1274" s="180" t="s">
        <v>42</v>
      </c>
      <c r="U1274" s="180" t="b">
        <v>0</v>
      </c>
      <c r="V1274" s="180" t="s">
        <v>1858</v>
      </c>
      <c r="W1274" s="180" t="s">
        <v>42</v>
      </c>
      <c r="X1274" s="159"/>
      <c r="Y1274" s="159"/>
      <c r="Z1274" s="159"/>
    </row>
    <row r="1275" spans="1:26" ht="15" customHeight="1">
      <c r="A1275" s="180" t="s">
        <v>438</v>
      </c>
      <c r="B1275" s="180">
        <v>100152449</v>
      </c>
      <c r="C1275" s="180" t="s">
        <v>1837</v>
      </c>
      <c r="D1275" s="180" t="s">
        <v>2118</v>
      </c>
      <c r="E1275" s="180" t="s">
        <v>1847</v>
      </c>
      <c r="F1275" s="180">
        <v>1582.9</v>
      </c>
      <c r="G1275" s="180" t="s">
        <v>1840</v>
      </c>
      <c r="H1275" s="180" t="s">
        <v>5926</v>
      </c>
      <c r="I1275" s="180" t="s">
        <v>5927</v>
      </c>
      <c r="J1275" s="180" t="s">
        <v>5928</v>
      </c>
      <c r="K1275" s="180" t="s">
        <v>5929</v>
      </c>
      <c r="L1275" s="180" t="s">
        <v>5930</v>
      </c>
      <c r="M1275" s="180" t="s">
        <v>1837</v>
      </c>
      <c r="N1275" s="180" t="s">
        <v>438</v>
      </c>
      <c r="O1275" s="180">
        <v>100152384</v>
      </c>
      <c r="P1275" s="180">
        <v>100152524</v>
      </c>
      <c r="Q1275" s="180" t="s">
        <v>5931</v>
      </c>
      <c r="R1275" s="180">
        <v>0</v>
      </c>
      <c r="S1275" s="180" t="s">
        <v>33</v>
      </c>
      <c r="T1275" s="180" t="s">
        <v>42</v>
      </c>
      <c r="U1275" s="180" t="b">
        <v>0</v>
      </c>
      <c r="V1275" s="180" t="s">
        <v>1858</v>
      </c>
      <c r="W1275" s="180" t="s">
        <v>42</v>
      </c>
      <c r="X1275" s="159"/>
      <c r="Y1275" s="159"/>
      <c r="Z1275" s="159"/>
    </row>
    <row r="1276" spans="1:26" ht="15" customHeight="1">
      <c r="A1276" s="180" t="s">
        <v>438</v>
      </c>
      <c r="B1276" s="180">
        <v>108922543</v>
      </c>
      <c r="C1276" s="180" t="s">
        <v>1837</v>
      </c>
      <c r="D1276" s="180" t="s">
        <v>3612</v>
      </c>
      <c r="E1276" s="180" t="s">
        <v>1890</v>
      </c>
      <c r="F1276" s="180">
        <v>3264.79</v>
      </c>
      <c r="G1276" s="180" t="s">
        <v>1840</v>
      </c>
      <c r="H1276" s="180" t="s">
        <v>5932</v>
      </c>
      <c r="I1276" s="180" t="s">
        <v>2992</v>
      </c>
      <c r="J1276" s="180" t="s">
        <v>5933</v>
      </c>
      <c r="K1276" s="180" t="s">
        <v>5934</v>
      </c>
      <c r="L1276" s="180" t="s">
        <v>5935</v>
      </c>
      <c r="M1276" s="180" t="s">
        <v>1837</v>
      </c>
      <c r="N1276" s="180" t="s">
        <v>438</v>
      </c>
      <c r="O1276" s="180">
        <v>108922416</v>
      </c>
      <c r="P1276" s="180">
        <v>108922576</v>
      </c>
      <c r="Q1276" s="180" t="s">
        <v>5936</v>
      </c>
      <c r="R1276" s="180">
        <v>0</v>
      </c>
      <c r="S1276" s="180" t="s">
        <v>1905</v>
      </c>
      <c r="T1276" s="180" t="s">
        <v>42</v>
      </c>
      <c r="U1276" s="180" t="b">
        <v>0</v>
      </c>
      <c r="V1276" s="180" t="s">
        <v>1858</v>
      </c>
      <c r="W1276" s="180" t="s">
        <v>42</v>
      </c>
      <c r="X1276" s="159"/>
      <c r="Y1276" s="159"/>
      <c r="Z1276" s="159"/>
    </row>
    <row r="1277" spans="1:26" ht="15" customHeight="1">
      <c r="A1277" s="180" t="s">
        <v>438</v>
      </c>
      <c r="B1277" s="180">
        <v>109250113</v>
      </c>
      <c r="C1277" s="180" t="s">
        <v>1837</v>
      </c>
      <c r="D1277" s="180" t="s">
        <v>1890</v>
      </c>
      <c r="E1277" s="180" t="s">
        <v>1971</v>
      </c>
      <c r="F1277" s="180">
        <v>568.94000000000005</v>
      </c>
      <c r="G1277" s="180" t="s">
        <v>1840</v>
      </c>
      <c r="H1277" s="180" t="s">
        <v>1972</v>
      </c>
      <c r="I1277" s="180" t="s">
        <v>1973</v>
      </c>
      <c r="J1277" s="180" t="s">
        <v>1974</v>
      </c>
      <c r="K1277" s="180" t="s">
        <v>1975</v>
      </c>
      <c r="L1277" s="180" t="s">
        <v>1976</v>
      </c>
      <c r="M1277" s="180" t="s">
        <v>1844</v>
      </c>
      <c r="N1277" s="180" t="s">
        <v>438</v>
      </c>
      <c r="O1277" s="180">
        <v>109250079</v>
      </c>
      <c r="P1277" s="180">
        <v>109253389</v>
      </c>
      <c r="Q1277" s="180" t="s">
        <v>1977</v>
      </c>
      <c r="R1277" s="180">
        <v>0</v>
      </c>
      <c r="S1277" s="180" t="s">
        <v>1905</v>
      </c>
      <c r="T1277" s="180" t="s">
        <v>42</v>
      </c>
      <c r="U1277" s="180" t="b">
        <v>0</v>
      </c>
      <c r="V1277" s="180" t="s">
        <v>1858</v>
      </c>
      <c r="W1277" s="180" t="s">
        <v>42</v>
      </c>
      <c r="X1277" s="159"/>
      <c r="Y1277" s="159"/>
      <c r="Z1277" s="159"/>
    </row>
    <row r="1278" spans="1:26" ht="15" customHeight="1">
      <c r="A1278" s="180" t="s">
        <v>438</v>
      </c>
      <c r="B1278" s="180">
        <v>111414879</v>
      </c>
      <c r="C1278" s="180" t="s">
        <v>1837</v>
      </c>
      <c r="D1278" s="180" t="s">
        <v>5937</v>
      </c>
      <c r="E1278" s="180" t="s">
        <v>1847</v>
      </c>
      <c r="F1278" s="180">
        <v>784.23</v>
      </c>
      <c r="G1278" s="180" t="s">
        <v>1840</v>
      </c>
      <c r="H1278" s="180" t="s">
        <v>5938</v>
      </c>
      <c r="I1278" s="180" t="s">
        <v>2277</v>
      </c>
      <c r="J1278" s="180" t="s">
        <v>5939</v>
      </c>
      <c r="K1278" s="180" t="s">
        <v>5940</v>
      </c>
      <c r="L1278" s="180" t="s">
        <v>1837</v>
      </c>
      <c r="M1278" s="180" t="s">
        <v>1837</v>
      </c>
      <c r="N1278" s="180" t="s">
        <v>438</v>
      </c>
      <c r="O1278" s="180">
        <v>111414463</v>
      </c>
      <c r="P1278" s="180">
        <v>111415344</v>
      </c>
      <c r="Q1278" s="180" t="s">
        <v>5941</v>
      </c>
      <c r="R1278" s="180">
        <v>0</v>
      </c>
      <c r="S1278" s="180" t="s">
        <v>33</v>
      </c>
      <c r="T1278" s="180" t="s">
        <v>42</v>
      </c>
      <c r="U1278" s="180" t="b">
        <v>0</v>
      </c>
      <c r="V1278" s="180" t="s">
        <v>1858</v>
      </c>
      <c r="W1278" s="180" t="s">
        <v>42</v>
      </c>
      <c r="X1278" s="159"/>
      <c r="Y1278" s="159"/>
      <c r="Z1278" s="159"/>
    </row>
    <row r="1279" spans="1:26" ht="15" customHeight="1">
      <c r="A1279" s="180" t="s">
        <v>438</v>
      </c>
      <c r="B1279" s="180">
        <v>111414895</v>
      </c>
      <c r="C1279" s="180" t="s">
        <v>1837</v>
      </c>
      <c r="D1279" s="180" t="s">
        <v>5942</v>
      </c>
      <c r="E1279" s="180" t="s">
        <v>1839</v>
      </c>
      <c r="F1279" s="180">
        <v>569.73</v>
      </c>
      <c r="G1279" s="180" t="s">
        <v>1840</v>
      </c>
      <c r="H1279" s="180" t="s">
        <v>5943</v>
      </c>
      <c r="I1279" s="180" t="s">
        <v>2369</v>
      </c>
      <c r="J1279" s="180" t="s">
        <v>5944</v>
      </c>
      <c r="K1279" s="180" t="s">
        <v>5945</v>
      </c>
      <c r="L1279" s="180" t="s">
        <v>1837</v>
      </c>
      <c r="M1279" s="180" t="s">
        <v>1837</v>
      </c>
      <c r="N1279" s="180" t="s">
        <v>438</v>
      </c>
      <c r="O1279" s="180">
        <v>111414463</v>
      </c>
      <c r="P1279" s="180">
        <v>111415344</v>
      </c>
      <c r="Q1279" s="180" t="s">
        <v>5941</v>
      </c>
      <c r="R1279" s="180">
        <v>0</v>
      </c>
      <c r="S1279" s="180" t="s">
        <v>33</v>
      </c>
      <c r="T1279" s="180" t="s">
        <v>42</v>
      </c>
      <c r="U1279" s="180" t="b">
        <v>0</v>
      </c>
      <c r="V1279" s="180" t="s">
        <v>1858</v>
      </c>
      <c r="W1279" s="180" t="s">
        <v>42</v>
      </c>
      <c r="X1279" s="159"/>
      <c r="Y1279" s="159"/>
      <c r="Z1279" s="159"/>
    </row>
    <row r="1280" spans="1:26" ht="15" customHeight="1">
      <c r="A1280" s="180" t="s">
        <v>438</v>
      </c>
      <c r="B1280" s="180">
        <v>111414925</v>
      </c>
      <c r="C1280" s="180" t="s">
        <v>1837</v>
      </c>
      <c r="D1280" s="180" t="s">
        <v>5946</v>
      </c>
      <c r="E1280" s="180" t="s">
        <v>1866</v>
      </c>
      <c r="F1280" s="180">
        <v>865.23</v>
      </c>
      <c r="G1280" s="180" t="s">
        <v>1837</v>
      </c>
      <c r="H1280" s="180" t="s">
        <v>5947</v>
      </c>
      <c r="I1280" s="180" t="s">
        <v>2481</v>
      </c>
      <c r="J1280" s="180" t="s">
        <v>5948</v>
      </c>
      <c r="K1280" s="180" t="s">
        <v>1837</v>
      </c>
      <c r="L1280" s="180" t="s">
        <v>1837</v>
      </c>
      <c r="M1280" s="180" t="s">
        <v>1837</v>
      </c>
      <c r="N1280" s="180" t="s">
        <v>438</v>
      </c>
      <c r="O1280" s="180">
        <v>111414463</v>
      </c>
      <c r="P1280" s="180">
        <v>111415344</v>
      </c>
      <c r="Q1280" s="180" t="s">
        <v>5941</v>
      </c>
      <c r="R1280" s="180">
        <v>0</v>
      </c>
      <c r="S1280" s="180" t="s">
        <v>33</v>
      </c>
      <c r="T1280" s="180" t="s">
        <v>42</v>
      </c>
      <c r="U1280" s="180" t="b">
        <v>0</v>
      </c>
      <c r="V1280" s="180" t="s">
        <v>1846</v>
      </c>
      <c r="W1280" s="180" t="s">
        <v>42</v>
      </c>
      <c r="X1280" s="159"/>
      <c r="Y1280" s="159"/>
      <c r="Z1280" s="159"/>
    </row>
    <row r="1281" spans="1:26" ht="15" customHeight="1">
      <c r="A1281" s="180" t="s">
        <v>438</v>
      </c>
      <c r="B1281" s="180">
        <v>120436638</v>
      </c>
      <c r="C1281" s="180" t="s">
        <v>1837</v>
      </c>
      <c r="D1281" s="180" t="s">
        <v>1988</v>
      </c>
      <c r="E1281" s="180" t="s">
        <v>1890</v>
      </c>
      <c r="F1281" s="180">
        <v>1233.4000000000001</v>
      </c>
      <c r="G1281" s="180" t="s">
        <v>1840</v>
      </c>
      <c r="H1281" s="180" t="s">
        <v>1989</v>
      </c>
      <c r="I1281" s="180" t="s">
        <v>1990</v>
      </c>
      <c r="J1281" s="180" t="s">
        <v>1991</v>
      </c>
      <c r="K1281" s="180" t="s">
        <v>1992</v>
      </c>
      <c r="L1281" s="180" t="s">
        <v>1837</v>
      </c>
      <c r="M1281" s="180" t="s">
        <v>1844</v>
      </c>
      <c r="N1281" s="180" t="s">
        <v>438</v>
      </c>
      <c r="O1281" s="180">
        <v>120436522</v>
      </c>
      <c r="P1281" s="180">
        <v>120436697</v>
      </c>
      <c r="Q1281" s="180" t="s">
        <v>1993</v>
      </c>
      <c r="R1281" s="180">
        <v>0</v>
      </c>
      <c r="S1281" s="180" t="s">
        <v>1905</v>
      </c>
      <c r="T1281" s="180" t="s">
        <v>42</v>
      </c>
      <c r="U1281" s="180" t="b">
        <v>0</v>
      </c>
      <c r="V1281" s="180" t="s">
        <v>1858</v>
      </c>
      <c r="W1281" s="180" t="s">
        <v>42</v>
      </c>
      <c r="X1281" s="159"/>
      <c r="Y1281" s="159"/>
      <c r="Z1281" s="159"/>
    </row>
    <row r="1282" spans="1:26" ht="15" customHeight="1">
      <c r="A1282" s="180" t="s">
        <v>438</v>
      </c>
      <c r="B1282" s="180">
        <v>152111929</v>
      </c>
      <c r="C1282" s="180" t="s">
        <v>1837</v>
      </c>
      <c r="D1282" s="180" t="s">
        <v>1847</v>
      </c>
      <c r="E1282" s="180" t="s">
        <v>5949</v>
      </c>
      <c r="F1282" s="180">
        <v>30</v>
      </c>
      <c r="G1282" s="180" t="s">
        <v>1840</v>
      </c>
      <c r="H1282" s="180" t="s">
        <v>5950</v>
      </c>
      <c r="I1282" s="180" t="s">
        <v>773</v>
      </c>
      <c r="J1282" s="180" t="s">
        <v>1837</v>
      </c>
      <c r="K1282" s="180" t="s">
        <v>1837</v>
      </c>
      <c r="L1282" s="180" t="s">
        <v>1837</v>
      </c>
      <c r="M1282" s="180" t="s">
        <v>1844</v>
      </c>
      <c r="N1282" s="180" t="s">
        <v>438</v>
      </c>
      <c r="O1282" s="180">
        <v>152107384</v>
      </c>
      <c r="P1282" s="180">
        <v>152113078</v>
      </c>
      <c r="Q1282" s="180" t="s">
        <v>4492</v>
      </c>
      <c r="R1282" s="180">
        <v>0</v>
      </c>
      <c r="S1282" s="180" t="s">
        <v>33</v>
      </c>
      <c r="T1282" s="180" t="s">
        <v>42</v>
      </c>
      <c r="U1282" s="180" t="b">
        <v>0</v>
      </c>
      <c r="V1282" s="180" t="s">
        <v>1858</v>
      </c>
      <c r="W1282" s="180" t="s">
        <v>42</v>
      </c>
      <c r="X1282" s="159"/>
      <c r="Y1282" s="159"/>
      <c r="Z1282" s="159"/>
    </row>
    <row r="1283" spans="1:26" ht="15" customHeight="1">
      <c r="A1283" s="180" t="s">
        <v>438</v>
      </c>
      <c r="B1283" s="180">
        <v>152112103</v>
      </c>
      <c r="C1283" s="180" t="s">
        <v>1837</v>
      </c>
      <c r="D1283" s="180" t="s">
        <v>1839</v>
      </c>
      <c r="E1283" s="180" t="s">
        <v>5951</v>
      </c>
      <c r="F1283" s="180">
        <v>30</v>
      </c>
      <c r="G1283" s="180" t="s">
        <v>1840</v>
      </c>
      <c r="H1283" s="180" t="s">
        <v>5952</v>
      </c>
      <c r="I1283" s="180" t="s">
        <v>773</v>
      </c>
      <c r="J1283" s="180" t="s">
        <v>1837</v>
      </c>
      <c r="K1283" s="180" t="s">
        <v>1837</v>
      </c>
      <c r="L1283" s="180" t="s">
        <v>1837</v>
      </c>
      <c r="M1283" s="180" t="s">
        <v>1844</v>
      </c>
      <c r="N1283" s="180" t="s">
        <v>438</v>
      </c>
      <c r="O1283" s="180">
        <v>152107384</v>
      </c>
      <c r="P1283" s="180">
        <v>152113078</v>
      </c>
      <c r="Q1283" s="180" t="s">
        <v>4492</v>
      </c>
      <c r="R1283" s="180">
        <v>0</v>
      </c>
      <c r="S1283" s="180" t="s">
        <v>33</v>
      </c>
      <c r="T1283" s="180" t="s">
        <v>42</v>
      </c>
      <c r="U1283" s="180" t="b">
        <v>0</v>
      </c>
      <c r="V1283" s="180" t="s">
        <v>1858</v>
      </c>
      <c r="W1283" s="180" t="s">
        <v>42</v>
      </c>
      <c r="X1283" s="159"/>
      <c r="Y1283" s="159"/>
      <c r="Z1283" s="159"/>
    </row>
    <row r="1284" spans="1:26" ht="15" customHeight="1">
      <c r="A1284" s="180" t="s">
        <v>438</v>
      </c>
      <c r="B1284" s="180">
        <v>152112256</v>
      </c>
      <c r="C1284" s="180" t="s">
        <v>1837</v>
      </c>
      <c r="D1284" s="180" t="s">
        <v>1839</v>
      </c>
      <c r="E1284" s="180" t="s">
        <v>5953</v>
      </c>
      <c r="F1284" s="180">
        <v>30</v>
      </c>
      <c r="G1284" s="180" t="s">
        <v>1840</v>
      </c>
      <c r="H1284" s="180" t="s">
        <v>5954</v>
      </c>
      <c r="I1284" s="180" t="s">
        <v>773</v>
      </c>
      <c r="J1284" s="180" t="s">
        <v>1837</v>
      </c>
      <c r="K1284" s="180" t="s">
        <v>1837</v>
      </c>
      <c r="L1284" s="180" t="s">
        <v>1837</v>
      </c>
      <c r="M1284" s="180" t="s">
        <v>1896</v>
      </c>
      <c r="N1284" s="180" t="s">
        <v>438</v>
      </c>
      <c r="O1284" s="180">
        <v>152107384</v>
      </c>
      <c r="P1284" s="180">
        <v>152113078</v>
      </c>
      <c r="Q1284" s="180" t="s">
        <v>4492</v>
      </c>
      <c r="R1284" s="180">
        <v>0</v>
      </c>
      <c r="S1284" s="180" t="s">
        <v>33</v>
      </c>
      <c r="T1284" s="180" t="s">
        <v>42</v>
      </c>
      <c r="U1284" s="180" t="b">
        <v>0</v>
      </c>
      <c r="V1284" s="180" t="s">
        <v>1858</v>
      </c>
      <c r="W1284" s="180" t="s">
        <v>42</v>
      </c>
      <c r="X1284" s="159"/>
      <c r="Y1284" s="159"/>
      <c r="Z1284" s="159"/>
    </row>
    <row r="1285" spans="1:26" ht="15" customHeight="1">
      <c r="A1285" s="180" t="s">
        <v>438</v>
      </c>
      <c r="B1285" s="180">
        <v>152156589</v>
      </c>
      <c r="C1285" s="180" t="s">
        <v>1837</v>
      </c>
      <c r="D1285" s="180" t="s">
        <v>4493</v>
      </c>
      <c r="E1285" s="180" t="s">
        <v>1866</v>
      </c>
      <c r="F1285" s="180">
        <v>1172.73</v>
      </c>
      <c r="G1285" s="180" t="s">
        <v>1840</v>
      </c>
      <c r="H1285" s="180" t="s">
        <v>4494</v>
      </c>
      <c r="I1285" s="180" t="s">
        <v>1990</v>
      </c>
      <c r="J1285" s="180" t="s">
        <v>5955</v>
      </c>
      <c r="K1285" s="180" t="s">
        <v>5956</v>
      </c>
      <c r="L1285" s="180" t="s">
        <v>1837</v>
      </c>
      <c r="M1285" s="180" t="s">
        <v>1837</v>
      </c>
      <c r="N1285" s="180" t="s">
        <v>438</v>
      </c>
      <c r="O1285" s="180">
        <v>152154743</v>
      </c>
      <c r="P1285" s="180">
        <v>152156960</v>
      </c>
      <c r="Q1285" s="180" t="s">
        <v>4497</v>
      </c>
      <c r="R1285" s="180">
        <v>0</v>
      </c>
      <c r="S1285" s="180" t="s">
        <v>33</v>
      </c>
      <c r="T1285" s="180" t="s">
        <v>42</v>
      </c>
      <c r="U1285" s="180" t="b">
        <v>0</v>
      </c>
      <c r="V1285" s="180" t="s">
        <v>1858</v>
      </c>
      <c r="W1285" s="180" t="s">
        <v>42</v>
      </c>
      <c r="X1285" s="159"/>
      <c r="Y1285" s="159"/>
      <c r="Z1285" s="159"/>
    </row>
    <row r="1286" spans="1:26" ht="15" customHeight="1">
      <c r="A1286" s="180" t="s">
        <v>438</v>
      </c>
      <c r="B1286" s="180">
        <v>152223252</v>
      </c>
      <c r="C1286" s="180" t="s">
        <v>1837</v>
      </c>
      <c r="D1286" s="180" t="s">
        <v>2000</v>
      </c>
      <c r="E1286" s="180" t="s">
        <v>1890</v>
      </c>
      <c r="F1286" s="180">
        <v>1325.73</v>
      </c>
      <c r="G1286" s="180" t="s">
        <v>1840</v>
      </c>
      <c r="H1286" s="180" t="s">
        <v>2001</v>
      </c>
      <c r="I1286" s="180" t="s">
        <v>2002</v>
      </c>
      <c r="J1286" s="180" t="s">
        <v>5957</v>
      </c>
      <c r="K1286" s="180" t="s">
        <v>5958</v>
      </c>
      <c r="L1286" s="180" t="s">
        <v>1837</v>
      </c>
      <c r="M1286" s="180" t="s">
        <v>1837</v>
      </c>
      <c r="N1286" s="180" t="s">
        <v>438</v>
      </c>
      <c r="O1286" s="180">
        <v>152223115</v>
      </c>
      <c r="P1286" s="180">
        <v>152223253</v>
      </c>
      <c r="Q1286" s="180" t="s">
        <v>2005</v>
      </c>
      <c r="R1286" s="180">
        <v>0</v>
      </c>
      <c r="S1286" s="180" t="s">
        <v>33</v>
      </c>
      <c r="T1286" s="180" t="s">
        <v>42</v>
      </c>
      <c r="U1286" s="180" t="b">
        <v>0</v>
      </c>
      <c r="V1286" s="180" t="s">
        <v>1858</v>
      </c>
      <c r="W1286" s="180" t="s">
        <v>42</v>
      </c>
      <c r="X1286" s="159"/>
      <c r="Y1286" s="159"/>
      <c r="Z1286" s="159"/>
    </row>
    <row r="1287" spans="1:26" ht="15" customHeight="1">
      <c r="A1287" s="180" t="s">
        <v>438</v>
      </c>
      <c r="B1287" s="180">
        <v>154869723</v>
      </c>
      <c r="C1287" s="180" t="s">
        <v>1837</v>
      </c>
      <c r="D1287" s="180" t="s">
        <v>2456</v>
      </c>
      <c r="E1287" s="180" t="s">
        <v>1866</v>
      </c>
      <c r="F1287" s="180">
        <v>30</v>
      </c>
      <c r="G1287" s="180" t="s">
        <v>1840</v>
      </c>
      <c r="H1287" s="180" t="s">
        <v>5959</v>
      </c>
      <c r="I1287" s="180" t="s">
        <v>773</v>
      </c>
      <c r="J1287" s="180" t="s">
        <v>1837</v>
      </c>
      <c r="K1287" s="180" t="s">
        <v>1837</v>
      </c>
      <c r="L1287" s="180" t="s">
        <v>1837</v>
      </c>
      <c r="M1287" s="180" t="s">
        <v>1896</v>
      </c>
      <c r="N1287" s="180" t="s">
        <v>438</v>
      </c>
      <c r="O1287" s="180">
        <v>154869031</v>
      </c>
      <c r="P1287" s="180">
        <v>154869964</v>
      </c>
      <c r="Q1287" s="180" t="s">
        <v>2014</v>
      </c>
      <c r="R1287" s="180">
        <v>0</v>
      </c>
      <c r="S1287" s="180" t="s">
        <v>33</v>
      </c>
      <c r="T1287" s="180" t="s">
        <v>42</v>
      </c>
      <c r="U1287" s="180" t="b">
        <v>0</v>
      </c>
      <c r="V1287" s="180" t="s">
        <v>1858</v>
      </c>
      <c r="W1287" s="180" t="s">
        <v>42</v>
      </c>
      <c r="X1287" s="159"/>
      <c r="Y1287" s="159"/>
      <c r="Z1287" s="159"/>
    </row>
    <row r="1288" spans="1:26" ht="15" customHeight="1">
      <c r="A1288" s="180" t="s">
        <v>438</v>
      </c>
      <c r="B1288" s="180">
        <v>156384556</v>
      </c>
      <c r="C1288" s="180" t="s">
        <v>1837</v>
      </c>
      <c r="D1288" s="180" t="s">
        <v>1839</v>
      </c>
      <c r="E1288" s="180" t="s">
        <v>2015</v>
      </c>
      <c r="F1288" s="180">
        <v>368.86</v>
      </c>
      <c r="G1288" s="180" t="s">
        <v>1840</v>
      </c>
      <c r="H1288" s="180" t="s">
        <v>2016</v>
      </c>
      <c r="I1288" s="180" t="s">
        <v>2017</v>
      </c>
      <c r="J1288" s="180" t="s">
        <v>5960</v>
      </c>
      <c r="K1288" s="180" t="s">
        <v>5961</v>
      </c>
      <c r="L1288" s="180" t="s">
        <v>5962</v>
      </c>
      <c r="M1288" s="180" t="s">
        <v>1837</v>
      </c>
      <c r="N1288" s="180" t="s">
        <v>438</v>
      </c>
      <c r="O1288" s="180">
        <v>156384526</v>
      </c>
      <c r="P1288" s="180">
        <v>156384600</v>
      </c>
      <c r="Q1288" s="180" t="s">
        <v>2021</v>
      </c>
      <c r="R1288" s="180">
        <v>0</v>
      </c>
      <c r="S1288" s="180" t="s">
        <v>1905</v>
      </c>
      <c r="T1288" s="180" t="s">
        <v>42</v>
      </c>
      <c r="U1288" s="180" t="b">
        <v>0</v>
      </c>
      <c r="V1288" s="180" t="s">
        <v>1858</v>
      </c>
      <c r="W1288" s="180" t="s">
        <v>42</v>
      </c>
      <c r="X1288" s="159"/>
      <c r="Y1288" s="159"/>
      <c r="Z1288" s="159"/>
    </row>
    <row r="1289" spans="1:26" ht="15" customHeight="1">
      <c r="A1289" s="180" t="s">
        <v>438</v>
      </c>
      <c r="B1289" s="180">
        <v>156595257</v>
      </c>
      <c r="C1289" s="180" t="s">
        <v>1837</v>
      </c>
      <c r="D1289" s="180" t="s">
        <v>1890</v>
      </c>
      <c r="E1289" s="180" t="s">
        <v>2022</v>
      </c>
      <c r="F1289" s="180">
        <v>2257.66</v>
      </c>
      <c r="G1289" s="180" t="s">
        <v>1840</v>
      </c>
      <c r="H1289" s="180" t="s">
        <v>2023</v>
      </c>
      <c r="I1289" s="180" t="s">
        <v>2024</v>
      </c>
      <c r="J1289" s="180" t="s">
        <v>2025</v>
      </c>
      <c r="K1289" s="180" t="s">
        <v>2026</v>
      </c>
      <c r="L1289" s="180" t="s">
        <v>2027</v>
      </c>
      <c r="M1289" s="180" t="s">
        <v>1896</v>
      </c>
      <c r="N1289" s="180" t="s">
        <v>438</v>
      </c>
      <c r="O1289" s="180">
        <v>156595212</v>
      </c>
      <c r="P1289" s="180">
        <v>156595849</v>
      </c>
      <c r="Q1289" s="180" t="s">
        <v>2028</v>
      </c>
      <c r="R1289" s="180">
        <v>0</v>
      </c>
      <c r="S1289" s="180" t="s">
        <v>33</v>
      </c>
      <c r="T1289" s="180" t="s">
        <v>42</v>
      </c>
      <c r="U1289" s="180" t="b">
        <v>0</v>
      </c>
      <c r="V1289" s="180" t="s">
        <v>1858</v>
      </c>
      <c r="W1289" s="180" t="s">
        <v>42</v>
      </c>
      <c r="X1289" s="159"/>
      <c r="Y1289" s="159"/>
      <c r="Z1289" s="159"/>
    </row>
    <row r="1290" spans="1:26" ht="15" customHeight="1">
      <c r="A1290" s="180" t="s">
        <v>438</v>
      </c>
      <c r="B1290" s="180">
        <v>179109037</v>
      </c>
      <c r="C1290" s="180" t="s">
        <v>1837</v>
      </c>
      <c r="D1290" s="180" t="s">
        <v>2085</v>
      </c>
      <c r="E1290" s="180" t="s">
        <v>1847</v>
      </c>
      <c r="F1290" s="180">
        <v>10.17</v>
      </c>
      <c r="G1290" s="180" t="s">
        <v>2606</v>
      </c>
      <c r="H1290" s="180" t="s">
        <v>5963</v>
      </c>
      <c r="I1290" s="180" t="s">
        <v>2184</v>
      </c>
      <c r="J1290" s="180" t="s">
        <v>5964</v>
      </c>
      <c r="K1290" s="180" t="s">
        <v>1837</v>
      </c>
      <c r="L1290" s="180" t="s">
        <v>1837</v>
      </c>
      <c r="M1290" s="180" t="s">
        <v>1837</v>
      </c>
      <c r="N1290" s="180" t="s">
        <v>438</v>
      </c>
      <c r="O1290" s="180">
        <v>179107717</v>
      </c>
      <c r="P1290" s="180">
        <v>179109441</v>
      </c>
      <c r="Q1290" s="180" t="s">
        <v>5965</v>
      </c>
      <c r="R1290" s="180">
        <v>0</v>
      </c>
      <c r="S1290" s="180" t="s">
        <v>33</v>
      </c>
      <c r="T1290" s="180" t="s">
        <v>42</v>
      </c>
      <c r="U1290" s="180" t="b">
        <v>0</v>
      </c>
      <c r="V1290" s="180" t="s">
        <v>1858</v>
      </c>
      <c r="W1290" s="180" t="s">
        <v>42</v>
      </c>
      <c r="X1290" s="159"/>
      <c r="Y1290" s="159"/>
      <c r="Z1290" s="159"/>
    </row>
    <row r="1291" spans="1:26" ht="15" customHeight="1">
      <c r="A1291" s="180" t="s">
        <v>438</v>
      </c>
      <c r="B1291" s="180">
        <v>196819862</v>
      </c>
      <c r="C1291" s="180" t="s">
        <v>1837</v>
      </c>
      <c r="D1291" s="180" t="s">
        <v>2500</v>
      </c>
      <c r="E1291" s="180" t="s">
        <v>1839</v>
      </c>
      <c r="F1291" s="180">
        <v>98.73</v>
      </c>
      <c r="G1291" s="180" t="s">
        <v>1840</v>
      </c>
      <c r="H1291" s="180" t="s">
        <v>5966</v>
      </c>
      <c r="I1291" s="180" t="s">
        <v>2608</v>
      </c>
      <c r="J1291" s="180" t="s">
        <v>5967</v>
      </c>
      <c r="K1291" s="180" t="s">
        <v>5968</v>
      </c>
      <c r="L1291" s="180" t="s">
        <v>1837</v>
      </c>
      <c r="M1291" s="180" t="s">
        <v>1837</v>
      </c>
      <c r="N1291" s="180" t="s">
        <v>438</v>
      </c>
      <c r="O1291" s="180">
        <v>196819844</v>
      </c>
      <c r="P1291" s="180">
        <v>196819902</v>
      </c>
      <c r="Q1291" s="180" t="s">
        <v>5969</v>
      </c>
      <c r="R1291" s="180">
        <v>0</v>
      </c>
      <c r="S1291" s="180" t="s">
        <v>1905</v>
      </c>
      <c r="T1291" s="180" t="s">
        <v>42</v>
      </c>
      <c r="U1291" s="180" t="b">
        <v>0</v>
      </c>
      <c r="V1291" s="180" t="s">
        <v>1858</v>
      </c>
      <c r="W1291" s="180" t="s">
        <v>42</v>
      </c>
      <c r="X1291" s="159"/>
      <c r="Y1291" s="159"/>
      <c r="Z1291" s="159"/>
    </row>
    <row r="1292" spans="1:26" ht="15" customHeight="1">
      <c r="A1292" s="180" t="s">
        <v>438</v>
      </c>
      <c r="B1292" s="180">
        <v>209432291</v>
      </c>
      <c r="C1292" s="180" t="s">
        <v>1837</v>
      </c>
      <c r="D1292" s="180" t="s">
        <v>4510</v>
      </c>
      <c r="E1292" s="180" t="s">
        <v>1839</v>
      </c>
      <c r="F1292" s="180" t="s">
        <v>1837</v>
      </c>
      <c r="G1292" s="180" t="s">
        <v>1840</v>
      </c>
      <c r="H1292" s="180" t="s">
        <v>4511</v>
      </c>
      <c r="I1292" s="180" t="s">
        <v>1842</v>
      </c>
      <c r="J1292" s="180" t="s">
        <v>1837</v>
      </c>
      <c r="K1292" s="180" t="s">
        <v>5970</v>
      </c>
      <c r="L1292" s="180" t="s">
        <v>1837</v>
      </c>
      <c r="M1292" s="180" t="s">
        <v>1837</v>
      </c>
      <c r="N1292" s="180" t="s">
        <v>438</v>
      </c>
      <c r="O1292" s="180">
        <v>209432203</v>
      </c>
      <c r="P1292" s="180">
        <v>209432349</v>
      </c>
      <c r="Q1292" s="180" t="s">
        <v>4513</v>
      </c>
      <c r="R1292" s="180">
        <v>0</v>
      </c>
      <c r="S1292" s="180" t="s">
        <v>1905</v>
      </c>
      <c r="T1292" s="180" t="s">
        <v>42</v>
      </c>
      <c r="U1292" s="180" t="b">
        <v>0</v>
      </c>
      <c r="V1292" s="180" t="s">
        <v>1858</v>
      </c>
      <c r="W1292" s="180" t="s">
        <v>42</v>
      </c>
      <c r="X1292" s="159"/>
      <c r="Y1292" s="159"/>
      <c r="Z1292" s="159"/>
    </row>
    <row r="1293" spans="1:26" ht="15" customHeight="1">
      <c r="A1293" s="180" t="s">
        <v>438</v>
      </c>
      <c r="B1293" s="180">
        <v>223363360</v>
      </c>
      <c r="C1293" s="180" t="s">
        <v>1837</v>
      </c>
      <c r="D1293" s="180" t="s">
        <v>1839</v>
      </c>
      <c r="E1293" s="180" t="s">
        <v>2344</v>
      </c>
      <c r="F1293" s="180">
        <v>288.02</v>
      </c>
      <c r="G1293" s="180" t="s">
        <v>1840</v>
      </c>
      <c r="H1293" s="180" t="s">
        <v>5971</v>
      </c>
      <c r="I1293" s="180" t="s">
        <v>4262</v>
      </c>
      <c r="J1293" s="180" t="s">
        <v>5972</v>
      </c>
      <c r="K1293" s="180" t="s">
        <v>5973</v>
      </c>
      <c r="L1293" s="180" t="s">
        <v>5974</v>
      </c>
      <c r="M1293" s="180" t="s">
        <v>1837</v>
      </c>
      <c r="N1293" s="180" t="s">
        <v>438</v>
      </c>
      <c r="O1293" s="180">
        <v>223363277</v>
      </c>
      <c r="P1293" s="180">
        <v>223363425</v>
      </c>
      <c r="Q1293" s="180" t="s">
        <v>5975</v>
      </c>
      <c r="R1293" s="180">
        <v>0</v>
      </c>
      <c r="S1293" s="180" t="s">
        <v>33</v>
      </c>
      <c r="T1293" s="180" t="s">
        <v>42</v>
      </c>
      <c r="U1293" s="180" t="b">
        <v>0</v>
      </c>
      <c r="V1293" s="180" t="s">
        <v>1858</v>
      </c>
      <c r="W1293" s="180" t="s">
        <v>42</v>
      </c>
      <c r="X1293" s="159"/>
      <c r="Y1293" s="159"/>
      <c r="Z1293" s="159"/>
    </row>
    <row r="1294" spans="1:26" ht="15" customHeight="1">
      <c r="A1294" s="180" t="s">
        <v>438</v>
      </c>
      <c r="B1294" s="180">
        <v>236736599</v>
      </c>
      <c r="C1294" s="180" t="s">
        <v>1837</v>
      </c>
      <c r="D1294" s="180" t="s">
        <v>2015</v>
      </c>
      <c r="E1294" s="180" t="s">
        <v>1839</v>
      </c>
      <c r="F1294" s="180">
        <v>814.4</v>
      </c>
      <c r="G1294" s="180" t="s">
        <v>1840</v>
      </c>
      <c r="H1294" s="180" t="s">
        <v>5976</v>
      </c>
      <c r="I1294" s="180" t="s">
        <v>2481</v>
      </c>
      <c r="J1294" s="180" t="s">
        <v>5977</v>
      </c>
      <c r="K1294" s="180" t="s">
        <v>5978</v>
      </c>
      <c r="L1294" s="180" t="s">
        <v>1837</v>
      </c>
      <c r="M1294" s="180" t="s">
        <v>1837</v>
      </c>
      <c r="N1294" s="180" t="s">
        <v>438</v>
      </c>
      <c r="O1294" s="180">
        <v>236736557</v>
      </c>
      <c r="P1294" s="180">
        <v>236736668</v>
      </c>
      <c r="Q1294" s="180" t="s">
        <v>5979</v>
      </c>
      <c r="R1294" s="180">
        <v>0</v>
      </c>
      <c r="S1294" s="180" t="s">
        <v>1905</v>
      </c>
      <c r="T1294" s="180" t="s">
        <v>42</v>
      </c>
      <c r="U1294" s="180" t="b">
        <v>0</v>
      </c>
      <c r="V1294" s="180" t="s">
        <v>1846</v>
      </c>
      <c r="W1294" s="180" t="s">
        <v>42</v>
      </c>
      <c r="X1294" s="159"/>
      <c r="Y1294" s="159"/>
      <c r="Z1294" s="159"/>
    </row>
    <row r="1295" spans="1:26" ht="15" customHeight="1">
      <c r="A1295" s="180" t="s">
        <v>438</v>
      </c>
      <c r="B1295" s="180">
        <v>240207539</v>
      </c>
      <c r="C1295" s="180" t="s">
        <v>1837</v>
      </c>
      <c r="D1295" s="180" t="s">
        <v>1890</v>
      </c>
      <c r="E1295" s="180" t="s">
        <v>5980</v>
      </c>
      <c r="F1295" s="180">
        <v>151.72999999999999</v>
      </c>
      <c r="G1295" s="180" t="s">
        <v>1837</v>
      </c>
      <c r="H1295" s="180" t="s">
        <v>5981</v>
      </c>
      <c r="I1295" s="180" t="s">
        <v>2458</v>
      </c>
      <c r="J1295" s="180" t="s">
        <v>5982</v>
      </c>
      <c r="K1295" s="180" t="s">
        <v>1837</v>
      </c>
      <c r="L1295" s="180" t="s">
        <v>1837</v>
      </c>
      <c r="M1295" s="180" t="s">
        <v>1837</v>
      </c>
      <c r="N1295" s="180" t="s">
        <v>438</v>
      </c>
      <c r="O1295" s="180">
        <v>240206798</v>
      </c>
      <c r="P1295" s="180">
        <v>240208732</v>
      </c>
      <c r="Q1295" s="180" t="s">
        <v>2065</v>
      </c>
      <c r="R1295" s="180">
        <v>0</v>
      </c>
      <c r="S1295" s="180" t="s">
        <v>1905</v>
      </c>
      <c r="T1295" s="180" t="s">
        <v>42</v>
      </c>
      <c r="U1295" s="180" t="b">
        <v>0</v>
      </c>
      <c r="V1295" s="180" t="s">
        <v>1858</v>
      </c>
      <c r="W1295" s="180" t="s">
        <v>42</v>
      </c>
      <c r="X1295" s="159"/>
      <c r="Y1295" s="159"/>
      <c r="Z1295" s="159"/>
    </row>
    <row r="1296" spans="1:26" ht="15" customHeight="1">
      <c r="A1296" s="180" t="s">
        <v>438</v>
      </c>
      <c r="B1296" s="180">
        <v>240207613</v>
      </c>
      <c r="C1296" s="180" t="s">
        <v>1837</v>
      </c>
      <c r="D1296" s="180" t="s">
        <v>4520</v>
      </c>
      <c r="E1296" s="180" t="s">
        <v>1839</v>
      </c>
      <c r="F1296" s="180">
        <v>84.24</v>
      </c>
      <c r="G1296" s="180" t="s">
        <v>1840</v>
      </c>
      <c r="H1296" s="180" t="s">
        <v>5983</v>
      </c>
      <c r="I1296" s="180" t="s">
        <v>1881</v>
      </c>
      <c r="J1296" s="180" t="s">
        <v>5984</v>
      </c>
      <c r="K1296" s="180" t="s">
        <v>1837</v>
      </c>
      <c r="L1296" s="180" t="s">
        <v>1837</v>
      </c>
      <c r="M1296" s="180" t="s">
        <v>1837</v>
      </c>
      <c r="N1296" s="180" t="s">
        <v>438</v>
      </c>
      <c r="O1296" s="180">
        <v>240206798</v>
      </c>
      <c r="P1296" s="180">
        <v>240208732</v>
      </c>
      <c r="Q1296" s="180" t="s">
        <v>2065</v>
      </c>
      <c r="R1296" s="180">
        <v>0</v>
      </c>
      <c r="S1296" s="180" t="s">
        <v>1905</v>
      </c>
      <c r="T1296" s="180" t="s">
        <v>42</v>
      </c>
      <c r="U1296" s="180" t="b">
        <v>0</v>
      </c>
      <c r="V1296" s="180" t="s">
        <v>1858</v>
      </c>
      <c r="W1296" s="180" t="s">
        <v>42</v>
      </c>
      <c r="X1296" s="159"/>
      <c r="Y1296" s="159"/>
      <c r="Z1296" s="159"/>
    </row>
    <row r="1297" spans="1:26" ht="15" customHeight="1">
      <c r="A1297" s="180" t="s">
        <v>438</v>
      </c>
      <c r="B1297" s="180">
        <v>240207772</v>
      </c>
      <c r="C1297" s="180" t="s">
        <v>1837</v>
      </c>
      <c r="D1297" s="180" t="s">
        <v>1847</v>
      </c>
      <c r="E1297" s="180" t="s">
        <v>5985</v>
      </c>
      <c r="F1297" s="180">
        <v>30</v>
      </c>
      <c r="G1297" s="180" t="s">
        <v>1840</v>
      </c>
      <c r="H1297" s="180" t="s">
        <v>5986</v>
      </c>
      <c r="I1297" s="180" t="s">
        <v>773</v>
      </c>
      <c r="J1297" s="180" t="s">
        <v>1837</v>
      </c>
      <c r="K1297" s="180" t="s">
        <v>1837</v>
      </c>
      <c r="L1297" s="180" t="s">
        <v>1837</v>
      </c>
      <c r="M1297" s="180" t="s">
        <v>1844</v>
      </c>
      <c r="N1297" s="180" t="s">
        <v>438</v>
      </c>
      <c r="O1297" s="180">
        <v>240206798</v>
      </c>
      <c r="P1297" s="180">
        <v>240208732</v>
      </c>
      <c r="Q1297" s="180" t="s">
        <v>2065</v>
      </c>
      <c r="R1297" s="180">
        <v>0</v>
      </c>
      <c r="S1297" s="180" t="s">
        <v>1905</v>
      </c>
      <c r="T1297" s="180" t="s">
        <v>42</v>
      </c>
      <c r="U1297" s="180" t="b">
        <v>0</v>
      </c>
      <c r="V1297" s="180" t="s">
        <v>1858</v>
      </c>
      <c r="W1297" s="180" t="s">
        <v>42</v>
      </c>
      <c r="X1297" s="159"/>
      <c r="Y1297" s="159"/>
      <c r="Z1297" s="159"/>
    </row>
    <row r="1298" spans="1:26" ht="15" customHeight="1">
      <c r="A1298" s="180" t="s">
        <v>438</v>
      </c>
      <c r="B1298" s="180">
        <v>243156266</v>
      </c>
      <c r="C1298" s="180" t="s">
        <v>1837</v>
      </c>
      <c r="D1298" s="180" t="s">
        <v>2015</v>
      </c>
      <c r="E1298" s="180" t="s">
        <v>1839</v>
      </c>
      <c r="F1298" s="180">
        <v>158.72999999999999</v>
      </c>
      <c r="G1298" s="180" t="s">
        <v>1837</v>
      </c>
      <c r="H1298" s="180" t="s">
        <v>5987</v>
      </c>
      <c r="I1298" s="180" t="s">
        <v>2458</v>
      </c>
      <c r="J1298" s="180" t="s">
        <v>5988</v>
      </c>
      <c r="K1298" s="180" t="s">
        <v>1837</v>
      </c>
      <c r="L1298" s="180" t="s">
        <v>1837</v>
      </c>
      <c r="M1298" s="180" t="s">
        <v>1837</v>
      </c>
      <c r="N1298" s="180" t="s">
        <v>438</v>
      </c>
      <c r="O1298" s="180">
        <v>243156220</v>
      </c>
      <c r="P1298" s="180">
        <v>243156347</v>
      </c>
      <c r="Q1298" s="180" t="s">
        <v>5989</v>
      </c>
      <c r="R1298" s="180">
        <v>0</v>
      </c>
      <c r="S1298" s="180" t="s">
        <v>33</v>
      </c>
      <c r="T1298" s="180" t="s">
        <v>42</v>
      </c>
      <c r="U1298" s="180" t="b">
        <v>0</v>
      </c>
      <c r="V1298" s="180" t="s">
        <v>1858</v>
      </c>
      <c r="W1298" s="180" t="s">
        <v>42</v>
      </c>
      <c r="X1298" s="159"/>
      <c r="Y1298" s="159"/>
      <c r="Z1298" s="159"/>
    </row>
    <row r="1299" spans="1:26" ht="15" customHeight="1">
      <c r="A1299" s="180" t="s">
        <v>438</v>
      </c>
      <c r="B1299" s="180">
        <v>248361985</v>
      </c>
      <c r="C1299" s="180" t="s">
        <v>1837</v>
      </c>
      <c r="D1299" s="180" t="s">
        <v>5990</v>
      </c>
      <c r="E1299" s="180" t="s">
        <v>1847</v>
      </c>
      <c r="F1299" s="180">
        <v>993.73</v>
      </c>
      <c r="G1299" s="180" t="s">
        <v>1840</v>
      </c>
      <c r="H1299" s="180" t="s">
        <v>5991</v>
      </c>
      <c r="I1299" s="180" t="s">
        <v>2002</v>
      </c>
      <c r="J1299" s="180" t="s">
        <v>5992</v>
      </c>
      <c r="K1299" s="180" t="s">
        <v>5993</v>
      </c>
      <c r="L1299" s="180" t="s">
        <v>1837</v>
      </c>
      <c r="M1299" s="180" t="s">
        <v>1837</v>
      </c>
      <c r="N1299" s="180" t="s">
        <v>438</v>
      </c>
      <c r="O1299" s="180">
        <v>248361580</v>
      </c>
      <c r="P1299" s="180">
        <v>248362627</v>
      </c>
      <c r="Q1299" s="180" t="s">
        <v>2091</v>
      </c>
      <c r="R1299" s="180">
        <v>0</v>
      </c>
      <c r="S1299" s="180" t="s">
        <v>1905</v>
      </c>
      <c r="T1299" s="180" t="s">
        <v>42</v>
      </c>
      <c r="U1299" s="180" t="b">
        <v>0</v>
      </c>
      <c r="V1299" s="180" t="s">
        <v>1858</v>
      </c>
      <c r="W1299" s="180" t="s">
        <v>42</v>
      </c>
      <c r="X1299" s="159"/>
      <c r="Y1299" s="159"/>
      <c r="Z1299" s="159"/>
    </row>
    <row r="1300" spans="1:26" ht="15" customHeight="1">
      <c r="A1300" s="180" t="s">
        <v>438</v>
      </c>
      <c r="B1300" s="180">
        <v>248362026</v>
      </c>
      <c r="C1300" s="180" t="s">
        <v>1837</v>
      </c>
      <c r="D1300" s="180" t="s">
        <v>1847</v>
      </c>
      <c r="E1300" s="180" t="s">
        <v>2297</v>
      </c>
      <c r="F1300" s="180">
        <v>588.23</v>
      </c>
      <c r="G1300" s="180" t="s">
        <v>1837</v>
      </c>
      <c r="H1300" s="180" t="s">
        <v>5994</v>
      </c>
      <c r="I1300" s="180" t="s">
        <v>2277</v>
      </c>
      <c r="J1300" s="180" t="s">
        <v>5995</v>
      </c>
      <c r="K1300" s="180" t="s">
        <v>1837</v>
      </c>
      <c r="L1300" s="180" t="s">
        <v>1837</v>
      </c>
      <c r="M1300" s="180" t="s">
        <v>1837</v>
      </c>
      <c r="N1300" s="180" t="s">
        <v>438</v>
      </c>
      <c r="O1300" s="180">
        <v>248361580</v>
      </c>
      <c r="P1300" s="180">
        <v>248362627</v>
      </c>
      <c r="Q1300" s="180" t="s">
        <v>2091</v>
      </c>
      <c r="R1300" s="180">
        <v>0</v>
      </c>
      <c r="S1300" s="180" t="s">
        <v>1905</v>
      </c>
      <c r="T1300" s="180" t="s">
        <v>42</v>
      </c>
      <c r="U1300" s="180" t="b">
        <v>0</v>
      </c>
      <c r="V1300" s="180" t="s">
        <v>1858</v>
      </c>
      <c r="W1300" s="180" t="s">
        <v>42</v>
      </c>
      <c r="X1300" s="159"/>
      <c r="Y1300" s="159"/>
      <c r="Z1300" s="159"/>
    </row>
    <row r="1301" spans="1:26" ht="15" customHeight="1">
      <c r="A1301" s="180" t="s">
        <v>438</v>
      </c>
      <c r="B1301" s="180">
        <v>248362336</v>
      </c>
      <c r="C1301" s="180" t="s">
        <v>1837</v>
      </c>
      <c r="D1301" s="180" t="s">
        <v>2085</v>
      </c>
      <c r="E1301" s="180" t="s">
        <v>1847</v>
      </c>
      <c r="F1301" s="180">
        <v>1545.48</v>
      </c>
      <c r="G1301" s="180" t="s">
        <v>1840</v>
      </c>
      <c r="H1301" s="180" t="s">
        <v>2086</v>
      </c>
      <c r="I1301" s="180" t="s">
        <v>2087</v>
      </c>
      <c r="J1301" s="180" t="s">
        <v>5996</v>
      </c>
      <c r="K1301" s="180" t="s">
        <v>5997</v>
      </c>
      <c r="L1301" s="180" t="s">
        <v>5998</v>
      </c>
      <c r="M1301" s="180" t="s">
        <v>1837</v>
      </c>
      <c r="N1301" s="180" t="s">
        <v>438</v>
      </c>
      <c r="O1301" s="180">
        <v>248361580</v>
      </c>
      <c r="P1301" s="180">
        <v>248362627</v>
      </c>
      <c r="Q1301" s="180" t="s">
        <v>2091</v>
      </c>
      <c r="R1301" s="180">
        <v>0</v>
      </c>
      <c r="S1301" s="180" t="s">
        <v>1905</v>
      </c>
      <c r="T1301" s="180" t="s">
        <v>42</v>
      </c>
      <c r="U1301" s="180" t="b">
        <v>0</v>
      </c>
      <c r="V1301" s="180" t="s">
        <v>1858</v>
      </c>
      <c r="W1301" s="180" t="s">
        <v>42</v>
      </c>
      <c r="X1301" s="159"/>
      <c r="Y1301" s="159"/>
      <c r="Z1301" s="159"/>
    </row>
    <row r="1302" spans="1:26" ht="15" customHeight="1">
      <c r="A1302" s="180" t="s">
        <v>438</v>
      </c>
      <c r="B1302" s="180">
        <v>248473493</v>
      </c>
      <c r="C1302" s="180" t="s">
        <v>1837</v>
      </c>
      <c r="D1302" s="180" t="s">
        <v>1847</v>
      </c>
      <c r="E1302" s="180" t="s">
        <v>5999</v>
      </c>
      <c r="F1302" s="180">
        <v>30</v>
      </c>
      <c r="G1302" s="180" t="s">
        <v>1840</v>
      </c>
      <c r="H1302" s="180" t="s">
        <v>6000</v>
      </c>
      <c r="I1302" s="180" t="s">
        <v>773</v>
      </c>
      <c r="J1302" s="180" t="s">
        <v>1837</v>
      </c>
      <c r="K1302" s="180" t="s">
        <v>1837</v>
      </c>
      <c r="L1302" s="180" t="s">
        <v>1837</v>
      </c>
      <c r="M1302" s="180" t="s">
        <v>1844</v>
      </c>
      <c r="N1302" s="180" t="s">
        <v>438</v>
      </c>
      <c r="O1302" s="180">
        <v>248473350</v>
      </c>
      <c r="P1302" s="180">
        <v>248474307</v>
      </c>
      <c r="Q1302" s="180" t="s">
        <v>6001</v>
      </c>
      <c r="R1302" s="180">
        <v>0</v>
      </c>
      <c r="S1302" s="180" t="s">
        <v>1905</v>
      </c>
      <c r="T1302" s="180" t="s">
        <v>42</v>
      </c>
      <c r="U1302" s="180" t="b">
        <v>0</v>
      </c>
      <c r="V1302" s="180" t="s">
        <v>1858</v>
      </c>
      <c r="W1302" s="180" t="s">
        <v>42</v>
      </c>
      <c r="X1302" s="159"/>
      <c r="Y1302" s="159"/>
      <c r="Z1302" s="159"/>
    </row>
    <row r="1303" spans="1:26" ht="15" customHeight="1">
      <c r="A1303" s="180" t="s">
        <v>438</v>
      </c>
      <c r="B1303" s="180">
        <v>248638948</v>
      </c>
      <c r="C1303" s="180" t="s">
        <v>1837</v>
      </c>
      <c r="D1303" s="180" t="s">
        <v>1839</v>
      </c>
      <c r="E1303" s="180" t="s">
        <v>2102</v>
      </c>
      <c r="F1303" s="180">
        <v>307.26</v>
      </c>
      <c r="G1303" s="180" t="s">
        <v>1837</v>
      </c>
      <c r="H1303" s="180" t="s">
        <v>2103</v>
      </c>
      <c r="I1303" s="180" t="s">
        <v>2104</v>
      </c>
      <c r="J1303" s="180" t="s">
        <v>2105</v>
      </c>
      <c r="K1303" s="180" t="s">
        <v>1837</v>
      </c>
      <c r="L1303" s="180" t="s">
        <v>1837</v>
      </c>
      <c r="M1303" s="180" t="s">
        <v>1896</v>
      </c>
      <c r="N1303" s="180" t="s">
        <v>438</v>
      </c>
      <c r="O1303" s="180">
        <v>248638286</v>
      </c>
      <c r="P1303" s="180">
        <v>248639258</v>
      </c>
      <c r="Q1303" s="180" t="s">
        <v>2101</v>
      </c>
      <c r="R1303" s="180">
        <v>0</v>
      </c>
      <c r="S1303" s="180" t="s">
        <v>33</v>
      </c>
      <c r="T1303" s="180" t="s">
        <v>42</v>
      </c>
      <c r="U1303" s="180" t="b">
        <v>0</v>
      </c>
      <c r="V1303" s="180" t="s">
        <v>1858</v>
      </c>
      <c r="W1303" s="180" t="s">
        <v>42</v>
      </c>
      <c r="X1303" s="159"/>
      <c r="Y1303" s="159"/>
      <c r="Z1303" s="159"/>
    </row>
    <row r="1304" spans="1:26" ht="15" customHeight="1">
      <c r="A1304" s="180" t="s">
        <v>438</v>
      </c>
      <c r="B1304" s="180">
        <v>248650008</v>
      </c>
      <c r="C1304" s="180" t="s">
        <v>1837</v>
      </c>
      <c r="D1304" s="180" t="s">
        <v>1839</v>
      </c>
      <c r="E1304" s="180" t="s">
        <v>2135</v>
      </c>
      <c r="F1304" s="180">
        <v>835.73</v>
      </c>
      <c r="G1304" s="180" t="s">
        <v>1840</v>
      </c>
      <c r="H1304" s="180" t="s">
        <v>6002</v>
      </c>
      <c r="I1304" s="180" t="s">
        <v>1887</v>
      </c>
      <c r="J1304" s="180" t="s">
        <v>6003</v>
      </c>
      <c r="K1304" s="180" t="s">
        <v>6004</v>
      </c>
      <c r="L1304" s="180" t="s">
        <v>1837</v>
      </c>
      <c r="M1304" s="180" t="s">
        <v>1837</v>
      </c>
      <c r="N1304" s="180" t="s">
        <v>438</v>
      </c>
      <c r="O1304" s="180">
        <v>248649930</v>
      </c>
      <c r="P1304" s="180">
        <v>248650884</v>
      </c>
      <c r="Q1304" s="180" t="s">
        <v>2110</v>
      </c>
      <c r="R1304" s="180">
        <v>0</v>
      </c>
      <c r="S1304" s="180" t="s">
        <v>33</v>
      </c>
      <c r="T1304" s="180" t="s">
        <v>42</v>
      </c>
      <c r="U1304" s="180" t="b">
        <v>0</v>
      </c>
      <c r="V1304" s="180" t="s">
        <v>1858</v>
      </c>
      <c r="W1304" s="180" t="s">
        <v>42</v>
      </c>
      <c r="X1304" s="159"/>
      <c r="Y1304" s="159"/>
      <c r="Z1304" s="159"/>
    </row>
    <row r="1305" spans="1:26" ht="15" customHeight="1">
      <c r="A1305" s="180" t="s">
        <v>438</v>
      </c>
      <c r="B1305" s="180">
        <v>248650349</v>
      </c>
      <c r="C1305" s="180" t="s">
        <v>1837</v>
      </c>
      <c r="D1305" s="180" t="s">
        <v>2106</v>
      </c>
      <c r="E1305" s="180" t="s">
        <v>1847</v>
      </c>
      <c r="F1305" s="180">
        <v>953.23</v>
      </c>
      <c r="G1305" s="180" t="s">
        <v>1840</v>
      </c>
      <c r="H1305" s="180" t="s">
        <v>2107</v>
      </c>
      <c r="I1305" s="180" t="s">
        <v>2104</v>
      </c>
      <c r="J1305" s="180" t="s">
        <v>2108</v>
      </c>
      <c r="K1305" s="180" t="s">
        <v>2109</v>
      </c>
      <c r="L1305" s="180" t="s">
        <v>1837</v>
      </c>
      <c r="M1305" s="180" t="s">
        <v>1896</v>
      </c>
      <c r="N1305" s="180" t="s">
        <v>438</v>
      </c>
      <c r="O1305" s="180">
        <v>248649930</v>
      </c>
      <c r="P1305" s="180">
        <v>248650884</v>
      </c>
      <c r="Q1305" s="180" t="s">
        <v>2110</v>
      </c>
      <c r="R1305" s="180">
        <v>0</v>
      </c>
      <c r="S1305" s="180" t="s">
        <v>33</v>
      </c>
      <c r="T1305" s="180" t="s">
        <v>42</v>
      </c>
      <c r="U1305" s="180" t="b">
        <v>0</v>
      </c>
      <c r="V1305" s="180" t="s">
        <v>1858</v>
      </c>
      <c r="W1305" s="180" t="s">
        <v>42</v>
      </c>
      <c r="X1305" s="159"/>
      <c r="Y1305" s="159"/>
      <c r="Z1305" s="159"/>
    </row>
    <row r="1306" spans="1:26" ht="15" customHeight="1">
      <c r="A1306" s="180" t="s">
        <v>448</v>
      </c>
      <c r="B1306" s="180">
        <v>3166375</v>
      </c>
      <c r="C1306" s="180" t="s">
        <v>1837</v>
      </c>
      <c r="D1306" s="180" t="s">
        <v>1839</v>
      </c>
      <c r="E1306" s="180" t="s">
        <v>6005</v>
      </c>
      <c r="F1306" s="180">
        <v>968.21</v>
      </c>
      <c r="G1306" s="180" t="s">
        <v>1840</v>
      </c>
      <c r="H1306" s="180" t="s">
        <v>6006</v>
      </c>
      <c r="I1306" s="180" t="s">
        <v>4077</v>
      </c>
      <c r="J1306" s="180" t="s">
        <v>349</v>
      </c>
      <c r="K1306" s="180" t="s">
        <v>6007</v>
      </c>
      <c r="L1306" s="180" t="s">
        <v>6008</v>
      </c>
      <c r="M1306" s="180" t="s">
        <v>1837</v>
      </c>
      <c r="N1306" s="180" t="s">
        <v>448</v>
      </c>
      <c r="O1306" s="180">
        <v>3166228</v>
      </c>
      <c r="P1306" s="180">
        <v>3166380</v>
      </c>
      <c r="Q1306" s="180" t="s">
        <v>6009</v>
      </c>
      <c r="R1306" s="180">
        <v>0</v>
      </c>
      <c r="S1306" s="180" t="s">
        <v>33</v>
      </c>
      <c r="T1306" s="180" t="s">
        <v>42</v>
      </c>
      <c r="U1306" s="180" t="b">
        <v>0</v>
      </c>
      <c r="V1306" s="180" t="s">
        <v>1858</v>
      </c>
      <c r="W1306" s="180" t="s">
        <v>42</v>
      </c>
      <c r="X1306" s="159"/>
      <c r="Y1306" s="159"/>
      <c r="Z1306" s="159"/>
    </row>
    <row r="1307" spans="1:26" ht="15" customHeight="1">
      <c r="A1307" s="180" t="s">
        <v>448</v>
      </c>
      <c r="B1307" s="180">
        <v>5748003</v>
      </c>
      <c r="C1307" s="180" t="s">
        <v>1837</v>
      </c>
      <c r="D1307" s="180" t="s">
        <v>6010</v>
      </c>
      <c r="E1307" s="180" t="s">
        <v>1847</v>
      </c>
      <c r="F1307" s="180">
        <v>1187.07</v>
      </c>
      <c r="G1307" s="180" t="s">
        <v>1840</v>
      </c>
      <c r="H1307" s="180" t="s">
        <v>6011</v>
      </c>
      <c r="I1307" s="180" t="s">
        <v>4252</v>
      </c>
      <c r="J1307" s="180" t="s">
        <v>6012</v>
      </c>
      <c r="K1307" s="180" t="s">
        <v>6013</v>
      </c>
      <c r="L1307" s="180" t="s">
        <v>6014</v>
      </c>
      <c r="M1307" s="180" t="s">
        <v>1837</v>
      </c>
      <c r="N1307" s="180" t="s">
        <v>448</v>
      </c>
      <c r="O1307" s="180">
        <v>5746178</v>
      </c>
      <c r="P1307" s="180">
        <v>5750027</v>
      </c>
      <c r="Q1307" s="180" t="s">
        <v>6015</v>
      </c>
      <c r="R1307" s="180">
        <v>0</v>
      </c>
      <c r="S1307" s="180" t="s">
        <v>1905</v>
      </c>
      <c r="T1307" s="180" t="s">
        <v>42</v>
      </c>
      <c r="U1307" s="180" t="b">
        <v>0</v>
      </c>
      <c r="V1307" s="180" t="s">
        <v>1858</v>
      </c>
      <c r="W1307" s="180" t="s">
        <v>42</v>
      </c>
      <c r="X1307" s="159"/>
      <c r="Y1307" s="159"/>
      <c r="Z1307" s="159"/>
    </row>
    <row r="1308" spans="1:26" ht="15" customHeight="1">
      <c r="A1308" s="180" t="s">
        <v>448</v>
      </c>
      <c r="B1308" s="180">
        <v>22209555</v>
      </c>
      <c r="C1308" s="180" t="s">
        <v>1837</v>
      </c>
      <c r="D1308" s="180" t="s">
        <v>1847</v>
      </c>
      <c r="E1308" s="180" t="s">
        <v>2106</v>
      </c>
      <c r="F1308" s="180">
        <v>3072.32</v>
      </c>
      <c r="G1308" s="180" t="s">
        <v>1840</v>
      </c>
      <c r="H1308" s="180" t="s">
        <v>6016</v>
      </c>
      <c r="I1308" s="180" t="s">
        <v>6017</v>
      </c>
      <c r="J1308" s="180" t="s">
        <v>6018</v>
      </c>
      <c r="K1308" s="180" t="s">
        <v>6019</v>
      </c>
      <c r="L1308" s="180" t="s">
        <v>6020</v>
      </c>
      <c r="M1308" s="180" t="s">
        <v>1837</v>
      </c>
      <c r="N1308" s="180" t="s">
        <v>448</v>
      </c>
      <c r="O1308" s="180">
        <v>22208882</v>
      </c>
      <c r="P1308" s="180">
        <v>22209983</v>
      </c>
      <c r="Q1308" s="180" t="s">
        <v>6021</v>
      </c>
      <c r="R1308" s="180">
        <v>0</v>
      </c>
      <c r="S1308" s="180" t="s">
        <v>33</v>
      </c>
      <c r="T1308" s="180" t="s">
        <v>42</v>
      </c>
      <c r="U1308" s="180" t="b">
        <v>0</v>
      </c>
      <c r="V1308" s="180" t="s">
        <v>1846</v>
      </c>
      <c r="W1308" s="180" t="s">
        <v>42</v>
      </c>
      <c r="X1308" s="159"/>
      <c r="Y1308" s="159"/>
      <c r="Z1308" s="159"/>
    </row>
    <row r="1309" spans="1:26" ht="15" customHeight="1">
      <c r="A1309" s="180" t="s">
        <v>448</v>
      </c>
      <c r="B1309" s="180">
        <v>44292818</v>
      </c>
      <c r="C1309" s="180" t="s">
        <v>1837</v>
      </c>
      <c r="D1309" s="180" t="s">
        <v>3440</v>
      </c>
      <c r="E1309" s="180" t="s">
        <v>1890</v>
      </c>
      <c r="F1309" s="180">
        <v>289.73</v>
      </c>
      <c r="G1309" s="180" t="s">
        <v>1840</v>
      </c>
      <c r="H1309" s="180" t="s">
        <v>6022</v>
      </c>
      <c r="I1309" s="180" t="s">
        <v>2002</v>
      </c>
      <c r="J1309" s="180" t="s">
        <v>6023</v>
      </c>
      <c r="K1309" s="180" t="s">
        <v>6024</v>
      </c>
      <c r="L1309" s="180" t="s">
        <v>1837</v>
      </c>
      <c r="M1309" s="180" t="s">
        <v>1837</v>
      </c>
      <c r="N1309" s="180" t="s">
        <v>448</v>
      </c>
      <c r="O1309" s="180">
        <v>44292760</v>
      </c>
      <c r="P1309" s="180">
        <v>44292933</v>
      </c>
      <c r="Q1309" s="180" t="s">
        <v>6025</v>
      </c>
      <c r="R1309" s="180">
        <v>0</v>
      </c>
      <c r="S1309" s="180" t="s">
        <v>1905</v>
      </c>
      <c r="T1309" s="180" t="s">
        <v>42</v>
      </c>
      <c r="U1309" s="180" t="b">
        <v>0</v>
      </c>
      <c r="V1309" s="180" t="s">
        <v>1846</v>
      </c>
      <c r="W1309" s="180" t="s">
        <v>42</v>
      </c>
      <c r="X1309" s="159"/>
      <c r="Y1309" s="159"/>
      <c r="Z1309" s="159"/>
    </row>
    <row r="1310" spans="1:26" ht="15" customHeight="1">
      <c r="A1310" s="180" t="s">
        <v>448</v>
      </c>
      <c r="B1310" s="180">
        <v>62217153</v>
      </c>
      <c r="C1310" s="180" t="s">
        <v>1837</v>
      </c>
      <c r="D1310" s="180" t="s">
        <v>6026</v>
      </c>
      <c r="E1310" s="180" t="s">
        <v>1839</v>
      </c>
      <c r="F1310" s="180">
        <v>2435.9499999999998</v>
      </c>
      <c r="G1310" s="180" t="s">
        <v>1840</v>
      </c>
      <c r="H1310" s="180" t="s">
        <v>6027</v>
      </c>
      <c r="I1310" s="180" t="s">
        <v>4295</v>
      </c>
      <c r="J1310" s="180" t="s">
        <v>6028</v>
      </c>
      <c r="K1310" s="180" t="s">
        <v>6029</v>
      </c>
      <c r="L1310" s="180" t="s">
        <v>6030</v>
      </c>
      <c r="M1310" s="180" t="s">
        <v>1837</v>
      </c>
      <c r="N1310" s="180" t="s">
        <v>448</v>
      </c>
      <c r="O1310" s="180">
        <v>62217117</v>
      </c>
      <c r="P1310" s="180">
        <v>62217249</v>
      </c>
      <c r="Q1310" s="180" t="s">
        <v>2141</v>
      </c>
      <c r="R1310" s="180">
        <v>0</v>
      </c>
      <c r="S1310" s="180" t="s">
        <v>33</v>
      </c>
      <c r="T1310" s="180" t="s">
        <v>42</v>
      </c>
      <c r="U1310" s="180" t="b">
        <v>0</v>
      </c>
      <c r="V1310" s="180" t="s">
        <v>1858</v>
      </c>
      <c r="W1310" s="180" t="s">
        <v>42</v>
      </c>
      <c r="X1310" s="159"/>
      <c r="Y1310" s="159"/>
      <c r="Z1310" s="159"/>
    </row>
    <row r="1311" spans="1:26" ht="15" customHeight="1">
      <c r="A1311" s="180" t="s">
        <v>448</v>
      </c>
      <c r="B1311" s="180">
        <v>62217185</v>
      </c>
      <c r="C1311" s="180" t="s">
        <v>1837</v>
      </c>
      <c r="D1311" s="180" t="s">
        <v>1839</v>
      </c>
      <c r="E1311" s="180" t="s">
        <v>2135</v>
      </c>
      <c r="F1311" s="180">
        <v>1155.93</v>
      </c>
      <c r="G1311" s="180" t="s">
        <v>1840</v>
      </c>
      <c r="H1311" s="180" t="s">
        <v>2136</v>
      </c>
      <c r="I1311" s="180" t="s">
        <v>2137</v>
      </c>
      <c r="J1311" s="180" t="s">
        <v>2138</v>
      </c>
      <c r="K1311" s="180" t="s">
        <v>2139</v>
      </c>
      <c r="L1311" s="180" t="s">
        <v>2140</v>
      </c>
      <c r="M1311" s="180" t="s">
        <v>1844</v>
      </c>
      <c r="N1311" s="180" t="s">
        <v>448</v>
      </c>
      <c r="O1311" s="180">
        <v>62217117</v>
      </c>
      <c r="P1311" s="180">
        <v>62217249</v>
      </c>
      <c r="Q1311" s="180" t="s">
        <v>2141</v>
      </c>
      <c r="R1311" s="180">
        <v>0</v>
      </c>
      <c r="S1311" s="180" t="s">
        <v>33</v>
      </c>
      <c r="T1311" s="180" t="s">
        <v>42</v>
      </c>
      <c r="U1311" s="180" t="b">
        <v>0</v>
      </c>
      <c r="V1311" s="180" t="s">
        <v>1858</v>
      </c>
      <c r="W1311" s="180" t="s">
        <v>42</v>
      </c>
      <c r="X1311" s="159"/>
      <c r="Y1311" s="159"/>
      <c r="Z1311" s="159"/>
    </row>
    <row r="1312" spans="1:26" ht="15" customHeight="1">
      <c r="A1312" s="180" t="s">
        <v>448</v>
      </c>
      <c r="B1312" s="180">
        <v>73808365</v>
      </c>
      <c r="C1312" s="180" t="s">
        <v>1837</v>
      </c>
      <c r="D1312" s="180" t="s">
        <v>2926</v>
      </c>
      <c r="E1312" s="180" t="s">
        <v>1839</v>
      </c>
      <c r="F1312" s="180">
        <v>30</v>
      </c>
      <c r="G1312" s="180" t="s">
        <v>1840</v>
      </c>
      <c r="H1312" s="180" t="s">
        <v>6031</v>
      </c>
      <c r="I1312" s="180" t="s">
        <v>773</v>
      </c>
      <c r="J1312" s="180" t="s">
        <v>1837</v>
      </c>
      <c r="K1312" s="180" t="s">
        <v>1837</v>
      </c>
      <c r="L1312" s="180" t="s">
        <v>1837</v>
      </c>
      <c r="M1312" s="180" t="s">
        <v>1844</v>
      </c>
      <c r="N1312" s="180" t="s">
        <v>448</v>
      </c>
      <c r="O1312" s="180">
        <v>73807383</v>
      </c>
      <c r="P1312" s="180">
        <v>73808388</v>
      </c>
      <c r="Q1312" s="180" t="s">
        <v>6032</v>
      </c>
      <c r="R1312" s="180">
        <v>0</v>
      </c>
      <c r="S1312" s="180" t="s">
        <v>33</v>
      </c>
      <c r="T1312" s="180" t="s">
        <v>42</v>
      </c>
      <c r="U1312" s="180" t="b">
        <v>0</v>
      </c>
      <c r="V1312" s="180" t="s">
        <v>1858</v>
      </c>
      <c r="W1312" s="180" t="s">
        <v>42</v>
      </c>
      <c r="X1312" s="159"/>
      <c r="Y1312" s="159"/>
      <c r="Z1312" s="159"/>
    </row>
    <row r="1313" spans="1:26" ht="15" customHeight="1">
      <c r="A1313" s="180" t="s">
        <v>448</v>
      </c>
      <c r="B1313" s="180">
        <v>75022147</v>
      </c>
      <c r="C1313" s="180" t="s">
        <v>1837</v>
      </c>
      <c r="D1313" s="180" t="s">
        <v>2142</v>
      </c>
      <c r="E1313" s="180" t="s">
        <v>1866</v>
      </c>
      <c r="F1313" s="180">
        <v>972.4</v>
      </c>
      <c r="G1313" s="180" t="s">
        <v>1840</v>
      </c>
      <c r="H1313" s="180" t="s">
        <v>2143</v>
      </c>
      <c r="I1313" s="180" t="s">
        <v>1887</v>
      </c>
      <c r="J1313" s="180" t="s">
        <v>2144</v>
      </c>
      <c r="K1313" s="180" t="s">
        <v>2145</v>
      </c>
      <c r="L1313" s="180" t="s">
        <v>1837</v>
      </c>
      <c r="M1313" s="180" t="s">
        <v>1877</v>
      </c>
      <c r="N1313" s="180" t="s">
        <v>448</v>
      </c>
      <c r="O1313" s="180">
        <v>75021880</v>
      </c>
      <c r="P1313" s="180">
        <v>75022231</v>
      </c>
      <c r="Q1313" s="180" t="s">
        <v>2146</v>
      </c>
      <c r="R1313" s="180">
        <v>0</v>
      </c>
      <c r="S1313" s="180" t="s">
        <v>1905</v>
      </c>
      <c r="T1313" s="180" t="s">
        <v>42</v>
      </c>
      <c r="U1313" s="180" t="b">
        <v>0</v>
      </c>
      <c r="V1313" s="180" t="s">
        <v>1846</v>
      </c>
      <c r="W1313" s="180" t="s">
        <v>42</v>
      </c>
      <c r="X1313" s="159"/>
      <c r="Y1313" s="159"/>
      <c r="Z1313" s="159"/>
    </row>
    <row r="1314" spans="1:26" ht="15" customHeight="1">
      <c r="A1314" s="180" t="s">
        <v>448</v>
      </c>
      <c r="B1314" s="180">
        <v>75401342</v>
      </c>
      <c r="C1314" s="180" t="s">
        <v>1837</v>
      </c>
      <c r="D1314" s="180" t="s">
        <v>6033</v>
      </c>
      <c r="E1314" s="180" t="s">
        <v>1866</v>
      </c>
      <c r="F1314" s="180">
        <v>706.73</v>
      </c>
      <c r="G1314" s="180" t="s">
        <v>1840</v>
      </c>
      <c r="H1314" s="180" t="s">
        <v>6034</v>
      </c>
      <c r="I1314" s="180" t="s">
        <v>1881</v>
      </c>
      <c r="J1314" s="180" t="s">
        <v>6035</v>
      </c>
      <c r="K1314" s="180" t="s">
        <v>6036</v>
      </c>
      <c r="L1314" s="180" t="s">
        <v>1837</v>
      </c>
      <c r="M1314" s="180" t="s">
        <v>1837</v>
      </c>
      <c r="N1314" s="180" t="s">
        <v>448</v>
      </c>
      <c r="O1314" s="180">
        <v>75401104</v>
      </c>
      <c r="P1314" s="180">
        <v>75401419</v>
      </c>
      <c r="Q1314" s="180" t="s">
        <v>6037</v>
      </c>
      <c r="R1314" s="180">
        <v>0</v>
      </c>
      <c r="S1314" s="180" t="s">
        <v>33</v>
      </c>
      <c r="T1314" s="180" t="s">
        <v>42</v>
      </c>
      <c r="U1314" s="180" t="b">
        <v>0</v>
      </c>
      <c r="V1314" s="180" t="s">
        <v>1858</v>
      </c>
      <c r="W1314" s="180" t="s">
        <v>42</v>
      </c>
      <c r="X1314" s="159"/>
      <c r="Y1314" s="159"/>
      <c r="Z1314" s="159"/>
    </row>
    <row r="1315" spans="1:26" ht="15" customHeight="1">
      <c r="A1315" s="180" t="s">
        <v>448</v>
      </c>
      <c r="B1315" s="180">
        <v>81875718</v>
      </c>
      <c r="C1315" s="180" t="s">
        <v>1837</v>
      </c>
      <c r="D1315" s="180" t="s">
        <v>6038</v>
      </c>
      <c r="E1315" s="180" t="s">
        <v>1866</v>
      </c>
      <c r="F1315" s="180">
        <v>257.64</v>
      </c>
      <c r="G1315" s="180" t="s">
        <v>1840</v>
      </c>
      <c r="H1315" s="180" t="s">
        <v>6039</v>
      </c>
      <c r="I1315" s="180" t="s">
        <v>6040</v>
      </c>
      <c r="J1315" s="180" t="s">
        <v>6041</v>
      </c>
      <c r="K1315" s="180" t="s">
        <v>6042</v>
      </c>
      <c r="L1315" s="180" t="s">
        <v>6043</v>
      </c>
      <c r="M1315" s="180" t="s">
        <v>1837</v>
      </c>
      <c r="N1315" s="180" t="s">
        <v>448</v>
      </c>
      <c r="O1315" s="180">
        <v>81875340</v>
      </c>
      <c r="P1315" s="180">
        <v>81876163</v>
      </c>
      <c r="Q1315" s="180" t="s">
        <v>6044</v>
      </c>
      <c r="R1315" s="180">
        <v>0</v>
      </c>
      <c r="S1315" s="180" t="s">
        <v>1905</v>
      </c>
      <c r="T1315" s="180" t="s">
        <v>42</v>
      </c>
      <c r="U1315" s="180" t="b">
        <v>0</v>
      </c>
      <c r="V1315" s="180" t="s">
        <v>1858</v>
      </c>
      <c r="W1315" s="180" t="s">
        <v>42</v>
      </c>
      <c r="X1315" s="159"/>
      <c r="Y1315" s="159"/>
      <c r="Z1315" s="159"/>
    </row>
    <row r="1316" spans="1:26" ht="15" customHeight="1">
      <c r="A1316" s="180" t="s">
        <v>448</v>
      </c>
      <c r="B1316" s="180">
        <v>89738145</v>
      </c>
      <c r="C1316" s="180" t="s">
        <v>1837</v>
      </c>
      <c r="D1316" s="180" t="s">
        <v>1847</v>
      </c>
      <c r="E1316" s="180" t="s">
        <v>2147</v>
      </c>
      <c r="F1316" s="180">
        <v>2780.77</v>
      </c>
      <c r="G1316" s="180" t="s">
        <v>1840</v>
      </c>
      <c r="H1316" s="180" t="s">
        <v>2148</v>
      </c>
      <c r="I1316" s="180" t="s">
        <v>2149</v>
      </c>
      <c r="J1316" s="180" t="s">
        <v>2150</v>
      </c>
      <c r="K1316" s="180" t="s">
        <v>2151</v>
      </c>
      <c r="L1316" s="180" t="s">
        <v>2152</v>
      </c>
      <c r="M1316" s="180" t="s">
        <v>1877</v>
      </c>
      <c r="N1316" s="180" t="s">
        <v>448</v>
      </c>
      <c r="O1316" s="180">
        <v>89737386</v>
      </c>
      <c r="P1316" s="180">
        <v>89738617</v>
      </c>
      <c r="Q1316" s="180" t="s">
        <v>2153</v>
      </c>
      <c r="R1316" s="180">
        <v>0</v>
      </c>
      <c r="S1316" s="180" t="s">
        <v>1905</v>
      </c>
      <c r="T1316" s="180" t="s">
        <v>42</v>
      </c>
      <c r="U1316" s="180" t="b">
        <v>0</v>
      </c>
      <c r="V1316" s="180" t="s">
        <v>1858</v>
      </c>
      <c r="W1316" s="180" t="s">
        <v>42</v>
      </c>
      <c r="X1316" s="159"/>
      <c r="Y1316" s="159"/>
      <c r="Z1316" s="159"/>
    </row>
    <row r="1317" spans="1:26" ht="15" customHeight="1">
      <c r="A1317" s="180" t="s">
        <v>448</v>
      </c>
      <c r="B1317" s="180">
        <v>97572621</v>
      </c>
      <c r="C1317" s="180" t="s">
        <v>1837</v>
      </c>
      <c r="D1317" s="180" t="s">
        <v>2530</v>
      </c>
      <c r="E1317" s="180" t="s">
        <v>1839</v>
      </c>
      <c r="F1317" s="180">
        <v>439.15</v>
      </c>
      <c r="G1317" s="180" t="s">
        <v>1840</v>
      </c>
      <c r="H1317" s="180" t="s">
        <v>6045</v>
      </c>
      <c r="I1317" s="180" t="s">
        <v>3559</v>
      </c>
      <c r="J1317" s="180" t="s">
        <v>6046</v>
      </c>
      <c r="K1317" s="180" t="s">
        <v>6047</v>
      </c>
      <c r="L1317" s="180" t="s">
        <v>6048</v>
      </c>
      <c r="M1317" s="180" t="s">
        <v>1837</v>
      </c>
      <c r="N1317" s="180" t="s">
        <v>448</v>
      </c>
      <c r="O1317" s="180">
        <v>97572449</v>
      </c>
      <c r="P1317" s="180">
        <v>97572875</v>
      </c>
      <c r="Q1317" s="180" t="s">
        <v>6049</v>
      </c>
      <c r="R1317" s="180">
        <v>0</v>
      </c>
      <c r="S1317" s="180" t="s">
        <v>1905</v>
      </c>
      <c r="T1317" s="180" t="s">
        <v>42</v>
      </c>
      <c r="U1317" s="180" t="b">
        <v>0</v>
      </c>
      <c r="V1317" s="180" t="s">
        <v>1858</v>
      </c>
      <c r="W1317" s="180" t="s">
        <v>42</v>
      </c>
      <c r="X1317" s="159"/>
      <c r="Y1317" s="159"/>
      <c r="Z1317" s="159"/>
    </row>
    <row r="1318" spans="1:26" ht="15" customHeight="1">
      <c r="A1318" s="180" t="s">
        <v>448</v>
      </c>
      <c r="B1318" s="180">
        <v>103350983</v>
      </c>
      <c r="C1318" s="180" t="s">
        <v>1837</v>
      </c>
      <c r="D1318" s="180" t="s">
        <v>1890</v>
      </c>
      <c r="E1318" s="180" t="s">
        <v>2154</v>
      </c>
      <c r="F1318" s="180">
        <v>1044.48</v>
      </c>
      <c r="G1318" s="180" t="s">
        <v>1840</v>
      </c>
      <c r="H1318" s="180" t="s">
        <v>2155</v>
      </c>
      <c r="I1318" s="180" t="s">
        <v>2156</v>
      </c>
      <c r="J1318" s="180" t="s">
        <v>2157</v>
      </c>
      <c r="K1318" s="180" t="s">
        <v>2158</v>
      </c>
      <c r="L1318" s="180" t="s">
        <v>2159</v>
      </c>
      <c r="M1318" s="180" t="s">
        <v>1844</v>
      </c>
      <c r="N1318" s="180" t="s">
        <v>448</v>
      </c>
      <c r="O1318" s="180">
        <v>103350706</v>
      </c>
      <c r="P1318" s="180">
        <v>103351066</v>
      </c>
      <c r="Q1318" s="180" t="s">
        <v>2160</v>
      </c>
      <c r="R1318" s="180">
        <v>0</v>
      </c>
      <c r="S1318" s="180" t="s">
        <v>33</v>
      </c>
      <c r="T1318" s="180" t="s">
        <v>42</v>
      </c>
      <c r="U1318" s="180" t="b">
        <v>0</v>
      </c>
      <c r="V1318" s="180" t="s">
        <v>1858</v>
      </c>
      <c r="W1318" s="180" t="s">
        <v>42</v>
      </c>
      <c r="X1318" s="159"/>
      <c r="Y1318" s="159"/>
      <c r="Z1318" s="159"/>
    </row>
    <row r="1319" spans="1:26" ht="15" customHeight="1">
      <c r="A1319" s="180" t="s">
        <v>448</v>
      </c>
      <c r="B1319" s="180">
        <v>103473417</v>
      </c>
      <c r="C1319" s="180" t="s">
        <v>1837</v>
      </c>
      <c r="D1319" s="180" t="s">
        <v>1839</v>
      </c>
      <c r="E1319" s="180" t="s">
        <v>6050</v>
      </c>
      <c r="F1319" s="180">
        <v>588.73</v>
      </c>
      <c r="G1319" s="180" t="s">
        <v>1840</v>
      </c>
      <c r="H1319" s="180" t="s">
        <v>6051</v>
      </c>
      <c r="I1319" s="180" t="s">
        <v>2458</v>
      </c>
      <c r="J1319" s="180" t="s">
        <v>6052</v>
      </c>
      <c r="K1319" s="180" t="s">
        <v>6053</v>
      </c>
      <c r="L1319" s="180" t="s">
        <v>1837</v>
      </c>
      <c r="M1319" s="180" t="s">
        <v>1837</v>
      </c>
      <c r="N1319" s="180" t="s">
        <v>448</v>
      </c>
      <c r="O1319" s="180">
        <v>103473212</v>
      </c>
      <c r="P1319" s="180">
        <v>103473704</v>
      </c>
      <c r="Q1319" s="180" t="s">
        <v>6054</v>
      </c>
      <c r="R1319" s="180">
        <v>0</v>
      </c>
      <c r="S1319" s="180" t="s">
        <v>33</v>
      </c>
      <c r="T1319" s="180" t="s">
        <v>42</v>
      </c>
      <c r="U1319" s="180" t="b">
        <v>0</v>
      </c>
      <c r="V1319" s="180" t="s">
        <v>1858</v>
      </c>
      <c r="W1319" s="180" t="s">
        <v>42</v>
      </c>
      <c r="X1319" s="159"/>
      <c r="Y1319" s="159"/>
      <c r="Z1319" s="159"/>
    </row>
    <row r="1320" spans="1:26" ht="15" customHeight="1">
      <c r="A1320" s="180" t="s">
        <v>448</v>
      </c>
      <c r="B1320" s="180">
        <v>104263071</v>
      </c>
      <c r="C1320" s="180" t="s">
        <v>1837</v>
      </c>
      <c r="D1320" s="180" t="s">
        <v>4548</v>
      </c>
      <c r="E1320" s="180" t="s">
        <v>1890</v>
      </c>
      <c r="F1320" s="180">
        <v>1488.05</v>
      </c>
      <c r="G1320" s="180" t="s">
        <v>1840</v>
      </c>
      <c r="H1320" s="180" t="s">
        <v>6055</v>
      </c>
      <c r="I1320" s="180" t="s">
        <v>2547</v>
      </c>
      <c r="J1320" s="180" t="s">
        <v>6056</v>
      </c>
      <c r="K1320" s="180" t="s">
        <v>6057</v>
      </c>
      <c r="L1320" s="180" t="s">
        <v>6058</v>
      </c>
      <c r="M1320" s="180" t="s">
        <v>1837</v>
      </c>
      <c r="N1320" s="180" t="s">
        <v>448</v>
      </c>
      <c r="O1320" s="180">
        <v>104262978</v>
      </c>
      <c r="P1320" s="180">
        <v>104263077</v>
      </c>
      <c r="Q1320" s="180" t="s">
        <v>6059</v>
      </c>
      <c r="R1320" s="180">
        <v>0</v>
      </c>
      <c r="S1320" s="180" t="s">
        <v>1905</v>
      </c>
      <c r="T1320" s="180" t="s">
        <v>42</v>
      </c>
      <c r="U1320" s="180" t="b">
        <v>0</v>
      </c>
      <c r="V1320" s="180" t="s">
        <v>1858</v>
      </c>
      <c r="W1320" s="180" t="s">
        <v>42</v>
      </c>
      <c r="X1320" s="159"/>
      <c r="Y1320" s="159"/>
      <c r="Z1320" s="159"/>
    </row>
    <row r="1321" spans="1:26" ht="15" customHeight="1">
      <c r="A1321" s="180" t="s">
        <v>448</v>
      </c>
      <c r="B1321" s="180">
        <v>113679881</v>
      </c>
      <c r="C1321" s="180" t="s">
        <v>1837</v>
      </c>
      <c r="D1321" s="180" t="s">
        <v>2161</v>
      </c>
      <c r="E1321" s="180" t="s">
        <v>1847</v>
      </c>
      <c r="F1321" s="180">
        <v>593.20000000000005</v>
      </c>
      <c r="G1321" s="180" t="s">
        <v>1840</v>
      </c>
      <c r="H1321" s="180" t="s">
        <v>2162</v>
      </c>
      <c r="I1321" s="180" t="s">
        <v>2163</v>
      </c>
      <c r="J1321" s="180" t="s">
        <v>6060</v>
      </c>
      <c r="K1321" s="180" t="s">
        <v>6061</v>
      </c>
      <c r="L1321" s="180" t="s">
        <v>6062</v>
      </c>
      <c r="M1321" s="180" t="s">
        <v>1837</v>
      </c>
      <c r="N1321" s="180" t="s">
        <v>448</v>
      </c>
      <c r="O1321" s="180">
        <v>113679754</v>
      </c>
      <c r="P1321" s="180">
        <v>113679978</v>
      </c>
      <c r="Q1321" s="180" t="s">
        <v>2167</v>
      </c>
      <c r="R1321" s="180">
        <v>0</v>
      </c>
      <c r="S1321" s="180" t="s">
        <v>1905</v>
      </c>
      <c r="T1321" s="180" t="s">
        <v>42</v>
      </c>
      <c r="U1321" s="180" t="b">
        <v>0</v>
      </c>
      <c r="V1321" s="180" t="s">
        <v>1858</v>
      </c>
      <c r="W1321" s="180" t="s">
        <v>42</v>
      </c>
      <c r="X1321" s="159"/>
      <c r="Y1321" s="159"/>
      <c r="Z1321" s="159"/>
    </row>
    <row r="1322" spans="1:26" ht="15" customHeight="1">
      <c r="A1322" s="180" t="s">
        <v>448</v>
      </c>
      <c r="B1322" s="180">
        <v>114326023</v>
      </c>
      <c r="C1322" s="180" t="s">
        <v>1837</v>
      </c>
      <c r="D1322" s="180" t="s">
        <v>1866</v>
      </c>
      <c r="E1322" s="180" t="s">
        <v>3021</v>
      </c>
      <c r="F1322" s="180">
        <v>1144.45</v>
      </c>
      <c r="G1322" s="180" t="s">
        <v>1840</v>
      </c>
      <c r="H1322" s="180" t="s">
        <v>6063</v>
      </c>
      <c r="I1322" s="180" t="s">
        <v>2474</v>
      </c>
      <c r="J1322" s="180" t="s">
        <v>6064</v>
      </c>
      <c r="K1322" s="180" t="s">
        <v>6065</v>
      </c>
      <c r="L1322" s="180" t="s">
        <v>6066</v>
      </c>
      <c r="M1322" s="180" t="s">
        <v>1837</v>
      </c>
      <c r="N1322" s="180" t="s">
        <v>448</v>
      </c>
      <c r="O1322" s="180">
        <v>114325881</v>
      </c>
      <c r="P1322" s="180">
        <v>114326040</v>
      </c>
      <c r="Q1322" s="180" t="s">
        <v>2174</v>
      </c>
      <c r="R1322" s="180">
        <v>0</v>
      </c>
      <c r="S1322" s="180" t="s">
        <v>33</v>
      </c>
      <c r="T1322" s="180" t="s">
        <v>42</v>
      </c>
      <c r="U1322" s="180" t="b">
        <v>0</v>
      </c>
      <c r="V1322" s="180" t="s">
        <v>1858</v>
      </c>
      <c r="W1322" s="180" t="s">
        <v>42</v>
      </c>
      <c r="X1322" s="159"/>
      <c r="Y1322" s="159"/>
      <c r="Z1322" s="159"/>
    </row>
    <row r="1323" spans="1:26" ht="15" customHeight="1">
      <c r="A1323" s="180" t="s">
        <v>448</v>
      </c>
      <c r="B1323" s="180">
        <v>124021236</v>
      </c>
      <c r="C1323" s="180" t="s">
        <v>1837</v>
      </c>
      <c r="D1323" s="180" t="s">
        <v>1859</v>
      </c>
      <c r="E1323" s="180" t="s">
        <v>1847</v>
      </c>
      <c r="F1323" s="180">
        <v>874.23</v>
      </c>
      <c r="G1323" s="180" t="s">
        <v>1840</v>
      </c>
      <c r="H1323" s="180" t="s">
        <v>4564</v>
      </c>
      <c r="I1323" s="180" t="s">
        <v>2429</v>
      </c>
      <c r="J1323" s="180" t="s">
        <v>6067</v>
      </c>
      <c r="K1323" s="180" t="s">
        <v>6068</v>
      </c>
      <c r="L1323" s="180" t="s">
        <v>1837</v>
      </c>
      <c r="M1323" s="180" t="s">
        <v>1837</v>
      </c>
      <c r="N1323" s="180" t="s">
        <v>448</v>
      </c>
      <c r="O1323" s="180">
        <v>124021081</v>
      </c>
      <c r="P1323" s="180">
        <v>124021412</v>
      </c>
      <c r="Q1323" s="180" t="s">
        <v>4567</v>
      </c>
      <c r="R1323" s="180">
        <v>0</v>
      </c>
      <c r="S1323" s="180" t="s">
        <v>33</v>
      </c>
      <c r="T1323" s="180" t="s">
        <v>42</v>
      </c>
      <c r="U1323" s="180" t="b">
        <v>0</v>
      </c>
      <c r="V1323" s="180" t="s">
        <v>1858</v>
      </c>
      <c r="W1323" s="180" t="s">
        <v>42</v>
      </c>
      <c r="X1323" s="159"/>
      <c r="Y1323" s="159"/>
      <c r="Z1323" s="159"/>
    </row>
    <row r="1324" spans="1:26" ht="15" customHeight="1">
      <c r="A1324" s="180" t="s">
        <v>448</v>
      </c>
      <c r="B1324" s="180">
        <v>125026590</v>
      </c>
      <c r="C1324" s="180" t="s">
        <v>1837</v>
      </c>
      <c r="D1324" s="180" t="s">
        <v>1890</v>
      </c>
      <c r="E1324" s="180" t="s">
        <v>4568</v>
      </c>
      <c r="F1324" s="180">
        <v>798.42</v>
      </c>
      <c r="G1324" s="180" t="s">
        <v>1840</v>
      </c>
      <c r="H1324" s="180" t="s">
        <v>4569</v>
      </c>
      <c r="I1324" s="180" t="s">
        <v>2999</v>
      </c>
      <c r="J1324" s="180" t="s">
        <v>6069</v>
      </c>
      <c r="K1324" s="180" t="s">
        <v>6070</v>
      </c>
      <c r="L1324" s="180" t="s">
        <v>1837</v>
      </c>
      <c r="M1324" s="180" t="s">
        <v>1837</v>
      </c>
      <c r="N1324" s="180" t="s">
        <v>448</v>
      </c>
      <c r="O1324" s="180">
        <v>125026081</v>
      </c>
      <c r="P1324" s="180">
        <v>125027759</v>
      </c>
      <c r="Q1324" s="180" t="s">
        <v>4573</v>
      </c>
      <c r="R1324" s="180">
        <v>0</v>
      </c>
      <c r="S1324" s="180" t="s">
        <v>33</v>
      </c>
      <c r="T1324" s="180" t="s">
        <v>42</v>
      </c>
      <c r="U1324" s="180" t="b">
        <v>0</v>
      </c>
      <c r="V1324" s="180" t="s">
        <v>1858</v>
      </c>
      <c r="W1324" s="180" t="s">
        <v>42</v>
      </c>
      <c r="X1324" s="159"/>
      <c r="Y1324" s="159"/>
      <c r="Z1324" s="159"/>
    </row>
    <row r="1325" spans="1:26" ht="15" customHeight="1">
      <c r="A1325" s="180" t="s">
        <v>448</v>
      </c>
      <c r="B1325" s="180">
        <v>133625455</v>
      </c>
      <c r="C1325" s="180" t="s">
        <v>1837</v>
      </c>
      <c r="D1325" s="180" t="s">
        <v>2182</v>
      </c>
      <c r="E1325" s="180" t="s">
        <v>1890</v>
      </c>
      <c r="F1325" s="180">
        <v>127.06</v>
      </c>
      <c r="G1325" s="180" t="s">
        <v>1837</v>
      </c>
      <c r="H1325" s="180" t="s">
        <v>2183</v>
      </c>
      <c r="I1325" s="180" t="s">
        <v>2184</v>
      </c>
      <c r="J1325" s="180" t="s">
        <v>6071</v>
      </c>
      <c r="K1325" s="180" t="s">
        <v>1837</v>
      </c>
      <c r="L1325" s="180" t="s">
        <v>1837</v>
      </c>
      <c r="M1325" s="180" t="s">
        <v>1837</v>
      </c>
      <c r="N1325" s="180" t="s">
        <v>448</v>
      </c>
      <c r="O1325" s="180">
        <v>133625098</v>
      </c>
      <c r="P1325" s="180">
        <v>133625604</v>
      </c>
      <c r="Q1325" s="180" t="s">
        <v>2186</v>
      </c>
      <c r="R1325" s="180">
        <v>0</v>
      </c>
      <c r="S1325" s="180" t="s">
        <v>33</v>
      </c>
      <c r="T1325" s="180" t="s">
        <v>42</v>
      </c>
      <c r="U1325" s="180" t="b">
        <v>0</v>
      </c>
      <c r="V1325" s="180" t="s">
        <v>1858</v>
      </c>
      <c r="W1325" s="180" t="s">
        <v>42</v>
      </c>
      <c r="X1325" s="159"/>
      <c r="Y1325" s="159"/>
      <c r="Z1325" s="159"/>
    </row>
    <row r="1326" spans="1:26" ht="15" customHeight="1">
      <c r="A1326" s="180" t="s">
        <v>449</v>
      </c>
      <c r="B1326" s="180">
        <v>209894</v>
      </c>
      <c r="C1326" s="180" t="s">
        <v>1837</v>
      </c>
      <c r="D1326" s="180" t="s">
        <v>2187</v>
      </c>
      <c r="E1326" s="180" t="s">
        <v>1890</v>
      </c>
      <c r="F1326" s="180">
        <v>734.43</v>
      </c>
      <c r="G1326" s="180" t="s">
        <v>1840</v>
      </c>
      <c r="H1326" s="180" t="s">
        <v>2188</v>
      </c>
      <c r="I1326" s="180" t="s">
        <v>2189</v>
      </c>
      <c r="J1326" s="180" t="s">
        <v>2190</v>
      </c>
      <c r="K1326" s="180" t="s">
        <v>2191</v>
      </c>
      <c r="L1326" s="180" t="s">
        <v>2192</v>
      </c>
      <c r="M1326" s="180" t="s">
        <v>1896</v>
      </c>
      <c r="N1326" s="180" t="s">
        <v>449</v>
      </c>
      <c r="O1326" s="180">
        <v>209406</v>
      </c>
      <c r="P1326" s="180">
        <v>210000</v>
      </c>
      <c r="Q1326" s="180" t="s">
        <v>2193</v>
      </c>
      <c r="R1326" s="180">
        <v>0</v>
      </c>
      <c r="S1326" s="180" t="s">
        <v>1905</v>
      </c>
      <c r="T1326" s="180" t="s">
        <v>42</v>
      </c>
      <c r="U1326" s="180" t="b">
        <v>0</v>
      </c>
      <c r="V1326" s="180" t="s">
        <v>1858</v>
      </c>
      <c r="W1326" s="180" t="s">
        <v>42</v>
      </c>
      <c r="X1326" s="159"/>
      <c r="Y1326" s="159"/>
      <c r="Z1326" s="159"/>
    </row>
    <row r="1327" spans="1:26" ht="15" customHeight="1">
      <c r="A1327" s="180" t="s">
        <v>449</v>
      </c>
      <c r="B1327" s="180">
        <v>608502</v>
      </c>
      <c r="C1327" s="180" t="s">
        <v>1837</v>
      </c>
      <c r="D1327" s="180" t="s">
        <v>6072</v>
      </c>
      <c r="E1327" s="180" t="s">
        <v>1847</v>
      </c>
      <c r="F1327" s="180">
        <v>492.37</v>
      </c>
      <c r="G1327" s="180" t="s">
        <v>1840</v>
      </c>
      <c r="H1327" s="180" t="s">
        <v>6073</v>
      </c>
      <c r="I1327" s="180" t="s">
        <v>2149</v>
      </c>
      <c r="J1327" s="180" t="s">
        <v>6074</v>
      </c>
      <c r="K1327" s="180" t="s">
        <v>6075</v>
      </c>
      <c r="L1327" s="180" t="s">
        <v>6076</v>
      </c>
      <c r="M1327" s="180" t="s">
        <v>1837</v>
      </c>
      <c r="N1327" s="180" t="s">
        <v>449</v>
      </c>
      <c r="O1327" s="180">
        <v>607065</v>
      </c>
      <c r="P1327" s="180">
        <v>609720</v>
      </c>
      <c r="Q1327" s="180" t="s">
        <v>6077</v>
      </c>
      <c r="R1327" s="180">
        <v>0</v>
      </c>
      <c r="S1327" s="180" t="s">
        <v>1905</v>
      </c>
      <c r="T1327" s="180" t="s">
        <v>42</v>
      </c>
      <c r="U1327" s="180" t="b">
        <v>1</v>
      </c>
      <c r="V1327" s="180" t="s">
        <v>1858</v>
      </c>
      <c r="W1327" s="180" t="s">
        <v>42</v>
      </c>
      <c r="X1327" s="159"/>
      <c r="Y1327" s="159"/>
      <c r="Z1327" s="159"/>
    </row>
    <row r="1328" spans="1:26" ht="15" customHeight="1">
      <c r="A1328" s="180" t="s">
        <v>449</v>
      </c>
      <c r="B1328" s="180">
        <v>3640355</v>
      </c>
      <c r="C1328" s="180" t="s">
        <v>1837</v>
      </c>
      <c r="D1328" s="180" t="s">
        <v>1890</v>
      </c>
      <c r="E1328" s="180" t="s">
        <v>2201</v>
      </c>
      <c r="F1328" s="180">
        <v>1388.11</v>
      </c>
      <c r="G1328" s="180" t="s">
        <v>1840</v>
      </c>
      <c r="H1328" s="180" t="s">
        <v>2202</v>
      </c>
      <c r="I1328" s="180" t="s">
        <v>2203</v>
      </c>
      <c r="J1328" s="180" t="s">
        <v>2204</v>
      </c>
      <c r="K1328" s="180" t="s">
        <v>2205</v>
      </c>
      <c r="L1328" s="180" t="s">
        <v>2206</v>
      </c>
      <c r="M1328" s="180" t="s">
        <v>1844</v>
      </c>
      <c r="N1328" s="180" t="s">
        <v>449</v>
      </c>
      <c r="O1328" s="180">
        <v>3639641</v>
      </c>
      <c r="P1328" s="180">
        <v>3640371</v>
      </c>
      <c r="Q1328" s="180" t="s">
        <v>2207</v>
      </c>
      <c r="R1328" s="180">
        <v>0</v>
      </c>
      <c r="S1328" s="180" t="s">
        <v>33</v>
      </c>
      <c r="T1328" s="180" t="s">
        <v>42</v>
      </c>
      <c r="U1328" s="180" t="b">
        <v>0</v>
      </c>
      <c r="V1328" s="180" t="s">
        <v>1858</v>
      </c>
      <c r="W1328" s="180" t="s">
        <v>42</v>
      </c>
      <c r="X1328" s="159"/>
      <c r="Y1328" s="159"/>
      <c r="Z1328" s="159"/>
    </row>
    <row r="1329" spans="1:26" ht="15" customHeight="1">
      <c r="A1329" s="180" t="s">
        <v>449</v>
      </c>
      <c r="B1329" s="180">
        <v>4769643</v>
      </c>
      <c r="C1329" s="180" t="s">
        <v>1837</v>
      </c>
      <c r="D1329" s="180" t="s">
        <v>1859</v>
      </c>
      <c r="E1329" s="180" t="s">
        <v>1847</v>
      </c>
      <c r="F1329" s="180">
        <v>3453.69</v>
      </c>
      <c r="G1329" s="180" t="s">
        <v>1840</v>
      </c>
      <c r="H1329" s="180" t="s">
        <v>6078</v>
      </c>
      <c r="I1329" s="180" t="s">
        <v>3969</v>
      </c>
      <c r="J1329" s="180" t="s">
        <v>6079</v>
      </c>
      <c r="K1329" s="180" t="s">
        <v>6080</v>
      </c>
      <c r="L1329" s="180" t="s">
        <v>6081</v>
      </c>
      <c r="M1329" s="180" t="s">
        <v>1837</v>
      </c>
      <c r="N1329" s="180" t="s">
        <v>449</v>
      </c>
      <c r="O1329" s="180">
        <v>4768978</v>
      </c>
      <c r="P1329" s="180">
        <v>4769917</v>
      </c>
      <c r="Q1329" s="180" t="s">
        <v>6082</v>
      </c>
      <c r="R1329" s="180">
        <v>0</v>
      </c>
      <c r="S1329" s="180" t="s">
        <v>33</v>
      </c>
      <c r="T1329" s="180" t="s">
        <v>42</v>
      </c>
      <c r="U1329" s="180" t="b">
        <v>0</v>
      </c>
      <c r="V1329" s="180" t="s">
        <v>1858</v>
      </c>
      <c r="W1329" s="180" t="s">
        <v>42</v>
      </c>
      <c r="X1329" s="159"/>
      <c r="Y1329" s="159"/>
      <c r="Z1329" s="159"/>
    </row>
    <row r="1330" spans="1:26" ht="15" customHeight="1">
      <c r="A1330" s="180" t="s">
        <v>449</v>
      </c>
      <c r="B1330" s="180">
        <v>5200208</v>
      </c>
      <c r="C1330" s="180" t="s">
        <v>1837</v>
      </c>
      <c r="D1330" s="180" t="s">
        <v>4668</v>
      </c>
      <c r="E1330" s="180" t="s">
        <v>1839</v>
      </c>
      <c r="F1330" s="180">
        <v>823.73</v>
      </c>
      <c r="G1330" s="180" t="s">
        <v>1840</v>
      </c>
      <c r="H1330" s="180" t="s">
        <v>6083</v>
      </c>
      <c r="I1330" s="180" t="s">
        <v>2618</v>
      </c>
      <c r="J1330" s="180" t="s">
        <v>6084</v>
      </c>
      <c r="K1330" s="180" t="s">
        <v>6085</v>
      </c>
      <c r="L1330" s="180" t="s">
        <v>1837</v>
      </c>
      <c r="M1330" s="180" t="s">
        <v>1837</v>
      </c>
      <c r="N1330" s="180" t="s">
        <v>449</v>
      </c>
      <c r="O1330" s="180">
        <v>5199734</v>
      </c>
      <c r="P1330" s="180">
        <v>5200700</v>
      </c>
      <c r="Q1330" s="180" t="s">
        <v>6086</v>
      </c>
      <c r="R1330" s="180">
        <v>0</v>
      </c>
      <c r="S1330" s="180" t="s">
        <v>33</v>
      </c>
      <c r="T1330" s="180" t="s">
        <v>42</v>
      </c>
      <c r="U1330" s="180" t="b">
        <v>0</v>
      </c>
      <c r="V1330" s="180" t="s">
        <v>1858</v>
      </c>
      <c r="W1330" s="180" t="s">
        <v>42</v>
      </c>
      <c r="X1330" s="159"/>
      <c r="Y1330" s="159"/>
      <c r="Z1330" s="159"/>
    </row>
    <row r="1331" spans="1:26" ht="15" customHeight="1">
      <c r="A1331" s="180" t="s">
        <v>449</v>
      </c>
      <c r="B1331" s="180">
        <v>6390705</v>
      </c>
      <c r="C1331" s="180" t="s">
        <v>1837</v>
      </c>
      <c r="D1331" s="180" t="s">
        <v>2222</v>
      </c>
      <c r="E1331" s="180" t="s">
        <v>1839</v>
      </c>
      <c r="F1331" s="180">
        <v>30</v>
      </c>
      <c r="G1331" s="180" t="s">
        <v>1840</v>
      </c>
      <c r="H1331" s="180" t="s">
        <v>6087</v>
      </c>
      <c r="I1331" s="180" t="s">
        <v>773</v>
      </c>
      <c r="J1331" s="180" t="s">
        <v>1837</v>
      </c>
      <c r="K1331" s="180" t="s">
        <v>1837</v>
      </c>
      <c r="L1331" s="180" t="s">
        <v>1837</v>
      </c>
      <c r="M1331" s="180" t="s">
        <v>1877</v>
      </c>
      <c r="N1331" s="180" t="s">
        <v>449</v>
      </c>
      <c r="O1331" s="180">
        <v>6390598</v>
      </c>
      <c r="P1331" s="180">
        <v>6390916</v>
      </c>
      <c r="Q1331" s="180" t="s">
        <v>2224</v>
      </c>
      <c r="R1331" s="180">
        <v>0</v>
      </c>
      <c r="S1331" s="180" t="s">
        <v>1905</v>
      </c>
      <c r="T1331" s="180" t="s">
        <v>42</v>
      </c>
      <c r="U1331" s="180" t="b">
        <v>0</v>
      </c>
      <c r="V1331" s="180" t="s">
        <v>1846</v>
      </c>
      <c r="W1331" s="180" t="s">
        <v>42</v>
      </c>
      <c r="X1331" s="159"/>
      <c r="Y1331" s="159"/>
      <c r="Z1331" s="159"/>
    </row>
    <row r="1332" spans="1:26" ht="15" customHeight="1">
      <c r="A1332" s="180" t="s">
        <v>449</v>
      </c>
      <c r="B1332" s="180">
        <v>6546665</v>
      </c>
      <c r="C1332" s="180" t="s">
        <v>1837</v>
      </c>
      <c r="D1332" s="180" t="s">
        <v>1847</v>
      </c>
      <c r="E1332" s="180" t="s">
        <v>2225</v>
      </c>
      <c r="F1332" s="180">
        <v>1985.69</v>
      </c>
      <c r="G1332" s="180" t="s">
        <v>1840</v>
      </c>
      <c r="H1332" s="180" t="s">
        <v>2226</v>
      </c>
      <c r="I1332" s="180" t="s">
        <v>2017</v>
      </c>
      <c r="J1332" s="180" t="s">
        <v>2227</v>
      </c>
      <c r="K1332" s="180" t="s">
        <v>2228</v>
      </c>
      <c r="L1332" s="180" t="s">
        <v>2229</v>
      </c>
      <c r="M1332" s="180" t="s">
        <v>1877</v>
      </c>
      <c r="N1332" s="180" t="s">
        <v>449</v>
      </c>
      <c r="O1332" s="180">
        <v>6544791</v>
      </c>
      <c r="P1332" s="180">
        <v>6547666</v>
      </c>
      <c r="Q1332" s="180" t="s">
        <v>2230</v>
      </c>
      <c r="R1332" s="180">
        <v>0</v>
      </c>
      <c r="S1332" s="180" t="s">
        <v>1905</v>
      </c>
      <c r="T1332" s="180" t="s">
        <v>42</v>
      </c>
      <c r="U1332" s="180" t="b">
        <v>0</v>
      </c>
      <c r="V1332" s="180" t="s">
        <v>1858</v>
      </c>
      <c r="W1332" s="180" t="s">
        <v>42</v>
      </c>
      <c r="X1332" s="159"/>
      <c r="Y1332" s="159"/>
      <c r="Z1332" s="159"/>
    </row>
    <row r="1333" spans="1:26" ht="15" customHeight="1">
      <c r="A1333" s="180" t="s">
        <v>449</v>
      </c>
      <c r="B1333" s="180">
        <v>6891690</v>
      </c>
      <c r="C1333" s="180" t="s">
        <v>1837</v>
      </c>
      <c r="D1333" s="180" t="s">
        <v>3639</v>
      </c>
      <c r="E1333" s="180" t="s">
        <v>1890</v>
      </c>
      <c r="F1333" s="180">
        <v>1224.3499999999999</v>
      </c>
      <c r="G1333" s="180" t="s">
        <v>1840</v>
      </c>
      <c r="H1333" s="180" t="s">
        <v>6088</v>
      </c>
      <c r="I1333" s="180" t="s">
        <v>6089</v>
      </c>
      <c r="J1333" s="180" t="s">
        <v>6090</v>
      </c>
      <c r="K1333" s="180" t="s">
        <v>6091</v>
      </c>
      <c r="L1333" s="180" t="s">
        <v>6092</v>
      </c>
      <c r="M1333" s="180" t="s">
        <v>1837</v>
      </c>
      <c r="N1333" s="180" t="s">
        <v>449</v>
      </c>
      <c r="O1333" s="180">
        <v>6891573</v>
      </c>
      <c r="P1333" s="180">
        <v>6892500</v>
      </c>
      <c r="Q1333" s="180" t="s">
        <v>6093</v>
      </c>
      <c r="R1333" s="180">
        <v>0</v>
      </c>
      <c r="S1333" s="180" t="s">
        <v>33</v>
      </c>
      <c r="T1333" s="180" t="s">
        <v>42</v>
      </c>
      <c r="U1333" s="180" t="b">
        <v>0</v>
      </c>
      <c r="V1333" s="180" t="s">
        <v>1846</v>
      </c>
      <c r="W1333" s="180" t="s">
        <v>42</v>
      </c>
      <c r="X1333" s="159"/>
      <c r="Y1333" s="159"/>
      <c r="Z1333" s="159"/>
    </row>
    <row r="1334" spans="1:26" ht="15" customHeight="1">
      <c r="A1334" s="180" t="s">
        <v>449</v>
      </c>
      <c r="B1334" s="180">
        <v>7796836</v>
      </c>
      <c r="C1334" s="180" t="s">
        <v>1837</v>
      </c>
      <c r="D1334" s="180" t="s">
        <v>1866</v>
      </c>
      <c r="E1334" s="180" t="s">
        <v>4617</v>
      </c>
      <c r="F1334" s="180">
        <v>1354.95</v>
      </c>
      <c r="G1334" s="180" t="s">
        <v>1840</v>
      </c>
      <c r="H1334" s="180" t="s">
        <v>4618</v>
      </c>
      <c r="I1334" s="180" t="s">
        <v>4619</v>
      </c>
      <c r="J1334" s="180" t="s">
        <v>6094</v>
      </c>
      <c r="K1334" s="180" t="s">
        <v>6095</v>
      </c>
      <c r="L1334" s="180" t="s">
        <v>6096</v>
      </c>
      <c r="M1334" s="180" t="s">
        <v>1837</v>
      </c>
      <c r="N1334" s="180" t="s">
        <v>449</v>
      </c>
      <c r="O1334" s="180">
        <v>7795973</v>
      </c>
      <c r="P1334" s="180">
        <v>7796942</v>
      </c>
      <c r="Q1334" s="180" t="s">
        <v>4623</v>
      </c>
      <c r="R1334" s="180">
        <v>0</v>
      </c>
      <c r="S1334" s="180" t="s">
        <v>33</v>
      </c>
      <c r="T1334" s="180" t="s">
        <v>42</v>
      </c>
      <c r="U1334" s="180" t="b">
        <v>0</v>
      </c>
      <c r="V1334" s="180" t="s">
        <v>1846</v>
      </c>
      <c r="W1334" s="180" t="s">
        <v>42</v>
      </c>
      <c r="X1334" s="159"/>
      <c r="Y1334" s="159"/>
      <c r="Z1334" s="159"/>
    </row>
    <row r="1335" spans="1:26" ht="15" customHeight="1">
      <c r="A1335" s="180" t="s">
        <v>449</v>
      </c>
      <c r="B1335" s="180">
        <v>9091461</v>
      </c>
      <c r="C1335" s="180" t="s">
        <v>1837</v>
      </c>
      <c r="D1335" s="180" t="s">
        <v>2334</v>
      </c>
      <c r="E1335" s="180" t="s">
        <v>1866</v>
      </c>
      <c r="F1335" s="180">
        <v>937.23</v>
      </c>
      <c r="G1335" s="180" t="s">
        <v>1840</v>
      </c>
      <c r="H1335" s="180" t="s">
        <v>4624</v>
      </c>
      <c r="I1335" s="180" t="s">
        <v>2277</v>
      </c>
      <c r="J1335" s="180" t="s">
        <v>6097</v>
      </c>
      <c r="K1335" s="180" t="s">
        <v>6098</v>
      </c>
      <c r="L1335" s="180" t="s">
        <v>1837</v>
      </c>
      <c r="M1335" s="180" t="s">
        <v>1837</v>
      </c>
      <c r="N1335" s="180" t="s">
        <v>449</v>
      </c>
      <c r="O1335" s="180">
        <v>9091395</v>
      </c>
      <c r="P1335" s="180">
        <v>9091528</v>
      </c>
      <c r="Q1335" s="180" t="s">
        <v>4627</v>
      </c>
      <c r="R1335" s="180">
        <v>0</v>
      </c>
      <c r="S1335" s="180" t="s">
        <v>33</v>
      </c>
      <c r="T1335" s="180" t="s">
        <v>42</v>
      </c>
      <c r="U1335" s="180" t="b">
        <v>0</v>
      </c>
      <c r="V1335" s="180" t="s">
        <v>1858</v>
      </c>
      <c r="W1335" s="180" t="s">
        <v>42</v>
      </c>
      <c r="X1335" s="159"/>
      <c r="Y1335" s="159"/>
      <c r="Z1335" s="159"/>
    </row>
    <row r="1336" spans="1:26" ht="15" customHeight="1">
      <c r="A1336" s="180" t="s">
        <v>449</v>
      </c>
      <c r="B1336" s="180">
        <v>12294797</v>
      </c>
      <c r="C1336" s="180" t="s">
        <v>1837</v>
      </c>
      <c r="D1336" s="180" t="s">
        <v>1866</v>
      </c>
      <c r="E1336" s="180" t="s">
        <v>6099</v>
      </c>
      <c r="F1336" s="180">
        <v>30</v>
      </c>
      <c r="G1336" s="180" t="s">
        <v>1840</v>
      </c>
      <c r="H1336" s="180" t="s">
        <v>6100</v>
      </c>
      <c r="I1336" s="180" t="s">
        <v>773</v>
      </c>
      <c r="J1336" s="180" t="s">
        <v>1837</v>
      </c>
      <c r="K1336" s="180" t="s">
        <v>1837</v>
      </c>
      <c r="L1336" s="180" t="s">
        <v>1837</v>
      </c>
      <c r="M1336" s="180" t="s">
        <v>1896</v>
      </c>
      <c r="N1336" s="180" t="s">
        <v>449</v>
      </c>
      <c r="O1336" s="180">
        <v>12293560</v>
      </c>
      <c r="P1336" s="180">
        <v>12294857</v>
      </c>
      <c r="Q1336" s="180" t="s">
        <v>6101</v>
      </c>
      <c r="R1336" s="180">
        <v>0</v>
      </c>
      <c r="S1336" s="180" t="s">
        <v>1905</v>
      </c>
      <c r="T1336" s="180" t="s">
        <v>42</v>
      </c>
      <c r="U1336" s="180" t="b">
        <v>0</v>
      </c>
      <c r="V1336" s="180" t="s">
        <v>1858</v>
      </c>
      <c r="W1336" s="180" t="s">
        <v>42</v>
      </c>
      <c r="X1336" s="159"/>
      <c r="Y1336" s="159"/>
      <c r="Z1336" s="159"/>
    </row>
    <row r="1337" spans="1:26" ht="15" customHeight="1">
      <c r="A1337" s="180" t="s">
        <v>449</v>
      </c>
      <c r="B1337" s="180">
        <v>48264429</v>
      </c>
      <c r="C1337" s="180" t="s">
        <v>1837</v>
      </c>
      <c r="D1337" s="180" t="s">
        <v>2264</v>
      </c>
      <c r="E1337" s="180" t="s">
        <v>1847</v>
      </c>
      <c r="F1337" s="180">
        <v>1021.74</v>
      </c>
      <c r="G1337" s="180" t="s">
        <v>1840</v>
      </c>
      <c r="H1337" s="180" t="s">
        <v>2265</v>
      </c>
      <c r="I1337" s="180" t="s">
        <v>2266</v>
      </c>
      <c r="J1337" s="180" t="s">
        <v>2267</v>
      </c>
      <c r="K1337" s="180" t="s">
        <v>2268</v>
      </c>
      <c r="L1337" s="180" t="s">
        <v>2269</v>
      </c>
      <c r="M1337" s="180" t="s">
        <v>1844</v>
      </c>
      <c r="N1337" s="180" t="s">
        <v>449</v>
      </c>
      <c r="O1337" s="180">
        <v>48263860</v>
      </c>
      <c r="P1337" s="180">
        <v>48264778</v>
      </c>
      <c r="Q1337" s="180" t="s">
        <v>2270</v>
      </c>
      <c r="R1337" s="180">
        <v>0</v>
      </c>
      <c r="S1337" s="180" t="s">
        <v>1905</v>
      </c>
      <c r="T1337" s="180" t="s">
        <v>42</v>
      </c>
      <c r="U1337" s="180" t="b">
        <v>0</v>
      </c>
      <c r="V1337" s="180" t="s">
        <v>1858</v>
      </c>
      <c r="W1337" s="180" t="s">
        <v>42</v>
      </c>
      <c r="X1337" s="159"/>
      <c r="Y1337" s="159"/>
      <c r="Z1337" s="159"/>
    </row>
    <row r="1338" spans="1:26" ht="15" customHeight="1">
      <c r="A1338" s="180" t="s">
        <v>449</v>
      </c>
      <c r="B1338" s="180">
        <v>49208393</v>
      </c>
      <c r="C1338" s="180" t="s">
        <v>1837</v>
      </c>
      <c r="D1338" s="180" t="s">
        <v>2579</v>
      </c>
      <c r="E1338" s="180" t="s">
        <v>1839</v>
      </c>
      <c r="F1338" s="180">
        <v>956.73</v>
      </c>
      <c r="G1338" s="180" t="s">
        <v>1840</v>
      </c>
      <c r="H1338" s="180" t="s">
        <v>6102</v>
      </c>
      <c r="I1338" s="180" t="s">
        <v>2458</v>
      </c>
      <c r="J1338" s="180" t="s">
        <v>6103</v>
      </c>
      <c r="K1338" s="180" t="s">
        <v>6104</v>
      </c>
      <c r="L1338" s="180" t="s">
        <v>1837</v>
      </c>
      <c r="M1338" s="180" t="s">
        <v>1837</v>
      </c>
      <c r="N1338" s="180" t="s">
        <v>449</v>
      </c>
      <c r="O1338" s="180">
        <v>49208291</v>
      </c>
      <c r="P1338" s="180">
        <v>49208409</v>
      </c>
      <c r="Q1338" s="180" t="s">
        <v>6105</v>
      </c>
      <c r="R1338" s="180">
        <v>0</v>
      </c>
      <c r="S1338" s="180" t="s">
        <v>33</v>
      </c>
      <c r="T1338" s="180" t="s">
        <v>42</v>
      </c>
      <c r="U1338" s="180" t="b">
        <v>0</v>
      </c>
      <c r="V1338" s="180" t="s">
        <v>1858</v>
      </c>
      <c r="W1338" s="180" t="s">
        <v>42</v>
      </c>
      <c r="X1338" s="159"/>
      <c r="Y1338" s="159"/>
      <c r="Z1338" s="159"/>
    </row>
    <row r="1339" spans="1:26" ht="15" customHeight="1">
      <c r="A1339" s="180" t="s">
        <v>449</v>
      </c>
      <c r="B1339" s="180">
        <v>55839334</v>
      </c>
      <c r="C1339" s="180" t="s">
        <v>1837</v>
      </c>
      <c r="D1339" s="180" t="s">
        <v>6106</v>
      </c>
      <c r="E1339" s="180" t="s">
        <v>1839</v>
      </c>
      <c r="F1339" s="180">
        <v>1687.2</v>
      </c>
      <c r="G1339" s="180" t="s">
        <v>1840</v>
      </c>
      <c r="H1339" s="180" t="s">
        <v>6107</v>
      </c>
      <c r="I1339" s="180" t="s">
        <v>2203</v>
      </c>
      <c r="J1339" s="180" t="s">
        <v>6108</v>
      </c>
      <c r="K1339" s="180" t="s">
        <v>6109</v>
      </c>
      <c r="L1339" s="180" t="s">
        <v>6110</v>
      </c>
      <c r="M1339" s="180" t="s">
        <v>1837</v>
      </c>
      <c r="N1339" s="180" t="s">
        <v>449</v>
      </c>
      <c r="O1339" s="180">
        <v>55838751</v>
      </c>
      <c r="P1339" s="180">
        <v>55839738</v>
      </c>
      <c r="Q1339" s="180" t="s">
        <v>6111</v>
      </c>
      <c r="R1339" s="180">
        <v>0</v>
      </c>
      <c r="S1339" s="180" t="s">
        <v>1905</v>
      </c>
      <c r="T1339" s="180" t="s">
        <v>42</v>
      </c>
      <c r="U1339" s="180" t="b">
        <v>0</v>
      </c>
      <c r="V1339" s="180" t="s">
        <v>1858</v>
      </c>
      <c r="W1339" s="180" t="s">
        <v>42</v>
      </c>
      <c r="X1339" s="159"/>
      <c r="Y1339" s="159"/>
      <c r="Z1339" s="159"/>
    </row>
    <row r="1340" spans="1:26" ht="15" customHeight="1">
      <c r="A1340" s="180" t="s">
        <v>449</v>
      </c>
      <c r="B1340" s="180">
        <v>56376306</v>
      </c>
      <c r="C1340" s="180" t="s">
        <v>1837</v>
      </c>
      <c r="D1340" s="180" t="s">
        <v>1839</v>
      </c>
      <c r="E1340" s="180" t="s">
        <v>2271</v>
      </c>
      <c r="F1340" s="180">
        <v>720.73</v>
      </c>
      <c r="G1340" s="180" t="s">
        <v>1837</v>
      </c>
      <c r="H1340" s="180" t="s">
        <v>2272</v>
      </c>
      <c r="I1340" s="180" t="s">
        <v>1881</v>
      </c>
      <c r="J1340" s="180" t="s">
        <v>6112</v>
      </c>
      <c r="K1340" s="180" t="s">
        <v>1837</v>
      </c>
      <c r="L1340" s="180" t="s">
        <v>1837</v>
      </c>
      <c r="M1340" s="180" t="s">
        <v>1837</v>
      </c>
      <c r="N1340" s="180" t="s">
        <v>449</v>
      </c>
      <c r="O1340" s="180">
        <v>56375623</v>
      </c>
      <c r="P1340" s="180">
        <v>56376421</v>
      </c>
      <c r="Q1340" s="180" t="s">
        <v>2274</v>
      </c>
      <c r="R1340" s="180">
        <v>0</v>
      </c>
      <c r="S1340" s="180" t="s">
        <v>1905</v>
      </c>
      <c r="T1340" s="180" t="s">
        <v>42</v>
      </c>
      <c r="U1340" s="180" t="b">
        <v>0</v>
      </c>
      <c r="V1340" s="180" t="s">
        <v>1858</v>
      </c>
      <c r="W1340" s="180" t="s">
        <v>42</v>
      </c>
      <c r="X1340" s="159"/>
      <c r="Y1340" s="159"/>
      <c r="Z1340" s="159"/>
    </row>
    <row r="1341" spans="1:26" ht="15" customHeight="1">
      <c r="A1341" s="180" t="s">
        <v>449</v>
      </c>
      <c r="B1341" s="180">
        <v>56376308</v>
      </c>
      <c r="C1341" s="180" t="s">
        <v>1837</v>
      </c>
      <c r="D1341" s="180" t="s">
        <v>2275</v>
      </c>
      <c r="E1341" s="180" t="s">
        <v>1847</v>
      </c>
      <c r="F1341" s="180">
        <v>717.73</v>
      </c>
      <c r="G1341" s="180" t="s">
        <v>1837</v>
      </c>
      <c r="H1341" s="180" t="s">
        <v>2276</v>
      </c>
      <c r="I1341" s="180" t="s">
        <v>2277</v>
      </c>
      <c r="J1341" s="180" t="s">
        <v>6113</v>
      </c>
      <c r="K1341" s="180" t="s">
        <v>1837</v>
      </c>
      <c r="L1341" s="180" t="s">
        <v>1837</v>
      </c>
      <c r="M1341" s="180" t="s">
        <v>1837</v>
      </c>
      <c r="N1341" s="180" t="s">
        <v>449</v>
      </c>
      <c r="O1341" s="180">
        <v>56375623</v>
      </c>
      <c r="P1341" s="180">
        <v>56376421</v>
      </c>
      <c r="Q1341" s="180" t="s">
        <v>2274</v>
      </c>
      <c r="R1341" s="180">
        <v>0</v>
      </c>
      <c r="S1341" s="180" t="s">
        <v>1905</v>
      </c>
      <c r="T1341" s="180" t="s">
        <v>42</v>
      </c>
      <c r="U1341" s="180" t="b">
        <v>0</v>
      </c>
      <c r="V1341" s="180" t="s">
        <v>1858</v>
      </c>
      <c r="W1341" s="180" t="s">
        <v>42</v>
      </c>
      <c r="X1341" s="159"/>
      <c r="Y1341" s="159"/>
      <c r="Z1341" s="159"/>
    </row>
    <row r="1342" spans="1:26" ht="15" customHeight="1">
      <c r="A1342" s="180" t="s">
        <v>449</v>
      </c>
      <c r="B1342" s="180">
        <v>57312739</v>
      </c>
      <c r="C1342" s="180" t="s">
        <v>1837</v>
      </c>
      <c r="D1342" s="180" t="s">
        <v>2986</v>
      </c>
      <c r="E1342" s="180" t="s">
        <v>1866</v>
      </c>
      <c r="F1342" s="180">
        <v>656.73</v>
      </c>
      <c r="G1342" s="180" t="s">
        <v>1840</v>
      </c>
      <c r="H1342" s="180" t="s">
        <v>6114</v>
      </c>
      <c r="I1342" s="180" t="s">
        <v>6115</v>
      </c>
      <c r="J1342" s="180" t="s">
        <v>6116</v>
      </c>
      <c r="K1342" s="180" t="s">
        <v>6117</v>
      </c>
      <c r="L1342" s="180" t="s">
        <v>6118</v>
      </c>
      <c r="M1342" s="180" t="s">
        <v>1837</v>
      </c>
      <c r="N1342" s="180" t="s">
        <v>449</v>
      </c>
      <c r="O1342" s="180">
        <v>57312533</v>
      </c>
      <c r="P1342" s="180">
        <v>57313889</v>
      </c>
      <c r="Q1342" s="180" t="s">
        <v>6119</v>
      </c>
      <c r="R1342" s="180">
        <v>0</v>
      </c>
      <c r="S1342" s="180" t="s">
        <v>33</v>
      </c>
      <c r="T1342" s="180" t="s">
        <v>42</v>
      </c>
      <c r="U1342" s="180" t="b">
        <v>0</v>
      </c>
      <c r="V1342" s="180" t="s">
        <v>1858</v>
      </c>
      <c r="W1342" s="180" t="s">
        <v>42</v>
      </c>
      <c r="X1342" s="159"/>
      <c r="Y1342" s="159"/>
      <c r="Z1342" s="159"/>
    </row>
    <row r="1343" spans="1:26" ht="15" customHeight="1">
      <c r="A1343" s="180" t="s">
        <v>449</v>
      </c>
      <c r="B1343" s="180">
        <v>60397879</v>
      </c>
      <c r="C1343" s="180" t="s">
        <v>1837</v>
      </c>
      <c r="D1343" s="180" t="s">
        <v>3639</v>
      </c>
      <c r="E1343" s="180" t="s">
        <v>1890</v>
      </c>
      <c r="F1343" s="180">
        <v>1821.4</v>
      </c>
      <c r="G1343" s="180" t="s">
        <v>1840</v>
      </c>
      <c r="H1343" s="180" t="s">
        <v>4630</v>
      </c>
      <c r="I1343" s="180" t="s">
        <v>3213</v>
      </c>
      <c r="J1343" s="180" t="s">
        <v>6120</v>
      </c>
      <c r="K1343" s="180" t="s">
        <v>6121</v>
      </c>
      <c r="L1343" s="180" t="s">
        <v>6122</v>
      </c>
      <c r="M1343" s="180" t="s">
        <v>1837</v>
      </c>
      <c r="N1343" s="180" t="s">
        <v>449</v>
      </c>
      <c r="O1343" s="180">
        <v>60397851</v>
      </c>
      <c r="P1343" s="180">
        <v>60397980</v>
      </c>
      <c r="Q1343" s="180" t="s">
        <v>4634</v>
      </c>
      <c r="R1343" s="180">
        <v>0</v>
      </c>
      <c r="S1343" s="180" t="s">
        <v>1905</v>
      </c>
      <c r="T1343" s="180" t="s">
        <v>42</v>
      </c>
      <c r="U1343" s="180" t="b">
        <v>0</v>
      </c>
      <c r="V1343" s="180" t="s">
        <v>1858</v>
      </c>
      <c r="W1343" s="180" t="s">
        <v>42</v>
      </c>
      <c r="X1343" s="159"/>
      <c r="Y1343" s="159"/>
      <c r="Z1343" s="159"/>
    </row>
    <row r="1344" spans="1:26" ht="15" customHeight="1">
      <c r="A1344" s="180" t="s">
        <v>449</v>
      </c>
      <c r="B1344" s="180">
        <v>67398841</v>
      </c>
      <c r="C1344" s="180" t="s">
        <v>1837</v>
      </c>
      <c r="D1344" s="180" t="s">
        <v>1890</v>
      </c>
      <c r="E1344" s="180" t="s">
        <v>2000</v>
      </c>
      <c r="F1344" s="180">
        <v>26.41</v>
      </c>
      <c r="G1344" s="180" t="s">
        <v>2606</v>
      </c>
      <c r="H1344" s="180" t="s">
        <v>4642</v>
      </c>
      <c r="I1344" s="180" t="s">
        <v>1881</v>
      </c>
      <c r="J1344" s="180" t="s">
        <v>6123</v>
      </c>
      <c r="K1344" s="180" t="s">
        <v>1837</v>
      </c>
      <c r="L1344" s="180" t="s">
        <v>1837</v>
      </c>
      <c r="M1344" s="180" t="s">
        <v>1837</v>
      </c>
      <c r="N1344" s="180" t="s">
        <v>449</v>
      </c>
      <c r="O1344" s="180">
        <v>67398721</v>
      </c>
      <c r="P1344" s="180">
        <v>67398856</v>
      </c>
      <c r="Q1344" s="180" t="s">
        <v>4644</v>
      </c>
      <c r="R1344" s="180">
        <v>0</v>
      </c>
      <c r="S1344" s="180" t="s">
        <v>33</v>
      </c>
      <c r="T1344" s="180" t="s">
        <v>42</v>
      </c>
      <c r="U1344" s="180" t="b">
        <v>0</v>
      </c>
      <c r="V1344" s="180" t="s">
        <v>1858</v>
      </c>
      <c r="W1344" s="180" t="s">
        <v>42</v>
      </c>
      <c r="X1344" s="159"/>
      <c r="Y1344" s="159"/>
      <c r="Z1344" s="159"/>
    </row>
    <row r="1345" spans="1:26" ht="15" customHeight="1">
      <c r="A1345" s="180" t="s">
        <v>449</v>
      </c>
      <c r="B1345" s="180">
        <v>72139110</v>
      </c>
      <c r="C1345" s="180" t="s">
        <v>1837</v>
      </c>
      <c r="D1345" s="180" t="s">
        <v>2297</v>
      </c>
      <c r="E1345" s="180" t="s">
        <v>1847</v>
      </c>
      <c r="F1345" s="180">
        <v>1802.6</v>
      </c>
      <c r="G1345" s="180" t="s">
        <v>1840</v>
      </c>
      <c r="H1345" s="180" t="s">
        <v>2298</v>
      </c>
      <c r="I1345" s="180" t="s">
        <v>2299</v>
      </c>
      <c r="J1345" s="180" t="s">
        <v>2300</v>
      </c>
      <c r="K1345" s="180" t="s">
        <v>2301</v>
      </c>
      <c r="L1345" s="180" t="s">
        <v>2302</v>
      </c>
      <c r="M1345" s="180" t="s">
        <v>1877</v>
      </c>
      <c r="N1345" s="180" t="s">
        <v>449</v>
      </c>
      <c r="O1345" s="180">
        <v>72138960</v>
      </c>
      <c r="P1345" s="180">
        <v>72139149</v>
      </c>
      <c r="Q1345" s="180" t="s">
        <v>2303</v>
      </c>
      <c r="R1345" s="180">
        <v>0</v>
      </c>
      <c r="S1345" s="180" t="s">
        <v>1905</v>
      </c>
      <c r="T1345" s="180" t="s">
        <v>42</v>
      </c>
      <c r="U1345" s="180" t="b">
        <v>1</v>
      </c>
      <c r="V1345" s="180" t="s">
        <v>1858</v>
      </c>
      <c r="W1345" s="180" t="s">
        <v>42</v>
      </c>
      <c r="X1345" s="159"/>
      <c r="Y1345" s="159"/>
      <c r="Z1345" s="159"/>
    </row>
    <row r="1346" spans="1:26" ht="15" customHeight="1">
      <c r="A1346" s="180" t="s">
        <v>449</v>
      </c>
      <c r="B1346" s="180">
        <v>73309330</v>
      </c>
      <c r="C1346" s="180" t="s">
        <v>1837</v>
      </c>
      <c r="D1346" s="180" t="s">
        <v>1866</v>
      </c>
      <c r="E1346" s="180" t="s">
        <v>2304</v>
      </c>
      <c r="F1346" s="180">
        <v>719.52</v>
      </c>
      <c r="G1346" s="180" t="s">
        <v>1840</v>
      </c>
      <c r="H1346" s="180" t="s">
        <v>2305</v>
      </c>
      <c r="I1346" s="180" t="s">
        <v>2306</v>
      </c>
      <c r="J1346" s="180" t="s">
        <v>2307</v>
      </c>
      <c r="K1346" s="180" t="s">
        <v>2308</v>
      </c>
      <c r="L1346" s="180" t="s">
        <v>2309</v>
      </c>
      <c r="M1346" s="180" t="s">
        <v>1896</v>
      </c>
      <c r="N1346" s="180" t="s">
        <v>449</v>
      </c>
      <c r="O1346" s="180">
        <v>73308638</v>
      </c>
      <c r="P1346" s="180">
        <v>73311830</v>
      </c>
      <c r="Q1346" s="180" t="s">
        <v>2310</v>
      </c>
      <c r="R1346" s="180">
        <v>0</v>
      </c>
      <c r="S1346" s="180" t="s">
        <v>1905</v>
      </c>
      <c r="T1346" s="180" t="s">
        <v>42</v>
      </c>
      <c r="U1346" s="180" t="b">
        <v>0</v>
      </c>
      <c r="V1346" s="180" t="s">
        <v>1858</v>
      </c>
      <c r="W1346" s="180" t="s">
        <v>42</v>
      </c>
      <c r="X1346" s="159"/>
      <c r="Y1346" s="159"/>
      <c r="Z1346" s="159"/>
    </row>
    <row r="1347" spans="1:26" ht="15" customHeight="1">
      <c r="A1347" s="180" t="s">
        <v>449</v>
      </c>
      <c r="B1347" s="180">
        <v>77184725</v>
      </c>
      <c r="C1347" s="180" t="s">
        <v>1837</v>
      </c>
      <c r="D1347" s="180" t="s">
        <v>6124</v>
      </c>
      <c r="E1347" s="180" t="s">
        <v>1866</v>
      </c>
      <c r="F1347" s="180">
        <v>909.47</v>
      </c>
      <c r="G1347" s="180" t="s">
        <v>1840</v>
      </c>
      <c r="H1347" s="180" t="s">
        <v>6125</v>
      </c>
      <c r="I1347" s="180" t="s">
        <v>2024</v>
      </c>
      <c r="J1347" s="180" t="s">
        <v>6126</v>
      </c>
      <c r="K1347" s="180" t="s">
        <v>6127</v>
      </c>
      <c r="L1347" s="180" t="s">
        <v>6128</v>
      </c>
      <c r="M1347" s="180" t="s">
        <v>1837</v>
      </c>
      <c r="N1347" s="180" t="s">
        <v>449</v>
      </c>
      <c r="O1347" s="180">
        <v>77184587</v>
      </c>
      <c r="P1347" s="180">
        <v>77184749</v>
      </c>
      <c r="Q1347" s="180" t="s">
        <v>6129</v>
      </c>
      <c r="R1347" s="180">
        <v>0</v>
      </c>
      <c r="S1347" s="180" t="s">
        <v>1905</v>
      </c>
      <c r="T1347" s="180" t="s">
        <v>42</v>
      </c>
      <c r="U1347" s="180" t="b">
        <v>0</v>
      </c>
      <c r="V1347" s="180" t="s">
        <v>1858</v>
      </c>
      <c r="W1347" s="180" t="s">
        <v>42</v>
      </c>
      <c r="X1347" s="159"/>
      <c r="Y1347" s="159"/>
      <c r="Z1347" s="159"/>
    </row>
    <row r="1348" spans="1:26" ht="15" customHeight="1">
      <c r="A1348" s="180" t="s">
        <v>449</v>
      </c>
      <c r="B1348" s="180">
        <v>89490963</v>
      </c>
      <c r="C1348" s="180" t="s">
        <v>1837</v>
      </c>
      <c r="D1348" s="180" t="s">
        <v>1839</v>
      </c>
      <c r="E1348" s="180" t="s">
        <v>2311</v>
      </c>
      <c r="F1348" s="180">
        <v>643.07000000000005</v>
      </c>
      <c r="G1348" s="180" t="s">
        <v>1840</v>
      </c>
      <c r="H1348" s="180" t="s">
        <v>2312</v>
      </c>
      <c r="I1348" s="180" t="s">
        <v>1939</v>
      </c>
      <c r="J1348" s="180" t="s">
        <v>2313</v>
      </c>
      <c r="K1348" s="180" t="s">
        <v>2314</v>
      </c>
      <c r="L1348" s="180" t="s">
        <v>2315</v>
      </c>
      <c r="M1348" s="180" t="s">
        <v>1896</v>
      </c>
      <c r="N1348" s="180" t="s">
        <v>449</v>
      </c>
      <c r="O1348" s="180">
        <v>89490852</v>
      </c>
      <c r="P1348" s="180">
        <v>89490972</v>
      </c>
      <c r="Q1348" s="180" t="s">
        <v>2316</v>
      </c>
      <c r="R1348" s="180">
        <v>0</v>
      </c>
      <c r="S1348" s="180" t="s">
        <v>33</v>
      </c>
      <c r="T1348" s="180" t="s">
        <v>42</v>
      </c>
      <c r="U1348" s="180" t="b">
        <v>0</v>
      </c>
      <c r="V1348" s="180" t="s">
        <v>1858</v>
      </c>
      <c r="W1348" s="180" t="s">
        <v>42</v>
      </c>
      <c r="X1348" s="159"/>
      <c r="Y1348" s="159"/>
      <c r="Z1348" s="159"/>
    </row>
    <row r="1349" spans="1:26" ht="15" customHeight="1">
      <c r="A1349" s="180" t="s">
        <v>449</v>
      </c>
      <c r="B1349" s="180">
        <v>89875640</v>
      </c>
      <c r="C1349" s="180" t="s">
        <v>1837</v>
      </c>
      <c r="D1349" s="180" t="s">
        <v>1865</v>
      </c>
      <c r="E1349" s="180" t="s">
        <v>1866</v>
      </c>
      <c r="F1349" s="180">
        <v>351.73</v>
      </c>
      <c r="G1349" s="180" t="s">
        <v>1840</v>
      </c>
      <c r="H1349" s="180" t="s">
        <v>2317</v>
      </c>
      <c r="I1349" s="180" t="s">
        <v>1887</v>
      </c>
      <c r="J1349" s="180" t="s">
        <v>6130</v>
      </c>
      <c r="K1349" s="180" t="s">
        <v>1837</v>
      </c>
      <c r="L1349" s="180" t="s">
        <v>1837</v>
      </c>
      <c r="M1349" s="180" t="s">
        <v>1837</v>
      </c>
      <c r="N1349" s="180" t="s">
        <v>449</v>
      </c>
      <c r="O1349" s="180">
        <v>89875609</v>
      </c>
      <c r="P1349" s="180">
        <v>89876017</v>
      </c>
      <c r="Q1349" s="180" t="s">
        <v>1153</v>
      </c>
      <c r="R1349" s="180">
        <v>0</v>
      </c>
      <c r="S1349" s="180" t="s">
        <v>33</v>
      </c>
      <c r="T1349" s="180" t="s">
        <v>42</v>
      </c>
      <c r="U1349" s="180" t="b">
        <v>0</v>
      </c>
      <c r="V1349" s="180" t="s">
        <v>1858</v>
      </c>
      <c r="W1349" s="180" t="s">
        <v>42</v>
      </c>
      <c r="X1349" s="159"/>
      <c r="Y1349" s="159"/>
      <c r="Z1349" s="159"/>
    </row>
    <row r="1350" spans="1:26" ht="15" customHeight="1">
      <c r="A1350" s="180" t="s">
        <v>449</v>
      </c>
      <c r="B1350" s="180">
        <v>90086720</v>
      </c>
      <c r="C1350" s="180" t="s">
        <v>1837</v>
      </c>
      <c r="D1350" s="180" t="s">
        <v>1847</v>
      </c>
      <c r="E1350" s="180" t="s">
        <v>2046</v>
      </c>
      <c r="F1350" s="180">
        <v>1245.73</v>
      </c>
      <c r="G1350" s="180" t="s">
        <v>1840</v>
      </c>
      <c r="H1350" s="180" t="s">
        <v>6131</v>
      </c>
      <c r="I1350" s="180" t="s">
        <v>1887</v>
      </c>
      <c r="J1350" s="180" t="s">
        <v>6132</v>
      </c>
      <c r="K1350" s="180" t="s">
        <v>6133</v>
      </c>
      <c r="L1350" s="180" t="s">
        <v>1837</v>
      </c>
      <c r="M1350" s="180" t="s">
        <v>1837</v>
      </c>
      <c r="N1350" s="180" t="s">
        <v>449</v>
      </c>
      <c r="O1350" s="180">
        <v>90085949</v>
      </c>
      <c r="P1350" s="180">
        <v>90087131</v>
      </c>
      <c r="Q1350" s="180" t="s">
        <v>1158</v>
      </c>
      <c r="R1350" s="180">
        <v>0</v>
      </c>
      <c r="S1350" s="180" t="s">
        <v>1905</v>
      </c>
      <c r="T1350" s="180" t="s">
        <v>42</v>
      </c>
      <c r="U1350" s="180" t="b">
        <v>0</v>
      </c>
      <c r="V1350" s="180" t="s">
        <v>1858</v>
      </c>
      <c r="W1350" s="180" t="s">
        <v>42</v>
      </c>
      <c r="X1350" s="159"/>
      <c r="Y1350" s="159"/>
      <c r="Z1350" s="159"/>
    </row>
    <row r="1351" spans="1:26" ht="15" customHeight="1">
      <c r="A1351" s="180" t="s">
        <v>449</v>
      </c>
      <c r="B1351" s="180">
        <v>96092186</v>
      </c>
      <c r="C1351" s="180" t="s">
        <v>1837</v>
      </c>
      <c r="D1351" s="180" t="s">
        <v>4651</v>
      </c>
      <c r="E1351" s="180" t="s">
        <v>1839</v>
      </c>
      <c r="F1351" s="180">
        <v>30</v>
      </c>
      <c r="G1351" s="180" t="s">
        <v>1840</v>
      </c>
      <c r="H1351" s="180" t="s">
        <v>6134</v>
      </c>
      <c r="I1351" s="180" t="s">
        <v>773</v>
      </c>
      <c r="J1351" s="180" t="s">
        <v>1837</v>
      </c>
      <c r="K1351" s="180" t="s">
        <v>1837</v>
      </c>
      <c r="L1351" s="180" t="s">
        <v>1837</v>
      </c>
      <c r="M1351" s="180" t="s">
        <v>1877</v>
      </c>
      <c r="N1351" s="180" t="s">
        <v>449</v>
      </c>
      <c r="O1351" s="180">
        <v>96091891</v>
      </c>
      <c r="P1351" s="180">
        <v>96093517</v>
      </c>
      <c r="Q1351" s="180" t="s">
        <v>2324</v>
      </c>
      <c r="R1351" s="180">
        <v>0</v>
      </c>
      <c r="S1351" s="180" t="s">
        <v>33</v>
      </c>
      <c r="T1351" s="180" t="s">
        <v>42</v>
      </c>
      <c r="U1351" s="180" t="b">
        <v>0</v>
      </c>
      <c r="V1351" s="180" t="s">
        <v>1858</v>
      </c>
      <c r="W1351" s="180" t="s">
        <v>42</v>
      </c>
      <c r="X1351" s="159"/>
      <c r="Y1351" s="159"/>
      <c r="Z1351" s="159"/>
    </row>
    <row r="1352" spans="1:26" ht="15" customHeight="1">
      <c r="A1352" s="180" t="s">
        <v>449</v>
      </c>
      <c r="B1352" s="180">
        <v>117918587</v>
      </c>
      <c r="C1352" s="180" t="s">
        <v>1837</v>
      </c>
      <c r="D1352" s="180" t="s">
        <v>2325</v>
      </c>
      <c r="E1352" s="180" t="s">
        <v>1847</v>
      </c>
      <c r="F1352" s="180">
        <v>117.98</v>
      </c>
      <c r="G1352" s="180" t="s">
        <v>1837</v>
      </c>
      <c r="H1352" s="180" t="s">
        <v>2326</v>
      </c>
      <c r="I1352" s="180" t="s">
        <v>2327</v>
      </c>
      <c r="J1352" s="180" t="s">
        <v>1837</v>
      </c>
      <c r="K1352" s="180" t="s">
        <v>1837</v>
      </c>
      <c r="L1352" s="180" t="s">
        <v>2328</v>
      </c>
      <c r="M1352" s="180" t="s">
        <v>1896</v>
      </c>
      <c r="N1352" s="180" t="s">
        <v>449</v>
      </c>
      <c r="O1352" s="180">
        <v>117918408</v>
      </c>
      <c r="P1352" s="180">
        <v>117918838</v>
      </c>
      <c r="Q1352" s="180" t="s">
        <v>2329</v>
      </c>
      <c r="R1352" s="180">
        <v>0</v>
      </c>
      <c r="S1352" s="180" t="s">
        <v>33</v>
      </c>
      <c r="T1352" s="180" t="s">
        <v>42</v>
      </c>
      <c r="U1352" s="180" t="b">
        <v>0</v>
      </c>
      <c r="V1352" s="180" t="s">
        <v>1858</v>
      </c>
      <c r="W1352" s="180" t="s">
        <v>42</v>
      </c>
      <c r="X1352" s="159"/>
      <c r="Y1352" s="159"/>
      <c r="Z1352" s="159"/>
    </row>
    <row r="1353" spans="1:26" ht="15" customHeight="1">
      <c r="A1353" s="180" t="s">
        <v>449</v>
      </c>
      <c r="B1353" s="180">
        <v>117918597</v>
      </c>
      <c r="C1353" s="180" t="s">
        <v>1837</v>
      </c>
      <c r="D1353" s="180" t="s">
        <v>2330</v>
      </c>
      <c r="E1353" s="180" t="s">
        <v>1847</v>
      </c>
      <c r="F1353" s="180">
        <v>751.4</v>
      </c>
      <c r="G1353" s="180" t="s">
        <v>1840</v>
      </c>
      <c r="H1353" s="180" t="s">
        <v>2331</v>
      </c>
      <c r="I1353" s="180" t="s">
        <v>1887</v>
      </c>
      <c r="J1353" s="180" t="s">
        <v>2332</v>
      </c>
      <c r="K1353" s="180" t="s">
        <v>2333</v>
      </c>
      <c r="L1353" s="180" t="s">
        <v>1837</v>
      </c>
      <c r="M1353" s="180" t="s">
        <v>1896</v>
      </c>
      <c r="N1353" s="180" t="s">
        <v>449</v>
      </c>
      <c r="O1353" s="180">
        <v>117918408</v>
      </c>
      <c r="P1353" s="180">
        <v>117918838</v>
      </c>
      <c r="Q1353" s="180" t="s">
        <v>2329</v>
      </c>
      <c r="R1353" s="180">
        <v>0</v>
      </c>
      <c r="S1353" s="180" t="s">
        <v>33</v>
      </c>
      <c r="T1353" s="180" t="s">
        <v>42</v>
      </c>
      <c r="U1353" s="180" t="b">
        <v>0</v>
      </c>
      <c r="V1353" s="180" t="s">
        <v>1858</v>
      </c>
      <c r="W1353" s="180" t="s">
        <v>42</v>
      </c>
      <c r="X1353" s="159"/>
      <c r="Y1353" s="159"/>
      <c r="Z1353" s="159"/>
    </row>
    <row r="1354" spans="1:26" ht="15" customHeight="1">
      <c r="A1354" s="180" t="s">
        <v>449</v>
      </c>
      <c r="B1354" s="180">
        <v>124880551</v>
      </c>
      <c r="C1354" s="180" t="s">
        <v>1837</v>
      </c>
      <c r="D1354" s="180" t="s">
        <v>6135</v>
      </c>
      <c r="E1354" s="180" t="s">
        <v>1847</v>
      </c>
      <c r="F1354" s="180">
        <v>945.63</v>
      </c>
      <c r="G1354" s="180" t="s">
        <v>1840</v>
      </c>
      <c r="H1354" s="180" t="s">
        <v>6136</v>
      </c>
      <c r="I1354" s="180" t="s">
        <v>6137</v>
      </c>
      <c r="J1354" s="180" t="s">
        <v>6138</v>
      </c>
      <c r="K1354" s="180" t="s">
        <v>6139</v>
      </c>
      <c r="L1354" s="180" t="s">
        <v>6140</v>
      </c>
      <c r="M1354" s="180" t="s">
        <v>1837</v>
      </c>
      <c r="N1354" s="180" t="s">
        <v>449</v>
      </c>
      <c r="O1354" s="180">
        <v>124880417</v>
      </c>
      <c r="P1354" s="180">
        <v>124880608</v>
      </c>
      <c r="Q1354" s="180" t="s">
        <v>6141</v>
      </c>
      <c r="R1354" s="180">
        <v>0</v>
      </c>
      <c r="S1354" s="180" t="s">
        <v>1905</v>
      </c>
      <c r="T1354" s="180" t="s">
        <v>42</v>
      </c>
      <c r="U1354" s="180" t="b">
        <v>0</v>
      </c>
      <c r="V1354" s="180" t="s">
        <v>1858</v>
      </c>
      <c r="W1354" s="180" t="s">
        <v>42</v>
      </c>
      <c r="X1354" s="159"/>
      <c r="Y1354" s="159"/>
      <c r="Z1354" s="159"/>
    </row>
    <row r="1355" spans="1:26" ht="15" customHeight="1">
      <c r="A1355" s="180" t="s">
        <v>449</v>
      </c>
      <c r="B1355" s="180">
        <v>130121757</v>
      </c>
      <c r="C1355" s="180" t="s">
        <v>1837</v>
      </c>
      <c r="D1355" s="180" t="s">
        <v>6142</v>
      </c>
      <c r="E1355" s="180" t="s">
        <v>1839</v>
      </c>
      <c r="F1355" s="180">
        <v>1402.73</v>
      </c>
      <c r="G1355" s="180" t="s">
        <v>1840</v>
      </c>
      <c r="H1355" s="180" t="s">
        <v>6143</v>
      </c>
      <c r="I1355" s="180" t="s">
        <v>2002</v>
      </c>
      <c r="J1355" s="180" t="s">
        <v>6144</v>
      </c>
      <c r="K1355" s="180" t="s">
        <v>6145</v>
      </c>
      <c r="L1355" s="180" t="s">
        <v>1837</v>
      </c>
      <c r="M1355" s="180" t="s">
        <v>1837</v>
      </c>
      <c r="N1355" s="180" t="s">
        <v>449</v>
      </c>
      <c r="O1355" s="180">
        <v>130121613</v>
      </c>
      <c r="P1355" s="180">
        <v>130121810</v>
      </c>
      <c r="Q1355" s="180" t="s">
        <v>6146</v>
      </c>
      <c r="R1355" s="180">
        <v>0</v>
      </c>
      <c r="S1355" s="180" t="s">
        <v>1905</v>
      </c>
      <c r="T1355" s="180" t="s">
        <v>42</v>
      </c>
      <c r="U1355" s="180" t="b">
        <v>0</v>
      </c>
      <c r="V1355" s="180" t="s">
        <v>1858</v>
      </c>
      <c r="W1355" s="180" t="s">
        <v>42</v>
      </c>
      <c r="X1355" s="159"/>
      <c r="Y1355" s="159"/>
      <c r="Z1355" s="159"/>
    </row>
    <row r="1356" spans="1:26" ht="15" customHeight="1">
      <c r="A1356" s="180" t="s">
        <v>450</v>
      </c>
      <c r="B1356" s="180">
        <v>865142</v>
      </c>
      <c r="C1356" s="180" t="s">
        <v>1837</v>
      </c>
      <c r="D1356" s="180" t="s">
        <v>1839</v>
      </c>
      <c r="E1356" s="180" t="s">
        <v>2015</v>
      </c>
      <c r="F1356" s="180">
        <v>1943.71</v>
      </c>
      <c r="G1356" s="180" t="s">
        <v>1840</v>
      </c>
      <c r="H1356" s="180" t="s">
        <v>4658</v>
      </c>
      <c r="I1356" s="180" t="s">
        <v>3264</v>
      </c>
      <c r="J1356" s="180" t="s">
        <v>6147</v>
      </c>
      <c r="K1356" s="180" t="s">
        <v>6148</v>
      </c>
      <c r="L1356" s="180" t="s">
        <v>6149</v>
      </c>
      <c r="M1356" s="180" t="s">
        <v>1837</v>
      </c>
      <c r="N1356" s="180" t="s">
        <v>450</v>
      </c>
      <c r="O1356" s="180">
        <v>865109</v>
      </c>
      <c r="P1356" s="180">
        <v>865364</v>
      </c>
      <c r="Q1356" s="180" t="s">
        <v>2343</v>
      </c>
      <c r="R1356" s="180">
        <v>0</v>
      </c>
      <c r="S1356" s="180" t="s">
        <v>1905</v>
      </c>
      <c r="T1356" s="180" t="s">
        <v>42</v>
      </c>
      <c r="U1356" s="180" t="b">
        <v>0</v>
      </c>
      <c r="V1356" s="180" t="s">
        <v>1858</v>
      </c>
      <c r="W1356" s="180" t="s">
        <v>42</v>
      </c>
      <c r="X1356" s="159"/>
      <c r="Y1356" s="159"/>
      <c r="Z1356" s="159"/>
    </row>
    <row r="1357" spans="1:26" ht="15" customHeight="1">
      <c r="A1357" s="180" t="s">
        <v>450</v>
      </c>
      <c r="B1357" s="180">
        <v>865189</v>
      </c>
      <c r="C1357" s="180" t="s">
        <v>1837</v>
      </c>
      <c r="D1357" s="180" t="s">
        <v>1839</v>
      </c>
      <c r="E1357" s="180" t="s">
        <v>2015</v>
      </c>
      <c r="F1357" s="180">
        <v>1878.95</v>
      </c>
      <c r="G1357" s="180" t="s">
        <v>1840</v>
      </c>
      <c r="H1357" s="180" t="s">
        <v>2338</v>
      </c>
      <c r="I1357" s="180" t="s">
        <v>2339</v>
      </c>
      <c r="J1357" s="180" t="s">
        <v>6150</v>
      </c>
      <c r="K1357" s="180" t="s">
        <v>6151</v>
      </c>
      <c r="L1357" s="180" t="s">
        <v>6152</v>
      </c>
      <c r="M1357" s="180" t="s">
        <v>1837</v>
      </c>
      <c r="N1357" s="180" t="s">
        <v>450</v>
      </c>
      <c r="O1357" s="180">
        <v>865109</v>
      </c>
      <c r="P1357" s="180">
        <v>865364</v>
      </c>
      <c r="Q1357" s="180" t="s">
        <v>2343</v>
      </c>
      <c r="R1357" s="180">
        <v>0</v>
      </c>
      <c r="S1357" s="180" t="s">
        <v>1905</v>
      </c>
      <c r="T1357" s="180" t="s">
        <v>42</v>
      </c>
      <c r="U1357" s="180" t="b">
        <v>0</v>
      </c>
      <c r="V1357" s="180" t="s">
        <v>1858</v>
      </c>
      <c r="W1357" s="180" t="s">
        <v>42</v>
      </c>
      <c r="X1357" s="159"/>
      <c r="Y1357" s="159"/>
      <c r="Z1357" s="159"/>
    </row>
    <row r="1358" spans="1:26" ht="15" customHeight="1">
      <c r="A1358" s="180" t="s">
        <v>450</v>
      </c>
      <c r="B1358" s="180">
        <v>896696</v>
      </c>
      <c r="C1358" s="180" t="s">
        <v>1837</v>
      </c>
      <c r="D1358" s="180" t="s">
        <v>4665</v>
      </c>
      <c r="E1358" s="180" t="s">
        <v>1890</v>
      </c>
      <c r="F1358" s="180">
        <v>130.22999999999999</v>
      </c>
      <c r="G1358" s="180" t="s">
        <v>1837</v>
      </c>
      <c r="H1358" s="180" t="s">
        <v>4666</v>
      </c>
      <c r="I1358" s="180" t="s">
        <v>2429</v>
      </c>
      <c r="J1358" s="180" t="s">
        <v>6153</v>
      </c>
      <c r="K1358" s="180" t="s">
        <v>1837</v>
      </c>
      <c r="L1358" s="180" t="s">
        <v>1837</v>
      </c>
      <c r="M1358" s="180" t="s">
        <v>1837</v>
      </c>
      <c r="N1358" s="180" t="s">
        <v>450</v>
      </c>
      <c r="O1358" s="180">
        <v>896070</v>
      </c>
      <c r="P1358" s="180">
        <v>896732</v>
      </c>
      <c r="Q1358" s="180" t="s">
        <v>2343</v>
      </c>
      <c r="R1358" s="180">
        <v>0</v>
      </c>
      <c r="S1358" s="180" t="s">
        <v>1905</v>
      </c>
      <c r="T1358" s="180" t="s">
        <v>42</v>
      </c>
      <c r="U1358" s="180" t="b">
        <v>0</v>
      </c>
      <c r="V1358" s="180" t="s">
        <v>1858</v>
      </c>
      <c r="W1358" s="180" t="s">
        <v>42</v>
      </c>
      <c r="X1358" s="159"/>
      <c r="Y1358" s="159"/>
      <c r="Z1358" s="159"/>
    </row>
    <row r="1359" spans="1:26" ht="15" customHeight="1">
      <c r="A1359" s="180" t="s">
        <v>450</v>
      </c>
      <c r="B1359" s="180">
        <v>896702</v>
      </c>
      <c r="C1359" s="180" t="s">
        <v>1837</v>
      </c>
      <c r="D1359" s="180" t="s">
        <v>4668</v>
      </c>
      <c r="E1359" s="180" t="s">
        <v>1839</v>
      </c>
      <c r="F1359" s="180">
        <v>145.06</v>
      </c>
      <c r="G1359" s="180" t="s">
        <v>1837</v>
      </c>
      <c r="H1359" s="180" t="s">
        <v>4669</v>
      </c>
      <c r="I1359" s="180" t="s">
        <v>2458</v>
      </c>
      <c r="J1359" s="180" t="s">
        <v>6154</v>
      </c>
      <c r="K1359" s="180" t="s">
        <v>1837</v>
      </c>
      <c r="L1359" s="180" t="s">
        <v>1837</v>
      </c>
      <c r="M1359" s="180" t="s">
        <v>1837</v>
      </c>
      <c r="N1359" s="180" t="s">
        <v>450</v>
      </c>
      <c r="O1359" s="180">
        <v>896070</v>
      </c>
      <c r="P1359" s="180">
        <v>896732</v>
      </c>
      <c r="Q1359" s="180" t="s">
        <v>2343</v>
      </c>
      <c r="R1359" s="180">
        <v>0</v>
      </c>
      <c r="S1359" s="180" t="s">
        <v>1905</v>
      </c>
      <c r="T1359" s="180" t="s">
        <v>42</v>
      </c>
      <c r="U1359" s="180" t="b">
        <v>0</v>
      </c>
      <c r="V1359" s="180" t="s">
        <v>1858</v>
      </c>
      <c r="W1359" s="180" t="s">
        <v>42</v>
      </c>
      <c r="X1359" s="159"/>
      <c r="Y1359" s="159"/>
      <c r="Z1359" s="159"/>
    </row>
    <row r="1360" spans="1:26" ht="15" customHeight="1">
      <c r="A1360" s="180" t="s">
        <v>450</v>
      </c>
      <c r="B1360" s="180">
        <v>896709</v>
      </c>
      <c r="C1360" s="180" t="s">
        <v>1837</v>
      </c>
      <c r="D1360" s="180" t="s">
        <v>2319</v>
      </c>
      <c r="E1360" s="180" t="s">
        <v>1890</v>
      </c>
      <c r="F1360" s="180">
        <v>233.06</v>
      </c>
      <c r="G1360" s="180" t="s">
        <v>1837</v>
      </c>
      <c r="H1360" s="180" t="s">
        <v>4671</v>
      </c>
      <c r="I1360" s="180" t="s">
        <v>1881</v>
      </c>
      <c r="J1360" s="180" t="s">
        <v>6155</v>
      </c>
      <c r="K1360" s="180" t="s">
        <v>1837</v>
      </c>
      <c r="L1360" s="180" t="s">
        <v>1837</v>
      </c>
      <c r="M1360" s="180" t="s">
        <v>1837</v>
      </c>
      <c r="N1360" s="180" t="s">
        <v>450</v>
      </c>
      <c r="O1360" s="180">
        <v>896070</v>
      </c>
      <c r="P1360" s="180">
        <v>896732</v>
      </c>
      <c r="Q1360" s="180" t="s">
        <v>2343</v>
      </c>
      <c r="R1360" s="180">
        <v>0</v>
      </c>
      <c r="S1360" s="180" t="s">
        <v>1905</v>
      </c>
      <c r="T1360" s="180" t="s">
        <v>42</v>
      </c>
      <c r="U1360" s="180" t="b">
        <v>0</v>
      </c>
      <c r="V1360" s="180" t="s">
        <v>1858</v>
      </c>
      <c r="W1360" s="180" t="s">
        <v>42</v>
      </c>
      <c r="X1360" s="159"/>
      <c r="Y1360" s="159"/>
      <c r="Z1360" s="159"/>
    </row>
    <row r="1361" spans="1:26" ht="15" customHeight="1">
      <c r="A1361" s="180" t="s">
        <v>450</v>
      </c>
      <c r="B1361" s="180">
        <v>896715</v>
      </c>
      <c r="C1361" s="180" t="s">
        <v>1837</v>
      </c>
      <c r="D1361" s="180" t="s">
        <v>1866</v>
      </c>
      <c r="E1361" s="180" t="s">
        <v>2066</v>
      </c>
      <c r="F1361" s="180">
        <v>313.23</v>
      </c>
      <c r="G1361" s="180" t="s">
        <v>1840</v>
      </c>
      <c r="H1361" s="180" t="s">
        <v>4673</v>
      </c>
      <c r="I1361" s="180" t="s">
        <v>2369</v>
      </c>
      <c r="J1361" s="180" t="s">
        <v>6156</v>
      </c>
      <c r="K1361" s="180" t="s">
        <v>1837</v>
      </c>
      <c r="L1361" s="180" t="s">
        <v>1837</v>
      </c>
      <c r="M1361" s="180" t="s">
        <v>1837</v>
      </c>
      <c r="N1361" s="180" t="s">
        <v>450</v>
      </c>
      <c r="O1361" s="180">
        <v>896070</v>
      </c>
      <c r="P1361" s="180">
        <v>896732</v>
      </c>
      <c r="Q1361" s="180" t="s">
        <v>2343</v>
      </c>
      <c r="R1361" s="180">
        <v>0</v>
      </c>
      <c r="S1361" s="180" t="s">
        <v>1905</v>
      </c>
      <c r="T1361" s="180" t="s">
        <v>42</v>
      </c>
      <c r="U1361" s="180" t="b">
        <v>0</v>
      </c>
      <c r="V1361" s="180" t="s">
        <v>1858</v>
      </c>
      <c r="W1361" s="180" t="s">
        <v>42</v>
      </c>
      <c r="X1361" s="159"/>
      <c r="Y1361" s="159"/>
      <c r="Z1361" s="159"/>
    </row>
    <row r="1362" spans="1:26" ht="15" customHeight="1">
      <c r="A1362" s="180" t="s">
        <v>450</v>
      </c>
      <c r="B1362" s="180">
        <v>896722</v>
      </c>
      <c r="C1362" s="180" t="s">
        <v>1837</v>
      </c>
      <c r="D1362" s="180" t="s">
        <v>1847</v>
      </c>
      <c r="E1362" s="180" t="s">
        <v>2085</v>
      </c>
      <c r="F1362" s="180">
        <v>286.39999999999998</v>
      </c>
      <c r="G1362" s="180" t="s">
        <v>1837</v>
      </c>
      <c r="H1362" s="180" t="s">
        <v>4675</v>
      </c>
      <c r="I1362" s="180" t="s">
        <v>1990</v>
      </c>
      <c r="J1362" s="180" t="s">
        <v>6157</v>
      </c>
      <c r="K1362" s="180" t="s">
        <v>1837</v>
      </c>
      <c r="L1362" s="180" t="s">
        <v>1837</v>
      </c>
      <c r="M1362" s="180" t="s">
        <v>1837</v>
      </c>
      <c r="N1362" s="180" t="s">
        <v>450</v>
      </c>
      <c r="O1362" s="180">
        <v>896070</v>
      </c>
      <c r="P1362" s="180">
        <v>896732</v>
      </c>
      <c r="Q1362" s="180" t="s">
        <v>2343</v>
      </c>
      <c r="R1362" s="180">
        <v>0</v>
      </c>
      <c r="S1362" s="180" t="s">
        <v>1905</v>
      </c>
      <c r="T1362" s="180" t="s">
        <v>42</v>
      </c>
      <c r="U1362" s="180" t="b">
        <v>0</v>
      </c>
      <c r="V1362" s="180" t="s">
        <v>1858</v>
      </c>
      <c r="W1362" s="180" t="s">
        <v>42</v>
      </c>
      <c r="X1362" s="159"/>
      <c r="Y1362" s="159"/>
      <c r="Z1362" s="159"/>
    </row>
    <row r="1363" spans="1:26" ht="15" customHeight="1">
      <c r="A1363" s="180" t="s">
        <v>450</v>
      </c>
      <c r="B1363" s="180">
        <v>1953157</v>
      </c>
      <c r="C1363" s="180" t="s">
        <v>1837</v>
      </c>
      <c r="D1363" s="180" t="s">
        <v>1839</v>
      </c>
      <c r="E1363" s="180" t="s">
        <v>2344</v>
      </c>
      <c r="F1363" s="180">
        <v>1337.4</v>
      </c>
      <c r="G1363" s="180" t="s">
        <v>1840</v>
      </c>
      <c r="H1363" s="180" t="s">
        <v>2345</v>
      </c>
      <c r="I1363" s="180" t="s">
        <v>2184</v>
      </c>
      <c r="J1363" s="180" t="s">
        <v>2346</v>
      </c>
      <c r="K1363" s="180" t="s">
        <v>2347</v>
      </c>
      <c r="L1363" s="180" t="s">
        <v>1837</v>
      </c>
      <c r="M1363" s="180" t="s">
        <v>1877</v>
      </c>
      <c r="N1363" s="180" t="s">
        <v>450</v>
      </c>
      <c r="O1363" s="180">
        <v>1952415</v>
      </c>
      <c r="P1363" s="180">
        <v>1953288</v>
      </c>
      <c r="Q1363" s="180" t="s">
        <v>2348</v>
      </c>
      <c r="R1363" s="180">
        <v>0</v>
      </c>
      <c r="S1363" s="180" t="s">
        <v>33</v>
      </c>
      <c r="T1363" s="180" t="s">
        <v>42</v>
      </c>
      <c r="U1363" s="180" t="b">
        <v>0</v>
      </c>
      <c r="V1363" s="180" t="s">
        <v>1858</v>
      </c>
      <c r="W1363" s="180" t="s">
        <v>42</v>
      </c>
      <c r="X1363" s="159"/>
      <c r="Y1363" s="159"/>
      <c r="Z1363" s="159"/>
    </row>
    <row r="1364" spans="1:26" ht="15" customHeight="1">
      <c r="A1364" s="180" t="s">
        <v>450</v>
      </c>
      <c r="B1364" s="180">
        <v>6667903</v>
      </c>
      <c r="C1364" s="180" t="s">
        <v>1837</v>
      </c>
      <c r="D1364" s="180" t="s">
        <v>2344</v>
      </c>
      <c r="E1364" s="180" t="s">
        <v>1839</v>
      </c>
      <c r="F1364" s="180">
        <v>30</v>
      </c>
      <c r="G1364" s="180" t="s">
        <v>1840</v>
      </c>
      <c r="H1364" s="180" t="s">
        <v>6158</v>
      </c>
      <c r="I1364" s="180" t="s">
        <v>773</v>
      </c>
      <c r="J1364" s="180" t="s">
        <v>1837</v>
      </c>
      <c r="K1364" s="180" t="s">
        <v>1837</v>
      </c>
      <c r="L1364" s="180" t="s">
        <v>1837</v>
      </c>
      <c r="M1364" s="180" t="s">
        <v>1877</v>
      </c>
      <c r="N1364" s="180" t="s">
        <v>450</v>
      </c>
      <c r="O1364" s="180">
        <v>6667713</v>
      </c>
      <c r="P1364" s="180">
        <v>6668115</v>
      </c>
      <c r="Q1364" s="180" t="s">
        <v>2350</v>
      </c>
      <c r="R1364" s="180">
        <v>0</v>
      </c>
      <c r="S1364" s="180" t="s">
        <v>33</v>
      </c>
      <c r="T1364" s="180" t="s">
        <v>42</v>
      </c>
      <c r="U1364" s="180" t="b">
        <v>0</v>
      </c>
      <c r="V1364" s="180" t="s">
        <v>1858</v>
      </c>
      <c r="W1364" s="180" t="s">
        <v>42</v>
      </c>
      <c r="X1364" s="159"/>
      <c r="Y1364" s="159"/>
      <c r="Z1364" s="159"/>
    </row>
    <row r="1365" spans="1:26" ht="15" customHeight="1">
      <c r="A1365" s="180" t="s">
        <v>450</v>
      </c>
      <c r="B1365" s="180">
        <v>6936728</v>
      </c>
      <c r="C1365" s="180" t="s">
        <v>1837</v>
      </c>
      <c r="D1365" s="180" t="s">
        <v>6159</v>
      </c>
      <c r="E1365" s="180" t="s">
        <v>1890</v>
      </c>
      <c r="F1365" s="180">
        <v>30</v>
      </c>
      <c r="G1365" s="180" t="s">
        <v>1840</v>
      </c>
      <c r="H1365" s="180" t="s">
        <v>6160</v>
      </c>
      <c r="I1365" s="180" t="s">
        <v>773</v>
      </c>
      <c r="J1365" s="180" t="s">
        <v>1837</v>
      </c>
      <c r="K1365" s="180" t="s">
        <v>1837</v>
      </c>
      <c r="L1365" s="180" t="s">
        <v>1837</v>
      </c>
      <c r="M1365" s="180" t="s">
        <v>1844</v>
      </c>
      <c r="N1365" s="180" t="s">
        <v>450</v>
      </c>
      <c r="O1365" s="180">
        <v>6935546</v>
      </c>
      <c r="P1365" s="180">
        <v>6937561</v>
      </c>
      <c r="Q1365" s="180" t="s">
        <v>2353</v>
      </c>
      <c r="R1365" s="180">
        <v>0</v>
      </c>
      <c r="S1365" s="180" t="s">
        <v>1905</v>
      </c>
      <c r="T1365" s="180" t="s">
        <v>42</v>
      </c>
      <c r="U1365" s="180" t="b">
        <v>0</v>
      </c>
      <c r="V1365" s="180" t="s">
        <v>1858</v>
      </c>
      <c r="W1365" s="180" t="s">
        <v>42</v>
      </c>
      <c r="X1365" s="159"/>
      <c r="Y1365" s="159"/>
      <c r="Z1365" s="159"/>
    </row>
    <row r="1366" spans="1:26" ht="15" customHeight="1">
      <c r="A1366" s="180" t="s">
        <v>450</v>
      </c>
      <c r="B1366" s="180">
        <v>7190512</v>
      </c>
      <c r="C1366" s="180" t="s">
        <v>1837</v>
      </c>
      <c r="D1366" s="180" t="s">
        <v>2354</v>
      </c>
      <c r="E1366" s="180" t="s">
        <v>1866</v>
      </c>
      <c r="F1366" s="180" t="s">
        <v>1837</v>
      </c>
      <c r="G1366" s="180" t="s">
        <v>1840</v>
      </c>
      <c r="H1366" s="180" t="s">
        <v>2355</v>
      </c>
      <c r="I1366" s="180" t="s">
        <v>1842</v>
      </c>
      <c r="J1366" s="180" t="s">
        <v>1837</v>
      </c>
      <c r="K1366" s="180" t="s">
        <v>2356</v>
      </c>
      <c r="L1366" s="180" t="s">
        <v>1837</v>
      </c>
      <c r="M1366" s="180" t="s">
        <v>1844</v>
      </c>
      <c r="N1366" s="180" t="s">
        <v>450</v>
      </c>
      <c r="O1366" s="180">
        <v>7190361</v>
      </c>
      <c r="P1366" s="180">
        <v>7190524</v>
      </c>
      <c r="Q1366" s="180" t="s">
        <v>2357</v>
      </c>
      <c r="R1366" s="180">
        <v>0</v>
      </c>
      <c r="S1366" s="180" t="s">
        <v>1905</v>
      </c>
      <c r="T1366" s="180" t="s">
        <v>42</v>
      </c>
      <c r="U1366" s="180" t="b">
        <v>0</v>
      </c>
      <c r="V1366" s="180" t="s">
        <v>1858</v>
      </c>
      <c r="W1366" s="180" t="s">
        <v>42</v>
      </c>
      <c r="X1366" s="159"/>
      <c r="Y1366" s="159"/>
      <c r="Z1366" s="159"/>
    </row>
    <row r="1367" spans="1:26" ht="15" customHeight="1">
      <c r="A1367" s="180" t="s">
        <v>450</v>
      </c>
      <c r="B1367" s="180">
        <v>8843328</v>
      </c>
      <c r="C1367" s="180" t="s">
        <v>1837</v>
      </c>
      <c r="D1367" s="180" t="s">
        <v>1988</v>
      </c>
      <c r="E1367" s="180" t="s">
        <v>1890</v>
      </c>
      <c r="F1367" s="180">
        <v>938.7</v>
      </c>
      <c r="G1367" s="180" t="s">
        <v>1840</v>
      </c>
      <c r="H1367" s="180" t="s">
        <v>6161</v>
      </c>
      <c r="I1367" s="180" t="s">
        <v>2981</v>
      </c>
      <c r="J1367" s="180" t="s">
        <v>6162</v>
      </c>
      <c r="K1367" s="180" t="s">
        <v>6163</v>
      </c>
      <c r="L1367" s="180" t="s">
        <v>6164</v>
      </c>
      <c r="M1367" s="180" t="s">
        <v>1837</v>
      </c>
      <c r="N1367" s="180" t="s">
        <v>450</v>
      </c>
      <c r="O1367" s="180">
        <v>8843133</v>
      </c>
      <c r="P1367" s="180">
        <v>8843361</v>
      </c>
      <c r="Q1367" s="180" t="s">
        <v>6165</v>
      </c>
      <c r="R1367" s="180">
        <v>0</v>
      </c>
      <c r="S1367" s="180" t="s">
        <v>1905</v>
      </c>
      <c r="T1367" s="180" t="s">
        <v>42</v>
      </c>
      <c r="U1367" s="180" t="b">
        <v>0</v>
      </c>
      <c r="V1367" s="180" t="s">
        <v>1858</v>
      </c>
      <c r="W1367" s="180" t="s">
        <v>42</v>
      </c>
      <c r="X1367" s="159"/>
      <c r="Y1367" s="159"/>
      <c r="Z1367" s="159"/>
    </row>
    <row r="1368" spans="1:26" ht="15" customHeight="1">
      <c r="A1368" s="180" t="s">
        <v>450</v>
      </c>
      <c r="B1368" s="180">
        <v>9733111</v>
      </c>
      <c r="C1368" s="180" t="s">
        <v>1837</v>
      </c>
      <c r="D1368" s="180" t="s">
        <v>1890</v>
      </c>
      <c r="E1368" s="180" t="s">
        <v>4678</v>
      </c>
      <c r="F1368" s="180">
        <v>1913.45</v>
      </c>
      <c r="G1368" s="180" t="s">
        <v>1840</v>
      </c>
      <c r="H1368" s="180" t="s">
        <v>4679</v>
      </c>
      <c r="I1368" s="180" t="s">
        <v>2954</v>
      </c>
      <c r="J1368" s="180" t="s">
        <v>6166</v>
      </c>
      <c r="K1368" s="180" t="s">
        <v>6167</v>
      </c>
      <c r="L1368" s="180" t="s">
        <v>6168</v>
      </c>
      <c r="M1368" s="180" t="s">
        <v>1837</v>
      </c>
      <c r="N1368" s="180" t="s">
        <v>450</v>
      </c>
      <c r="O1368" s="180">
        <v>9732948</v>
      </c>
      <c r="P1368" s="180">
        <v>9733264</v>
      </c>
      <c r="Q1368" s="180" t="s">
        <v>4683</v>
      </c>
      <c r="R1368" s="180">
        <v>0</v>
      </c>
      <c r="S1368" s="180" t="s">
        <v>33</v>
      </c>
      <c r="T1368" s="180" t="s">
        <v>42</v>
      </c>
      <c r="U1368" s="180" t="b">
        <v>0</v>
      </c>
      <c r="V1368" s="180" t="s">
        <v>1858</v>
      </c>
      <c r="W1368" s="180" t="s">
        <v>42</v>
      </c>
      <c r="X1368" s="159"/>
      <c r="Y1368" s="159"/>
      <c r="Z1368" s="159"/>
    </row>
    <row r="1369" spans="1:26" ht="15" customHeight="1">
      <c r="A1369" s="180" t="s">
        <v>450</v>
      </c>
      <c r="B1369" s="180">
        <v>11267400</v>
      </c>
      <c r="C1369" s="180" t="s">
        <v>1837</v>
      </c>
      <c r="D1369" s="180" t="s">
        <v>1890</v>
      </c>
      <c r="E1369" s="180" t="s">
        <v>2319</v>
      </c>
      <c r="F1369" s="180">
        <v>453.73</v>
      </c>
      <c r="G1369" s="180" t="s">
        <v>1840</v>
      </c>
      <c r="H1369" s="180" t="s">
        <v>6169</v>
      </c>
      <c r="I1369" s="180" t="s">
        <v>2452</v>
      </c>
      <c r="J1369" s="180" t="s">
        <v>6170</v>
      </c>
      <c r="K1369" s="180" t="s">
        <v>6171</v>
      </c>
      <c r="L1369" s="180" t="s">
        <v>1837</v>
      </c>
      <c r="M1369" s="180" t="s">
        <v>1837</v>
      </c>
      <c r="N1369" s="180" t="s">
        <v>450</v>
      </c>
      <c r="O1369" s="180">
        <v>11267192</v>
      </c>
      <c r="P1369" s="180">
        <v>11267473</v>
      </c>
      <c r="Q1369" s="180" t="s">
        <v>6172</v>
      </c>
      <c r="R1369" s="180">
        <v>0</v>
      </c>
      <c r="S1369" s="180" t="s">
        <v>33</v>
      </c>
      <c r="T1369" s="180" t="s">
        <v>42</v>
      </c>
      <c r="U1369" s="180" t="b">
        <v>0</v>
      </c>
      <c r="V1369" s="180" t="s">
        <v>1858</v>
      </c>
      <c r="W1369" s="180" t="s">
        <v>42</v>
      </c>
      <c r="X1369" s="159"/>
      <c r="Y1369" s="159"/>
      <c r="Z1369" s="159"/>
    </row>
    <row r="1370" spans="1:26" ht="15" customHeight="1">
      <c r="A1370" s="180" t="s">
        <v>450</v>
      </c>
      <c r="B1370" s="180">
        <v>14567620</v>
      </c>
      <c r="C1370" s="180" t="s">
        <v>1837</v>
      </c>
      <c r="D1370" s="180" t="s">
        <v>2334</v>
      </c>
      <c r="E1370" s="180" t="s">
        <v>1866</v>
      </c>
      <c r="F1370" s="180">
        <v>30</v>
      </c>
      <c r="G1370" s="180" t="s">
        <v>1840</v>
      </c>
      <c r="H1370" s="180" t="s">
        <v>6173</v>
      </c>
      <c r="I1370" s="180" t="s">
        <v>773</v>
      </c>
      <c r="J1370" s="180" t="s">
        <v>1837</v>
      </c>
      <c r="K1370" s="180" t="s">
        <v>1837</v>
      </c>
      <c r="L1370" s="180" t="s">
        <v>1837</v>
      </c>
      <c r="M1370" s="180" t="s">
        <v>1877</v>
      </c>
      <c r="N1370" s="180" t="s">
        <v>450</v>
      </c>
      <c r="O1370" s="180">
        <v>14567581</v>
      </c>
      <c r="P1370" s="180">
        <v>14567696</v>
      </c>
      <c r="Q1370" s="180" t="s">
        <v>2364</v>
      </c>
      <c r="R1370" s="180">
        <v>0</v>
      </c>
      <c r="S1370" s="180" t="s">
        <v>33</v>
      </c>
      <c r="T1370" s="180" t="s">
        <v>42</v>
      </c>
      <c r="U1370" s="180" t="b">
        <v>0</v>
      </c>
      <c r="V1370" s="180" t="s">
        <v>1858</v>
      </c>
      <c r="W1370" s="180" t="s">
        <v>42</v>
      </c>
      <c r="X1370" s="159"/>
      <c r="Y1370" s="159"/>
      <c r="Z1370" s="159"/>
    </row>
    <row r="1371" spans="1:26" ht="15" customHeight="1">
      <c r="A1371" s="180" t="s">
        <v>450</v>
      </c>
      <c r="B1371" s="180">
        <v>18282464</v>
      </c>
      <c r="C1371" s="180" t="s">
        <v>1837</v>
      </c>
      <c r="D1371" s="180" t="s">
        <v>3021</v>
      </c>
      <c r="E1371" s="180" t="s">
        <v>1866</v>
      </c>
      <c r="F1371" s="180">
        <v>1908.59</v>
      </c>
      <c r="G1371" s="180" t="s">
        <v>1840</v>
      </c>
      <c r="H1371" s="180" t="s">
        <v>6174</v>
      </c>
      <c r="I1371" s="180" t="s">
        <v>1853</v>
      </c>
      <c r="J1371" s="180" t="s">
        <v>6175</v>
      </c>
      <c r="K1371" s="180" t="s">
        <v>6176</v>
      </c>
      <c r="L1371" s="180" t="s">
        <v>6177</v>
      </c>
      <c r="M1371" s="180" t="s">
        <v>1837</v>
      </c>
      <c r="N1371" s="180" t="s">
        <v>450</v>
      </c>
      <c r="O1371" s="180">
        <v>18282081</v>
      </c>
      <c r="P1371" s="180">
        <v>18282759</v>
      </c>
      <c r="Q1371" s="180" t="s">
        <v>6178</v>
      </c>
      <c r="R1371" s="180">
        <v>0</v>
      </c>
      <c r="S1371" s="180" t="s">
        <v>1905</v>
      </c>
      <c r="T1371" s="180" t="s">
        <v>42</v>
      </c>
      <c r="U1371" s="180" t="b">
        <v>0</v>
      </c>
      <c r="V1371" s="180" t="s">
        <v>1858</v>
      </c>
      <c r="W1371" s="180" t="s">
        <v>42</v>
      </c>
      <c r="X1371" s="159"/>
      <c r="Y1371" s="159"/>
      <c r="Z1371" s="159"/>
    </row>
    <row r="1372" spans="1:26" ht="15" customHeight="1">
      <c r="A1372" s="180" t="s">
        <v>450</v>
      </c>
      <c r="B1372" s="180">
        <v>29433780</v>
      </c>
      <c r="C1372" s="180" t="s">
        <v>1837</v>
      </c>
      <c r="D1372" s="180" t="s">
        <v>6179</v>
      </c>
      <c r="E1372" s="180" t="s">
        <v>1866</v>
      </c>
      <c r="F1372" s="180">
        <v>1107.92</v>
      </c>
      <c r="G1372" s="180" t="s">
        <v>1840</v>
      </c>
      <c r="H1372" s="180" t="s">
        <v>6180</v>
      </c>
      <c r="I1372" s="180" t="s">
        <v>6181</v>
      </c>
      <c r="J1372" s="180" t="s">
        <v>6182</v>
      </c>
      <c r="K1372" s="180" t="s">
        <v>6183</v>
      </c>
      <c r="L1372" s="180" t="s">
        <v>6184</v>
      </c>
      <c r="M1372" s="180" t="s">
        <v>1837</v>
      </c>
      <c r="N1372" s="180" t="s">
        <v>450</v>
      </c>
      <c r="O1372" s="180">
        <v>29433750</v>
      </c>
      <c r="P1372" s="180">
        <v>29433813</v>
      </c>
      <c r="Q1372" s="180" t="s">
        <v>6185</v>
      </c>
      <c r="R1372" s="180">
        <v>0</v>
      </c>
      <c r="S1372" s="180" t="s">
        <v>33</v>
      </c>
      <c r="T1372" s="180" t="s">
        <v>42</v>
      </c>
      <c r="U1372" s="180" t="b">
        <v>0</v>
      </c>
      <c r="V1372" s="180" t="s">
        <v>1858</v>
      </c>
      <c r="W1372" s="180" t="s">
        <v>42</v>
      </c>
      <c r="X1372" s="159"/>
      <c r="Y1372" s="159"/>
      <c r="Z1372" s="159"/>
    </row>
    <row r="1373" spans="1:26" ht="15" customHeight="1">
      <c r="A1373" s="180" t="s">
        <v>450</v>
      </c>
      <c r="B1373" s="180">
        <v>40481583</v>
      </c>
      <c r="C1373" s="180" t="s">
        <v>1837</v>
      </c>
      <c r="D1373" s="180" t="s">
        <v>6186</v>
      </c>
      <c r="E1373" s="180" t="s">
        <v>1839</v>
      </c>
      <c r="F1373" s="180">
        <v>978.73</v>
      </c>
      <c r="G1373" s="180" t="s">
        <v>1840</v>
      </c>
      <c r="H1373" s="180" t="s">
        <v>6187</v>
      </c>
      <c r="I1373" s="180" t="s">
        <v>2184</v>
      </c>
      <c r="J1373" s="180" t="s">
        <v>6188</v>
      </c>
      <c r="K1373" s="180" t="s">
        <v>6189</v>
      </c>
      <c r="L1373" s="180" t="s">
        <v>1837</v>
      </c>
      <c r="M1373" s="180" t="s">
        <v>1837</v>
      </c>
      <c r="N1373" s="180" t="s">
        <v>450</v>
      </c>
      <c r="O1373" s="180">
        <v>40479052</v>
      </c>
      <c r="P1373" s="180">
        <v>40491305</v>
      </c>
      <c r="Q1373" s="180" t="s">
        <v>2367</v>
      </c>
      <c r="R1373" s="180">
        <v>0</v>
      </c>
      <c r="S1373" s="180" t="s">
        <v>1905</v>
      </c>
      <c r="T1373" s="180" t="s">
        <v>42</v>
      </c>
      <c r="U1373" s="180" t="b">
        <v>0</v>
      </c>
      <c r="V1373" s="180" t="s">
        <v>1858</v>
      </c>
      <c r="W1373" s="180" t="s">
        <v>42</v>
      </c>
      <c r="X1373" s="159"/>
      <c r="Y1373" s="159"/>
      <c r="Z1373" s="159"/>
    </row>
    <row r="1374" spans="1:26" ht="15" customHeight="1">
      <c r="A1374" s="180" t="s">
        <v>450</v>
      </c>
      <c r="B1374" s="180">
        <v>40481772</v>
      </c>
      <c r="C1374" s="180" t="s">
        <v>1837</v>
      </c>
      <c r="D1374" s="180" t="s">
        <v>1839</v>
      </c>
      <c r="E1374" s="180" t="s">
        <v>2135</v>
      </c>
      <c r="F1374" s="180">
        <v>1167.73</v>
      </c>
      <c r="G1374" s="180" t="s">
        <v>1840</v>
      </c>
      <c r="H1374" s="180" t="s">
        <v>6190</v>
      </c>
      <c r="I1374" s="180" t="s">
        <v>2369</v>
      </c>
      <c r="J1374" s="180" t="s">
        <v>6191</v>
      </c>
      <c r="K1374" s="180" t="s">
        <v>6192</v>
      </c>
      <c r="L1374" s="180" t="s">
        <v>1837</v>
      </c>
      <c r="M1374" s="180" t="s">
        <v>1837</v>
      </c>
      <c r="N1374" s="180" t="s">
        <v>450</v>
      </c>
      <c r="O1374" s="180">
        <v>40479052</v>
      </c>
      <c r="P1374" s="180">
        <v>40491305</v>
      </c>
      <c r="Q1374" s="180" t="s">
        <v>2367</v>
      </c>
      <c r="R1374" s="180">
        <v>0</v>
      </c>
      <c r="S1374" s="180" t="s">
        <v>1905</v>
      </c>
      <c r="T1374" s="180" t="s">
        <v>42</v>
      </c>
      <c r="U1374" s="180" t="b">
        <v>0</v>
      </c>
      <c r="V1374" s="180" t="s">
        <v>1858</v>
      </c>
      <c r="W1374" s="180" t="s">
        <v>42</v>
      </c>
      <c r="X1374" s="159"/>
      <c r="Y1374" s="159"/>
      <c r="Z1374" s="159"/>
    </row>
    <row r="1375" spans="1:26" ht="15" customHeight="1">
      <c r="A1375" s="180" t="s">
        <v>450</v>
      </c>
      <c r="B1375" s="180">
        <v>40485404</v>
      </c>
      <c r="C1375" s="180" t="s">
        <v>1837</v>
      </c>
      <c r="D1375" s="180" t="s">
        <v>1847</v>
      </c>
      <c r="E1375" s="180" t="s">
        <v>2208</v>
      </c>
      <c r="F1375" s="180">
        <v>2974.06</v>
      </c>
      <c r="G1375" s="180" t="s">
        <v>1840</v>
      </c>
      <c r="H1375" s="180" t="s">
        <v>2368</v>
      </c>
      <c r="I1375" s="180" t="s">
        <v>2369</v>
      </c>
      <c r="J1375" s="180" t="s">
        <v>2370</v>
      </c>
      <c r="K1375" s="180" t="s">
        <v>2371</v>
      </c>
      <c r="L1375" s="180" t="s">
        <v>1837</v>
      </c>
      <c r="M1375" s="180" t="s">
        <v>1877</v>
      </c>
      <c r="N1375" s="180" t="s">
        <v>450</v>
      </c>
      <c r="O1375" s="180">
        <v>40479052</v>
      </c>
      <c r="P1375" s="180">
        <v>40491305</v>
      </c>
      <c r="Q1375" s="180" t="s">
        <v>2367</v>
      </c>
      <c r="R1375" s="180">
        <v>0</v>
      </c>
      <c r="S1375" s="180" t="s">
        <v>1905</v>
      </c>
      <c r="T1375" s="180" t="s">
        <v>42</v>
      </c>
      <c r="U1375" s="180" t="b">
        <v>0</v>
      </c>
      <c r="V1375" s="180" t="s">
        <v>1858</v>
      </c>
      <c r="W1375" s="180" t="s">
        <v>42</v>
      </c>
      <c r="X1375" s="159"/>
      <c r="Y1375" s="159"/>
      <c r="Z1375" s="159"/>
    </row>
    <row r="1376" spans="1:26" ht="15" customHeight="1">
      <c r="A1376" s="180" t="s">
        <v>450</v>
      </c>
      <c r="B1376" s="180">
        <v>40488442</v>
      </c>
      <c r="C1376" s="180" t="s">
        <v>1837</v>
      </c>
      <c r="D1376" s="180" t="s">
        <v>6193</v>
      </c>
      <c r="E1376" s="180" t="s">
        <v>1890</v>
      </c>
      <c r="F1376" s="180">
        <v>30</v>
      </c>
      <c r="G1376" s="180" t="s">
        <v>1840</v>
      </c>
      <c r="H1376" s="180" t="s">
        <v>6194</v>
      </c>
      <c r="I1376" s="180" t="s">
        <v>773</v>
      </c>
      <c r="J1376" s="180" t="s">
        <v>1837</v>
      </c>
      <c r="K1376" s="180" t="s">
        <v>1837</v>
      </c>
      <c r="L1376" s="180" t="s">
        <v>1837</v>
      </c>
      <c r="M1376" s="180" t="s">
        <v>1896</v>
      </c>
      <c r="N1376" s="180" t="s">
        <v>450</v>
      </c>
      <c r="O1376" s="180">
        <v>40479052</v>
      </c>
      <c r="P1376" s="180">
        <v>40491305</v>
      </c>
      <c r="Q1376" s="180" t="s">
        <v>2367</v>
      </c>
      <c r="R1376" s="180">
        <v>0</v>
      </c>
      <c r="S1376" s="180" t="s">
        <v>1905</v>
      </c>
      <c r="T1376" s="180" t="s">
        <v>42</v>
      </c>
      <c r="U1376" s="180" t="b">
        <v>0</v>
      </c>
      <c r="V1376" s="180" t="s">
        <v>1858</v>
      </c>
      <c r="W1376" s="180" t="s">
        <v>42</v>
      </c>
      <c r="X1376" s="159"/>
      <c r="Y1376" s="159"/>
      <c r="Z1376" s="159"/>
    </row>
    <row r="1377" spans="1:26" ht="15" customHeight="1">
      <c r="A1377" s="180" t="s">
        <v>450</v>
      </c>
      <c r="B1377" s="180">
        <v>40490898</v>
      </c>
      <c r="C1377" s="180" t="s">
        <v>1837</v>
      </c>
      <c r="D1377" s="180" t="s">
        <v>1847</v>
      </c>
      <c r="E1377" s="180" t="s">
        <v>2374</v>
      </c>
      <c r="F1377" s="180">
        <v>1021.06</v>
      </c>
      <c r="G1377" s="180" t="s">
        <v>1840</v>
      </c>
      <c r="H1377" s="180" t="s">
        <v>2375</v>
      </c>
      <c r="I1377" s="180" t="s">
        <v>1887</v>
      </c>
      <c r="J1377" s="180" t="s">
        <v>2376</v>
      </c>
      <c r="K1377" s="180" t="s">
        <v>2377</v>
      </c>
      <c r="L1377" s="180" t="s">
        <v>1837</v>
      </c>
      <c r="M1377" s="180" t="s">
        <v>1877</v>
      </c>
      <c r="N1377" s="180" t="s">
        <v>450</v>
      </c>
      <c r="O1377" s="180">
        <v>40479052</v>
      </c>
      <c r="P1377" s="180">
        <v>40491305</v>
      </c>
      <c r="Q1377" s="180" t="s">
        <v>2367</v>
      </c>
      <c r="R1377" s="180">
        <v>0</v>
      </c>
      <c r="S1377" s="180" t="s">
        <v>1905</v>
      </c>
      <c r="T1377" s="180" t="s">
        <v>42</v>
      </c>
      <c r="U1377" s="180" t="b">
        <v>0</v>
      </c>
      <c r="V1377" s="180" t="s">
        <v>1846</v>
      </c>
      <c r="W1377" s="180" t="s">
        <v>42</v>
      </c>
      <c r="X1377" s="159"/>
      <c r="Y1377" s="159"/>
      <c r="Z1377" s="159"/>
    </row>
    <row r="1378" spans="1:26" ht="15" customHeight="1">
      <c r="A1378" s="180" t="s">
        <v>450</v>
      </c>
      <c r="B1378" s="180">
        <v>47751144</v>
      </c>
      <c r="C1378" s="180" t="s">
        <v>1837</v>
      </c>
      <c r="D1378" s="180" t="s">
        <v>1890</v>
      </c>
      <c r="E1378" s="180" t="s">
        <v>6195</v>
      </c>
      <c r="F1378" s="180">
        <v>450.73</v>
      </c>
      <c r="G1378" s="180" t="s">
        <v>1840</v>
      </c>
      <c r="H1378" s="180" t="s">
        <v>6196</v>
      </c>
      <c r="I1378" s="180" t="s">
        <v>1887</v>
      </c>
      <c r="J1378" s="180" t="s">
        <v>6197</v>
      </c>
      <c r="K1378" s="180" t="s">
        <v>6198</v>
      </c>
      <c r="L1378" s="180" t="s">
        <v>1837</v>
      </c>
      <c r="M1378" s="180" t="s">
        <v>1837</v>
      </c>
      <c r="N1378" s="180" t="s">
        <v>450</v>
      </c>
      <c r="O1378" s="180">
        <v>47751047</v>
      </c>
      <c r="P1378" s="180">
        <v>47751216</v>
      </c>
      <c r="Q1378" s="180" t="s">
        <v>6199</v>
      </c>
      <c r="R1378" s="180">
        <v>0</v>
      </c>
      <c r="S1378" s="180" t="s">
        <v>33</v>
      </c>
      <c r="T1378" s="180" t="s">
        <v>42</v>
      </c>
      <c r="U1378" s="180" t="b">
        <v>0</v>
      </c>
      <c r="V1378" s="180" t="s">
        <v>1858</v>
      </c>
      <c r="W1378" s="180" t="s">
        <v>42</v>
      </c>
      <c r="X1378" s="159"/>
      <c r="Y1378" s="159"/>
      <c r="Z1378" s="159"/>
    </row>
    <row r="1379" spans="1:26" ht="15" customHeight="1">
      <c r="A1379" s="180" t="s">
        <v>450</v>
      </c>
      <c r="B1379" s="180">
        <v>48203092</v>
      </c>
      <c r="C1379" s="180" t="s">
        <v>1837</v>
      </c>
      <c r="D1379" s="180" t="s">
        <v>1847</v>
      </c>
      <c r="E1379" s="180" t="s">
        <v>2085</v>
      </c>
      <c r="F1379" s="180">
        <v>1031.8499999999999</v>
      </c>
      <c r="G1379" s="180" t="s">
        <v>1840</v>
      </c>
      <c r="H1379" s="180" t="s">
        <v>2378</v>
      </c>
      <c r="I1379" s="180" t="s">
        <v>1967</v>
      </c>
      <c r="J1379" s="180" t="s">
        <v>6200</v>
      </c>
      <c r="K1379" s="180" t="s">
        <v>6201</v>
      </c>
      <c r="L1379" s="180" t="s">
        <v>6202</v>
      </c>
      <c r="M1379" s="180" t="s">
        <v>1837</v>
      </c>
      <c r="N1379" s="180" t="s">
        <v>450</v>
      </c>
      <c r="O1379" s="180">
        <v>48202338</v>
      </c>
      <c r="P1379" s="180">
        <v>48203292</v>
      </c>
      <c r="Q1379" s="180" t="s">
        <v>2382</v>
      </c>
      <c r="R1379" s="180">
        <v>0</v>
      </c>
      <c r="S1379" s="180" t="s">
        <v>33</v>
      </c>
      <c r="T1379" s="180" t="s">
        <v>42</v>
      </c>
      <c r="U1379" s="180" t="b">
        <v>0</v>
      </c>
      <c r="V1379" s="180" t="s">
        <v>1858</v>
      </c>
      <c r="W1379" s="180" t="s">
        <v>42</v>
      </c>
      <c r="X1379" s="159"/>
      <c r="Y1379" s="159"/>
      <c r="Z1379" s="159"/>
    </row>
    <row r="1380" spans="1:26" ht="15" customHeight="1">
      <c r="A1380" s="180" t="s">
        <v>450</v>
      </c>
      <c r="B1380" s="180">
        <v>48815687</v>
      </c>
      <c r="C1380" s="180" t="s">
        <v>1837</v>
      </c>
      <c r="D1380" s="180" t="s">
        <v>2759</v>
      </c>
      <c r="E1380" s="180" t="s">
        <v>1890</v>
      </c>
      <c r="F1380" s="180">
        <v>475.6</v>
      </c>
      <c r="G1380" s="180" t="s">
        <v>1840</v>
      </c>
      <c r="H1380" s="180" t="s">
        <v>6203</v>
      </c>
      <c r="I1380" s="180" t="s">
        <v>2974</v>
      </c>
      <c r="J1380" s="180" t="s">
        <v>6204</v>
      </c>
      <c r="K1380" s="180" t="s">
        <v>6205</v>
      </c>
      <c r="L1380" s="180" t="s">
        <v>6206</v>
      </c>
      <c r="M1380" s="180" t="s">
        <v>1837</v>
      </c>
      <c r="N1380" s="180" t="s">
        <v>450</v>
      </c>
      <c r="O1380" s="180">
        <v>48815686</v>
      </c>
      <c r="P1380" s="180">
        <v>48815728</v>
      </c>
      <c r="Q1380" s="180" t="s">
        <v>6207</v>
      </c>
      <c r="R1380" s="180">
        <v>0</v>
      </c>
      <c r="S1380" s="180" t="s">
        <v>1905</v>
      </c>
      <c r="T1380" s="180" t="s">
        <v>42</v>
      </c>
      <c r="U1380" s="180" t="b">
        <v>0</v>
      </c>
      <c r="V1380" s="180" t="s">
        <v>1858</v>
      </c>
      <c r="W1380" s="180" t="s">
        <v>42</v>
      </c>
      <c r="X1380" s="159"/>
      <c r="Y1380" s="159"/>
      <c r="Z1380" s="159"/>
    </row>
    <row r="1381" spans="1:26" ht="15" customHeight="1">
      <c r="A1381" s="180" t="s">
        <v>450</v>
      </c>
      <c r="B1381" s="180">
        <v>49051406</v>
      </c>
      <c r="C1381" s="180" t="s">
        <v>1837</v>
      </c>
      <c r="D1381" s="180" t="s">
        <v>6208</v>
      </c>
      <c r="E1381" s="180" t="s">
        <v>1839</v>
      </c>
      <c r="F1381" s="180">
        <v>329.73</v>
      </c>
      <c r="G1381" s="180" t="s">
        <v>1840</v>
      </c>
      <c r="H1381" s="180" t="s">
        <v>6209</v>
      </c>
      <c r="I1381" s="180" t="s">
        <v>2277</v>
      </c>
      <c r="J1381" s="180" t="s">
        <v>6210</v>
      </c>
      <c r="K1381" s="180" t="s">
        <v>6211</v>
      </c>
      <c r="L1381" s="180" t="s">
        <v>1837</v>
      </c>
      <c r="M1381" s="180" t="s">
        <v>1837</v>
      </c>
      <c r="N1381" s="180" t="s">
        <v>450</v>
      </c>
      <c r="O1381" s="180">
        <v>49050885</v>
      </c>
      <c r="P1381" s="180">
        <v>49052424</v>
      </c>
      <c r="Q1381" s="180" t="s">
        <v>6212</v>
      </c>
      <c r="R1381" s="180">
        <v>0</v>
      </c>
      <c r="S1381" s="180" t="s">
        <v>33</v>
      </c>
      <c r="T1381" s="180" t="s">
        <v>42</v>
      </c>
      <c r="U1381" s="180" t="b">
        <v>0</v>
      </c>
      <c r="V1381" s="180" t="s">
        <v>1846</v>
      </c>
      <c r="W1381" s="180" t="s">
        <v>42</v>
      </c>
      <c r="X1381" s="159"/>
      <c r="Y1381" s="159"/>
      <c r="Z1381" s="159"/>
    </row>
    <row r="1382" spans="1:26" ht="15" customHeight="1">
      <c r="A1382" s="180" t="s">
        <v>450</v>
      </c>
      <c r="B1382" s="180">
        <v>50352063</v>
      </c>
      <c r="C1382" s="180" t="s">
        <v>1837</v>
      </c>
      <c r="D1382" s="180" t="s">
        <v>1866</v>
      </c>
      <c r="E1382" s="180" t="s">
        <v>6213</v>
      </c>
      <c r="F1382" s="180">
        <v>30</v>
      </c>
      <c r="G1382" s="180" t="s">
        <v>1840</v>
      </c>
      <c r="H1382" s="180" t="s">
        <v>6214</v>
      </c>
      <c r="I1382" s="180" t="s">
        <v>773</v>
      </c>
      <c r="J1382" s="180" t="s">
        <v>1837</v>
      </c>
      <c r="K1382" s="180" t="s">
        <v>1837</v>
      </c>
      <c r="L1382" s="180" t="s">
        <v>1837</v>
      </c>
      <c r="M1382" s="180" t="s">
        <v>1896</v>
      </c>
      <c r="N1382" s="180" t="s">
        <v>450</v>
      </c>
      <c r="O1382" s="180">
        <v>50350328</v>
      </c>
      <c r="P1382" s="180">
        <v>50356248</v>
      </c>
      <c r="Q1382" s="180" t="s">
        <v>2385</v>
      </c>
      <c r="R1382" s="180">
        <v>0</v>
      </c>
      <c r="S1382" s="180" t="s">
        <v>33</v>
      </c>
      <c r="T1382" s="180" t="s">
        <v>42</v>
      </c>
      <c r="U1382" s="180" t="b">
        <v>0</v>
      </c>
      <c r="V1382" s="180" t="s">
        <v>1858</v>
      </c>
      <c r="W1382" s="180" t="s">
        <v>42</v>
      </c>
      <c r="X1382" s="159"/>
      <c r="Y1382" s="159"/>
      <c r="Z1382" s="159"/>
    </row>
    <row r="1383" spans="1:26" ht="15" customHeight="1">
      <c r="A1383" s="180" t="s">
        <v>450</v>
      </c>
      <c r="B1383" s="180">
        <v>50352078</v>
      </c>
      <c r="C1383" s="180" t="s">
        <v>1837</v>
      </c>
      <c r="D1383" s="180" t="s">
        <v>1839</v>
      </c>
      <c r="E1383" s="180" t="s">
        <v>2271</v>
      </c>
      <c r="F1383" s="180">
        <v>86.73</v>
      </c>
      <c r="G1383" s="180" t="s">
        <v>1837</v>
      </c>
      <c r="H1383" s="180" t="s">
        <v>2383</v>
      </c>
      <c r="I1383" s="180" t="s">
        <v>2042</v>
      </c>
      <c r="J1383" s="180" t="s">
        <v>2384</v>
      </c>
      <c r="K1383" s="180" t="s">
        <v>1837</v>
      </c>
      <c r="L1383" s="180" t="s">
        <v>1837</v>
      </c>
      <c r="M1383" s="180" t="s">
        <v>1896</v>
      </c>
      <c r="N1383" s="180" t="s">
        <v>450</v>
      </c>
      <c r="O1383" s="180">
        <v>50350328</v>
      </c>
      <c r="P1383" s="180">
        <v>50356248</v>
      </c>
      <c r="Q1383" s="180" t="s">
        <v>2385</v>
      </c>
      <c r="R1383" s="180">
        <v>0</v>
      </c>
      <c r="S1383" s="180" t="s">
        <v>33</v>
      </c>
      <c r="T1383" s="180" t="s">
        <v>42</v>
      </c>
      <c r="U1383" s="180" t="b">
        <v>0</v>
      </c>
      <c r="V1383" s="180" t="s">
        <v>1858</v>
      </c>
      <c r="W1383" s="180" t="s">
        <v>42</v>
      </c>
      <c r="X1383" s="159"/>
      <c r="Y1383" s="159"/>
      <c r="Z1383" s="159"/>
    </row>
    <row r="1384" spans="1:26" ht="15" customHeight="1">
      <c r="A1384" s="180" t="s">
        <v>450</v>
      </c>
      <c r="B1384" s="180">
        <v>50352080</v>
      </c>
      <c r="C1384" s="180" t="s">
        <v>1837</v>
      </c>
      <c r="D1384" s="180" t="s">
        <v>1847</v>
      </c>
      <c r="E1384" s="180" t="s">
        <v>2386</v>
      </c>
      <c r="F1384" s="180">
        <v>1206.73</v>
      </c>
      <c r="G1384" s="180" t="s">
        <v>1837</v>
      </c>
      <c r="H1384" s="180" t="s">
        <v>2387</v>
      </c>
      <c r="I1384" s="180" t="s">
        <v>1922</v>
      </c>
      <c r="J1384" s="180" t="s">
        <v>2388</v>
      </c>
      <c r="K1384" s="180" t="s">
        <v>1837</v>
      </c>
      <c r="L1384" s="180" t="s">
        <v>1837</v>
      </c>
      <c r="M1384" s="180" t="s">
        <v>1896</v>
      </c>
      <c r="N1384" s="180" t="s">
        <v>450</v>
      </c>
      <c r="O1384" s="180">
        <v>50350328</v>
      </c>
      <c r="P1384" s="180">
        <v>50356248</v>
      </c>
      <c r="Q1384" s="180" t="s">
        <v>2385</v>
      </c>
      <c r="R1384" s="180">
        <v>0</v>
      </c>
      <c r="S1384" s="180" t="s">
        <v>33</v>
      </c>
      <c r="T1384" s="180" t="s">
        <v>42</v>
      </c>
      <c r="U1384" s="180" t="b">
        <v>0</v>
      </c>
      <c r="V1384" s="180" t="s">
        <v>1858</v>
      </c>
      <c r="W1384" s="180" t="s">
        <v>42</v>
      </c>
      <c r="X1384" s="159"/>
      <c r="Y1384" s="159"/>
      <c r="Z1384" s="159"/>
    </row>
    <row r="1385" spans="1:26" ht="15" customHeight="1">
      <c r="A1385" s="180" t="s">
        <v>450</v>
      </c>
      <c r="B1385" s="180">
        <v>51346623</v>
      </c>
      <c r="C1385" s="180" t="s">
        <v>1837</v>
      </c>
      <c r="D1385" s="180" t="s">
        <v>2395</v>
      </c>
      <c r="E1385" s="180" t="s">
        <v>1847</v>
      </c>
      <c r="F1385" s="180">
        <v>712.73</v>
      </c>
      <c r="G1385" s="180" t="s">
        <v>1837</v>
      </c>
      <c r="H1385" s="180" t="s">
        <v>2396</v>
      </c>
      <c r="I1385" s="180" t="s">
        <v>2277</v>
      </c>
      <c r="J1385" s="180" t="s">
        <v>6215</v>
      </c>
      <c r="K1385" s="180" t="s">
        <v>1837</v>
      </c>
      <c r="L1385" s="180" t="s">
        <v>1837</v>
      </c>
      <c r="M1385" s="180" t="s">
        <v>1837</v>
      </c>
      <c r="N1385" s="180" t="s">
        <v>450</v>
      </c>
      <c r="O1385" s="180">
        <v>51346622</v>
      </c>
      <c r="P1385" s="180">
        <v>51346638</v>
      </c>
      <c r="Q1385" s="180" t="s">
        <v>2394</v>
      </c>
      <c r="R1385" s="180">
        <v>0</v>
      </c>
      <c r="S1385" s="180" t="s">
        <v>33</v>
      </c>
      <c r="T1385" s="180" t="s">
        <v>42</v>
      </c>
      <c r="U1385" s="180" t="b">
        <v>0</v>
      </c>
      <c r="V1385" s="180" t="s">
        <v>1858</v>
      </c>
      <c r="W1385" s="180" t="s">
        <v>42</v>
      </c>
      <c r="X1385" s="159"/>
      <c r="Y1385" s="159"/>
      <c r="Z1385" s="159"/>
    </row>
    <row r="1386" spans="1:26" ht="15" customHeight="1">
      <c r="A1386" s="180" t="s">
        <v>450</v>
      </c>
      <c r="B1386" s="180">
        <v>51346631</v>
      </c>
      <c r="C1386" s="180" t="s">
        <v>1837</v>
      </c>
      <c r="D1386" s="180" t="s">
        <v>1890</v>
      </c>
      <c r="E1386" s="180" t="s">
        <v>1988</v>
      </c>
      <c r="F1386" s="180">
        <v>735.06</v>
      </c>
      <c r="G1386" s="180" t="s">
        <v>1837</v>
      </c>
      <c r="H1386" s="180" t="s">
        <v>2398</v>
      </c>
      <c r="I1386" s="180" t="s">
        <v>1990</v>
      </c>
      <c r="J1386" s="180" t="s">
        <v>6216</v>
      </c>
      <c r="K1386" s="180" t="s">
        <v>1837</v>
      </c>
      <c r="L1386" s="180" t="s">
        <v>1837</v>
      </c>
      <c r="M1386" s="180" t="s">
        <v>1837</v>
      </c>
      <c r="N1386" s="180" t="s">
        <v>450</v>
      </c>
      <c r="O1386" s="180">
        <v>51346622</v>
      </c>
      <c r="P1386" s="180">
        <v>51346638</v>
      </c>
      <c r="Q1386" s="180" t="s">
        <v>2394</v>
      </c>
      <c r="R1386" s="180">
        <v>0</v>
      </c>
      <c r="S1386" s="180" t="s">
        <v>33</v>
      </c>
      <c r="T1386" s="180" t="s">
        <v>42</v>
      </c>
      <c r="U1386" s="180" t="b">
        <v>0</v>
      </c>
      <c r="V1386" s="180" t="s">
        <v>1858</v>
      </c>
      <c r="W1386" s="180" t="s">
        <v>42</v>
      </c>
      <c r="X1386" s="159"/>
      <c r="Y1386" s="159"/>
      <c r="Z1386" s="159"/>
    </row>
    <row r="1387" spans="1:26" ht="15" customHeight="1">
      <c r="A1387" s="180" t="s">
        <v>450</v>
      </c>
      <c r="B1387" s="180">
        <v>51346632</v>
      </c>
      <c r="C1387" s="180" t="s">
        <v>1837</v>
      </c>
      <c r="D1387" s="180" t="s">
        <v>1847</v>
      </c>
      <c r="E1387" s="180" t="s">
        <v>1859</v>
      </c>
      <c r="F1387" s="180">
        <v>708.06</v>
      </c>
      <c r="G1387" s="180" t="s">
        <v>1837</v>
      </c>
      <c r="H1387" s="180" t="s">
        <v>2400</v>
      </c>
      <c r="I1387" s="180" t="s">
        <v>1881</v>
      </c>
      <c r="J1387" s="180" t="s">
        <v>6217</v>
      </c>
      <c r="K1387" s="180" t="s">
        <v>1837</v>
      </c>
      <c r="L1387" s="180" t="s">
        <v>1837</v>
      </c>
      <c r="M1387" s="180" t="s">
        <v>1837</v>
      </c>
      <c r="N1387" s="180" t="s">
        <v>450</v>
      </c>
      <c r="O1387" s="180">
        <v>51346622</v>
      </c>
      <c r="P1387" s="180">
        <v>51346638</v>
      </c>
      <c r="Q1387" s="180" t="s">
        <v>2394</v>
      </c>
      <c r="R1387" s="180">
        <v>0</v>
      </c>
      <c r="S1387" s="180" t="s">
        <v>33</v>
      </c>
      <c r="T1387" s="180" t="s">
        <v>42</v>
      </c>
      <c r="U1387" s="180" t="b">
        <v>0</v>
      </c>
      <c r="V1387" s="180" t="s">
        <v>1858</v>
      </c>
      <c r="W1387" s="180" t="s">
        <v>42</v>
      </c>
      <c r="X1387" s="159"/>
      <c r="Y1387" s="159"/>
      <c r="Z1387" s="159"/>
    </row>
    <row r="1388" spans="1:26" ht="15" customHeight="1">
      <c r="A1388" s="180" t="s">
        <v>450</v>
      </c>
      <c r="B1388" s="180">
        <v>52552919</v>
      </c>
      <c r="C1388" s="180" t="s">
        <v>1837</v>
      </c>
      <c r="D1388" s="180" t="s">
        <v>2182</v>
      </c>
      <c r="E1388" s="180" t="s">
        <v>1890</v>
      </c>
      <c r="F1388" s="180">
        <v>669.84</v>
      </c>
      <c r="G1388" s="180" t="s">
        <v>1840</v>
      </c>
      <c r="H1388" s="180" t="s">
        <v>6218</v>
      </c>
      <c r="I1388" s="180" t="s">
        <v>5927</v>
      </c>
      <c r="J1388" s="180" t="s">
        <v>6219</v>
      </c>
      <c r="K1388" s="180" t="s">
        <v>6220</v>
      </c>
      <c r="L1388" s="180" t="s">
        <v>6221</v>
      </c>
      <c r="M1388" s="180" t="s">
        <v>1837</v>
      </c>
      <c r="N1388" s="180" t="s">
        <v>450</v>
      </c>
      <c r="O1388" s="180">
        <v>52552636</v>
      </c>
      <c r="P1388" s="180">
        <v>52553077</v>
      </c>
      <c r="Q1388" s="180" t="s">
        <v>6222</v>
      </c>
      <c r="R1388" s="180">
        <v>0</v>
      </c>
      <c r="S1388" s="180" t="s">
        <v>33</v>
      </c>
      <c r="T1388" s="180" t="s">
        <v>42</v>
      </c>
      <c r="U1388" s="180" t="b">
        <v>0</v>
      </c>
      <c r="V1388" s="180" t="s">
        <v>1858</v>
      </c>
      <c r="W1388" s="180" t="s">
        <v>42</v>
      </c>
      <c r="X1388" s="159"/>
      <c r="Y1388" s="159"/>
      <c r="Z1388" s="159"/>
    </row>
    <row r="1389" spans="1:26" ht="15" customHeight="1">
      <c r="A1389" s="180" t="s">
        <v>450</v>
      </c>
      <c r="B1389" s="180">
        <v>52675438</v>
      </c>
      <c r="C1389" s="180" t="s">
        <v>1837</v>
      </c>
      <c r="D1389" s="180" t="s">
        <v>6223</v>
      </c>
      <c r="E1389" s="180" t="s">
        <v>1847</v>
      </c>
      <c r="F1389" s="180">
        <v>432.23</v>
      </c>
      <c r="G1389" s="180" t="s">
        <v>1840</v>
      </c>
      <c r="H1389" s="180" t="s">
        <v>6224</v>
      </c>
      <c r="I1389" s="180" t="s">
        <v>2618</v>
      </c>
      <c r="J1389" s="180" t="s">
        <v>6225</v>
      </c>
      <c r="K1389" s="180" t="s">
        <v>6226</v>
      </c>
      <c r="L1389" s="180" t="s">
        <v>1837</v>
      </c>
      <c r="M1389" s="180" t="s">
        <v>1837</v>
      </c>
      <c r="N1389" s="180" t="s">
        <v>450</v>
      </c>
      <c r="O1389" s="180">
        <v>52675192</v>
      </c>
      <c r="P1389" s="180">
        <v>52675617</v>
      </c>
      <c r="Q1389" s="180" t="s">
        <v>6227</v>
      </c>
      <c r="R1389" s="180">
        <v>0</v>
      </c>
      <c r="S1389" s="180" t="s">
        <v>33</v>
      </c>
      <c r="T1389" s="180" t="s">
        <v>42</v>
      </c>
      <c r="U1389" s="180" t="b">
        <v>0</v>
      </c>
      <c r="V1389" s="180" t="s">
        <v>1858</v>
      </c>
      <c r="W1389" s="180" t="s">
        <v>42</v>
      </c>
      <c r="X1389" s="159"/>
      <c r="Y1389" s="159"/>
      <c r="Z1389" s="159"/>
    </row>
    <row r="1390" spans="1:26" ht="15" customHeight="1">
      <c r="A1390" s="180" t="s">
        <v>450</v>
      </c>
      <c r="B1390" s="180">
        <v>52768988</v>
      </c>
      <c r="C1390" s="180" t="s">
        <v>1837</v>
      </c>
      <c r="D1390" s="180" t="s">
        <v>1847</v>
      </c>
      <c r="E1390" s="180" t="s">
        <v>3323</v>
      </c>
      <c r="F1390" s="180">
        <v>707.73</v>
      </c>
      <c r="G1390" s="180" t="s">
        <v>1837</v>
      </c>
      <c r="H1390" s="180" t="s">
        <v>6228</v>
      </c>
      <c r="I1390" s="180" t="s">
        <v>2532</v>
      </c>
      <c r="J1390" s="180" t="s">
        <v>6229</v>
      </c>
      <c r="K1390" s="180" t="s">
        <v>1837</v>
      </c>
      <c r="L1390" s="180" t="s">
        <v>1837</v>
      </c>
      <c r="M1390" s="180" t="s">
        <v>1837</v>
      </c>
      <c r="N1390" s="180" t="s">
        <v>450</v>
      </c>
      <c r="O1390" s="180">
        <v>52768712</v>
      </c>
      <c r="P1390" s="180">
        <v>52769110</v>
      </c>
      <c r="Q1390" s="180" t="s">
        <v>6230</v>
      </c>
      <c r="R1390" s="180">
        <v>0</v>
      </c>
      <c r="S1390" s="180" t="s">
        <v>33</v>
      </c>
      <c r="T1390" s="180" t="s">
        <v>42</v>
      </c>
      <c r="U1390" s="180" t="b">
        <v>0</v>
      </c>
      <c r="V1390" s="180" t="s">
        <v>1858</v>
      </c>
      <c r="W1390" s="180" t="s">
        <v>42</v>
      </c>
      <c r="X1390" s="159"/>
      <c r="Y1390" s="159"/>
      <c r="Z1390" s="159"/>
    </row>
    <row r="1391" spans="1:26" ht="15" customHeight="1">
      <c r="A1391" s="180" t="s">
        <v>450</v>
      </c>
      <c r="B1391" s="180">
        <v>52768989</v>
      </c>
      <c r="C1391" s="180" t="s">
        <v>1837</v>
      </c>
      <c r="D1391" s="180" t="s">
        <v>1890</v>
      </c>
      <c r="E1391" s="180" t="s">
        <v>4065</v>
      </c>
      <c r="F1391" s="180" t="s">
        <v>1837</v>
      </c>
      <c r="G1391" s="180" t="s">
        <v>1840</v>
      </c>
      <c r="H1391" s="180" t="s">
        <v>6231</v>
      </c>
      <c r="I1391" s="180" t="s">
        <v>1842</v>
      </c>
      <c r="J1391" s="180" t="s">
        <v>1837</v>
      </c>
      <c r="K1391" s="180" t="s">
        <v>6232</v>
      </c>
      <c r="L1391" s="180" t="s">
        <v>1837</v>
      </c>
      <c r="M1391" s="180" t="s">
        <v>1837</v>
      </c>
      <c r="N1391" s="180" t="s">
        <v>450</v>
      </c>
      <c r="O1391" s="180">
        <v>52768712</v>
      </c>
      <c r="P1391" s="180">
        <v>52769110</v>
      </c>
      <c r="Q1391" s="180" t="s">
        <v>6230</v>
      </c>
      <c r="R1391" s="180">
        <v>0</v>
      </c>
      <c r="S1391" s="180" t="s">
        <v>33</v>
      </c>
      <c r="T1391" s="180" t="s">
        <v>42</v>
      </c>
      <c r="U1391" s="180" t="b">
        <v>0</v>
      </c>
      <c r="V1391" s="180" t="s">
        <v>1858</v>
      </c>
      <c r="W1391" s="180" t="s">
        <v>42</v>
      </c>
      <c r="X1391" s="159"/>
      <c r="Y1391" s="159"/>
      <c r="Z1391" s="159"/>
    </row>
    <row r="1392" spans="1:26" ht="15" customHeight="1">
      <c r="A1392" s="180" t="s">
        <v>450</v>
      </c>
      <c r="B1392" s="180">
        <v>52790167</v>
      </c>
      <c r="C1392" s="180" t="s">
        <v>1837</v>
      </c>
      <c r="D1392" s="180" t="s">
        <v>1847</v>
      </c>
      <c r="E1392" s="180" t="s">
        <v>6233</v>
      </c>
      <c r="F1392" s="180">
        <v>183.73</v>
      </c>
      <c r="G1392" s="180" t="s">
        <v>1840</v>
      </c>
      <c r="H1392" s="180" t="s">
        <v>6234</v>
      </c>
      <c r="I1392" s="180" t="s">
        <v>2002</v>
      </c>
      <c r="J1392" s="180" t="s">
        <v>6235</v>
      </c>
      <c r="K1392" s="180" t="s">
        <v>6236</v>
      </c>
      <c r="L1392" s="180" t="s">
        <v>1837</v>
      </c>
      <c r="M1392" s="180" t="s">
        <v>1837</v>
      </c>
      <c r="N1392" s="180" t="s">
        <v>450</v>
      </c>
      <c r="O1392" s="180">
        <v>52790041</v>
      </c>
      <c r="P1392" s="180">
        <v>52790358</v>
      </c>
      <c r="Q1392" s="180" t="s">
        <v>2426</v>
      </c>
      <c r="R1392" s="180">
        <v>0</v>
      </c>
      <c r="S1392" s="180" t="s">
        <v>33</v>
      </c>
      <c r="T1392" s="180" t="s">
        <v>42</v>
      </c>
      <c r="U1392" s="180" t="b">
        <v>0</v>
      </c>
      <c r="V1392" s="180" t="s">
        <v>1858</v>
      </c>
      <c r="W1392" s="180" t="s">
        <v>42</v>
      </c>
      <c r="X1392" s="159"/>
      <c r="Y1392" s="159"/>
      <c r="Z1392" s="159"/>
    </row>
    <row r="1393" spans="1:26" ht="15" customHeight="1">
      <c r="A1393" s="180" t="s">
        <v>450</v>
      </c>
      <c r="B1393" s="180">
        <v>52795629</v>
      </c>
      <c r="C1393" s="180" t="s">
        <v>1837</v>
      </c>
      <c r="D1393" s="180" t="s">
        <v>2420</v>
      </c>
      <c r="E1393" s="180" t="s">
        <v>1890</v>
      </c>
      <c r="F1393" s="180">
        <v>399.98</v>
      </c>
      <c r="G1393" s="180" t="s">
        <v>1840</v>
      </c>
      <c r="H1393" s="180" t="s">
        <v>2421</v>
      </c>
      <c r="I1393" s="180" t="s">
        <v>2422</v>
      </c>
      <c r="J1393" s="180" t="s">
        <v>2423</v>
      </c>
      <c r="K1393" s="180" t="s">
        <v>2424</v>
      </c>
      <c r="L1393" s="180" t="s">
        <v>2425</v>
      </c>
      <c r="M1393" s="180" t="s">
        <v>1896</v>
      </c>
      <c r="N1393" s="180" t="s">
        <v>450</v>
      </c>
      <c r="O1393" s="180">
        <v>52795397</v>
      </c>
      <c r="P1393" s="180">
        <v>52796042</v>
      </c>
      <c r="Q1393" s="180" t="s">
        <v>2426</v>
      </c>
      <c r="R1393" s="180">
        <v>0</v>
      </c>
      <c r="S1393" s="180" t="s">
        <v>33</v>
      </c>
      <c r="T1393" s="180" t="s">
        <v>42</v>
      </c>
      <c r="U1393" s="180" t="b">
        <v>0</v>
      </c>
      <c r="V1393" s="180" t="s">
        <v>1858</v>
      </c>
      <c r="W1393" s="180" t="s">
        <v>42</v>
      </c>
      <c r="X1393" s="159"/>
      <c r="Y1393" s="159"/>
      <c r="Z1393" s="159"/>
    </row>
    <row r="1394" spans="1:26" ht="15" customHeight="1">
      <c r="A1394" s="180" t="s">
        <v>450</v>
      </c>
      <c r="B1394" s="180">
        <v>52813799</v>
      </c>
      <c r="C1394" s="180" t="s">
        <v>1837</v>
      </c>
      <c r="D1394" s="180" t="s">
        <v>1847</v>
      </c>
      <c r="E1394" s="180" t="s">
        <v>2427</v>
      </c>
      <c r="F1394" s="180">
        <v>1587.73</v>
      </c>
      <c r="G1394" s="180" t="s">
        <v>1840</v>
      </c>
      <c r="H1394" s="180" t="s">
        <v>2428</v>
      </c>
      <c r="I1394" s="180" t="s">
        <v>2429</v>
      </c>
      <c r="J1394" s="180" t="s">
        <v>2430</v>
      </c>
      <c r="K1394" s="180" t="s">
        <v>2431</v>
      </c>
      <c r="L1394" s="180" t="s">
        <v>1837</v>
      </c>
      <c r="M1394" s="180" t="s">
        <v>1877</v>
      </c>
      <c r="N1394" s="180" t="s">
        <v>450</v>
      </c>
      <c r="O1394" s="180">
        <v>52813596</v>
      </c>
      <c r="P1394" s="180">
        <v>52814058</v>
      </c>
      <c r="Q1394" s="180" t="s">
        <v>2432</v>
      </c>
      <c r="R1394" s="180">
        <v>0</v>
      </c>
      <c r="S1394" s="180" t="s">
        <v>33</v>
      </c>
      <c r="T1394" s="180" t="s">
        <v>42</v>
      </c>
      <c r="U1394" s="180" t="b">
        <v>0</v>
      </c>
      <c r="V1394" s="180" t="s">
        <v>1858</v>
      </c>
      <c r="W1394" s="180" t="s">
        <v>42</v>
      </c>
      <c r="X1394" s="159"/>
      <c r="Y1394" s="159"/>
      <c r="Z1394" s="159"/>
    </row>
    <row r="1395" spans="1:26" ht="15" customHeight="1">
      <c r="A1395" s="180" t="s">
        <v>450</v>
      </c>
      <c r="B1395" s="180">
        <v>55129802</v>
      </c>
      <c r="C1395" s="180" t="s">
        <v>1837</v>
      </c>
      <c r="D1395" s="180" t="s">
        <v>2000</v>
      </c>
      <c r="E1395" s="180" t="s">
        <v>1890</v>
      </c>
      <c r="F1395" s="180">
        <v>1507.13</v>
      </c>
      <c r="G1395" s="180" t="s">
        <v>1840</v>
      </c>
      <c r="H1395" s="180" t="s">
        <v>4739</v>
      </c>
      <c r="I1395" s="180" t="s">
        <v>4740</v>
      </c>
      <c r="J1395" s="180" t="s">
        <v>6237</v>
      </c>
      <c r="K1395" s="180" t="s">
        <v>6238</v>
      </c>
      <c r="L1395" s="180" t="s">
        <v>6239</v>
      </c>
      <c r="M1395" s="180" t="s">
        <v>1837</v>
      </c>
      <c r="N1395" s="180" t="s">
        <v>450</v>
      </c>
      <c r="O1395" s="180">
        <v>55129768</v>
      </c>
      <c r="P1395" s="180">
        <v>55130776</v>
      </c>
      <c r="Q1395" s="180" t="s">
        <v>4744</v>
      </c>
      <c r="R1395" s="180">
        <v>0</v>
      </c>
      <c r="S1395" s="180" t="s">
        <v>1905</v>
      </c>
      <c r="T1395" s="180" t="s">
        <v>42</v>
      </c>
      <c r="U1395" s="180" t="b">
        <v>0</v>
      </c>
      <c r="V1395" s="180" t="s">
        <v>1858</v>
      </c>
      <c r="W1395" s="180" t="s">
        <v>42</v>
      </c>
      <c r="X1395" s="159"/>
      <c r="Y1395" s="159"/>
      <c r="Z1395" s="159"/>
    </row>
    <row r="1396" spans="1:26" ht="15" customHeight="1">
      <c r="A1396" s="180" t="s">
        <v>450</v>
      </c>
      <c r="B1396" s="180">
        <v>55551800</v>
      </c>
      <c r="C1396" s="180" t="s">
        <v>1837</v>
      </c>
      <c r="D1396" s="180" t="s">
        <v>2966</v>
      </c>
      <c r="E1396" s="180" t="s">
        <v>1847</v>
      </c>
      <c r="F1396" s="180">
        <v>1772.41</v>
      </c>
      <c r="G1396" s="180" t="s">
        <v>1840</v>
      </c>
      <c r="H1396" s="180" t="s">
        <v>6240</v>
      </c>
      <c r="I1396" s="180" t="s">
        <v>4153</v>
      </c>
      <c r="J1396" s="180" t="s">
        <v>6241</v>
      </c>
      <c r="K1396" s="180" t="s">
        <v>6242</v>
      </c>
      <c r="L1396" s="180" t="s">
        <v>6243</v>
      </c>
      <c r="M1396" s="180" t="s">
        <v>1837</v>
      </c>
      <c r="N1396" s="180" t="s">
        <v>450</v>
      </c>
      <c r="O1396" s="180">
        <v>55551226</v>
      </c>
      <c r="P1396" s="180">
        <v>55552156</v>
      </c>
      <c r="Q1396" s="180" t="s">
        <v>6244</v>
      </c>
      <c r="R1396" s="180">
        <v>0</v>
      </c>
      <c r="S1396" s="180" t="s">
        <v>1905</v>
      </c>
      <c r="T1396" s="180" t="s">
        <v>42</v>
      </c>
      <c r="U1396" s="180" t="b">
        <v>0</v>
      </c>
      <c r="V1396" s="180" t="s">
        <v>1858</v>
      </c>
      <c r="W1396" s="180" t="s">
        <v>42</v>
      </c>
      <c r="X1396" s="159"/>
      <c r="Y1396" s="159"/>
      <c r="Z1396" s="159"/>
    </row>
    <row r="1397" spans="1:26" ht="15" customHeight="1">
      <c r="A1397" s="180" t="s">
        <v>450</v>
      </c>
      <c r="B1397" s="180">
        <v>64318766</v>
      </c>
      <c r="C1397" s="180" t="s">
        <v>1837</v>
      </c>
      <c r="D1397" s="180" t="s">
        <v>1890</v>
      </c>
      <c r="E1397" s="180" t="s">
        <v>3807</v>
      </c>
      <c r="F1397" s="180">
        <v>2284.81</v>
      </c>
      <c r="G1397" s="180" t="s">
        <v>1840</v>
      </c>
      <c r="H1397" s="180" t="s">
        <v>4750</v>
      </c>
      <c r="I1397" s="180" t="s">
        <v>2339</v>
      </c>
      <c r="J1397" s="180" t="s">
        <v>6245</v>
      </c>
      <c r="K1397" s="180" t="s">
        <v>6246</v>
      </c>
      <c r="L1397" s="180" t="s">
        <v>6247</v>
      </c>
      <c r="M1397" s="180" t="s">
        <v>1837</v>
      </c>
      <c r="N1397" s="180" t="s">
        <v>450</v>
      </c>
      <c r="O1397" s="180">
        <v>64318574</v>
      </c>
      <c r="P1397" s="180">
        <v>64318980</v>
      </c>
      <c r="Q1397" s="180" t="s">
        <v>4754</v>
      </c>
      <c r="R1397" s="180">
        <v>0</v>
      </c>
      <c r="S1397" s="180" t="s">
        <v>33</v>
      </c>
      <c r="T1397" s="180" t="s">
        <v>42</v>
      </c>
      <c r="U1397" s="180" t="b">
        <v>0</v>
      </c>
      <c r="V1397" s="180" t="s">
        <v>1858</v>
      </c>
      <c r="W1397" s="180" t="s">
        <v>42</v>
      </c>
      <c r="X1397" s="159"/>
      <c r="Y1397" s="159"/>
      <c r="Z1397" s="159"/>
    </row>
    <row r="1398" spans="1:26" ht="15" customHeight="1">
      <c r="A1398" s="180" t="s">
        <v>450</v>
      </c>
      <c r="B1398" s="180">
        <v>75423034</v>
      </c>
      <c r="C1398" s="180" t="s">
        <v>1837</v>
      </c>
      <c r="D1398" s="180" t="s">
        <v>1866</v>
      </c>
      <c r="E1398" s="180" t="s">
        <v>3199</v>
      </c>
      <c r="F1398" s="180">
        <v>2091.23</v>
      </c>
      <c r="G1398" s="180" t="s">
        <v>1840</v>
      </c>
      <c r="H1398" s="180" t="s">
        <v>6248</v>
      </c>
      <c r="I1398" s="180" t="s">
        <v>6089</v>
      </c>
      <c r="J1398" s="180" t="s">
        <v>6249</v>
      </c>
      <c r="K1398" s="180" t="s">
        <v>6250</v>
      </c>
      <c r="L1398" s="180" t="s">
        <v>6251</v>
      </c>
      <c r="M1398" s="180" t="s">
        <v>1837</v>
      </c>
      <c r="N1398" s="180" t="s">
        <v>450</v>
      </c>
      <c r="O1398" s="180">
        <v>75422903</v>
      </c>
      <c r="P1398" s="180">
        <v>75423081</v>
      </c>
      <c r="Q1398" s="180" t="s">
        <v>6252</v>
      </c>
      <c r="R1398" s="180">
        <v>0</v>
      </c>
      <c r="S1398" s="180" t="s">
        <v>1905</v>
      </c>
      <c r="T1398" s="180" t="s">
        <v>42</v>
      </c>
      <c r="U1398" s="180" t="b">
        <v>0</v>
      </c>
      <c r="V1398" s="180" t="s">
        <v>1858</v>
      </c>
      <c r="W1398" s="180" t="s">
        <v>42</v>
      </c>
      <c r="X1398" s="159"/>
      <c r="Y1398" s="159"/>
      <c r="Z1398" s="159"/>
    </row>
    <row r="1399" spans="1:26" ht="15" customHeight="1">
      <c r="A1399" s="180" t="s">
        <v>450</v>
      </c>
      <c r="B1399" s="180">
        <v>85029771</v>
      </c>
      <c r="C1399" s="180" t="s">
        <v>1837</v>
      </c>
      <c r="D1399" s="180" t="s">
        <v>2085</v>
      </c>
      <c r="E1399" s="180" t="s">
        <v>1847</v>
      </c>
      <c r="F1399" s="180">
        <v>1681.65</v>
      </c>
      <c r="G1399" s="180" t="s">
        <v>1840</v>
      </c>
      <c r="H1399" s="180" t="s">
        <v>6253</v>
      </c>
      <c r="I1399" s="180" t="s">
        <v>2487</v>
      </c>
      <c r="J1399" s="180" t="s">
        <v>6254</v>
      </c>
      <c r="K1399" s="180" t="s">
        <v>6255</v>
      </c>
      <c r="L1399" s="180" t="s">
        <v>6256</v>
      </c>
      <c r="M1399" s="180" t="s">
        <v>1837</v>
      </c>
      <c r="N1399" s="180" t="s">
        <v>450</v>
      </c>
      <c r="O1399" s="180">
        <v>85029718</v>
      </c>
      <c r="P1399" s="180">
        <v>85029791</v>
      </c>
      <c r="Q1399" s="180" t="s">
        <v>6257</v>
      </c>
      <c r="R1399" s="180">
        <v>0</v>
      </c>
      <c r="S1399" s="180" t="s">
        <v>33</v>
      </c>
      <c r="T1399" s="180" t="s">
        <v>42</v>
      </c>
      <c r="U1399" s="180" t="b">
        <v>0</v>
      </c>
      <c r="V1399" s="180" t="s">
        <v>1858</v>
      </c>
      <c r="W1399" s="180" t="s">
        <v>42</v>
      </c>
      <c r="X1399" s="159"/>
      <c r="Y1399" s="159"/>
      <c r="Z1399" s="159"/>
    </row>
    <row r="1400" spans="1:26" ht="15" customHeight="1">
      <c r="A1400" s="180" t="s">
        <v>450</v>
      </c>
      <c r="B1400" s="180">
        <v>103979950</v>
      </c>
      <c r="C1400" s="180" t="s">
        <v>1837</v>
      </c>
      <c r="D1400" s="180" t="s">
        <v>1866</v>
      </c>
      <c r="E1400" s="180" t="s">
        <v>2066</v>
      </c>
      <c r="F1400" s="180">
        <v>647.73</v>
      </c>
      <c r="G1400" s="180" t="s">
        <v>1837</v>
      </c>
      <c r="H1400" s="180" t="s">
        <v>2448</v>
      </c>
      <c r="I1400" s="180" t="s">
        <v>1990</v>
      </c>
      <c r="J1400" s="180" t="s">
        <v>6258</v>
      </c>
      <c r="K1400" s="180" t="s">
        <v>1837</v>
      </c>
      <c r="L1400" s="180" t="s">
        <v>1837</v>
      </c>
      <c r="M1400" s="180" t="s">
        <v>1837</v>
      </c>
      <c r="N1400" s="180" t="s">
        <v>450</v>
      </c>
      <c r="O1400" s="180">
        <v>103979830</v>
      </c>
      <c r="P1400" s="180">
        <v>103980072</v>
      </c>
      <c r="Q1400" s="180" t="s">
        <v>2450</v>
      </c>
      <c r="R1400" s="180">
        <v>0</v>
      </c>
      <c r="S1400" s="180" t="s">
        <v>1905</v>
      </c>
      <c r="T1400" s="180" t="s">
        <v>42</v>
      </c>
      <c r="U1400" s="180" t="b">
        <v>0</v>
      </c>
      <c r="V1400" s="180" t="s">
        <v>1858</v>
      </c>
      <c r="W1400" s="180" t="s">
        <v>42</v>
      </c>
      <c r="X1400" s="159"/>
      <c r="Y1400" s="159"/>
      <c r="Z1400" s="159"/>
    </row>
    <row r="1401" spans="1:26" ht="15" customHeight="1">
      <c r="A1401" s="180" t="s">
        <v>450</v>
      </c>
      <c r="B1401" s="180">
        <v>106247711</v>
      </c>
      <c r="C1401" s="180" t="s">
        <v>1837</v>
      </c>
      <c r="D1401" s="180" t="s">
        <v>2059</v>
      </c>
      <c r="E1401" s="180" t="s">
        <v>1866</v>
      </c>
      <c r="F1401" s="180">
        <v>1244.4000000000001</v>
      </c>
      <c r="G1401" s="180" t="s">
        <v>1840</v>
      </c>
      <c r="H1401" s="180" t="s">
        <v>2451</v>
      </c>
      <c r="I1401" s="180" t="s">
        <v>2452</v>
      </c>
      <c r="J1401" s="180" t="s">
        <v>2453</v>
      </c>
      <c r="K1401" s="180" t="s">
        <v>2454</v>
      </c>
      <c r="L1401" s="180" t="s">
        <v>1837</v>
      </c>
      <c r="M1401" s="180" t="s">
        <v>1877</v>
      </c>
      <c r="N1401" s="180" t="s">
        <v>450</v>
      </c>
      <c r="O1401" s="180">
        <v>106247368</v>
      </c>
      <c r="P1401" s="180">
        <v>106247851</v>
      </c>
      <c r="Q1401" s="180" t="s">
        <v>2455</v>
      </c>
      <c r="R1401" s="180">
        <v>0</v>
      </c>
      <c r="S1401" s="180" t="s">
        <v>33</v>
      </c>
      <c r="T1401" s="180" t="s">
        <v>42</v>
      </c>
      <c r="U1401" s="180" t="b">
        <v>0</v>
      </c>
      <c r="V1401" s="180" t="s">
        <v>1846</v>
      </c>
      <c r="W1401" s="180" t="s">
        <v>42</v>
      </c>
      <c r="X1401" s="159"/>
      <c r="Y1401" s="159"/>
      <c r="Z1401" s="159"/>
    </row>
    <row r="1402" spans="1:26" ht="15" customHeight="1">
      <c r="A1402" s="180" t="s">
        <v>450</v>
      </c>
      <c r="B1402" s="180">
        <v>108623874</v>
      </c>
      <c r="C1402" s="180" t="s">
        <v>1837</v>
      </c>
      <c r="D1402" s="180" t="s">
        <v>6259</v>
      </c>
      <c r="E1402" s="180" t="s">
        <v>1866</v>
      </c>
      <c r="F1402" s="180">
        <v>577.73</v>
      </c>
      <c r="G1402" s="180" t="s">
        <v>1840</v>
      </c>
      <c r="H1402" s="180" t="s">
        <v>6260</v>
      </c>
      <c r="I1402" s="180" t="s">
        <v>2098</v>
      </c>
      <c r="J1402" s="180" t="s">
        <v>6261</v>
      </c>
      <c r="K1402" s="180" t="s">
        <v>6262</v>
      </c>
      <c r="L1402" s="180" t="s">
        <v>1837</v>
      </c>
      <c r="M1402" s="180" t="s">
        <v>1837</v>
      </c>
      <c r="N1402" s="180" t="s">
        <v>450</v>
      </c>
      <c r="O1402" s="180">
        <v>108623068</v>
      </c>
      <c r="P1402" s="180">
        <v>108624312</v>
      </c>
      <c r="Q1402" s="180" t="s">
        <v>6263</v>
      </c>
      <c r="R1402" s="180">
        <v>0</v>
      </c>
      <c r="S1402" s="180" t="s">
        <v>33</v>
      </c>
      <c r="T1402" s="180" t="s">
        <v>42</v>
      </c>
      <c r="U1402" s="180" t="b">
        <v>0</v>
      </c>
      <c r="V1402" s="180" t="s">
        <v>1846</v>
      </c>
      <c r="W1402" s="180" t="s">
        <v>42</v>
      </c>
      <c r="X1402" s="159"/>
      <c r="Y1402" s="159"/>
      <c r="Z1402" s="159"/>
    </row>
    <row r="1403" spans="1:26" ht="15" customHeight="1">
      <c r="A1403" s="180" t="s">
        <v>450</v>
      </c>
      <c r="B1403" s="180">
        <v>111598949</v>
      </c>
      <c r="C1403" s="180" t="s">
        <v>1837</v>
      </c>
      <c r="D1403" s="180" t="s">
        <v>2456</v>
      </c>
      <c r="E1403" s="180" t="s">
        <v>1866</v>
      </c>
      <c r="F1403" s="180">
        <v>1303.06</v>
      </c>
      <c r="G1403" s="180" t="s">
        <v>1840</v>
      </c>
      <c r="H1403" s="180" t="s">
        <v>2457</v>
      </c>
      <c r="I1403" s="180" t="s">
        <v>2458</v>
      </c>
      <c r="J1403" s="180" t="s">
        <v>6264</v>
      </c>
      <c r="K1403" s="180" t="s">
        <v>6265</v>
      </c>
      <c r="L1403" s="180" t="s">
        <v>1837</v>
      </c>
      <c r="M1403" s="180" t="s">
        <v>1837</v>
      </c>
      <c r="N1403" s="180" t="s">
        <v>450</v>
      </c>
      <c r="O1403" s="180">
        <v>111598783</v>
      </c>
      <c r="P1403" s="180">
        <v>111599514</v>
      </c>
      <c r="Q1403" s="180" t="s">
        <v>2461</v>
      </c>
      <c r="R1403" s="180">
        <v>0</v>
      </c>
      <c r="S1403" s="180" t="s">
        <v>33</v>
      </c>
      <c r="T1403" s="180" t="s">
        <v>42</v>
      </c>
      <c r="U1403" s="180" t="b">
        <v>0</v>
      </c>
      <c r="V1403" s="180" t="s">
        <v>1846</v>
      </c>
      <c r="W1403" s="180" t="s">
        <v>42</v>
      </c>
      <c r="X1403" s="159"/>
      <c r="Y1403" s="159"/>
      <c r="Z1403" s="159"/>
    </row>
    <row r="1404" spans="1:26" ht="15" customHeight="1">
      <c r="A1404" s="180" t="s">
        <v>450</v>
      </c>
      <c r="B1404" s="180">
        <v>113077499</v>
      </c>
      <c r="C1404" s="180" t="s">
        <v>1837</v>
      </c>
      <c r="D1404" s="180" t="s">
        <v>1890</v>
      </c>
      <c r="E1404" s="180" t="s">
        <v>6266</v>
      </c>
      <c r="F1404" s="180">
        <v>79.73</v>
      </c>
      <c r="G1404" s="180" t="s">
        <v>1837</v>
      </c>
      <c r="H1404" s="180" t="s">
        <v>6267</v>
      </c>
      <c r="I1404" s="180" t="s">
        <v>2277</v>
      </c>
      <c r="J1404" s="180" t="s">
        <v>6268</v>
      </c>
      <c r="K1404" s="180" t="s">
        <v>1837</v>
      </c>
      <c r="L1404" s="180" t="s">
        <v>1837</v>
      </c>
      <c r="M1404" s="180" t="s">
        <v>1837</v>
      </c>
      <c r="N1404" s="180" t="s">
        <v>450</v>
      </c>
      <c r="O1404" s="180">
        <v>113077423</v>
      </c>
      <c r="P1404" s="180">
        <v>113078105</v>
      </c>
      <c r="Q1404" s="180" t="s">
        <v>6269</v>
      </c>
      <c r="R1404" s="180">
        <v>0</v>
      </c>
      <c r="S1404" s="180" t="s">
        <v>1905</v>
      </c>
      <c r="T1404" s="180" t="s">
        <v>42</v>
      </c>
      <c r="U1404" s="180" t="b">
        <v>0</v>
      </c>
      <c r="V1404" s="180" t="s">
        <v>1858</v>
      </c>
      <c r="W1404" s="180" t="s">
        <v>42</v>
      </c>
      <c r="X1404" s="159"/>
      <c r="Y1404" s="159"/>
      <c r="Z1404" s="159"/>
    </row>
    <row r="1405" spans="1:26" ht="15" customHeight="1">
      <c r="A1405" s="180" t="s">
        <v>450</v>
      </c>
      <c r="B1405" s="180">
        <v>113077500</v>
      </c>
      <c r="C1405" s="180" t="s">
        <v>1837</v>
      </c>
      <c r="D1405" s="180" t="s">
        <v>1866</v>
      </c>
      <c r="E1405" s="180" t="s">
        <v>6270</v>
      </c>
      <c r="F1405" s="180">
        <v>79.73</v>
      </c>
      <c r="G1405" s="180" t="s">
        <v>1837</v>
      </c>
      <c r="H1405" s="180" t="s">
        <v>6271</v>
      </c>
      <c r="I1405" s="180" t="s">
        <v>2277</v>
      </c>
      <c r="J1405" s="180" t="s">
        <v>6268</v>
      </c>
      <c r="K1405" s="180" t="s">
        <v>1837</v>
      </c>
      <c r="L1405" s="180" t="s">
        <v>1837</v>
      </c>
      <c r="M1405" s="180" t="s">
        <v>1837</v>
      </c>
      <c r="N1405" s="180" t="s">
        <v>450</v>
      </c>
      <c r="O1405" s="180">
        <v>113077423</v>
      </c>
      <c r="P1405" s="180">
        <v>113078105</v>
      </c>
      <c r="Q1405" s="180" t="s">
        <v>6269</v>
      </c>
      <c r="R1405" s="180">
        <v>0</v>
      </c>
      <c r="S1405" s="180" t="s">
        <v>1905</v>
      </c>
      <c r="T1405" s="180" t="s">
        <v>42</v>
      </c>
      <c r="U1405" s="180" t="b">
        <v>0</v>
      </c>
      <c r="V1405" s="180" t="s">
        <v>1858</v>
      </c>
      <c r="W1405" s="180" t="s">
        <v>42</v>
      </c>
      <c r="X1405" s="159"/>
      <c r="Y1405" s="159"/>
      <c r="Z1405" s="159"/>
    </row>
    <row r="1406" spans="1:26" ht="15" customHeight="1">
      <c r="A1406" s="180" t="s">
        <v>450</v>
      </c>
      <c r="B1406" s="180">
        <v>113077515</v>
      </c>
      <c r="C1406" s="180" t="s">
        <v>1837</v>
      </c>
      <c r="D1406" s="180" t="s">
        <v>2000</v>
      </c>
      <c r="E1406" s="180" t="s">
        <v>1890</v>
      </c>
      <c r="F1406" s="180">
        <v>283.73</v>
      </c>
      <c r="G1406" s="180" t="s">
        <v>1837</v>
      </c>
      <c r="H1406" s="180" t="s">
        <v>6272</v>
      </c>
      <c r="I1406" s="180" t="s">
        <v>2429</v>
      </c>
      <c r="J1406" s="180" t="s">
        <v>6273</v>
      </c>
      <c r="K1406" s="180" t="s">
        <v>1837</v>
      </c>
      <c r="L1406" s="180" t="s">
        <v>1837</v>
      </c>
      <c r="M1406" s="180" t="s">
        <v>1837</v>
      </c>
      <c r="N1406" s="180" t="s">
        <v>450</v>
      </c>
      <c r="O1406" s="180">
        <v>113077423</v>
      </c>
      <c r="P1406" s="180">
        <v>113078105</v>
      </c>
      <c r="Q1406" s="180" t="s">
        <v>6269</v>
      </c>
      <c r="R1406" s="180">
        <v>0</v>
      </c>
      <c r="S1406" s="180" t="s">
        <v>1905</v>
      </c>
      <c r="T1406" s="180" t="s">
        <v>42</v>
      </c>
      <c r="U1406" s="180" t="b">
        <v>0</v>
      </c>
      <c r="V1406" s="180" t="s">
        <v>1858</v>
      </c>
      <c r="W1406" s="180" t="s">
        <v>42</v>
      </c>
      <c r="X1406" s="159"/>
      <c r="Y1406" s="159"/>
      <c r="Z1406" s="159"/>
    </row>
    <row r="1407" spans="1:26" ht="15" customHeight="1">
      <c r="A1407" s="180" t="s">
        <v>450</v>
      </c>
      <c r="B1407" s="180">
        <v>113077517</v>
      </c>
      <c r="C1407" s="180" t="s">
        <v>1837</v>
      </c>
      <c r="D1407" s="180" t="s">
        <v>1866</v>
      </c>
      <c r="E1407" s="180" t="s">
        <v>3915</v>
      </c>
      <c r="F1407" s="180">
        <v>280.73</v>
      </c>
      <c r="G1407" s="180" t="s">
        <v>1837</v>
      </c>
      <c r="H1407" s="180" t="s">
        <v>6274</v>
      </c>
      <c r="I1407" s="180" t="s">
        <v>2532</v>
      </c>
      <c r="J1407" s="180" t="s">
        <v>6275</v>
      </c>
      <c r="K1407" s="180" t="s">
        <v>1837</v>
      </c>
      <c r="L1407" s="180" t="s">
        <v>1837</v>
      </c>
      <c r="M1407" s="180" t="s">
        <v>1837</v>
      </c>
      <c r="N1407" s="180" t="s">
        <v>450</v>
      </c>
      <c r="O1407" s="180">
        <v>113077423</v>
      </c>
      <c r="P1407" s="180">
        <v>113078105</v>
      </c>
      <c r="Q1407" s="180" t="s">
        <v>6269</v>
      </c>
      <c r="R1407" s="180">
        <v>0</v>
      </c>
      <c r="S1407" s="180" t="s">
        <v>1905</v>
      </c>
      <c r="T1407" s="180" t="s">
        <v>42</v>
      </c>
      <c r="U1407" s="180" t="b">
        <v>0</v>
      </c>
      <c r="V1407" s="180" t="s">
        <v>1858</v>
      </c>
      <c r="W1407" s="180" t="s">
        <v>42</v>
      </c>
      <c r="X1407" s="159"/>
      <c r="Y1407" s="159"/>
      <c r="Z1407" s="159"/>
    </row>
    <row r="1408" spans="1:26" ht="15" customHeight="1">
      <c r="A1408" s="180" t="s">
        <v>450</v>
      </c>
      <c r="B1408" s="180">
        <v>118068522</v>
      </c>
      <c r="C1408" s="180" t="s">
        <v>1837</v>
      </c>
      <c r="D1408" s="180" t="s">
        <v>2462</v>
      </c>
      <c r="E1408" s="180" t="s">
        <v>1839</v>
      </c>
      <c r="F1408" s="180">
        <v>1006.73</v>
      </c>
      <c r="G1408" s="180" t="s">
        <v>1840</v>
      </c>
      <c r="H1408" s="180" t="s">
        <v>2463</v>
      </c>
      <c r="I1408" s="180" t="s">
        <v>2184</v>
      </c>
      <c r="J1408" s="180" t="s">
        <v>2464</v>
      </c>
      <c r="K1408" s="180" t="s">
        <v>2465</v>
      </c>
      <c r="L1408" s="180" t="s">
        <v>1837</v>
      </c>
      <c r="M1408" s="180" t="s">
        <v>1877</v>
      </c>
      <c r="N1408" s="180" t="s">
        <v>450</v>
      </c>
      <c r="O1408" s="180">
        <v>118068376</v>
      </c>
      <c r="P1408" s="180">
        <v>118068597</v>
      </c>
      <c r="Q1408" s="180" t="s">
        <v>2466</v>
      </c>
      <c r="R1408" s="180">
        <v>0</v>
      </c>
      <c r="S1408" s="180" t="s">
        <v>33</v>
      </c>
      <c r="T1408" s="180" t="s">
        <v>42</v>
      </c>
      <c r="U1408" s="180" t="b">
        <v>0</v>
      </c>
      <c r="V1408" s="180" t="s">
        <v>1858</v>
      </c>
      <c r="W1408" s="180" t="s">
        <v>42</v>
      </c>
      <c r="X1408" s="159"/>
      <c r="Y1408" s="159"/>
      <c r="Z1408" s="159"/>
    </row>
    <row r="1409" spans="1:26" ht="15" customHeight="1">
      <c r="A1409" s="180" t="s">
        <v>450</v>
      </c>
      <c r="B1409" s="180">
        <v>121240524</v>
      </c>
      <c r="C1409" s="180" t="s">
        <v>1837</v>
      </c>
      <c r="D1409" s="180" t="s">
        <v>1847</v>
      </c>
      <c r="E1409" s="180" t="s">
        <v>4191</v>
      </c>
      <c r="F1409" s="180">
        <v>178.73</v>
      </c>
      <c r="G1409" s="180" t="s">
        <v>1837</v>
      </c>
      <c r="H1409" s="180" t="s">
        <v>6276</v>
      </c>
      <c r="I1409" s="180" t="s">
        <v>1887</v>
      </c>
      <c r="J1409" s="180" t="s">
        <v>6277</v>
      </c>
      <c r="K1409" s="180" t="s">
        <v>1837</v>
      </c>
      <c r="L1409" s="180" t="s">
        <v>1837</v>
      </c>
      <c r="M1409" s="180" t="s">
        <v>1837</v>
      </c>
      <c r="N1409" s="180" t="s">
        <v>450</v>
      </c>
      <c r="O1409" s="180">
        <v>121240467</v>
      </c>
      <c r="P1409" s="180">
        <v>121240542</v>
      </c>
      <c r="Q1409" s="180" t="s">
        <v>6278</v>
      </c>
      <c r="R1409" s="180">
        <v>0</v>
      </c>
      <c r="S1409" s="180" t="s">
        <v>33</v>
      </c>
      <c r="T1409" s="180" t="s">
        <v>42</v>
      </c>
      <c r="U1409" s="180" t="b">
        <v>0</v>
      </c>
      <c r="V1409" s="180" t="s">
        <v>1858</v>
      </c>
      <c r="W1409" s="180" t="s">
        <v>42</v>
      </c>
      <c r="X1409" s="159"/>
      <c r="Y1409" s="159"/>
      <c r="Z1409" s="159"/>
    </row>
    <row r="1410" spans="1:26" ht="15" customHeight="1">
      <c r="A1410" s="180" t="s">
        <v>450</v>
      </c>
      <c r="B1410" s="180">
        <v>121921491</v>
      </c>
      <c r="C1410" s="180" t="s">
        <v>1837</v>
      </c>
      <c r="D1410" s="180" t="s">
        <v>1866</v>
      </c>
      <c r="E1410" s="180" t="s">
        <v>2467</v>
      </c>
      <c r="F1410" s="180">
        <v>2278.73</v>
      </c>
      <c r="G1410" s="180" t="s">
        <v>1840</v>
      </c>
      <c r="H1410" s="180" t="s">
        <v>2468</v>
      </c>
      <c r="I1410" s="180" t="s">
        <v>2104</v>
      </c>
      <c r="J1410" s="180" t="s">
        <v>2469</v>
      </c>
      <c r="K1410" s="180" t="s">
        <v>2470</v>
      </c>
      <c r="L1410" s="180" t="s">
        <v>1837</v>
      </c>
      <c r="M1410" s="180" t="s">
        <v>1877</v>
      </c>
      <c r="N1410" s="180" t="s">
        <v>450</v>
      </c>
      <c r="O1410" s="180">
        <v>121921305</v>
      </c>
      <c r="P1410" s="180">
        <v>121921683</v>
      </c>
      <c r="Q1410" s="180" t="s">
        <v>2471</v>
      </c>
      <c r="R1410" s="180">
        <v>0</v>
      </c>
      <c r="S1410" s="180" t="s">
        <v>1905</v>
      </c>
      <c r="T1410" s="180" t="s">
        <v>42</v>
      </c>
      <c r="U1410" s="180" t="b">
        <v>0</v>
      </c>
      <c r="V1410" s="180" t="s">
        <v>1858</v>
      </c>
      <c r="W1410" s="180" t="s">
        <v>42</v>
      </c>
      <c r="X1410" s="159"/>
      <c r="Y1410" s="159"/>
      <c r="Z1410" s="159"/>
    </row>
    <row r="1411" spans="1:26" ht="15" customHeight="1">
      <c r="A1411" s="180" t="s">
        <v>450</v>
      </c>
      <c r="B1411" s="180">
        <v>122995576</v>
      </c>
      <c r="C1411" s="180" t="s">
        <v>1837</v>
      </c>
      <c r="D1411" s="180" t="s">
        <v>6279</v>
      </c>
      <c r="E1411" s="180" t="s">
        <v>1839</v>
      </c>
      <c r="F1411" s="180">
        <v>691.73</v>
      </c>
      <c r="G1411" s="180" t="s">
        <v>1840</v>
      </c>
      <c r="H1411" s="180" t="s">
        <v>6280</v>
      </c>
      <c r="I1411" s="180" t="s">
        <v>2104</v>
      </c>
      <c r="J1411" s="180" t="s">
        <v>6281</v>
      </c>
      <c r="K1411" s="180" t="s">
        <v>6282</v>
      </c>
      <c r="L1411" s="180" t="s">
        <v>1837</v>
      </c>
      <c r="M1411" s="180" t="s">
        <v>1837</v>
      </c>
      <c r="N1411" s="180" t="s">
        <v>450</v>
      </c>
      <c r="O1411" s="180">
        <v>122995388</v>
      </c>
      <c r="P1411" s="180">
        <v>122995660</v>
      </c>
      <c r="Q1411" s="180" t="s">
        <v>6283</v>
      </c>
      <c r="R1411" s="180">
        <v>0</v>
      </c>
      <c r="S1411" s="180" t="s">
        <v>33</v>
      </c>
      <c r="T1411" s="180" t="s">
        <v>42</v>
      </c>
      <c r="U1411" s="180" t="b">
        <v>0</v>
      </c>
      <c r="V1411" s="180" t="s">
        <v>1858</v>
      </c>
      <c r="W1411" s="180" t="s">
        <v>42</v>
      </c>
      <c r="X1411" s="159"/>
      <c r="Y1411" s="159"/>
      <c r="Z1411" s="159"/>
    </row>
    <row r="1412" spans="1:26" ht="15" customHeight="1">
      <c r="A1412" s="180" t="s">
        <v>450</v>
      </c>
      <c r="B1412" s="180">
        <v>124340175</v>
      </c>
      <c r="C1412" s="180" t="s">
        <v>1837</v>
      </c>
      <c r="D1412" s="180" t="s">
        <v>1847</v>
      </c>
      <c r="E1412" s="180" t="s">
        <v>2472</v>
      </c>
      <c r="F1412" s="180">
        <v>1036.23</v>
      </c>
      <c r="G1412" s="180" t="s">
        <v>1840</v>
      </c>
      <c r="H1412" s="180" t="s">
        <v>2473</v>
      </c>
      <c r="I1412" s="180" t="s">
        <v>2474</v>
      </c>
      <c r="J1412" s="180" t="s">
        <v>2475</v>
      </c>
      <c r="K1412" s="180" t="s">
        <v>2476</v>
      </c>
      <c r="L1412" s="180" t="s">
        <v>2477</v>
      </c>
      <c r="M1412" s="180" t="s">
        <v>1877</v>
      </c>
      <c r="N1412" s="180" t="s">
        <v>450</v>
      </c>
      <c r="O1412" s="180">
        <v>124340005</v>
      </c>
      <c r="P1412" s="180">
        <v>124340204</v>
      </c>
      <c r="Q1412" s="180" t="s">
        <v>2478</v>
      </c>
      <c r="R1412" s="180">
        <v>0</v>
      </c>
      <c r="S1412" s="180" t="s">
        <v>33</v>
      </c>
      <c r="T1412" s="180" t="s">
        <v>42</v>
      </c>
      <c r="U1412" s="180" t="b">
        <v>0</v>
      </c>
      <c r="V1412" s="180" t="s">
        <v>1858</v>
      </c>
      <c r="W1412" s="180" t="s">
        <v>42</v>
      </c>
      <c r="X1412" s="159"/>
      <c r="Y1412" s="159"/>
      <c r="Z1412" s="159"/>
    </row>
    <row r="1413" spans="1:26" ht="15" customHeight="1">
      <c r="A1413" s="180" t="s">
        <v>450</v>
      </c>
      <c r="B1413" s="180">
        <v>124402512</v>
      </c>
      <c r="C1413" s="180" t="s">
        <v>1837</v>
      </c>
      <c r="D1413" s="180" t="s">
        <v>1866</v>
      </c>
      <c r="E1413" s="180" t="s">
        <v>2997</v>
      </c>
      <c r="F1413" s="180">
        <v>30</v>
      </c>
      <c r="G1413" s="180" t="s">
        <v>1840</v>
      </c>
      <c r="H1413" s="180" t="s">
        <v>6284</v>
      </c>
      <c r="I1413" s="180" t="s">
        <v>773</v>
      </c>
      <c r="J1413" s="180" t="s">
        <v>1837</v>
      </c>
      <c r="K1413" s="180" t="s">
        <v>1837</v>
      </c>
      <c r="L1413" s="180" t="s">
        <v>1837</v>
      </c>
      <c r="M1413" s="180" t="s">
        <v>1844</v>
      </c>
      <c r="N1413" s="180" t="s">
        <v>450</v>
      </c>
      <c r="O1413" s="180">
        <v>124402403</v>
      </c>
      <c r="P1413" s="180">
        <v>124402561</v>
      </c>
      <c r="Q1413" s="180" t="s">
        <v>2478</v>
      </c>
      <c r="R1413" s="180">
        <v>0</v>
      </c>
      <c r="S1413" s="180" t="s">
        <v>33</v>
      </c>
      <c r="T1413" s="180" t="s">
        <v>42</v>
      </c>
      <c r="U1413" s="180" t="b">
        <v>0</v>
      </c>
      <c r="V1413" s="180" t="s">
        <v>1858</v>
      </c>
      <c r="W1413" s="180" t="s">
        <v>42</v>
      </c>
      <c r="X1413" s="159"/>
      <c r="Y1413" s="159"/>
      <c r="Z1413" s="159"/>
    </row>
    <row r="1414" spans="1:26" ht="15" customHeight="1">
      <c r="A1414" s="180" t="s">
        <v>450</v>
      </c>
      <c r="B1414" s="180">
        <v>124993835</v>
      </c>
      <c r="C1414" s="180" t="s">
        <v>1837</v>
      </c>
      <c r="D1414" s="180" t="s">
        <v>1847</v>
      </c>
      <c r="E1414" s="180" t="s">
        <v>2288</v>
      </c>
      <c r="F1414" s="180">
        <v>1103.06</v>
      </c>
      <c r="G1414" s="180" t="s">
        <v>1840</v>
      </c>
      <c r="H1414" s="180" t="s">
        <v>2480</v>
      </c>
      <c r="I1414" s="180" t="s">
        <v>2481</v>
      </c>
      <c r="J1414" s="180" t="s">
        <v>6285</v>
      </c>
      <c r="K1414" s="180" t="s">
        <v>6286</v>
      </c>
      <c r="L1414" s="180" t="s">
        <v>1837</v>
      </c>
      <c r="M1414" s="180" t="s">
        <v>1837</v>
      </c>
      <c r="N1414" s="180" t="s">
        <v>450</v>
      </c>
      <c r="O1414" s="180">
        <v>124993790</v>
      </c>
      <c r="P1414" s="180">
        <v>124994003</v>
      </c>
      <c r="Q1414" s="180" t="s">
        <v>2484</v>
      </c>
      <c r="R1414" s="180">
        <v>0</v>
      </c>
      <c r="S1414" s="180" t="s">
        <v>1905</v>
      </c>
      <c r="T1414" s="180" t="s">
        <v>42</v>
      </c>
      <c r="U1414" s="180" t="b">
        <v>0</v>
      </c>
      <c r="V1414" s="180" t="s">
        <v>1846</v>
      </c>
      <c r="W1414" s="180" t="s">
        <v>42</v>
      </c>
      <c r="X1414" s="159"/>
      <c r="Y1414" s="159"/>
      <c r="Z1414" s="159"/>
    </row>
    <row r="1415" spans="1:26" ht="15" customHeight="1">
      <c r="A1415" s="180" t="s">
        <v>450</v>
      </c>
      <c r="B1415" s="180">
        <v>131828553</v>
      </c>
      <c r="C1415" s="180" t="s">
        <v>1837</v>
      </c>
      <c r="D1415" s="180" t="s">
        <v>1866</v>
      </c>
      <c r="E1415" s="180" t="s">
        <v>2485</v>
      </c>
      <c r="F1415" s="180">
        <v>1838.5</v>
      </c>
      <c r="G1415" s="180" t="s">
        <v>1840</v>
      </c>
      <c r="H1415" s="180" t="s">
        <v>2486</v>
      </c>
      <c r="I1415" s="180" t="s">
        <v>2487</v>
      </c>
      <c r="J1415" s="180" t="s">
        <v>2488</v>
      </c>
      <c r="K1415" s="180" t="s">
        <v>2489</v>
      </c>
      <c r="L1415" s="180" t="s">
        <v>2490</v>
      </c>
      <c r="M1415" s="180" t="s">
        <v>1896</v>
      </c>
      <c r="N1415" s="180" t="s">
        <v>450</v>
      </c>
      <c r="O1415" s="180">
        <v>131828494</v>
      </c>
      <c r="P1415" s="180">
        <v>131828653</v>
      </c>
      <c r="Q1415" s="180" t="s">
        <v>2491</v>
      </c>
      <c r="R1415" s="180">
        <v>0</v>
      </c>
      <c r="S1415" s="180" t="s">
        <v>1905</v>
      </c>
      <c r="T1415" s="180" t="s">
        <v>42</v>
      </c>
      <c r="U1415" s="180" t="b">
        <v>0</v>
      </c>
      <c r="V1415" s="180" t="s">
        <v>1846</v>
      </c>
      <c r="W1415" s="180" t="s">
        <v>42</v>
      </c>
      <c r="X1415" s="159"/>
      <c r="Y1415" s="159"/>
      <c r="Z1415" s="159"/>
    </row>
    <row r="1416" spans="1:26" ht="15" customHeight="1">
      <c r="A1416" s="180" t="s">
        <v>450</v>
      </c>
      <c r="B1416" s="180">
        <v>132062523</v>
      </c>
      <c r="C1416" s="180" t="s">
        <v>1837</v>
      </c>
      <c r="D1416" s="180" t="s">
        <v>1866</v>
      </c>
      <c r="E1416" s="180" t="s">
        <v>2334</v>
      </c>
      <c r="F1416" s="180">
        <v>251.23</v>
      </c>
      <c r="G1416" s="180" t="s">
        <v>1840</v>
      </c>
      <c r="H1416" s="180" t="s">
        <v>4773</v>
      </c>
      <c r="I1416" s="180" t="s">
        <v>2429</v>
      </c>
      <c r="J1416" s="180" t="s">
        <v>6287</v>
      </c>
      <c r="K1416" s="180" t="s">
        <v>6288</v>
      </c>
      <c r="L1416" s="180" t="s">
        <v>1837</v>
      </c>
      <c r="M1416" s="180" t="s">
        <v>1837</v>
      </c>
      <c r="N1416" s="180" t="s">
        <v>450</v>
      </c>
      <c r="O1416" s="180">
        <v>132062465</v>
      </c>
      <c r="P1416" s="180">
        <v>132062701</v>
      </c>
      <c r="Q1416" s="180" t="s">
        <v>4776</v>
      </c>
      <c r="R1416" s="180">
        <v>0</v>
      </c>
      <c r="S1416" s="180" t="s">
        <v>1905</v>
      </c>
      <c r="T1416" s="180" t="s">
        <v>42</v>
      </c>
      <c r="U1416" s="180" t="b">
        <v>0</v>
      </c>
      <c r="V1416" s="180" t="s">
        <v>1846</v>
      </c>
      <c r="W1416" s="180" t="s">
        <v>42</v>
      </c>
      <c r="X1416" s="159"/>
      <c r="Y1416" s="159"/>
      <c r="Z1416" s="159"/>
    </row>
    <row r="1417" spans="1:26" ht="15" customHeight="1">
      <c r="A1417" s="180" t="s">
        <v>450</v>
      </c>
      <c r="B1417" s="180">
        <v>133203016</v>
      </c>
      <c r="C1417" s="180" t="s">
        <v>1837</v>
      </c>
      <c r="D1417" s="180" t="s">
        <v>1839</v>
      </c>
      <c r="E1417" s="180" t="s">
        <v>2135</v>
      </c>
      <c r="F1417" s="180">
        <v>1085.02</v>
      </c>
      <c r="G1417" s="180" t="s">
        <v>1840</v>
      </c>
      <c r="H1417" s="180" t="s">
        <v>6289</v>
      </c>
      <c r="I1417" s="180" t="s">
        <v>6290</v>
      </c>
      <c r="J1417" s="180" t="s">
        <v>6291</v>
      </c>
      <c r="K1417" s="180" t="s">
        <v>6292</v>
      </c>
      <c r="L1417" s="180" t="s">
        <v>6293</v>
      </c>
      <c r="M1417" s="180" t="s">
        <v>1837</v>
      </c>
      <c r="N1417" s="180" t="s">
        <v>450</v>
      </c>
      <c r="O1417" s="180">
        <v>133202143</v>
      </c>
      <c r="P1417" s="180">
        <v>133204530</v>
      </c>
      <c r="Q1417" s="180" t="s">
        <v>6294</v>
      </c>
      <c r="R1417" s="180">
        <v>0</v>
      </c>
      <c r="S1417" s="180" t="s">
        <v>1905</v>
      </c>
      <c r="T1417" s="180" t="s">
        <v>42</v>
      </c>
      <c r="U1417" s="180" t="b">
        <v>0</v>
      </c>
      <c r="V1417" s="180" t="s">
        <v>1846</v>
      </c>
      <c r="W1417" s="180" t="s">
        <v>42</v>
      </c>
      <c r="X1417" s="159"/>
      <c r="Y1417" s="159"/>
      <c r="Z1417" s="159"/>
    </row>
    <row r="1418" spans="1:26" ht="15" customHeight="1">
      <c r="A1418" s="180" t="s">
        <v>451</v>
      </c>
      <c r="B1418" s="180">
        <v>42888298</v>
      </c>
      <c r="C1418" s="180" t="s">
        <v>1837</v>
      </c>
      <c r="D1418" s="180" t="s">
        <v>1839</v>
      </c>
      <c r="E1418" s="180" t="s">
        <v>6295</v>
      </c>
      <c r="F1418" s="180">
        <v>3300.41</v>
      </c>
      <c r="G1418" s="180" t="s">
        <v>1840</v>
      </c>
      <c r="H1418" s="180" t="s">
        <v>6296</v>
      </c>
      <c r="I1418" s="180" t="s">
        <v>1967</v>
      </c>
      <c r="J1418" s="180" t="s">
        <v>6297</v>
      </c>
      <c r="K1418" s="180" t="s">
        <v>6298</v>
      </c>
      <c r="L1418" s="180" t="s">
        <v>6299</v>
      </c>
      <c r="M1418" s="180" t="s">
        <v>1837</v>
      </c>
      <c r="N1418" s="180" t="s">
        <v>451</v>
      </c>
      <c r="O1418" s="180">
        <v>42888249</v>
      </c>
      <c r="P1418" s="180">
        <v>42888502</v>
      </c>
      <c r="Q1418" s="180" t="s">
        <v>6300</v>
      </c>
      <c r="R1418" s="180">
        <v>0</v>
      </c>
      <c r="S1418" s="180" t="s">
        <v>33</v>
      </c>
      <c r="T1418" s="180" t="s">
        <v>42</v>
      </c>
      <c r="U1418" s="180" t="b">
        <v>0</v>
      </c>
      <c r="V1418" s="180" t="s">
        <v>1846</v>
      </c>
      <c r="W1418" s="180" t="s">
        <v>42</v>
      </c>
      <c r="X1418" s="159"/>
      <c r="Y1418" s="159"/>
      <c r="Z1418" s="159"/>
    </row>
    <row r="1419" spans="1:26" ht="15" customHeight="1">
      <c r="A1419" s="180" t="s">
        <v>451</v>
      </c>
      <c r="B1419" s="180">
        <v>45596584</v>
      </c>
      <c r="C1419" s="180" t="s">
        <v>1837</v>
      </c>
      <c r="D1419" s="180" t="s">
        <v>4788</v>
      </c>
      <c r="E1419" s="180" t="s">
        <v>1847</v>
      </c>
      <c r="F1419" s="180">
        <v>1391.84</v>
      </c>
      <c r="G1419" s="180" t="s">
        <v>1840</v>
      </c>
      <c r="H1419" s="180" t="s">
        <v>4789</v>
      </c>
      <c r="I1419" s="180" t="s">
        <v>4790</v>
      </c>
      <c r="J1419" s="180" t="s">
        <v>6301</v>
      </c>
      <c r="K1419" s="180" t="s">
        <v>6302</v>
      </c>
      <c r="L1419" s="180" t="s">
        <v>6303</v>
      </c>
      <c r="M1419" s="180" t="s">
        <v>1837</v>
      </c>
      <c r="N1419" s="180" t="s">
        <v>451</v>
      </c>
      <c r="O1419" s="180">
        <v>45596368</v>
      </c>
      <c r="P1419" s="180">
        <v>45597005</v>
      </c>
      <c r="Q1419" s="180" t="s">
        <v>4794</v>
      </c>
      <c r="R1419" s="180">
        <v>0</v>
      </c>
      <c r="S1419" s="180" t="s">
        <v>33</v>
      </c>
      <c r="T1419" s="180" t="s">
        <v>42</v>
      </c>
      <c r="U1419" s="180" t="b">
        <v>0</v>
      </c>
      <c r="V1419" s="180" t="s">
        <v>1846</v>
      </c>
      <c r="W1419" s="180" t="s">
        <v>42</v>
      </c>
      <c r="X1419" s="159"/>
      <c r="Y1419" s="159"/>
      <c r="Z1419" s="159"/>
    </row>
    <row r="1420" spans="1:26" ht="15" customHeight="1">
      <c r="A1420" s="180" t="s">
        <v>451</v>
      </c>
      <c r="B1420" s="180">
        <v>52143914</v>
      </c>
      <c r="C1420" s="180" t="s">
        <v>1837</v>
      </c>
      <c r="D1420" s="180" t="s">
        <v>2046</v>
      </c>
      <c r="E1420" s="180" t="s">
        <v>1847</v>
      </c>
      <c r="F1420" s="180">
        <v>1026.73</v>
      </c>
      <c r="G1420" s="180" t="s">
        <v>1840</v>
      </c>
      <c r="H1420" s="180" t="s">
        <v>2512</v>
      </c>
      <c r="I1420" s="180" t="s">
        <v>2513</v>
      </c>
      <c r="J1420" s="180" t="s">
        <v>6304</v>
      </c>
      <c r="K1420" s="180" t="s">
        <v>6305</v>
      </c>
      <c r="L1420" s="180" t="s">
        <v>6306</v>
      </c>
      <c r="M1420" s="180" t="s">
        <v>1837</v>
      </c>
      <c r="N1420" s="180" t="s">
        <v>451</v>
      </c>
      <c r="O1420" s="180">
        <v>52143914</v>
      </c>
      <c r="P1420" s="180">
        <v>52143987</v>
      </c>
      <c r="Q1420" s="180" t="s">
        <v>2517</v>
      </c>
      <c r="R1420" s="180">
        <v>0</v>
      </c>
      <c r="S1420" s="180" t="s">
        <v>33</v>
      </c>
      <c r="T1420" s="180" t="s">
        <v>42</v>
      </c>
      <c r="U1420" s="180" t="b">
        <v>0</v>
      </c>
      <c r="V1420" s="180" t="s">
        <v>1846</v>
      </c>
      <c r="W1420" s="180" t="s">
        <v>42</v>
      </c>
      <c r="X1420" s="159"/>
      <c r="Y1420" s="159"/>
      <c r="Z1420" s="159"/>
    </row>
    <row r="1421" spans="1:26" ht="15" customHeight="1">
      <c r="A1421" s="180" t="s">
        <v>451</v>
      </c>
      <c r="B1421" s="180">
        <v>77698098</v>
      </c>
      <c r="C1421" s="180" t="s">
        <v>1837</v>
      </c>
      <c r="D1421" s="180" t="s">
        <v>1839</v>
      </c>
      <c r="E1421" s="180" t="s">
        <v>3792</v>
      </c>
      <c r="F1421" s="180">
        <v>830.73</v>
      </c>
      <c r="G1421" s="180" t="s">
        <v>1837</v>
      </c>
      <c r="H1421" s="180" t="s">
        <v>6307</v>
      </c>
      <c r="I1421" s="180" t="s">
        <v>2098</v>
      </c>
      <c r="J1421" s="180" t="s">
        <v>6308</v>
      </c>
      <c r="K1421" s="180" t="s">
        <v>1837</v>
      </c>
      <c r="L1421" s="180" t="s">
        <v>1837</v>
      </c>
      <c r="M1421" s="180" t="s">
        <v>1837</v>
      </c>
      <c r="N1421" s="180" t="s">
        <v>451</v>
      </c>
      <c r="O1421" s="180">
        <v>77697913</v>
      </c>
      <c r="P1421" s="180">
        <v>77698539</v>
      </c>
      <c r="Q1421" s="180" t="s">
        <v>2521</v>
      </c>
      <c r="R1421" s="180">
        <v>0</v>
      </c>
      <c r="S1421" s="180" t="s">
        <v>1905</v>
      </c>
      <c r="T1421" s="180" t="s">
        <v>42</v>
      </c>
      <c r="U1421" s="180" t="b">
        <v>0</v>
      </c>
      <c r="V1421" s="180" t="s">
        <v>1846</v>
      </c>
      <c r="W1421" s="180" t="s">
        <v>42</v>
      </c>
      <c r="X1421" s="159"/>
      <c r="Y1421" s="159"/>
      <c r="Z1421" s="159"/>
    </row>
    <row r="1422" spans="1:26" ht="15" customHeight="1">
      <c r="A1422" s="180" t="s">
        <v>451</v>
      </c>
      <c r="B1422" s="180">
        <v>77698132</v>
      </c>
      <c r="C1422" s="180" t="s">
        <v>1837</v>
      </c>
      <c r="D1422" s="180" t="s">
        <v>1839</v>
      </c>
      <c r="E1422" s="180" t="s">
        <v>1978</v>
      </c>
      <c r="F1422" s="180">
        <v>2537.44</v>
      </c>
      <c r="G1422" s="180" t="s">
        <v>1837</v>
      </c>
      <c r="H1422" s="180" t="s">
        <v>2518</v>
      </c>
      <c r="I1422" s="180" t="s">
        <v>1900</v>
      </c>
      <c r="J1422" s="180" t="s">
        <v>2519</v>
      </c>
      <c r="K1422" s="180" t="s">
        <v>1837</v>
      </c>
      <c r="L1422" s="180" t="s">
        <v>2520</v>
      </c>
      <c r="M1422" s="180" t="s">
        <v>1844</v>
      </c>
      <c r="N1422" s="180" t="s">
        <v>451</v>
      </c>
      <c r="O1422" s="180">
        <v>77697913</v>
      </c>
      <c r="P1422" s="180">
        <v>77698539</v>
      </c>
      <c r="Q1422" s="180" t="s">
        <v>2521</v>
      </c>
      <c r="R1422" s="180">
        <v>0</v>
      </c>
      <c r="S1422" s="180" t="s">
        <v>1905</v>
      </c>
      <c r="T1422" s="180" t="s">
        <v>42</v>
      </c>
      <c r="U1422" s="180" t="b">
        <v>0</v>
      </c>
      <c r="V1422" s="180" t="s">
        <v>1846</v>
      </c>
      <c r="W1422" s="180" t="s">
        <v>42</v>
      </c>
      <c r="X1422" s="159"/>
      <c r="Y1422" s="159"/>
      <c r="Z1422" s="159"/>
    </row>
    <row r="1423" spans="1:26" ht="15" customHeight="1">
      <c r="A1423" s="180" t="s">
        <v>451</v>
      </c>
      <c r="B1423" s="180">
        <v>77698141</v>
      </c>
      <c r="C1423" s="180" t="s">
        <v>1837</v>
      </c>
      <c r="D1423" s="180" t="s">
        <v>1866</v>
      </c>
      <c r="E1423" s="180" t="s">
        <v>1865</v>
      </c>
      <c r="F1423" s="180">
        <v>2704.66</v>
      </c>
      <c r="G1423" s="180" t="s">
        <v>1837</v>
      </c>
      <c r="H1423" s="180" t="s">
        <v>2522</v>
      </c>
      <c r="I1423" s="180" t="s">
        <v>2523</v>
      </c>
      <c r="J1423" s="180" t="s">
        <v>2524</v>
      </c>
      <c r="K1423" s="180" t="s">
        <v>1837</v>
      </c>
      <c r="L1423" s="180" t="s">
        <v>2525</v>
      </c>
      <c r="M1423" s="180" t="s">
        <v>1844</v>
      </c>
      <c r="N1423" s="180" t="s">
        <v>451</v>
      </c>
      <c r="O1423" s="180">
        <v>77697913</v>
      </c>
      <c r="P1423" s="180">
        <v>77698539</v>
      </c>
      <c r="Q1423" s="180" t="s">
        <v>2521</v>
      </c>
      <c r="R1423" s="180">
        <v>0</v>
      </c>
      <c r="S1423" s="180" t="s">
        <v>1905</v>
      </c>
      <c r="T1423" s="180" t="s">
        <v>42</v>
      </c>
      <c r="U1423" s="180" t="b">
        <v>0</v>
      </c>
      <c r="V1423" s="180" t="s">
        <v>1846</v>
      </c>
      <c r="W1423" s="180" t="s">
        <v>42</v>
      </c>
      <c r="X1423" s="159"/>
      <c r="Y1423" s="159"/>
      <c r="Z1423" s="159"/>
    </row>
    <row r="1424" spans="1:26" ht="15" customHeight="1">
      <c r="A1424" s="180" t="s">
        <v>451</v>
      </c>
      <c r="B1424" s="180">
        <v>78602188</v>
      </c>
      <c r="C1424" s="180" t="s">
        <v>1837</v>
      </c>
      <c r="D1424" s="180" t="s">
        <v>1866</v>
      </c>
      <c r="E1424" s="180" t="s">
        <v>2175</v>
      </c>
      <c r="F1424" s="180">
        <v>1263.73</v>
      </c>
      <c r="G1424" s="180" t="s">
        <v>1840</v>
      </c>
      <c r="H1424" s="180" t="s">
        <v>2526</v>
      </c>
      <c r="I1424" s="180" t="s">
        <v>1990</v>
      </c>
      <c r="J1424" s="180" t="s">
        <v>2527</v>
      </c>
      <c r="K1424" s="180" t="s">
        <v>2528</v>
      </c>
      <c r="L1424" s="180" t="s">
        <v>1837</v>
      </c>
      <c r="M1424" s="180" t="s">
        <v>1877</v>
      </c>
      <c r="N1424" s="180" t="s">
        <v>451</v>
      </c>
      <c r="O1424" s="180">
        <v>78601414</v>
      </c>
      <c r="P1424" s="180">
        <v>78602551</v>
      </c>
      <c r="Q1424" s="180" t="s">
        <v>2529</v>
      </c>
      <c r="R1424" s="180">
        <v>0</v>
      </c>
      <c r="S1424" s="180" t="s">
        <v>33</v>
      </c>
      <c r="T1424" s="180" t="s">
        <v>42</v>
      </c>
      <c r="U1424" s="180" t="b">
        <v>0</v>
      </c>
      <c r="V1424" s="180" t="s">
        <v>1846</v>
      </c>
      <c r="W1424" s="180" t="s">
        <v>42</v>
      </c>
      <c r="X1424" s="159"/>
      <c r="Y1424" s="159"/>
      <c r="Z1424" s="159"/>
    </row>
    <row r="1425" spans="1:26" ht="15" customHeight="1">
      <c r="A1425" s="180" t="s">
        <v>451</v>
      </c>
      <c r="B1425" s="180">
        <v>99970413</v>
      </c>
      <c r="C1425" s="180" t="s">
        <v>1837</v>
      </c>
      <c r="D1425" s="180" t="s">
        <v>2530</v>
      </c>
      <c r="E1425" s="180" t="s">
        <v>1839</v>
      </c>
      <c r="F1425" s="180">
        <v>1111.06</v>
      </c>
      <c r="G1425" s="180" t="s">
        <v>1840</v>
      </c>
      <c r="H1425" s="180" t="s">
        <v>2531</v>
      </c>
      <c r="I1425" s="180" t="s">
        <v>2532</v>
      </c>
      <c r="J1425" s="180" t="s">
        <v>2533</v>
      </c>
      <c r="K1425" s="180" t="s">
        <v>2534</v>
      </c>
      <c r="L1425" s="180" t="s">
        <v>1837</v>
      </c>
      <c r="M1425" s="180" t="s">
        <v>1877</v>
      </c>
      <c r="N1425" s="180" t="s">
        <v>451</v>
      </c>
      <c r="O1425" s="180">
        <v>99970126</v>
      </c>
      <c r="P1425" s="180">
        <v>99971675</v>
      </c>
      <c r="Q1425" s="180" t="s">
        <v>2535</v>
      </c>
      <c r="R1425" s="180">
        <v>0</v>
      </c>
      <c r="S1425" s="180" t="s">
        <v>33</v>
      </c>
      <c r="T1425" s="180" t="s">
        <v>42</v>
      </c>
      <c r="U1425" s="180" t="b">
        <v>0</v>
      </c>
      <c r="V1425" s="180" t="s">
        <v>1846</v>
      </c>
      <c r="W1425" s="180" t="s">
        <v>42</v>
      </c>
      <c r="X1425" s="159"/>
      <c r="Y1425" s="159"/>
      <c r="Z1425" s="159"/>
    </row>
    <row r="1426" spans="1:26" ht="15" customHeight="1">
      <c r="A1426" s="180" t="s">
        <v>451</v>
      </c>
      <c r="B1426" s="180">
        <v>112547532</v>
      </c>
      <c r="C1426" s="180" t="s">
        <v>1837</v>
      </c>
      <c r="D1426" s="180" t="s">
        <v>4795</v>
      </c>
      <c r="E1426" s="180" t="s">
        <v>1890</v>
      </c>
      <c r="F1426" s="180">
        <v>1854.73</v>
      </c>
      <c r="G1426" s="180" t="s">
        <v>1840</v>
      </c>
      <c r="H1426" s="180" t="s">
        <v>4796</v>
      </c>
      <c r="I1426" s="180" t="s">
        <v>2618</v>
      </c>
      <c r="J1426" s="180" t="s">
        <v>6309</v>
      </c>
      <c r="K1426" s="180" t="s">
        <v>6310</v>
      </c>
      <c r="L1426" s="180" t="s">
        <v>1837</v>
      </c>
      <c r="M1426" s="180" t="s">
        <v>1837</v>
      </c>
      <c r="N1426" s="180" t="s">
        <v>451</v>
      </c>
      <c r="O1426" s="180">
        <v>112547467</v>
      </c>
      <c r="P1426" s="180">
        <v>112547752</v>
      </c>
      <c r="Q1426" s="180" t="s">
        <v>2545</v>
      </c>
      <c r="R1426" s="180">
        <v>0</v>
      </c>
      <c r="S1426" s="180" t="s">
        <v>33</v>
      </c>
      <c r="T1426" s="180" t="s">
        <v>42</v>
      </c>
      <c r="U1426" s="180" t="b">
        <v>0</v>
      </c>
      <c r="V1426" s="180" t="s">
        <v>1846</v>
      </c>
      <c r="W1426" s="180" t="s">
        <v>42</v>
      </c>
      <c r="X1426" s="159"/>
      <c r="Y1426" s="159"/>
      <c r="Z1426" s="159"/>
    </row>
    <row r="1427" spans="1:26" ht="15" customHeight="1">
      <c r="A1427" s="180" t="s">
        <v>451</v>
      </c>
      <c r="B1427" s="180">
        <v>112547538</v>
      </c>
      <c r="C1427" s="180" t="s">
        <v>1837</v>
      </c>
      <c r="D1427" s="180" t="s">
        <v>2541</v>
      </c>
      <c r="E1427" s="180" t="s">
        <v>1890</v>
      </c>
      <c r="F1427" s="180">
        <v>1345.73</v>
      </c>
      <c r="G1427" s="180" t="s">
        <v>1840</v>
      </c>
      <c r="H1427" s="180" t="s">
        <v>2542</v>
      </c>
      <c r="I1427" s="180" t="s">
        <v>2042</v>
      </c>
      <c r="J1427" s="180" t="s">
        <v>2543</v>
      </c>
      <c r="K1427" s="180" t="s">
        <v>2544</v>
      </c>
      <c r="L1427" s="180" t="s">
        <v>1837</v>
      </c>
      <c r="M1427" s="180" t="s">
        <v>1877</v>
      </c>
      <c r="N1427" s="180" t="s">
        <v>451</v>
      </c>
      <c r="O1427" s="180">
        <v>112547467</v>
      </c>
      <c r="P1427" s="180">
        <v>112547752</v>
      </c>
      <c r="Q1427" s="180" t="s">
        <v>2545</v>
      </c>
      <c r="R1427" s="180">
        <v>0</v>
      </c>
      <c r="S1427" s="180" t="s">
        <v>33</v>
      </c>
      <c r="T1427" s="180" t="s">
        <v>42</v>
      </c>
      <c r="U1427" s="180" t="b">
        <v>0</v>
      </c>
      <c r="V1427" s="180" t="s">
        <v>1846</v>
      </c>
      <c r="W1427" s="180" t="s">
        <v>42</v>
      </c>
      <c r="X1427" s="159"/>
      <c r="Y1427" s="159"/>
      <c r="Z1427" s="159"/>
    </row>
    <row r="1428" spans="1:26" ht="15" customHeight="1">
      <c r="A1428" s="180" t="s">
        <v>451</v>
      </c>
      <c r="B1428" s="180">
        <v>113325657</v>
      </c>
      <c r="C1428" s="180" t="s">
        <v>1837</v>
      </c>
      <c r="D1428" s="180" t="s">
        <v>1890</v>
      </c>
      <c r="E1428" s="180" t="s">
        <v>2111</v>
      </c>
      <c r="F1428" s="180">
        <v>1709.46</v>
      </c>
      <c r="G1428" s="180" t="s">
        <v>1840</v>
      </c>
      <c r="H1428" s="180" t="s">
        <v>6311</v>
      </c>
      <c r="I1428" s="180" t="s">
        <v>3194</v>
      </c>
      <c r="J1428" s="180" t="s">
        <v>6312</v>
      </c>
      <c r="K1428" s="180" t="s">
        <v>6313</v>
      </c>
      <c r="L1428" s="180" t="s">
        <v>6314</v>
      </c>
      <c r="M1428" s="180" t="s">
        <v>1837</v>
      </c>
      <c r="N1428" s="180" t="s">
        <v>451</v>
      </c>
      <c r="O1428" s="180">
        <v>113325546</v>
      </c>
      <c r="P1428" s="180">
        <v>113325846</v>
      </c>
      <c r="Q1428" s="180" t="s">
        <v>6315</v>
      </c>
      <c r="R1428" s="180">
        <v>0</v>
      </c>
      <c r="S1428" s="180" t="s">
        <v>33</v>
      </c>
      <c r="T1428" s="180" t="s">
        <v>42</v>
      </c>
      <c r="U1428" s="180" t="b">
        <v>0</v>
      </c>
      <c r="V1428" s="180" t="s">
        <v>1858</v>
      </c>
      <c r="W1428" s="180" t="s">
        <v>42</v>
      </c>
      <c r="X1428" s="159"/>
      <c r="Y1428" s="159"/>
      <c r="Z1428" s="159"/>
    </row>
    <row r="1429" spans="1:26" ht="15" customHeight="1">
      <c r="A1429" s="180" t="s">
        <v>452</v>
      </c>
      <c r="B1429" s="180">
        <v>20197747</v>
      </c>
      <c r="C1429" s="180" t="s">
        <v>1837</v>
      </c>
      <c r="D1429" s="180" t="s">
        <v>1847</v>
      </c>
      <c r="E1429" s="180" t="s">
        <v>2085</v>
      </c>
      <c r="F1429" s="180">
        <v>3597.02</v>
      </c>
      <c r="G1429" s="180" t="s">
        <v>1840</v>
      </c>
      <c r="H1429" s="180" t="s">
        <v>6316</v>
      </c>
      <c r="I1429" s="180" t="s">
        <v>3325</v>
      </c>
      <c r="J1429" s="180" t="s">
        <v>6317</v>
      </c>
      <c r="K1429" s="180" t="s">
        <v>6318</v>
      </c>
      <c r="L1429" s="180" t="s">
        <v>6319</v>
      </c>
      <c r="M1429" s="180" t="s">
        <v>1837</v>
      </c>
      <c r="N1429" s="180" t="s">
        <v>452</v>
      </c>
      <c r="O1429" s="180">
        <v>20197335</v>
      </c>
      <c r="P1429" s="180">
        <v>20198373</v>
      </c>
      <c r="Q1429" s="180" t="s">
        <v>2551</v>
      </c>
      <c r="R1429" s="180">
        <v>0</v>
      </c>
      <c r="S1429" s="180" t="s">
        <v>1905</v>
      </c>
      <c r="T1429" s="180" t="s">
        <v>42</v>
      </c>
      <c r="U1429" s="180" t="b">
        <v>0</v>
      </c>
      <c r="V1429" s="180" t="s">
        <v>1858</v>
      </c>
      <c r="W1429" s="180" t="s">
        <v>42</v>
      </c>
      <c r="X1429" s="159"/>
      <c r="Y1429" s="159"/>
      <c r="Z1429" s="159"/>
    </row>
    <row r="1430" spans="1:26" ht="15" customHeight="1">
      <c r="A1430" s="180" t="s">
        <v>452</v>
      </c>
      <c r="B1430" s="180">
        <v>20198016</v>
      </c>
      <c r="C1430" s="180" t="s">
        <v>1837</v>
      </c>
      <c r="D1430" s="180" t="s">
        <v>1847</v>
      </c>
      <c r="E1430" s="180" t="s">
        <v>2085</v>
      </c>
      <c r="F1430" s="180">
        <v>1748.77</v>
      </c>
      <c r="G1430" s="180" t="s">
        <v>1840</v>
      </c>
      <c r="H1430" s="180" t="s">
        <v>2546</v>
      </c>
      <c r="I1430" s="180" t="s">
        <v>2547</v>
      </c>
      <c r="J1430" s="180" t="s">
        <v>6320</v>
      </c>
      <c r="K1430" s="180" t="s">
        <v>6321</v>
      </c>
      <c r="L1430" s="180" t="s">
        <v>6322</v>
      </c>
      <c r="M1430" s="180" t="s">
        <v>1837</v>
      </c>
      <c r="N1430" s="180" t="s">
        <v>452</v>
      </c>
      <c r="O1430" s="180">
        <v>20197335</v>
      </c>
      <c r="P1430" s="180">
        <v>20198373</v>
      </c>
      <c r="Q1430" s="180" t="s">
        <v>2551</v>
      </c>
      <c r="R1430" s="180">
        <v>0</v>
      </c>
      <c r="S1430" s="180" t="s">
        <v>1905</v>
      </c>
      <c r="T1430" s="180" t="s">
        <v>42</v>
      </c>
      <c r="U1430" s="180" t="b">
        <v>0</v>
      </c>
      <c r="V1430" s="180" t="s">
        <v>1858</v>
      </c>
      <c r="W1430" s="180" t="s">
        <v>42</v>
      </c>
      <c r="X1430" s="159"/>
      <c r="Y1430" s="159"/>
      <c r="Z1430" s="159"/>
    </row>
    <row r="1431" spans="1:26" ht="15" customHeight="1">
      <c r="A1431" s="180" t="s">
        <v>452</v>
      </c>
      <c r="B1431" s="180">
        <v>21092593</v>
      </c>
      <c r="C1431" s="180" t="s">
        <v>1837</v>
      </c>
      <c r="D1431" s="180" t="s">
        <v>6323</v>
      </c>
      <c r="E1431" s="180" t="s">
        <v>1866</v>
      </c>
      <c r="F1431" s="180">
        <v>725.8</v>
      </c>
      <c r="G1431" s="180" t="s">
        <v>1840</v>
      </c>
      <c r="H1431" s="180" t="s">
        <v>6324</v>
      </c>
      <c r="I1431" s="180" t="s">
        <v>6325</v>
      </c>
      <c r="J1431" s="180" t="s">
        <v>6326</v>
      </c>
      <c r="K1431" s="180" t="s">
        <v>6327</v>
      </c>
      <c r="L1431" s="180" t="s">
        <v>6328</v>
      </c>
      <c r="M1431" s="180" t="s">
        <v>1837</v>
      </c>
      <c r="N1431" s="180" t="s">
        <v>452</v>
      </c>
      <c r="O1431" s="180">
        <v>21091864</v>
      </c>
      <c r="P1431" s="180">
        <v>21093290</v>
      </c>
      <c r="Q1431" s="180" t="s">
        <v>6329</v>
      </c>
      <c r="R1431" s="180">
        <v>0</v>
      </c>
      <c r="S1431" s="180" t="s">
        <v>33</v>
      </c>
      <c r="T1431" s="180" t="s">
        <v>42</v>
      </c>
      <c r="U1431" s="180" t="b">
        <v>0</v>
      </c>
      <c r="V1431" s="180" t="s">
        <v>1858</v>
      </c>
      <c r="W1431" s="180" t="s">
        <v>42</v>
      </c>
      <c r="X1431" s="159"/>
      <c r="Y1431" s="159"/>
      <c r="Z1431" s="159"/>
    </row>
    <row r="1432" spans="1:26" ht="15" customHeight="1">
      <c r="A1432" s="180" t="s">
        <v>452</v>
      </c>
      <c r="B1432" s="180">
        <v>23079574</v>
      </c>
      <c r="C1432" s="180" t="s">
        <v>1837</v>
      </c>
      <c r="D1432" s="180" t="s">
        <v>1890</v>
      </c>
      <c r="E1432" s="180" t="s">
        <v>6330</v>
      </c>
      <c r="F1432" s="180">
        <v>909.53</v>
      </c>
      <c r="G1432" s="180" t="s">
        <v>1840</v>
      </c>
      <c r="H1432" s="180" t="s">
        <v>6331</v>
      </c>
      <c r="I1432" s="180" t="s">
        <v>3733</v>
      </c>
      <c r="J1432" s="180" t="s">
        <v>6332</v>
      </c>
      <c r="K1432" s="180" t="s">
        <v>6333</v>
      </c>
      <c r="L1432" s="180" t="s">
        <v>6334</v>
      </c>
      <c r="M1432" s="180" t="s">
        <v>1837</v>
      </c>
      <c r="N1432" s="180" t="s">
        <v>452</v>
      </c>
      <c r="O1432" s="180">
        <v>23079546</v>
      </c>
      <c r="P1432" s="180">
        <v>23080809</v>
      </c>
      <c r="Q1432" s="180" t="s">
        <v>6335</v>
      </c>
      <c r="R1432" s="180">
        <v>0</v>
      </c>
      <c r="S1432" s="180" t="s">
        <v>33</v>
      </c>
      <c r="T1432" s="180" t="s">
        <v>42</v>
      </c>
      <c r="U1432" s="180" t="b">
        <v>0</v>
      </c>
      <c r="V1432" s="180" t="s">
        <v>1858</v>
      </c>
      <c r="W1432" s="180" t="s">
        <v>42</v>
      </c>
      <c r="X1432" s="159"/>
      <c r="Y1432" s="159"/>
      <c r="Z1432" s="159"/>
    </row>
    <row r="1433" spans="1:26" ht="15" customHeight="1">
      <c r="A1433" s="180" t="s">
        <v>452</v>
      </c>
      <c r="B1433" s="180">
        <v>23275591</v>
      </c>
      <c r="C1433" s="180" t="s">
        <v>1837</v>
      </c>
      <c r="D1433" s="180" t="s">
        <v>4780</v>
      </c>
      <c r="E1433" s="180" t="s">
        <v>1890</v>
      </c>
      <c r="F1433" s="180">
        <v>430.73</v>
      </c>
      <c r="G1433" s="180" t="s">
        <v>1840</v>
      </c>
      <c r="H1433" s="180" t="s">
        <v>6336</v>
      </c>
      <c r="I1433" s="180" t="s">
        <v>1881</v>
      </c>
      <c r="J1433" s="180" t="s">
        <v>6337</v>
      </c>
      <c r="K1433" s="180" t="s">
        <v>6338</v>
      </c>
      <c r="L1433" s="180" t="s">
        <v>1837</v>
      </c>
      <c r="M1433" s="180" t="s">
        <v>1837</v>
      </c>
      <c r="N1433" s="180" t="s">
        <v>452</v>
      </c>
      <c r="O1433" s="180">
        <v>23275574</v>
      </c>
      <c r="P1433" s="180">
        <v>23277187</v>
      </c>
      <c r="Q1433" s="180" t="s">
        <v>4817</v>
      </c>
      <c r="R1433" s="180">
        <v>0</v>
      </c>
      <c r="S1433" s="180" t="s">
        <v>33</v>
      </c>
      <c r="T1433" s="180" t="s">
        <v>42</v>
      </c>
      <c r="U1433" s="180" t="b">
        <v>0</v>
      </c>
      <c r="V1433" s="180" t="s">
        <v>1858</v>
      </c>
      <c r="W1433" s="180" t="s">
        <v>42</v>
      </c>
      <c r="X1433" s="159"/>
      <c r="Y1433" s="159"/>
      <c r="Z1433" s="159"/>
    </row>
    <row r="1434" spans="1:26" ht="15" customHeight="1">
      <c r="A1434" s="180" t="s">
        <v>452</v>
      </c>
      <c r="B1434" s="180">
        <v>23275617</v>
      </c>
      <c r="C1434" s="180" t="s">
        <v>1837</v>
      </c>
      <c r="D1434" s="180" t="s">
        <v>3202</v>
      </c>
      <c r="E1434" s="180" t="s">
        <v>1839</v>
      </c>
      <c r="F1434" s="180">
        <v>1213.23</v>
      </c>
      <c r="G1434" s="180" t="s">
        <v>1840</v>
      </c>
      <c r="H1434" s="180" t="s">
        <v>4814</v>
      </c>
      <c r="I1434" s="180" t="s">
        <v>1881</v>
      </c>
      <c r="J1434" s="180" t="s">
        <v>6339</v>
      </c>
      <c r="K1434" s="180" t="s">
        <v>6340</v>
      </c>
      <c r="L1434" s="180" t="s">
        <v>1837</v>
      </c>
      <c r="M1434" s="180" t="s">
        <v>1837</v>
      </c>
      <c r="N1434" s="180" t="s">
        <v>452</v>
      </c>
      <c r="O1434" s="180">
        <v>23275574</v>
      </c>
      <c r="P1434" s="180">
        <v>23277187</v>
      </c>
      <c r="Q1434" s="180" t="s">
        <v>4817</v>
      </c>
      <c r="R1434" s="180">
        <v>0</v>
      </c>
      <c r="S1434" s="180" t="s">
        <v>33</v>
      </c>
      <c r="T1434" s="180" t="s">
        <v>42</v>
      </c>
      <c r="U1434" s="180" t="b">
        <v>0</v>
      </c>
      <c r="V1434" s="180" t="s">
        <v>1858</v>
      </c>
      <c r="W1434" s="180" t="s">
        <v>42</v>
      </c>
      <c r="X1434" s="159"/>
      <c r="Y1434" s="159"/>
      <c r="Z1434" s="159"/>
    </row>
    <row r="1435" spans="1:26" ht="15" customHeight="1">
      <c r="A1435" s="180" t="s">
        <v>452</v>
      </c>
      <c r="B1435" s="180">
        <v>24208137</v>
      </c>
      <c r="C1435" s="180" t="s">
        <v>1837</v>
      </c>
      <c r="D1435" s="180" t="s">
        <v>6341</v>
      </c>
      <c r="E1435" s="180" t="s">
        <v>1839</v>
      </c>
      <c r="F1435" s="180">
        <v>1029.31</v>
      </c>
      <c r="G1435" s="180" t="s">
        <v>1840</v>
      </c>
      <c r="H1435" s="180" t="s">
        <v>6342</v>
      </c>
      <c r="I1435" s="180" t="s">
        <v>2873</v>
      </c>
      <c r="J1435" s="180" t="s">
        <v>6343</v>
      </c>
      <c r="K1435" s="180" t="s">
        <v>6344</v>
      </c>
      <c r="L1435" s="180" t="s">
        <v>6345</v>
      </c>
      <c r="M1435" s="180" t="s">
        <v>1837</v>
      </c>
      <c r="N1435" s="180" t="s">
        <v>452</v>
      </c>
      <c r="O1435" s="180">
        <v>24207963</v>
      </c>
      <c r="P1435" s="180">
        <v>24208146</v>
      </c>
      <c r="Q1435" s="180" t="s">
        <v>6346</v>
      </c>
      <c r="R1435" s="180">
        <v>0</v>
      </c>
      <c r="S1435" s="180" t="s">
        <v>1905</v>
      </c>
      <c r="T1435" s="180" t="s">
        <v>42</v>
      </c>
      <c r="U1435" s="180" t="b">
        <v>0</v>
      </c>
      <c r="V1435" s="180" t="s">
        <v>1858</v>
      </c>
      <c r="W1435" s="180" t="s">
        <v>42</v>
      </c>
      <c r="X1435" s="159"/>
      <c r="Y1435" s="159"/>
      <c r="Z1435" s="159"/>
    </row>
    <row r="1436" spans="1:26" ht="15" customHeight="1">
      <c r="A1436" s="180" t="s">
        <v>452</v>
      </c>
      <c r="B1436" s="180">
        <v>24214060</v>
      </c>
      <c r="C1436" s="180" t="s">
        <v>1837</v>
      </c>
      <c r="D1436" s="180" t="s">
        <v>2085</v>
      </c>
      <c r="E1436" s="180" t="s">
        <v>1847</v>
      </c>
      <c r="F1436" s="180">
        <v>1260.26</v>
      </c>
      <c r="G1436" s="180" t="s">
        <v>1840</v>
      </c>
      <c r="H1436" s="180" t="s">
        <v>4818</v>
      </c>
      <c r="I1436" s="180" t="s">
        <v>4153</v>
      </c>
      <c r="J1436" s="180" t="s">
        <v>6347</v>
      </c>
      <c r="K1436" s="180" t="s">
        <v>6348</v>
      </c>
      <c r="L1436" s="180" t="s">
        <v>6349</v>
      </c>
      <c r="M1436" s="180" t="s">
        <v>1837</v>
      </c>
      <c r="N1436" s="180" t="s">
        <v>452</v>
      </c>
      <c r="O1436" s="180">
        <v>24214023</v>
      </c>
      <c r="P1436" s="180">
        <v>24214151</v>
      </c>
      <c r="Q1436" s="180" t="s">
        <v>4822</v>
      </c>
      <c r="R1436" s="180">
        <v>0</v>
      </c>
      <c r="S1436" s="180" t="s">
        <v>33</v>
      </c>
      <c r="T1436" s="180" t="s">
        <v>42</v>
      </c>
      <c r="U1436" s="180" t="b">
        <v>0</v>
      </c>
      <c r="V1436" s="180" t="s">
        <v>1858</v>
      </c>
      <c r="W1436" s="180" t="s">
        <v>42</v>
      </c>
      <c r="X1436" s="159"/>
      <c r="Y1436" s="159"/>
      <c r="Z1436" s="159"/>
    </row>
    <row r="1437" spans="1:26" ht="15" customHeight="1">
      <c r="A1437" s="180" t="s">
        <v>452</v>
      </c>
      <c r="B1437" s="180">
        <v>24300643</v>
      </c>
      <c r="C1437" s="180" t="s">
        <v>1837</v>
      </c>
      <c r="D1437" s="180" t="s">
        <v>1890</v>
      </c>
      <c r="E1437" s="180" t="s">
        <v>2561</v>
      </c>
      <c r="F1437" s="180" t="s">
        <v>1837</v>
      </c>
      <c r="G1437" s="180" t="s">
        <v>1840</v>
      </c>
      <c r="H1437" s="180" t="s">
        <v>2562</v>
      </c>
      <c r="I1437" s="180" t="s">
        <v>1842</v>
      </c>
      <c r="J1437" s="180" t="s">
        <v>1837</v>
      </c>
      <c r="K1437" s="180" t="s">
        <v>2563</v>
      </c>
      <c r="L1437" s="180" t="s">
        <v>1837</v>
      </c>
      <c r="M1437" s="180" t="s">
        <v>1844</v>
      </c>
      <c r="N1437" s="180" t="s">
        <v>452</v>
      </c>
      <c r="O1437" s="180">
        <v>24300407</v>
      </c>
      <c r="P1437" s="180">
        <v>24300857</v>
      </c>
      <c r="Q1437" s="180" t="s">
        <v>2564</v>
      </c>
      <c r="R1437" s="180">
        <v>0</v>
      </c>
      <c r="S1437" s="180" t="s">
        <v>1905</v>
      </c>
      <c r="T1437" s="180" t="s">
        <v>42</v>
      </c>
      <c r="U1437" s="180" t="b">
        <v>0</v>
      </c>
      <c r="V1437" s="180" t="s">
        <v>1858</v>
      </c>
      <c r="W1437" s="180" t="s">
        <v>42</v>
      </c>
      <c r="X1437" s="159"/>
      <c r="Y1437" s="159"/>
      <c r="Z1437" s="159"/>
    </row>
    <row r="1438" spans="1:26" ht="15" customHeight="1">
      <c r="A1438" s="180" t="s">
        <v>452</v>
      </c>
      <c r="B1438" s="180">
        <v>30622360</v>
      </c>
      <c r="C1438" s="180" t="s">
        <v>1837</v>
      </c>
      <c r="D1438" s="180" t="s">
        <v>1890</v>
      </c>
      <c r="E1438" s="180" t="s">
        <v>1898</v>
      </c>
      <c r="F1438" s="180">
        <v>543.22</v>
      </c>
      <c r="G1438" s="180" t="s">
        <v>1840</v>
      </c>
      <c r="H1438" s="180" t="s">
        <v>6350</v>
      </c>
      <c r="I1438" s="180" t="s">
        <v>1967</v>
      </c>
      <c r="J1438" s="180" t="s">
        <v>6351</v>
      </c>
      <c r="K1438" s="180" t="s">
        <v>6352</v>
      </c>
      <c r="L1438" s="180" t="s">
        <v>6353</v>
      </c>
      <c r="M1438" s="180" t="s">
        <v>1837</v>
      </c>
      <c r="N1438" s="180" t="s">
        <v>452</v>
      </c>
      <c r="O1438" s="180">
        <v>30622338</v>
      </c>
      <c r="P1438" s="180">
        <v>30622399</v>
      </c>
      <c r="Q1438" s="180" t="s">
        <v>6354</v>
      </c>
      <c r="R1438" s="180">
        <v>0</v>
      </c>
      <c r="S1438" s="180" t="s">
        <v>1905</v>
      </c>
      <c r="T1438" s="180" t="s">
        <v>42</v>
      </c>
      <c r="U1438" s="180" t="b">
        <v>0</v>
      </c>
      <c r="V1438" s="180" t="s">
        <v>1858</v>
      </c>
      <c r="W1438" s="180" t="s">
        <v>42</v>
      </c>
      <c r="X1438" s="159"/>
      <c r="Y1438" s="159"/>
      <c r="Z1438" s="159"/>
    </row>
    <row r="1439" spans="1:26" ht="15" customHeight="1">
      <c r="A1439" s="180" t="s">
        <v>452</v>
      </c>
      <c r="B1439" s="180">
        <v>53152762</v>
      </c>
      <c r="C1439" s="180" t="s">
        <v>1837</v>
      </c>
      <c r="D1439" s="180" t="s">
        <v>1839</v>
      </c>
      <c r="E1439" s="180" t="s">
        <v>2572</v>
      </c>
      <c r="F1439" s="180">
        <v>1517.67</v>
      </c>
      <c r="G1439" s="180" t="s">
        <v>1840</v>
      </c>
      <c r="H1439" s="180" t="s">
        <v>2573</v>
      </c>
      <c r="I1439" s="180" t="s">
        <v>2574</v>
      </c>
      <c r="J1439" s="180" t="s">
        <v>2575</v>
      </c>
      <c r="K1439" s="180" t="s">
        <v>2576</v>
      </c>
      <c r="L1439" s="180" t="s">
        <v>2577</v>
      </c>
      <c r="M1439" s="180" t="s">
        <v>1896</v>
      </c>
      <c r="N1439" s="180" t="s">
        <v>452</v>
      </c>
      <c r="O1439" s="180">
        <v>53152260</v>
      </c>
      <c r="P1439" s="180">
        <v>53153098</v>
      </c>
      <c r="Q1439" s="180" t="s">
        <v>2578</v>
      </c>
      <c r="R1439" s="180">
        <v>0</v>
      </c>
      <c r="S1439" s="180" t="s">
        <v>33</v>
      </c>
      <c r="T1439" s="180" t="s">
        <v>42</v>
      </c>
      <c r="U1439" s="180" t="b">
        <v>0</v>
      </c>
      <c r="V1439" s="180" t="s">
        <v>1858</v>
      </c>
      <c r="W1439" s="180" t="s">
        <v>42</v>
      </c>
      <c r="X1439" s="159"/>
      <c r="Y1439" s="159"/>
      <c r="Z1439" s="159"/>
    </row>
    <row r="1440" spans="1:26" ht="15" customHeight="1">
      <c r="A1440" s="180" t="s">
        <v>452</v>
      </c>
      <c r="B1440" s="180">
        <v>61697889</v>
      </c>
      <c r="C1440" s="180" t="s">
        <v>1837</v>
      </c>
      <c r="D1440" s="180" t="s">
        <v>2046</v>
      </c>
      <c r="E1440" s="180" t="s">
        <v>1847</v>
      </c>
      <c r="F1440" s="180">
        <v>1184.4000000000001</v>
      </c>
      <c r="G1440" s="180" t="s">
        <v>1840</v>
      </c>
      <c r="H1440" s="180" t="s">
        <v>6355</v>
      </c>
      <c r="I1440" s="180" t="s">
        <v>6325</v>
      </c>
      <c r="J1440" s="180" t="s">
        <v>6356</v>
      </c>
      <c r="K1440" s="180" t="s">
        <v>6357</v>
      </c>
      <c r="L1440" s="180" t="s">
        <v>6358</v>
      </c>
      <c r="M1440" s="180" t="s">
        <v>1837</v>
      </c>
      <c r="N1440" s="180" t="s">
        <v>452</v>
      </c>
      <c r="O1440" s="180">
        <v>61697850</v>
      </c>
      <c r="P1440" s="180">
        <v>61697954</v>
      </c>
      <c r="Q1440" s="180" t="s">
        <v>6359</v>
      </c>
      <c r="R1440" s="180">
        <v>0</v>
      </c>
      <c r="S1440" s="180" t="s">
        <v>1905</v>
      </c>
      <c r="T1440" s="180" t="s">
        <v>42</v>
      </c>
      <c r="U1440" s="180" t="b">
        <v>0</v>
      </c>
      <c r="V1440" s="180" t="s">
        <v>1858</v>
      </c>
      <c r="W1440" s="180" t="s">
        <v>42</v>
      </c>
      <c r="X1440" s="159"/>
      <c r="Y1440" s="159"/>
      <c r="Z1440" s="159"/>
    </row>
    <row r="1441" spans="1:26" ht="15" customHeight="1">
      <c r="A1441" s="180" t="s">
        <v>452</v>
      </c>
      <c r="B1441" s="180">
        <v>92071010</v>
      </c>
      <c r="C1441" s="180" t="s">
        <v>1837</v>
      </c>
      <c r="D1441" s="180" t="s">
        <v>1847</v>
      </c>
      <c r="E1441" s="180" t="s">
        <v>6360</v>
      </c>
      <c r="F1441" s="180">
        <v>30</v>
      </c>
      <c r="G1441" s="180" t="s">
        <v>1840</v>
      </c>
      <c r="H1441" s="180" t="s">
        <v>6361</v>
      </c>
      <c r="I1441" s="180" t="s">
        <v>773</v>
      </c>
      <c r="J1441" s="180" t="s">
        <v>1837</v>
      </c>
      <c r="K1441" s="180" t="s">
        <v>1837</v>
      </c>
      <c r="L1441" s="180" t="s">
        <v>1837</v>
      </c>
      <c r="M1441" s="180" t="s">
        <v>1896</v>
      </c>
      <c r="N1441" s="180" t="s">
        <v>452</v>
      </c>
      <c r="O1441" s="180">
        <v>92070934</v>
      </c>
      <c r="P1441" s="180">
        <v>92071053</v>
      </c>
      <c r="Q1441" s="180" t="s">
        <v>2594</v>
      </c>
      <c r="R1441" s="180">
        <v>0</v>
      </c>
      <c r="S1441" s="180" t="s">
        <v>33</v>
      </c>
      <c r="T1441" s="180" t="s">
        <v>42</v>
      </c>
      <c r="U1441" s="180" t="b">
        <v>0</v>
      </c>
      <c r="V1441" s="180" t="s">
        <v>1858</v>
      </c>
      <c r="W1441" s="180" t="s">
        <v>42</v>
      </c>
      <c r="X1441" s="159"/>
      <c r="Y1441" s="159"/>
      <c r="Z1441" s="159"/>
    </row>
    <row r="1442" spans="1:26" ht="15" customHeight="1">
      <c r="A1442" s="180" t="s">
        <v>452</v>
      </c>
      <c r="B1442" s="180">
        <v>92688192</v>
      </c>
      <c r="C1442" s="180" t="s">
        <v>1837</v>
      </c>
      <c r="D1442" s="180" t="s">
        <v>2530</v>
      </c>
      <c r="E1442" s="180" t="s">
        <v>1839</v>
      </c>
      <c r="F1442" s="180">
        <v>894.6</v>
      </c>
      <c r="G1442" s="180" t="s">
        <v>1840</v>
      </c>
      <c r="H1442" s="180" t="s">
        <v>2595</v>
      </c>
      <c r="I1442" s="180" t="s">
        <v>2061</v>
      </c>
      <c r="J1442" s="180" t="s">
        <v>2596</v>
      </c>
      <c r="K1442" s="180" t="s">
        <v>2597</v>
      </c>
      <c r="L1442" s="180" t="s">
        <v>2598</v>
      </c>
      <c r="M1442" s="180" t="s">
        <v>1896</v>
      </c>
      <c r="N1442" s="180" t="s">
        <v>452</v>
      </c>
      <c r="O1442" s="180">
        <v>92687925</v>
      </c>
      <c r="P1442" s="180">
        <v>92688252</v>
      </c>
      <c r="Q1442" s="180" t="s">
        <v>2599</v>
      </c>
      <c r="R1442" s="180">
        <v>0</v>
      </c>
      <c r="S1442" s="180" t="s">
        <v>1905</v>
      </c>
      <c r="T1442" s="180" t="s">
        <v>42</v>
      </c>
      <c r="U1442" s="180" t="b">
        <v>0</v>
      </c>
      <c r="V1442" s="180" t="s">
        <v>1858</v>
      </c>
      <c r="W1442" s="180" t="s">
        <v>42</v>
      </c>
      <c r="X1442" s="159"/>
      <c r="Y1442" s="159"/>
      <c r="Z1442" s="159"/>
    </row>
    <row r="1443" spans="1:26" ht="15" customHeight="1">
      <c r="A1443" s="180" t="s">
        <v>452</v>
      </c>
      <c r="B1443" s="180">
        <v>104588781</v>
      </c>
      <c r="C1443" s="180" t="s">
        <v>1837</v>
      </c>
      <c r="D1443" s="180" t="s">
        <v>2620</v>
      </c>
      <c r="E1443" s="180" t="s">
        <v>1839</v>
      </c>
      <c r="F1443" s="180">
        <v>1100.76</v>
      </c>
      <c r="G1443" s="180" t="s">
        <v>1840</v>
      </c>
      <c r="H1443" s="180" t="s">
        <v>2621</v>
      </c>
      <c r="I1443" s="180" t="s">
        <v>2622</v>
      </c>
      <c r="J1443" s="180" t="s">
        <v>2623</v>
      </c>
      <c r="K1443" s="180" t="s">
        <v>2624</v>
      </c>
      <c r="L1443" s="180" t="s">
        <v>2625</v>
      </c>
      <c r="M1443" s="180" t="s">
        <v>1877</v>
      </c>
      <c r="N1443" s="180" t="s">
        <v>452</v>
      </c>
      <c r="O1443" s="180">
        <v>104588577</v>
      </c>
      <c r="P1443" s="180">
        <v>104588783</v>
      </c>
      <c r="Q1443" s="180" t="s">
        <v>2626</v>
      </c>
      <c r="R1443" s="180">
        <v>0</v>
      </c>
      <c r="S1443" s="180" t="s">
        <v>1905</v>
      </c>
      <c r="T1443" s="180" t="s">
        <v>42</v>
      </c>
      <c r="U1443" s="180" t="b">
        <v>0</v>
      </c>
      <c r="V1443" s="180" t="s">
        <v>1858</v>
      </c>
      <c r="W1443" s="180" t="s">
        <v>42</v>
      </c>
      <c r="X1443" s="159"/>
      <c r="Y1443" s="159"/>
      <c r="Z1443" s="159"/>
    </row>
    <row r="1444" spans="1:26" ht="15" customHeight="1">
      <c r="A1444" s="180" t="s">
        <v>453</v>
      </c>
      <c r="B1444" s="180">
        <v>20535052</v>
      </c>
      <c r="C1444" s="180" t="s">
        <v>1837</v>
      </c>
      <c r="D1444" s="180" t="s">
        <v>2643</v>
      </c>
      <c r="E1444" s="180" t="s">
        <v>1839</v>
      </c>
      <c r="F1444" s="180">
        <v>141.72999999999999</v>
      </c>
      <c r="G1444" s="180" t="s">
        <v>1837</v>
      </c>
      <c r="H1444" s="180" t="s">
        <v>6362</v>
      </c>
      <c r="I1444" s="180" t="s">
        <v>1887</v>
      </c>
      <c r="J1444" s="180" t="s">
        <v>6363</v>
      </c>
      <c r="K1444" s="180" t="s">
        <v>1837</v>
      </c>
      <c r="L1444" s="180" t="s">
        <v>1837</v>
      </c>
      <c r="M1444" s="180" t="s">
        <v>1837</v>
      </c>
      <c r="N1444" s="180" t="s">
        <v>453</v>
      </c>
      <c r="O1444" s="180">
        <v>20534258</v>
      </c>
      <c r="P1444" s="180">
        <v>20535689</v>
      </c>
      <c r="Q1444" s="180" t="s">
        <v>2631</v>
      </c>
      <c r="R1444" s="180">
        <v>0</v>
      </c>
      <c r="S1444" s="180" t="s">
        <v>33</v>
      </c>
      <c r="T1444" s="180" t="s">
        <v>42</v>
      </c>
      <c r="U1444" s="180" t="b">
        <v>0</v>
      </c>
      <c r="V1444" s="180" t="s">
        <v>1858</v>
      </c>
      <c r="W1444" s="180" t="s">
        <v>42</v>
      </c>
      <c r="X1444" s="159"/>
      <c r="Y1444" s="159"/>
      <c r="Z1444" s="159"/>
    </row>
    <row r="1445" spans="1:26" ht="15" customHeight="1">
      <c r="A1445" s="180" t="s">
        <v>453</v>
      </c>
      <c r="B1445" s="180">
        <v>20535057</v>
      </c>
      <c r="C1445" s="180" t="s">
        <v>1837</v>
      </c>
      <c r="D1445" s="180" t="s">
        <v>1839</v>
      </c>
      <c r="E1445" s="180" t="s">
        <v>2271</v>
      </c>
      <c r="F1445" s="180">
        <v>153.72999999999999</v>
      </c>
      <c r="G1445" s="180" t="s">
        <v>1837</v>
      </c>
      <c r="H1445" s="180" t="s">
        <v>6364</v>
      </c>
      <c r="I1445" s="180" t="s">
        <v>1887</v>
      </c>
      <c r="J1445" s="180" t="s">
        <v>6365</v>
      </c>
      <c r="K1445" s="180" t="s">
        <v>1837</v>
      </c>
      <c r="L1445" s="180" t="s">
        <v>1837</v>
      </c>
      <c r="M1445" s="180" t="s">
        <v>1837</v>
      </c>
      <c r="N1445" s="180" t="s">
        <v>453</v>
      </c>
      <c r="O1445" s="180">
        <v>20534258</v>
      </c>
      <c r="P1445" s="180">
        <v>20535689</v>
      </c>
      <c r="Q1445" s="180" t="s">
        <v>2631</v>
      </c>
      <c r="R1445" s="180">
        <v>0</v>
      </c>
      <c r="S1445" s="180" t="s">
        <v>33</v>
      </c>
      <c r="T1445" s="180" t="s">
        <v>42</v>
      </c>
      <c r="U1445" s="180" t="b">
        <v>0</v>
      </c>
      <c r="V1445" s="180" t="s">
        <v>1858</v>
      </c>
      <c r="W1445" s="180" t="s">
        <v>42</v>
      </c>
      <c r="X1445" s="159"/>
      <c r="Y1445" s="159"/>
      <c r="Z1445" s="159"/>
    </row>
    <row r="1446" spans="1:26" ht="15" customHeight="1">
      <c r="A1446" s="180" t="s">
        <v>453</v>
      </c>
      <c r="B1446" s="180">
        <v>20541599</v>
      </c>
      <c r="C1446" s="180" t="s">
        <v>1837</v>
      </c>
      <c r="D1446" s="180" t="s">
        <v>4838</v>
      </c>
      <c r="E1446" s="180" t="s">
        <v>1890</v>
      </c>
      <c r="F1446" s="180">
        <v>30</v>
      </c>
      <c r="G1446" s="180" t="s">
        <v>1840</v>
      </c>
      <c r="H1446" s="180" t="s">
        <v>6366</v>
      </c>
      <c r="I1446" s="180" t="s">
        <v>773</v>
      </c>
      <c r="J1446" s="180" t="s">
        <v>1837</v>
      </c>
      <c r="K1446" s="180" t="s">
        <v>1837</v>
      </c>
      <c r="L1446" s="180" t="s">
        <v>1837</v>
      </c>
      <c r="M1446" s="180" t="s">
        <v>1896</v>
      </c>
      <c r="N1446" s="180" t="s">
        <v>453</v>
      </c>
      <c r="O1446" s="180">
        <v>20541547</v>
      </c>
      <c r="P1446" s="180">
        <v>20541709</v>
      </c>
      <c r="Q1446" s="180" t="s">
        <v>2631</v>
      </c>
      <c r="R1446" s="180">
        <v>0</v>
      </c>
      <c r="S1446" s="180" t="s">
        <v>33</v>
      </c>
      <c r="T1446" s="180" t="s">
        <v>42</v>
      </c>
      <c r="U1446" s="180" t="b">
        <v>0</v>
      </c>
      <c r="V1446" s="180" t="s">
        <v>1846</v>
      </c>
      <c r="W1446" s="180" t="s">
        <v>42</v>
      </c>
      <c r="X1446" s="159"/>
      <c r="Y1446" s="159"/>
      <c r="Z1446" s="159"/>
    </row>
    <row r="1447" spans="1:26" ht="15" customHeight="1">
      <c r="A1447" s="180" t="s">
        <v>453</v>
      </c>
      <c r="B1447" s="180">
        <v>22786677</v>
      </c>
      <c r="C1447" s="180" t="s">
        <v>1837</v>
      </c>
      <c r="D1447" s="180" t="s">
        <v>6367</v>
      </c>
      <c r="E1447" s="180" t="s">
        <v>1890</v>
      </c>
      <c r="F1447" s="180">
        <v>285.73</v>
      </c>
      <c r="G1447" s="180" t="s">
        <v>1840</v>
      </c>
      <c r="H1447" s="180" t="s">
        <v>6368</v>
      </c>
      <c r="I1447" s="180" t="s">
        <v>2532</v>
      </c>
      <c r="J1447" s="180" t="s">
        <v>6369</v>
      </c>
      <c r="K1447" s="180" t="s">
        <v>6370</v>
      </c>
      <c r="L1447" s="180" t="s">
        <v>1837</v>
      </c>
      <c r="M1447" s="180" t="s">
        <v>1837</v>
      </c>
      <c r="N1447" s="180" t="s">
        <v>453</v>
      </c>
      <c r="O1447" s="180">
        <v>22786656</v>
      </c>
      <c r="P1447" s="180">
        <v>22786834</v>
      </c>
      <c r="Q1447" s="180" t="s">
        <v>6371</v>
      </c>
      <c r="R1447" s="180">
        <v>0</v>
      </c>
      <c r="S1447" s="180" t="s">
        <v>1905</v>
      </c>
      <c r="T1447" s="180" t="s">
        <v>42</v>
      </c>
      <c r="U1447" s="180" t="b">
        <v>0</v>
      </c>
      <c r="V1447" s="180" t="s">
        <v>1858</v>
      </c>
      <c r="W1447" s="180" t="s">
        <v>42</v>
      </c>
      <c r="X1447" s="159"/>
      <c r="Y1447" s="159"/>
      <c r="Z1447" s="159"/>
    </row>
    <row r="1448" spans="1:26" ht="15" customHeight="1">
      <c r="A1448" s="180" t="s">
        <v>453</v>
      </c>
      <c r="B1448" s="180">
        <v>23129893</v>
      </c>
      <c r="C1448" s="180" t="s">
        <v>1837</v>
      </c>
      <c r="D1448" s="180" t="s">
        <v>1847</v>
      </c>
      <c r="E1448" s="180" t="s">
        <v>6372</v>
      </c>
      <c r="F1448" s="180">
        <v>30</v>
      </c>
      <c r="G1448" s="180" t="s">
        <v>1840</v>
      </c>
      <c r="H1448" s="180" t="s">
        <v>6373</v>
      </c>
      <c r="I1448" s="180" t="s">
        <v>773</v>
      </c>
      <c r="J1448" s="180" t="s">
        <v>1837</v>
      </c>
      <c r="K1448" s="180" t="s">
        <v>1837</v>
      </c>
      <c r="L1448" s="180" t="s">
        <v>1837</v>
      </c>
      <c r="M1448" s="180" t="s">
        <v>1844</v>
      </c>
      <c r="N1448" s="180" t="s">
        <v>453</v>
      </c>
      <c r="O1448" s="180">
        <v>23129469</v>
      </c>
      <c r="P1448" s="180">
        <v>23130394</v>
      </c>
      <c r="Q1448" s="180" t="s">
        <v>1207</v>
      </c>
      <c r="R1448" s="180">
        <v>0</v>
      </c>
      <c r="S1448" s="180" t="s">
        <v>33</v>
      </c>
      <c r="T1448" s="180" t="s">
        <v>42</v>
      </c>
      <c r="U1448" s="180" t="b">
        <v>0</v>
      </c>
      <c r="V1448" s="180" t="s">
        <v>1858</v>
      </c>
      <c r="W1448" s="180" t="s">
        <v>42</v>
      </c>
      <c r="X1448" s="159"/>
      <c r="Y1448" s="159"/>
      <c r="Z1448" s="159"/>
    </row>
    <row r="1449" spans="1:26" ht="15" customHeight="1">
      <c r="A1449" s="180" t="s">
        <v>453</v>
      </c>
      <c r="B1449" s="180">
        <v>23130110</v>
      </c>
      <c r="C1449" s="180" t="s">
        <v>1837</v>
      </c>
      <c r="D1449" s="180" t="s">
        <v>1839</v>
      </c>
      <c r="E1449" s="180" t="s">
        <v>6374</v>
      </c>
      <c r="F1449" s="180">
        <v>30</v>
      </c>
      <c r="G1449" s="180" t="s">
        <v>1840</v>
      </c>
      <c r="H1449" s="180" t="s">
        <v>6375</v>
      </c>
      <c r="I1449" s="180" t="s">
        <v>773</v>
      </c>
      <c r="J1449" s="180" t="s">
        <v>1837</v>
      </c>
      <c r="K1449" s="180" t="s">
        <v>1837</v>
      </c>
      <c r="L1449" s="180" t="s">
        <v>1837</v>
      </c>
      <c r="M1449" s="180" t="s">
        <v>1844</v>
      </c>
      <c r="N1449" s="180" t="s">
        <v>453</v>
      </c>
      <c r="O1449" s="180">
        <v>23129469</v>
      </c>
      <c r="P1449" s="180">
        <v>23130394</v>
      </c>
      <c r="Q1449" s="180" t="s">
        <v>1207</v>
      </c>
      <c r="R1449" s="180">
        <v>0</v>
      </c>
      <c r="S1449" s="180" t="s">
        <v>33</v>
      </c>
      <c r="T1449" s="180" t="s">
        <v>42</v>
      </c>
      <c r="U1449" s="180" t="b">
        <v>0</v>
      </c>
      <c r="V1449" s="180" t="s">
        <v>1858</v>
      </c>
      <c r="W1449" s="180" t="s">
        <v>42</v>
      </c>
      <c r="X1449" s="159"/>
      <c r="Y1449" s="159"/>
      <c r="Z1449" s="159"/>
    </row>
    <row r="1450" spans="1:26" ht="15" customHeight="1">
      <c r="A1450" s="180" t="s">
        <v>453</v>
      </c>
      <c r="B1450" s="180">
        <v>23130292</v>
      </c>
      <c r="C1450" s="180" t="s">
        <v>1837</v>
      </c>
      <c r="D1450" s="180" t="s">
        <v>6376</v>
      </c>
      <c r="E1450" s="180" t="s">
        <v>1866</v>
      </c>
      <c r="F1450" s="180">
        <v>30</v>
      </c>
      <c r="G1450" s="180" t="s">
        <v>1840</v>
      </c>
      <c r="H1450" s="180" t="s">
        <v>6377</v>
      </c>
      <c r="I1450" s="180" t="s">
        <v>773</v>
      </c>
      <c r="J1450" s="180" t="s">
        <v>1837</v>
      </c>
      <c r="K1450" s="180" t="s">
        <v>1837</v>
      </c>
      <c r="L1450" s="180" t="s">
        <v>1837</v>
      </c>
      <c r="M1450" s="180" t="s">
        <v>1844</v>
      </c>
      <c r="N1450" s="180" t="s">
        <v>453</v>
      </c>
      <c r="O1450" s="180">
        <v>23129469</v>
      </c>
      <c r="P1450" s="180">
        <v>23130394</v>
      </c>
      <c r="Q1450" s="180" t="s">
        <v>1207</v>
      </c>
      <c r="R1450" s="180">
        <v>0</v>
      </c>
      <c r="S1450" s="180" t="s">
        <v>33</v>
      </c>
      <c r="T1450" s="180" t="s">
        <v>42</v>
      </c>
      <c r="U1450" s="180" t="b">
        <v>0</v>
      </c>
      <c r="V1450" s="180" t="s">
        <v>1858</v>
      </c>
      <c r="W1450" s="180" t="s">
        <v>42</v>
      </c>
      <c r="X1450" s="159"/>
      <c r="Y1450" s="159"/>
      <c r="Z1450" s="159"/>
    </row>
    <row r="1451" spans="1:26" ht="15" customHeight="1">
      <c r="A1451" s="180" t="s">
        <v>453</v>
      </c>
      <c r="B1451" s="180">
        <v>23136585</v>
      </c>
      <c r="C1451" s="180" t="s">
        <v>1837</v>
      </c>
      <c r="D1451" s="180" t="s">
        <v>4844</v>
      </c>
      <c r="E1451" s="180" t="s">
        <v>1890</v>
      </c>
      <c r="F1451" s="180">
        <v>30</v>
      </c>
      <c r="G1451" s="180" t="s">
        <v>1840</v>
      </c>
      <c r="H1451" s="180" t="s">
        <v>6378</v>
      </c>
      <c r="I1451" s="180" t="s">
        <v>773</v>
      </c>
      <c r="J1451" s="180" t="s">
        <v>1837</v>
      </c>
      <c r="K1451" s="180" t="s">
        <v>1837</v>
      </c>
      <c r="L1451" s="180" t="s">
        <v>1837</v>
      </c>
      <c r="M1451" s="180" t="s">
        <v>1877</v>
      </c>
      <c r="N1451" s="180" t="s">
        <v>453</v>
      </c>
      <c r="O1451" s="180">
        <v>23136533</v>
      </c>
      <c r="P1451" s="180">
        <v>23136731</v>
      </c>
      <c r="Q1451" s="180" t="s">
        <v>4846</v>
      </c>
      <c r="R1451" s="180">
        <v>0</v>
      </c>
      <c r="S1451" s="180" t="s">
        <v>33</v>
      </c>
      <c r="T1451" s="180" t="s">
        <v>42</v>
      </c>
      <c r="U1451" s="180" t="b">
        <v>0</v>
      </c>
      <c r="V1451" s="180" t="s">
        <v>1858</v>
      </c>
      <c r="W1451" s="180" t="s">
        <v>42</v>
      </c>
      <c r="X1451" s="159"/>
      <c r="Y1451" s="159"/>
      <c r="Z1451" s="159"/>
    </row>
    <row r="1452" spans="1:26" ht="15" customHeight="1">
      <c r="A1452" s="180" t="s">
        <v>453</v>
      </c>
      <c r="B1452" s="180">
        <v>23334089</v>
      </c>
      <c r="C1452" s="180" t="s">
        <v>1837</v>
      </c>
      <c r="D1452" s="180" t="s">
        <v>1839</v>
      </c>
      <c r="E1452" s="180" t="s">
        <v>6379</v>
      </c>
      <c r="F1452" s="180">
        <v>30</v>
      </c>
      <c r="G1452" s="180" t="s">
        <v>1840</v>
      </c>
      <c r="H1452" s="180" t="s">
        <v>6380</v>
      </c>
      <c r="I1452" s="180" t="s">
        <v>773</v>
      </c>
      <c r="J1452" s="180" t="s">
        <v>1837</v>
      </c>
      <c r="K1452" s="180" t="s">
        <v>1837</v>
      </c>
      <c r="L1452" s="180" t="s">
        <v>1837</v>
      </c>
      <c r="M1452" s="180" t="s">
        <v>1896</v>
      </c>
      <c r="N1452" s="180" t="s">
        <v>453</v>
      </c>
      <c r="O1452" s="180">
        <v>23334015</v>
      </c>
      <c r="P1452" s="180">
        <v>23334141</v>
      </c>
      <c r="Q1452" s="180" t="s">
        <v>1207</v>
      </c>
      <c r="R1452" s="180">
        <v>0</v>
      </c>
      <c r="S1452" s="180" t="s">
        <v>33</v>
      </c>
      <c r="T1452" s="180" t="s">
        <v>42</v>
      </c>
      <c r="U1452" s="180" t="b">
        <v>0</v>
      </c>
      <c r="V1452" s="180" t="s">
        <v>1858</v>
      </c>
      <c r="W1452" s="180" t="s">
        <v>42</v>
      </c>
      <c r="X1452" s="159"/>
      <c r="Y1452" s="159"/>
      <c r="Z1452" s="159"/>
    </row>
    <row r="1453" spans="1:26" ht="15" customHeight="1">
      <c r="A1453" s="180" t="s">
        <v>453</v>
      </c>
      <c r="B1453" s="180">
        <v>23334102</v>
      </c>
      <c r="C1453" s="180" t="s">
        <v>1837</v>
      </c>
      <c r="D1453" s="180" t="s">
        <v>1866</v>
      </c>
      <c r="E1453" s="180" t="s">
        <v>6381</v>
      </c>
      <c r="F1453" s="180">
        <v>30</v>
      </c>
      <c r="G1453" s="180" t="s">
        <v>1840</v>
      </c>
      <c r="H1453" s="180" t="s">
        <v>6382</v>
      </c>
      <c r="I1453" s="180" t="s">
        <v>773</v>
      </c>
      <c r="J1453" s="180" t="s">
        <v>1837</v>
      </c>
      <c r="K1453" s="180" t="s">
        <v>1837</v>
      </c>
      <c r="L1453" s="180" t="s">
        <v>1837</v>
      </c>
      <c r="M1453" s="180" t="s">
        <v>1896</v>
      </c>
      <c r="N1453" s="180" t="s">
        <v>453</v>
      </c>
      <c r="O1453" s="180">
        <v>23334015</v>
      </c>
      <c r="P1453" s="180">
        <v>23334141</v>
      </c>
      <c r="Q1453" s="180" t="s">
        <v>1207</v>
      </c>
      <c r="R1453" s="180">
        <v>0</v>
      </c>
      <c r="S1453" s="180" t="s">
        <v>33</v>
      </c>
      <c r="T1453" s="180" t="s">
        <v>42</v>
      </c>
      <c r="U1453" s="180" t="b">
        <v>1</v>
      </c>
      <c r="V1453" s="180" t="s">
        <v>1858</v>
      </c>
      <c r="W1453" s="180" t="s">
        <v>42</v>
      </c>
      <c r="X1453" s="159"/>
      <c r="Y1453" s="159"/>
      <c r="Z1453" s="159"/>
    </row>
    <row r="1454" spans="1:26" ht="15" customHeight="1">
      <c r="A1454" s="180" t="s">
        <v>453</v>
      </c>
      <c r="B1454" s="180">
        <v>23439857</v>
      </c>
      <c r="C1454" s="180" t="s">
        <v>1837</v>
      </c>
      <c r="D1454" s="180" t="s">
        <v>1866</v>
      </c>
      <c r="E1454" s="180" t="s">
        <v>2647</v>
      </c>
      <c r="F1454" s="180">
        <v>826.06</v>
      </c>
      <c r="G1454" s="180" t="s">
        <v>1837</v>
      </c>
      <c r="H1454" s="180" t="s">
        <v>6383</v>
      </c>
      <c r="I1454" s="180" t="s">
        <v>2452</v>
      </c>
      <c r="J1454" s="180" t="s">
        <v>6384</v>
      </c>
      <c r="K1454" s="180" t="s">
        <v>1837</v>
      </c>
      <c r="L1454" s="180" t="s">
        <v>1837</v>
      </c>
      <c r="M1454" s="180" t="s">
        <v>1837</v>
      </c>
      <c r="N1454" s="180" t="s">
        <v>453</v>
      </c>
      <c r="O1454" s="180">
        <v>23439744</v>
      </c>
      <c r="P1454" s="180">
        <v>23441682</v>
      </c>
      <c r="Q1454" s="180" t="s">
        <v>2649</v>
      </c>
      <c r="R1454" s="180">
        <v>0</v>
      </c>
      <c r="S1454" s="180" t="s">
        <v>33</v>
      </c>
      <c r="T1454" s="180" t="s">
        <v>42</v>
      </c>
      <c r="U1454" s="180" t="b">
        <v>0</v>
      </c>
      <c r="V1454" s="180" t="s">
        <v>1858</v>
      </c>
      <c r="W1454" s="180" t="s">
        <v>42</v>
      </c>
      <c r="X1454" s="159"/>
      <c r="Y1454" s="159"/>
      <c r="Z1454" s="159"/>
    </row>
    <row r="1455" spans="1:26" ht="15" customHeight="1">
      <c r="A1455" s="180" t="s">
        <v>453</v>
      </c>
      <c r="B1455" s="180">
        <v>23440321</v>
      </c>
      <c r="C1455" s="180" t="s">
        <v>1837</v>
      </c>
      <c r="D1455" s="180" t="s">
        <v>1847</v>
      </c>
      <c r="E1455" s="180" t="s">
        <v>2161</v>
      </c>
      <c r="F1455" s="180">
        <v>223.73</v>
      </c>
      <c r="G1455" s="180" t="s">
        <v>1837</v>
      </c>
      <c r="H1455" s="180" t="s">
        <v>6385</v>
      </c>
      <c r="I1455" s="180" t="s">
        <v>2098</v>
      </c>
      <c r="J1455" s="180" t="s">
        <v>6386</v>
      </c>
      <c r="K1455" s="180" t="s">
        <v>1837</v>
      </c>
      <c r="L1455" s="180" t="s">
        <v>1837</v>
      </c>
      <c r="M1455" s="180" t="s">
        <v>1837</v>
      </c>
      <c r="N1455" s="180" t="s">
        <v>453</v>
      </c>
      <c r="O1455" s="180">
        <v>23439744</v>
      </c>
      <c r="P1455" s="180">
        <v>23441682</v>
      </c>
      <c r="Q1455" s="180" t="s">
        <v>2649</v>
      </c>
      <c r="R1455" s="180">
        <v>0</v>
      </c>
      <c r="S1455" s="180" t="s">
        <v>33</v>
      </c>
      <c r="T1455" s="180" t="s">
        <v>42</v>
      </c>
      <c r="U1455" s="180" t="b">
        <v>0</v>
      </c>
      <c r="V1455" s="180" t="s">
        <v>1858</v>
      </c>
      <c r="W1455" s="180" t="s">
        <v>42</v>
      </c>
      <c r="X1455" s="159"/>
      <c r="Y1455" s="159"/>
      <c r="Z1455" s="159"/>
    </row>
    <row r="1456" spans="1:26" ht="15" customHeight="1">
      <c r="A1456" s="180" t="s">
        <v>453</v>
      </c>
      <c r="B1456" s="180">
        <v>23440394</v>
      </c>
      <c r="C1456" s="180" t="s">
        <v>1837</v>
      </c>
      <c r="D1456" s="180" t="s">
        <v>2046</v>
      </c>
      <c r="E1456" s="180" t="s">
        <v>1847</v>
      </c>
      <c r="F1456" s="180">
        <v>1624.73</v>
      </c>
      <c r="G1456" s="180" t="s">
        <v>1837</v>
      </c>
      <c r="H1456" s="180" t="s">
        <v>2650</v>
      </c>
      <c r="I1456" s="180" t="s">
        <v>1990</v>
      </c>
      <c r="J1456" s="180" t="s">
        <v>6387</v>
      </c>
      <c r="K1456" s="180" t="s">
        <v>1837</v>
      </c>
      <c r="L1456" s="180" t="s">
        <v>1837</v>
      </c>
      <c r="M1456" s="180" t="s">
        <v>1837</v>
      </c>
      <c r="N1456" s="180" t="s">
        <v>453</v>
      </c>
      <c r="O1456" s="180">
        <v>23439744</v>
      </c>
      <c r="P1456" s="180">
        <v>23441682</v>
      </c>
      <c r="Q1456" s="180" t="s">
        <v>2649</v>
      </c>
      <c r="R1456" s="180">
        <v>0</v>
      </c>
      <c r="S1456" s="180" t="s">
        <v>33</v>
      </c>
      <c r="T1456" s="180" t="s">
        <v>42</v>
      </c>
      <c r="U1456" s="180" t="b">
        <v>0</v>
      </c>
      <c r="V1456" s="180" t="s">
        <v>1858</v>
      </c>
      <c r="W1456" s="180" t="s">
        <v>42</v>
      </c>
      <c r="X1456" s="159"/>
      <c r="Y1456" s="159"/>
      <c r="Z1456" s="159"/>
    </row>
    <row r="1457" spans="1:26" ht="15" customHeight="1">
      <c r="A1457" s="180" t="s">
        <v>453</v>
      </c>
      <c r="B1457" s="180">
        <v>23440457</v>
      </c>
      <c r="C1457" s="180" t="s">
        <v>1837</v>
      </c>
      <c r="D1457" s="180" t="s">
        <v>2015</v>
      </c>
      <c r="E1457" s="180" t="s">
        <v>1839</v>
      </c>
      <c r="F1457" s="180">
        <v>355.06</v>
      </c>
      <c r="G1457" s="180" t="s">
        <v>1837</v>
      </c>
      <c r="H1457" s="180" t="s">
        <v>2652</v>
      </c>
      <c r="I1457" s="180" t="s">
        <v>1881</v>
      </c>
      <c r="J1457" s="180" t="s">
        <v>6388</v>
      </c>
      <c r="K1457" s="180" t="s">
        <v>1837</v>
      </c>
      <c r="L1457" s="180" t="s">
        <v>1837</v>
      </c>
      <c r="M1457" s="180" t="s">
        <v>1837</v>
      </c>
      <c r="N1457" s="180" t="s">
        <v>453</v>
      </c>
      <c r="O1457" s="180">
        <v>23439744</v>
      </c>
      <c r="P1457" s="180">
        <v>23441682</v>
      </c>
      <c r="Q1457" s="180" t="s">
        <v>2649</v>
      </c>
      <c r="R1457" s="180">
        <v>0</v>
      </c>
      <c r="S1457" s="180" t="s">
        <v>33</v>
      </c>
      <c r="T1457" s="180" t="s">
        <v>42</v>
      </c>
      <c r="U1457" s="180" t="b">
        <v>0</v>
      </c>
      <c r="V1457" s="180" t="s">
        <v>1858</v>
      </c>
      <c r="W1457" s="180" t="s">
        <v>42</v>
      </c>
      <c r="X1457" s="159"/>
      <c r="Y1457" s="159"/>
      <c r="Z1457" s="159"/>
    </row>
    <row r="1458" spans="1:26" ht="15" customHeight="1">
      <c r="A1458" s="180" t="s">
        <v>453</v>
      </c>
      <c r="B1458" s="180">
        <v>23440459</v>
      </c>
      <c r="C1458" s="180" t="s">
        <v>1837</v>
      </c>
      <c r="D1458" s="180" t="s">
        <v>2654</v>
      </c>
      <c r="E1458" s="180" t="s">
        <v>1839</v>
      </c>
      <c r="F1458" s="180">
        <v>318.73</v>
      </c>
      <c r="G1458" s="180" t="s">
        <v>1837</v>
      </c>
      <c r="H1458" s="180" t="s">
        <v>2655</v>
      </c>
      <c r="I1458" s="180" t="s">
        <v>2608</v>
      </c>
      <c r="J1458" s="180" t="s">
        <v>6389</v>
      </c>
      <c r="K1458" s="180" t="s">
        <v>1837</v>
      </c>
      <c r="L1458" s="180" t="s">
        <v>1837</v>
      </c>
      <c r="M1458" s="180" t="s">
        <v>1837</v>
      </c>
      <c r="N1458" s="180" t="s">
        <v>453</v>
      </c>
      <c r="O1458" s="180">
        <v>23439744</v>
      </c>
      <c r="P1458" s="180">
        <v>23441682</v>
      </c>
      <c r="Q1458" s="180" t="s">
        <v>2649</v>
      </c>
      <c r="R1458" s="180">
        <v>0</v>
      </c>
      <c r="S1458" s="180" t="s">
        <v>33</v>
      </c>
      <c r="T1458" s="180" t="s">
        <v>42</v>
      </c>
      <c r="U1458" s="180" t="b">
        <v>0</v>
      </c>
      <c r="V1458" s="180" t="s">
        <v>1858</v>
      </c>
      <c r="W1458" s="180" t="s">
        <v>42</v>
      </c>
      <c r="X1458" s="159"/>
      <c r="Y1458" s="159"/>
      <c r="Z1458" s="159"/>
    </row>
    <row r="1459" spans="1:26" ht="15" customHeight="1">
      <c r="A1459" s="180" t="s">
        <v>453</v>
      </c>
      <c r="B1459" s="180">
        <v>23440601</v>
      </c>
      <c r="C1459" s="180" t="s">
        <v>1837</v>
      </c>
      <c r="D1459" s="180" t="s">
        <v>2311</v>
      </c>
      <c r="E1459" s="180" t="s">
        <v>1839</v>
      </c>
      <c r="F1459" s="180">
        <v>917.4</v>
      </c>
      <c r="G1459" s="180" t="s">
        <v>1837</v>
      </c>
      <c r="H1459" s="180" t="s">
        <v>2657</v>
      </c>
      <c r="I1459" s="180" t="s">
        <v>2452</v>
      </c>
      <c r="J1459" s="180" t="s">
        <v>6390</v>
      </c>
      <c r="K1459" s="180" t="s">
        <v>1837</v>
      </c>
      <c r="L1459" s="180" t="s">
        <v>1837</v>
      </c>
      <c r="M1459" s="180" t="s">
        <v>1837</v>
      </c>
      <c r="N1459" s="180" t="s">
        <v>453</v>
      </c>
      <c r="O1459" s="180">
        <v>23439744</v>
      </c>
      <c r="P1459" s="180">
        <v>23441682</v>
      </c>
      <c r="Q1459" s="180" t="s">
        <v>2649</v>
      </c>
      <c r="R1459" s="180">
        <v>0</v>
      </c>
      <c r="S1459" s="180" t="s">
        <v>33</v>
      </c>
      <c r="T1459" s="180" t="s">
        <v>42</v>
      </c>
      <c r="U1459" s="180" t="b">
        <v>0</v>
      </c>
      <c r="V1459" s="180" t="s">
        <v>1858</v>
      </c>
      <c r="W1459" s="180" t="s">
        <v>42</v>
      </c>
      <c r="X1459" s="159"/>
      <c r="Y1459" s="159"/>
      <c r="Z1459" s="159"/>
    </row>
    <row r="1460" spans="1:26" ht="15" customHeight="1">
      <c r="A1460" s="180" t="s">
        <v>453</v>
      </c>
      <c r="B1460" s="180">
        <v>23440678</v>
      </c>
      <c r="C1460" s="180" t="s">
        <v>1837</v>
      </c>
      <c r="D1460" s="180" t="s">
        <v>1913</v>
      </c>
      <c r="E1460" s="180" t="s">
        <v>1890</v>
      </c>
      <c r="F1460" s="180">
        <v>379.06</v>
      </c>
      <c r="G1460" s="180" t="s">
        <v>1840</v>
      </c>
      <c r="H1460" s="180" t="s">
        <v>2659</v>
      </c>
      <c r="I1460" s="180" t="s">
        <v>2369</v>
      </c>
      <c r="J1460" s="180" t="s">
        <v>6391</v>
      </c>
      <c r="K1460" s="180" t="s">
        <v>6392</v>
      </c>
      <c r="L1460" s="180" t="s">
        <v>1837</v>
      </c>
      <c r="M1460" s="180" t="s">
        <v>1837</v>
      </c>
      <c r="N1460" s="180" t="s">
        <v>453</v>
      </c>
      <c r="O1460" s="180">
        <v>23439744</v>
      </c>
      <c r="P1460" s="180">
        <v>23441682</v>
      </c>
      <c r="Q1460" s="180" t="s">
        <v>2649</v>
      </c>
      <c r="R1460" s="180">
        <v>0</v>
      </c>
      <c r="S1460" s="180" t="s">
        <v>33</v>
      </c>
      <c r="T1460" s="180" t="s">
        <v>42</v>
      </c>
      <c r="U1460" s="180" t="b">
        <v>0</v>
      </c>
      <c r="V1460" s="180" t="s">
        <v>1858</v>
      </c>
      <c r="W1460" s="180" t="s">
        <v>42</v>
      </c>
      <c r="X1460" s="159"/>
      <c r="Y1460" s="159"/>
      <c r="Z1460" s="159"/>
    </row>
    <row r="1461" spans="1:26" ht="15" customHeight="1">
      <c r="A1461" s="180" t="s">
        <v>453</v>
      </c>
      <c r="B1461" s="180">
        <v>23440775</v>
      </c>
      <c r="C1461" s="180" t="s">
        <v>1837</v>
      </c>
      <c r="D1461" s="180" t="s">
        <v>1847</v>
      </c>
      <c r="E1461" s="180" t="s">
        <v>2662</v>
      </c>
      <c r="F1461" s="180">
        <v>547.05999999999995</v>
      </c>
      <c r="G1461" s="180" t="s">
        <v>1840</v>
      </c>
      <c r="H1461" s="180" t="s">
        <v>2663</v>
      </c>
      <c r="I1461" s="180" t="s">
        <v>2532</v>
      </c>
      <c r="J1461" s="180" t="s">
        <v>6393</v>
      </c>
      <c r="K1461" s="180" t="s">
        <v>6394</v>
      </c>
      <c r="L1461" s="180" t="s">
        <v>1837</v>
      </c>
      <c r="M1461" s="180" t="s">
        <v>1837</v>
      </c>
      <c r="N1461" s="180" t="s">
        <v>453</v>
      </c>
      <c r="O1461" s="180">
        <v>23439744</v>
      </c>
      <c r="P1461" s="180">
        <v>23441682</v>
      </c>
      <c r="Q1461" s="180" t="s">
        <v>2649</v>
      </c>
      <c r="R1461" s="180">
        <v>0</v>
      </c>
      <c r="S1461" s="180" t="s">
        <v>33</v>
      </c>
      <c r="T1461" s="180" t="s">
        <v>42</v>
      </c>
      <c r="U1461" s="180" t="b">
        <v>0</v>
      </c>
      <c r="V1461" s="180" t="s">
        <v>1858</v>
      </c>
      <c r="W1461" s="180" t="s">
        <v>42</v>
      </c>
      <c r="X1461" s="159"/>
      <c r="Y1461" s="159"/>
      <c r="Z1461" s="159"/>
    </row>
    <row r="1462" spans="1:26" ht="15" customHeight="1">
      <c r="A1462" s="180" t="s">
        <v>453</v>
      </c>
      <c r="B1462" s="180">
        <v>23440863</v>
      </c>
      <c r="C1462" s="180" t="s">
        <v>1837</v>
      </c>
      <c r="D1462" s="180" t="s">
        <v>1839</v>
      </c>
      <c r="E1462" s="180" t="s">
        <v>2311</v>
      </c>
      <c r="F1462" s="180">
        <v>323.06</v>
      </c>
      <c r="G1462" s="180" t="s">
        <v>1837</v>
      </c>
      <c r="H1462" s="180" t="s">
        <v>6395</v>
      </c>
      <c r="I1462" s="180" t="s">
        <v>2452</v>
      </c>
      <c r="J1462" s="180" t="s">
        <v>6396</v>
      </c>
      <c r="K1462" s="180" t="s">
        <v>1837</v>
      </c>
      <c r="L1462" s="180" t="s">
        <v>1837</v>
      </c>
      <c r="M1462" s="180" t="s">
        <v>1837</v>
      </c>
      <c r="N1462" s="180" t="s">
        <v>453</v>
      </c>
      <c r="O1462" s="180">
        <v>23439744</v>
      </c>
      <c r="P1462" s="180">
        <v>23441682</v>
      </c>
      <c r="Q1462" s="180" t="s">
        <v>2649</v>
      </c>
      <c r="R1462" s="180">
        <v>0</v>
      </c>
      <c r="S1462" s="180" t="s">
        <v>33</v>
      </c>
      <c r="T1462" s="180" t="s">
        <v>42</v>
      </c>
      <c r="U1462" s="180" t="b">
        <v>0</v>
      </c>
      <c r="V1462" s="180" t="s">
        <v>1858</v>
      </c>
      <c r="W1462" s="180" t="s">
        <v>42</v>
      </c>
      <c r="X1462" s="159"/>
      <c r="Y1462" s="159"/>
      <c r="Z1462" s="159"/>
    </row>
    <row r="1463" spans="1:26" ht="15" customHeight="1">
      <c r="A1463" s="180" t="s">
        <v>453</v>
      </c>
      <c r="B1463" s="180">
        <v>23440898</v>
      </c>
      <c r="C1463" s="180" t="s">
        <v>1837</v>
      </c>
      <c r="D1463" s="180" t="s">
        <v>1890</v>
      </c>
      <c r="E1463" s="180" t="s">
        <v>6397</v>
      </c>
      <c r="F1463" s="180">
        <v>382.4</v>
      </c>
      <c r="G1463" s="180" t="s">
        <v>1837</v>
      </c>
      <c r="H1463" s="180" t="s">
        <v>6398</v>
      </c>
      <c r="I1463" s="180" t="s">
        <v>2369</v>
      </c>
      <c r="J1463" s="180" t="s">
        <v>6399</v>
      </c>
      <c r="K1463" s="180" t="s">
        <v>1837</v>
      </c>
      <c r="L1463" s="180" t="s">
        <v>1837</v>
      </c>
      <c r="M1463" s="180" t="s">
        <v>1837</v>
      </c>
      <c r="N1463" s="180" t="s">
        <v>453</v>
      </c>
      <c r="O1463" s="180">
        <v>23439744</v>
      </c>
      <c r="P1463" s="180">
        <v>23441682</v>
      </c>
      <c r="Q1463" s="180" t="s">
        <v>2649</v>
      </c>
      <c r="R1463" s="180">
        <v>0</v>
      </c>
      <c r="S1463" s="180" t="s">
        <v>33</v>
      </c>
      <c r="T1463" s="180" t="s">
        <v>42</v>
      </c>
      <c r="U1463" s="180" t="b">
        <v>0</v>
      </c>
      <c r="V1463" s="180" t="s">
        <v>1858</v>
      </c>
      <c r="W1463" s="180" t="s">
        <v>42</v>
      </c>
      <c r="X1463" s="159"/>
      <c r="Y1463" s="159"/>
      <c r="Z1463" s="159"/>
    </row>
    <row r="1464" spans="1:26" ht="15" customHeight="1">
      <c r="A1464" s="180" t="s">
        <v>453</v>
      </c>
      <c r="B1464" s="180">
        <v>23440920</v>
      </c>
      <c r="C1464" s="180" t="s">
        <v>1837</v>
      </c>
      <c r="D1464" s="180" t="s">
        <v>2311</v>
      </c>
      <c r="E1464" s="180" t="s">
        <v>1839</v>
      </c>
      <c r="F1464" s="180">
        <v>162.4</v>
      </c>
      <c r="G1464" s="180" t="s">
        <v>1837</v>
      </c>
      <c r="H1464" s="180" t="s">
        <v>6400</v>
      </c>
      <c r="I1464" s="180" t="s">
        <v>2618</v>
      </c>
      <c r="J1464" s="180" t="s">
        <v>6401</v>
      </c>
      <c r="K1464" s="180" t="s">
        <v>1837</v>
      </c>
      <c r="L1464" s="180" t="s">
        <v>1837</v>
      </c>
      <c r="M1464" s="180" t="s">
        <v>1837</v>
      </c>
      <c r="N1464" s="180" t="s">
        <v>453</v>
      </c>
      <c r="O1464" s="180">
        <v>23439744</v>
      </c>
      <c r="P1464" s="180">
        <v>23441682</v>
      </c>
      <c r="Q1464" s="180" t="s">
        <v>2649</v>
      </c>
      <c r="R1464" s="180">
        <v>0</v>
      </c>
      <c r="S1464" s="180" t="s">
        <v>33</v>
      </c>
      <c r="T1464" s="180" t="s">
        <v>42</v>
      </c>
      <c r="U1464" s="180" t="b">
        <v>0</v>
      </c>
      <c r="V1464" s="180" t="s">
        <v>1858</v>
      </c>
      <c r="W1464" s="180" t="s">
        <v>42</v>
      </c>
      <c r="X1464" s="159"/>
      <c r="Y1464" s="159"/>
      <c r="Z1464" s="159"/>
    </row>
    <row r="1465" spans="1:26" ht="15" customHeight="1">
      <c r="A1465" s="180" t="s">
        <v>453</v>
      </c>
      <c r="B1465" s="180">
        <v>23440966</v>
      </c>
      <c r="C1465" s="180" t="s">
        <v>1837</v>
      </c>
      <c r="D1465" s="180" t="s">
        <v>1847</v>
      </c>
      <c r="E1465" s="180" t="s">
        <v>6402</v>
      </c>
      <c r="F1465" s="180">
        <v>163.72999999999999</v>
      </c>
      <c r="G1465" s="180" t="s">
        <v>1837</v>
      </c>
      <c r="H1465" s="180" t="s">
        <v>6403</v>
      </c>
      <c r="I1465" s="180" t="s">
        <v>2532</v>
      </c>
      <c r="J1465" s="180" t="s">
        <v>6404</v>
      </c>
      <c r="K1465" s="180" t="s">
        <v>1837</v>
      </c>
      <c r="L1465" s="180" t="s">
        <v>1837</v>
      </c>
      <c r="M1465" s="180" t="s">
        <v>1837</v>
      </c>
      <c r="N1465" s="180" t="s">
        <v>453</v>
      </c>
      <c r="O1465" s="180">
        <v>23439744</v>
      </c>
      <c r="P1465" s="180">
        <v>23441682</v>
      </c>
      <c r="Q1465" s="180" t="s">
        <v>2649</v>
      </c>
      <c r="R1465" s="180">
        <v>0</v>
      </c>
      <c r="S1465" s="180" t="s">
        <v>33</v>
      </c>
      <c r="T1465" s="180" t="s">
        <v>42</v>
      </c>
      <c r="U1465" s="180" t="b">
        <v>0</v>
      </c>
      <c r="V1465" s="180" t="s">
        <v>1846</v>
      </c>
      <c r="W1465" s="180" t="s">
        <v>42</v>
      </c>
      <c r="X1465" s="159"/>
      <c r="Y1465" s="159"/>
      <c r="Z1465" s="159"/>
    </row>
    <row r="1466" spans="1:26" ht="15" customHeight="1">
      <c r="A1466" s="180" t="s">
        <v>453</v>
      </c>
      <c r="B1466" s="180">
        <v>23441523</v>
      </c>
      <c r="C1466" s="180" t="s">
        <v>1837</v>
      </c>
      <c r="D1466" s="180" t="s">
        <v>6405</v>
      </c>
      <c r="E1466" s="180" t="s">
        <v>1839</v>
      </c>
      <c r="F1466" s="180">
        <v>870.73</v>
      </c>
      <c r="G1466" s="180" t="s">
        <v>1840</v>
      </c>
      <c r="H1466" s="180" t="s">
        <v>6406</v>
      </c>
      <c r="I1466" s="180" t="s">
        <v>2098</v>
      </c>
      <c r="J1466" s="180" t="s">
        <v>6407</v>
      </c>
      <c r="K1466" s="180" t="s">
        <v>6408</v>
      </c>
      <c r="L1466" s="180" t="s">
        <v>1837</v>
      </c>
      <c r="M1466" s="180" t="s">
        <v>1837</v>
      </c>
      <c r="N1466" s="180" t="s">
        <v>453</v>
      </c>
      <c r="O1466" s="180">
        <v>23439744</v>
      </c>
      <c r="P1466" s="180">
        <v>23441682</v>
      </c>
      <c r="Q1466" s="180" t="s">
        <v>2649</v>
      </c>
      <c r="R1466" s="180">
        <v>0</v>
      </c>
      <c r="S1466" s="180" t="s">
        <v>33</v>
      </c>
      <c r="T1466" s="180" t="s">
        <v>42</v>
      </c>
      <c r="U1466" s="180" t="b">
        <v>0</v>
      </c>
      <c r="V1466" s="180" t="s">
        <v>1858</v>
      </c>
      <c r="W1466" s="180" t="s">
        <v>42</v>
      </c>
      <c r="X1466" s="159"/>
      <c r="Y1466" s="159"/>
      <c r="Z1466" s="159"/>
    </row>
    <row r="1467" spans="1:26" ht="15" customHeight="1">
      <c r="A1467" s="180" t="s">
        <v>453</v>
      </c>
      <c r="B1467" s="180">
        <v>31484007</v>
      </c>
      <c r="C1467" s="180" t="s">
        <v>1837</v>
      </c>
      <c r="D1467" s="180" t="s">
        <v>2530</v>
      </c>
      <c r="E1467" s="180" t="s">
        <v>1839</v>
      </c>
      <c r="F1467" s="180">
        <v>2004.4</v>
      </c>
      <c r="G1467" s="180" t="s">
        <v>1840</v>
      </c>
      <c r="H1467" s="180" t="s">
        <v>2669</v>
      </c>
      <c r="I1467" s="180" t="s">
        <v>2104</v>
      </c>
      <c r="J1467" s="180" t="s">
        <v>2670</v>
      </c>
      <c r="K1467" s="180" t="s">
        <v>2671</v>
      </c>
      <c r="L1467" s="180" t="s">
        <v>1837</v>
      </c>
      <c r="M1467" s="180" t="s">
        <v>1877</v>
      </c>
      <c r="N1467" s="180" t="s">
        <v>453</v>
      </c>
      <c r="O1467" s="180">
        <v>31483293</v>
      </c>
      <c r="P1467" s="180">
        <v>31484724</v>
      </c>
      <c r="Q1467" s="180" t="s">
        <v>2672</v>
      </c>
      <c r="R1467" s="180">
        <v>0</v>
      </c>
      <c r="S1467" s="180" t="s">
        <v>33</v>
      </c>
      <c r="T1467" s="180" t="s">
        <v>42</v>
      </c>
      <c r="U1467" s="180" t="b">
        <v>0</v>
      </c>
      <c r="V1467" s="180" t="s">
        <v>1846</v>
      </c>
      <c r="W1467" s="180" t="s">
        <v>42</v>
      </c>
      <c r="X1467" s="159"/>
      <c r="Y1467" s="159"/>
      <c r="Z1467" s="159"/>
    </row>
    <row r="1468" spans="1:26" ht="15" customHeight="1">
      <c r="A1468" s="180" t="s">
        <v>453</v>
      </c>
      <c r="B1468" s="180">
        <v>40356129</v>
      </c>
      <c r="C1468" s="180" t="s">
        <v>1837</v>
      </c>
      <c r="D1468" s="180" t="s">
        <v>1839</v>
      </c>
      <c r="E1468" s="180" t="s">
        <v>6409</v>
      </c>
      <c r="F1468" s="180">
        <v>30</v>
      </c>
      <c r="G1468" s="180" t="s">
        <v>1840</v>
      </c>
      <c r="H1468" s="180" t="s">
        <v>6410</v>
      </c>
      <c r="I1468" s="180" t="s">
        <v>773</v>
      </c>
      <c r="J1468" s="180" t="s">
        <v>1837</v>
      </c>
      <c r="K1468" s="180" t="s">
        <v>1837</v>
      </c>
      <c r="L1468" s="180" t="s">
        <v>1837</v>
      </c>
      <c r="M1468" s="180" t="s">
        <v>1844</v>
      </c>
      <c r="N1468" s="180" t="s">
        <v>453</v>
      </c>
      <c r="O1468" s="180">
        <v>40356064</v>
      </c>
      <c r="P1468" s="180">
        <v>40356303</v>
      </c>
      <c r="Q1468" s="180" t="s">
        <v>4873</v>
      </c>
      <c r="R1468" s="180">
        <v>0</v>
      </c>
      <c r="S1468" s="180" t="s">
        <v>1905</v>
      </c>
      <c r="T1468" s="180" t="s">
        <v>42</v>
      </c>
      <c r="U1468" s="180" t="b">
        <v>0</v>
      </c>
      <c r="V1468" s="180" t="s">
        <v>1858</v>
      </c>
      <c r="W1468" s="180" t="s">
        <v>42</v>
      </c>
      <c r="X1468" s="159"/>
      <c r="Y1468" s="159"/>
      <c r="Z1468" s="159"/>
    </row>
    <row r="1469" spans="1:26" ht="15" customHeight="1">
      <c r="A1469" s="180" t="s">
        <v>453</v>
      </c>
      <c r="B1469" s="180">
        <v>44563289</v>
      </c>
      <c r="C1469" s="180" t="s">
        <v>1837</v>
      </c>
      <c r="D1469" s="180" t="s">
        <v>3934</v>
      </c>
      <c r="E1469" s="180" t="s">
        <v>1890</v>
      </c>
      <c r="F1469" s="180">
        <v>1339.77</v>
      </c>
      <c r="G1469" s="180" t="s">
        <v>1840</v>
      </c>
      <c r="H1469" s="180" t="s">
        <v>6411</v>
      </c>
      <c r="I1469" s="180" t="s">
        <v>2189</v>
      </c>
      <c r="J1469" s="180" t="s">
        <v>6412</v>
      </c>
      <c r="K1469" s="180" t="s">
        <v>6413</v>
      </c>
      <c r="L1469" s="180" t="s">
        <v>6414</v>
      </c>
      <c r="M1469" s="180" t="s">
        <v>1837</v>
      </c>
      <c r="N1469" s="180" t="s">
        <v>453</v>
      </c>
      <c r="O1469" s="180">
        <v>44563120</v>
      </c>
      <c r="P1469" s="180">
        <v>44563301</v>
      </c>
      <c r="Q1469" s="180" t="s">
        <v>6415</v>
      </c>
      <c r="R1469" s="180">
        <v>0</v>
      </c>
      <c r="S1469" s="180" t="s">
        <v>33</v>
      </c>
      <c r="T1469" s="180" t="s">
        <v>42</v>
      </c>
      <c r="U1469" s="180" t="b">
        <v>0</v>
      </c>
      <c r="V1469" s="180" t="s">
        <v>1858</v>
      </c>
      <c r="W1469" s="180" t="s">
        <v>42</v>
      </c>
      <c r="X1469" s="159"/>
      <c r="Y1469" s="159"/>
      <c r="Z1469" s="159"/>
    </row>
    <row r="1470" spans="1:26" ht="15" customHeight="1">
      <c r="A1470" s="180" t="s">
        <v>453</v>
      </c>
      <c r="B1470" s="180">
        <v>50529817</v>
      </c>
      <c r="C1470" s="180" t="s">
        <v>1837</v>
      </c>
      <c r="D1470" s="180" t="s">
        <v>1890</v>
      </c>
      <c r="E1470" s="180" t="s">
        <v>2000</v>
      </c>
      <c r="F1470" s="180">
        <v>1022</v>
      </c>
      <c r="G1470" s="180" t="s">
        <v>1840</v>
      </c>
      <c r="H1470" s="180" t="s">
        <v>6416</v>
      </c>
      <c r="I1470" s="180" t="s">
        <v>2954</v>
      </c>
      <c r="J1470" s="180" t="s">
        <v>6417</v>
      </c>
      <c r="K1470" s="180" t="s">
        <v>6418</v>
      </c>
      <c r="L1470" s="180" t="s">
        <v>6419</v>
      </c>
      <c r="M1470" s="180" t="s">
        <v>1837</v>
      </c>
      <c r="N1470" s="180" t="s">
        <v>453</v>
      </c>
      <c r="O1470" s="180">
        <v>50529796</v>
      </c>
      <c r="P1470" s="180">
        <v>50529929</v>
      </c>
      <c r="Q1470" s="180" t="s">
        <v>6420</v>
      </c>
      <c r="R1470" s="180">
        <v>0</v>
      </c>
      <c r="S1470" s="180" t="s">
        <v>33</v>
      </c>
      <c r="T1470" s="180" t="s">
        <v>42</v>
      </c>
      <c r="U1470" s="180" t="b">
        <v>0</v>
      </c>
      <c r="V1470" s="180" t="s">
        <v>1858</v>
      </c>
      <c r="W1470" s="180" t="s">
        <v>42</v>
      </c>
      <c r="X1470" s="159"/>
      <c r="Y1470" s="159"/>
      <c r="Z1470" s="159"/>
    </row>
    <row r="1471" spans="1:26" ht="15" customHeight="1">
      <c r="A1471" s="180" t="s">
        <v>453</v>
      </c>
      <c r="B1471" s="180">
        <v>50583143</v>
      </c>
      <c r="C1471" s="180" t="s">
        <v>1837</v>
      </c>
      <c r="D1471" s="180" t="s">
        <v>6421</v>
      </c>
      <c r="E1471" s="180" t="s">
        <v>1839</v>
      </c>
      <c r="F1471" s="180">
        <v>1178.97</v>
      </c>
      <c r="G1471" s="180" t="s">
        <v>1840</v>
      </c>
      <c r="H1471" s="180" t="s">
        <v>6422</v>
      </c>
      <c r="I1471" s="180" t="s">
        <v>2974</v>
      </c>
      <c r="J1471" s="180" t="s">
        <v>6423</v>
      </c>
      <c r="K1471" s="180" t="s">
        <v>6424</v>
      </c>
      <c r="L1471" s="180" t="s">
        <v>6425</v>
      </c>
      <c r="M1471" s="180" t="s">
        <v>1837</v>
      </c>
      <c r="N1471" s="180" t="s">
        <v>453</v>
      </c>
      <c r="O1471" s="180">
        <v>50583088</v>
      </c>
      <c r="P1471" s="180">
        <v>50583156</v>
      </c>
      <c r="Q1471" s="180" t="s">
        <v>6426</v>
      </c>
      <c r="R1471" s="180">
        <v>0</v>
      </c>
      <c r="S1471" s="180" t="s">
        <v>33</v>
      </c>
      <c r="T1471" s="180" t="s">
        <v>42</v>
      </c>
      <c r="U1471" s="180" t="b">
        <v>0</v>
      </c>
      <c r="V1471" s="180" t="s">
        <v>1858</v>
      </c>
      <c r="W1471" s="180" t="s">
        <v>42</v>
      </c>
      <c r="X1471" s="159"/>
      <c r="Y1471" s="159"/>
      <c r="Z1471" s="159"/>
    </row>
    <row r="1472" spans="1:26" ht="15" customHeight="1">
      <c r="A1472" s="180" t="s">
        <v>453</v>
      </c>
      <c r="B1472" s="180">
        <v>74244059</v>
      </c>
      <c r="C1472" s="180" t="s">
        <v>1837</v>
      </c>
      <c r="D1472" s="180" t="s">
        <v>3495</v>
      </c>
      <c r="E1472" s="180" t="s">
        <v>1839</v>
      </c>
      <c r="F1472" s="180">
        <v>576.72</v>
      </c>
      <c r="G1472" s="180" t="s">
        <v>1840</v>
      </c>
      <c r="H1472" s="180" t="s">
        <v>6427</v>
      </c>
      <c r="I1472" s="180" t="s">
        <v>3213</v>
      </c>
      <c r="J1472" s="180" t="s">
        <v>6428</v>
      </c>
      <c r="K1472" s="180" t="s">
        <v>6429</v>
      </c>
      <c r="L1472" s="180" t="s">
        <v>6430</v>
      </c>
      <c r="M1472" s="180" t="s">
        <v>1837</v>
      </c>
      <c r="N1472" s="180" t="s">
        <v>453</v>
      </c>
      <c r="O1472" s="180">
        <v>74243984</v>
      </c>
      <c r="P1472" s="180">
        <v>74244148</v>
      </c>
      <c r="Q1472" s="180" t="s">
        <v>6431</v>
      </c>
      <c r="R1472" s="180">
        <v>0</v>
      </c>
      <c r="S1472" s="180" t="s">
        <v>1905</v>
      </c>
      <c r="T1472" s="180" t="s">
        <v>42</v>
      </c>
      <c r="U1472" s="180" t="b">
        <v>0</v>
      </c>
      <c r="V1472" s="180" t="s">
        <v>1858</v>
      </c>
      <c r="W1472" s="180" t="s">
        <v>42</v>
      </c>
      <c r="X1472" s="159"/>
      <c r="Y1472" s="159"/>
      <c r="Z1472" s="159"/>
    </row>
    <row r="1473" spans="1:26" ht="15" customHeight="1">
      <c r="A1473" s="180" t="s">
        <v>453</v>
      </c>
      <c r="B1473" s="180">
        <v>78620725</v>
      </c>
      <c r="C1473" s="180" t="s">
        <v>1837</v>
      </c>
      <c r="D1473" s="180" t="s">
        <v>1898</v>
      </c>
      <c r="E1473" s="180" t="s">
        <v>1890</v>
      </c>
      <c r="F1473" s="180">
        <v>756.73</v>
      </c>
      <c r="G1473" s="180" t="s">
        <v>1840</v>
      </c>
      <c r="H1473" s="180" t="s">
        <v>2695</v>
      </c>
      <c r="I1473" s="180" t="s">
        <v>2277</v>
      </c>
      <c r="J1473" s="180" t="s">
        <v>2696</v>
      </c>
      <c r="K1473" s="180" t="s">
        <v>2697</v>
      </c>
      <c r="L1473" s="180" t="s">
        <v>1837</v>
      </c>
      <c r="M1473" s="180" t="s">
        <v>1844</v>
      </c>
      <c r="N1473" s="180" t="s">
        <v>453</v>
      </c>
      <c r="O1473" s="180">
        <v>78620712</v>
      </c>
      <c r="P1473" s="180">
        <v>78620794</v>
      </c>
      <c r="Q1473" s="180" t="s">
        <v>2698</v>
      </c>
      <c r="R1473" s="180">
        <v>0</v>
      </c>
      <c r="S1473" s="180" t="s">
        <v>33</v>
      </c>
      <c r="T1473" s="180" t="s">
        <v>42</v>
      </c>
      <c r="U1473" s="180" t="b">
        <v>1</v>
      </c>
      <c r="V1473" s="180" t="s">
        <v>1858</v>
      </c>
      <c r="W1473" s="180" t="s">
        <v>42</v>
      </c>
      <c r="X1473" s="159"/>
      <c r="Y1473" s="159"/>
      <c r="Z1473" s="159"/>
    </row>
    <row r="1474" spans="1:26" ht="15" customHeight="1">
      <c r="A1474" s="180" t="s">
        <v>453</v>
      </c>
      <c r="B1474" s="180">
        <v>78766598</v>
      </c>
      <c r="C1474" s="180" t="s">
        <v>1837</v>
      </c>
      <c r="D1474" s="180" t="s">
        <v>4832</v>
      </c>
      <c r="E1474" s="180" t="s">
        <v>1866</v>
      </c>
      <c r="F1474" s="180">
        <v>737.23</v>
      </c>
      <c r="G1474" s="180" t="s">
        <v>1837</v>
      </c>
      <c r="H1474" s="180" t="s">
        <v>6432</v>
      </c>
      <c r="I1474" s="180" t="s">
        <v>1887</v>
      </c>
      <c r="J1474" s="180" t="s">
        <v>6433</v>
      </c>
      <c r="K1474" s="180" t="s">
        <v>1837</v>
      </c>
      <c r="L1474" s="180" t="s">
        <v>1837</v>
      </c>
      <c r="M1474" s="180" t="s">
        <v>1837</v>
      </c>
      <c r="N1474" s="180" t="s">
        <v>453</v>
      </c>
      <c r="O1474" s="180">
        <v>78765644</v>
      </c>
      <c r="P1474" s="180">
        <v>78767051</v>
      </c>
      <c r="Q1474" s="180" t="s">
        <v>6434</v>
      </c>
      <c r="R1474" s="180">
        <v>0</v>
      </c>
      <c r="S1474" s="180" t="s">
        <v>33</v>
      </c>
      <c r="T1474" s="180" t="s">
        <v>42</v>
      </c>
      <c r="U1474" s="180" t="b">
        <v>0</v>
      </c>
      <c r="V1474" s="180" t="s">
        <v>1858</v>
      </c>
      <c r="W1474" s="180" t="s">
        <v>42</v>
      </c>
      <c r="X1474" s="159"/>
      <c r="Y1474" s="159"/>
      <c r="Z1474" s="159"/>
    </row>
    <row r="1475" spans="1:26" ht="15" customHeight="1">
      <c r="A1475" s="180" t="s">
        <v>453</v>
      </c>
      <c r="B1475" s="180">
        <v>82344942</v>
      </c>
      <c r="C1475" s="180" t="s">
        <v>1837</v>
      </c>
      <c r="D1475" s="180" t="s">
        <v>6435</v>
      </c>
      <c r="E1475" s="180" t="s">
        <v>1839</v>
      </c>
      <c r="F1475" s="180">
        <v>10.17</v>
      </c>
      <c r="G1475" s="180" t="s">
        <v>2606</v>
      </c>
      <c r="H1475" s="180" t="s">
        <v>6436</v>
      </c>
      <c r="I1475" s="180" t="s">
        <v>2618</v>
      </c>
      <c r="J1475" s="180" t="s">
        <v>6437</v>
      </c>
      <c r="K1475" s="180" t="s">
        <v>1837</v>
      </c>
      <c r="L1475" s="180" t="s">
        <v>1837</v>
      </c>
      <c r="M1475" s="180" t="s">
        <v>1837</v>
      </c>
      <c r="N1475" s="180" t="s">
        <v>453</v>
      </c>
      <c r="O1475" s="180">
        <v>82344587</v>
      </c>
      <c r="P1475" s="180">
        <v>82345426</v>
      </c>
      <c r="Q1475" s="180" t="s">
        <v>1213</v>
      </c>
      <c r="R1475" s="180">
        <v>0</v>
      </c>
      <c r="S1475" s="180" t="s">
        <v>33</v>
      </c>
      <c r="T1475" s="180" t="s">
        <v>42</v>
      </c>
      <c r="U1475" s="180" t="b">
        <v>0</v>
      </c>
      <c r="V1475" s="180" t="s">
        <v>1858</v>
      </c>
      <c r="W1475" s="180" t="s">
        <v>42</v>
      </c>
      <c r="X1475" s="159"/>
      <c r="Y1475" s="159"/>
      <c r="Z1475" s="159"/>
    </row>
    <row r="1476" spans="1:26" ht="15" customHeight="1">
      <c r="A1476" s="180" t="s">
        <v>453</v>
      </c>
      <c r="B1476" s="180">
        <v>82345193</v>
      </c>
      <c r="C1476" s="180" t="s">
        <v>1837</v>
      </c>
      <c r="D1476" s="180" t="s">
        <v>6438</v>
      </c>
      <c r="E1476" s="180" t="s">
        <v>1890</v>
      </c>
      <c r="F1476" s="180">
        <v>30</v>
      </c>
      <c r="G1476" s="180" t="s">
        <v>1840</v>
      </c>
      <c r="H1476" s="180" t="s">
        <v>6439</v>
      </c>
      <c r="I1476" s="180" t="s">
        <v>773</v>
      </c>
      <c r="J1476" s="180" t="s">
        <v>1837</v>
      </c>
      <c r="K1476" s="180" t="s">
        <v>1837</v>
      </c>
      <c r="L1476" s="180" t="s">
        <v>1837</v>
      </c>
      <c r="M1476" s="180" t="s">
        <v>1844</v>
      </c>
      <c r="N1476" s="180" t="s">
        <v>453</v>
      </c>
      <c r="O1476" s="180">
        <v>82344587</v>
      </c>
      <c r="P1476" s="180">
        <v>82345426</v>
      </c>
      <c r="Q1476" s="180" t="s">
        <v>1213</v>
      </c>
      <c r="R1476" s="180">
        <v>0</v>
      </c>
      <c r="S1476" s="180" t="s">
        <v>33</v>
      </c>
      <c r="T1476" s="180" t="s">
        <v>42</v>
      </c>
      <c r="U1476" s="180" t="b">
        <v>0</v>
      </c>
      <c r="V1476" s="180" t="s">
        <v>1846</v>
      </c>
      <c r="W1476" s="180" t="s">
        <v>42</v>
      </c>
      <c r="X1476" s="159"/>
      <c r="Y1476" s="159"/>
      <c r="Z1476" s="159"/>
    </row>
    <row r="1477" spans="1:26" ht="15" customHeight="1">
      <c r="A1477" s="180" t="s">
        <v>453</v>
      </c>
      <c r="B1477" s="180">
        <v>82434225</v>
      </c>
      <c r="C1477" s="180" t="s">
        <v>1837</v>
      </c>
      <c r="D1477" s="180" t="s">
        <v>6440</v>
      </c>
      <c r="E1477" s="180" t="s">
        <v>1847</v>
      </c>
      <c r="F1477" s="180">
        <v>59.73</v>
      </c>
      <c r="G1477" s="180" t="s">
        <v>1837</v>
      </c>
      <c r="H1477" s="180" t="s">
        <v>6441</v>
      </c>
      <c r="I1477" s="180" t="s">
        <v>1887</v>
      </c>
      <c r="J1477" s="180" t="s">
        <v>6442</v>
      </c>
      <c r="K1477" s="180" t="s">
        <v>1837</v>
      </c>
      <c r="L1477" s="180" t="s">
        <v>1837</v>
      </c>
      <c r="M1477" s="180" t="s">
        <v>1837</v>
      </c>
      <c r="N1477" s="180" t="s">
        <v>453</v>
      </c>
      <c r="O1477" s="180">
        <v>82434033</v>
      </c>
      <c r="P1477" s="180">
        <v>82434602</v>
      </c>
      <c r="Q1477" s="180" t="s">
        <v>1215</v>
      </c>
      <c r="R1477" s="180">
        <v>0</v>
      </c>
      <c r="S1477" s="180" t="s">
        <v>1905</v>
      </c>
      <c r="T1477" s="180" t="s">
        <v>42</v>
      </c>
      <c r="U1477" s="180" t="b">
        <v>0</v>
      </c>
      <c r="V1477" s="180" t="s">
        <v>1858</v>
      </c>
      <c r="W1477" s="180" t="s">
        <v>42</v>
      </c>
      <c r="X1477" s="159"/>
      <c r="Y1477" s="159"/>
      <c r="Z1477" s="159"/>
    </row>
    <row r="1478" spans="1:26" ht="15" customHeight="1">
      <c r="A1478" s="180" t="s">
        <v>453</v>
      </c>
      <c r="B1478" s="180">
        <v>84895080</v>
      </c>
      <c r="C1478" s="180" t="s">
        <v>1837</v>
      </c>
      <c r="D1478" s="180" t="s">
        <v>1847</v>
      </c>
      <c r="E1478" s="180" t="s">
        <v>3841</v>
      </c>
      <c r="F1478" s="180">
        <v>863.35</v>
      </c>
      <c r="G1478" s="180" t="s">
        <v>1840</v>
      </c>
      <c r="H1478" s="180" t="s">
        <v>4887</v>
      </c>
      <c r="I1478" s="180" t="s">
        <v>4888</v>
      </c>
      <c r="J1478" s="180" t="s">
        <v>6443</v>
      </c>
      <c r="K1478" s="180" t="s">
        <v>6444</v>
      </c>
      <c r="L1478" s="180" t="s">
        <v>6445</v>
      </c>
      <c r="M1478" s="180" t="s">
        <v>1837</v>
      </c>
      <c r="N1478" s="180" t="s">
        <v>453</v>
      </c>
      <c r="O1478" s="180">
        <v>84894939</v>
      </c>
      <c r="P1478" s="180">
        <v>84895123</v>
      </c>
      <c r="Q1478" s="180" t="s">
        <v>4892</v>
      </c>
      <c r="R1478" s="180">
        <v>0</v>
      </c>
      <c r="S1478" s="180" t="s">
        <v>1905</v>
      </c>
      <c r="T1478" s="180" t="s">
        <v>42</v>
      </c>
      <c r="U1478" s="180" t="b">
        <v>0</v>
      </c>
      <c r="V1478" s="180" t="s">
        <v>1858</v>
      </c>
      <c r="W1478" s="180" t="s">
        <v>42</v>
      </c>
      <c r="X1478" s="159"/>
      <c r="Y1478" s="159"/>
      <c r="Z1478" s="159"/>
    </row>
    <row r="1479" spans="1:26" ht="15" customHeight="1">
      <c r="A1479" s="180" t="s">
        <v>453</v>
      </c>
      <c r="B1479" s="180">
        <v>89333596</v>
      </c>
      <c r="C1479" s="180" t="s">
        <v>1837</v>
      </c>
      <c r="D1479" s="180" t="s">
        <v>1839</v>
      </c>
      <c r="E1479" s="180" t="s">
        <v>6446</v>
      </c>
      <c r="F1479" s="180" t="s">
        <v>1837</v>
      </c>
      <c r="G1479" s="180" t="s">
        <v>1840</v>
      </c>
      <c r="H1479" s="180" t="s">
        <v>6447</v>
      </c>
      <c r="I1479" s="180" t="s">
        <v>1842</v>
      </c>
      <c r="J1479" s="180" t="s">
        <v>1837</v>
      </c>
      <c r="K1479" s="180" t="s">
        <v>3587</v>
      </c>
      <c r="L1479" s="180" t="s">
        <v>1837</v>
      </c>
      <c r="M1479" s="180" t="s">
        <v>1837</v>
      </c>
      <c r="N1479" s="180" t="s">
        <v>453</v>
      </c>
      <c r="O1479" s="180">
        <v>89333095</v>
      </c>
      <c r="P1479" s="180">
        <v>89333754</v>
      </c>
      <c r="Q1479" s="180" t="s">
        <v>6448</v>
      </c>
      <c r="R1479" s="180">
        <v>0</v>
      </c>
      <c r="S1479" s="180" t="s">
        <v>33</v>
      </c>
      <c r="T1479" s="180" t="s">
        <v>42</v>
      </c>
      <c r="U1479" s="180" t="b">
        <v>0</v>
      </c>
      <c r="V1479" s="180" t="s">
        <v>1858</v>
      </c>
      <c r="W1479" s="180" t="s">
        <v>42</v>
      </c>
      <c r="X1479" s="159"/>
      <c r="Y1479" s="159"/>
      <c r="Z1479" s="159"/>
    </row>
    <row r="1480" spans="1:26" ht="15" customHeight="1">
      <c r="A1480" s="180" t="s">
        <v>453</v>
      </c>
      <c r="B1480" s="180">
        <v>89751065</v>
      </c>
      <c r="C1480" s="180" t="s">
        <v>1837</v>
      </c>
      <c r="D1480" s="180" t="s">
        <v>1866</v>
      </c>
      <c r="E1480" s="180" t="s">
        <v>4893</v>
      </c>
      <c r="F1480" s="180">
        <v>128.80000000000001</v>
      </c>
      <c r="G1480" s="180" t="s">
        <v>1840</v>
      </c>
      <c r="H1480" s="180" t="s">
        <v>4894</v>
      </c>
      <c r="I1480" s="180" t="s">
        <v>4895</v>
      </c>
      <c r="J1480" s="180" t="s">
        <v>1837</v>
      </c>
      <c r="K1480" s="180" t="s">
        <v>6449</v>
      </c>
      <c r="L1480" s="180" t="s">
        <v>1837</v>
      </c>
      <c r="M1480" s="180" t="s">
        <v>1837</v>
      </c>
      <c r="N1480" s="180" t="s">
        <v>453</v>
      </c>
      <c r="O1480" s="180">
        <v>89750508</v>
      </c>
      <c r="P1480" s="180">
        <v>89751231</v>
      </c>
      <c r="Q1480" s="180" t="s">
        <v>4898</v>
      </c>
      <c r="R1480" s="180">
        <v>0</v>
      </c>
      <c r="S1480" s="180" t="s">
        <v>33</v>
      </c>
      <c r="T1480" s="180" t="s">
        <v>42</v>
      </c>
      <c r="U1480" s="180" t="b">
        <v>0</v>
      </c>
      <c r="V1480" s="180" t="s">
        <v>1858</v>
      </c>
      <c r="W1480" s="180" t="s">
        <v>42</v>
      </c>
      <c r="X1480" s="159"/>
      <c r="Y1480" s="159"/>
      <c r="Z1480" s="159"/>
    </row>
    <row r="1481" spans="1:26" ht="15" customHeight="1">
      <c r="A1481" s="180" t="s">
        <v>453</v>
      </c>
      <c r="B1481" s="180">
        <v>89751073</v>
      </c>
      <c r="C1481" s="180" t="s">
        <v>1837</v>
      </c>
      <c r="D1481" s="180" t="s">
        <v>1847</v>
      </c>
      <c r="E1481" s="180" t="s">
        <v>1859</v>
      </c>
      <c r="F1481" s="180">
        <v>490.73</v>
      </c>
      <c r="G1481" s="180" t="s">
        <v>1837</v>
      </c>
      <c r="H1481" s="180" t="s">
        <v>4899</v>
      </c>
      <c r="I1481" s="180" t="s">
        <v>1881</v>
      </c>
      <c r="J1481" s="180" t="s">
        <v>6450</v>
      </c>
      <c r="K1481" s="180" t="s">
        <v>1837</v>
      </c>
      <c r="L1481" s="180" t="s">
        <v>1837</v>
      </c>
      <c r="M1481" s="180" t="s">
        <v>1837</v>
      </c>
      <c r="N1481" s="180" t="s">
        <v>453</v>
      </c>
      <c r="O1481" s="180">
        <v>89750508</v>
      </c>
      <c r="P1481" s="180">
        <v>89751231</v>
      </c>
      <c r="Q1481" s="180" t="s">
        <v>4898</v>
      </c>
      <c r="R1481" s="180">
        <v>0</v>
      </c>
      <c r="S1481" s="180" t="s">
        <v>33</v>
      </c>
      <c r="T1481" s="180" t="s">
        <v>42</v>
      </c>
      <c r="U1481" s="180" t="b">
        <v>0</v>
      </c>
      <c r="V1481" s="180" t="s">
        <v>1858</v>
      </c>
      <c r="W1481" s="180" t="s">
        <v>42</v>
      </c>
      <c r="X1481" s="159"/>
      <c r="Y1481" s="159"/>
      <c r="Z1481" s="159"/>
    </row>
    <row r="1482" spans="1:26" ht="15" customHeight="1">
      <c r="A1482" s="180" t="s">
        <v>453</v>
      </c>
      <c r="B1482" s="180">
        <v>89776889</v>
      </c>
      <c r="C1482" s="180" t="s">
        <v>1837</v>
      </c>
      <c r="D1482" s="180" t="s">
        <v>2703</v>
      </c>
      <c r="E1482" s="180" t="s">
        <v>1866</v>
      </c>
      <c r="F1482" s="180">
        <v>1397.73</v>
      </c>
      <c r="G1482" s="180" t="s">
        <v>1840</v>
      </c>
      <c r="H1482" s="180" t="s">
        <v>2704</v>
      </c>
      <c r="I1482" s="180" t="s">
        <v>2042</v>
      </c>
      <c r="J1482" s="180" t="s">
        <v>2705</v>
      </c>
      <c r="K1482" s="180" t="s">
        <v>2706</v>
      </c>
      <c r="L1482" s="180" t="s">
        <v>1837</v>
      </c>
      <c r="M1482" s="180" t="s">
        <v>1896</v>
      </c>
      <c r="N1482" s="180" t="s">
        <v>453</v>
      </c>
      <c r="O1482" s="180">
        <v>89776357</v>
      </c>
      <c r="P1482" s="180">
        <v>89777281</v>
      </c>
      <c r="Q1482" s="180" t="s">
        <v>2707</v>
      </c>
      <c r="R1482" s="180">
        <v>0</v>
      </c>
      <c r="S1482" s="180" t="s">
        <v>1905</v>
      </c>
      <c r="T1482" s="180" t="s">
        <v>42</v>
      </c>
      <c r="U1482" s="180" t="b">
        <v>0</v>
      </c>
      <c r="V1482" s="180" t="s">
        <v>1858</v>
      </c>
      <c r="W1482" s="180" t="s">
        <v>42</v>
      </c>
      <c r="X1482" s="159"/>
      <c r="Y1482" s="159"/>
      <c r="Z1482" s="159"/>
    </row>
    <row r="1483" spans="1:26" ht="15" customHeight="1">
      <c r="A1483" s="180" t="s">
        <v>453</v>
      </c>
      <c r="B1483" s="180">
        <v>89776903</v>
      </c>
      <c r="C1483" s="180" t="s">
        <v>1837</v>
      </c>
      <c r="D1483" s="180" t="s">
        <v>4901</v>
      </c>
      <c r="E1483" s="180" t="s">
        <v>1890</v>
      </c>
      <c r="F1483" s="180">
        <v>985.73</v>
      </c>
      <c r="G1483" s="180" t="s">
        <v>1840</v>
      </c>
      <c r="H1483" s="180" t="s">
        <v>4902</v>
      </c>
      <c r="I1483" s="180" t="s">
        <v>1881</v>
      </c>
      <c r="J1483" s="180" t="s">
        <v>6451</v>
      </c>
      <c r="K1483" s="180" t="s">
        <v>6452</v>
      </c>
      <c r="L1483" s="180" t="s">
        <v>1837</v>
      </c>
      <c r="M1483" s="180" t="s">
        <v>1837</v>
      </c>
      <c r="N1483" s="180" t="s">
        <v>453</v>
      </c>
      <c r="O1483" s="180">
        <v>89776357</v>
      </c>
      <c r="P1483" s="180">
        <v>89777281</v>
      </c>
      <c r="Q1483" s="180" t="s">
        <v>2707</v>
      </c>
      <c r="R1483" s="180">
        <v>0</v>
      </c>
      <c r="S1483" s="180" t="s">
        <v>1905</v>
      </c>
      <c r="T1483" s="180" t="s">
        <v>42</v>
      </c>
      <c r="U1483" s="180" t="b">
        <v>0</v>
      </c>
      <c r="V1483" s="180" t="s">
        <v>1858</v>
      </c>
      <c r="W1483" s="180" t="s">
        <v>42</v>
      </c>
      <c r="X1483" s="159"/>
      <c r="Y1483" s="159"/>
      <c r="Z1483" s="159"/>
    </row>
    <row r="1484" spans="1:26" ht="15" customHeight="1">
      <c r="A1484" s="180" t="s">
        <v>453</v>
      </c>
      <c r="B1484" s="180">
        <v>90473722</v>
      </c>
      <c r="C1484" s="180" t="s">
        <v>1837</v>
      </c>
      <c r="D1484" s="180" t="s">
        <v>6453</v>
      </c>
      <c r="E1484" s="180" t="s">
        <v>1866</v>
      </c>
      <c r="F1484" s="180">
        <v>122.73</v>
      </c>
      <c r="G1484" s="180" t="s">
        <v>1837</v>
      </c>
      <c r="H1484" s="180" t="s">
        <v>6454</v>
      </c>
      <c r="I1484" s="180" t="s">
        <v>2277</v>
      </c>
      <c r="J1484" s="180" t="s">
        <v>6455</v>
      </c>
      <c r="K1484" s="180" t="s">
        <v>1837</v>
      </c>
      <c r="L1484" s="180" t="s">
        <v>1837</v>
      </c>
      <c r="M1484" s="180" t="s">
        <v>1837</v>
      </c>
      <c r="N1484" s="180" t="s">
        <v>453</v>
      </c>
      <c r="O1484" s="180">
        <v>90473714</v>
      </c>
      <c r="P1484" s="180">
        <v>90473798</v>
      </c>
      <c r="Q1484" s="180" t="s">
        <v>2710</v>
      </c>
      <c r="R1484" s="180">
        <v>0</v>
      </c>
      <c r="S1484" s="180" t="s">
        <v>1905</v>
      </c>
      <c r="T1484" s="180" t="s">
        <v>42</v>
      </c>
      <c r="U1484" s="180" t="b">
        <v>0</v>
      </c>
      <c r="V1484" s="180" t="s">
        <v>1858</v>
      </c>
      <c r="W1484" s="180" t="s">
        <v>42</v>
      </c>
      <c r="X1484" s="159"/>
      <c r="Y1484" s="159"/>
      <c r="Z1484" s="159"/>
    </row>
    <row r="1485" spans="1:26" ht="15" customHeight="1">
      <c r="A1485" s="180" t="s">
        <v>453</v>
      </c>
      <c r="B1485" s="180">
        <v>90473749</v>
      </c>
      <c r="C1485" s="180" t="s">
        <v>1837</v>
      </c>
      <c r="D1485" s="180" t="s">
        <v>2000</v>
      </c>
      <c r="E1485" s="180" t="s">
        <v>1890</v>
      </c>
      <c r="F1485" s="180">
        <v>445.73</v>
      </c>
      <c r="G1485" s="180" t="s">
        <v>1837</v>
      </c>
      <c r="H1485" s="180" t="s">
        <v>2708</v>
      </c>
      <c r="I1485" s="180" t="s">
        <v>1990</v>
      </c>
      <c r="J1485" s="180" t="s">
        <v>6456</v>
      </c>
      <c r="K1485" s="180" t="s">
        <v>1837</v>
      </c>
      <c r="L1485" s="180" t="s">
        <v>1837</v>
      </c>
      <c r="M1485" s="180" t="s">
        <v>1837</v>
      </c>
      <c r="N1485" s="180" t="s">
        <v>453</v>
      </c>
      <c r="O1485" s="180">
        <v>90473714</v>
      </c>
      <c r="P1485" s="180">
        <v>90473798</v>
      </c>
      <c r="Q1485" s="180" t="s">
        <v>2710</v>
      </c>
      <c r="R1485" s="180">
        <v>0</v>
      </c>
      <c r="S1485" s="180" t="s">
        <v>1905</v>
      </c>
      <c r="T1485" s="180" t="s">
        <v>42</v>
      </c>
      <c r="U1485" s="180" t="b">
        <v>0</v>
      </c>
      <c r="V1485" s="180" t="s">
        <v>1858</v>
      </c>
      <c r="W1485" s="180" t="s">
        <v>42</v>
      </c>
      <c r="X1485" s="159"/>
      <c r="Y1485" s="159"/>
      <c r="Z1485" s="159"/>
    </row>
    <row r="1486" spans="1:26" ht="15" customHeight="1">
      <c r="A1486" s="180" t="s">
        <v>453</v>
      </c>
      <c r="B1486" s="180">
        <v>92655448</v>
      </c>
      <c r="C1486" s="180" t="s">
        <v>1837</v>
      </c>
      <c r="D1486" s="180" t="s">
        <v>2711</v>
      </c>
      <c r="E1486" s="180" t="s">
        <v>1839</v>
      </c>
      <c r="F1486" s="180">
        <v>2032.54</v>
      </c>
      <c r="G1486" s="180" t="s">
        <v>1840</v>
      </c>
      <c r="H1486" s="180" t="s">
        <v>2712</v>
      </c>
      <c r="I1486" s="180" t="s">
        <v>1900</v>
      </c>
      <c r="J1486" s="180" t="s">
        <v>2713</v>
      </c>
      <c r="K1486" s="180" t="s">
        <v>2714</v>
      </c>
      <c r="L1486" s="180" t="s">
        <v>2715</v>
      </c>
      <c r="M1486" s="180" t="s">
        <v>1877</v>
      </c>
      <c r="N1486" s="180" t="s">
        <v>453</v>
      </c>
      <c r="O1486" s="180">
        <v>92655315</v>
      </c>
      <c r="P1486" s="180">
        <v>92655659</v>
      </c>
      <c r="Q1486" s="180" t="s">
        <v>2716</v>
      </c>
      <c r="R1486" s="180">
        <v>0</v>
      </c>
      <c r="S1486" s="180" t="s">
        <v>33</v>
      </c>
      <c r="T1486" s="180" t="s">
        <v>42</v>
      </c>
      <c r="U1486" s="180" t="b">
        <v>0</v>
      </c>
      <c r="V1486" s="180" t="s">
        <v>1858</v>
      </c>
      <c r="W1486" s="180" t="s">
        <v>42</v>
      </c>
      <c r="X1486" s="159"/>
      <c r="Y1486" s="159"/>
      <c r="Z1486" s="159"/>
    </row>
    <row r="1487" spans="1:26" ht="15" customHeight="1">
      <c r="A1487" s="180" t="s">
        <v>453</v>
      </c>
      <c r="B1487" s="180">
        <v>101489563</v>
      </c>
      <c r="C1487" s="180" t="s">
        <v>1837</v>
      </c>
      <c r="D1487" s="180" t="s">
        <v>6457</v>
      </c>
      <c r="E1487" s="180" t="s">
        <v>1866</v>
      </c>
      <c r="F1487" s="180">
        <v>623.73</v>
      </c>
      <c r="G1487" s="180" t="s">
        <v>1840</v>
      </c>
      <c r="H1487" s="180" t="s">
        <v>6458</v>
      </c>
      <c r="I1487" s="180" t="s">
        <v>2618</v>
      </c>
      <c r="J1487" s="180" t="s">
        <v>6459</v>
      </c>
      <c r="K1487" s="180" t="s">
        <v>6460</v>
      </c>
      <c r="L1487" s="180" t="s">
        <v>1837</v>
      </c>
      <c r="M1487" s="180" t="s">
        <v>1837</v>
      </c>
      <c r="N1487" s="180" t="s">
        <v>453</v>
      </c>
      <c r="O1487" s="180">
        <v>101489373</v>
      </c>
      <c r="P1487" s="180">
        <v>101489670</v>
      </c>
      <c r="Q1487" s="180" t="s">
        <v>6461</v>
      </c>
      <c r="R1487" s="180">
        <v>0</v>
      </c>
      <c r="S1487" s="180" t="s">
        <v>33</v>
      </c>
      <c r="T1487" s="180" t="s">
        <v>42</v>
      </c>
      <c r="U1487" s="180" t="b">
        <v>0</v>
      </c>
      <c r="V1487" s="180" t="s">
        <v>1858</v>
      </c>
      <c r="W1487" s="180" t="s">
        <v>42</v>
      </c>
      <c r="X1487" s="159"/>
      <c r="Y1487" s="159"/>
      <c r="Z1487" s="159"/>
    </row>
    <row r="1488" spans="1:26" ht="15" customHeight="1">
      <c r="A1488" s="180" t="s">
        <v>454</v>
      </c>
      <c r="B1488" s="180">
        <v>400140</v>
      </c>
      <c r="C1488" s="180" t="s">
        <v>1837</v>
      </c>
      <c r="D1488" s="180" t="s">
        <v>1847</v>
      </c>
      <c r="E1488" s="180" t="s">
        <v>2208</v>
      </c>
      <c r="F1488" s="180">
        <v>1074.49</v>
      </c>
      <c r="G1488" s="180" t="s">
        <v>1840</v>
      </c>
      <c r="H1488" s="180" t="s">
        <v>4916</v>
      </c>
      <c r="I1488" s="180" t="s">
        <v>2906</v>
      </c>
      <c r="J1488" s="180" t="s">
        <v>6462</v>
      </c>
      <c r="K1488" s="180" t="s">
        <v>6463</v>
      </c>
      <c r="L1488" s="180" t="s">
        <v>6464</v>
      </c>
      <c r="M1488" s="180" t="s">
        <v>1837</v>
      </c>
      <c r="N1488" s="180" t="s">
        <v>454</v>
      </c>
      <c r="O1488" s="180">
        <v>400108</v>
      </c>
      <c r="P1488" s="180">
        <v>400190</v>
      </c>
      <c r="Q1488" s="180" t="s">
        <v>4920</v>
      </c>
      <c r="R1488" s="180">
        <v>0</v>
      </c>
      <c r="S1488" s="180" t="s">
        <v>1905</v>
      </c>
      <c r="T1488" s="180" t="s">
        <v>42</v>
      </c>
      <c r="U1488" s="180" t="b">
        <v>0</v>
      </c>
      <c r="V1488" s="180" t="s">
        <v>1858</v>
      </c>
      <c r="W1488" s="180" t="s">
        <v>42</v>
      </c>
      <c r="X1488" s="159"/>
      <c r="Y1488" s="159"/>
      <c r="Z1488" s="159"/>
    </row>
    <row r="1489" spans="1:26" ht="15" customHeight="1">
      <c r="A1489" s="180" t="s">
        <v>454</v>
      </c>
      <c r="B1489" s="180">
        <v>813355</v>
      </c>
      <c r="C1489" s="180" t="s">
        <v>1837</v>
      </c>
      <c r="D1489" s="180" t="s">
        <v>6465</v>
      </c>
      <c r="E1489" s="180" t="s">
        <v>1890</v>
      </c>
      <c r="F1489" s="180">
        <v>900.17</v>
      </c>
      <c r="G1489" s="180" t="s">
        <v>1840</v>
      </c>
      <c r="H1489" s="180" t="s">
        <v>6466</v>
      </c>
      <c r="I1489" s="180" t="s">
        <v>2149</v>
      </c>
      <c r="J1489" s="180" t="s">
        <v>6467</v>
      </c>
      <c r="K1489" s="180" t="s">
        <v>6468</v>
      </c>
      <c r="L1489" s="180" t="s">
        <v>6469</v>
      </c>
      <c r="M1489" s="180" t="s">
        <v>1837</v>
      </c>
      <c r="N1489" s="180" t="s">
        <v>454</v>
      </c>
      <c r="O1489" s="180">
        <v>813295</v>
      </c>
      <c r="P1489" s="180">
        <v>813861</v>
      </c>
      <c r="Q1489" s="180" t="s">
        <v>1794</v>
      </c>
      <c r="R1489" s="180">
        <v>0</v>
      </c>
      <c r="S1489" s="180" t="s">
        <v>1905</v>
      </c>
      <c r="T1489" s="180" t="s">
        <v>42</v>
      </c>
      <c r="U1489" s="180" t="b">
        <v>0</v>
      </c>
      <c r="V1489" s="180" t="s">
        <v>1858</v>
      </c>
      <c r="W1489" s="180" t="s">
        <v>42</v>
      </c>
      <c r="X1489" s="159"/>
      <c r="Y1489" s="159"/>
      <c r="Z1489" s="159"/>
    </row>
    <row r="1490" spans="1:26" ht="15" customHeight="1">
      <c r="A1490" s="180" t="s">
        <v>454</v>
      </c>
      <c r="B1490" s="180">
        <v>1093978</v>
      </c>
      <c r="C1490" s="180" t="s">
        <v>1837</v>
      </c>
      <c r="D1490" s="180" t="s">
        <v>1866</v>
      </c>
      <c r="E1490" s="180" t="s">
        <v>1865</v>
      </c>
      <c r="F1490" s="180">
        <v>640.73</v>
      </c>
      <c r="G1490" s="180" t="s">
        <v>1840</v>
      </c>
      <c r="H1490" s="180" t="s">
        <v>6470</v>
      </c>
      <c r="I1490" s="180" t="s">
        <v>2458</v>
      </c>
      <c r="J1490" s="180" t="s">
        <v>6471</v>
      </c>
      <c r="K1490" s="180" t="s">
        <v>6472</v>
      </c>
      <c r="L1490" s="180" t="s">
        <v>1837</v>
      </c>
      <c r="M1490" s="180" t="s">
        <v>1837</v>
      </c>
      <c r="N1490" s="180" t="s">
        <v>454</v>
      </c>
      <c r="O1490" s="180">
        <v>1093500</v>
      </c>
      <c r="P1490" s="180">
        <v>1094051</v>
      </c>
      <c r="Q1490" s="180" t="s">
        <v>6473</v>
      </c>
      <c r="R1490" s="180">
        <v>0</v>
      </c>
      <c r="S1490" s="180" t="s">
        <v>33</v>
      </c>
      <c r="T1490" s="180" t="s">
        <v>42</v>
      </c>
      <c r="U1490" s="180" t="b">
        <v>0</v>
      </c>
      <c r="V1490" s="180" t="s">
        <v>1858</v>
      </c>
      <c r="W1490" s="180" t="s">
        <v>42</v>
      </c>
      <c r="X1490" s="159"/>
      <c r="Y1490" s="159"/>
      <c r="Z1490" s="159"/>
    </row>
    <row r="1491" spans="1:26" ht="15" customHeight="1">
      <c r="A1491" s="180" t="s">
        <v>454</v>
      </c>
      <c r="B1491" s="180">
        <v>1241152</v>
      </c>
      <c r="C1491" s="180" t="s">
        <v>1837</v>
      </c>
      <c r="D1491" s="180" t="s">
        <v>1866</v>
      </c>
      <c r="E1491" s="180" t="s">
        <v>6474</v>
      </c>
      <c r="F1491" s="180">
        <v>30</v>
      </c>
      <c r="G1491" s="180" t="s">
        <v>1840</v>
      </c>
      <c r="H1491" s="180" t="s">
        <v>6475</v>
      </c>
      <c r="I1491" s="180" t="s">
        <v>773</v>
      </c>
      <c r="J1491" s="180" t="s">
        <v>1837</v>
      </c>
      <c r="K1491" s="180" t="s">
        <v>1837</v>
      </c>
      <c r="L1491" s="180" t="s">
        <v>1837</v>
      </c>
      <c r="M1491" s="180" t="s">
        <v>1844</v>
      </c>
      <c r="N1491" s="180" t="s">
        <v>454</v>
      </c>
      <c r="O1491" s="180">
        <v>1241152</v>
      </c>
      <c r="P1491" s="180">
        <v>1241324</v>
      </c>
      <c r="Q1491" s="180" t="s">
        <v>1225</v>
      </c>
      <c r="R1491" s="180">
        <v>0</v>
      </c>
      <c r="S1491" s="180" t="s">
        <v>1905</v>
      </c>
      <c r="T1491" s="180" t="s">
        <v>42</v>
      </c>
      <c r="U1491" s="180" t="b">
        <v>0</v>
      </c>
      <c r="V1491" s="180" t="s">
        <v>1858</v>
      </c>
      <c r="W1491" s="180" t="s">
        <v>42</v>
      </c>
      <c r="X1491" s="159"/>
      <c r="Y1491" s="159"/>
      <c r="Z1491" s="159"/>
    </row>
    <row r="1492" spans="1:26" ht="15" customHeight="1">
      <c r="A1492" s="180" t="s">
        <v>454</v>
      </c>
      <c r="B1492" s="180">
        <v>1241177</v>
      </c>
      <c r="C1492" s="180" t="s">
        <v>1837</v>
      </c>
      <c r="D1492" s="180" t="s">
        <v>6476</v>
      </c>
      <c r="E1492" s="180" t="s">
        <v>1839</v>
      </c>
      <c r="F1492" s="180">
        <v>30</v>
      </c>
      <c r="G1492" s="180" t="s">
        <v>1840</v>
      </c>
      <c r="H1492" s="180" t="s">
        <v>6477</v>
      </c>
      <c r="I1492" s="180" t="s">
        <v>773</v>
      </c>
      <c r="J1492" s="180" t="s">
        <v>1837</v>
      </c>
      <c r="K1492" s="180" t="s">
        <v>1837</v>
      </c>
      <c r="L1492" s="180" t="s">
        <v>1837</v>
      </c>
      <c r="M1492" s="180" t="s">
        <v>1844</v>
      </c>
      <c r="N1492" s="180" t="s">
        <v>454</v>
      </c>
      <c r="O1492" s="180">
        <v>1241152</v>
      </c>
      <c r="P1492" s="180">
        <v>1241324</v>
      </c>
      <c r="Q1492" s="180" t="s">
        <v>1225</v>
      </c>
      <c r="R1492" s="180">
        <v>0</v>
      </c>
      <c r="S1492" s="180" t="s">
        <v>1905</v>
      </c>
      <c r="T1492" s="180" t="s">
        <v>42</v>
      </c>
      <c r="U1492" s="180" t="b">
        <v>0</v>
      </c>
      <c r="V1492" s="180" t="s">
        <v>1858</v>
      </c>
      <c r="W1492" s="180" t="s">
        <v>42</v>
      </c>
      <c r="X1492" s="159"/>
      <c r="Y1492" s="159"/>
      <c r="Z1492" s="159"/>
    </row>
    <row r="1493" spans="1:26" ht="15" customHeight="1">
      <c r="A1493" s="180" t="s">
        <v>454</v>
      </c>
      <c r="B1493" s="180">
        <v>1241233</v>
      </c>
      <c r="C1493" s="180" t="s">
        <v>1837</v>
      </c>
      <c r="D1493" s="180" t="s">
        <v>6478</v>
      </c>
      <c r="E1493" s="180" t="s">
        <v>1847</v>
      </c>
      <c r="F1493" s="180">
        <v>30</v>
      </c>
      <c r="G1493" s="180" t="s">
        <v>1840</v>
      </c>
      <c r="H1493" s="180" t="s">
        <v>6479</v>
      </c>
      <c r="I1493" s="180" t="s">
        <v>773</v>
      </c>
      <c r="J1493" s="180" t="s">
        <v>1837</v>
      </c>
      <c r="K1493" s="180" t="s">
        <v>1837</v>
      </c>
      <c r="L1493" s="180" t="s">
        <v>1837</v>
      </c>
      <c r="M1493" s="180" t="s">
        <v>1844</v>
      </c>
      <c r="N1493" s="180" t="s">
        <v>454</v>
      </c>
      <c r="O1493" s="180">
        <v>1241152</v>
      </c>
      <c r="P1493" s="180">
        <v>1241324</v>
      </c>
      <c r="Q1493" s="180" t="s">
        <v>1225</v>
      </c>
      <c r="R1493" s="180">
        <v>0</v>
      </c>
      <c r="S1493" s="180" t="s">
        <v>1905</v>
      </c>
      <c r="T1493" s="180" t="s">
        <v>42</v>
      </c>
      <c r="U1493" s="180" t="b">
        <v>0</v>
      </c>
      <c r="V1493" s="180" t="s">
        <v>1858</v>
      </c>
      <c r="W1493" s="180" t="s">
        <v>42</v>
      </c>
      <c r="X1493" s="159"/>
      <c r="Y1493" s="159"/>
      <c r="Z1493" s="159"/>
    </row>
    <row r="1494" spans="1:26" ht="15" customHeight="1">
      <c r="A1494" s="180" t="s">
        <v>454</v>
      </c>
      <c r="B1494" s="180">
        <v>1241290</v>
      </c>
      <c r="C1494" s="180" t="s">
        <v>1837</v>
      </c>
      <c r="D1494" s="180" t="s">
        <v>6480</v>
      </c>
      <c r="E1494" s="180" t="s">
        <v>1847</v>
      </c>
      <c r="F1494" s="180">
        <v>30</v>
      </c>
      <c r="G1494" s="180" t="s">
        <v>1840</v>
      </c>
      <c r="H1494" s="180" t="s">
        <v>6481</v>
      </c>
      <c r="I1494" s="180" t="s">
        <v>773</v>
      </c>
      <c r="J1494" s="180" t="s">
        <v>1837</v>
      </c>
      <c r="K1494" s="180" t="s">
        <v>1837</v>
      </c>
      <c r="L1494" s="180" t="s">
        <v>1837</v>
      </c>
      <c r="M1494" s="180" t="s">
        <v>1844</v>
      </c>
      <c r="N1494" s="180" t="s">
        <v>454</v>
      </c>
      <c r="O1494" s="180">
        <v>1241152</v>
      </c>
      <c r="P1494" s="180">
        <v>1241324</v>
      </c>
      <c r="Q1494" s="180" t="s">
        <v>1225</v>
      </c>
      <c r="R1494" s="180">
        <v>0</v>
      </c>
      <c r="S1494" s="180" t="s">
        <v>1905</v>
      </c>
      <c r="T1494" s="180" t="s">
        <v>42</v>
      </c>
      <c r="U1494" s="180" t="b">
        <v>0</v>
      </c>
      <c r="V1494" s="180" t="s">
        <v>1858</v>
      </c>
      <c r="W1494" s="180" t="s">
        <v>42</v>
      </c>
      <c r="X1494" s="159"/>
      <c r="Y1494" s="159"/>
      <c r="Z1494" s="159"/>
    </row>
    <row r="1495" spans="1:26" ht="15" customHeight="1">
      <c r="A1495" s="180" t="s">
        <v>454</v>
      </c>
      <c r="B1495" s="180">
        <v>1256558</v>
      </c>
      <c r="C1495" s="180" t="s">
        <v>1837</v>
      </c>
      <c r="D1495" s="180" t="s">
        <v>2319</v>
      </c>
      <c r="E1495" s="180" t="s">
        <v>1890</v>
      </c>
      <c r="F1495" s="180">
        <v>752.73</v>
      </c>
      <c r="G1495" s="180" t="s">
        <v>1837</v>
      </c>
      <c r="H1495" s="180" t="s">
        <v>2737</v>
      </c>
      <c r="I1495" s="180" t="s">
        <v>2532</v>
      </c>
      <c r="J1495" s="180" t="s">
        <v>6482</v>
      </c>
      <c r="K1495" s="180" t="s">
        <v>1837</v>
      </c>
      <c r="L1495" s="180" t="s">
        <v>1837</v>
      </c>
      <c r="M1495" s="180" t="s">
        <v>1837</v>
      </c>
      <c r="N1495" s="180" t="s">
        <v>454</v>
      </c>
      <c r="O1495" s="180">
        <v>1256515</v>
      </c>
      <c r="P1495" s="180">
        <v>1256687</v>
      </c>
      <c r="Q1495" s="180" t="s">
        <v>1226</v>
      </c>
      <c r="R1495" s="180">
        <v>0</v>
      </c>
      <c r="S1495" s="180" t="s">
        <v>1905</v>
      </c>
      <c r="T1495" s="180" t="s">
        <v>42</v>
      </c>
      <c r="U1495" s="180" t="b">
        <v>0</v>
      </c>
      <c r="V1495" s="180" t="s">
        <v>1858</v>
      </c>
      <c r="W1495" s="180" t="s">
        <v>42</v>
      </c>
      <c r="X1495" s="159"/>
      <c r="Y1495" s="159"/>
      <c r="Z1495" s="159"/>
    </row>
    <row r="1496" spans="1:26" ht="15" customHeight="1">
      <c r="A1496" s="180" t="s">
        <v>454</v>
      </c>
      <c r="B1496" s="180">
        <v>2830782</v>
      </c>
      <c r="C1496" s="180" t="s">
        <v>1837</v>
      </c>
      <c r="D1496" s="180" t="s">
        <v>2311</v>
      </c>
      <c r="E1496" s="180" t="s">
        <v>1839</v>
      </c>
      <c r="F1496" s="180">
        <v>942.14</v>
      </c>
      <c r="G1496" s="180" t="s">
        <v>1840</v>
      </c>
      <c r="H1496" s="180" t="s">
        <v>6483</v>
      </c>
      <c r="I1496" s="180" t="s">
        <v>2523</v>
      </c>
      <c r="J1496" s="180" t="s">
        <v>6484</v>
      </c>
      <c r="K1496" s="180" t="s">
        <v>6485</v>
      </c>
      <c r="L1496" s="180" t="s">
        <v>6486</v>
      </c>
      <c r="M1496" s="180" t="s">
        <v>1837</v>
      </c>
      <c r="N1496" s="180" t="s">
        <v>454</v>
      </c>
      <c r="O1496" s="180">
        <v>2830693</v>
      </c>
      <c r="P1496" s="180">
        <v>2830796</v>
      </c>
      <c r="Q1496" s="180" t="s">
        <v>6487</v>
      </c>
      <c r="R1496" s="180">
        <v>0</v>
      </c>
      <c r="S1496" s="180" t="s">
        <v>1905</v>
      </c>
      <c r="T1496" s="180" t="s">
        <v>42</v>
      </c>
      <c r="U1496" s="180" t="b">
        <v>0</v>
      </c>
      <c r="V1496" s="180" t="s">
        <v>1858</v>
      </c>
      <c r="W1496" s="180" t="s">
        <v>42</v>
      </c>
      <c r="X1496" s="159"/>
      <c r="Y1496" s="159"/>
      <c r="Z1496" s="159"/>
    </row>
    <row r="1497" spans="1:26" ht="15" customHeight="1">
      <c r="A1497" s="180" t="s">
        <v>454</v>
      </c>
      <c r="B1497" s="180">
        <v>10430799</v>
      </c>
      <c r="C1497" s="180" t="s">
        <v>1837</v>
      </c>
      <c r="D1497" s="180" t="s">
        <v>2742</v>
      </c>
      <c r="E1497" s="180" t="s">
        <v>1866</v>
      </c>
      <c r="F1497" s="180">
        <v>2614.0700000000002</v>
      </c>
      <c r="G1497" s="180" t="s">
        <v>1840</v>
      </c>
      <c r="H1497" s="180" t="s">
        <v>2743</v>
      </c>
      <c r="I1497" s="180" t="s">
        <v>2744</v>
      </c>
      <c r="J1497" s="180" t="s">
        <v>2745</v>
      </c>
      <c r="K1497" s="180" t="s">
        <v>2746</v>
      </c>
      <c r="L1497" s="180" t="s">
        <v>2747</v>
      </c>
      <c r="M1497" s="180" t="s">
        <v>1896</v>
      </c>
      <c r="N1497" s="180" t="s">
        <v>454</v>
      </c>
      <c r="O1497" s="180">
        <v>10430620</v>
      </c>
      <c r="P1497" s="180">
        <v>10431455</v>
      </c>
      <c r="Q1497" s="180" t="s">
        <v>2748</v>
      </c>
      <c r="R1497" s="180">
        <v>0</v>
      </c>
      <c r="S1497" s="180" t="s">
        <v>1905</v>
      </c>
      <c r="T1497" s="180" t="s">
        <v>42</v>
      </c>
      <c r="U1497" s="180" t="b">
        <v>0</v>
      </c>
      <c r="V1497" s="180" t="s">
        <v>1858</v>
      </c>
      <c r="W1497" s="180" t="s">
        <v>42</v>
      </c>
      <c r="X1497" s="159"/>
      <c r="Y1497" s="159"/>
      <c r="Z1497" s="159"/>
    </row>
    <row r="1498" spans="1:26" ht="15" customHeight="1">
      <c r="A1498" s="180" t="s">
        <v>454</v>
      </c>
      <c r="B1498" s="180">
        <v>22535571</v>
      </c>
      <c r="C1498" s="180" t="s">
        <v>1837</v>
      </c>
      <c r="D1498" s="180" t="s">
        <v>6488</v>
      </c>
      <c r="E1498" s="180" t="s">
        <v>1847</v>
      </c>
      <c r="F1498" s="180">
        <v>30</v>
      </c>
      <c r="G1498" s="180" t="s">
        <v>1840</v>
      </c>
      <c r="H1498" s="180" t="s">
        <v>6489</v>
      </c>
      <c r="I1498" s="180" t="s">
        <v>773</v>
      </c>
      <c r="J1498" s="180" t="s">
        <v>1837</v>
      </c>
      <c r="K1498" s="180" t="s">
        <v>1837</v>
      </c>
      <c r="L1498" s="180" t="s">
        <v>1837</v>
      </c>
      <c r="M1498" s="180" t="s">
        <v>1844</v>
      </c>
      <c r="N1498" s="180" t="s">
        <v>454</v>
      </c>
      <c r="O1498" s="180">
        <v>22533625</v>
      </c>
      <c r="P1498" s="180">
        <v>22536385</v>
      </c>
      <c r="Q1498" s="180" t="s">
        <v>1311</v>
      </c>
      <c r="R1498" s="180">
        <v>0</v>
      </c>
      <c r="S1498" s="180" t="s">
        <v>1905</v>
      </c>
      <c r="T1498" s="180" t="s">
        <v>42</v>
      </c>
      <c r="U1498" s="180" t="b">
        <v>0</v>
      </c>
      <c r="V1498" s="180" t="s">
        <v>1858</v>
      </c>
      <c r="W1498" s="180" t="s">
        <v>42</v>
      </c>
      <c r="X1498" s="159"/>
      <c r="Y1498" s="159"/>
      <c r="Z1498" s="159"/>
    </row>
    <row r="1499" spans="1:26" ht="15" customHeight="1">
      <c r="A1499" s="180" t="s">
        <v>454</v>
      </c>
      <c r="B1499" s="180">
        <v>24777101</v>
      </c>
      <c r="C1499" s="180" t="s">
        <v>1837</v>
      </c>
      <c r="D1499" s="180" t="s">
        <v>6490</v>
      </c>
      <c r="E1499" s="180" t="s">
        <v>1890</v>
      </c>
      <c r="F1499" s="180">
        <v>736.73</v>
      </c>
      <c r="G1499" s="180" t="s">
        <v>1840</v>
      </c>
      <c r="H1499" s="180" t="s">
        <v>6491</v>
      </c>
      <c r="I1499" s="180" t="s">
        <v>1887</v>
      </c>
      <c r="J1499" s="180" t="s">
        <v>6492</v>
      </c>
      <c r="K1499" s="180" t="s">
        <v>3438</v>
      </c>
      <c r="L1499" s="180" t="s">
        <v>1837</v>
      </c>
      <c r="M1499" s="180" t="s">
        <v>1837</v>
      </c>
      <c r="N1499" s="180" t="s">
        <v>454</v>
      </c>
      <c r="O1499" s="180">
        <v>24776932</v>
      </c>
      <c r="P1499" s="180">
        <v>24777358</v>
      </c>
      <c r="Q1499" s="180" t="s">
        <v>1799</v>
      </c>
      <c r="R1499" s="180">
        <v>0</v>
      </c>
      <c r="S1499" s="180" t="s">
        <v>1905</v>
      </c>
      <c r="T1499" s="180" t="s">
        <v>42</v>
      </c>
      <c r="U1499" s="180" t="b">
        <v>0</v>
      </c>
      <c r="V1499" s="180" t="s">
        <v>1858</v>
      </c>
      <c r="W1499" s="180" t="s">
        <v>42</v>
      </c>
      <c r="X1499" s="159"/>
      <c r="Y1499" s="159"/>
      <c r="Z1499" s="159"/>
    </row>
    <row r="1500" spans="1:26" ht="15" customHeight="1">
      <c r="A1500" s="180" t="s">
        <v>454</v>
      </c>
      <c r="B1500" s="180">
        <v>28496076</v>
      </c>
      <c r="C1500" s="180" t="s">
        <v>1837</v>
      </c>
      <c r="D1500" s="180" t="s">
        <v>6493</v>
      </c>
      <c r="E1500" s="180" t="s">
        <v>1839</v>
      </c>
      <c r="F1500" s="180">
        <v>185.73</v>
      </c>
      <c r="G1500" s="180" t="s">
        <v>1840</v>
      </c>
      <c r="H1500" s="180" t="s">
        <v>6494</v>
      </c>
      <c r="I1500" s="180" t="s">
        <v>2452</v>
      </c>
      <c r="J1500" s="180" t="s">
        <v>6495</v>
      </c>
      <c r="K1500" s="180" t="s">
        <v>6496</v>
      </c>
      <c r="L1500" s="180" t="s">
        <v>1837</v>
      </c>
      <c r="M1500" s="180" t="s">
        <v>1837</v>
      </c>
      <c r="N1500" s="180" t="s">
        <v>454</v>
      </c>
      <c r="O1500" s="180">
        <v>28495098</v>
      </c>
      <c r="P1500" s="180">
        <v>28497996</v>
      </c>
      <c r="Q1500" s="180" t="s">
        <v>1317</v>
      </c>
      <c r="R1500" s="180">
        <v>0</v>
      </c>
      <c r="S1500" s="180" t="s">
        <v>1905</v>
      </c>
      <c r="T1500" s="180" t="s">
        <v>42</v>
      </c>
      <c r="U1500" s="180" t="b">
        <v>0</v>
      </c>
      <c r="V1500" s="180" t="s">
        <v>1858</v>
      </c>
      <c r="W1500" s="180" t="s">
        <v>42</v>
      </c>
      <c r="X1500" s="159"/>
      <c r="Y1500" s="159"/>
      <c r="Z1500" s="159"/>
    </row>
    <row r="1501" spans="1:26" ht="15" customHeight="1">
      <c r="A1501" s="180" t="s">
        <v>454</v>
      </c>
      <c r="B1501" s="180">
        <v>28772606</v>
      </c>
      <c r="C1501" s="180" t="s">
        <v>1837</v>
      </c>
      <c r="D1501" s="180" t="s">
        <v>1839</v>
      </c>
      <c r="E1501" s="180" t="s">
        <v>6497</v>
      </c>
      <c r="F1501" s="180">
        <v>30</v>
      </c>
      <c r="G1501" s="180" t="s">
        <v>1840</v>
      </c>
      <c r="H1501" s="180" t="s">
        <v>6498</v>
      </c>
      <c r="I1501" s="180" t="s">
        <v>773</v>
      </c>
      <c r="J1501" s="180" t="s">
        <v>1837</v>
      </c>
      <c r="K1501" s="180" t="s">
        <v>1837</v>
      </c>
      <c r="L1501" s="180" t="s">
        <v>1837</v>
      </c>
      <c r="M1501" s="180" t="s">
        <v>1877</v>
      </c>
      <c r="N1501" s="180" t="s">
        <v>454</v>
      </c>
      <c r="O1501" s="180">
        <v>28772152</v>
      </c>
      <c r="P1501" s="180">
        <v>28772755</v>
      </c>
      <c r="Q1501" s="180" t="s">
        <v>4937</v>
      </c>
      <c r="R1501" s="180">
        <v>0</v>
      </c>
      <c r="S1501" s="180" t="s">
        <v>1905</v>
      </c>
      <c r="T1501" s="180" t="s">
        <v>42</v>
      </c>
      <c r="U1501" s="180" t="b">
        <v>0</v>
      </c>
      <c r="V1501" s="180" t="s">
        <v>1858</v>
      </c>
      <c r="W1501" s="180" t="s">
        <v>42</v>
      </c>
      <c r="X1501" s="159"/>
      <c r="Y1501" s="159"/>
      <c r="Z1501" s="159"/>
    </row>
    <row r="1502" spans="1:26" ht="15" customHeight="1">
      <c r="A1502" s="180" t="s">
        <v>454</v>
      </c>
      <c r="B1502" s="180">
        <v>29901481</v>
      </c>
      <c r="C1502" s="180" t="s">
        <v>1837</v>
      </c>
      <c r="D1502" s="180" t="s">
        <v>1866</v>
      </c>
      <c r="E1502" s="180" t="s">
        <v>4938</v>
      </c>
      <c r="F1502" s="180">
        <v>1911.45</v>
      </c>
      <c r="G1502" s="180" t="s">
        <v>1840</v>
      </c>
      <c r="H1502" s="180" t="s">
        <v>4939</v>
      </c>
      <c r="I1502" s="180" t="s">
        <v>4252</v>
      </c>
      <c r="J1502" s="180" t="s">
        <v>6499</v>
      </c>
      <c r="K1502" s="180" t="s">
        <v>6500</v>
      </c>
      <c r="L1502" s="180" t="s">
        <v>6501</v>
      </c>
      <c r="M1502" s="180" t="s">
        <v>1837</v>
      </c>
      <c r="N1502" s="180" t="s">
        <v>454</v>
      </c>
      <c r="O1502" s="180">
        <v>29900971</v>
      </c>
      <c r="P1502" s="180">
        <v>29901920</v>
      </c>
      <c r="Q1502" s="180" t="s">
        <v>4943</v>
      </c>
      <c r="R1502" s="180">
        <v>0</v>
      </c>
      <c r="S1502" s="180" t="s">
        <v>1905</v>
      </c>
      <c r="T1502" s="180" t="s">
        <v>42</v>
      </c>
      <c r="U1502" s="180" t="b">
        <v>0</v>
      </c>
      <c r="V1502" s="180" t="s">
        <v>1858</v>
      </c>
      <c r="W1502" s="180" t="s">
        <v>42</v>
      </c>
      <c r="X1502" s="159"/>
      <c r="Y1502" s="159"/>
      <c r="Z1502" s="159"/>
    </row>
    <row r="1503" spans="1:26" ht="15" customHeight="1">
      <c r="A1503" s="180" t="s">
        <v>454</v>
      </c>
      <c r="B1503" s="180">
        <v>30005323</v>
      </c>
      <c r="C1503" s="180" t="s">
        <v>1837</v>
      </c>
      <c r="D1503" s="180" t="s">
        <v>6502</v>
      </c>
      <c r="E1503" s="180" t="s">
        <v>1847</v>
      </c>
      <c r="F1503" s="180">
        <v>111.73</v>
      </c>
      <c r="G1503" s="180" t="s">
        <v>1840</v>
      </c>
      <c r="H1503" s="180" t="s">
        <v>6503</v>
      </c>
      <c r="I1503" s="180" t="s">
        <v>2618</v>
      </c>
      <c r="J1503" s="180" t="s">
        <v>6504</v>
      </c>
      <c r="K1503" s="180" t="s">
        <v>1837</v>
      </c>
      <c r="L1503" s="180" t="s">
        <v>1837</v>
      </c>
      <c r="M1503" s="180" t="s">
        <v>1837</v>
      </c>
      <c r="N1503" s="180" t="s">
        <v>454</v>
      </c>
      <c r="O1503" s="180">
        <v>30005220</v>
      </c>
      <c r="P1503" s="180">
        <v>30005442</v>
      </c>
      <c r="Q1503" s="180" t="s">
        <v>6505</v>
      </c>
      <c r="R1503" s="180">
        <v>0</v>
      </c>
      <c r="S1503" s="180" t="s">
        <v>1905</v>
      </c>
      <c r="T1503" s="180" t="s">
        <v>42</v>
      </c>
      <c r="U1503" s="180" t="b">
        <v>0</v>
      </c>
      <c r="V1503" s="180" t="s">
        <v>1858</v>
      </c>
      <c r="W1503" s="180" t="s">
        <v>42</v>
      </c>
      <c r="X1503" s="159"/>
      <c r="Y1503" s="159"/>
      <c r="Z1503" s="159"/>
    </row>
    <row r="1504" spans="1:26" ht="15" customHeight="1">
      <c r="A1504" s="180" t="s">
        <v>454</v>
      </c>
      <c r="B1504" s="180">
        <v>31759375</v>
      </c>
      <c r="C1504" s="180" t="s">
        <v>1837</v>
      </c>
      <c r="D1504" s="180" t="s">
        <v>1866</v>
      </c>
      <c r="E1504" s="180" t="s">
        <v>2066</v>
      </c>
      <c r="F1504" s="180">
        <v>2174.73</v>
      </c>
      <c r="G1504" s="180" t="s">
        <v>1840</v>
      </c>
      <c r="H1504" s="180" t="s">
        <v>2755</v>
      </c>
      <c r="I1504" s="180" t="s">
        <v>2429</v>
      </c>
      <c r="J1504" s="180" t="s">
        <v>6506</v>
      </c>
      <c r="K1504" s="180" t="s">
        <v>6507</v>
      </c>
      <c r="L1504" s="180" t="s">
        <v>1837</v>
      </c>
      <c r="M1504" s="180" t="s">
        <v>1837</v>
      </c>
      <c r="N1504" s="180" t="s">
        <v>454</v>
      </c>
      <c r="O1504" s="180">
        <v>31759356</v>
      </c>
      <c r="P1504" s="180">
        <v>31759376</v>
      </c>
      <c r="Q1504" s="180" t="s">
        <v>2758</v>
      </c>
      <c r="R1504" s="180">
        <v>0</v>
      </c>
      <c r="S1504" s="180" t="s">
        <v>1905</v>
      </c>
      <c r="T1504" s="180" t="s">
        <v>42</v>
      </c>
      <c r="U1504" s="180" t="b">
        <v>0</v>
      </c>
      <c r="V1504" s="180" t="s">
        <v>1858</v>
      </c>
      <c r="W1504" s="180" t="s">
        <v>42</v>
      </c>
      <c r="X1504" s="159"/>
      <c r="Y1504" s="159"/>
      <c r="Z1504" s="159"/>
    </row>
    <row r="1505" spans="1:26" ht="15" customHeight="1">
      <c r="A1505" s="180" t="s">
        <v>454</v>
      </c>
      <c r="B1505" s="180">
        <v>58543411</v>
      </c>
      <c r="C1505" s="180" t="s">
        <v>1837</v>
      </c>
      <c r="D1505" s="180" t="s">
        <v>2066</v>
      </c>
      <c r="E1505" s="180" t="s">
        <v>1866</v>
      </c>
      <c r="F1505" s="180">
        <v>518.4</v>
      </c>
      <c r="G1505" s="180" t="s">
        <v>1837</v>
      </c>
      <c r="H1505" s="180" t="s">
        <v>2766</v>
      </c>
      <c r="I1505" s="180" t="s">
        <v>2618</v>
      </c>
      <c r="J1505" s="180" t="s">
        <v>6508</v>
      </c>
      <c r="K1505" s="180" t="s">
        <v>1837</v>
      </c>
      <c r="L1505" s="180" t="s">
        <v>1837</v>
      </c>
      <c r="M1505" s="180" t="s">
        <v>1837</v>
      </c>
      <c r="N1505" s="180" t="s">
        <v>454</v>
      </c>
      <c r="O1505" s="180">
        <v>58543384</v>
      </c>
      <c r="P1505" s="180">
        <v>58543903</v>
      </c>
      <c r="Q1505" s="180" t="s">
        <v>2768</v>
      </c>
      <c r="R1505" s="180">
        <v>0</v>
      </c>
      <c r="S1505" s="180" t="s">
        <v>33</v>
      </c>
      <c r="T1505" s="180" t="s">
        <v>42</v>
      </c>
      <c r="U1505" s="180" t="b">
        <v>1</v>
      </c>
      <c r="V1505" s="180" t="s">
        <v>1858</v>
      </c>
      <c r="W1505" s="180" t="s">
        <v>42</v>
      </c>
      <c r="X1505" s="159"/>
      <c r="Y1505" s="159"/>
      <c r="Z1505" s="159"/>
    </row>
    <row r="1506" spans="1:26" ht="15" customHeight="1">
      <c r="A1506" s="180" t="s">
        <v>454</v>
      </c>
      <c r="B1506" s="180">
        <v>85656394</v>
      </c>
      <c r="C1506" s="180" t="s">
        <v>1837</v>
      </c>
      <c r="D1506" s="180" t="s">
        <v>6509</v>
      </c>
      <c r="E1506" s="180" t="s">
        <v>1847</v>
      </c>
      <c r="F1506" s="180">
        <v>652.27</v>
      </c>
      <c r="G1506" s="180" t="s">
        <v>1837</v>
      </c>
      <c r="H1506" s="180" t="s">
        <v>6510</v>
      </c>
      <c r="I1506" s="180" t="s">
        <v>4599</v>
      </c>
      <c r="J1506" s="180" t="s">
        <v>6511</v>
      </c>
      <c r="K1506" s="180" t="s">
        <v>1837</v>
      </c>
      <c r="L1506" s="180" t="s">
        <v>6512</v>
      </c>
      <c r="M1506" s="180" t="s">
        <v>1837</v>
      </c>
      <c r="N1506" s="180" t="s">
        <v>454</v>
      </c>
      <c r="O1506" s="180">
        <v>85656342</v>
      </c>
      <c r="P1506" s="180">
        <v>85656665</v>
      </c>
      <c r="Q1506" s="180" t="s">
        <v>6513</v>
      </c>
      <c r="R1506" s="180">
        <v>0</v>
      </c>
      <c r="S1506" s="180" t="s">
        <v>1905</v>
      </c>
      <c r="T1506" s="180" t="s">
        <v>42</v>
      </c>
      <c r="U1506" s="180" t="b">
        <v>1</v>
      </c>
      <c r="V1506" s="180" t="s">
        <v>1858</v>
      </c>
      <c r="W1506" s="180" t="s">
        <v>42</v>
      </c>
      <c r="X1506" s="159"/>
      <c r="Y1506" s="159"/>
      <c r="Z1506" s="159"/>
    </row>
    <row r="1507" spans="1:26" ht="15" customHeight="1">
      <c r="A1507" s="180" t="s">
        <v>454</v>
      </c>
      <c r="B1507" s="180">
        <v>87604287</v>
      </c>
      <c r="C1507" s="180" t="s">
        <v>1837</v>
      </c>
      <c r="D1507" s="180" t="s">
        <v>1847</v>
      </c>
      <c r="E1507" s="180" t="s">
        <v>5079</v>
      </c>
      <c r="F1507" s="180">
        <v>30</v>
      </c>
      <c r="G1507" s="180" t="s">
        <v>1840</v>
      </c>
      <c r="H1507" s="180" t="s">
        <v>6514</v>
      </c>
      <c r="I1507" s="180" t="s">
        <v>773</v>
      </c>
      <c r="J1507" s="180" t="s">
        <v>1837</v>
      </c>
      <c r="K1507" s="180" t="s">
        <v>1837</v>
      </c>
      <c r="L1507" s="180" t="s">
        <v>1837</v>
      </c>
      <c r="M1507" s="180" t="s">
        <v>1844</v>
      </c>
      <c r="N1507" s="180" t="s">
        <v>454</v>
      </c>
      <c r="O1507" s="180">
        <v>87604239</v>
      </c>
      <c r="P1507" s="180">
        <v>87604418</v>
      </c>
      <c r="Q1507" s="180" t="s">
        <v>2775</v>
      </c>
      <c r="R1507" s="180">
        <v>0</v>
      </c>
      <c r="S1507" s="180" t="s">
        <v>1905</v>
      </c>
      <c r="T1507" s="180" t="s">
        <v>42</v>
      </c>
      <c r="U1507" s="180" t="b">
        <v>0</v>
      </c>
      <c r="V1507" s="180" t="s">
        <v>1858</v>
      </c>
      <c r="W1507" s="180" t="s">
        <v>42</v>
      </c>
      <c r="X1507" s="159"/>
      <c r="Y1507" s="159"/>
      <c r="Z1507" s="159"/>
    </row>
    <row r="1508" spans="1:26" ht="15" customHeight="1">
      <c r="A1508" s="180" t="s">
        <v>454</v>
      </c>
      <c r="B1508" s="180">
        <v>88528131</v>
      </c>
      <c r="C1508" s="180" t="s">
        <v>1837</v>
      </c>
      <c r="D1508" s="180" t="s">
        <v>2579</v>
      </c>
      <c r="E1508" s="180" t="s">
        <v>1839</v>
      </c>
      <c r="F1508" s="180">
        <v>296.31</v>
      </c>
      <c r="G1508" s="180" t="s">
        <v>1837</v>
      </c>
      <c r="H1508" s="180" t="s">
        <v>6515</v>
      </c>
      <c r="I1508" s="180" t="s">
        <v>6181</v>
      </c>
      <c r="J1508" s="180" t="s">
        <v>6516</v>
      </c>
      <c r="K1508" s="180" t="s">
        <v>1837</v>
      </c>
      <c r="L1508" s="180" t="s">
        <v>6517</v>
      </c>
      <c r="M1508" s="180" t="s">
        <v>1837</v>
      </c>
      <c r="N1508" s="180" t="s">
        <v>454</v>
      </c>
      <c r="O1508" s="180">
        <v>88528031</v>
      </c>
      <c r="P1508" s="180">
        <v>88528238</v>
      </c>
      <c r="Q1508" s="180" t="s">
        <v>2779</v>
      </c>
      <c r="R1508" s="180">
        <v>0</v>
      </c>
      <c r="S1508" s="180" t="s">
        <v>1905</v>
      </c>
      <c r="T1508" s="180" t="s">
        <v>42</v>
      </c>
      <c r="U1508" s="180" t="b">
        <v>0</v>
      </c>
      <c r="V1508" s="180" t="s">
        <v>1846</v>
      </c>
      <c r="W1508" s="180" t="s">
        <v>42</v>
      </c>
      <c r="X1508" s="159"/>
      <c r="Y1508" s="159"/>
      <c r="Z1508" s="159"/>
    </row>
    <row r="1509" spans="1:26" ht="15" customHeight="1">
      <c r="A1509" s="180" t="s">
        <v>454</v>
      </c>
      <c r="B1509" s="180">
        <v>88533287</v>
      </c>
      <c r="C1509" s="180" t="s">
        <v>1837</v>
      </c>
      <c r="D1509" s="180" t="s">
        <v>2776</v>
      </c>
      <c r="E1509" s="180" t="s">
        <v>1866</v>
      </c>
      <c r="F1509" s="180">
        <v>2120.4</v>
      </c>
      <c r="G1509" s="180" t="s">
        <v>1837</v>
      </c>
      <c r="H1509" s="180" t="s">
        <v>2777</v>
      </c>
      <c r="I1509" s="180" t="s">
        <v>2452</v>
      </c>
      <c r="J1509" s="180" t="s">
        <v>2778</v>
      </c>
      <c r="K1509" s="180" t="s">
        <v>1837</v>
      </c>
      <c r="L1509" s="180" t="s">
        <v>1837</v>
      </c>
      <c r="M1509" s="180" t="s">
        <v>1844</v>
      </c>
      <c r="N1509" s="180" t="s">
        <v>454</v>
      </c>
      <c r="O1509" s="180">
        <v>88533147</v>
      </c>
      <c r="P1509" s="180">
        <v>88534979</v>
      </c>
      <c r="Q1509" s="180" t="s">
        <v>2779</v>
      </c>
      <c r="R1509" s="180">
        <v>0</v>
      </c>
      <c r="S1509" s="180" t="s">
        <v>1905</v>
      </c>
      <c r="T1509" s="180" t="s">
        <v>42</v>
      </c>
      <c r="U1509" s="180" t="b">
        <v>0</v>
      </c>
      <c r="V1509" s="180" t="s">
        <v>1858</v>
      </c>
      <c r="W1509" s="180" t="s">
        <v>42</v>
      </c>
      <c r="X1509" s="159"/>
      <c r="Y1509" s="159"/>
      <c r="Z1509" s="159"/>
    </row>
    <row r="1510" spans="1:26" ht="15" customHeight="1">
      <c r="A1510" s="180" t="s">
        <v>454</v>
      </c>
      <c r="B1510" s="180">
        <v>88533292</v>
      </c>
      <c r="C1510" s="180" t="s">
        <v>1837</v>
      </c>
      <c r="D1510" s="180" t="s">
        <v>2046</v>
      </c>
      <c r="E1510" s="180" t="s">
        <v>1847</v>
      </c>
      <c r="F1510" s="180">
        <v>2135.06</v>
      </c>
      <c r="G1510" s="180" t="s">
        <v>1837</v>
      </c>
      <c r="H1510" s="180" t="s">
        <v>2780</v>
      </c>
      <c r="I1510" s="180" t="s">
        <v>2002</v>
      </c>
      <c r="J1510" s="180" t="s">
        <v>2781</v>
      </c>
      <c r="K1510" s="180" t="s">
        <v>1837</v>
      </c>
      <c r="L1510" s="180" t="s">
        <v>1837</v>
      </c>
      <c r="M1510" s="180" t="s">
        <v>1844</v>
      </c>
      <c r="N1510" s="180" t="s">
        <v>454</v>
      </c>
      <c r="O1510" s="180">
        <v>88533147</v>
      </c>
      <c r="P1510" s="180">
        <v>88534979</v>
      </c>
      <c r="Q1510" s="180" t="s">
        <v>2779</v>
      </c>
      <c r="R1510" s="180">
        <v>0</v>
      </c>
      <c r="S1510" s="180" t="s">
        <v>1905</v>
      </c>
      <c r="T1510" s="180" t="s">
        <v>42</v>
      </c>
      <c r="U1510" s="180" t="b">
        <v>0</v>
      </c>
      <c r="V1510" s="180" t="s">
        <v>1858</v>
      </c>
      <c r="W1510" s="180" t="s">
        <v>42</v>
      </c>
      <c r="X1510" s="159"/>
      <c r="Y1510" s="159"/>
      <c r="Z1510" s="159"/>
    </row>
    <row r="1511" spans="1:26" ht="15" customHeight="1">
      <c r="A1511" s="180" t="s">
        <v>454</v>
      </c>
      <c r="B1511" s="180">
        <v>88533294</v>
      </c>
      <c r="C1511" s="180" t="s">
        <v>1837</v>
      </c>
      <c r="D1511" s="180" t="s">
        <v>2782</v>
      </c>
      <c r="E1511" s="180" t="s">
        <v>1847</v>
      </c>
      <c r="F1511" s="180">
        <v>2122.73</v>
      </c>
      <c r="G1511" s="180" t="s">
        <v>1837</v>
      </c>
      <c r="H1511" s="180" t="s">
        <v>2777</v>
      </c>
      <c r="I1511" s="180" t="s">
        <v>2104</v>
      </c>
      <c r="J1511" s="180" t="s">
        <v>2783</v>
      </c>
      <c r="K1511" s="180" t="s">
        <v>1837</v>
      </c>
      <c r="L1511" s="180" t="s">
        <v>1837</v>
      </c>
      <c r="M1511" s="180" t="s">
        <v>1844</v>
      </c>
      <c r="N1511" s="180" t="s">
        <v>454</v>
      </c>
      <c r="O1511" s="180">
        <v>88533147</v>
      </c>
      <c r="P1511" s="180">
        <v>88534979</v>
      </c>
      <c r="Q1511" s="180" t="s">
        <v>2779</v>
      </c>
      <c r="R1511" s="180">
        <v>0</v>
      </c>
      <c r="S1511" s="180" t="s">
        <v>1905</v>
      </c>
      <c r="T1511" s="180" t="s">
        <v>42</v>
      </c>
      <c r="U1511" s="180" t="b">
        <v>0</v>
      </c>
      <c r="V1511" s="180" t="s">
        <v>1858</v>
      </c>
      <c r="W1511" s="180" t="s">
        <v>42</v>
      </c>
      <c r="X1511" s="159"/>
      <c r="Y1511" s="159"/>
      <c r="Z1511" s="159"/>
    </row>
    <row r="1512" spans="1:26" ht="15" customHeight="1">
      <c r="A1512" s="180" t="s">
        <v>454</v>
      </c>
      <c r="B1512" s="180">
        <v>88714226</v>
      </c>
      <c r="C1512" s="180" t="s">
        <v>1837</v>
      </c>
      <c r="D1512" s="180" t="s">
        <v>2784</v>
      </c>
      <c r="E1512" s="180" t="s">
        <v>1890</v>
      </c>
      <c r="F1512" s="180">
        <v>852.4</v>
      </c>
      <c r="G1512" s="180" t="s">
        <v>1837</v>
      </c>
      <c r="H1512" s="180" t="s">
        <v>2785</v>
      </c>
      <c r="I1512" s="180" t="s">
        <v>2452</v>
      </c>
      <c r="J1512" s="180" t="s">
        <v>2786</v>
      </c>
      <c r="K1512" s="180" t="s">
        <v>1837</v>
      </c>
      <c r="L1512" s="180" t="s">
        <v>1837</v>
      </c>
      <c r="M1512" s="180" t="s">
        <v>1896</v>
      </c>
      <c r="N1512" s="180" t="s">
        <v>454</v>
      </c>
      <c r="O1512" s="180">
        <v>88714135</v>
      </c>
      <c r="P1512" s="180">
        <v>88714227</v>
      </c>
      <c r="Q1512" s="180" t="s">
        <v>2787</v>
      </c>
      <c r="R1512" s="180">
        <v>0</v>
      </c>
      <c r="S1512" s="180" t="s">
        <v>1905</v>
      </c>
      <c r="T1512" s="180" t="s">
        <v>42</v>
      </c>
      <c r="U1512" s="180" t="b">
        <v>0</v>
      </c>
      <c r="V1512" s="180" t="s">
        <v>1858</v>
      </c>
      <c r="W1512" s="180" t="s">
        <v>42</v>
      </c>
      <c r="X1512" s="159"/>
      <c r="Y1512" s="159"/>
      <c r="Z1512" s="159"/>
    </row>
    <row r="1513" spans="1:26" ht="15" customHeight="1">
      <c r="A1513" s="180" t="s">
        <v>454</v>
      </c>
      <c r="B1513" s="180">
        <v>88723258</v>
      </c>
      <c r="C1513" s="180" t="s">
        <v>1837</v>
      </c>
      <c r="D1513" s="180" t="s">
        <v>1866</v>
      </c>
      <c r="E1513" s="180" t="s">
        <v>6518</v>
      </c>
      <c r="F1513" s="180">
        <v>270.61</v>
      </c>
      <c r="G1513" s="180" t="s">
        <v>1837</v>
      </c>
      <c r="H1513" s="180" t="s">
        <v>6519</v>
      </c>
      <c r="I1513" s="180" t="s">
        <v>2820</v>
      </c>
      <c r="J1513" s="180" t="s">
        <v>6520</v>
      </c>
      <c r="K1513" s="180" t="s">
        <v>1837</v>
      </c>
      <c r="L1513" s="180" t="s">
        <v>6521</v>
      </c>
      <c r="M1513" s="180" t="s">
        <v>1837</v>
      </c>
      <c r="N1513" s="180" t="s">
        <v>454</v>
      </c>
      <c r="O1513" s="180">
        <v>88723225</v>
      </c>
      <c r="P1513" s="180">
        <v>88723328</v>
      </c>
      <c r="Q1513" s="180" t="s">
        <v>2791</v>
      </c>
      <c r="R1513" s="180">
        <v>0</v>
      </c>
      <c r="S1513" s="180" t="s">
        <v>33</v>
      </c>
      <c r="T1513" s="180" t="s">
        <v>42</v>
      </c>
      <c r="U1513" s="180" t="b">
        <v>0</v>
      </c>
      <c r="V1513" s="180" t="s">
        <v>1858</v>
      </c>
      <c r="W1513" s="180" t="s">
        <v>42</v>
      </c>
      <c r="X1513" s="159"/>
      <c r="Y1513" s="159"/>
      <c r="Z1513" s="159"/>
    </row>
    <row r="1514" spans="1:26" ht="15" customHeight="1">
      <c r="A1514" s="180" t="s">
        <v>454</v>
      </c>
      <c r="B1514" s="180">
        <v>88733964</v>
      </c>
      <c r="C1514" s="180" t="s">
        <v>1837</v>
      </c>
      <c r="D1514" s="180" t="s">
        <v>1981</v>
      </c>
      <c r="E1514" s="180" t="s">
        <v>1866</v>
      </c>
      <c r="F1514" s="180">
        <v>415.73</v>
      </c>
      <c r="G1514" s="180" t="s">
        <v>1837</v>
      </c>
      <c r="H1514" s="180" t="s">
        <v>6522</v>
      </c>
      <c r="I1514" s="180" t="s">
        <v>1887</v>
      </c>
      <c r="J1514" s="180" t="s">
        <v>6523</v>
      </c>
      <c r="K1514" s="180" t="s">
        <v>1837</v>
      </c>
      <c r="L1514" s="180" t="s">
        <v>1837</v>
      </c>
      <c r="M1514" s="180" t="s">
        <v>1837</v>
      </c>
      <c r="N1514" s="180" t="s">
        <v>454</v>
      </c>
      <c r="O1514" s="180">
        <v>88733905</v>
      </c>
      <c r="P1514" s="180">
        <v>88734054</v>
      </c>
      <c r="Q1514" s="180" t="s">
        <v>2791</v>
      </c>
      <c r="R1514" s="180">
        <v>0</v>
      </c>
      <c r="S1514" s="180" t="s">
        <v>33</v>
      </c>
      <c r="T1514" s="180" t="s">
        <v>42</v>
      </c>
      <c r="U1514" s="180" t="b">
        <v>0</v>
      </c>
      <c r="V1514" s="180" t="s">
        <v>1858</v>
      </c>
      <c r="W1514" s="180" t="s">
        <v>42</v>
      </c>
      <c r="X1514" s="159"/>
      <c r="Y1514" s="159"/>
      <c r="Z1514" s="159"/>
    </row>
    <row r="1515" spans="1:26" ht="15" customHeight="1">
      <c r="A1515" s="180" t="s">
        <v>455</v>
      </c>
      <c r="B1515" s="180">
        <v>413596</v>
      </c>
      <c r="C1515" s="180" t="s">
        <v>1837</v>
      </c>
      <c r="D1515" s="180" t="s">
        <v>6524</v>
      </c>
      <c r="E1515" s="180" t="s">
        <v>1839</v>
      </c>
      <c r="F1515" s="180">
        <v>30</v>
      </c>
      <c r="G1515" s="180" t="s">
        <v>1840</v>
      </c>
      <c r="H1515" s="180" t="s">
        <v>6525</v>
      </c>
      <c r="I1515" s="180" t="s">
        <v>773</v>
      </c>
      <c r="J1515" s="180" t="s">
        <v>1837</v>
      </c>
      <c r="K1515" s="180" t="s">
        <v>1837</v>
      </c>
      <c r="L1515" s="180" t="s">
        <v>1837</v>
      </c>
      <c r="M1515" s="180" t="s">
        <v>1844</v>
      </c>
      <c r="N1515" s="180" t="s">
        <v>455</v>
      </c>
      <c r="O1515" s="180">
        <v>413147</v>
      </c>
      <c r="P1515" s="180">
        <v>414115</v>
      </c>
      <c r="Q1515" s="180" t="s">
        <v>2800</v>
      </c>
      <c r="R1515" s="180">
        <v>0</v>
      </c>
      <c r="S1515" s="180" t="s">
        <v>1905</v>
      </c>
      <c r="T1515" s="180" t="s">
        <v>42</v>
      </c>
      <c r="U1515" s="180" t="b">
        <v>0</v>
      </c>
      <c r="V1515" s="180" t="s">
        <v>1858</v>
      </c>
      <c r="W1515" s="180" t="s">
        <v>42</v>
      </c>
      <c r="X1515" s="159"/>
      <c r="Y1515" s="159"/>
      <c r="Z1515" s="159"/>
    </row>
    <row r="1516" spans="1:26" ht="15" customHeight="1">
      <c r="A1516" s="180" t="s">
        <v>455</v>
      </c>
      <c r="B1516" s="180">
        <v>413711</v>
      </c>
      <c r="C1516" s="180" t="s">
        <v>1837</v>
      </c>
      <c r="D1516" s="180" t="s">
        <v>6526</v>
      </c>
      <c r="E1516" s="180" t="s">
        <v>1866</v>
      </c>
      <c r="F1516" s="180">
        <v>30</v>
      </c>
      <c r="G1516" s="180" t="s">
        <v>1840</v>
      </c>
      <c r="H1516" s="180" t="s">
        <v>6527</v>
      </c>
      <c r="I1516" s="180" t="s">
        <v>773</v>
      </c>
      <c r="J1516" s="180" t="s">
        <v>1837</v>
      </c>
      <c r="K1516" s="180" t="s">
        <v>1837</v>
      </c>
      <c r="L1516" s="180" t="s">
        <v>1837</v>
      </c>
      <c r="M1516" s="180" t="s">
        <v>1844</v>
      </c>
      <c r="N1516" s="180" t="s">
        <v>455</v>
      </c>
      <c r="O1516" s="180">
        <v>413147</v>
      </c>
      <c r="P1516" s="180">
        <v>414115</v>
      </c>
      <c r="Q1516" s="180" t="s">
        <v>2800</v>
      </c>
      <c r="R1516" s="180">
        <v>0</v>
      </c>
      <c r="S1516" s="180" t="s">
        <v>1905</v>
      </c>
      <c r="T1516" s="180" t="s">
        <v>42</v>
      </c>
      <c r="U1516" s="180" t="b">
        <v>0</v>
      </c>
      <c r="V1516" s="180" t="s">
        <v>1858</v>
      </c>
      <c r="W1516" s="180" t="s">
        <v>42</v>
      </c>
      <c r="X1516" s="159"/>
      <c r="Y1516" s="159"/>
      <c r="Z1516" s="159"/>
    </row>
    <row r="1517" spans="1:26" ht="15" customHeight="1">
      <c r="A1517" s="180" t="s">
        <v>455</v>
      </c>
      <c r="B1517" s="180">
        <v>3063249</v>
      </c>
      <c r="C1517" s="180" t="s">
        <v>1837</v>
      </c>
      <c r="D1517" s="180" t="s">
        <v>2135</v>
      </c>
      <c r="E1517" s="180" t="s">
        <v>1839</v>
      </c>
      <c r="F1517" s="180">
        <v>249.73</v>
      </c>
      <c r="G1517" s="180" t="s">
        <v>1840</v>
      </c>
      <c r="H1517" s="180" t="s">
        <v>6528</v>
      </c>
      <c r="I1517" s="180" t="s">
        <v>2481</v>
      </c>
      <c r="J1517" s="180" t="s">
        <v>6529</v>
      </c>
      <c r="K1517" s="180" t="s">
        <v>6530</v>
      </c>
      <c r="L1517" s="180" t="s">
        <v>1837</v>
      </c>
      <c r="M1517" s="180" t="s">
        <v>1837</v>
      </c>
      <c r="N1517" s="180" t="s">
        <v>455</v>
      </c>
      <c r="O1517" s="180">
        <v>3062668</v>
      </c>
      <c r="P1517" s="180">
        <v>3063607</v>
      </c>
      <c r="Q1517" s="180" t="s">
        <v>6531</v>
      </c>
      <c r="R1517" s="180">
        <v>0</v>
      </c>
      <c r="S1517" s="180" t="s">
        <v>33</v>
      </c>
      <c r="T1517" s="180" t="s">
        <v>42</v>
      </c>
      <c r="U1517" s="180" t="b">
        <v>0</v>
      </c>
      <c r="V1517" s="180" t="s">
        <v>1858</v>
      </c>
      <c r="W1517" s="180" t="s">
        <v>42</v>
      </c>
      <c r="X1517" s="159"/>
      <c r="Y1517" s="159"/>
      <c r="Z1517" s="159"/>
    </row>
    <row r="1518" spans="1:26" ht="15" customHeight="1">
      <c r="A1518" s="180" t="s">
        <v>455</v>
      </c>
      <c r="B1518" s="180">
        <v>3690982</v>
      </c>
      <c r="C1518" s="180" t="s">
        <v>1837</v>
      </c>
      <c r="D1518" s="180" t="s">
        <v>2500</v>
      </c>
      <c r="E1518" s="180" t="s">
        <v>1839</v>
      </c>
      <c r="F1518" s="180">
        <v>638.72</v>
      </c>
      <c r="G1518" s="180" t="s">
        <v>1840</v>
      </c>
      <c r="H1518" s="180" t="s">
        <v>2803</v>
      </c>
      <c r="I1518" s="180" t="s">
        <v>2804</v>
      </c>
      <c r="J1518" s="180" t="s">
        <v>6532</v>
      </c>
      <c r="K1518" s="180" t="s">
        <v>6533</v>
      </c>
      <c r="L1518" s="180" t="s">
        <v>6534</v>
      </c>
      <c r="M1518" s="180" t="s">
        <v>1837</v>
      </c>
      <c r="N1518" s="180" t="s">
        <v>455</v>
      </c>
      <c r="O1518" s="180">
        <v>3690955</v>
      </c>
      <c r="P1518" s="180">
        <v>3691027</v>
      </c>
      <c r="Q1518" s="180" t="s">
        <v>2808</v>
      </c>
      <c r="R1518" s="180">
        <v>0</v>
      </c>
      <c r="S1518" s="180" t="s">
        <v>33</v>
      </c>
      <c r="T1518" s="180" t="s">
        <v>42</v>
      </c>
      <c r="U1518" s="180" t="b">
        <v>0</v>
      </c>
      <c r="V1518" s="180" t="s">
        <v>1858</v>
      </c>
      <c r="W1518" s="180" t="s">
        <v>42</v>
      </c>
      <c r="X1518" s="159"/>
      <c r="Y1518" s="159"/>
      <c r="Z1518" s="159"/>
    </row>
    <row r="1519" spans="1:26" ht="15" customHeight="1">
      <c r="A1519" s="180" t="s">
        <v>455</v>
      </c>
      <c r="B1519" s="180">
        <v>7024700</v>
      </c>
      <c r="C1519" s="180" t="s">
        <v>1837</v>
      </c>
      <c r="D1519" s="180" t="s">
        <v>1847</v>
      </c>
      <c r="E1519" s="180" t="s">
        <v>2231</v>
      </c>
      <c r="F1519" s="180">
        <v>806.4</v>
      </c>
      <c r="G1519" s="180" t="s">
        <v>1840</v>
      </c>
      <c r="H1519" s="180" t="s">
        <v>2809</v>
      </c>
      <c r="I1519" s="180" t="s">
        <v>2277</v>
      </c>
      <c r="J1519" s="180" t="s">
        <v>2810</v>
      </c>
      <c r="K1519" s="180" t="s">
        <v>2811</v>
      </c>
      <c r="L1519" s="180" t="s">
        <v>1837</v>
      </c>
      <c r="M1519" s="180" t="s">
        <v>1877</v>
      </c>
      <c r="N1519" s="180" t="s">
        <v>455</v>
      </c>
      <c r="O1519" s="180">
        <v>7024400</v>
      </c>
      <c r="P1519" s="180">
        <v>7024763</v>
      </c>
      <c r="Q1519" s="180" t="s">
        <v>2812</v>
      </c>
      <c r="R1519" s="180">
        <v>0</v>
      </c>
      <c r="S1519" s="180" t="s">
        <v>1905</v>
      </c>
      <c r="T1519" s="180" t="s">
        <v>42</v>
      </c>
      <c r="U1519" s="180" t="b">
        <v>0</v>
      </c>
      <c r="V1519" s="180" t="s">
        <v>1858</v>
      </c>
      <c r="W1519" s="180" t="s">
        <v>42</v>
      </c>
      <c r="X1519" s="159"/>
      <c r="Y1519" s="159"/>
      <c r="Z1519" s="159"/>
    </row>
    <row r="1520" spans="1:26" ht="15" customHeight="1">
      <c r="A1520" s="180" t="s">
        <v>455</v>
      </c>
      <c r="B1520" s="180">
        <v>7846859</v>
      </c>
      <c r="C1520" s="180" t="s">
        <v>1837</v>
      </c>
      <c r="D1520" s="180" t="s">
        <v>1839</v>
      </c>
      <c r="E1520" s="180" t="s">
        <v>2926</v>
      </c>
      <c r="F1520" s="180">
        <v>30</v>
      </c>
      <c r="G1520" s="180" t="s">
        <v>1840</v>
      </c>
      <c r="H1520" s="180" t="s">
        <v>6535</v>
      </c>
      <c r="I1520" s="180" t="s">
        <v>773</v>
      </c>
      <c r="J1520" s="180" t="s">
        <v>1837</v>
      </c>
      <c r="K1520" s="180" t="s">
        <v>1837</v>
      </c>
      <c r="L1520" s="180" t="s">
        <v>1837</v>
      </c>
      <c r="M1520" s="180" t="s">
        <v>1896</v>
      </c>
      <c r="N1520" s="180" t="s">
        <v>455</v>
      </c>
      <c r="O1520" s="180">
        <v>7846818</v>
      </c>
      <c r="P1520" s="180">
        <v>7847016</v>
      </c>
      <c r="Q1520" s="180" t="s">
        <v>4966</v>
      </c>
      <c r="R1520" s="180">
        <v>0</v>
      </c>
      <c r="S1520" s="180" t="s">
        <v>1905</v>
      </c>
      <c r="T1520" s="180" t="s">
        <v>42</v>
      </c>
      <c r="U1520" s="180" t="b">
        <v>0</v>
      </c>
      <c r="V1520" s="180" t="s">
        <v>1858</v>
      </c>
      <c r="W1520" s="180" t="s">
        <v>42</v>
      </c>
      <c r="X1520" s="159"/>
      <c r="Y1520" s="159"/>
      <c r="Z1520" s="159"/>
    </row>
    <row r="1521" spans="1:26" ht="15" customHeight="1">
      <c r="A1521" s="180" t="s">
        <v>455</v>
      </c>
      <c r="B1521" s="180">
        <v>16353372</v>
      </c>
      <c r="C1521" s="180" t="s">
        <v>1837</v>
      </c>
      <c r="D1521" s="180" t="s">
        <v>1866</v>
      </c>
      <c r="E1521" s="180" t="s">
        <v>2818</v>
      </c>
      <c r="F1521" s="180">
        <v>1589.96</v>
      </c>
      <c r="G1521" s="180" t="s">
        <v>1840</v>
      </c>
      <c r="H1521" s="180" t="s">
        <v>2819</v>
      </c>
      <c r="I1521" s="180" t="s">
        <v>2820</v>
      </c>
      <c r="J1521" s="180" t="s">
        <v>2821</v>
      </c>
      <c r="K1521" s="180" t="s">
        <v>2822</v>
      </c>
      <c r="L1521" s="180" t="s">
        <v>2823</v>
      </c>
      <c r="M1521" s="180" t="s">
        <v>1877</v>
      </c>
      <c r="N1521" s="180" t="s">
        <v>455</v>
      </c>
      <c r="O1521" s="180">
        <v>16353026</v>
      </c>
      <c r="P1521" s="180">
        <v>16353436</v>
      </c>
      <c r="Q1521" s="180" t="s">
        <v>2824</v>
      </c>
      <c r="R1521" s="180">
        <v>0</v>
      </c>
      <c r="S1521" s="180" t="s">
        <v>33</v>
      </c>
      <c r="T1521" s="180" t="s">
        <v>42</v>
      </c>
      <c r="U1521" s="180" t="b">
        <v>0</v>
      </c>
      <c r="V1521" s="180" t="s">
        <v>1858</v>
      </c>
      <c r="W1521" s="180" t="s">
        <v>42</v>
      </c>
      <c r="X1521" s="159"/>
      <c r="Y1521" s="159"/>
      <c r="Z1521" s="159"/>
    </row>
    <row r="1522" spans="1:26" ht="15" customHeight="1">
      <c r="A1522" s="180" t="s">
        <v>455</v>
      </c>
      <c r="B1522" s="180">
        <v>17793779</v>
      </c>
      <c r="C1522" s="180" t="s">
        <v>1837</v>
      </c>
      <c r="D1522" s="180" t="s">
        <v>2231</v>
      </c>
      <c r="E1522" s="180" t="s">
        <v>1847</v>
      </c>
      <c r="F1522" s="180">
        <v>30</v>
      </c>
      <c r="G1522" s="180" t="s">
        <v>1840</v>
      </c>
      <c r="H1522" s="180" t="s">
        <v>6536</v>
      </c>
      <c r="I1522" s="180" t="s">
        <v>773</v>
      </c>
      <c r="J1522" s="180" t="s">
        <v>1837</v>
      </c>
      <c r="K1522" s="180" t="s">
        <v>1837</v>
      </c>
      <c r="L1522" s="180" t="s">
        <v>1837</v>
      </c>
      <c r="M1522" s="180" t="s">
        <v>1844</v>
      </c>
      <c r="N1522" s="180" t="s">
        <v>455</v>
      </c>
      <c r="O1522" s="180">
        <v>17792948</v>
      </c>
      <c r="P1522" s="180">
        <v>17798513</v>
      </c>
      <c r="Q1522" s="180" t="s">
        <v>2832</v>
      </c>
      <c r="R1522" s="180">
        <v>0</v>
      </c>
      <c r="S1522" s="180" t="s">
        <v>1905</v>
      </c>
      <c r="T1522" s="180" t="s">
        <v>42</v>
      </c>
      <c r="U1522" s="180" t="b">
        <v>0</v>
      </c>
      <c r="V1522" s="180" t="s">
        <v>1858</v>
      </c>
      <c r="W1522" s="180" t="s">
        <v>42</v>
      </c>
      <c r="X1522" s="159"/>
      <c r="Y1522" s="159"/>
      <c r="Z1522" s="159"/>
    </row>
    <row r="1523" spans="1:26" ht="15" customHeight="1">
      <c r="A1523" s="180" t="s">
        <v>455</v>
      </c>
      <c r="B1523" s="180">
        <v>17793784</v>
      </c>
      <c r="C1523" s="180" t="s">
        <v>1837</v>
      </c>
      <c r="D1523" s="180" t="s">
        <v>2829</v>
      </c>
      <c r="E1523" s="180" t="s">
        <v>1890</v>
      </c>
      <c r="F1523" s="180">
        <v>733.23</v>
      </c>
      <c r="G1523" s="180" t="s">
        <v>1837</v>
      </c>
      <c r="H1523" s="180" t="s">
        <v>2830</v>
      </c>
      <c r="I1523" s="180" t="s">
        <v>2293</v>
      </c>
      <c r="J1523" s="180" t="s">
        <v>2831</v>
      </c>
      <c r="K1523" s="180" t="s">
        <v>1837</v>
      </c>
      <c r="L1523" s="180" t="s">
        <v>1837</v>
      </c>
      <c r="M1523" s="180" t="s">
        <v>1844</v>
      </c>
      <c r="N1523" s="180" t="s">
        <v>455</v>
      </c>
      <c r="O1523" s="180">
        <v>17792948</v>
      </c>
      <c r="P1523" s="180">
        <v>17798513</v>
      </c>
      <c r="Q1523" s="180" t="s">
        <v>2832</v>
      </c>
      <c r="R1523" s="180">
        <v>0</v>
      </c>
      <c r="S1523" s="180" t="s">
        <v>1905</v>
      </c>
      <c r="T1523" s="180" t="s">
        <v>42</v>
      </c>
      <c r="U1523" s="180" t="b">
        <v>0</v>
      </c>
      <c r="V1523" s="180" t="s">
        <v>1858</v>
      </c>
      <c r="W1523" s="180" t="s">
        <v>42</v>
      </c>
      <c r="X1523" s="159"/>
      <c r="Y1523" s="159"/>
      <c r="Z1523" s="159"/>
    </row>
    <row r="1524" spans="1:26" ht="15" customHeight="1">
      <c r="A1524" s="180" t="s">
        <v>455</v>
      </c>
      <c r="B1524" s="180">
        <v>17793787</v>
      </c>
      <c r="C1524" s="180" t="s">
        <v>1837</v>
      </c>
      <c r="D1524" s="180" t="s">
        <v>2319</v>
      </c>
      <c r="E1524" s="180" t="s">
        <v>1890</v>
      </c>
      <c r="F1524" s="180">
        <v>733.23</v>
      </c>
      <c r="G1524" s="180" t="s">
        <v>1837</v>
      </c>
      <c r="H1524" s="180" t="s">
        <v>2833</v>
      </c>
      <c r="I1524" s="180" t="s">
        <v>1996</v>
      </c>
      <c r="J1524" s="180" t="s">
        <v>2834</v>
      </c>
      <c r="K1524" s="180" t="s">
        <v>1837</v>
      </c>
      <c r="L1524" s="180" t="s">
        <v>1837</v>
      </c>
      <c r="M1524" s="180" t="s">
        <v>1844</v>
      </c>
      <c r="N1524" s="180" t="s">
        <v>455</v>
      </c>
      <c r="O1524" s="180">
        <v>17792948</v>
      </c>
      <c r="P1524" s="180">
        <v>17798513</v>
      </c>
      <c r="Q1524" s="180" t="s">
        <v>2832</v>
      </c>
      <c r="R1524" s="180">
        <v>0</v>
      </c>
      <c r="S1524" s="180" t="s">
        <v>1905</v>
      </c>
      <c r="T1524" s="180" t="s">
        <v>42</v>
      </c>
      <c r="U1524" s="180" t="b">
        <v>0</v>
      </c>
      <c r="V1524" s="180" t="s">
        <v>1858</v>
      </c>
      <c r="W1524" s="180" t="s">
        <v>42</v>
      </c>
      <c r="X1524" s="159"/>
      <c r="Y1524" s="159"/>
      <c r="Z1524" s="159"/>
    </row>
    <row r="1525" spans="1:26" ht="15" customHeight="1">
      <c r="A1525" s="180" t="s">
        <v>455</v>
      </c>
      <c r="B1525" s="180">
        <v>18673034</v>
      </c>
      <c r="C1525" s="180" t="s">
        <v>1837</v>
      </c>
      <c r="D1525" s="180" t="s">
        <v>1866</v>
      </c>
      <c r="E1525" s="180" t="s">
        <v>6537</v>
      </c>
      <c r="F1525" s="180">
        <v>444.73</v>
      </c>
      <c r="G1525" s="180" t="s">
        <v>1840</v>
      </c>
      <c r="H1525" s="180" t="s">
        <v>6538</v>
      </c>
      <c r="I1525" s="180" t="s">
        <v>1990</v>
      </c>
      <c r="J1525" s="180" t="s">
        <v>6539</v>
      </c>
      <c r="K1525" s="180" t="s">
        <v>6540</v>
      </c>
      <c r="L1525" s="180" t="s">
        <v>1837</v>
      </c>
      <c r="M1525" s="180" t="s">
        <v>1837</v>
      </c>
      <c r="N1525" s="180" t="s">
        <v>455</v>
      </c>
      <c r="O1525" s="180">
        <v>18672964</v>
      </c>
      <c r="P1525" s="180">
        <v>18673055</v>
      </c>
      <c r="Q1525" s="180" t="s">
        <v>1351</v>
      </c>
      <c r="R1525" s="180">
        <v>0</v>
      </c>
      <c r="S1525" s="180" t="s">
        <v>33</v>
      </c>
      <c r="T1525" s="180" t="s">
        <v>42</v>
      </c>
      <c r="U1525" s="180" t="b">
        <v>0</v>
      </c>
      <c r="V1525" s="180" t="s">
        <v>1858</v>
      </c>
      <c r="W1525" s="180" t="s">
        <v>42</v>
      </c>
      <c r="X1525" s="159"/>
      <c r="Y1525" s="159"/>
      <c r="Z1525" s="159"/>
    </row>
    <row r="1526" spans="1:26" ht="15" customHeight="1">
      <c r="A1526" s="180" t="s">
        <v>455</v>
      </c>
      <c r="B1526" s="180">
        <v>18971372</v>
      </c>
      <c r="C1526" s="180" t="s">
        <v>1837</v>
      </c>
      <c r="D1526" s="180" t="s">
        <v>1847</v>
      </c>
      <c r="E1526" s="180" t="s">
        <v>2835</v>
      </c>
      <c r="F1526" s="180">
        <v>1208.67</v>
      </c>
      <c r="G1526" s="180" t="s">
        <v>1840</v>
      </c>
      <c r="H1526" s="180" t="s">
        <v>2836</v>
      </c>
      <c r="I1526" s="180" t="s">
        <v>2837</v>
      </c>
      <c r="J1526" s="180" t="s">
        <v>2838</v>
      </c>
      <c r="K1526" s="180" t="s">
        <v>2839</v>
      </c>
      <c r="L1526" s="180" t="s">
        <v>2840</v>
      </c>
      <c r="M1526" s="180" t="s">
        <v>1896</v>
      </c>
      <c r="N1526" s="180" t="s">
        <v>455</v>
      </c>
      <c r="O1526" s="180">
        <v>18971358</v>
      </c>
      <c r="P1526" s="180">
        <v>18971748</v>
      </c>
      <c r="Q1526" s="180" t="s">
        <v>2841</v>
      </c>
      <c r="R1526" s="180">
        <v>0</v>
      </c>
      <c r="S1526" s="180" t="s">
        <v>33</v>
      </c>
      <c r="T1526" s="180" t="s">
        <v>42</v>
      </c>
      <c r="U1526" s="180" t="b">
        <v>0</v>
      </c>
      <c r="V1526" s="180" t="s">
        <v>1858</v>
      </c>
      <c r="W1526" s="180" t="s">
        <v>42</v>
      </c>
      <c r="X1526" s="159"/>
      <c r="Y1526" s="159"/>
      <c r="Z1526" s="159"/>
    </row>
    <row r="1527" spans="1:26" ht="15" customHeight="1">
      <c r="A1527" s="180" t="s">
        <v>455</v>
      </c>
      <c r="B1527" s="180">
        <v>29969182</v>
      </c>
      <c r="C1527" s="180" t="s">
        <v>1837</v>
      </c>
      <c r="D1527" s="180" t="s">
        <v>2035</v>
      </c>
      <c r="E1527" s="180" t="s">
        <v>1890</v>
      </c>
      <c r="F1527" s="180">
        <v>1593.37</v>
      </c>
      <c r="G1527" s="180" t="s">
        <v>1840</v>
      </c>
      <c r="H1527" s="180" t="s">
        <v>6541</v>
      </c>
      <c r="I1527" s="180" t="s">
        <v>2422</v>
      </c>
      <c r="J1527" s="180" t="s">
        <v>6542</v>
      </c>
      <c r="K1527" s="180" t="s">
        <v>6543</v>
      </c>
      <c r="L1527" s="180" t="s">
        <v>6544</v>
      </c>
      <c r="M1527" s="180" t="s">
        <v>1837</v>
      </c>
      <c r="N1527" s="180" t="s">
        <v>455</v>
      </c>
      <c r="O1527" s="180">
        <v>29968790</v>
      </c>
      <c r="P1527" s="180">
        <v>29969367</v>
      </c>
      <c r="Q1527" s="180" t="s">
        <v>6545</v>
      </c>
      <c r="R1527" s="180">
        <v>0</v>
      </c>
      <c r="S1527" s="180" t="s">
        <v>1905</v>
      </c>
      <c r="T1527" s="180" t="s">
        <v>42</v>
      </c>
      <c r="U1527" s="180" t="b">
        <v>0</v>
      </c>
      <c r="V1527" s="180" t="s">
        <v>1858</v>
      </c>
      <c r="W1527" s="180" t="s">
        <v>42</v>
      </c>
      <c r="X1527" s="159"/>
      <c r="Y1527" s="159"/>
      <c r="Z1527" s="159"/>
    </row>
    <row r="1528" spans="1:26" ht="15" customHeight="1">
      <c r="A1528" s="180" t="s">
        <v>455</v>
      </c>
      <c r="B1528" s="180">
        <v>30834937</v>
      </c>
      <c r="C1528" s="180" t="s">
        <v>1837</v>
      </c>
      <c r="D1528" s="180" t="s">
        <v>4974</v>
      </c>
      <c r="E1528" s="180" t="s">
        <v>1890</v>
      </c>
      <c r="F1528" s="180">
        <v>1632.16</v>
      </c>
      <c r="G1528" s="180" t="s">
        <v>1840</v>
      </c>
      <c r="H1528" s="180" t="s">
        <v>4975</v>
      </c>
      <c r="I1528" s="180" t="s">
        <v>4295</v>
      </c>
      <c r="J1528" s="180" t="s">
        <v>6546</v>
      </c>
      <c r="K1528" s="180" t="s">
        <v>6547</v>
      </c>
      <c r="L1528" s="180" t="s">
        <v>6548</v>
      </c>
      <c r="M1528" s="180" t="s">
        <v>1837</v>
      </c>
      <c r="N1528" s="180" t="s">
        <v>455</v>
      </c>
      <c r="O1528" s="180">
        <v>30834147</v>
      </c>
      <c r="P1528" s="180">
        <v>30836048</v>
      </c>
      <c r="Q1528" s="180" t="s">
        <v>4979</v>
      </c>
      <c r="R1528" s="180">
        <v>0</v>
      </c>
      <c r="S1528" s="180" t="s">
        <v>1905</v>
      </c>
      <c r="T1528" s="180" t="s">
        <v>42</v>
      </c>
      <c r="U1528" s="180" t="b">
        <v>0</v>
      </c>
      <c r="V1528" s="180" t="s">
        <v>1846</v>
      </c>
      <c r="W1528" s="180" t="s">
        <v>42</v>
      </c>
      <c r="X1528" s="159"/>
      <c r="Y1528" s="159"/>
      <c r="Z1528" s="159"/>
    </row>
    <row r="1529" spans="1:26" ht="15" customHeight="1">
      <c r="A1529" s="180" t="s">
        <v>455</v>
      </c>
      <c r="B1529" s="180">
        <v>35479822</v>
      </c>
      <c r="C1529" s="180" t="s">
        <v>1837</v>
      </c>
      <c r="D1529" s="180" t="s">
        <v>2319</v>
      </c>
      <c r="E1529" s="180" t="s">
        <v>1890</v>
      </c>
      <c r="F1529" s="180">
        <v>3372.09</v>
      </c>
      <c r="G1529" s="180" t="s">
        <v>1840</v>
      </c>
      <c r="H1529" s="180" t="s">
        <v>6549</v>
      </c>
      <c r="I1529" s="180" t="s">
        <v>4740</v>
      </c>
      <c r="J1529" s="180" t="s">
        <v>6550</v>
      </c>
      <c r="K1529" s="180" t="s">
        <v>6551</v>
      </c>
      <c r="L1529" s="180" t="s">
        <v>6552</v>
      </c>
      <c r="M1529" s="180" t="s">
        <v>1837</v>
      </c>
      <c r="N1529" s="180" t="s">
        <v>455</v>
      </c>
      <c r="O1529" s="180">
        <v>35479116</v>
      </c>
      <c r="P1529" s="180">
        <v>35480195</v>
      </c>
      <c r="Q1529" s="180" t="s">
        <v>6553</v>
      </c>
      <c r="R1529" s="180">
        <v>0</v>
      </c>
      <c r="S1529" s="180" t="s">
        <v>33</v>
      </c>
      <c r="T1529" s="180" t="s">
        <v>42</v>
      </c>
      <c r="U1529" s="180" t="b">
        <v>0</v>
      </c>
      <c r="V1529" s="180" t="s">
        <v>1846</v>
      </c>
      <c r="W1529" s="180" t="s">
        <v>42</v>
      </c>
      <c r="X1529" s="159"/>
      <c r="Y1529" s="159"/>
      <c r="Z1529" s="159"/>
    </row>
    <row r="1530" spans="1:26" ht="15" customHeight="1">
      <c r="A1530" s="180" t="s">
        <v>455</v>
      </c>
      <c r="B1530" s="180">
        <v>38352779</v>
      </c>
      <c r="C1530" s="180" t="s">
        <v>1837</v>
      </c>
      <c r="D1530" s="180" t="s">
        <v>1866</v>
      </c>
      <c r="E1530" s="180" t="s">
        <v>3076</v>
      </c>
      <c r="F1530" s="180">
        <v>262.73</v>
      </c>
      <c r="G1530" s="180" t="s">
        <v>1840</v>
      </c>
      <c r="H1530" s="180" t="s">
        <v>6554</v>
      </c>
      <c r="I1530" s="180" t="s">
        <v>2481</v>
      </c>
      <c r="J1530" s="180" t="s">
        <v>6555</v>
      </c>
      <c r="K1530" s="180" t="s">
        <v>6556</v>
      </c>
      <c r="L1530" s="180" t="s">
        <v>1837</v>
      </c>
      <c r="M1530" s="180" t="s">
        <v>1837</v>
      </c>
      <c r="N1530" s="180" t="s">
        <v>455</v>
      </c>
      <c r="O1530" s="180">
        <v>38352244</v>
      </c>
      <c r="P1530" s="180">
        <v>38353032</v>
      </c>
      <c r="Q1530" s="180" t="s">
        <v>6557</v>
      </c>
      <c r="R1530" s="180">
        <v>0</v>
      </c>
      <c r="S1530" s="180" t="s">
        <v>1905</v>
      </c>
      <c r="T1530" s="180" t="s">
        <v>42</v>
      </c>
      <c r="U1530" s="180" t="b">
        <v>0</v>
      </c>
      <c r="V1530" s="180" t="s">
        <v>1858</v>
      </c>
      <c r="W1530" s="180" t="s">
        <v>42</v>
      </c>
      <c r="X1530" s="159"/>
      <c r="Y1530" s="159"/>
      <c r="Z1530" s="159"/>
    </row>
    <row r="1531" spans="1:26" ht="15" customHeight="1">
      <c r="A1531" s="180" t="s">
        <v>455</v>
      </c>
      <c r="B1531" s="180">
        <v>39730222</v>
      </c>
      <c r="C1531" s="180" t="s">
        <v>1837</v>
      </c>
      <c r="D1531" s="180" t="s">
        <v>1866</v>
      </c>
      <c r="E1531" s="180" t="s">
        <v>773</v>
      </c>
      <c r="F1531" s="180">
        <v>59.73</v>
      </c>
      <c r="G1531" s="180" t="s">
        <v>2606</v>
      </c>
      <c r="H1531" s="180" t="s">
        <v>6558</v>
      </c>
      <c r="I1531" s="180" t="s">
        <v>2608</v>
      </c>
      <c r="J1531" s="180" t="s">
        <v>6559</v>
      </c>
      <c r="K1531" s="180" t="s">
        <v>1837</v>
      </c>
      <c r="L1531" s="180" t="s">
        <v>1837</v>
      </c>
      <c r="M1531" s="180" t="s">
        <v>1837</v>
      </c>
      <c r="N1531" s="180" t="s">
        <v>455</v>
      </c>
      <c r="O1531" s="180">
        <v>39730193</v>
      </c>
      <c r="P1531" s="180">
        <v>39730291</v>
      </c>
      <c r="Q1531" s="180" t="s">
        <v>6560</v>
      </c>
      <c r="R1531" s="180">
        <v>0</v>
      </c>
      <c r="S1531" s="180" t="s">
        <v>33</v>
      </c>
      <c r="T1531" s="180" t="s">
        <v>42</v>
      </c>
      <c r="U1531" s="180" t="b">
        <v>0</v>
      </c>
      <c r="V1531" s="180" t="s">
        <v>1858</v>
      </c>
      <c r="W1531" s="180" t="s">
        <v>42</v>
      </c>
      <c r="X1531" s="159"/>
      <c r="Y1531" s="159"/>
      <c r="Z1531" s="159"/>
    </row>
    <row r="1532" spans="1:26" ht="15" customHeight="1">
      <c r="A1532" s="180" t="s">
        <v>455</v>
      </c>
      <c r="B1532" s="180">
        <v>39730225</v>
      </c>
      <c r="C1532" s="180" t="s">
        <v>1837</v>
      </c>
      <c r="D1532" s="180" t="s">
        <v>1865</v>
      </c>
      <c r="E1532" s="180" t="s">
        <v>1866</v>
      </c>
      <c r="F1532" s="180">
        <v>58.23</v>
      </c>
      <c r="G1532" s="180" t="s">
        <v>2606</v>
      </c>
      <c r="H1532" s="180" t="s">
        <v>6561</v>
      </c>
      <c r="I1532" s="180" t="s">
        <v>1990</v>
      </c>
      <c r="J1532" s="180" t="s">
        <v>6562</v>
      </c>
      <c r="K1532" s="180" t="s">
        <v>1837</v>
      </c>
      <c r="L1532" s="180" t="s">
        <v>1837</v>
      </c>
      <c r="M1532" s="180" t="s">
        <v>1837</v>
      </c>
      <c r="N1532" s="180" t="s">
        <v>455</v>
      </c>
      <c r="O1532" s="180">
        <v>39730193</v>
      </c>
      <c r="P1532" s="180">
        <v>39730291</v>
      </c>
      <c r="Q1532" s="180" t="s">
        <v>6560</v>
      </c>
      <c r="R1532" s="180">
        <v>0</v>
      </c>
      <c r="S1532" s="180" t="s">
        <v>33</v>
      </c>
      <c r="T1532" s="180" t="s">
        <v>42</v>
      </c>
      <c r="U1532" s="180" t="b">
        <v>0</v>
      </c>
      <c r="V1532" s="180" t="s">
        <v>1858</v>
      </c>
      <c r="W1532" s="180" t="s">
        <v>42</v>
      </c>
      <c r="X1532" s="159"/>
      <c r="Y1532" s="159"/>
      <c r="Z1532" s="159"/>
    </row>
    <row r="1533" spans="1:26" ht="15" customHeight="1">
      <c r="A1533" s="180" t="s">
        <v>455</v>
      </c>
      <c r="B1533" s="180">
        <v>39730229</v>
      </c>
      <c r="C1533" s="180" t="s">
        <v>1837</v>
      </c>
      <c r="D1533" s="180" t="s">
        <v>2776</v>
      </c>
      <c r="E1533" s="180" t="s">
        <v>1866</v>
      </c>
      <c r="F1533" s="180">
        <v>56.23</v>
      </c>
      <c r="G1533" s="180" t="s">
        <v>1837</v>
      </c>
      <c r="H1533" s="180" t="s">
        <v>6563</v>
      </c>
      <c r="I1533" s="180" t="s">
        <v>2618</v>
      </c>
      <c r="J1533" s="180" t="s">
        <v>6564</v>
      </c>
      <c r="K1533" s="180" t="s">
        <v>1837</v>
      </c>
      <c r="L1533" s="180" t="s">
        <v>1837</v>
      </c>
      <c r="M1533" s="180" t="s">
        <v>1837</v>
      </c>
      <c r="N1533" s="180" t="s">
        <v>455</v>
      </c>
      <c r="O1533" s="180">
        <v>39730193</v>
      </c>
      <c r="P1533" s="180">
        <v>39730291</v>
      </c>
      <c r="Q1533" s="180" t="s">
        <v>6560</v>
      </c>
      <c r="R1533" s="180">
        <v>0</v>
      </c>
      <c r="S1533" s="180" t="s">
        <v>33</v>
      </c>
      <c r="T1533" s="180" t="s">
        <v>42</v>
      </c>
      <c r="U1533" s="180" t="b">
        <v>0</v>
      </c>
      <c r="V1533" s="180" t="s">
        <v>1858</v>
      </c>
      <c r="W1533" s="180" t="s">
        <v>42</v>
      </c>
      <c r="X1533" s="159"/>
      <c r="Y1533" s="159"/>
      <c r="Z1533" s="159"/>
    </row>
    <row r="1534" spans="1:26" ht="15" customHeight="1">
      <c r="A1534" s="180" t="s">
        <v>455</v>
      </c>
      <c r="B1534" s="180">
        <v>39730232</v>
      </c>
      <c r="C1534" s="180" t="s">
        <v>1837</v>
      </c>
      <c r="D1534" s="180" t="s">
        <v>2135</v>
      </c>
      <c r="E1534" s="180" t="s">
        <v>1839</v>
      </c>
      <c r="F1534" s="180">
        <v>44.73</v>
      </c>
      <c r="G1534" s="180" t="s">
        <v>1837</v>
      </c>
      <c r="H1534" s="180" t="s">
        <v>6565</v>
      </c>
      <c r="I1534" s="180" t="s">
        <v>1990</v>
      </c>
      <c r="J1534" s="180" t="s">
        <v>6566</v>
      </c>
      <c r="K1534" s="180" t="s">
        <v>1837</v>
      </c>
      <c r="L1534" s="180" t="s">
        <v>1837</v>
      </c>
      <c r="M1534" s="180" t="s">
        <v>1837</v>
      </c>
      <c r="N1534" s="180" t="s">
        <v>455</v>
      </c>
      <c r="O1534" s="180">
        <v>39730193</v>
      </c>
      <c r="P1534" s="180">
        <v>39730291</v>
      </c>
      <c r="Q1534" s="180" t="s">
        <v>6560</v>
      </c>
      <c r="R1534" s="180">
        <v>0</v>
      </c>
      <c r="S1534" s="180" t="s">
        <v>33</v>
      </c>
      <c r="T1534" s="180" t="s">
        <v>42</v>
      </c>
      <c r="U1534" s="180" t="b">
        <v>0</v>
      </c>
      <c r="V1534" s="180" t="s">
        <v>1858</v>
      </c>
      <c r="W1534" s="180" t="s">
        <v>42</v>
      </c>
      <c r="X1534" s="159"/>
      <c r="Y1534" s="159"/>
      <c r="Z1534" s="159"/>
    </row>
    <row r="1535" spans="1:26" ht="15" customHeight="1">
      <c r="A1535" s="180" t="s">
        <v>455</v>
      </c>
      <c r="B1535" s="180">
        <v>40818851</v>
      </c>
      <c r="C1535" s="180" t="s">
        <v>1837</v>
      </c>
      <c r="D1535" s="180" t="s">
        <v>1890</v>
      </c>
      <c r="E1535" s="180" t="s">
        <v>4982</v>
      </c>
      <c r="F1535" s="180">
        <v>282.23</v>
      </c>
      <c r="G1535" s="180" t="s">
        <v>1840</v>
      </c>
      <c r="H1535" s="180" t="s">
        <v>4983</v>
      </c>
      <c r="I1535" s="180" t="s">
        <v>1887</v>
      </c>
      <c r="J1535" s="180" t="s">
        <v>6567</v>
      </c>
      <c r="K1535" s="180" t="s">
        <v>6568</v>
      </c>
      <c r="L1535" s="180" t="s">
        <v>1837</v>
      </c>
      <c r="M1535" s="180" t="s">
        <v>1837</v>
      </c>
      <c r="N1535" s="180" t="s">
        <v>455</v>
      </c>
      <c r="O1535" s="180">
        <v>40818786</v>
      </c>
      <c r="P1535" s="180">
        <v>40819161</v>
      </c>
      <c r="Q1535" s="180" t="s">
        <v>2863</v>
      </c>
      <c r="R1535" s="180">
        <v>0</v>
      </c>
      <c r="S1535" s="180" t="s">
        <v>33</v>
      </c>
      <c r="T1535" s="180" t="s">
        <v>42</v>
      </c>
      <c r="U1535" s="180" t="b">
        <v>0</v>
      </c>
      <c r="V1535" s="180" t="s">
        <v>1858</v>
      </c>
      <c r="W1535" s="180" t="s">
        <v>42</v>
      </c>
      <c r="X1535" s="159"/>
      <c r="Y1535" s="159"/>
      <c r="Z1535" s="159"/>
    </row>
    <row r="1536" spans="1:26" ht="15" customHeight="1">
      <c r="A1536" s="180" t="s">
        <v>455</v>
      </c>
      <c r="B1536" s="180">
        <v>41054887</v>
      </c>
      <c r="C1536" s="180" t="s">
        <v>1837</v>
      </c>
      <c r="D1536" s="180" t="s">
        <v>1847</v>
      </c>
      <c r="E1536" s="180" t="s">
        <v>2864</v>
      </c>
      <c r="F1536" s="180">
        <v>30</v>
      </c>
      <c r="G1536" s="180" t="s">
        <v>1840</v>
      </c>
      <c r="H1536" s="180" t="s">
        <v>6569</v>
      </c>
      <c r="I1536" s="180" t="s">
        <v>773</v>
      </c>
      <c r="J1536" s="180" t="s">
        <v>1837</v>
      </c>
      <c r="K1536" s="180" t="s">
        <v>1837</v>
      </c>
      <c r="L1536" s="180" t="s">
        <v>1837</v>
      </c>
      <c r="M1536" s="180" t="s">
        <v>1877</v>
      </c>
      <c r="N1536" s="180" t="s">
        <v>455</v>
      </c>
      <c r="O1536" s="180">
        <v>41054839</v>
      </c>
      <c r="P1536" s="180">
        <v>41055211</v>
      </c>
      <c r="Q1536" s="180" t="s">
        <v>2866</v>
      </c>
      <c r="R1536" s="180">
        <v>0</v>
      </c>
      <c r="S1536" s="180" t="s">
        <v>33</v>
      </c>
      <c r="T1536" s="180" t="s">
        <v>42</v>
      </c>
      <c r="U1536" s="180" t="b">
        <v>0</v>
      </c>
      <c r="V1536" s="180" t="s">
        <v>1858</v>
      </c>
      <c r="W1536" s="180" t="s">
        <v>42</v>
      </c>
      <c r="X1536" s="159"/>
      <c r="Y1536" s="159"/>
      <c r="Z1536" s="159"/>
    </row>
    <row r="1537" spans="1:26" ht="15" customHeight="1">
      <c r="A1537" s="180" t="s">
        <v>455</v>
      </c>
      <c r="B1537" s="180">
        <v>41084551</v>
      </c>
      <c r="C1537" s="180" t="s">
        <v>1837</v>
      </c>
      <c r="D1537" s="180" t="s">
        <v>1847</v>
      </c>
      <c r="E1537" s="180" t="s">
        <v>4986</v>
      </c>
      <c r="F1537" s="180">
        <v>528.23</v>
      </c>
      <c r="G1537" s="180" t="s">
        <v>1837</v>
      </c>
      <c r="H1537" s="180" t="s">
        <v>4987</v>
      </c>
      <c r="I1537" s="180" t="s">
        <v>2452</v>
      </c>
      <c r="J1537" s="180" t="s">
        <v>6570</v>
      </c>
      <c r="K1537" s="180" t="s">
        <v>1837</v>
      </c>
      <c r="L1537" s="180" t="s">
        <v>1837</v>
      </c>
      <c r="M1537" s="180" t="s">
        <v>1837</v>
      </c>
      <c r="N1537" s="180" t="s">
        <v>455</v>
      </c>
      <c r="O1537" s="180">
        <v>41084206</v>
      </c>
      <c r="P1537" s="180">
        <v>41084674</v>
      </c>
      <c r="Q1537" s="180" t="s">
        <v>4989</v>
      </c>
      <c r="R1537" s="180">
        <v>0</v>
      </c>
      <c r="S1537" s="180" t="s">
        <v>1905</v>
      </c>
      <c r="T1537" s="180" t="s">
        <v>42</v>
      </c>
      <c r="U1537" s="180" t="b">
        <v>0</v>
      </c>
      <c r="V1537" s="180" t="s">
        <v>1858</v>
      </c>
      <c r="W1537" s="180" t="s">
        <v>42</v>
      </c>
      <c r="X1537" s="159"/>
      <c r="Y1537" s="159"/>
      <c r="Z1537" s="159"/>
    </row>
    <row r="1538" spans="1:26" ht="15" customHeight="1">
      <c r="A1538" s="180" t="s">
        <v>455</v>
      </c>
      <c r="B1538" s="180">
        <v>41190343</v>
      </c>
      <c r="C1538" s="180" t="s">
        <v>1837</v>
      </c>
      <c r="D1538" s="180" t="s">
        <v>1839</v>
      </c>
      <c r="E1538" s="180" t="s">
        <v>2871</v>
      </c>
      <c r="F1538" s="180">
        <v>1315.47</v>
      </c>
      <c r="G1538" s="180" t="s">
        <v>1840</v>
      </c>
      <c r="H1538" s="180" t="s">
        <v>2872</v>
      </c>
      <c r="I1538" s="180" t="s">
        <v>2873</v>
      </c>
      <c r="J1538" s="180" t="s">
        <v>2874</v>
      </c>
      <c r="K1538" s="180" t="s">
        <v>2875</v>
      </c>
      <c r="L1538" s="180" t="s">
        <v>2876</v>
      </c>
      <c r="M1538" s="180" t="s">
        <v>1877</v>
      </c>
      <c r="N1538" s="180" t="s">
        <v>455</v>
      </c>
      <c r="O1538" s="180">
        <v>41189886</v>
      </c>
      <c r="P1538" s="180">
        <v>41190639</v>
      </c>
      <c r="Q1538" s="180" t="s">
        <v>2877</v>
      </c>
      <c r="R1538" s="180">
        <v>0</v>
      </c>
      <c r="S1538" s="180" t="s">
        <v>1905</v>
      </c>
      <c r="T1538" s="180" t="s">
        <v>42</v>
      </c>
      <c r="U1538" s="180" t="b">
        <v>1</v>
      </c>
      <c r="V1538" s="180" t="s">
        <v>1858</v>
      </c>
      <c r="W1538" s="180" t="s">
        <v>42</v>
      </c>
      <c r="X1538" s="159"/>
      <c r="Y1538" s="159"/>
      <c r="Z1538" s="159"/>
    </row>
    <row r="1539" spans="1:26" ht="15" customHeight="1">
      <c r="A1539" s="180" t="s">
        <v>455</v>
      </c>
      <c r="B1539" s="180">
        <v>42118011</v>
      </c>
      <c r="C1539" s="180" t="s">
        <v>1837</v>
      </c>
      <c r="D1539" s="180" t="s">
        <v>6571</v>
      </c>
      <c r="E1539" s="180" t="s">
        <v>1890</v>
      </c>
      <c r="F1539" s="180">
        <v>651.73</v>
      </c>
      <c r="G1539" s="180" t="s">
        <v>1837</v>
      </c>
      <c r="H1539" s="180" t="s">
        <v>6572</v>
      </c>
      <c r="I1539" s="180" t="s">
        <v>2618</v>
      </c>
      <c r="J1539" s="180" t="s">
        <v>6573</v>
      </c>
      <c r="K1539" s="180" t="s">
        <v>1837</v>
      </c>
      <c r="L1539" s="180" t="s">
        <v>1837</v>
      </c>
      <c r="M1539" s="180" t="s">
        <v>1837</v>
      </c>
      <c r="N1539" s="180" t="s">
        <v>455</v>
      </c>
      <c r="O1539" s="180">
        <v>42117906</v>
      </c>
      <c r="P1539" s="180">
        <v>42118017</v>
      </c>
      <c r="Q1539" s="180" t="s">
        <v>6574</v>
      </c>
      <c r="R1539" s="180">
        <v>0</v>
      </c>
      <c r="S1539" s="180" t="s">
        <v>33</v>
      </c>
      <c r="T1539" s="180" t="s">
        <v>42</v>
      </c>
      <c r="U1539" s="180" t="b">
        <v>0</v>
      </c>
      <c r="V1539" s="180" t="s">
        <v>1858</v>
      </c>
      <c r="W1539" s="180" t="s">
        <v>42</v>
      </c>
      <c r="X1539" s="159"/>
      <c r="Y1539" s="159"/>
      <c r="Z1539" s="159"/>
    </row>
    <row r="1540" spans="1:26" ht="15" customHeight="1">
      <c r="A1540" s="180" t="s">
        <v>455</v>
      </c>
      <c r="B1540" s="180">
        <v>45242067</v>
      </c>
      <c r="C1540" s="180" t="s">
        <v>1837</v>
      </c>
      <c r="D1540" s="180" t="s">
        <v>4306</v>
      </c>
      <c r="E1540" s="180" t="s">
        <v>1839</v>
      </c>
      <c r="F1540" s="180">
        <v>22.75</v>
      </c>
      <c r="G1540" s="180" t="s">
        <v>1840</v>
      </c>
      <c r="H1540" s="180" t="s">
        <v>6575</v>
      </c>
      <c r="I1540" s="180" t="s">
        <v>2532</v>
      </c>
      <c r="J1540" s="180" t="s">
        <v>6576</v>
      </c>
      <c r="K1540" s="180" t="s">
        <v>1837</v>
      </c>
      <c r="L1540" s="180" t="s">
        <v>1837</v>
      </c>
      <c r="M1540" s="180" t="s">
        <v>1837</v>
      </c>
      <c r="N1540" s="180" t="s">
        <v>455</v>
      </c>
      <c r="O1540" s="180">
        <v>45241846</v>
      </c>
      <c r="P1540" s="180">
        <v>45242146</v>
      </c>
      <c r="Q1540" s="180" t="s">
        <v>6577</v>
      </c>
      <c r="R1540" s="180">
        <v>0</v>
      </c>
      <c r="S1540" s="180" t="s">
        <v>1905</v>
      </c>
      <c r="T1540" s="180" t="s">
        <v>42</v>
      </c>
      <c r="U1540" s="180" t="b">
        <v>1</v>
      </c>
      <c r="V1540" s="180" t="s">
        <v>1858</v>
      </c>
      <c r="W1540" s="180" t="s">
        <v>42</v>
      </c>
      <c r="X1540" s="159"/>
      <c r="Y1540" s="159"/>
      <c r="Z1540" s="159"/>
    </row>
    <row r="1541" spans="1:26" ht="15" customHeight="1">
      <c r="A1541" s="180" t="s">
        <v>455</v>
      </c>
      <c r="B1541" s="180">
        <v>47361520</v>
      </c>
      <c r="C1541" s="180" t="s">
        <v>1837</v>
      </c>
      <c r="D1541" s="180" t="s">
        <v>4990</v>
      </c>
      <c r="E1541" s="180" t="s">
        <v>1847</v>
      </c>
      <c r="F1541" s="180">
        <v>2914.06</v>
      </c>
      <c r="G1541" s="180" t="s">
        <v>1840</v>
      </c>
      <c r="H1541" s="180" t="s">
        <v>4991</v>
      </c>
      <c r="I1541" s="180" t="s">
        <v>4992</v>
      </c>
      <c r="J1541" s="180" t="s">
        <v>6578</v>
      </c>
      <c r="K1541" s="180" t="s">
        <v>6579</v>
      </c>
      <c r="L1541" s="180" t="s">
        <v>6580</v>
      </c>
      <c r="M1541" s="180" t="s">
        <v>1837</v>
      </c>
      <c r="N1541" s="180" t="s">
        <v>455</v>
      </c>
      <c r="O1541" s="180">
        <v>47361377</v>
      </c>
      <c r="P1541" s="180">
        <v>47361521</v>
      </c>
      <c r="Q1541" s="180" t="s">
        <v>4996</v>
      </c>
      <c r="R1541" s="180">
        <v>0</v>
      </c>
      <c r="S1541" s="180" t="s">
        <v>1905</v>
      </c>
      <c r="T1541" s="180" t="s">
        <v>42</v>
      </c>
      <c r="U1541" s="180" t="b">
        <v>0</v>
      </c>
      <c r="V1541" s="180" t="s">
        <v>1858</v>
      </c>
      <c r="W1541" s="180" t="s">
        <v>42</v>
      </c>
      <c r="X1541" s="159"/>
      <c r="Y1541" s="159"/>
      <c r="Z1541" s="159"/>
    </row>
    <row r="1542" spans="1:26" ht="15" customHeight="1">
      <c r="A1542" s="180" t="s">
        <v>455</v>
      </c>
      <c r="B1542" s="180">
        <v>48530822</v>
      </c>
      <c r="C1542" s="180" t="s">
        <v>1837</v>
      </c>
      <c r="D1542" s="180" t="s">
        <v>1866</v>
      </c>
      <c r="E1542" s="180" t="s">
        <v>6581</v>
      </c>
      <c r="F1542" s="180">
        <v>699.73</v>
      </c>
      <c r="G1542" s="180" t="s">
        <v>1840</v>
      </c>
      <c r="H1542" s="180" t="s">
        <v>6582</v>
      </c>
      <c r="I1542" s="180" t="s">
        <v>2618</v>
      </c>
      <c r="J1542" s="180" t="s">
        <v>6583</v>
      </c>
      <c r="K1542" s="180" t="s">
        <v>6584</v>
      </c>
      <c r="L1542" s="180" t="s">
        <v>1837</v>
      </c>
      <c r="M1542" s="180" t="s">
        <v>1837</v>
      </c>
      <c r="N1542" s="180" t="s">
        <v>455</v>
      </c>
      <c r="O1542" s="180">
        <v>48530327</v>
      </c>
      <c r="P1542" s="180">
        <v>48530904</v>
      </c>
      <c r="Q1542" s="180" t="s">
        <v>6585</v>
      </c>
      <c r="R1542" s="180">
        <v>0</v>
      </c>
      <c r="S1542" s="180" t="s">
        <v>33</v>
      </c>
      <c r="T1542" s="180" t="s">
        <v>42</v>
      </c>
      <c r="U1542" s="180" t="b">
        <v>0</v>
      </c>
      <c r="V1542" s="180" t="s">
        <v>1858</v>
      </c>
      <c r="W1542" s="180" t="s">
        <v>42</v>
      </c>
      <c r="X1542" s="159"/>
      <c r="Y1542" s="159"/>
      <c r="Z1542" s="159"/>
    </row>
    <row r="1543" spans="1:26" ht="15" customHeight="1">
      <c r="A1543" s="180" t="s">
        <v>455</v>
      </c>
      <c r="B1543" s="180">
        <v>50375617</v>
      </c>
      <c r="C1543" s="180" t="s">
        <v>1837</v>
      </c>
      <c r="D1543" s="180" t="s">
        <v>1890</v>
      </c>
      <c r="E1543" s="180" t="s">
        <v>4997</v>
      </c>
      <c r="F1543" s="180">
        <v>2423.77</v>
      </c>
      <c r="G1543" s="180" t="s">
        <v>1840</v>
      </c>
      <c r="H1543" s="180" t="s">
        <v>4998</v>
      </c>
      <c r="I1543" s="180" t="s">
        <v>3475</v>
      </c>
      <c r="J1543" s="180" t="s">
        <v>6586</v>
      </c>
      <c r="K1543" s="180" t="s">
        <v>6587</v>
      </c>
      <c r="L1543" s="180" t="s">
        <v>6588</v>
      </c>
      <c r="M1543" s="180" t="s">
        <v>1837</v>
      </c>
      <c r="N1543" s="180" t="s">
        <v>455</v>
      </c>
      <c r="O1543" s="180">
        <v>50375208</v>
      </c>
      <c r="P1543" s="180">
        <v>50375983</v>
      </c>
      <c r="Q1543" s="180" t="s">
        <v>5002</v>
      </c>
      <c r="R1543" s="180">
        <v>0</v>
      </c>
      <c r="S1543" s="180" t="s">
        <v>1905</v>
      </c>
      <c r="T1543" s="180" t="s">
        <v>42</v>
      </c>
      <c r="U1543" s="180" t="b">
        <v>0</v>
      </c>
      <c r="V1543" s="180" t="s">
        <v>1858</v>
      </c>
      <c r="W1543" s="180" t="s">
        <v>42</v>
      </c>
      <c r="X1543" s="159"/>
      <c r="Y1543" s="159"/>
      <c r="Z1543" s="159"/>
    </row>
    <row r="1544" spans="1:26" ht="15" customHeight="1">
      <c r="A1544" s="180" t="s">
        <v>455</v>
      </c>
      <c r="B1544" s="180">
        <v>50699859</v>
      </c>
      <c r="C1544" s="180" t="s">
        <v>1837</v>
      </c>
      <c r="D1544" s="180" t="s">
        <v>1866</v>
      </c>
      <c r="E1544" s="180" t="s">
        <v>6589</v>
      </c>
      <c r="F1544" s="180">
        <v>479.38</v>
      </c>
      <c r="G1544" s="180" t="s">
        <v>1840</v>
      </c>
      <c r="H1544" s="180" t="s">
        <v>6590</v>
      </c>
      <c r="I1544" s="180" t="s">
        <v>2149</v>
      </c>
      <c r="J1544" s="180" t="s">
        <v>6591</v>
      </c>
      <c r="K1544" s="180" t="s">
        <v>6592</v>
      </c>
      <c r="L1544" s="180" t="s">
        <v>6593</v>
      </c>
      <c r="M1544" s="180" t="s">
        <v>1837</v>
      </c>
      <c r="N1544" s="180" t="s">
        <v>455</v>
      </c>
      <c r="O1544" s="180">
        <v>50699398</v>
      </c>
      <c r="P1544" s="180">
        <v>50699893</v>
      </c>
      <c r="Q1544" s="180" t="s">
        <v>6594</v>
      </c>
      <c r="R1544" s="180">
        <v>0</v>
      </c>
      <c r="S1544" s="180" t="s">
        <v>33</v>
      </c>
      <c r="T1544" s="180" t="s">
        <v>42</v>
      </c>
      <c r="U1544" s="180" t="b">
        <v>0</v>
      </c>
      <c r="V1544" s="180" t="s">
        <v>1858</v>
      </c>
      <c r="W1544" s="180" t="s">
        <v>42</v>
      </c>
      <c r="X1544" s="159"/>
      <c r="Y1544" s="159"/>
      <c r="Z1544" s="159"/>
    </row>
    <row r="1545" spans="1:26" ht="15" customHeight="1">
      <c r="A1545" s="180" t="s">
        <v>455</v>
      </c>
      <c r="B1545" s="180">
        <v>57979243</v>
      </c>
      <c r="C1545" s="180" t="s">
        <v>1837</v>
      </c>
      <c r="D1545" s="180" t="s">
        <v>2344</v>
      </c>
      <c r="E1545" s="180" t="s">
        <v>1839</v>
      </c>
      <c r="F1545" s="180">
        <v>638.73</v>
      </c>
      <c r="G1545" s="180" t="s">
        <v>1840</v>
      </c>
      <c r="H1545" s="180" t="s">
        <v>6595</v>
      </c>
      <c r="I1545" s="180" t="s">
        <v>1990</v>
      </c>
      <c r="J1545" s="180" t="s">
        <v>6596</v>
      </c>
      <c r="K1545" s="180" t="s">
        <v>6597</v>
      </c>
      <c r="L1545" s="180" t="s">
        <v>1837</v>
      </c>
      <c r="M1545" s="180" t="s">
        <v>1837</v>
      </c>
      <c r="N1545" s="180" t="s">
        <v>455</v>
      </c>
      <c r="O1545" s="180">
        <v>57979151</v>
      </c>
      <c r="P1545" s="180">
        <v>57979313</v>
      </c>
      <c r="Q1545" s="180" t="s">
        <v>6598</v>
      </c>
      <c r="R1545" s="180">
        <v>0</v>
      </c>
      <c r="S1545" s="180" t="s">
        <v>33</v>
      </c>
      <c r="T1545" s="180" t="s">
        <v>42</v>
      </c>
      <c r="U1545" s="180" t="b">
        <v>0</v>
      </c>
      <c r="V1545" s="180" t="s">
        <v>1858</v>
      </c>
      <c r="W1545" s="180" t="s">
        <v>42</v>
      </c>
      <c r="X1545" s="159"/>
      <c r="Y1545" s="159"/>
      <c r="Z1545" s="159"/>
    </row>
    <row r="1546" spans="1:26" ht="15" customHeight="1">
      <c r="A1546" s="180" t="s">
        <v>455</v>
      </c>
      <c r="B1546" s="180">
        <v>58756096</v>
      </c>
      <c r="C1546" s="180" t="s">
        <v>1837</v>
      </c>
      <c r="D1546" s="180" t="s">
        <v>1866</v>
      </c>
      <c r="E1546" s="180" t="s">
        <v>2888</v>
      </c>
      <c r="F1546" s="180">
        <v>435.96</v>
      </c>
      <c r="G1546" s="180" t="s">
        <v>1840</v>
      </c>
      <c r="H1546" s="180" t="s">
        <v>2889</v>
      </c>
      <c r="I1546" s="180" t="s">
        <v>2873</v>
      </c>
      <c r="J1546" s="180" t="s">
        <v>2890</v>
      </c>
      <c r="K1546" s="180" t="s">
        <v>2891</v>
      </c>
      <c r="L1546" s="180" t="s">
        <v>1837</v>
      </c>
      <c r="M1546" s="180" t="s">
        <v>1877</v>
      </c>
      <c r="N1546" s="180" t="s">
        <v>455</v>
      </c>
      <c r="O1546" s="180">
        <v>58755997</v>
      </c>
      <c r="P1546" s="180">
        <v>58756461</v>
      </c>
      <c r="Q1546" s="180" t="s">
        <v>2892</v>
      </c>
      <c r="R1546" s="180">
        <v>0</v>
      </c>
      <c r="S1546" s="180" t="s">
        <v>1905</v>
      </c>
      <c r="T1546" s="180" t="s">
        <v>42</v>
      </c>
      <c r="U1546" s="180" t="b">
        <v>0</v>
      </c>
      <c r="V1546" s="180" t="s">
        <v>1858</v>
      </c>
      <c r="W1546" s="180" t="s">
        <v>42</v>
      </c>
      <c r="X1546" s="159"/>
      <c r="Y1546" s="159"/>
      <c r="Z1546" s="159"/>
    </row>
    <row r="1547" spans="1:26" ht="15" customHeight="1">
      <c r="A1547" s="180" t="s">
        <v>455</v>
      </c>
      <c r="B1547" s="180">
        <v>69154324</v>
      </c>
      <c r="C1547" s="180" t="s">
        <v>1837</v>
      </c>
      <c r="D1547" s="180" t="s">
        <v>1847</v>
      </c>
      <c r="E1547" s="180" t="s">
        <v>6599</v>
      </c>
      <c r="F1547" s="180">
        <v>1004.16</v>
      </c>
      <c r="G1547" s="180" t="s">
        <v>1840</v>
      </c>
      <c r="H1547" s="180" t="s">
        <v>6600</v>
      </c>
      <c r="I1547" s="180" t="s">
        <v>2339</v>
      </c>
      <c r="J1547" s="180" t="s">
        <v>6601</v>
      </c>
      <c r="K1547" s="180" t="s">
        <v>6602</v>
      </c>
      <c r="L1547" s="180" t="s">
        <v>6603</v>
      </c>
      <c r="M1547" s="180" t="s">
        <v>1837</v>
      </c>
      <c r="N1547" s="180" t="s">
        <v>455</v>
      </c>
      <c r="O1547" s="180">
        <v>69154234</v>
      </c>
      <c r="P1547" s="180">
        <v>69154326</v>
      </c>
      <c r="Q1547" s="180" t="s">
        <v>5013</v>
      </c>
      <c r="R1547" s="180">
        <v>0</v>
      </c>
      <c r="S1547" s="180" t="s">
        <v>33</v>
      </c>
      <c r="T1547" s="180" t="s">
        <v>42</v>
      </c>
      <c r="U1547" s="180" t="b">
        <v>0</v>
      </c>
      <c r="V1547" s="180" t="s">
        <v>1858</v>
      </c>
      <c r="W1547" s="180" t="s">
        <v>42</v>
      </c>
      <c r="X1547" s="159"/>
      <c r="Y1547" s="159"/>
      <c r="Z1547" s="159"/>
    </row>
    <row r="1548" spans="1:26" ht="15" customHeight="1">
      <c r="A1548" s="180" t="s">
        <v>455</v>
      </c>
      <c r="B1548" s="180">
        <v>69193976</v>
      </c>
      <c r="C1548" s="180" t="s">
        <v>1837</v>
      </c>
      <c r="D1548" s="180" t="s">
        <v>6604</v>
      </c>
      <c r="E1548" s="180" t="s">
        <v>1890</v>
      </c>
      <c r="F1548" s="180">
        <v>1546.16</v>
      </c>
      <c r="G1548" s="180" t="s">
        <v>1840</v>
      </c>
      <c r="H1548" s="180" t="s">
        <v>6605</v>
      </c>
      <c r="I1548" s="180" t="s">
        <v>3516</v>
      </c>
      <c r="J1548" s="180" t="s">
        <v>6606</v>
      </c>
      <c r="K1548" s="180" t="s">
        <v>6607</v>
      </c>
      <c r="L1548" s="180" t="s">
        <v>6608</v>
      </c>
      <c r="M1548" s="180" t="s">
        <v>1837</v>
      </c>
      <c r="N1548" s="180" t="s">
        <v>455</v>
      </c>
      <c r="O1548" s="180">
        <v>69193813</v>
      </c>
      <c r="P1548" s="180">
        <v>69193989</v>
      </c>
      <c r="Q1548" s="180" t="s">
        <v>5013</v>
      </c>
      <c r="R1548" s="180">
        <v>0</v>
      </c>
      <c r="S1548" s="180" t="s">
        <v>33</v>
      </c>
      <c r="T1548" s="180" t="s">
        <v>42</v>
      </c>
      <c r="U1548" s="180" t="b">
        <v>0</v>
      </c>
      <c r="V1548" s="180" t="s">
        <v>1858</v>
      </c>
      <c r="W1548" s="180" t="s">
        <v>42</v>
      </c>
      <c r="X1548" s="159"/>
      <c r="Y1548" s="159"/>
      <c r="Z1548" s="159"/>
    </row>
    <row r="1549" spans="1:26" ht="15" customHeight="1">
      <c r="A1549" s="180" t="s">
        <v>455</v>
      </c>
      <c r="B1549" s="180">
        <v>73756361</v>
      </c>
      <c r="C1549" s="180" t="s">
        <v>1837</v>
      </c>
      <c r="D1549" s="180" t="s">
        <v>1847</v>
      </c>
      <c r="E1549" s="180" t="s">
        <v>2046</v>
      </c>
      <c r="F1549" s="180">
        <v>2334.75</v>
      </c>
      <c r="G1549" s="180" t="s">
        <v>1840</v>
      </c>
      <c r="H1549" s="180" t="s">
        <v>2898</v>
      </c>
      <c r="I1549" s="180" t="s">
        <v>2899</v>
      </c>
      <c r="J1549" s="180" t="s">
        <v>6609</v>
      </c>
      <c r="K1549" s="180" t="s">
        <v>6610</v>
      </c>
      <c r="L1549" s="180" t="s">
        <v>6611</v>
      </c>
      <c r="M1549" s="180" t="s">
        <v>1837</v>
      </c>
      <c r="N1549" s="180" t="s">
        <v>455</v>
      </c>
      <c r="O1549" s="180">
        <v>73756309</v>
      </c>
      <c r="P1549" s="180">
        <v>73756404</v>
      </c>
      <c r="Q1549" s="180" t="s">
        <v>2903</v>
      </c>
      <c r="R1549" s="180">
        <v>0</v>
      </c>
      <c r="S1549" s="180" t="s">
        <v>1905</v>
      </c>
      <c r="T1549" s="180" t="s">
        <v>42</v>
      </c>
      <c r="U1549" s="180" t="b">
        <v>0</v>
      </c>
      <c r="V1549" s="180" t="s">
        <v>1858</v>
      </c>
      <c r="W1549" s="180" t="s">
        <v>42</v>
      </c>
      <c r="X1549" s="159"/>
      <c r="Y1549" s="159"/>
      <c r="Z1549" s="159"/>
    </row>
    <row r="1550" spans="1:26" ht="15" customHeight="1">
      <c r="A1550" s="180" t="s">
        <v>455</v>
      </c>
      <c r="B1550" s="180">
        <v>74367718</v>
      </c>
      <c r="C1550" s="180" t="s">
        <v>1837</v>
      </c>
      <c r="D1550" s="180" t="s">
        <v>1865</v>
      </c>
      <c r="E1550" s="180" t="s">
        <v>1866</v>
      </c>
      <c r="F1550" s="180">
        <v>934.97</v>
      </c>
      <c r="G1550" s="180" t="s">
        <v>1840</v>
      </c>
      <c r="H1550" s="180" t="s">
        <v>6612</v>
      </c>
      <c r="I1550" s="180" t="s">
        <v>5927</v>
      </c>
      <c r="J1550" s="180" t="s">
        <v>6613</v>
      </c>
      <c r="K1550" s="180" t="s">
        <v>6614</v>
      </c>
      <c r="L1550" s="180" t="s">
        <v>6615</v>
      </c>
      <c r="M1550" s="180" t="s">
        <v>1837</v>
      </c>
      <c r="N1550" s="180" t="s">
        <v>455</v>
      </c>
      <c r="O1550" s="180">
        <v>74367505</v>
      </c>
      <c r="P1550" s="180">
        <v>74367748</v>
      </c>
      <c r="Q1550" s="180" t="s">
        <v>6616</v>
      </c>
      <c r="R1550" s="180">
        <v>0</v>
      </c>
      <c r="S1550" s="180" t="s">
        <v>1905</v>
      </c>
      <c r="T1550" s="180" t="s">
        <v>42</v>
      </c>
      <c r="U1550" s="180" t="b">
        <v>0</v>
      </c>
      <c r="V1550" s="180" t="s">
        <v>1858</v>
      </c>
      <c r="W1550" s="180" t="s">
        <v>42</v>
      </c>
      <c r="X1550" s="159"/>
      <c r="Y1550" s="159"/>
      <c r="Z1550" s="159"/>
    </row>
    <row r="1551" spans="1:26" ht="15" customHeight="1">
      <c r="A1551" s="180" t="s">
        <v>455</v>
      </c>
      <c r="B1551" s="180">
        <v>74842991</v>
      </c>
      <c r="C1551" s="180" t="s">
        <v>1837</v>
      </c>
      <c r="D1551" s="180" t="s">
        <v>1890</v>
      </c>
      <c r="E1551" s="180" t="s">
        <v>2904</v>
      </c>
      <c r="F1551" s="180">
        <v>1479.92</v>
      </c>
      <c r="G1551" s="180" t="s">
        <v>1840</v>
      </c>
      <c r="H1551" s="180" t="s">
        <v>2905</v>
      </c>
      <c r="I1551" s="180" t="s">
        <v>2906</v>
      </c>
      <c r="J1551" s="180" t="s">
        <v>2907</v>
      </c>
      <c r="K1551" s="180" t="s">
        <v>2908</v>
      </c>
      <c r="L1551" s="180" t="s">
        <v>2909</v>
      </c>
      <c r="M1551" s="180" t="s">
        <v>1896</v>
      </c>
      <c r="N1551" s="180" t="s">
        <v>455</v>
      </c>
      <c r="O1551" s="180">
        <v>74842434</v>
      </c>
      <c r="P1551" s="180">
        <v>74843553</v>
      </c>
      <c r="Q1551" s="180" t="s">
        <v>2910</v>
      </c>
      <c r="R1551" s="180">
        <v>0</v>
      </c>
      <c r="S1551" s="180" t="s">
        <v>33</v>
      </c>
      <c r="T1551" s="180" t="s">
        <v>42</v>
      </c>
      <c r="U1551" s="180" t="b">
        <v>0</v>
      </c>
      <c r="V1551" s="180" t="s">
        <v>1846</v>
      </c>
      <c r="W1551" s="180" t="s">
        <v>42</v>
      </c>
      <c r="X1551" s="159"/>
      <c r="Y1551" s="159"/>
      <c r="Z1551" s="159"/>
    </row>
    <row r="1552" spans="1:26" ht="15" customHeight="1">
      <c r="A1552" s="180" t="s">
        <v>455</v>
      </c>
      <c r="B1552" s="180">
        <v>74893497</v>
      </c>
      <c r="C1552" s="180" t="s">
        <v>1837</v>
      </c>
      <c r="D1552" s="180" t="s">
        <v>1847</v>
      </c>
      <c r="E1552" s="180" t="s">
        <v>2911</v>
      </c>
      <c r="F1552" s="180">
        <v>95.52</v>
      </c>
      <c r="G1552" s="180" t="s">
        <v>1840</v>
      </c>
      <c r="H1552" s="180" t="s">
        <v>2912</v>
      </c>
      <c r="I1552" s="180" t="s">
        <v>2293</v>
      </c>
      <c r="J1552" s="180" t="s">
        <v>2913</v>
      </c>
      <c r="K1552" s="180" t="s">
        <v>2914</v>
      </c>
      <c r="L1552" s="180" t="s">
        <v>1837</v>
      </c>
      <c r="M1552" s="180" t="s">
        <v>1896</v>
      </c>
      <c r="N1552" s="180" t="s">
        <v>455</v>
      </c>
      <c r="O1552" s="180">
        <v>74893351</v>
      </c>
      <c r="P1552" s="180">
        <v>74893595</v>
      </c>
      <c r="Q1552" s="180" t="s">
        <v>2915</v>
      </c>
      <c r="R1552" s="180">
        <v>0</v>
      </c>
      <c r="S1552" s="180" t="s">
        <v>33</v>
      </c>
      <c r="T1552" s="180" t="s">
        <v>42</v>
      </c>
      <c r="U1552" s="180" t="b">
        <v>0</v>
      </c>
      <c r="V1552" s="180" t="s">
        <v>1858</v>
      </c>
      <c r="W1552" s="180" t="s">
        <v>42</v>
      </c>
      <c r="X1552" s="159"/>
      <c r="Y1552" s="159"/>
      <c r="Z1552" s="159"/>
    </row>
    <row r="1553" spans="1:26" ht="15" customHeight="1">
      <c r="A1553" s="180" t="s">
        <v>455</v>
      </c>
      <c r="B1553" s="180">
        <v>76008642</v>
      </c>
      <c r="C1553" s="180" t="s">
        <v>1837</v>
      </c>
      <c r="D1553" s="180" t="s">
        <v>2046</v>
      </c>
      <c r="E1553" s="180" t="s">
        <v>1847</v>
      </c>
      <c r="F1553" s="180">
        <v>884.73</v>
      </c>
      <c r="G1553" s="180" t="s">
        <v>1837</v>
      </c>
      <c r="H1553" s="180" t="s">
        <v>6617</v>
      </c>
      <c r="I1553" s="180" t="s">
        <v>2002</v>
      </c>
      <c r="J1553" s="180" t="s">
        <v>6618</v>
      </c>
      <c r="K1553" s="180" t="s">
        <v>1837</v>
      </c>
      <c r="L1553" s="180" t="s">
        <v>1837</v>
      </c>
      <c r="M1553" s="180" t="s">
        <v>1837</v>
      </c>
      <c r="N1553" s="180" t="s">
        <v>455</v>
      </c>
      <c r="O1553" s="180">
        <v>76007102</v>
      </c>
      <c r="P1553" s="180">
        <v>76010543</v>
      </c>
      <c r="Q1553" s="180" t="s">
        <v>6619</v>
      </c>
      <c r="R1553" s="180">
        <v>0</v>
      </c>
      <c r="S1553" s="180" t="s">
        <v>33</v>
      </c>
      <c r="T1553" s="180" t="s">
        <v>42</v>
      </c>
      <c r="U1553" s="180" t="b">
        <v>0</v>
      </c>
      <c r="V1553" s="180" t="s">
        <v>1858</v>
      </c>
      <c r="W1553" s="180" t="s">
        <v>42</v>
      </c>
      <c r="X1553" s="159"/>
      <c r="Y1553" s="159"/>
      <c r="Z1553" s="159"/>
    </row>
    <row r="1554" spans="1:26" ht="15" customHeight="1">
      <c r="A1554" s="180" t="s">
        <v>455</v>
      </c>
      <c r="B1554" s="180">
        <v>76008645</v>
      </c>
      <c r="C1554" s="180" t="s">
        <v>1837</v>
      </c>
      <c r="D1554" s="180" t="s">
        <v>6620</v>
      </c>
      <c r="E1554" s="180" t="s">
        <v>1866</v>
      </c>
      <c r="F1554" s="180">
        <v>884.73</v>
      </c>
      <c r="G1554" s="180" t="s">
        <v>1837</v>
      </c>
      <c r="H1554" s="180" t="s">
        <v>6621</v>
      </c>
      <c r="I1554" s="180" t="s">
        <v>2104</v>
      </c>
      <c r="J1554" s="180" t="s">
        <v>6622</v>
      </c>
      <c r="K1554" s="180" t="s">
        <v>1837</v>
      </c>
      <c r="L1554" s="180" t="s">
        <v>1837</v>
      </c>
      <c r="M1554" s="180" t="s">
        <v>1837</v>
      </c>
      <c r="N1554" s="180" t="s">
        <v>455</v>
      </c>
      <c r="O1554" s="180">
        <v>76007102</v>
      </c>
      <c r="P1554" s="180">
        <v>76010543</v>
      </c>
      <c r="Q1554" s="180" t="s">
        <v>6619</v>
      </c>
      <c r="R1554" s="180">
        <v>0</v>
      </c>
      <c r="S1554" s="180" t="s">
        <v>33</v>
      </c>
      <c r="T1554" s="180" t="s">
        <v>42</v>
      </c>
      <c r="U1554" s="180" t="b">
        <v>0</v>
      </c>
      <c r="V1554" s="180" t="s">
        <v>1858</v>
      </c>
      <c r="W1554" s="180" t="s">
        <v>42</v>
      </c>
      <c r="X1554" s="159"/>
      <c r="Y1554" s="159"/>
      <c r="Z1554" s="159"/>
    </row>
    <row r="1555" spans="1:26" ht="15" customHeight="1">
      <c r="A1555" s="180" t="s">
        <v>455</v>
      </c>
      <c r="B1555" s="180">
        <v>76077366</v>
      </c>
      <c r="C1555" s="180" t="s">
        <v>1837</v>
      </c>
      <c r="D1555" s="180" t="s">
        <v>6623</v>
      </c>
      <c r="E1555" s="180" t="s">
        <v>1839</v>
      </c>
      <c r="F1555" s="180">
        <v>635.45000000000005</v>
      </c>
      <c r="G1555" s="180" t="s">
        <v>1840</v>
      </c>
      <c r="H1555" s="180" t="s">
        <v>6624</v>
      </c>
      <c r="I1555" s="180" t="s">
        <v>3225</v>
      </c>
      <c r="J1555" s="180" t="s">
        <v>6625</v>
      </c>
      <c r="K1555" s="180" t="s">
        <v>6626</v>
      </c>
      <c r="L1555" s="180" t="s">
        <v>6627</v>
      </c>
      <c r="M1555" s="180" t="s">
        <v>1837</v>
      </c>
      <c r="N1555" s="180" t="s">
        <v>455</v>
      </c>
      <c r="O1555" s="180">
        <v>76076635</v>
      </c>
      <c r="P1555" s="180">
        <v>76077431</v>
      </c>
      <c r="Q1555" s="180" t="s">
        <v>6628</v>
      </c>
      <c r="R1555" s="180">
        <v>0</v>
      </c>
      <c r="S1555" s="180" t="s">
        <v>1905</v>
      </c>
      <c r="T1555" s="180" t="s">
        <v>42</v>
      </c>
      <c r="U1555" s="180" t="b">
        <v>0</v>
      </c>
      <c r="V1555" s="180" t="s">
        <v>1858</v>
      </c>
      <c r="W1555" s="180" t="s">
        <v>42</v>
      </c>
      <c r="X1555" s="159"/>
      <c r="Y1555" s="159"/>
      <c r="Z1555" s="159"/>
    </row>
    <row r="1556" spans="1:26" ht="15" customHeight="1">
      <c r="A1556" s="180" t="s">
        <v>455</v>
      </c>
      <c r="B1556" s="180">
        <v>76292311</v>
      </c>
      <c r="C1556" s="180" t="s">
        <v>1837</v>
      </c>
      <c r="D1556" s="180" t="s">
        <v>2916</v>
      </c>
      <c r="E1556" s="180" t="s">
        <v>1847</v>
      </c>
      <c r="F1556" s="180">
        <v>867.06</v>
      </c>
      <c r="G1556" s="180" t="s">
        <v>1840</v>
      </c>
      <c r="H1556" s="180" t="s">
        <v>2917</v>
      </c>
      <c r="I1556" s="180" t="s">
        <v>1990</v>
      </c>
      <c r="J1556" s="180" t="s">
        <v>2918</v>
      </c>
      <c r="K1556" s="180" t="s">
        <v>2919</v>
      </c>
      <c r="L1556" s="180" t="s">
        <v>1837</v>
      </c>
      <c r="M1556" s="180" t="s">
        <v>1896</v>
      </c>
      <c r="N1556" s="180" t="s">
        <v>455</v>
      </c>
      <c r="O1556" s="180">
        <v>76291014</v>
      </c>
      <c r="P1556" s="180">
        <v>76294021</v>
      </c>
      <c r="Q1556" s="180" t="s">
        <v>2920</v>
      </c>
      <c r="R1556" s="180">
        <v>0</v>
      </c>
      <c r="S1556" s="180" t="s">
        <v>33</v>
      </c>
      <c r="T1556" s="180" t="s">
        <v>42</v>
      </c>
      <c r="U1556" s="180" t="b">
        <v>0</v>
      </c>
      <c r="V1556" s="180" t="s">
        <v>1858</v>
      </c>
      <c r="W1556" s="180" t="s">
        <v>42</v>
      </c>
      <c r="X1556" s="159"/>
      <c r="Y1556" s="159"/>
      <c r="Z1556" s="159"/>
    </row>
    <row r="1557" spans="1:26" ht="15" customHeight="1">
      <c r="A1557" s="180" t="s">
        <v>455</v>
      </c>
      <c r="B1557" s="180">
        <v>76292421</v>
      </c>
      <c r="C1557" s="180" t="s">
        <v>1837</v>
      </c>
      <c r="D1557" s="180" t="s">
        <v>1839</v>
      </c>
      <c r="E1557" s="180" t="s">
        <v>6629</v>
      </c>
      <c r="F1557" s="180" t="s">
        <v>1837</v>
      </c>
      <c r="G1557" s="180" t="s">
        <v>1840</v>
      </c>
      <c r="H1557" s="180" t="s">
        <v>6630</v>
      </c>
      <c r="I1557" s="180" t="s">
        <v>1842</v>
      </c>
      <c r="J1557" s="180" t="s">
        <v>1837</v>
      </c>
      <c r="K1557" s="180" t="s">
        <v>6631</v>
      </c>
      <c r="L1557" s="180" t="s">
        <v>1837</v>
      </c>
      <c r="M1557" s="180" t="s">
        <v>1837</v>
      </c>
      <c r="N1557" s="180" t="s">
        <v>455</v>
      </c>
      <c r="O1557" s="180">
        <v>76291014</v>
      </c>
      <c r="P1557" s="180">
        <v>76294021</v>
      </c>
      <c r="Q1557" s="180" t="s">
        <v>2920</v>
      </c>
      <c r="R1557" s="180">
        <v>0</v>
      </c>
      <c r="S1557" s="180" t="s">
        <v>33</v>
      </c>
      <c r="T1557" s="180" t="s">
        <v>42</v>
      </c>
      <c r="U1557" s="180" t="b">
        <v>0</v>
      </c>
      <c r="V1557" s="180" t="s">
        <v>1858</v>
      </c>
      <c r="W1557" s="180" t="s">
        <v>42</v>
      </c>
      <c r="X1557" s="159"/>
      <c r="Y1557" s="159"/>
      <c r="Z1557" s="159"/>
    </row>
    <row r="1558" spans="1:26" ht="15" customHeight="1">
      <c r="A1558" s="180" t="s">
        <v>455</v>
      </c>
      <c r="B1558" s="180">
        <v>76292483</v>
      </c>
      <c r="C1558" s="180" t="s">
        <v>1837</v>
      </c>
      <c r="D1558" s="180" t="s">
        <v>2921</v>
      </c>
      <c r="E1558" s="180" t="s">
        <v>1847</v>
      </c>
      <c r="F1558" s="180">
        <v>1520.67</v>
      </c>
      <c r="G1558" s="180" t="s">
        <v>1840</v>
      </c>
      <c r="H1558" s="180" t="s">
        <v>2922</v>
      </c>
      <c r="I1558" s="180" t="s">
        <v>1973</v>
      </c>
      <c r="J1558" s="180" t="s">
        <v>2923</v>
      </c>
      <c r="K1558" s="180" t="s">
        <v>2924</v>
      </c>
      <c r="L1558" s="180" t="s">
        <v>2925</v>
      </c>
      <c r="M1558" s="180" t="s">
        <v>1844</v>
      </c>
      <c r="N1558" s="180" t="s">
        <v>455</v>
      </c>
      <c r="O1558" s="180">
        <v>76291014</v>
      </c>
      <c r="P1558" s="180">
        <v>76294021</v>
      </c>
      <c r="Q1558" s="180" t="s">
        <v>2920</v>
      </c>
      <c r="R1558" s="180">
        <v>0</v>
      </c>
      <c r="S1558" s="180" t="s">
        <v>33</v>
      </c>
      <c r="T1558" s="180" t="s">
        <v>42</v>
      </c>
      <c r="U1558" s="180" t="b">
        <v>0</v>
      </c>
      <c r="V1558" s="180" t="s">
        <v>1858</v>
      </c>
      <c r="W1558" s="180" t="s">
        <v>42</v>
      </c>
      <c r="X1558" s="159"/>
      <c r="Y1558" s="159"/>
      <c r="Z1558" s="159"/>
    </row>
    <row r="1559" spans="1:26" ht="15" customHeight="1">
      <c r="A1559" s="180" t="s">
        <v>455</v>
      </c>
      <c r="B1559" s="180">
        <v>80090233</v>
      </c>
      <c r="C1559" s="180" t="s">
        <v>1837</v>
      </c>
      <c r="D1559" s="180" t="s">
        <v>6632</v>
      </c>
      <c r="E1559" s="180" t="s">
        <v>1890</v>
      </c>
      <c r="F1559" s="180">
        <v>209.73</v>
      </c>
      <c r="G1559" s="180" t="s">
        <v>1837</v>
      </c>
      <c r="H1559" s="180" t="s">
        <v>6633</v>
      </c>
      <c r="I1559" s="180" t="s">
        <v>2532</v>
      </c>
      <c r="J1559" s="180" t="s">
        <v>6634</v>
      </c>
      <c r="K1559" s="180" t="s">
        <v>1837</v>
      </c>
      <c r="L1559" s="180" t="s">
        <v>1837</v>
      </c>
      <c r="M1559" s="180" t="s">
        <v>1837</v>
      </c>
      <c r="N1559" s="180" t="s">
        <v>455</v>
      </c>
      <c r="O1559" s="180">
        <v>80090138</v>
      </c>
      <c r="P1559" s="180">
        <v>80090399</v>
      </c>
      <c r="Q1559" s="180" t="s">
        <v>6635</v>
      </c>
      <c r="R1559" s="180">
        <v>0</v>
      </c>
      <c r="S1559" s="180" t="s">
        <v>1905</v>
      </c>
      <c r="T1559" s="180" t="s">
        <v>42</v>
      </c>
      <c r="U1559" s="180" t="b">
        <v>0</v>
      </c>
      <c r="V1559" s="180" t="s">
        <v>1846</v>
      </c>
      <c r="W1559" s="180" t="s">
        <v>42</v>
      </c>
      <c r="X1559" s="159"/>
      <c r="Y1559" s="159"/>
      <c r="Z1559" s="159"/>
    </row>
    <row r="1560" spans="1:26" ht="15" customHeight="1">
      <c r="A1560" s="180" t="s">
        <v>455</v>
      </c>
      <c r="B1560" s="180">
        <v>80090346</v>
      </c>
      <c r="C1560" s="180" t="s">
        <v>1837</v>
      </c>
      <c r="D1560" s="180" t="s">
        <v>1890</v>
      </c>
      <c r="E1560" s="180" t="s">
        <v>6636</v>
      </c>
      <c r="F1560" s="180" t="s">
        <v>1837</v>
      </c>
      <c r="G1560" s="180" t="s">
        <v>1840</v>
      </c>
      <c r="H1560" s="180" t="s">
        <v>6637</v>
      </c>
      <c r="I1560" s="180" t="s">
        <v>1842</v>
      </c>
      <c r="J1560" s="180" t="s">
        <v>1837</v>
      </c>
      <c r="K1560" s="180" t="s">
        <v>6631</v>
      </c>
      <c r="L1560" s="180" t="s">
        <v>1837</v>
      </c>
      <c r="M1560" s="180" t="s">
        <v>1837</v>
      </c>
      <c r="N1560" s="180" t="s">
        <v>455</v>
      </c>
      <c r="O1560" s="180">
        <v>80090138</v>
      </c>
      <c r="P1560" s="180">
        <v>80090399</v>
      </c>
      <c r="Q1560" s="180" t="s">
        <v>6635</v>
      </c>
      <c r="R1560" s="180">
        <v>0</v>
      </c>
      <c r="S1560" s="180" t="s">
        <v>1905</v>
      </c>
      <c r="T1560" s="180" t="s">
        <v>42</v>
      </c>
      <c r="U1560" s="180" t="b">
        <v>0</v>
      </c>
      <c r="V1560" s="180" t="s">
        <v>1858</v>
      </c>
      <c r="W1560" s="180" t="s">
        <v>42</v>
      </c>
      <c r="X1560" s="159"/>
      <c r="Y1560" s="159"/>
      <c r="Z1560" s="159"/>
    </row>
    <row r="1561" spans="1:26" ht="15" customHeight="1">
      <c r="A1561" s="180" t="s">
        <v>455</v>
      </c>
      <c r="B1561" s="180">
        <v>81119470</v>
      </c>
      <c r="C1561" s="180" t="s">
        <v>1837</v>
      </c>
      <c r="D1561" s="180" t="s">
        <v>1847</v>
      </c>
      <c r="E1561" s="180" t="s">
        <v>6638</v>
      </c>
      <c r="F1561" s="180">
        <v>228.73</v>
      </c>
      <c r="G1561" s="180" t="s">
        <v>1840</v>
      </c>
      <c r="H1561" s="180" t="s">
        <v>6639</v>
      </c>
      <c r="I1561" s="180" t="s">
        <v>2429</v>
      </c>
      <c r="J1561" s="180" t="s">
        <v>6640</v>
      </c>
      <c r="K1561" s="180" t="s">
        <v>6641</v>
      </c>
      <c r="L1561" s="180" t="s">
        <v>1837</v>
      </c>
      <c r="M1561" s="180" t="s">
        <v>1837</v>
      </c>
      <c r="N1561" s="180" t="s">
        <v>455</v>
      </c>
      <c r="O1561" s="180">
        <v>81119379</v>
      </c>
      <c r="P1561" s="180">
        <v>81119580</v>
      </c>
      <c r="Q1561" s="180" t="s">
        <v>6642</v>
      </c>
      <c r="R1561" s="180">
        <v>0</v>
      </c>
      <c r="S1561" s="180" t="s">
        <v>33</v>
      </c>
      <c r="T1561" s="180" t="s">
        <v>42</v>
      </c>
      <c r="U1561" s="180" t="b">
        <v>0</v>
      </c>
      <c r="V1561" s="180" t="s">
        <v>1846</v>
      </c>
      <c r="W1561" s="180" t="s">
        <v>42</v>
      </c>
      <c r="X1561" s="159"/>
      <c r="Y1561" s="159"/>
      <c r="Z1561" s="159"/>
    </row>
    <row r="1562" spans="1:26" ht="15" customHeight="1">
      <c r="A1562" s="180" t="s">
        <v>455</v>
      </c>
      <c r="B1562" s="180">
        <v>81229262</v>
      </c>
      <c r="C1562" s="180" t="s">
        <v>1837</v>
      </c>
      <c r="D1562" s="180" t="s">
        <v>6643</v>
      </c>
      <c r="E1562" s="180" t="s">
        <v>1890</v>
      </c>
      <c r="F1562" s="180">
        <v>109.73</v>
      </c>
      <c r="G1562" s="180" t="s">
        <v>1837</v>
      </c>
      <c r="H1562" s="180" t="s">
        <v>6644</v>
      </c>
      <c r="I1562" s="180" t="s">
        <v>2618</v>
      </c>
      <c r="J1562" s="180" t="s">
        <v>6645</v>
      </c>
      <c r="K1562" s="180" t="s">
        <v>1837</v>
      </c>
      <c r="L1562" s="180" t="s">
        <v>1837</v>
      </c>
      <c r="M1562" s="180" t="s">
        <v>1837</v>
      </c>
      <c r="N1562" s="180" t="s">
        <v>455</v>
      </c>
      <c r="O1562" s="180">
        <v>81228927</v>
      </c>
      <c r="P1562" s="180">
        <v>81229476</v>
      </c>
      <c r="Q1562" s="180" t="s">
        <v>6646</v>
      </c>
      <c r="R1562" s="180">
        <v>0</v>
      </c>
      <c r="S1562" s="180" t="s">
        <v>33</v>
      </c>
      <c r="T1562" s="180" t="s">
        <v>42</v>
      </c>
      <c r="U1562" s="180" t="b">
        <v>0</v>
      </c>
      <c r="V1562" s="180" t="s">
        <v>1846</v>
      </c>
      <c r="W1562" s="180" t="s">
        <v>42</v>
      </c>
      <c r="X1562" s="159"/>
      <c r="Y1562" s="159"/>
      <c r="Z1562" s="159"/>
    </row>
    <row r="1563" spans="1:26" ht="15" customHeight="1">
      <c r="A1563" s="180" t="s">
        <v>455</v>
      </c>
      <c r="B1563" s="180">
        <v>81647906</v>
      </c>
      <c r="C1563" s="180" t="s">
        <v>1837</v>
      </c>
      <c r="D1563" s="180" t="s">
        <v>1839</v>
      </c>
      <c r="E1563" s="180" t="s">
        <v>5029</v>
      </c>
      <c r="F1563" s="180">
        <v>818.44</v>
      </c>
      <c r="G1563" s="180" t="s">
        <v>1840</v>
      </c>
      <c r="H1563" s="180" t="s">
        <v>5030</v>
      </c>
      <c r="I1563" s="180" t="s">
        <v>4110</v>
      </c>
      <c r="J1563" s="180" t="s">
        <v>6647</v>
      </c>
      <c r="K1563" s="180" t="s">
        <v>6648</v>
      </c>
      <c r="L1563" s="180" t="s">
        <v>6649</v>
      </c>
      <c r="M1563" s="180" t="s">
        <v>1837</v>
      </c>
      <c r="N1563" s="180" t="s">
        <v>455</v>
      </c>
      <c r="O1563" s="180">
        <v>81647900</v>
      </c>
      <c r="P1563" s="180">
        <v>81648294</v>
      </c>
      <c r="Q1563" s="180" t="s">
        <v>5034</v>
      </c>
      <c r="R1563" s="180">
        <v>0</v>
      </c>
      <c r="S1563" s="180" t="s">
        <v>1905</v>
      </c>
      <c r="T1563" s="180" t="s">
        <v>42</v>
      </c>
      <c r="U1563" s="180" t="b">
        <v>0</v>
      </c>
      <c r="V1563" s="180" t="s">
        <v>1846</v>
      </c>
      <c r="W1563" s="180" t="s">
        <v>42</v>
      </c>
      <c r="X1563" s="159"/>
      <c r="Y1563" s="159"/>
      <c r="Z1563" s="159"/>
    </row>
    <row r="1564" spans="1:26" ht="15" customHeight="1">
      <c r="A1564" s="180" t="s">
        <v>455</v>
      </c>
      <c r="B1564" s="180">
        <v>82519935</v>
      </c>
      <c r="C1564" s="180" t="s">
        <v>1837</v>
      </c>
      <c r="D1564" s="180" t="s">
        <v>6650</v>
      </c>
      <c r="E1564" s="180" t="s">
        <v>1847</v>
      </c>
      <c r="F1564" s="180">
        <v>767.23</v>
      </c>
      <c r="G1564" s="180" t="s">
        <v>1840</v>
      </c>
      <c r="H1564" s="180" t="s">
        <v>6651</v>
      </c>
      <c r="I1564" s="180" t="s">
        <v>2458</v>
      </c>
      <c r="J1564" s="180" t="s">
        <v>6652</v>
      </c>
      <c r="K1564" s="180" t="s">
        <v>6653</v>
      </c>
      <c r="L1564" s="180" t="s">
        <v>1837</v>
      </c>
      <c r="M1564" s="180" t="s">
        <v>1837</v>
      </c>
      <c r="N1564" s="180" t="s">
        <v>455</v>
      </c>
      <c r="O1564" s="180">
        <v>82519888</v>
      </c>
      <c r="P1564" s="180">
        <v>82520307</v>
      </c>
      <c r="Q1564" s="180" t="s">
        <v>6654</v>
      </c>
      <c r="R1564" s="180">
        <v>0</v>
      </c>
      <c r="S1564" s="180" t="s">
        <v>1905</v>
      </c>
      <c r="T1564" s="180" t="s">
        <v>42</v>
      </c>
      <c r="U1564" s="180" t="b">
        <v>0</v>
      </c>
      <c r="V1564" s="180" t="s">
        <v>1858</v>
      </c>
      <c r="W1564" s="180" t="s">
        <v>42</v>
      </c>
      <c r="X1564" s="159"/>
      <c r="Y1564" s="159"/>
      <c r="Z1564" s="159"/>
    </row>
    <row r="1565" spans="1:26" ht="15" customHeight="1">
      <c r="A1565" s="180" t="s">
        <v>456</v>
      </c>
      <c r="B1565" s="180">
        <v>3452224</v>
      </c>
      <c r="C1565" s="180" t="s">
        <v>1837</v>
      </c>
      <c r="D1565" s="180" t="s">
        <v>2046</v>
      </c>
      <c r="E1565" s="180" t="s">
        <v>1847</v>
      </c>
      <c r="F1565" s="180">
        <v>624.04999999999995</v>
      </c>
      <c r="G1565" s="180" t="s">
        <v>1840</v>
      </c>
      <c r="H1565" s="180" t="s">
        <v>5035</v>
      </c>
      <c r="I1565" s="180" t="s">
        <v>3242</v>
      </c>
      <c r="J1565" s="180" t="s">
        <v>6655</v>
      </c>
      <c r="K1565" s="180" t="s">
        <v>6656</v>
      </c>
      <c r="L1565" s="180" t="s">
        <v>6657</v>
      </c>
      <c r="M1565" s="180" t="s">
        <v>1837</v>
      </c>
      <c r="N1565" s="180" t="s">
        <v>456</v>
      </c>
      <c r="O1565" s="180">
        <v>3451979</v>
      </c>
      <c r="P1565" s="180">
        <v>3452382</v>
      </c>
      <c r="Q1565" s="180" t="s">
        <v>5038</v>
      </c>
      <c r="R1565" s="180">
        <v>0</v>
      </c>
      <c r="S1565" s="180" t="s">
        <v>1905</v>
      </c>
      <c r="T1565" s="180" t="s">
        <v>42</v>
      </c>
      <c r="U1565" s="180" t="b">
        <v>0</v>
      </c>
      <c r="V1565" s="180" t="s">
        <v>1858</v>
      </c>
      <c r="W1565" s="180" t="s">
        <v>42</v>
      </c>
      <c r="X1565" s="159"/>
      <c r="Y1565" s="159"/>
      <c r="Z1565" s="159"/>
    </row>
    <row r="1566" spans="1:26" ht="15" customHeight="1">
      <c r="A1566" s="180" t="s">
        <v>456</v>
      </c>
      <c r="B1566" s="180">
        <v>11689670</v>
      </c>
      <c r="C1566" s="180" t="s">
        <v>1837</v>
      </c>
      <c r="D1566" s="180" t="s">
        <v>6658</v>
      </c>
      <c r="E1566" s="180" t="s">
        <v>1847</v>
      </c>
      <c r="F1566" s="180" t="s">
        <v>1837</v>
      </c>
      <c r="G1566" s="180" t="s">
        <v>1840</v>
      </c>
      <c r="H1566" s="180" t="s">
        <v>6659</v>
      </c>
      <c r="I1566" s="180" t="s">
        <v>1842</v>
      </c>
      <c r="J1566" s="180" t="s">
        <v>1837</v>
      </c>
      <c r="K1566" s="180" t="s">
        <v>6660</v>
      </c>
      <c r="L1566" s="180" t="s">
        <v>1837</v>
      </c>
      <c r="M1566" s="180" t="s">
        <v>1837</v>
      </c>
      <c r="N1566" s="180" t="s">
        <v>456</v>
      </c>
      <c r="O1566" s="180">
        <v>11689563</v>
      </c>
      <c r="P1566" s="180">
        <v>11689939</v>
      </c>
      <c r="Q1566" s="180" t="s">
        <v>1801</v>
      </c>
      <c r="R1566" s="180">
        <v>0</v>
      </c>
      <c r="S1566" s="180" t="s">
        <v>1905</v>
      </c>
      <c r="T1566" s="180" t="s">
        <v>42</v>
      </c>
      <c r="U1566" s="180" t="b">
        <v>0</v>
      </c>
      <c r="V1566" s="180" t="s">
        <v>1858</v>
      </c>
      <c r="W1566" s="180" t="s">
        <v>42</v>
      </c>
      <c r="X1566" s="159"/>
      <c r="Y1566" s="159"/>
      <c r="Z1566" s="159"/>
    </row>
    <row r="1567" spans="1:26" ht="15" customHeight="1">
      <c r="A1567" s="180" t="s">
        <v>456</v>
      </c>
      <c r="B1567" s="180">
        <v>21520797</v>
      </c>
      <c r="C1567" s="180" t="s">
        <v>1837</v>
      </c>
      <c r="D1567" s="180" t="s">
        <v>1890</v>
      </c>
      <c r="E1567" s="180" t="s">
        <v>1913</v>
      </c>
      <c r="F1567" s="180">
        <v>3258.19</v>
      </c>
      <c r="G1567" s="180" t="s">
        <v>1840</v>
      </c>
      <c r="H1567" s="180" t="s">
        <v>2940</v>
      </c>
      <c r="I1567" s="180" t="s">
        <v>1873</v>
      </c>
      <c r="J1567" s="180" t="s">
        <v>2941</v>
      </c>
      <c r="K1567" s="180" t="s">
        <v>2942</v>
      </c>
      <c r="L1567" s="180" t="s">
        <v>2943</v>
      </c>
      <c r="M1567" s="180" t="s">
        <v>1877</v>
      </c>
      <c r="N1567" s="180" t="s">
        <v>456</v>
      </c>
      <c r="O1567" s="180">
        <v>21520687</v>
      </c>
      <c r="P1567" s="180">
        <v>21520823</v>
      </c>
      <c r="Q1567" s="180" t="s">
        <v>2944</v>
      </c>
      <c r="R1567" s="180">
        <v>0</v>
      </c>
      <c r="S1567" s="180" t="s">
        <v>1905</v>
      </c>
      <c r="T1567" s="180" t="s">
        <v>42</v>
      </c>
      <c r="U1567" s="180" t="b">
        <v>0</v>
      </c>
      <c r="V1567" s="180" t="s">
        <v>1858</v>
      </c>
      <c r="W1567" s="180" t="s">
        <v>42</v>
      </c>
      <c r="X1567" s="159"/>
      <c r="Y1567" s="159"/>
      <c r="Z1567" s="159"/>
    </row>
    <row r="1568" spans="1:26" ht="15" customHeight="1">
      <c r="A1568" s="180" t="s">
        <v>456</v>
      </c>
      <c r="B1568" s="180">
        <v>44876705</v>
      </c>
      <c r="C1568" s="180" t="s">
        <v>1837</v>
      </c>
      <c r="D1568" s="180" t="s">
        <v>1847</v>
      </c>
      <c r="E1568" s="180" t="s">
        <v>2966</v>
      </c>
      <c r="F1568" s="180">
        <v>2855.18</v>
      </c>
      <c r="G1568" s="180" t="s">
        <v>1840</v>
      </c>
      <c r="H1568" s="180" t="s">
        <v>2967</v>
      </c>
      <c r="I1568" s="180" t="s">
        <v>2968</v>
      </c>
      <c r="J1568" s="180" t="s">
        <v>2969</v>
      </c>
      <c r="K1568" s="180" t="s">
        <v>2970</v>
      </c>
      <c r="L1568" s="180" t="s">
        <v>2971</v>
      </c>
      <c r="M1568" s="180" t="s">
        <v>1877</v>
      </c>
      <c r="N1568" s="180" t="s">
        <v>456</v>
      </c>
      <c r="O1568" s="180">
        <v>44876564</v>
      </c>
      <c r="P1568" s="180">
        <v>44876753</v>
      </c>
      <c r="Q1568" s="180" t="s">
        <v>2972</v>
      </c>
      <c r="R1568" s="180">
        <v>0</v>
      </c>
      <c r="S1568" s="180" t="s">
        <v>1905</v>
      </c>
      <c r="T1568" s="180" t="s">
        <v>42</v>
      </c>
      <c r="U1568" s="180" t="b">
        <v>0</v>
      </c>
      <c r="V1568" s="180" t="s">
        <v>1858</v>
      </c>
      <c r="W1568" s="180" t="s">
        <v>42</v>
      </c>
      <c r="X1568" s="159"/>
      <c r="Y1568" s="159"/>
      <c r="Z1568" s="159"/>
    </row>
    <row r="1569" spans="1:26" ht="15" customHeight="1">
      <c r="A1569" s="180" t="s">
        <v>456</v>
      </c>
      <c r="B1569" s="180">
        <v>46253735</v>
      </c>
      <c r="C1569" s="180" t="s">
        <v>1837</v>
      </c>
      <c r="D1569" s="180" t="s">
        <v>3616</v>
      </c>
      <c r="E1569" s="180" t="s">
        <v>1839</v>
      </c>
      <c r="F1569" s="180">
        <v>1583.32</v>
      </c>
      <c r="G1569" s="180" t="s">
        <v>1840</v>
      </c>
      <c r="H1569" s="180" t="s">
        <v>6661</v>
      </c>
      <c r="I1569" s="180" t="s">
        <v>5064</v>
      </c>
      <c r="J1569" s="180" t="s">
        <v>6662</v>
      </c>
      <c r="K1569" s="180" t="s">
        <v>6663</v>
      </c>
      <c r="L1569" s="180" t="s">
        <v>6664</v>
      </c>
      <c r="M1569" s="180" t="s">
        <v>1837</v>
      </c>
      <c r="N1569" s="180" t="s">
        <v>456</v>
      </c>
      <c r="O1569" s="180">
        <v>46253696</v>
      </c>
      <c r="P1569" s="180">
        <v>46253823</v>
      </c>
      <c r="Q1569" s="180" t="s">
        <v>6665</v>
      </c>
      <c r="R1569" s="180">
        <v>0</v>
      </c>
      <c r="S1569" s="180" t="s">
        <v>1905</v>
      </c>
      <c r="T1569" s="180" t="s">
        <v>42</v>
      </c>
      <c r="U1569" s="180" t="b">
        <v>0</v>
      </c>
      <c r="V1569" s="180" t="s">
        <v>1858</v>
      </c>
      <c r="W1569" s="180" t="s">
        <v>42</v>
      </c>
      <c r="X1569" s="159"/>
      <c r="Y1569" s="159"/>
      <c r="Z1569" s="159"/>
    </row>
    <row r="1570" spans="1:26" ht="15" customHeight="1">
      <c r="A1570" s="180" t="s">
        <v>456</v>
      </c>
      <c r="B1570" s="180">
        <v>51196775</v>
      </c>
      <c r="C1570" s="180" t="s">
        <v>1837</v>
      </c>
      <c r="D1570" s="180" t="s">
        <v>6666</v>
      </c>
      <c r="E1570" s="180" t="s">
        <v>1847</v>
      </c>
      <c r="F1570" s="180">
        <v>607.39</v>
      </c>
      <c r="G1570" s="180" t="s">
        <v>1840</v>
      </c>
      <c r="H1570" s="180" t="s">
        <v>6667</v>
      </c>
      <c r="I1570" s="180" t="s">
        <v>3172</v>
      </c>
      <c r="J1570" s="180" t="s">
        <v>6668</v>
      </c>
      <c r="K1570" s="180" t="s">
        <v>6669</v>
      </c>
      <c r="L1570" s="180" t="s">
        <v>6670</v>
      </c>
      <c r="M1570" s="180" t="s">
        <v>1837</v>
      </c>
      <c r="N1570" s="180" t="s">
        <v>456</v>
      </c>
      <c r="O1570" s="180">
        <v>51196566</v>
      </c>
      <c r="P1570" s="180">
        <v>51197320</v>
      </c>
      <c r="Q1570" s="180" t="s">
        <v>6671</v>
      </c>
      <c r="R1570" s="180">
        <v>0</v>
      </c>
      <c r="S1570" s="180" t="s">
        <v>33</v>
      </c>
      <c r="T1570" s="180" t="s">
        <v>42</v>
      </c>
      <c r="U1570" s="180" t="b">
        <v>0</v>
      </c>
      <c r="V1570" s="180" t="s">
        <v>1858</v>
      </c>
      <c r="W1570" s="180" t="s">
        <v>42</v>
      </c>
      <c r="X1570" s="159"/>
      <c r="Y1570" s="159"/>
      <c r="Z1570" s="159"/>
    </row>
    <row r="1571" spans="1:26" ht="15" customHeight="1">
      <c r="A1571" s="180" t="s">
        <v>456</v>
      </c>
      <c r="B1571" s="180">
        <v>54224214</v>
      </c>
      <c r="C1571" s="180" t="s">
        <v>1837</v>
      </c>
      <c r="D1571" s="180" t="s">
        <v>1839</v>
      </c>
      <c r="E1571" s="180" t="s">
        <v>3792</v>
      </c>
      <c r="F1571" s="180">
        <v>513.73</v>
      </c>
      <c r="G1571" s="180" t="s">
        <v>1840</v>
      </c>
      <c r="H1571" s="180" t="s">
        <v>6672</v>
      </c>
      <c r="I1571" s="180" t="s">
        <v>2458</v>
      </c>
      <c r="J1571" s="180" t="s">
        <v>6673</v>
      </c>
      <c r="K1571" s="180" t="s">
        <v>6674</v>
      </c>
      <c r="L1571" s="180" t="s">
        <v>1837</v>
      </c>
      <c r="M1571" s="180" t="s">
        <v>1837</v>
      </c>
      <c r="N1571" s="180" t="s">
        <v>456</v>
      </c>
      <c r="O1571" s="180">
        <v>54224017</v>
      </c>
      <c r="P1571" s="180">
        <v>54224559</v>
      </c>
      <c r="Q1571" s="180" t="s">
        <v>6675</v>
      </c>
      <c r="R1571" s="180">
        <v>0</v>
      </c>
      <c r="S1571" s="180" t="s">
        <v>33</v>
      </c>
      <c r="T1571" s="180" t="s">
        <v>42</v>
      </c>
      <c r="U1571" s="180" t="b">
        <v>0</v>
      </c>
      <c r="V1571" s="180" t="s">
        <v>1858</v>
      </c>
      <c r="W1571" s="180" t="s">
        <v>42</v>
      </c>
      <c r="X1571" s="159"/>
      <c r="Y1571" s="159"/>
      <c r="Z1571" s="159"/>
    </row>
    <row r="1572" spans="1:26" ht="15" customHeight="1">
      <c r="A1572" s="180" t="s">
        <v>456</v>
      </c>
      <c r="B1572" s="180">
        <v>54269587</v>
      </c>
      <c r="C1572" s="180" t="s">
        <v>1837</v>
      </c>
      <c r="D1572" s="180" t="s">
        <v>2979</v>
      </c>
      <c r="E1572" s="180" t="s">
        <v>1866</v>
      </c>
      <c r="F1572" s="180">
        <v>1344.89</v>
      </c>
      <c r="G1572" s="180" t="s">
        <v>1840</v>
      </c>
      <c r="H1572" s="180" t="s">
        <v>2980</v>
      </c>
      <c r="I1572" s="180" t="s">
        <v>2981</v>
      </c>
      <c r="J1572" s="180" t="s">
        <v>2982</v>
      </c>
      <c r="K1572" s="180" t="s">
        <v>2983</v>
      </c>
      <c r="L1572" s="180" t="s">
        <v>2984</v>
      </c>
      <c r="M1572" s="180" t="s">
        <v>1877</v>
      </c>
      <c r="N1572" s="180" t="s">
        <v>456</v>
      </c>
      <c r="O1572" s="180">
        <v>54269546</v>
      </c>
      <c r="P1572" s="180">
        <v>54269661</v>
      </c>
      <c r="Q1572" s="180" t="s">
        <v>2985</v>
      </c>
      <c r="R1572" s="180">
        <v>0</v>
      </c>
      <c r="S1572" s="180" t="s">
        <v>1905</v>
      </c>
      <c r="T1572" s="180" t="s">
        <v>42</v>
      </c>
      <c r="U1572" s="180" t="b">
        <v>0</v>
      </c>
      <c r="V1572" s="180" t="s">
        <v>1858</v>
      </c>
      <c r="W1572" s="180" t="s">
        <v>42</v>
      </c>
      <c r="X1572" s="159"/>
      <c r="Y1572" s="159"/>
      <c r="Z1572" s="159"/>
    </row>
    <row r="1573" spans="1:26" ht="15" customHeight="1">
      <c r="A1573" s="180" t="s">
        <v>456</v>
      </c>
      <c r="B1573" s="180">
        <v>58537155</v>
      </c>
      <c r="C1573" s="180" t="s">
        <v>1837</v>
      </c>
      <c r="D1573" s="180" t="s">
        <v>5047</v>
      </c>
      <c r="E1573" s="180" t="s">
        <v>1890</v>
      </c>
      <c r="F1573" s="180">
        <v>942.44</v>
      </c>
      <c r="G1573" s="180" t="s">
        <v>1840</v>
      </c>
      <c r="H1573" s="180" t="s">
        <v>5048</v>
      </c>
      <c r="I1573" s="180" t="s">
        <v>2017</v>
      </c>
      <c r="J1573" s="180" t="s">
        <v>6676</v>
      </c>
      <c r="K1573" s="180" t="s">
        <v>6677</v>
      </c>
      <c r="L1573" s="180" t="s">
        <v>6678</v>
      </c>
      <c r="M1573" s="180" t="s">
        <v>1837</v>
      </c>
      <c r="N1573" s="180" t="s">
        <v>456</v>
      </c>
      <c r="O1573" s="180">
        <v>58534833</v>
      </c>
      <c r="P1573" s="180">
        <v>58538224</v>
      </c>
      <c r="Q1573" s="180" t="s">
        <v>5046</v>
      </c>
      <c r="R1573" s="180">
        <v>0</v>
      </c>
      <c r="S1573" s="180" t="s">
        <v>33</v>
      </c>
      <c r="T1573" s="180" t="s">
        <v>42</v>
      </c>
      <c r="U1573" s="180" t="b">
        <v>0</v>
      </c>
      <c r="V1573" s="180" t="s">
        <v>1858</v>
      </c>
      <c r="W1573" s="180" t="s">
        <v>42</v>
      </c>
      <c r="X1573" s="159"/>
      <c r="Y1573" s="159"/>
      <c r="Z1573" s="159"/>
    </row>
    <row r="1574" spans="1:26" ht="15" customHeight="1">
      <c r="A1574" s="180" t="s">
        <v>456</v>
      </c>
      <c r="B1574" s="180">
        <v>62523553</v>
      </c>
      <c r="C1574" s="180" t="s">
        <v>1837</v>
      </c>
      <c r="D1574" s="180" t="s">
        <v>1847</v>
      </c>
      <c r="E1574" s="180" t="s">
        <v>2168</v>
      </c>
      <c r="F1574" s="180">
        <v>30</v>
      </c>
      <c r="G1574" s="180" t="s">
        <v>1840</v>
      </c>
      <c r="H1574" s="180" t="s">
        <v>6679</v>
      </c>
      <c r="I1574" s="180" t="s">
        <v>773</v>
      </c>
      <c r="J1574" s="180" t="s">
        <v>1837</v>
      </c>
      <c r="K1574" s="180" t="s">
        <v>1837</v>
      </c>
      <c r="L1574" s="180" t="s">
        <v>1837</v>
      </c>
      <c r="M1574" s="180" t="s">
        <v>1877</v>
      </c>
      <c r="N1574" s="180" t="s">
        <v>456</v>
      </c>
      <c r="O1574" s="180">
        <v>62523424</v>
      </c>
      <c r="P1574" s="180">
        <v>62524363</v>
      </c>
      <c r="Q1574" s="180" t="s">
        <v>2990</v>
      </c>
      <c r="R1574" s="180">
        <v>0</v>
      </c>
      <c r="S1574" s="180" t="s">
        <v>1905</v>
      </c>
      <c r="T1574" s="180" t="s">
        <v>42</v>
      </c>
      <c r="U1574" s="180" t="b">
        <v>0</v>
      </c>
      <c r="V1574" s="180" t="s">
        <v>1846</v>
      </c>
      <c r="W1574" s="180" t="s">
        <v>42</v>
      </c>
      <c r="X1574" s="159"/>
      <c r="Y1574" s="159"/>
      <c r="Z1574" s="159"/>
    </row>
    <row r="1575" spans="1:26" ht="15" customHeight="1">
      <c r="A1575" s="180" t="s">
        <v>456</v>
      </c>
      <c r="B1575" s="180">
        <v>62523571</v>
      </c>
      <c r="C1575" s="180" t="s">
        <v>1837</v>
      </c>
      <c r="D1575" s="180" t="s">
        <v>1866</v>
      </c>
      <c r="E1575" s="180" t="s">
        <v>2986</v>
      </c>
      <c r="F1575" s="180">
        <v>636.73</v>
      </c>
      <c r="G1575" s="180" t="s">
        <v>1840</v>
      </c>
      <c r="H1575" s="180" t="s">
        <v>2987</v>
      </c>
      <c r="I1575" s="180" t="s">
        <v>2558</v>
      </c>
      <c r="J1575" s="180" t="s">
        <v>2988</v>
      </c>
      <c r="K1575" s="180" t="s">
        <v>2989</v>
      </c>
      <c r="L1575" s="180" t="s">
        <v>1837</v>
      </c>
      <c r="M1575" s="180" t="s">
        <v>1877</v>
      </c>
      <c r="N1575" s="180" t="s">
        <v>456</v>
      </c>
      <c r="O1575" s="180">
        <v>62523424</v>
      </c>
      <c r="P1575" s="180">
        <v>62524363</v>
      </c>
      <c r="Q1575" s="180" t="s">
        <v>2990</v>
      </c>
      <c r="R1575" s="180">
        <v>0</v>
      </c>
      <c r="S1575" s="180" t="s">
        <v>1905</v>
      </c>
      <c r="T1575" s="180" t="s">
        <v>42</v>
      </c>
      <c r="U1575" s="180" t="b">
        <v>0</v>
      </c>
      <c r="V1575" s="180" t="s">
        <v>1858</v>
      </c>
      <c r="W1575" s="180" t="s">
        <v>42</v>
      </c>
      <c r="X1575" s="159"/>
      <c r="Y1575" s="159"/>
      <c r="Z1575" s="159"/>
    </row>
    <row r="1576" spans="1:26" ht="15" customHeight="1">
      <c r="A1576" s="180" t="s">
        <v>456</v>
      </c>
      <c r="B1576" s="180">
        <v>70196614</v>
      </c>
      <c r="C1576" s="180" t="s">
        <v>1837</v>
      </c>
      <c r="D1576" s="180" t="s">
        <v>1839</v>
      </c>
      <c r="E1576" s="180" t="s">
        <v>2311</v>
      </c>
      <c r="F1576" s="180">
        <v>3633.17</v>
      </c>
      <c r="G1576" s="180" t="s">
        <v>1840</v>
      </c>
      <c r="H1576" s="180" t="s">
        <v>2991</v>
      </c>
      <c r="I1576" s="180" t="s">
        <v>2992</v>
      </c>
      <c r="J1576" s="180" t="s">
        <v>2993</v>
      </c>
      <c r="K1576" s="180" t="s">
        <v>2994</v>
      </c>
      <c r="L1576" s="180" t="s">
        <v>2995</v>
      </c>
      <c r="M1576" s="180" t="s">
        <v>1877</v>
      </c>
      <c r="N1576" s="180" t="s">
        <v>456</v>
      </c>
      <c r="O1576" s="180">
        <v>70196500</v>
      </c>
      <c r="P1576" s="180">
        <v>70196648</v>
      </c>
      <c r="Q1576" s="180" t="s">
        <v>2996</v>
      </c>
      <c r="R1576" s="180">
        <v>0</v>
      </c>
      <c r="S1576" s="180" t="s">
        <v>33</v>
      </c>
      <c r="T1576" s="180" t="s">
        <v>42</v>
      </c>
      <c r="U1576" s="180" t="b">
        <v>0</v>
      </c>
      <c r="V1576" s="180" t="s">
        <v>1858</v>
      </c>
      <c r="W1576" s="180" t="s">
        <v>42</v>
      </c>
      <c r="X1576" s="159"/>
      <c r="Y1576" s="159"/>
      <c r="Z1576" s="159"/>
    </row>
    <row r="1577" spans="1:26" ht="15" customHeight="1">
      <c r="A1577" s="180" t="s">
        <v>456</v>
      </c>
      <c r="B1577" s="180">
        <v>74556356</v>
      </c>
      <c r="C1577" s="180" t="s">
        <v>1837</v>
      </c>
      <c r="D1577" s="180" t="s">
        <v>1866</v>
      </c>
      <c r="E1577" s="180" t="s">
        <v>2997</v>
      </c>
      <c r="F1577" s="180">
        <v>1703.65</v>
      </c>
      <c r="G1577" s="180" t="s">
        <v>1840</v>
      </c>
      <c r="H1577" s="180" t="s">
        <v>2998</v>
      </c>
      <c r="I1577" s="180" t="s">
        <v>2999</v>
      </c>
      <c r="J1577" s="180" t="s">
        <v>3000</v>
      </c>
      <c r="K1577" s="180" t="s">
        <v>3001</v>
      </c>
      <c r="L1577" s="180" t="s">
        <v>3002</v>
      </c>
      <c r="M1577" s="180" t="s">
        <v>1877</v>
      </c>
      <c r="N1577" s="180" t="s">
        <v>456</v>
      </c>
      <c r="O1577" s="180">
        <v>74556337</v>
      </c>
      <c r="P1577" s="180">
        <v>74556466</v>
      </c>
      <c r="Q1577" s="180" t="s">
        <v>3003</v>
      </c>
      <c r="R1577" s="180">
        <v>0</v>
      </c>
      <c r="S1577" s="180" t="s">
        <v>1905</v>
      </c>
      <c r="T1577" s="180" t="s">
        <v>42</v>
      </c>
      <c r="U1577" s="180" t="b">
        <v>0</v>
      </c>
      <c r="V1577" s="180" t="s">
        <v>1858</v>
      </c>
      <c r="W1577" s="180" t="s">
        <v>42</v>
      </c>
      <c r="X1577" s="159"/>
      <c r="Y1577" s="159"/>
      <c r="Z1577" s="159"/>
    </row>
    <row r="1578" spans="1:26" ht="15" customHeight="1">
      <c r="A1578" s="180" t="s">
        <v>457</v>
      </c>
      <c r="B1578" s="180">
        <v>1009551</v>
      </c>
      <c r="C1578" s="180" t="s">
        <v>1837</v>
      </c>
      <c r="D1578" s="180" t="s">
        <v>6680</v>
      </c>
      <c r="E1578" s="180" t="s">
        <v>1866</v>
      </c>
      <c r="F1578" s="180">
        <v>786.73</v>
      </c>
      <c r="G1578" s="180" t="s">
        <v>1840</v>
      </c>
      <c r="H1578" s="180" t="s">
        <v>6681</v>
      </c>
      <c r="I1578" s="180" t="s">
        <v>2532</v>
      </c>
      <c r="J1578" s="180" t="s">
        <v>6682</v>
      </c>
      <c r="K1578" s="180" t="s">
        <v>6683</v>
      </c>
      <c r="L1578" s="180" t="s">
        <v>1837</v>
      </c>
      <c r="M1578" s="180" t="s">
        <v>1837</v>
      </c>
      <c r="N1578" s="180" t="s">
        <v>457</v>
      </c>
      <c r="O1578" s="180">
        <v>1009172</v>
      </c>
      <c r="P1578" s="180">
        <v>1009602</v>
      </c>
      <c r="Q1578" s="180" t="s">
        <v>3020</v>
      </c>
      <c r="R1578" s="180">
        <v>0</v>
      </c>
      <c r="S1578" s="180" t="s">
        <v>1905</v>
      </c>
      <c r="T1578" s="180" t="s">
        <v>42</v>
      </c>
      <c r="U1578" s="180" t="b">
        <v>0</v>
      </c>
      <c r="V1578" s="180" t="s">
        <v>1858</v>
      </c>
      <c r="W1578" s="180" t="s">
        <v>42</v>
      </c>
      <c r="X1578" s="159"/>
      <c r="Y1578" s="159"/>
      <c r="Z1578" s="159"/>
    </row>
    <row r="1579" spans="1:26" ht="15" customHeight="1">
      <c r="A1579" s="180" t="s">
        <v>457</v>
      </c>
      <c r="B1579" s="180">
        <v>1231034</v>
      </c>
      <c r="C1579" s="180" t="s">
        <v>1837</v>
      </c>
      <c r="D1579" s="180" t="s">
        <v>1890</v>
      </c>
      <c r="E1579" s="180" t="s">
        <v>2319</v>
      </c>
      <c r="F1579" s="180">
        <v>130.05000000000001</v>
      </c>
      <c r="G1579" s="180" t="s">
        <v>1837</v>
      </c>
      <c r="H1579" s="180" t="s">
        <v>6684</v>
      </c>
      <c r="I1579" s="180" t="s">
        <v>1967</v>
      </c>
      <c r="J1579" s="180" t="s">
        <v>6685</v>
      </c>
      <c r="K1579" s="180" t="s">
        <v>1837</v>
      </c>
      <c r="L1579" s="180" t="s">
        <v>6686</v>
      </c>
      <c r="M1579" s="180" t="s">
        <v>1837</v>
      </c>
      <c r="N1579" s="180" t="s">
        <v>457</v>
      </c>
      <c r="O1579" s="180">
        <v>1230892</v>
      </c>
      <c r="P1579" s="180">
        <v>1231275</v>
      </c>
      <c r="Q1579" s="180" t="s">
        <v>6687</v>
      </c>
      <c r="R1579" s="180">
        <v>0</v>
      </c>
      <c r="S1579" s="180" t="s">
        <v>33</v>
      </c>
      <c r="T1579" s="180" t="s">
        <v>42</v>
      </c>
      <c r="U1579" s="180" t="b">
        <v>0</v>
      </c>
      <c r="V1579" s="180" t="s">
        <v>1846</v>
      </c>
      <c r="W1579" s="180" t="s">
        <v>42</v>
      </c>
      <c r="X1579" s="159"/>
      <c r="Y1579" s="159"/>
      <c r="Z1579" s="159"/>
    </row>
    <row r="1580" spans="1:26" ht="15" customHeight="1">
      <c r="A1580" s="180" t="s">
        <v>457</v>
      </c>
      <c r="B1580" s="180">
        <v>1535194</v>
      </c>
      <c r="C1580" s="180" t="s">
        <v>1837</v>
      </c>
      <c r="D1580" s="180" t="s">
        <v>3021</v>
      </c>
      <c r="E1580" s="180" t="s">
        <v>1866</v>
      </c>
      <c r="F1580" s="180">
        <v>801.73</v>
      </c>
      <c r="G1580" s="180" t="s">
        <v>1840</v>
      </c>
      <c r="H1580" s="180" t="s">
        <v>3022</v>
      </c>
      <c r="I1580" s="180" t="s">
        <v>2369</v>
      </c>
      <c r="J1580" s="180" t="s">
        <v>3023</v>
      </c>
      <c r="K1580" s="180" t="s">
        <v>3024</v>
      </c>
      <c r="L1580" s="180" t="s">
        <v>1837</v>
      </c>
      <c r="M1580" s="180" t="s">
        <v>1896</v>
      </c>
      <c r="N1580" s="180" t="s">
        <v>457</v>
      </c>
      <c r="O1580" s="180">
        <v>1535064</v>
      </c>
      <c r="P1580" s="180">
        <v>1535250</v>
      </c>
      <c r="Q1580" s="180" t="s">
        <v>3025</v>
      </c>
      <c r="R1580" s="180">
        <v>0</v>
      </c>
      <c r="S1580" s="180" t="s">
        <v>1905</v>
      </c>
      <c r="T1580" s="180" t="s">
        <v>42</v>
      </c>
      <c r="U1580" s="180" t="b">
        <v>0</v>
      </c>
      <c r="V1580" s="180" t="s">
        <v>1858</v>
      </c>
      <c r="W1580" s="180" t="s">
        <v>42</v>
      </c>
      <c r="X1580" s="159"/>
      <c r="Y1580" s="159"/>
      <c r="Z1580" s="159"/>
    </row>
    <row r="1581" spans="1:26" ht="15" customHeight="1">
      <c r="A1581" s="180" t="s">
        <v>457</v>
      </c>
      <c r="B1581" s="180">
        <v>1825928</v>
      </c>
      <c r="C1581" s="180" t="s">
        <v>1837</v>
      </c>
      <c r="D1581" s="180" t="s">
        <v>2311</v>
      </c>
      <c r="E1581" s="180" t="s">
        <v>1839</v>
      </c>
      <c r="F1581" s="180">
        <v>518.63</v>
      </c>
      <c r="G1581" s="180" t="s">
        <v>1840</v>
      </c>
      <c r="H1581" s="180" t="s">
        <v>3026</v>
      </c>
      <c r="I1581" s="180" t="s">
        <v>3027</v>
      </c>
      <c r="J1581" s="180" t="s">
        <v>6688</v>
      </c>
      <c r="K1581" s="180" t="s">
        <v>6689</v>
      </c>
      <c r="L1581" s="180" t="s">
        <v>6690</v>
      </c>
      <c r="M1581" s="180" t="s">
        <v>1837</v>
      </c>
      <c r="N1581" s="180" t="s">
        <v>457</v>
      </c>
      <c r="O1581" s="180">
        <v>1825838</v>
      </c>
      <c r="P1581" s="180">
        <v>1825943</v>
      </c>
      <c r="Q1581" s="180" t="s">
        <v>3031</v>
      </c>
      <c r="R1581" s="180">
        <v>0</v>
      </c>
      <c r="S1581" s="180" t="s">
        <v>33</v>
      </c>
      <c r="T1581" s="180" t="s">
        <v>42</v>
      </c>
      <c r="U1581" s="180" t="b">
        <v>0</v>
      </c>
      <c r="V1581" s="180" t="s">
        <v>1846</v>
      </c>
      <c r="W1581" s="180" t="s">
        <v>42</v>
      </c>
      <c r="X1581" s="159"/>
      <c r="Y1581" s="159"/>
      <c r="Z1581" s="159"/>
    </row>
    <row r="1582" spans="1:26" ht="15" customHeight="1">
      <c r="A1582" s="180" t="s">
        <v>457</v>
      </c>
      <c r="B1582" s="180">
        <v>2015539</v>
      </c>
      <c r="C1582" s="180" t="s">
        <v>1837</v>
      </c>
      <c r="D1582" s="180" t="s">
        <v>6691</v>
      </c>
      <c r="E1582" s="180" t="s">
        <v>1890</v>
      </c>
      <c r="F1582" s="180">
        <v>30</v>
      </c>
      <c r="G1582" s="180" t="s">
        <v>1840</v>
      </c>
      <c r="H1582" s="180" t="s">
        <v>6692</v>
      </c>
      <c r="I1582" s="180" t="s">
        <v>773</v>
      </c>
      <c r="J1582" s="180" t="s">
        <v>1837</v>
      </c>
      <c r="K1582" s="180" t="s">
        <v>1837</v>
      </c>
      <c r="L1582" s="180" t="s">
        <v>1837</v>
      </c>
      <c r="M1582" s="180" t="s">
        <v>1877</v>
      </c>
      <c r="N1582" s="180" t="s">
        <v>457</v>
      </c>
      <c r="O1582" s="180">
        <v>2015296</v>
      </c>
      <c r="P1582" s="180">
        <v>2015703</v>
      </c>
      <c r="Q1582" s="180" t="s">
        <v>3034</v>
      </c>
      <c r="R1582" s="180">
        <v>0</v>
      </c>
      <c r="S1582" s="180" t="s">
        <v>33</v>
      </c>
      <c r="T1582" s="180" t="s">
        <v>42</v>
      </c>
      <c r="U1582" s="180" t="b">
        <v>0</v>
      </c>
      <c r="V1582" s="180" t="s">
        <v>1846</v>
      </c>
      <c r="W1582" s="180" t="s">
        <v>42</v>
      </c>
      <c r="X1582" s="159"/>
      <c r="Y1582" s="159"/>
      <c r="Z1582" s="159"/>
    </row>
    <row r="1583" spans="1:26" ht="15" customHeight="1">
      <c r="A1583" s="180" t="s">
        <v>457</v>
      </c>
      <c r="B1583" s="180">
        <v>8959333</v>
      </c>
      <c r="C1583" s="180" t="s">
        <v>1837</v>
      </c>
      <c r="D1583" s="180" t="s">
        <v>1847</v>
      </c>
      <c r="E1583" s="180" t="s">
        <v>2605</v>
      </c>
      <c r="F1583" s="180">
        <v>868.03</v>
      </c>
      <c r="G1583" s="180" t="s">
        <v>1840</v>
      </c>
      <c r="H1583" s="180" t="s">
        <v>6693</v>
      </c>
      <c r="I1583" s="180" t="s">
        <v>3475</v>
      </c>
      <c r="J1583" s="180" t="s">
        <v>6694</v>
      </c>
      <c r="K1583" s="180" t="s">
        <v>6695</v>
      </c>
      <c r="L1583" s="180" t="s">
        <v>6696</v>
      </c>
      <c r="M1583" s="180" t="s">
        <v>1837</v>
      </c>
      <c r="N1583" s="180" t="s">
        <v>457</v>
      </c>
      <c r="O1583" s="180">
        <v>8945496</v>
      </c>
      <c r="P1583" s="180">
        <v>8967189</v>
      </c>
      <c r="Q1583" s="180" t="s">
        <v>5070</v>
      </c>
      <c r="R1583" s="180">
        <v>0</v>
      </c>
      <c r="S1583" s="180" t="s">
        <v>33</v>
      </c>
      <c r="T1583" s="180" t="s">
        <v>42</v>
      </c>
      <c r="U1583" s="180" t="b">
        <v>0</v>
      </c>
      <c r="V1583" s="180" t="s">
        <v>1846</v>
      </c>
      <c r="W1583" s="180" t="s">
        <v>42</v>
      </c>
      <c r="X1583" s="159"/>
      <c r="Y1583" s="159"/>
      <c r="Z1583" s="159"/>
    </row>
    <row r="1584" spans="1:26" ht="15" customHeight="1">
      <c r="A1584" s="180" t="s">
        <v>457</v>
      </c>
      <c r="B1584" s="180">
        <v>9126022</v>
      </c>
      <c r="C1584" s="180" t="s">
        <v>1837</v>
      </c>
      <c r="D1584" s="180" t="s">
        <v>1866</v>
      </c>
      <c r="E1584" s="180" t="s">
        <v>3046</v>
      </c>
      <c r="F1584" s="180">
        <v>1106.29</v>
      </c>
      <c r="G1584" s="180" t="s">
        <v>1840</v>
      </c>
      <c r="H1584" s="180" t="s">
        <v>3047</v>
      </c>
      <c r="I1584" s="180" t="s">
        <v>3048</v>
      </c>
      <c r="J1584" s="180" t="s">
        <v>3049</v>
      </c>
      <c r="K1584" s="180" t="s">
        <v>3050</v>
      </c>
      <c r="L1584" s="180" t="s">
        <v>3051</v>
      </c>
      <c r="M1584" s="180" t="s">
        <v>1896</v>
      </c>
      <c r="N1584" s="180" t="s">
        <v>457</v>
      </c>
      <c r="O1584" s="180">
        <v>9126011</v>
      </c>
      <c r="P1584" s="180">
        <v>9126950</v>
      </c>
      <c r="Q1584" s="180" t="s">
        <v>3052</v>
      </c>
      <c r="R1584" s="180">
        <v>0</v>
      </c>
      <c r="S1584" s="180" t="s">
        <v>33</v>
      </c>
      <c r="T1584" s="180" t="s">
        <v>42</v>
      </c>
      <c r="U1584" s="180" t="b">
        <v>0</v>
      </c>
      <c r="V1584" s="180" t="s">
        <v>1858</v>
      </c>
      <c r="W1584" s="180" t="s">
        <v>42</v>
      </c>
      <c r="X1584" s="159"/>
      <c r="Y1584" s="159"/>
      <c r="Z1584" s="159"/>
    </row>
    <row r="1585" spans="1:26" ht="15" customHeight="1">
      <c r="A1585" s="180" t="s">
        <v>457</v>
      </c>
      <c r="B1585" s="180">
        <v>9690764</v>
      </c>
      <c r="C1585" s="180" t="s">
        <v>1837</v>
      </c>
      <c r="D1585" s="180" t="s">
        <v>6697</v>
      </c>
      <c r="E1585" s="180" t="s">
        <v>1839</v>
      </c>
      <c r="F1585" s="180">
        <v>1862.23</v>
      </c>
      <c r="G1585" s="180" t="s">
        <v>1840</v>
      </c>
      <c r="H1585" s="180" t="s">
        <v>6698</v>
      </c>
      <c r="I1585" s="180" t="s">
        <v>2369</v>
      </c>
      <c r="J1585" s="180" t="s">
        <v>6699</v>
      </c>
      <c r="K1585" s="180" t="s">
        <v>6700</v>
      </c>
      <c r="L1585" s="180" t="s">
        <v>1837</v>
      </c>
      <c r="M1585" s="180" t="s">
        <v>1837</v>
      </c>
      <c r="N1585" s="180" t="s">
        <v>457</v>
      </c>
      <c r="O1585" s="180">
        <v>9690137</v>
      </c>
      <c r="P1585" s="180">
        <v>9691261</v>
      </c>
      <c r="Q1585" s="180" t="s">
        <v>6701</v>
      </c>
      <c r="R1585" s="180">
        <v>0</v>
      </c>
      <c r="S1585" s="180" t="s">
        <v>33</v>
      </c>
      <c r="T1585" s="180" t="s">
        <v>42</v>
      </c>
      <c r="U1585" s="180" t="b">
        <v>0</v>
      </c>
      <c r="V1585" s="180" t="s">
        <v>1858</v>
      </c>
      <c r="W1585" s="180" t="s">
        <v>42</v>
      </c>
      <c r="X1585" s="159"/>
      <c r="Y1585" s="159"/>
      <c r="Z1585" s="159"/>
    </row>
    <row r="1586" spans="1:26" ht="15" customHeight="1">
      <c r="A1586" s="180" t="s">
        <v>457</v>
      </c>
      <c r="B1586" s="180">
        <v>11447525</v>
      </c>
      <c r="C1586" s="180" t="s">
        <v>1837</v>
      </c>
      <c r="D1586" s="180" t="s">
        <v>4548</v>
      </c>
      <c r="E1586" s="180" t="s">
        <v>1890</v>
      </c>
      <c r="F1586" s="180">
        <v>347.06</v>
      </c>
      <c r="G1586" s="180" t="s">
        <v>1840</v>
      </c>
      <c r="H1586" s="180" t="s">
        <v>5075</v>
      </c>
      <c r="I1586" s="180" t="s">
        <v>2608</v>
      </c>
      <c r="J1586" s="180" t="s">
        <v>6702</v>
      </c>
      <c r="K1586" s="180" t="s">
        <v>6703</v>
      </c>
      <c r="L1586" s="180" t="s">
        <v>1837</v>
      </c>
      <c r="M1586" s="180" t="s">
        <v>1837</v>
      </c>
      <c r="N1586" s="180" t="s">
        <v>457</v>
      </c>
      <c r="O1586" s="180">
        <v>11447438</v>
      </c>
      <c r="P1586" s="180">
        <v>11447597</v>
      </c>
      <c r="Q1586" s="180" t="s">
        <v>5078</v>
      </c>
      <c r="R1586" s="180">
        <v>0</v>
      </c>
      <c r="S1586" s="180" t="s">
        <v>1905</v>
      </c>
      <c r="T1586" s="180" t="s">
        <v>42</v>
      </c>
      <c r="U1586" s="180" t="b">
        <v>0</v>
      </c>
      <c r="V1586" s="180" t="s">
        <v>1858</v>
      </c>
      <c r="W1586" s="180" t="s">
        <v>42</v>
      </c>
      <c r="X1586" s="159"/>
      <c r="Y1586" s="159"/>
      <c r="Z1586" s="159"/>
    </row>
    <row r="1587" spans="1:26" ht="15" customHeight="1">
      <c r="A1587" s="180" t="s">
        <v>457</v>
      </c>
      <c r="B1587" s="180">
        <v>11487303</v>
      </c>
      <c r="C1587" s="180" t="s">
        <v>1837</v>
      </c>
      <c r="D1587" s="180" t="s">
        <v>6704</v>
      </c>
      <c r="E1587" s="180" t="s">
        <v>1839</v>
      </c>
      <c r="F1587" s="180">
        <v>763.73</v>
      </c>
      <c r="G1587" s="180" t="s">
        <v>1840</v>
      </c>
      <c r="H1587" s="180" t="s">
        <v>6705</v>
      </c>
      <c r="I1587" s="180" t="s">
        <v>2481</v>
      </c>
      <c r="J1587" s="180" t="s">
        <v>6706</v>
      </c>
      <c r="K1587" s="180" t="s">
        <v>6707</v>
      </c>
      <c r="L1587" s="180" t="s">
        <v>1837</v>
      </c>
      <c r="M1587" s="180" t="s">
        <v>1837</v>
      </c>
      <c r="N1587" s="180" t="s">
        <v>457</v>
      </c>
      <c r="O1587" s="180">
        <v>11487291</v>
      </c>
      <c r="P1587" s="180">
        <v>11487903</v>
      </c>
      <c r="Q1587" s="180" t="s">
        <v>6708</v>
      </c>
      <c r="R1587" s="180">
        <v>0</v>
      </c>
      <c r="S1587" s="180" t="s">
        <v>33</v>
      </c>
      <c r="T1587" s="180" t="s">
        <v>42</v>
      </c>
      <c r="U1587" s="180" t="b">
        <v>0</v>
      </c>
      <c r="V1587" s="180" t="s">
        <v>1858</v>
      </c>
      <c r="W1587" s="180" t="s">
        <v>42</v>
      </c>
      <c r="X1587" s="159"/>
      <c r="Y1587" s="159"/>
      <c r="Z1587" s="159"/>
    </row>
    <row r="1588" spans="1:26" ht="15" customHeight="1">
      <c r="A1588" s="180" t="s">
        <v>457</v>
      </c>
      <c r="B1588" s="180">
        <v>13207858</v>
      </c>
      <c r="C1588" s="180" t="s">
        <v>1837</v>
      </c>
      <c r="D1588" s="180" t="s">
        <v>2288</v>
      </c>
      <c r="E1588" s="180" t="s">
        <v>1847</v>
      </c>
      <c r="F1588" s="180">
        <v>30</v>
      </c>
      <c r="G1588" s="180" t="s">
        <v>1840</v>
      </c>
      <c r="H1588" s="180" t="s">
        <v>6709</v>
      </c>
      <c r="I1588" s="180" t="s">
        <v>773</v>
      </c>
      <c r="J1588" s="180" t="s">
        <v>1837</v>
      </c>
      <c r="K1588" s="180" t="s">
        <v>1837</v>
      </c>
      <c r="L1588" s="180" t="s">
        <v>1837</v>
      </c>
      <c r="M1588" s="180" t="s">
        <v>1844</v>
      </c>
      <c r="N1588" s="180" t="s">
        <v>457</v>
      </c>
      <c r="O1588" s="180">
        <v>13207312</v>
      </c>
      <c r="P1588" s="180">
        <v>13208053</v>
      </c>
      <c r="Q1588" s="180" t="s">
        <v>5082</v>
      </c>
      <c r="R1588" s="180">
        <v>0</v>
      </c>
      <c r="S1588" s="180" t="s">
        <v>33</v>
      </c>
      <c r="T1588" s="180" t="s">
        <v>42</v>
      </c>
      <c r="U1588" s="180" t="b">
        <v>0</v>
      </c>
      <c r="V1588" s="180" t="s">
        <v>1858</v>
      </c>
      <c r="W1588" s="180" t="s">
        <v>42</v>
      </c>
      <c r="X1588" s="159"/>
      <c r="Y1588" s="159"/>
      <c r="Z1588" s="159"/>
    </row>
    <row r="1589" spans="1:26" ht="15" customHeight="1">
      <c r="A1589" s="180" t="s">
        <v>457</v>
      </c>
      <c r="B1589" s="180">
        <v>13877744</v>
      </c>
      <c r="C1589" s="180" t="s">
        <v>1837</v>
      </c>
      <c r="D1589" s="180" t="s">
        <v>1847</v>
      </c>
      <c r="E1589" s="180" t="s">
        <v>2792</v>
      </c>
      <c r="F1589" s="180">
        <v>529.22</v>
      </c>
      <c r="G1589" s="180" t="s">
        <v>1840</v>
      </c>
      <c r="H1589" s="180" t="s">
        <v>6710</v>
      </c>
      <c r="I1589" s="180" t="s">
        <v>3962</v>
      </c>
      <c r="J1589" s="180" t="s">
        <v>6711</v>
      </c>
      <c r="K1589" s="180" t="s">
        <v>6712</v>
      </c>
      <c r="L1589" s="180" t="s">
        <v>6713</v>
      </c>
      <c r="M1589" s="180" t="s">
        <v>1837</v>
      </c>
      <c r="N1589" s="180" t="s">
        <v>457</v>
      </c>
      <c r="O1589" s="180">
        <v>13877248</v>
      </c>
      <c r="P1589" s="180">
        <v>13877765</v>
      </c>
      <c r="Q1589" s="180" t="s">
        <v>6714</v>
      </c>
      <c r="R1589" s="180">
        <v>0</v>
      </c>
      <c r="S1589" s="180" t="s">
        <v>1905</v>
      </c>
      <c r="T1589" s="180" t="s">
        <v>42</v>
      </c>
      <c r="U1589" s="180" t="b">
        <v>0</v>
      </c>
      <c r="V1589" s="180" t="s">
        <v>1858</v>
      </c>
      <c r="W1589" s="180" t="s">
        <v>42</v>
      </c>
      <c r="X1589" s="159"/>
      <c r="Y1589" s="159"/>
      <c r="Z1589" s="159"/>
    </row>
    <row r="1590" spans="1:26" ht="15" customHeight="1">
      <c r="A1590" s="180" t="s">
        <v>457</v>
      </c>
      <c r="B1590" s="180">
        <v>14053768</v>
      </c>
      <c r="C1590" s="180" t="s">
        <v>1837</v>
      </c>
      <c r="D1590" s="180" t="s">
        <v>6715</v>
      </c>
      <c r="E1590" s="180" t="s">
        <v>1839</v>
      </c>
      <c r="F1590" s="180">
        <v>1201.78</v>
      </c>
      <c r="G1590" s="180" t="s">
        <v>1840</v>
      </c>
      <c r="H1590" s="180" t="s">
        <v>6716</v>
      </c>
      <c r="I1590" s="180" t="s">
        <v>5064</v>
      </c>
      <c r="J1590" s="180" t="s">
        <v>6717</v>
      </c>
      <c r="K1590" s="180" t="s">
        <v>6718</v>
      </c>
      <c r="L1590" s="180" t="s">
        <v>6719</v>
      </c>
      <c r="M1590" s="180" t="s">
        <v>1837</v>
      </c>
      <c r="N1590" s="180" t="s">
        <v>457</v>
      </c>
      <c r="O1590" s="180">
        <v>14053604</v>
      </c>
      <c r="P1590" s="180">
        <v>14055226</v>
      </c>
      <c r="Q1590" s="180" t="s">
        <v>6720</v>
      </c>
      <c r="R1590" s="180">
        <v>0</v>
      </c>
      <c r="S1590" s="180" t="s">
        <v>33</v>
      </c>
      <c r="T1590" s="180" t="s">
        <v>42</v>
      </c>
      <c r="U1590" s="180" t="b">
        <v>0</v>
      </c>
      <c r="V1590" s="180" t="s">
        <v>1846</v>
      </c>
      <c r="W1590" s="180" t="s">
        <v>42</v>
      </c>
      <c r="X1590" s="159"/>
      <c r="Y1590" s="159"/>
      <c r="Z1590" s="159"/>
    </row>
    <row r="1591" spans="1:26" ht="15" customHeight="1">
      <c r="A1591" s="180" t="s">
        <v>457</v>
      </c>
      <c r="B1591" s="180">
        <v>14942171</v>
      </c>
      <c r="C1591" s="180" t="s">
        <v>1837</v>
      </c>
      <c r="D1591" s="180" t="s">
        <v>1839</v>
      </c>
      <c r="E1591" s="180" t="s">
        <v>3062</v>
      </c>
      <c r="F1591" s="180">
        <v>2812.2</v>
      </c>
      <c r="G1591" s="180" t="s">
        <v>1840</v>
      </c>
      <c r="H1591" s="180" t="s">
        <v>3063</v>
      </c>
      <c r="I1591" s="180" t="s">
        <v>3064</v>
      </c>
      <c r="J1591" s="180" t="s">
        <v>3065</v>
      </c>
      <c r="K1591" s="180" t="s">
        <v>3066</v>
      </c>
      <c r="L1591" s="180" t="s">
        <v>3067</v>
      </c>
      <c r="M1591" s="180" t="s">
        <v>1877</v>
      </c>
      <c r="N1591" s="180" t="s">
        <v>457</v>
      </c>
      <c r="O1591" s="180">
        <v>14941488</v>
      </c>
      <c r="P1591" s="180">
        <v>14942448</v>
      </c>
      <c r="Q1591" s="180" t="s">
        <v>3068</v>
      </c>
      <c r="R1591" s="180">
        <v>0</v>
      </c>
      <c r="S1591" s="180" t="s">
        <v>1905</v>
      </c>
      <c r="T1591" s="180" t="s">
        <v>42</v>
      </c>
      <c r="U1591" s="180" t="b">
        <v>0</v>
      </c>
      <c r="V1591" s="180" t="s">
        <v>1858</v>
      </c>
      <c r="W1591" s="180" t="s">
        <v>42</v>
      </c>
      <c r="X1591" s="159"/>
      <c r="Y1591" s="159"/>
      <c r="Z1591" s="159"/>
    </row>
    <row r="1592" spans="1:26" ht="15" customHeight="1">
      <c r="A1592" s="180" t="s">
        <v>457</v>
      </c>
      <c r="B1592" s="180">
        <v>17286647</v>
      </c>
      <c r="C1592" s="180" t="s">
        <v>1837</v>
      </c>
      <c r="D1592" s="180" t="s">
        <v>3069</v>
      </c>
      <c r="E1592" s="180" t="s">
        <v>1866</v>
      </c>
      <c r="F1592" s="180">
        <v>43.73</v>
      </c>
      <c r="G1592" s="180" t="s">
        <v>1837</v>
      </c>
      <c r="H1592" s="180" t="s">
        <v>3070</v>
      </c>
      <c r="I1592" s="180" t="s">
        <v>2293</v>
      </c>
      <c r="J1592" s="180" t="s">
        <v>3071</v>
      </c>
      <c r="K1592" s="180" t="s">
        <v>1837</v>
      </c>
      <c r="L1592" s="180" t="s">
        <v>1837</v>
      </c>
      <c r="M1592" s="180" t="s">
        <v>1877</v>
      </c>
      <c r="N1592" s="180" t="s">
        <v>457</v>
      </c>
      <c r="O1592" s="180">
        <v>17286379</v>
      </c>
      <c r="P1592" s="180">
        <v>17286715</v>
      </c>
      <c r="Q1592" s="180" t="s">
        <v>3072</v>
      </c>
      <c r="R1592" s="180">
        <v>0</v>
      </c>
      <c r="S1592" s="180" t="s">
        <v>1905</v>
      </c>
      <c r="T1592" s="180" t="s">
        <v>42</v>
      </c>
      <c r="U1592" s="180" t="b">
        <v>0</v>
      </c>
      <c r="V1592" s="180" t="s">
        <v>1858</v>
      </c>
      <c r="W1592" s="180" t="s">
        <v>42</v>
      </c>
      <c r="X1592" s="159"/>
      <c r="Y1592" s="159"/>
      <c r="Z1592" s="159"/>
    </row>
    <row r="1593" spans="1:26" ht="15" customHeight="1">
      <c r="A1593" s="180" t="s">
        <v>457</v>
      </c>
      <c r="B1593" s="180">
        <v>17286678</v>
      </c>
      <c r="C1593" s="180" t="s">
        <v>1837</v>
      </c>
      <c r="D1593" s="180" t="s">
        <v>6721</v>
      </c>
      <c r="E1593" s="180" t="s">
        <v>1866</v>
      </c>
      <c r="F1593" s="180">
        <v>431.74</v>
      </c>
      <c r="G1593" s="180" t="s">
        <v>1837</v>
      </c>
      <c r="H1593" s="180" t="s">
        <v>6722</v>
      </c>
      <c r="I1593" s="180" t="s">
        <v>2458</v>
      </c>
      <c r="J1593" s="180" t="s">
        <v>6723</v>
      </c>
      <c r="K1593" s="180" t="s">
        <v>1837</v>
      </c>
      <c r="L1593" s="180" t="s">
        <v>1837</v>
      </c>
      <c r="M1593" s="180" t="s">
        <v>1837</v>
      </c>
      <c r="N1593" s="180" t="s">
        <v>457</v>
      </c>
      <c r="O1593" s="180">
        <v>17286379</v>
      </c>
      <c r="P1593" s="180">
        <v>17286715</v>
      </c>
      <c r="Q1593" s="180" t="s">
        <v>3072</v>
      </c>
      <c r="R1593" s="180">
        <v>0</v>
      </c>
      <c r="S1593" s="180" t="s">
        <v>1905</v>
      </c>
      <c r="T1593" s="180" t="s">
        <v>42</v>
      </c>
      <c r="U1593" s="180" t="b">
        <v>0</v>
      </c>
      <c r="V1593" s="180" t="s">
        <v>1846</v>
      </c>
      <c r="W1593" s="180" t="s">
        <v>42</v>
      </c>
      <c r="X1593" s="159"/>
      <c r="Y1593" s="159"/>
      <c r="Z1593" s="159"/>
    </row>
    <row r="1594" spans="1:26" ht="15" customHeight="1">
      <c r="A1594" s="180" t="s">
        <v>457</v>
      </c>
      <c r="B1594" s="180">
        <v>17286686</v>
      </c>
      <c r="C1594" s="180" t="s">
        <v>1837</v>
      </c>
      <c r="D1594" s="180" t="s">
        <v>3073</v>
      </c>
      <c r="E1594" s="180" t="s">
        <v>1866</v>
      </c>
      <c r="F1594" s="180">
        <v>310.73</v>
      </c>
      <c r="G1594" s="180" t="s">
        <v>1837</v>
      </c>
      <c r="H1594" s="180" t="s">
        <v>3074</v>
      </c>
      <c r="I1594" s="180" t="s">
        <v>1893</v>
      </c>
      <c r="J1594" s="180" t="s">
        <v>3075</v>
      </c>
      <c r="K1594" s="180" t="s">
        <v>1837</v>
      </c>
      <c r="L1594" s="180" t="s">
        <v>1837</v>
      </c>
      <c r="M1594" s="180" t="s">
        <v>1877</v>
      </c>
      <c r="N1594" s="180" t="s">
        <v>457</v>
      </c>
      <c r="O1594" s="180">
        <v>17286379</v>
      </c>
      <c r="P1594" s="180">
        <v>17286715</v>
      </c>
      <c r="Q1594" s="180" t="s">
        <v>3072</v>
      </c>
      <c r="R1594" s="180">
        <v>0</v>
      </c>
      <c r="S1594" s="180" t="s">
        <v>1905</v>
      </c>
      <c r="T1594" s="180" t="s">
        <v>42</v>
      </c>
      <c r="U1594" s="180" t="b">
        <v>0</v>
      </c>
      <c r="V1594" s="180" t="s">
        <v>1858</v>
      </c>
      <c r="W1594" s="180" t="s">
        <v>42</v>
      </c>
      <c r="X1594" s="159"/>
      <c r="Y1594" s="159"/>
      <c r="Z1594" s="159"/>
    </row>
    <row r="1595" spans="1:26" ht="15" customHeight="1">
      <c r="A1595" s="180" t="s">
        <v>457</v>
      </c>
      <c r="B1595" s="180">
        <v>20624371</v>
      </c>
      <c r="C1595" s="180" t="s">
        <v>1837</v>
      </c>
      <c r="D1595" s="180" t="s">
        <v>1866</v>
      </c>
      <c r="E1595" s="180" t="s">
        <v>2066</v>
      </c>
      <c r="F1595" s="180">
        <v>1745.4</v>
      </c>
      <c r="G1595" s="180" t="s">
        <v>1840</v>
      </c>
      <c r="H1595" s="180" t="s">
        <v>3083</v>
      </c>
      <c r="I1595" s="180" t="s">
        <v>2429</v>
      </c>
      <c r="J1595" s="180" t="s">
        <v>6724</v>
      </c>
      <c r="K1595" s="180" t="s">
        <v>6725</v>
      </c>
      <c r="L1595" s="180" t="s">
        <v>1837</v>
      </c>
      <c r="M1595" s="180" t="s">
        <v>1837</v>
      </c>
      <c r="N1595" s="180" t="s">
        <v>457</v>
      </c>
      <c r="O1595" s="180">
        <v>20624289</v>
      </c>
      <c r="P1595" s="180">
        <v>20625650</v>
      </c>
      <c r="Q1595" s="180" t="s">
        <v>3086</v>
      </c>
      <c r="R1595" s="180">
        <v>0</v>
      </c>
      <c r="S1595" s="180" t="s">
        <v>33</v>
      </c>
      <c r="T1595" s="180" t="s">
        <v>42</v>
      </c>
      <c r="U1595" s="180" t="b">
        <v>0</v>
      </c>
      <c r="V1595" s="180" t="s">
        <v>1858</v>
      </c>
      <c r="W1595" s="180" t="s">
        <v>42</v>
      </c>
      <c r="X1595" s="159"/>
      <c r="Y1595" s="159"/>
      <c r="Z1595" s="159"/>
    </row>
    <row r="1596" spans="1:26" ht="15" customHeight="1">
      <c r="A1596" s="180" t="s">
        <v>457</v>
      </c>
      <c r="B1596" s="180">
        <v>21116968</v>
      </c>
      <c r="C1596" s="180" t="s">
        <v>1837</v>
      </c>
      <c r="D1596" s="180" t="s">
        <v>6726</v>
      </c>
      <c r="E1596" s="180" t="s">
        <v>1839</v>
      </c>
      <c r="F1596" s="180">
        <v>1678.03</v>
      </c>
      <c r="G1596" s="180" t="s">
        <v>1840</v>
      </c>
      <c r="H1596" s="180" t="s">
        <v>6727</v>
      </c>
      <c r="I1596" s="180" t="s">
        <v>6728</v>
      </c>
      <c r="J1596" s="180" t="s">
        <v>6729</v>
      </c>
      <c r="K1596" s="180" t="s">
        <v>6730</v>
      </c>
      <c r="L1596" s="180" t="s">
        <v>6731</v>
      </c>
      <c r="M1596" s="180" t="s">
        <v>1837</v>
      </c>
      <c r="N1596" s="180" t="s">
        <v>457</v>
      </c>
      <c r="O1596" s="180">
        <v>21116806</v>
      </c>
      <c r="P1596" s="180">
        <v>21118332</v>
      </c>
      <c r="Q1596" s="180" t="s">
        <v>6732</v>
      </c>
      <c r="R1596" s="180">
        <v>0</v>
      </c>
      <c r="S1596" s="180" t="s">
        <v>1905</v>
      </c>
      <c r="T1596" s="180" t="s">
        <v>42</v>
      </c>
      <c r="U1596" s="180" t="b">
        <v>0</v>
      </c>
      <c r="V1596" s="180" t="s">
        <v>1858</v>
      </c>
      <c r="W1596" s="180" t="s">
        <v>42</v>
      </c>
      <c r="X1596" s="159"/>
      <c r="Y1596" s="159"/>
      <c r="Z1596" s="159"/>
    </row>
    <row r="1597" spans="1:26" ht="15" customHeight="1">
      <c r="A1597" s="180" t="s">
        <v>457</v>
      </c>
      <c r="B1597" s="180">
        <v>30009211</v>
      </c>
      <c r="C1597" s="180" t="s">
        <v>1837</v>
      </c>
      <c r="D1597" s="180" t="s">
        <v>3087</v>
      </c>
      <c r="E1597" s="180" t="s">
        <v>1866</v>
      </c>
      <c r="F1597" s="180">
        <v>1984.06</v>
      </c>
      <c r="G1597" s="180" t="s">
        <v>1840</v>
      </c>
      <c r="H1597" s="180" t="s">
        <v>3088</v>
      </c>
      <c r="I1597" s="180" t="s">
        <v>2277</v>
      </c>
      <c r="J1597" s="180" t="s">
        <v>3089</v>
      </c>
      <c r="K1597" s="180" t="s">
        <v>3090</v>
      </c>
      <c r="L1597" s="180" t="s">
        <v>1837</v>
      </c>
      <c r="M1597" s="180" t="s">
        <v>1877</v>
      </c>
      <c r="N1597" s="180" t="s">
        <v>457</v>
      </c>
      <c r="O1597" s="180">
        <v>30009004</v>
      </c>
      <c r="P1597" s="180">
        <v>30009353</v>
      </c>
      <c r="Q1597" s="180" t="s">
        <v>3091</v>
      </c>
      <c r="R1597" s="180">
        <v>0</v>
      </c>
      <c r="S1597" s="180" t="s">
        <v>1905</v>
      </c>
      <c r="T1597" s="180" t="s">
        <v>42</v>
      </c>
      <c r="U1597" s="180" t="b">
        <v>0</v>
      </c>
      <c r="V1597" s="180" t="s">
        <v>1858</v>
      </c>
      <c r="W1597" s="180" t="s">
        <v>42</v>
      </c>
      <c r="X1597" s="159"/>
      <c r="Y1597" s="159"/>
      <c r="Z1597" s="159"/>
    </row>
    <row r="1598" spans="1:26" ht="15" customHeight="1">
      <c r="A1598" s="180" t="s">
        <v>457</v>
      </c>
      <c r="B1598" s="180">
        <v>35511478</v>
      </c>
      <c r="C1598" s="180" t="s">
        <v>1837</v>
      </c>
      <c r="D1598" s="180" t="s">
        <v>1847</v>
      </c>
      <c r="E1598" s="180" t="s">
        <v>2129</v>
      </c>
      <c r="F1598" s="180">
        <v>86.73</v>
      </c>
      <c r="G1598" s="180" t="s">
        <v>1837</v>
      </c>
      <c r="H1598" s="180" t="s">
        <v>3100</v>
      </c>
      <c r="I1598" s="180" t="s">
        <v>2452</v>
      </c>
      <c r="J1598" s="180" t="s">
        <v>3101</v>
      </c>
      <c r="K1598" s="180" t="s">
        <v>1837</v>
      </c>
      <c r="L1598" s="180" t="s">
        <v>1837</v>
      </c>
      <c r="M1598" s="180" t="s">
        <v>1877</v>
      </c>
      <c r="N1598" s="180" t="s">
        <v>457</v>
      </c>
      <c r="O1598" s="180">
        <v>35511410</v>
      </c>
      <c r="P1598" s="180">
        <v>35511593</v>
      </c>
      <c r="Q1598" s="180" t="s">
        <v>3102</v>
      </c>
      <c r="R1598" s="180">
        <v>0</v>
      </c>
      <c r="S1598" s="180" t="s">
        <v>33</v>
      </c>
      <c r="T1598" s="180" t="s">
        <v>42</v>
      </c>
      <c r="U1598" s="180" t="b">
        <v>0</v>
      </c>
      <c r="V1598" s="180" t="s">
        <v>1858</v>
      </c>
      <c r="W1598" s="180" t="s">
        <v>42</v>
      </c>
      <c r="X1598" s="159"/>
      <c r="Y1598" s="159"/>
      <c r="Z1598" s="159"/>
    </row>
    <row r="1599" spans="1:26" ht="15" customHeight="1">
      <c r="A1599" s="180" t="s">
        <v>457</v>
      </c>
      <c r="B1599" s="180">
        <v>35511479</v>
      </c>
      <c r="C1599" s="180" t="s">
        <v>1837</v>
      </c>
      <c r="D1599" s="180" t="s">
        <v>1847</v>
      </c>
      <c r="E1599" s="180" t="s">
        <v>3103</v>
      </c>
      <c r="F1599" s="180">
        <v>87.23</v>
      </c>
      <c r="G1599" s="180" t="s">
        <v>1837</v>
      </c>
      <c r="H1599" s="180" t="s">
        <v>3104</v>
      </c>
      <c r="I1599" s="180" t="s">
        <v>2184</v>
      </c>
      <c r="J1599" s="180" t="s">
        <v>3105</v>
      </c>
      <c r="K1599" s="180" t="s">
        <v>1837</v>
      </c>
      <c r="L1599" s="180" t="s">
        <v>1837</v>
      </c>
      <c r="M1599" s="180" t="s">
        <v>1877</v>
      </c>
      <c r="N1599" s="180" t="s">
        <v>457</v>
      </c>
      <c r="O1599" s="180">
        <v>35511410</v>
      </c>
      <c r="P1599" s="180">
        <v>35511593</v>
      </c>
      <c r="Q1599" s="180" t="s">
        <v>3102</v>
      </c>
      <c r="R1599" s="180">
        <v>0</v>
      </c>
      <c r="S1599" s="180" t="s">
        <v>33</v>
      </c>
      <c r="T1599" s="180" t="s">
        <v>42</v>
      </c>
      <c r="U1599" s="180" t="b">
        <v>0</v>
      </c>
      <c r="V1599" s="180" t="s">
        <v>1858</v>
      </c>
      <c r="W1599" s="180" t="s">
        <v>42</v>
      </c>
      <c r="X1599" s="159"/>
      <c r="Y1599" s="159"/>
      <c r="Z1599" s="159"/>
    </row>
    <row r="1600" spans="1:26" ht="15" customHeight="1">
      <c r="A1600" s="180" t="s">
        <v>457</v>
      </c>
      <c r="B1600" s="180">
        <v>35511491</v>
      </c>
      <c r="C1600" s="180" t="s">
        <v>1837</v>
      </c>
      <c r="D1600" s="180" t="s">
        <v>1847</v>
      </c>
      <c r="E1600" s="180" t="s">
        <v>6733</v>
      </c>
      <c r="F1600" s="180">
        <v>467.73</v>
      </c>
      <c r="G1600" s="180" t="s">
        <v>1837</v>
      </c>
      <c r="H1600" s="180" t="s">
        <v>6734</v>
      </c>
      <c r="I1600" s="180" t="s">
        <v>2104</v>
      </c>
      <c r="J1600" s="180" t="s">
        <v>6735</v>
      </c>
      <c r="K1600" s="180" t="s">
        <v>1837</v>
      </c>
      <c r="L1600" s="180" t="s">
        <v>1837</v>
      </c>
      <c r="M1600" s="180" t="s">
        <v>1837</v>
      </c>
      <c r="N1600" s="180" t="s">
        <v>457</v>
      </c>
      <c r="O1600" s="180">
        <v>35511410</v>
      </c>
      <c r="P1600" s="180">
        <v>35511593</v>
      </c>
      <c r="Q1600" s="180" t="s">
        <v>3102</v>
      </c>
      <c r="R1600" s="180">
        <v>0</v>
      </c>
      <c r="S1600" s="180" t="s">
        <v>33</v>
      </c>
      <c r="T1600" s="180" t="s">
        <v>42</v>
      </c>
      <c r="U1600" s="180" t="b">
        <v>0</v>
      </c>
      <c r="V1600" s="180" t="s">
        <v>1846</v>
      </c>
      <c r="W1600" s="180" t="s">
        <v>42</v>
      </c>
      <c r="X1600" s="159"/>
      <c r="Y1600" s="159"/>
      <c r="Z1600" s="159"/>
    </row>
    <row r="1601" spans="1:26" ht="15" customHeight="1">
      <c r="A1601" s="180" t="s">
        <v>457</v>
      </c>
      <c r="B1601" s="180">
        <v>35511516</v>
      </c>
      <c r="C1601" s="180" t="s">
        <v>1837</v>
      </c>
      <c r="D1601" s="180" t="s">
        <v>3106</v>
      </c>
      <c r="E1601" s="180" t="s">
        <v>1866</v>
      </c>
      <c r="F1601" s="180">
        <v>155.72999999999999</v>
      </c>
      <c r="G1601" s="180" t="s">
        <v>1837</v>
      </c>
      <c r="H1601" s="180" t="s">
        <v>3107</v>
      </c>
      <c r="I1601" s="180" t="s">
        <v>2293</v>
      </c>
      <c r="J1601" s="180" t="s">
        <v>3108</v>
      </c>
      <c r="K1601" s="180" t="s">
        <v>1837</v>
      </c>
      <c r="L1601" s="180" t="s">
        <v>1837</v>
      </c>
      <c r="M1601" s="180" t="s">
        <v>1877</v>
      </c>
      <c r="N1601" s="180" t="s">
        <v>457</v>
      </c>
      <c r="O1601" s="180">
        <v>35511410</v>
      </c>
      <c r="P1601" s="180">
        <v>35511593</v>
      </c>
      <c r="Q1601" s="180" t="s">
        <v>3102</v>
      </c>
      <c r="R1601" s="180">
        <v>0</v>
      </c>
      <c r="S1601" s="180" t="s">
        <v>33</v>
      </c>
      <c r="T1601" s="180" t="s">
        <v>42</v>
      </c>
      <c r="U1601" s="180"/>
      <c r="V1601" s="180"/>
      <c r="W1601" s="180"/>
      <c r="X1601" s="159"/>
      <c r="Y1601" s="159"/>
      <c r="Z1601" s="159"/>
    </row>
    <row r="1602" spans="1:26" ht="15" customHeight="1">
      <c r="A1602" s="180" t="s">
        <v>457</v>
      </c>
      <c r="B1602" s="180">
        <v>37886681</v>
      </c>
      <c r="C1602" s="180" t="s">
        <v>1837</v>
      </c>
      <c r="D1602" s="180" t="s">
        <v>4524</v>
      </c>
      <c r="E1602" s="180" t="s">
        <v>1839</v>
      </c>
      <c r="F1602" s="180">
        <v>912.73</v>
      </c>
      <c r="G1602" s="180" t="s">
        <v>1840</v>
      </c>
      <c r="H1602" s="180" t="s">
        <v>6736</v>
      </c>
      <c r="I1602" s="180" t="s">
        <v>2104</v>
      </c>
      <c r="J1602" s="180" t="s">
        <v>6737</v>
      </c>
      <c r="K1602" s="180" t="s">
        <v>6738</v>
      </c>
      <c r="L1602" s="180" t="s">
        <v>1837</v>
      </c>
      <c r="M1602" s="180" t="s">
        <v>1837</v>
      </c>
      <c r="N1602" s="180" t="s">
        <v>457</v>
      </c>
      <c r="O1602" s="180">
        <v>37884931</v>
      </c>
      <c r="P1602" s="180">
        <v>37890276</v>
      </c>
      <c r="Q1602" s="180" t="s">
        <v>3121</v>
      </c>
      <c r="R1602" s="180">
        <v>0</v>
      </c>
      <c r="S1602" s="180" t="s">
        <v>33</v>
      </c>
      <c r="T1602" s="180" t="s">
        <v>42</v>
      </c>
      <c r="U1602" s="180"/>
      <c r="V1602" s="180"/>
      <c r="W1602" s="180"/>
      <c r="X1602" s="159"/>
      <c r="Y1602" s="159"/>
      <c r="Z1602" s="159"/>
    </row>
    <row r="1603" spans="1:26" ht="15" customHeight="1">
      <c r="A1603" s="180" t="s">
        <v>457</v>
      </c>
      <c r="B1603" s="180">
        <v>39248505</v>
      </c>
      <c r="C1603" s="180" t="s">
        <v>1837</v>
      </c>
      <c r="D1603" s="180" t="s">
        <v>1859</v>
      </c>
      <c r="E1603" s="180" t="s">
        <v>1847</v>
      </c>
      <c r="F1603" s="180" t="s">
        <v>1837</v>
      </c>
      <c r="G1603" s="180" t="s">
        <v>1840</v>
      </c>
      <c r="H1603" s="180" t="s">
        <v>5118</v>
      </c>
      <c r="I1603" s="180" t="s">
        <v>1842</v>
      </c>
      <c r="J1603" s="180" t="s">
        <v>1837</v>
      </c>
      <c r="K1603" s="180" t="s">
        <v>6739</v>
      </c>
      <c r="L1603" s="180" t="s">
        <v>1837</v>
      </c>
      <c r="M1603" s="180" t="s">
        <v>1837</v>
      </c>
      <c r="N1603" s="180" t="s">
        <v>457</v>
      </c>
      <c r="O1603" s="180">
        <v>39248428</v>
      </c>
      <c r="P1603" s="180">
        <v>39248513</v>
      </c>
      <c r="Q1603" s="180" t="s">
        <v>5120</v>
      </c>
      <c r="R1603" s="180">
        <v>0</v>
      </c>
      <c r="S1603" s="180" t="s">
        <v>33</v>
      </c>
      <c r="T1603" s="180" t="s">
        <v>42</v>
      </c>
      <c r="U1603" s="155"/>
      <c r="V1603" s="155"/>
      <c r="W1603" s="155"/>
    </row>
    <row r="1604" spans="1:26" ht="15" customHeight="1">
      <c r="A1604" s="180" t="s">
        <v>457</v>
      </c>
      <c r="B1604" s="180">
        <v>39886276</v>
      </c>
      <c r="C1604" s="180" t="s">
        <v>1837</v>
      </c>
      <c r="D1604" s="180" t="s">
        <v>1890</v>
      </c>
      <c r="E1604" s="180" t="s">
        <v>2073</v>
      </c>
      <c r="F1604" s="180">
        <v>1079.73</v>
      </c>
      <c r="G1604" s="180" t="s">
        <v>1837</v>
      </c>
      <c r="H1604" s="180" t="s">
        <v>3134</v>
      </c>
      <c r="I1604" s="180" t="s">
        <v>2618</v>
      </c>
      <c r="J1604" s="180" t="s">
        <v>6740</v>
      </c>
      <c r="K1604" s="180" t="s">
        <v>1837</v>
      </c>
      <c r="L1604" s="180" t="s">
        <v>1837</v>
      </c>
      <c r="M1604" s="180" t="s">
        <v>1837</v>
      </c>
      <c r="N1604" s="180" t="s">
        <v>457</v>
      </c>
      <c r="O1604" s="180">
        <v>39885990</v>
      </c>
      <c r="P1604" s="180">
        <v>39886585</v>
      </c>
      <c r="Q1604" s="180" t="s">
        <v>3136</v>
      </c>
      <c r="R1604" s="180">
        <v>0</v>
      </c>
      <c r="S1604" s="180" t="s">
        <v>33</v>
      </c>
      <c r="T1604" s="180" t="s">
        <v>42</v>
      </c>
      <c r="U1604" s="155"/>
      <c r="V1604" s="155"/>
      <c r="W1604" s="155"/>
    </row>
    <row r="1605" spans="1:26" ht="15" customHeight="1">
      <c r="A1605" s="180" t="s">
        <v>457</v>
      </c>
      <c r="B1605" s="180">
        <v>39886280</v>
      </c>
      <c r="C1605" s="180" t="s">
        <v>1837</v>
      </c>
      <c r="D1605" s="180" t="s">
        <v>2059</v>
      </c>
      <c r="E1605" s="180" t="s">
        <v>1866</v>
      </c>
      <c r="F1605" s="180">
        <v>1005.73</v>
      </c>
      <c r="G1605" s="180" t="s">
        <v>1837</v>
      </c>
      <c r="H1605" s="180" t="s">
        <v>3137</v>
      </c>
      <c r="I1605" s="180" t="s">
        <v>2277</v>
      </c>
      <c r="J1605" s="180" t="s">
        <v>6741</v>
      </c>
      <c r="K1605" s="180" t="s">
        <v>1837</v>
      </c>
      <c r="L1605" s="180" t="s">
        <v>1837</v>
      </c>
      <c r="M1605" s="180" t="s">
        <v>1837</v>
      </c>
      <c r="N1605" s="180" t="s">
        <v>457</v>
      </c>
      <c r="O1605" s="180">
        <v>39885990</v>
      </c>
      <c r="P1605" s="180">
        <v>39886585</v>
      </c>
      <c r="Q1605" s="180" t="s">
        <v>3136</v>
      </c>
      <c r="R1605" s="180">
        <v>0</v>
      </c>
      <c r="S1605" s="180" t="s">
        <v>33</v>
      </c>
      <c r="T1605" s="180" t="s">
        <v>42</v>
      </c>
      <c r="U1605" s="155"/>
      <c r="V1605" s="155"/>
      <c r="W1605" s="155"/>
    </row>
    <row r="1606" spans="1:26" ht="15" customHeight="1">
      <c r="A1606" s="180" t="s">
        <v>457</v>
      </c>
      <c r="B1606" s="180">
        <v>39906057</v>
      </c>
      <c r="C1606" s="180" t="s">
        <v>1837</v>
      </c>
      <c r="D1606" s="180" t="s">
        <v>2945</v>
      </c>
      <c r="E1606" s="180" t="s">
        <v>1847</v>
      </c>
      <c r="F1606" s="180">
        <v>742.73</v>
      </c>
      <c r="G1606" s="180" t="s">
        <v>1837</v>
      </c>
      <c r="H1606" s="180" t="s">
        <v>3139</v>
      </c>
      <c r="I1606" s="180" t="s">
        <v>2481</v>
      </c>
      <c r="J1606" s="180" t="s">
        <v>6742</v>
      </c>
      <c r="K1606" s="180" t="s">
        <v>1837</v>
      </c>
      <c r="L1606" s="180" t="s">
        <v>1837</v>
      </c>
      <c r="M1606" s="180" t="s">
        <v>1837</v>
      </c>
      <c r="N1606" s="180" t="s">
        <v>457</v>
      </c>
      <c r="O1606" s="180">
        <v>39905730</v>
      </c>
      <c r="P1606" s="180">
        <v>39906323</v>
      </c>
      <c r="Q1606" s="180" t="s">
        <v>3136</v>
      </c>
      <c r="R1606" s="180">
        <v>0</v>
      </c>
      <c r="S1606" s="180" t="s">
        <v>33</v>
      </c>
      <c r="T1606" s="180" t="s">
        <v>42</v>
      </c>
      <c r="U1606" s="155"/>
      <c r="V1606" s="155"/>
      <c r="W1606" s="155"/>
    </row>
    <row r="1607" spans="1:26" ht="15" customHeight="1">
      <c r="A1607" s="180" t="s">
        <v>457</v>
      </c>
      <c r="B1607" s="180">
        <v>39906061</v>
      </c>
      <c r="C1607" s="180" t="s">
        <v>1837</v>
      </c>
      <c r="D1607" s="180" t="s">
        <v>1890</v>
      </c>
      <c r="E1607" s="180" t="s">
        <v>1906</v>
      </c>
      <c r="F1607" s="180">
        <v>727.73</v>
      </c>
      <c r="G1607" s="180" t="s">
        <v>1837</v>
      </c>
      <c r="H1607" s="180" t="s">
        <v>3141</v>
      </c>
      <c r="I1607" s="180" t="s">
        <v>2618</v>
      </c>
      <c r="J1607" s="180" t="s">
        <v>6743</v>
      </c>
      <c r="K1607" s="180" t="s">
        <v>1837</v>
      </c>
      <c r="L1607" s="180" t="s">
        <v>1837</v>
      </c>
      <c r="M1607" s="180" t="s">
        <v>1837</v>
      </c>
      <c r="N1607" s="180" t="s">
        <v>457</v>
      </c>
      <c r="O1607" s="180">
        <v>39905730</v>
      </c>
      <c r="P1607" s="180">
        <v>39906323</v>
      </c>
      <c r="Q1607" s="180" t="s">
        <v>3136</v>
      </c>
      <c r="R1607" s="180">
        <v>0</v>
      </c>
      <c r="S1607" s="180" t="s">
        <v>33</v>
      </c>
      <c r="T1607" s="180" t="s">
        <v>42</v>
      </c>
      <c r="U1607" s="155"/>
      <c r="V1607" s="155"/>
      <c r="W1607" s="155"/>
    </row>
    <row r="1608" spans="1:26" ht="15" customHeight="1">
      <c r="A1608" s="180" t="s">
        <v>457</v>
      </c>
      <c r="B1608" s="180">
        <v>39906132</v>
      </c>
      <c r="C1608" s="180" t="s">
        <v>1837</v>
      </c>
      <c r="D1608" s="180" t="s">
        <v>2829</v>
      </c>
      <c r="E1608" s="180" t="s">
        <v>1890</v>
      </c>
      <c r="F1608" s="180">
        <v>472.73</v>
      </c>
      <c r="G1608" s="180" t="s">
        <v>1837</v>
      </c>
      <c r="H1608" s="180" t="s">
        <v>3143</v>
      </c>
      <c r="I1608" s="180" t="s">
        <v>1881</v>
      </c>
      <c r="J1608" s="180" t="s">
        <v>6744</v>
      </c>
      <c r="K1608" s="180" t="s">
        <v>1837</v>
      </c>
      <c r="L1608" s="180" t="s">
        <v>1837</v>
      </c>
      <c r="M1608" s="180" t="s">
        <v>1837</v>
      </c>
      <c r="N1608" s="180" t="s">
        <v>457</v>
      </c>
      <c r="O1608" s="180">
        <v>39905730</v>
      </c>
      <c r="P1608" s="180">
        <v>39906323</v>
      </c>
      <c r="Q1608" s="180" t="s">
        <v>3136</v>
      </c>
      <c r="R1608" s="180">
        <v>0</v>
      </c>
      <c r="S1608" s="180" t="s">
        <v>33</v>
      </c>
      <c r="T1608" s="180" t="s">
        <v>42</v>
      </c>
      <c r="U1608" s="155"/>
      <c r="V1608" s="155"/>
      <c r="W1608" s="155"/>
    </row>
    <row r="1609" spans="1:26" ht="15" customHeight="1">
      <c r="A1609" s="180" t="s">
        <v>457</v>
      </c>
      <c r="B1609" s="180">
        <v>39906137</v>
      </c>
      <c r="C1609" s="180" t="s">
        <v>1837</v>
      </c>
      <c r="D1609" s="180" t="s">
        <v>1839</v>
      </c>
      <c r="E1609" s="180" t="s">
        <v>3145</v>
      </c>
      <c r="F1609" s="180">
        <v>547.73</v>
      </c>
      <c r="G1609" s="180" t="s">
        <v>1837</v>
      </c>
      <c r="H1609" s="180" t="s">
        <v>3146</v>
      </c>
      <c r="I1609" s="180" t="s">
        <v>2104</v>
      </c>
      <c r="J1609" s="180" t="s">
        <v>6745</v>
      </c>
      <c r="K1609" s="180" t="s">
        <v>1837</v>
      </c>
      <c r="L1609" s="180" t="s">
        <v>1837</v>
      </c>
      <c r="M1609" s="180" t="s">
        <v>1837</v>
      </c>
      <c r="N1609" s="180" t="s">
        <v>457</v>
      </c>
      <c r="O1609" s="180">
        <v>39905730</v>
      </c>
      <c r="P1609" s="180">
        <v>39906323</v>
      </c>
      <c r="Q1609" s="180" t="s">
        <v>3136</v>
      </c>
      <c r="R1609" s="180">
        <v>0</v>
      </c>
      <c r="S1609" s="180" t="s">
        <v>33</v>
      </c>
      <c r="T1609" s="180" t="s">
        <v>42</v>
      </c>
      <c r="U1609" s="155"/>
      <c r="V1609" s="155"/>
      <c r="W1609" s="155"/>
    </row>
    <row r="1610" spans="1:26" ht="15" customHeight="1">
      <c r="A1610" s="180" t="s">
        <v>457</v>
      </c>
      <c r="B1610" s="180">
        <v>39906156</v>
      </c>
      <c r="C1610" s="180" t="s">
        <v>1837</v>
      </c>
      <c r="D1610" s="180" t="s">
        <v>2878</v>
      </c>
      <c r="E1610" s="180" t="s">
        <v>1890</v>
      </c>
      <c r="F1610" s="180">
        <v>622.74</v>
      </c>
      <c r="G1610" s="180" t="s">
        <v>1837</v>
      </c>
      <c r="H1610" s="180" t="s">
        <v>3148</v>
      </c>
      <c r="I1610" s="180" t="s">
        <v>1881</v>
      </c>
      <c r="J1610" s="180" t="s">
        <v>6746</v>
      </c>
      <c r="K1610" s="180" t="s">
        <v>1837</v>
      </c>
      <c r="L1610" s="180" t="s">
        <v>1837</v>
      </c>
      <c r="M1610" s="180" t="s">
        <v>1837</v>
      </c>
      <c r="N1610" s="180" t="s">
        <v>457</v>
      </c>
      <c r="O1610" s="180">
        <v>39905730</v>
      </c>
      <c r="P1610" s="180">
        <v>39906323</v>
      </c>
      <c r="Q1610" s="180" t="s">
        <v>3136</v>
      </c>
      <c r="R1610" s="180">
        <v>0</v>
      </c>
      <c r="S1610" s="180" t="s">
        <v>33</v>
      </c>
      <c r="T1610" s="180" t="s">
        <v>42</v>
      </c>
      <c r="U1610" s="155"/>
      <c r="V1610" s="155"/>
      <c r="W1610" s="155"/>
    </row>
    <row r="1611" spans="1:26" ht="15" customHeight="1">
      <c r="A1611" s="180" t="s">
        <v>457</v>
      </c>
      <c r="B1611" s="180">
        <v>39906158</v>
      </c>
      <c r="C1611" s="180" t="s">
        <v>1837</v>
      </c>
      <c r="D1611" s="180" t="s">
        <v>1839</v>
      </c>
      <c r="E1611" s="180" t="s">
        <v>3115</v>
      </c>
      <c r="F1611" s="180">
        <v>607.75</v>
      </c>
      <c r="G1611" s="180" t="s">
        <v>1837</v>
      </c>
      <c r="H1611" s="180" t="s">
        <v>3148</v>
      </c>
      <c r="I1611" s="180" t="s">
        <v>2608</v>
      </c>
      <c r="J1611" s="180" t="s">
        <v>6747</v>
      </c>
      <c r="K1611" s="180" t="s">
        <v>1837</v>
      </c>
      <c r="L1611" s="180" t="s">
        <v>1837</v>
      </c>
      <c r="M1611" s="180" t="s">
        <v>1837</v>
      </c>
      <c r="N1611" s="180" t="s">
        <v>457</v>
      </c>
      <c r="O1611" s="180">
        <v>39905730</v>
      </c>
      <c r="P1611" s="180">
        <v>39906323</v>
      </c>
      <c r="Q1611" s="180" t="s">
        <v>3136</v>
      </c>
      <c r="R1611" s="180">
        <v>0</v>
      </c>
      <c r="S1611" s="180" t="s">
        <v>33</v>
      </c>
      <c r="T1611" s="180" t="s">
        <v>42</v>
      </c>
      <c r="U1611" s="155"/>
      <c r="V1611" s="155"/>
      <c r="W1611" s="155"/>
    </row>
    <row r="1612" spans="1:26" ht="15" customHeight="1">
      <c r="A1612" s="180" t="s">
        <v>457</v>
      </c>
      <c r="B1612" s="180">
        <v>39906162</v>
      </c>
      <c r="C1612" s="180" t="s">
        <v>1837</v>
      </c>
      <c r="D1612" s="180" t="s">
        <v>1847</v>
      </c>
      <c r="E1612" s="180" t="s">
        <v>3151</v>
      </c>
      <c r="F1612" s="180">
        <v>682.73</v>
      </c>
      <c r="G1612" s="180" t="s">
        <v>1837</v>
      </c>
      <c r="H1612" s="180" t="s">
        <v>3152</v>
      </c>
      <c r="I1612" s="180" t="s">
        <v>2618</v>
      </c>
      <c r="J1612" s="180" t="s">
        <v>6748</v>
      </c>
      <c r="K1612" s="180" t="s">
        <v>1837</v>
      </c>
      <c r="L1612" s="180" t="s">
        <v>1837</v>
      </c>
      <c r="M1612" s="180" t="s">
        <v>1837</v>
      </c>
      <c r="N1612" s="180" t="s">
        <v>457</v>
      </c>
      <c r="O1612" s="180">
        <v>39905730</v>
      </c>
      <c r="P1612" s="180">
        <v>39906323</v>
      </c>
      <c r="Q1612" s="180" t="s">
        <v>3136</v>
      </c>
      <c r="R1612" s="180">
        <v>0</v>
      </c>
      <c r="S1612" s="180" t="s">
        <v>33</v>
      </c>
      <c r="T1612" s="180" t="s">
        <v>42</v>
      </c>
      <c r="U1612" s="155"/>
      <c r="V1612" s="155"/>
      <c r="W1612" s="155"/>
    </row>
    <row r="1613" spans="1:26" ht="15" customHeight="1">
      <c r="A1613" s="180" t="s">
        <v>457</v>
      </c>
      <c r="B1613" s="180">
        <v>39906164</v>
      </c>
      <c r="C1613" s="180" t="s">
        <v>1837</v>
      </c>
      <c r="D1613" s="180" t="s">
        <v>1890</v>
      </c>
      <c r="E1613" s="180" t="s">
        <v>1906</v>
      </c>
      <c r="F1613" s="180">
        <v>697.73</v>
      </c>
      <c r="G1613" s="180" t="s">
        <v>1837</v>
      </c>
      <c r="H1613" s="180" t="s">
        <v>3154</v>
      </c>
      <c r="I1613" s="180" t="s">
        <v>1881</v>
      </c>
      <c r="J1613" s="180" t="s">
        <v>6749</v>
      </c>
      <c r="K1613" s="180" t="s">
        <v>1837</v>
      </c>
      <c r="L1613" s="180" t="s">
        <v>1837</v>
      </c>
      <c r="M1613" s="180" t="s">
        <v>1837</v>
      </c>
      <c r="N1613" s="180" t="s">
        <v>457</v>
      </c>
      <c r="O1613" s="180">
        <v>39905730</v>
      </c>
      <c r="P1613" s="180">
        <v>39906323</v>
      </c>
      <c r="Q1613" s="180" t="s">
        <v>3136</v>
      </c>
      <c r="R1613" s="180">
        <v>0</v>
      </c>
      <c r="S1613" s="180" t="s">
        <v>33</v>
      </c>
      <c r="T1613" s="180" t="s">
        <v>42</v>
      </c>
      <c r="U1613" s="155"/>
      <c r="V1613" s="155"/>
      <c r="W1613" s="155"/>
    </row>
    <row r="1614" spans="1:26" ht="15" customHeight="1">
      <c r="A1614" s="180" t="s">
        <v>457</v>
      </c>
      <c r="B1614" s="180">
        <v>39906168</v>
      </c>
      <c r="C1614" s="180" t="s">
        <v>1837</v>
      </c>
      <c r="D1614" s="180" t="s">
        <v>773</v>
      </c>
      <c r="E1614" s="180" t="s">
        <v>1866</v>
      </c>
      <c r="F1614" s="180">
        <v>712.73</v>
      </c>
      <c r="G1614" s="180" t="s">
        <v>1837</v>
      </c>
      <c r="H1614" s="180" t="s">
        <v>3156</v>
      </c>
      <c r="I1614" s="180" t="s">
        <v>1887</v>
      </c>
      <c r="J1614" s="180" t="s">
        <v>6750</v>
      </c>
      <c r="K1614" s="180" t="s">
        <v>1837</v>
      </c>
      <c r="L1614" s="180" t="s">
        <v>1837</v>
      </c>
      <c r="M1614" s="180" t="s">
        <v>1837</v>
      </c>
      <c r="N1614" s="180" t="s">
        <v>457</v>
      </c>
      <c r="O1614" s="180">
        <v>39905730</v>
      </c>
      <c r="P1614" s="180">
        <v>39906323</v>
      </c>
      <c r="Q1614" s="180" t="s">
        <v>3136</v>
      </c>
      <c r="R1614" s="180">
        <v>0</v>
      </c>
      <c r="S1614" s="180" t="s">
        <v>33</v>
      </c>
      <c r="T1614" s="180" t="s">
        <v>42</v>
      </c>
      <c r="U1614" s="155"/>
      <c r="V1614" s="155"/>
      <c r="W1614" s="155"/>
    </row>
    <row r="1615" spans="1:26" ht="15" customHeight="1">
      <c r="A1615" s="180" t="s">
        <v>457</v>
      </c>
      <c r="B1615" s="180">
        <v>40667987</v>
      </c>
      <c r="C1615" s="180" t="s">
        <v>1837</v>
      </c>
      <c r="D1615" s="180" t="s">
        <v>3158</v>
      </c>
      <c r="E1615" s="180" t="s">
        <v>1847</v>
      </c>
      <c r="F1615" s="180">
        <v>1118.73</v>
      </c>
      <c r="G1615" s="180" t="s">
        <v>1840</v>
      </c>
      <c r="H1615" s="180" t="s">
        <v>3159</v>
      </c>
      <c r="I1615" s="180" t="s">
        <v>2481</v>
      </c>
      <c r="J1615" s="180" t="s">
        <v>3160</v>
      </c>
      <c r="K1615" s="180" t="s">
        <v>3161</v>
      </c>
      <c r="L1615" s="180" t="s">
        <v>1837</v>
      </c>
      <c r="M1615" s="180" t="s">
        <v>1844</v>
      </c>
      <c r="N1615" s="180" t="s">
        <v>457</v>
      </c>
      <c r="O1615" s="180">
        <v>40667467</v>
      </c>
      <c r="P1615" s="180">
        <v>40668138</v>
      </c>
      <c r="Q1615" s="180" t="s">
        <v>3162</v>
      </c>
      <c r="R1615" s="180">
        <v>0</v>
      </c>
      <c r="S1615" s="180" t="s">
        <v>33</v>
      </c>
      <c r="T1615" s="180" t="s">
        <v>42</v>
      </c>
      <c r="U1615" s="155"/>
      <c r="V1615" s="155"/>
      <c r="W1615" s="155"/>
    </row>
    <row r="1616" spans="1:26" ht="15" customHeight="1">
      <c r="A1616" s="180" t="s">
        <v>457</v>
      </c>
      <c r="B1616" s="180">
        <v>41116202</v>
      </c>
      <c r="C1616" s="180" t="s">
        <v>1837</v>
      </c>
      <c r="D1616" s="180" t="s">
        <v>1866</v>
      </c>
      <c r="E1616" s="180" t="s">
        <v>1865</v>
      </c>
      <c r="F1616" s="180">
        <v>715.06</v>
      </c>
      <c r="G1616" s="180" t="s">
        <v>1840</v>
      </c>
      <c r="H1616" s="180" t="s">
        <v>3163</v>
      </c>
      <c r="I1616" s="180" t="s">
        <v>2184</v>
      </c>
      <c r="J1616" s="180" t="s">
        <v>6751</v>
      </c>
      <c r="K1616" s="180" t="s">
        <v>6752</v>
      </c>
      <c r="L1616" s="180" t="s">
        <v>1837</v>
      </c>
      <c r="M1616" s="180" t="s">
        <v>1837</v>
      </c>
      <c r="N1616" s="180" t="s">
        <v>457</v>
      </c>
      <c r="O1616" s="180">
        <v>41116188</v>
      </c>
      <c r="P1616" s="180">
        <v>41116359</v>
      </c>
      <c r="Q1616" s="180" t="s">
        <v>3166</v>
      </c>
      <c r="R1616" s="180">
        <v>0</v>
      </c>
      <c r="S1616" s="180" t="s">
        <v>1905</v>
      </c>
      <c r="T1616" s="180" t="s">
        <v>42</v>
      </c>
      <c r="U1616" s="155"/>
      <c r="V1616" s="155"/>
      <c r="W1616" s="155"/>
    </row>
    <row r="1617" spans="1:23" ht="15" customHeight="1">
      <c r="A1617" s="180" t="s">
        <v>457</v>
      </c>
      <c r="B1617" s="180">
        <v>42763988</v>
      </c>
      <c r="C1617" s="180" t="s">
        <v>1837</v>
      </c>
      <c r="D1617" s="180" t="s">
        <v>2319</v>
      </c>
      <c r="E1617" s="180" t="s">
        <v>1890</v>
      </c>
      <c r="F1617" s="180">
        <v>886.73</v>
      </c>
      <c r="G1617" s="180" t="s">
        <v>1840</v>
      </c>
      <c r="H1617" s="180" t="s">
        <v>3167</v>
      </c>
      <c r="I1617" s="180" t="s">
        <v>2618</v>
      </c>
      <c r="J1617" s="180" t="s">
        <v>6753</v>
      </c>
      <c r="K1617" s="180" t="s">
        <v>6754</v>
      </c>
      <c r="L1617" s="180" t="s">
        <v>1837</v>
      </c>
      <c r="M1617" s="180" t="s">
        <v>1837</v>
      </c>
      <c r="N1617" s="180" t="s">
        <v>457</v>
      </c>
      <c r="O1617" s="180">
        <v>42763915</v>
      </c>
      <c r="P1617" s="180">
        <v>42764281</v>
      </c>
      <c r="Q1617" s="180" t="s">
        <v>3170</v>
      </c>
      <c r="R1617" s="180">
        <v>0</v>
      </c>
      <c r="S1617" s="180" t="s">
        <v>33</v>
      </c>
      <c r="T1617" s="180" t="s">
        <v>42</v>
      </c>
      <c r="U1617" s="155"/>
      <c r="V1617" s="155"/>
      <c r="W1617" s="155"/>
    </row>
    <row r="1618" spans="1:23" ht="15" customHeight="1">
      <c r="A1618" s="180" t="s">
        <v>457</v>
      </c>
      <c r="B1618" s="180">
        <v>43847014</v>
      </c>
      <c r="C1618" s="180" t="s">
        <v>1837</v>
      </c>
      <c r="D1618" s="180" t="s">
        <v>5133</v>
      </c>
      <c r="E1618" s="180" t="s">
        <v>1866</v>
      </c>
      <c r="F1618" s="180">
        <v>1714.26</v>
      </c>
      <c r="G1618" s="180" t="s">
        <v>1840</v>
      </c>
      <c r="H1618" s="180" t="s">
        <v>5134</v>
      </c>
      <c r="I1618" s="180" t="s">
        <v>2513</v>
      </c>
      <c r="J1618" s="180" t="s">
        <v>6755</v>
      </c>
      <c r="K1618" s="180" t="s">
        <v>6756</v>
      </c>
      <c r="L1618" s="180" t="s">
        <v>6757</v>
      </c>
      <c r="M1618" s="180" t="s">
        <v>1837</v>
      </c>
      <c r="N1618" s="180" t="s">
        <v>457</v>
      </c>
      <c r="O1618" s="180">
        <v>43846938</v>
      </c>
      <c r="P1618" s="180">
        <v>43848641</v>
      </c>
      <c r="Q1618" s="180" t="s">
        <v>5138</v>
      </c>
      <c r="R1618" s="180">
        <v>0</v>
      </c>
      <c r="S1618" s="180" t="s">
        <v>1905</v>
      </c>
      <c r="T1618" s="180" t="s">
        <v>42</v>
      </c>
      <c r="U1618" s="155"/>
      <c r="V1618" s="155"/>
      <c r="W1618" s="155"/>
    </row>
    <row r="1619" spans="1:23" ht="15" customHeight="1">
      <c r="A1619" s="180" t="s">
        <v>457</v>
      </c>
      <c r="B1619" s="180">
        <v>44085846</v>
      </c>
      <c r="C1619" s="180" t="s">
        <v>1837</v>
      </c>
      <c r="D1619" s="180" t="s">
        <v>2311</v>
      </c>
      <c r="E1619" s="180" t="s">
        <v>1839</v>
      </c>
      <c r="F1619" s="180">
        <v>2268.2399999999998</v>
      </c>
      <c r="G1619" s="180" t="s">
        <v>1840</v>
      </c>
      <c r="H1619" s="180" t="s">
        <v>3171</v>
      </c>
      <c r="I1619" s="180" t="s">
        <v>3172</v>
      </c>
      <c r="J1619" s="180" t="s">
        <v>3173</v>
      </c>
      <c r="K1619" s="180" t="s">
        <v>3174</v>
      </c>
      <c r="L1619" s="180" t="s">
        <v>3175</v>
      </c>
      <c r="M1619" s="180" t="s">
        <v>1896</v>
      </c>
      <c r="N1619" s="180" t="s">
        <v>457</v>
      </c>
      <c r="O1619" s="180">
        <v>44085713</v>
      </c>
      <c r="P1619" s="180">
        <v>44087260</v>
      </c>
      <c r="Q1619" s="180" t="s">
        <v>3176</v>
      </c>
      <c r="R1619" s="180">
        <v>0</v>
      </c>
      <c r="S1619" s="180" t="s">
        <v>1905</v>
      </c>
      <c r="T1619" s="180" t="s">
        <v>42</v>
      </c>
      <c r="U1619" s="155"/>
      <c r="V1619" s="155"/>
      <c r="W1619" s="155"/>
    </row>
    <row r="1620" spans="1:23" ht="15" customHeight="1">
      <c r="A1620" s="180" t="s">
        <v>457</v>
      </c>
      <c r="B1620" s="180">
        <v>44274642</v>
      </c>
      <c r="C1620" s="180" t="s">
        <v>1837</v>
      </c>
      <c r="D1620" s="180" t="s">
        <v>1859</v>
      </c>
      <c r="E1620" s="180" t="s">
        <v>1847</v>
      </c>
      <c r="F1620" s="180">
        <v>2778.23</v>
      </c>
      <c r="G1620" s="180" t="s">
        <v>1837</v>
      </c>
      <c r="H1620" s="180" t="s">
        <v>6758</v>
      </c>
      <c r="I1620" s="180" t="s">
        <v>2104</v>
      </c>
      <c r="J1620" s="180" t="s">
        <v>6759</v>
      </c>
      <c r="K1620" s="180" t="s">
        <v>1837</v>
      </c>
      <c r="L1620" s="180" t="s">
        <v>1837</v>
      </c>
      <c r="M1620" s="180" t="s">
        <v>1837</v>
      </c>
      <c r="N1620" s="180" t="s">
        <v>457</v>
      </c>
      <c r="O1620" s="180">
        <v>44272898</v>
      </c>
      <c r="P1620" s="180">
        <v>44274673</v>
      </c>
      <c r="Q1620" s="180" t="s">
        <v>6760</v>
      </c>
      <c r="R1620" s="180">
        <v>0</v>
      </c>
      <c r="S1620" s="180" t="s">
        <v>1905</v>
      </c>
      <c r="T1620" s="180" t="s">
        <v>42</v>
      </c>
      <c r="U1620" s="155"/>
      <c r="V1620" s="155"/>
      <c r="W1620" s="155"/>
    </row>
    <row r="1621" spans="1:23" ht="15" customHeight="1">
      <c r="A1621" s="180" t="s">
        <v>457</v>
      </c>
      <c r="B1621" s="180">
        <v>49070105</v>
      </c>
      <c r="C1621" s="180" t="s">
        <v>1837</v>
      </c>
      <c r="D1621" s="180" t="s">
        <v>3115</v>
      </c>
      <c r="E1621" s="180" t="s">
        <v>1839</v>
      </c>
      <c r="F1621" s="180">
        <v>699.44</v>
      </c>
      <c r="G1621" s="180" t="s">
        <v>1840</v>
      </c>
      <c r="H1621" s="180" t="s">
        <v>3193</v>
      </c>
      <c r="I1621" s="180" t="s">
        <v>3194</v>
      </c>
      <c r="J1621" s="180" t="s">
        <v>3195</v>
      </c>
      <c r="K1621" s="180" t="s">
        <v>3196</v>
      </c>
      <c r="L1621" s="180" t="s">
        <v>3197</v>
      </c>
      <c r="M1621" s="180" t="s">
        <v>1844</v>
      </c>
      <c r="N1621" s="180" t="s">
        <v>457</v>
      </c>
      <c r="O1621" s="180">
        <v>49070062</v>
      </c>
      <c r="P1621" s="180">
        <v>49070878</v>
      </c>
      <c r="Q1621" s="180" t="s">
        <v>3198</v>
      </c>
      <c r="R1621" s="180">
        <v>0</v>
      </c>
      <c r="S1621" s="180" t="s">
        <v>33</v>
      </c>
      <c r="T1621" s="180" t="s">
        <v>42</v>
      </c>
      <c r="U1621" s="155"/>
      <c r="V1621" s="155"/>
      <c r="W1621" s="155"/>
    </row>
    <row r="1622" spans="1:23" ht="15" customHeight="1">
      <c r="A1622" s="180" t="s">
        <v>457</v>
      </c>
      <c r="B1622" s="180">
        <v>49154453</v>
      </c>
      <c r="C1622" s="180" t="s">
        <v>1837</v>
      </c>
      <c r="D1622" s="180" t="s">
        <v>6761</v>
      </c>
      <c r="E1622" s="180" t="s">
        <v>1890</v>
      </c>
      <c r="F1622" s="180" t="s">
        <v>1837</v>
      </c>
      <c r="G1622" s="180" t="s">
        <v>1840</v>
      </c>
      <c r="H1622" s="180" t="s">
        <v>6762</v>
      </c>
      <c r="I1622" s="180" t="s">
        <v>1842</v>
      </c>
      <c r="J1622" s="180" t="s">
        <v>1837</v>
      </c>
      <c r="K1622" s="180" t="s">
        <v>6763</v>
      </c>
      <c r="L1622" s="180" t="s">
        <v>1837</v>
      </c>
      <c r="M1622" s="180" t="s">
        <v>1837</v>
      </c>
      <c r="N1622" s="180" t="s">
        <v>457</v>
      </c>
      <c r="O1622" s="180">
        <v>49153406</v>
      </c>
      <c r="P1622" s="180">
        <v>49155237</v>
      </c>
      <c r="Q1622" s="180" t="s">
        <v>3201</v>
      </c>
      <c r="R1622" s="180">
        <v>0</v>
      </c>
      <c r="S1622" s="180" t="s">
        <v>33</v>
      </c>
      <c r="T1622" s="180" t="s">
        <v>42</v>
      </c>
      <c r="U1622" s="155"/>
      <c r="V1622" s="155"/>
      <c r="W1622" s="155"/>
    </row>
    <row r="1623" spans="1:23" ht="15" customHeight="1">
      <c r="A1623" s="180" t="s">
        <v>457</v>
      </c>
      <c r="B1623" s="180">
        <v>49652104</v>
      </c>
      <c r="C1623" s="180" t="s">
        <v>1837</v>
      </c>
      <c r="D1623" s="180" t="s">
        <v>3206</v>
      </c>
      <c r="E1623" s="180" t="s">
        <v>1866</v>
      </c>
      <c r="F1623" s="180">
        <v>931.4</v>
      </c>
      <c r="G1623" s="180" t="s">
        <v>1840</v>
      </c>
      <c r="H1623" s="180" t="s">
        <v>3207</v>
      </c>
      <c r="I1623" s="180" t="s">
        <v>2277</v>
      </c>
      <c r="J1623" s="180" t="s">
        <v>3208</v>
      </c>
      <c r="K1623" s="180" t="s">
        <v>3209</v>
      </c>
      <c r="L1623" s="180" t="s">
        <v>1837</v>
      </c>
      <c r="M1623" s="180" t="s">
        <v>1844</v>
      </c>
      <c r="N1623" s="180" t="s">
        <v>457</v>
      </c>
      <c r="O1623" s="180">
        <v>49650867</v>
      </c>
      <c r="P1623" s="180">
        <v>49653705</v>
      </c>
      <c r="Q1623" s="180" t="s">
        <v>3210</v>
      </c>
      <c r="R1623" s="180">
        <v>0</v>
      </c>
      <c r="S1623" s="180" t="s">
        <v>1905</v>
      </c>
      <c r="T1623" s="180" t="s">
        <v>42</v>
      </c>
      <c r="U1623" s="155"/>
      <c r="V1623" s="155"/>
      <c r="W1623" s="155"/>
    </row>
    <row r="1624" spans="1:23" ht="15" customHeight="1">
      <c r="A1624" s="180" t="s">
        <v>457</v>
      </c>
      <c r="B1624" s="180">
        <v>49746675</v>
      </c>
      <c r="C1624" s="180" t="s">
        <v>1837</v>
      </c>
      <c r="D1624" s="180" t="s">
        <v>3211</v>
      </c>
      <c r="E1624" s="180" t="s">
        <v>1839</v>
      </c>
      <c r="F1624" s="180">
        <v>330.11</v>
      </c>
      <c r="G1624" s="180" t="s">
        <v>1840</v>
      </c>
      <c r="H1624" s="180" t="s">
        <v>3212</v>
      </c>
      <c r="I1624" s="180" t="s">
        <v>3213</v>
      </c>
      <c r="J1624" s="180" t="s">
        <v>3214</v>
      </c>
      <c r="K1624" s="180" t="s">
        <v>3215</v>
      </c>
      <c r="L1624" s="180" t="s">
        <v>3216</v>
      </c>
      <c r="M1624" s="180" t="s">
        <v>1896</v>
      </c>
      <c r="N1624" s="180" t="s">
        <v>457</v>
      </c>
      <c r="O1624" s="180">
        <v>49746469</v>
      </c>
      <c r="P1624" s="180">
        <v>49746798</v>
      </c>
      <c r="Q1624" s="180" t="s">
        <v>3217</v>
      </c>
      <c r="R1624" s="180">
        <v>0</v>
      </c>
      <c r="S1624" s="180" t="s">
        <v>33</v>
      </c>
      <c r="T1624" s="180" t="s">
        <v>42</v>
      </c>
      <c r="U1624" s="155"/>
      <c r="V1624" s="155"/>
      <c r="W1624" s="155"/>
    </row>
    <row r="1625" spans="1:23" ht="15" customHeight="1">
      <c r="A1625" s="180" t="s">
        <v>457</v>
      </c>
      <c r="B1625" s="180">
        <v>50378563</v>
      </c>
      <c r="C1625" s="180" t="s">
        <v>1837</v>
      </c>
      <c r="D1625" s="180" t="s">
        <v>1890</v>
      </c>
      <c r="E1625" s="180" t="s">
        <v>3218</v>
      </c>
      <c r="F1625" s="180">
        <v>1631.93</v>
      </c>
      <c r="G1625" s="180" t="s">
        <v>1840</v>
      </c>
      <c r="H1625" s="180" t="s">
        <v>3219</v>
      </c>
      <c r="I1625" s="180" t="s">
        <v>1953</v>
      </c>
      <c r="J1625" s="180" t="s">
        <v>3220</v>
      </c>
      <c r="K1625" s="180" t="s">
        <v>3221</v>
      </c>
      <c r="L1625" s="180" t="s">
        <v>3222</v>
      </c>
      <c r="M1625" s="180" t="s">
        <v>1877</v>
      </c>
      <c r="N1625" s="180" t="s">
        <v>457</v>
      </c>
      <c r="O1625" s="180">
        <v>50378521</v>
      </c>
      <c r="P1625" s="180">
        <v>50378796</v>
      </c>
      <c r="Q1625" s="180" t="s">
        <v>3223</v>
      </c>
      <c r="R1625" s="180">
        <v>0</v>
      </c>
      <c r="S1625" s="180" t="s">
        <v>1905</v>
      </c>
      <c r="T1625" s="180" t="s">
        <v>42</v>
      </c>
      <c r="U1625" s="155"/>
      <c r="V1625" s="155"/>
      <c r="W1625" s="155"/>
    </row>
    <row r="1626" spans="1:23" ht="15" customHeight="1">
      <c r="A1626" s="180" t="s">
        <v>457</v>
      </c>
      <c r="B1626" s="180">
        <v>50378565</v>
      </c>
      <c r="C1626" s="180" t="s">
        <v>1837</v>
      </c>
      <c r="D1626" s="180" t="s">
        <v>1890</v>
      </c>
      <c r="E1626" s="180" t="s">
        <v>1898</v>
      </c>
      <c r="F1626" s="180">
        <v>1989.22</v>
      </c>
      <c r="G1626" s="180" t="s">
        <v>1840</v>
      </c>
      <c r="H1626" s="180" t="s">
        <v>5145</v>
      </c>
      <c r="I1626" s="180" t="s">
        <v>2474</v>
      </c>
      <c r="J1626" s="180" t="s">
        <v>6764</v>
      </c>
      <c r="K1626" s="180" t="s">
        <v>6765</v>
      </c>
      <c r="L1626" s="180" t="s">
        <v>6766</v>
      </c>
      <c r="M1626" s="180" t="s">
        <v>1837</v>
      </c>
      <c r="N1626" s="180" t="s">
        <v>457</v>
      </c>
      <c r="O1626" s="180">
        <v>50378521</v>
      </c>
      <c r="P1626" s="180">
        <v>50378796</v>
      </c>
      <c r="Q1626" s="180" t="s">
        <v>3223</v>
      </c>
      <c r="R1626" s="180">
        <v>0</v>
      </c>
      <c r="S1626" s="180" t="s">
        <v>1905</v>
      </c>
      <c r="T1626" s="180" t="s">
        <v>42</v>
      </c>
      <c r="U1626" s="155"/>
      <c r="V1626" s="155"/>
      <c r="W1626" s="155"/>
    </row>
    <row r="1627" spans="1:23" ht="15" customHeight="1">
      <c r="A1627" s="180" t="s">
        <v>457</v>
      </c>
      <c r="B1627" s="180">
        <v>51332638</v>
      </c>
      <c r="C1627" s="180" t="s">
        <v>1837</v>
      </c>
      <c r="D1627" s="180" t="s">
        <v>1839</v>
      </c>
      <c r="E1627" s="180" t="s">
        <v>2500</v>
      </c>
      <c r="F1627" s="180">
        <v>2711.22</v>
      </c>
      <c r="G1627" s="180" t="s">
        <v>1840</v>
      </c>
      <c r="H1627" s="180" t="s">
        <v>3224</v>
      </c>
      <c r="I1627" s="180" t="s">
        <v>3225</v>
      </c>
      <c r="J1627" s="180" t="s">
        <v>6767</v>
      </c>
      <c r="K1627" s="180" t="s">
        <v>6768</v>
      </c>
      <c r="L1627" s="180" t="s">
        <v>6769</v>
      </c>
      <c r="M1627" s="180" t="s">
        <v>1837</v>
      </c>
      <c r="N1627" s="180" t="s">
        <v>457</v>
      </c>
      <c r="O1627" s="180">
        <v>51332610</v>
      </c>
      <c r="P1627" s="180">
        <v>51332640</v>
      </c>
      <c r="Q1627" s="180" t="s">
        <v>3229</v>
      </c>
      <c r="R1627" s="180">
        <v>0</v>
      </c>
      <c r="S1627" s="180" t="s">
        <v>33</v>
      </c>
      <c r="T1627" s="180" t="s">
        <v>42</v>
      </c>
      <c r="U1627" s="155"/>
      <c r="V1627" s="155"/>
      <c r="W1627" s="155"/>
    </row>
    <row r="1628" spans="1:23" ht="15" customHeight="1">
      <c r="A1628" s="180" t="s">
        <v>457</v>
      </c>
      <c r="B1628" s="180">
        <v>51501537</v>
      </c>
      <c r="C1628" s="180" t="s">
        <v>1837</v>
      </c>
      <c r="D1628" s="180" t="s">
        <v>1866</v>
      </c>
      <c r="E1628" s="180" t="s">
        <v>1865</v>
      </c>
      <c r="F1628" s="180">
        <v>1215.22</v>
      </c>
      <c r="G1628" s="180" t="s">
        <v>1840</v>
      </c>
      <c r="H1628" s="180" t="s">
        <v>3230</v>
      </c>
      <c r="I1628" s="180" t="s">
        <v>3231</v>
      </c>
      <c r="J1628" s="180" t="s">
        <v>6770</v>
      </c>
      <c r="K1628" s="180" t="s">
        <v>6771</v>
      </c>
      <c r="L1628" s="180" t="s">
        <v>6772</v>
      </c>
      <c r="M1628" s="180" t="s">
        <v>1837</v>
      </c>
      <c r="N1628" s="180" t="s">
        <v>457</v>
      </c>
      <c r="O1628" s="180">
        <v>51501306</v>
      </c>
      <c r="P1628" s="180">
        <v>51501733</v>
      </c>
      <c r="Q1628" s="180" t="s">
        <v>3234</v>
      </c>
      <c r="R1628" s="180">
        <v>0</v>
      </c>
      <c r="S1628" s="180" t="s">
        <v>33</v>
      </c>
      <c r="T1628" s="180" t="s">
        <v>42</v>
      </c>
      <c r="U1628" s="155"/>
      <c r="V1628" s="155"/>
      <c r="W1628" s="155"/>
    </row>
    <row r="1629" spans="1:23" ht="15" customHeight="1">
      <c r="A1629" s="180" t="s">
        <v>457</v>
      </c>
      <c r="B1629" s="180">
        <v>52300416</v>
      </c>
      <c r="C1629" s="180" t="s">
        <v>1837</v>
      </c>
      <c r="D1629" s="180" t="s">
        <v>2129</v>
      </c>
      <c r="E1629" s="180" t="s">
        <v>1847</v>
      </c>
      <c r="F1629" s="180">
        <v>1748.21</v>
      </c>
      <c r="G1629" s="180" t="s">
        <v>1840</v>
      </c>
      <c r="H1629" s="180" t="s">
        <v>3241</v>
      </c>
      <c r="I1629" s="180" t="s">
        <v>3242</v>
      </c>
      <c r="J1629" s="180" t="s">
        <v>3243</v>
      </c>
      <c r="K1629" s="180" t="s">
        <v>3244</v>
      </c>
      <c r="L1629" s="180" t="s">
        <v>3245</v>
      </c>
      <c r="M1629" s="180" t="s">
        <v>1844</v>
      </c>
      <c r="N1629" s="180" t="s">
        <v>457</v>
      </c>
      <c r="O1629" s="180">
        <v>52300412</v>
      </c>
      <c r="P1629" s="180">
        <v>52300484</v>
      </c>
      <c r="Q1629" s="180" t="s">
        <v>3246</v>
      </c>
      <c r="R1629" s="180">
        <v>0</v>
      </c>
      <c r="S1629" s="180" t="s">
        <v>1905</v>
      </c>
      <c r="T1629" s="180" t="s">
        <v>42</v>
      </c>
      <c r="U1629" s="155"/>
      <c r="V1629" s="155"/>
      <c r="W1629" s="155"/>
    </row>
    <row r="1630" spans="1:23" ht="15" customHeight="1">
      <c r="A1630" s="180" t="s">
        <v>457</v>
      </c>
      <c r="B1630" s="180">
        <v>52950754</v>
      </c>
      <c r="C1630" s="180" t="s">
        <v>1837</v>
      </c>
      <c r="D1630" s="180" t="s">
        <v>1988</v>
      </c>
      <c r="E1630" s="180" t="s">
        <v>1890</v>
      </c>
      <c r="F1630" s="180">
        <v>1443.73</v>
      </c>
      <c r="G1630" s="180" t="s">
        <v>1840</v>
      </c>
      <c r="H1630" s="180" t="s">
        <v>6773</v>
      </c>
      <c r="I1630" s="180" t="s">
        <v>2002</v>
      </c>
      <c r="J1630" s="180" t="s">
        <v>6774</v>
      </c>
      <c r="K1630" s="180" t="s">
        <v>6775</v>
      </c>
      <c r="L1630" s="180" t="s">
        <v>1837</v>
      </c>
      <c r="M1630" s="180" t="s">
        <v>1837</v>
      </c>
      <c r="N1630" s="180" t="s">
        <v>457</v>
      </c>
      <c r="O1630" s="180">
        <v>52949818</v>
      </c>
      <c r="P1630" s="180">
        <v>52951584</v>
      </c>
      <c r="Q1630" s="180" t="s">
        <v>3262</v>
      </c>
      <c r="R1630" s="180">
        <v>0</v>
      </c>
      <c r="S1630" s="180" t="s">
        <v>33</v>
      </c>
      <c r="T1630" s="180" t="s">
        <v>42</v>
      </c>
      <c r="U1630" s="155"/>
      <c r="V1630" s="155"/>
      <c r="W1630" s="155"/>
    </row>
    <row r="1631" spans="1:23" ht="15" customHeight="1">
      <c r="A1631" s="180" t="s">
        <v>457</v>
      </c>
      <c r="B1631" s="180">
        <v>52951222</v>
      </c>
      <c r="C1631" s="180" t="s">
        <v>1837</v>
      </c>
      <c r="D1631" s="180" t="s">
        <v>1847</v>
      </c>
      <c r="E1631" s="180" t="s">
        <v>3258</v>
      </c>
      <c r="F1631" s="180">
        <v>2404.73</v>
      </c>
      <c r="G1631" s="180" t="s">
        <v>1840</v>
      </c>
      <c r="H1631" s="180" t="s">
        <v>3259</v>
      </c>
      <c r="I1631" s="180" t="s">
        <v>1990</v>
      </c>
      <c r="J1631" s="180" t="s">
        <v>3260</v>
      </c>
      <c r="K1631" s="180" t="s">
        <v>3261</v>
      </c>
      <c r="L1631" s="180" t="s">
        <v>1837</v>
      </c>
      <c r="M1631" s="180" t="s">
        <v>1844</v>
      </c>
      <c r="N1631" s="180" t="s">
        <v>457</v>
      </c>
      <c r="O1631" s="180">
        <v>52949818</v>
      </c>
      <c r="P1631" s="180">
        <v>52951584</v>
      </c>
      <c r="Q1631" s="180" t="s">
        <v>3262</v>
      </c>
      <c r="R1631" s="180">
        <v>0</v>
      </c>
      <c r="S1631" s="180" t="s">
        <v>33</v>
      </c>
      <c r="T1631" s="180" t="s">
        <v>42</v>
      </c>
      <c r="U1631" s="155"/>
      <c r="V1631" s="155"/>
      <c r="W1631" s="155"/>
    </row>
    <row r="1632" spans="1:23" ht="15" customHeight="1">
      <c r="A1632" s="180" t="s">
        <v>457</v>
      </c>
      <c r="B1632" s="180">
        <v>54250974</v>
      </c>
      <c r="C1632" s="180" t="s">
        <v>1837</v>
      </c>
      <c r="D1632" s="180" t="s">
        <v>2500</v>
      </c>
      <c r="E1632" s="180" t="s">
        <v>1839</v>
      </c>
      <c r="F1632" s="180">
        <v>424.07</v>
      </c>
      <c r="G1632" s="180" t="s">
        <v>1837</v>
      </c>
      <c r="H1632" s="180" t="s">
        <v>3263</v>
      </c>
      <c r="I1632" s="180" t="s">
        <v>3264</v>
      </c>
      <c r="J1632" s="180" t="s">
        <v>6776</v>
      </c>
      <c r="K1632" s="180" t="s">
        <v>1837</v>
      </c>
      <c r="L1632" s="180" t="s">
        <v>6777</v>
      </c>
      <c r="M1632" s="180" t="s">
        <v>1837</v>
      </c>
      <c r="N1632" s="180" t="s">
        <v>457</v>
      </c>
      <c r="O1632" s="180">
        <v>54250785</v>
      </c>
      <c r="P1632" s="180">
        <v>54251169</v>
      </c>
      <c r="Q1632" s="180" t="s">
        <v>3267</v>
      </c>
      <c r="R1632" s="180">
        <v>0</v>
      </c>
      <c r="S1632" s="180" t="s">
        <v>33</v>
      </c>
      <c r="T1632" s="180" t="s">
        <v>42</v>
      </c>
      <c r="U1632" s="155"/>
      <c r="V1632" s="155"/>
      <c r="W1632" s="155"/>
    </row>
    <row r="1633" spans="1:23" ht="15" customHeight="1">
      <c r="A1633" s="180" t="s">
        <v>457</v>
      </c>
      <c r="B1633" s="180">
        <v>54813219</v>
      </c>
      <c r="C1633" s="180" t="s">
        <v>1837</v>
      </c>
      <c r="D1633" s="180" t="s">
        <v>1847</v>
      </c>
      <c r="E1633" s="180" t="s">
        <v>2085</v>
      </c>
      <c r="F1633" s="180">
        <v>341.73</v>
      </c>
      <c r="G1633" s="180" t="s">
        <v>1840</v>
      </c>
      <c r="H1633" s="180" t="s">
        <v>3268</v>
      </c>
      <c r="I1633" s="180" t="s">
        <v>2098</v>
      </c>
      <c r="J1633" s="180" t="s">
        <v>6778</v>
      </c>
      <c r="K1633" s="180" t="s">
        <v>6779</v>
      </c>
      <c r="L1633" s="180" t="s">
        <v>1837</v>
      </c>
      <c r="M1633" s="180" t="s">
        <v>1837</v>
      </c>
      <c r="N1633" s="180" t="s">
        <v>457</v>
      </c>
      <c r="O1633" s="180">
        <v>54813124</v>
      </c>
      <c r="P1633" s="180">
        <v>54813228</v>
      </c>
      <c r="Q1633" s="180" t="s">
        <v>3271</v>
      </c>
      <c r="R1633" s="180">
        <v>0</v>
      </c>
      <c r="S1633" s="180" t="s">
        <v>1905</v>
      </c>
      <c r="T1633" s="180" t="s">
        <v>42</v>
      </c>
      <c r="U1633" s="155"/>
      <c r="V1633" s="155"/>
      <c r="W1633" s="155"/>
    </row>
    <row r="1634" spans="1:23" ht="15" customHeight="1">
      <c r="A1634" s="180" t="s">
        <v>457</v>
      </c>
      <c r="B1634" s="180">
        <v>54839508</v>
      </c>
      <c r="C1634" s="180" t="s">
        <v>1837</v>
      </c>
      <c r="D1634" s="180" t="s">
        <v>1839</v>
      </c>
      <c r="E1634" s="180" t="s">
        <v>3272</v>
      </c>
      <c r="F1634" s="180">
        <v>611.05999999999995</v>
      </c>
      <c r="G1634" s="180" t="s">
        <v>1840</v>
      </c>
      <c r="H1634" s="180" t="s">
        <v>3273</v>
      </c>
      <c r="I1634" s="180" t="s">
        <v>1881</v>
      </c>
      <c r="J1634" s="180" t="s">
        <v>3274</v>
      </c>
      <c r="K1634" s="180" t="s">
        <v>3275</v>
      </c>
      <c r="L1634" s="180" t="s">
        <v>1837</v>
      </c>
      <c r="M1634" s="180" t="s">
        <v>1896</v>
      </c>
      <c r="N1634" s="180" t="s">
        <v>457</v>
      </c>
      <c r="O1634" s="180">
        <v>54839427</v>
      </c>
      <c r="P1634" s="180">
        <v>54839699</v>
      </c>
      <c r="Q1634" s="180" t="s">
        <v>3276</v>
      </c>
      <c r="R1634" s="180">
        <v>0</v>
      </c>
      <c r="S1634" s="180" t="s">
        <v>1905</v>
      </c>
      <c r="T1634" s="180" t="s">
        <v>42</v>
      </c>
      <c r="U1634" s="155"/>
      <c r="V1634" s="155"/>
      <c r="W1634" s="155"/>
    </row>
    <row r="1635" spans="1:23" ht="15" customHeight="1">
      <c r="A1635" s="180" t="s">
        <v>457</v>
      </c>
      <c r="B1635" s="180">
        <v>54983089</v>
      </c>
      <c r="C1635" s="180" t="s">
        <v>1837</v>
      </c>
      <c r="D1635" s="180" t="s">
        <v>2500</v>
      </c>
      <c r="E1635" s="180" t="s">
        <v>1839</v>
      </c>
      <c r="F1635" s="180">
        <v>850.73</v>
      </c>
      <c r="G1635" s="180" t="s">
        <v>1840</v>
      </c>
      <c r="H1635" s="180" t="s">
        <v>6780</v>
      </c>
      <c r="I1635" s="180" t="s">
        <v>2184</v>
      </c>
      <c r="J1635" s="180" t="s">
        <v>6781</v>
      </c>
      <c r="K1635" s="180" t="s">
        <v>6782</v>
      </c>
      <c r="L1635" s="180" t="s">
        <v>1837</v>
      </c>
      <c r="M1635" s="180" t="s">
        <v>1837</v>
      </c>
      <c r="N1635" s="180" t="s">
        <v>457</v>
      </c>
      <c r="O1635" s="180">
        <v>54982161</v>
      </c>
      <c r="P1635" s="180">
        <v>54983728</v>
      </c>
      <c r="Q1635" s="180" t="s">
        <v>6783</v>
      </c>
      <c r="R1635" s="180">
        <v>0</v>
      </c>
      <c r="S1635" s="180" t="s">
        <v>1905</v>
      </c>
      <c r="T1635" s="180" t="s">
        <v>42</v>
      </c>
      <c r="U1635" s="155"/>
      <c r="V1635" s="155"/>
      <c r="W1635" s="155"/>
    </row>
    <row r="1636" spans="1:23" ht="15" customHeight="1">
      <c r="A1636" s="180" t="s">
        <v>457</v>
      </c>
      <c r="B1636" s="180">
        <v>55279518</v>
      </c>
      <c r="C1636" s="180" t="s">
        <v>1837</v>
      </c>
      <c r="D1636" s="180" t="s">
        <v>1890</v>
      </c>
      <c r="E1636" s="180" t="s">
        <v>3277</v>
      </c>
      <c r="F1636" s="180">
        <v>1412.28</v>
      </c>
      <c r="G1636" s="180" t="s">
        <v>1840</v>
      </c>
      <c r="H1636" s="180" t="s">
        <v>3278</v>
      </c>
      <c r="I1636" s="180" t="s">
        <v>3279</v>
      </c>
      <c r="J1636" s="180" t="s">
        <v>3280</v>
      </c>
      <c r="K1636" s="180" t="s">
        <v>3281</v>
      </c>
      <c r="L1636" s="180" t="s">
        <v>3282</v>
      </c>
      <c r="M1636" s="180" t="s">
        <v>1896</v>
      </c>
      <c r="N1636" s="180" t="s">
        <v>457</v>
      </c>
      <c r="O1636" s="180">
        <v>55279398</v>
      </c>
      <c r="P1636" s="180">
        <v>55279608</v>
      </c>
      <c r="Q1636" s="180" t="s">
        <v>3283</v>
      </c>
      <c r="R1636" s="180">
        <v>0</v>
      </c>
      <c r="S1636" s="180" t="s">
        <v>33</v>
      </c>
      <c r="T1636" s="180" t="s">
        <v>42</v>
      </c>
      <c r="U1636" s="155"/>
      <c r="V1636" s="155"/>
      <c r="W1636" s="155"/>
    </row>
    <row r="1637" spans="1:23" ht="15" customHeight="1">
      <c r="A1637" s="180" t="s">
        <v>457</v>
      </c>
      <c r="B1637" s="180">
        <v>55358511</v>
      </c>
      <c r="C1637" s="180" t="s">
        <v>1837</v>
      </c>
      <c r="D1637" s="180" t="s">
        <v>3284</v>
      </c>
      <c r="E1637" s="180" t="s">
        <v>1866</v>
      </c>
      <c r="F1637" s="180">
        <v>535.02</v>
      </c>
      <c r="G1637" s="180" t="s">
        <v>1840</v>
      </c>
      <c r="H1637" s="180" t="s">
        <v>3285</v>
      </c>
      <c r="I1637" s="180" t="s">
        <v>3279</v>
      </c>
      <c r="J1637" s="180" t="s">
        <v>3286</v>
      </c>
      <c r="K1637" s="180" t="s">
        <v>3287</v>
      </c>
      <c r="L1637" s="180" t="s">
        <v>3288</v>
      </c>
      <c r="M1637" s="180" t="s">
        <v>1877</v>
      </c>
      <c r="N1637" s="180" t="s">
        <v>457</v>
      </c>
      <c r="O1637" s="180">
        <v>55358144</v>
      </c>
      <c r="P1637" s="180">
        <v>55359979</v>
      </c>
      <c r="Q1637" s="180" t="s">
        <v>3289</v>
      </c>
      <c r="R1637" s="180">
        <v>0</v>
      </c>
      <c r="S1637" s="180" t="s">
        <v>33</v>
      </c>
      <c r="T1637" s="180" t="s">
        <v>42</v>
      </c>
      <c r="U1637" s="155"/>
      <c r="V1637" s="155"/>
      <c r="W1637" s="155"/>
    </row>
    <row r="1638" spans="1:23" ht="15" customHeight="1">
      <c r="A1638" s="180" t="s">
        <v>457</v>
      </c>
      <c r="B1638" s="180">
        <v>57874501</v>
      </c>
      <c r="C1638" s="180" t="s">
        <v>1837</v>
      </c>
      <c r="D1638" s="180" t="s">
        <v>1847</v>
      </c>
      <c r="E1638" s="180" t="s">
        <v>3306</v>
      </c>
      <c r="F1638" s="180">
        <v>30</v>
      </c>
      <c r="G1638" s="180" t="s">
        <v>1840</v>
      </c>
      <c r="H1638" s="180" t="s">
        <v>6784</v>
      </c>
      <c r="I1638" s="180" t="s">
        <v>773</v>
      </c>
      <c r="J1638" s="180" t="s">
        <v>1837</v>
      </c>
      <c r="K1638" s="180" t="s">
        <v>1837</v>
      </c>
      <c r="L1638" s="180" t="s">
        <v>1837</v>
      </c>
      <c r="M1638" s="180" t="s">
        <v>1896</v>
      </c>
      <c r="N1638" s="180" t="s">
        <v>457</v>
      </c>
      <c r="O1638" s="180">
        <v>57872821</v>
      </c>
      <c r="P1638" s="180">
        <v>57875226</v>
      </c>
      <c r="Q1638" s="180" t="s">
        <v>3308</v>
      </c>
      <c r="R1638" s="180">
        <v>0</v>
      </c>
      <c r="S1638" s="180" t="s">
        <v>33</v>
      </c>
      <c r="T1638" s="180" t="s">
        <v>42</v>
      </c>
      <c r="U1638" s="155"/>
      <c r="V1638" s="155"/>
      <c r="W1638" s="155"/>
    </row>
    <row r="1639" spans="1:23" ht="15" customHeight="1">
      <c r="A1639" s="180" t="s">
        <v>441</v>
      </c>
      <c r="B1639" s="180">
        <v>3701561</v>
      </c>
      <c r="C1639" s="180" t="s">
        <v>1837</v>
      </c>
      <c r="D1639" s="180" t="s">
        <v>2142</v>
      </c>
      <c r="E1639" s="180" t="s">
        <v>1866</v>
      </c>
      <c r="F1639" s="180">
        <v>962.52</v>
      </c>
      <c r="G1639" s="180" t="s">
        <v>1840</v>
      </c>
      <c r="H1639" s="180" t="s">
        <v>5172</v>
      </c>
      <c r="I1639" s="180" t="s">
        <v>3459</v>
      </c>
      <c r="J1639" s="180" t="s">
        <v>6785</v>
      </c>
      <c r="K1639" s="180" t="s">
        <v>6786</v>
      </c>
      <c r="L1639" s="180" t="s">
        <v>6787</v>
      </c>
      <c r="M1639" s="180" t="s">
        <v>1837</v>
      </c>
      <c r="N1639" s="180" t="s">
        <v>441</v>
      </c>
      <c r="O1639" s="180">
        <v>3701511</v>
      </c>
      <c r="P1639" s="180">
        <v>3701636</v>
      </c>
      <c r="Q1639" s="180" t="s">
        <v>5176</v>
      </c>
      <c r="R1639" s="180">
        <v>0</v>
      </c>
      <c r="S1639" s="180" t="s">
        <v>1905</v>
      </c>
      <c r="T1639" s="180" t="s">
        <v>42</v>
      </c>
      <c r="U1639" s="155"/>
      <c r="V1639" s="155"/>
      <c r="W1639" s="155"/>
    </row>
    <row r="1640" spans="1:23" ht="15" customHeight="1">
      <c r="A1640" s="180" t="s">
        <v>441</v>
      </c>
      <c r="B1640" s="180">
        <v>20667362</v>
      </c>
      <c r="C1640" s="180" t="s">
        <v>1837</v>
      </c>
      <c r="D1640" s="180" t="s">
        <v>1866</v>
      </c>
      <c r="E1640" s="180" t="s">
        <v>5177</v>
      </c>
      <c r="F1640" s="180">
        <v>30</v>
      </c>
      <c r="G1640" s="180" t="s">
        <v>1840</v>
      </c>
      <c r="H1640" s="180" t="s">
        <v>6788</v>
      </c>
      <c r="I1640" s="180" t="s">
        <v>773</v>
      </c>
      <c r="J1640" s="180" t="s">
        <v>1837</v>
      </c>
      <c r="K1640" s="180" t="s">
        <v>1837</v>
      </c>
      <c r="L1640" s="180" t="s">
        <v>1837</v>
      </c>
      <c r="M1640" s="180" t="s">
        <v>1877</v>
      </c>
      <c r="N1640" s="180" t="s">
        <v>441</v>
      </c>
      <c r="O1640" s="180">
        <v>20667239</v>
      </c>
      <c r="P1640" s="180">
        <v>20667630</v>
      </c>
      <c r="Q1640" s="180" t="s">
        <v>3311</v>
      </c>
      <c r="R1640" s="180">
        <v>0</v>
      </c>
      <c r="S1640" s="180" t="s">
        <v>1905</v>
      </c>
      <c r="T1640" s="180" t="s">
        <v>42</v>
      </c>
      <c r="U1640" s="155"/>
      <c r="V1640" s="155"/>
      <c r="W1640" s="155"/>
    </row>
    <row r="1641" spans="1:23" ht="15" customHeight="1">
      <c r="A1641" s="180" t="s">
        <v>441</v>
      </c>
      <c r="B1641" s="180">
        <v>26254257</v>
      </c>
      <c r="C1641" s="180" t="s">
        <v>1837</v>
      </c>
      <c r="D1641" s="180" t="s">
        <v>1866</v>
      </c>
      <c r="E1641" s="180" t="s">
        <v>3317</v>
      </c>
      <c r="F1641" s="180">
        <v>3169.23</v>
      </c>
      <c r="G1641" s="180" t="s">
        <v>1840</v>
      </c>
      <c r="H1641" s="180" t="s">
        <v>3318</v>
      </c>
      <c r="I1641" s="180" t="s">
        <v>2339</v>
      </c>
      <c r="J1641" s="180" t="s">
        <v>3319</v>
      </c>
      <c r="K1641" s="180" t="s">
        <v>3320</v>
      </c>
      <c r="L1641" s="180" t="s">
        <v>3321</v>
      </c>
      <c r="M1641" s="180" t="s">
        <v>1877</v>
      </c>
      <c r="N1641" s="180" t="s">
        <v>441</v>
      </c>
      <c r="O1641" s="180">
        <v>26254254</v>
      </c>
      <c r="P1641" s="180">
        <v>26254318</v>
      </c>
      <c r="Q1641" s="180" t="s">
        <v>3322</v>
      </c>
      <c r="R1641" s="180">
        <v>0</v>
      </c>
      <c r="S1641" s="180" t="s">
        <v>1905</v>
      </c>
      <c r="T1641" s="180" t="s">
        <v>42</v>
      </c>
      <c r="U1641" s="155"/>
      <c r="V1641" s="155"/>
      <c r="W1641" s="155"/>
    </row>
    <row r="1642" spans="1:23" ht="15" customHeight="1">
      <c r="A1642" s="180" t="s">
        <v>441</v>
      </c>
      <c r="B1642" s="180">
        <v>29065060</v>
      </c>
      <c r="C1642" s="180" t="s">
        <v>1837</v>
      </c>
      <c r="D1642" s="180" t="s">
        <v>1847</v>
      </c>
      <c r="E1642" s="180" t="s">
        <v>3323</v>
      </c>
      <c r="F1642" s="180">
        <v>475.53</v>
      </c>
      <c r="G1642" s="180" t="s">
        <v>1840</v>
      </c>
      <c r="H1642" s="180" t="s">
        <v>3324</v>
      </c>
      <c r="I1642" s="180" t="s">
        <v>3325</v>
      </c>
      <c r="J1642" s="180" t="s">
        <v>3326</v>
      </c>
      <c r="K1642" s="180" t="s">
        <v>3327</v>
      </c>
      <c r="L1642" s="180" t="s">
        <v>3328</v>
      </c>
      <c r="M1642" s="180" t="s">
        <v>1844</v>
      </c>
      <c r="N1642" s="180" t="s">
        <v>441</v>
      </c>
      <c r="O1642" s="180">
        <v>29064868</v>
      </c>
      <c r="P1642" s="180">
        <v>29065067</v>
      </c>
      <c r="Q1642" s="180" t="s">
        <v>3329</v>
      </c>
      <c r="R1642" s="180">
        <v>0</v>
      </c>
      <c r="S1642" s="180" t="s">
        <v>33</v>
      </c>
      <c r="T1642" s="180" t="s">
        <v>42</v>
      </c>
      <c r="U1642" s="155"/>
      <c r="V1642" s="155"/>
      <c r="W1642" s="155"/>
    </row>
    <row r="1643" spans="1:23" ht="15" customHeight="1">
      <c r="A1643" s="180" t="s">
        <v>441</v>
      </c>
      <c r="B1643" s="180">
        <v>29070995</v>
      </c>
      <c r="C1643" s="180" t="s">
        <v>1837</v>
      </c>
      <c r="D1643" s="180" t="s">
        <v>6789</v>
      </c>
      <c r="E1643" s="180" t="s">
        <v>1839</v>
      </c>
      <c r="F1643" s="180">
        <v>146.62</v>
      </c>
      <c r="G1643" s="180" t="s">
        <v>1840</v>
      </c>
      <c r="H1643" s="180" t="s">
        <v>6790</v>
      </c>
      <c r="I1643" s="180" t="s">
        <v>5757</v>
      </c>
      <c r="J1643" s="180" t="s">
        <v>6791</v>
      </c>
      <c r="K1643" s="180" t="s">
        <v>6792</v>
      </c>
      <c r="L1643" s="180" t="s">
        <v>6793</v>
      </c>
      <c r="M1643" s="180" t="s">
        <v>1837</v>
      </c>
      <c r="N1643" s="180" t="s">
        <v>441</v>
      </c>
      <c r="O1643" s="180">
        <v>29070593</v>
      </c>
      <c r="P1643" s="180">
        <v>29074261</v>
      </c>
      <c r="Q1643" s="180" t="s">
        <v>3329</v>
      </c>
      <c r="R1643" s="180">
        <v>0</v>
      </c>
      <c r="S1643" s="180" t="s">
        <v>33</v>
      </c>
      <c r="T1643" s="180" t="s">
        <v>42</v>
      </c>
      <c r="U1643" s="155"/>
      <c r="V1643" s="155"/>
      <c r="W1643" s="155"/>
    </row>
    <row r="1644" spans="1:23" ht="15" customHeight="1">
      <c r="A1644" s="180" t="s">
        <v>441</v>
      </c>
      <c r="B1644" s="180">
        <v>37253176</v>
      </c>
      <c r="C1644" s="180" t="s">
        <v>1837</v>
      </c>
      <c r="D1644" s="180" t="s">
        <v>1890</v>
      </c>
      <c r="E1644" s="180" t="s">
        <v>2000</v>
      </c>
      <c r="F1644" s="180">
        <v>1700.97</v>
      </c>
      <c r="G1644" s="180" t="s">
        <v>1840</v>
      </c>
      <c r="H1644" s="180" t="s">
        <v>6794</v>
      </c>
      <c r="I1644" s="180" t="s">
        <v>4262</v>
      </c>
      <c r="J1644" s="180" t="s">
        <v>6795</v>
      </c>
      <c r="K1644" s="180" t="s">
        <v>6796</v>
      </c>
      <c r="L1644" s="180" t="s">
        <v>6797</v>
      </c>
      <c r="M1644" s="180" t="s">
        <v>1837</v>
      </c>
      <c r="N1644" s="180" t="s">
        <v>441</v>
      </c>
      <c r="O1644" s="180">
        <v>37253176</v>
      </c>
      <c r="P1644" s="180">
        <v>37253350</v>
      </c>
      <c r="Q1644" s="180" t="s">
        <v>1796</v>
      </c>
      <c r="R1644" s="180">
        <v>0</v>
      </c>
      <c r="S1644" s="180" t="s">
        <v>33</v>
      </c>
      <c r="T1644" s="180" t="s">
        <v>42</v>
      </c>
      <c r="U1644" s="155"/>
      <c r="V1644" s="155"/>
      <c r="W1644" s="155"/>
    </row>
    <row r="1645" spans="1:23" ht="15" customHeight="1">
      <c r="A1645" s="180" t="s">
        <v>441</v>
      </c>
      <c r="B1645" s="180">
        <v>61186454</v>
      </c>
      <c r="C1645" s="180" t="s">
        <v>1837</v>
      </c>
      <c r="D1645" s="180" t="s">
        <v>3495</v>
      </c>
      <c r="E1645" s="180" t="s">
        <v>1839</v>
      </c>
      <c r="F1645" s="180">
        <v>1504.84</v>
      </c>
      <c r="G1645" s="180" t="s">
        <v>1840</v>
      </c>
      <c r="H1645" s="180" t="s">
        <v>6798</v>
      </c>
      <c r="I1645" s="180" t="s">
        <v>3866</v>
      </c>
      <c r="J1645" s="180" t="s">
        <v>6799</v>
      </c>
      <c r="K1645" s="180" t="s">
        <v>6800</v>
      </c>
      <c r="L1645" s="180" t="s">
        <v>6801</v>
      </c>
      <c r="M1645" s="180" t="s">
        <v>1837</v>
      </c>
      <c r="N1645" s="180" t="s">
        <v>441</v>
      </c>
      <c r="O1645" s="180">
        <v>61186445</v>
      </c>
      <c r="P1645" s="180">
        <v>61186497</v>
      </c>
      <c r="Q1645" s="180" t="s">
        <v>6802</v>
      </c>
      <c r="R1645" s="180">
        <v>0</v>
      </c>
      <c r="S1645" s="180" t="s">
        <v>1905</v>
      </c>
      <c r="T1645" s="180" t="s">
        <v>42</v>
      </c>
      <c r="U1645" s="155"/>
      <c r="V1645" s="155"/>
      <c r="W1645" s="155"/>
    </row>
    <row r="1646" spans="1:23" ht="15" customHeight="1">
      <c r="A1646" s="180" t="s">
        <v>441</v>
      </c>
      <c r="B1646" s="180">
        <v>65071512</v>
      </c>
      <c r="C1646" s="180" t="s">
        <v>1837</v>
      </c>
      <c r="D1646" s="180" t="s">
        <v>6803</v>
      </c>
      <c r="E1646" s="180" t="s">
        <v>1866</v>
      </c>
      <c r="F1646" s="180">
        <v>741.32</v>
      </c>
      <c r="G1646" s="180" t="s">
        <v>1840</v>
      </c>
      <c r="H1646" s="180" t="s">
        <v>6804</v>
      </c>
      <c r="I1646" s="180" t="s">
        <v>3231</v>
      </c>
      <c r="J1646" s="180" t="s">
        <v>6805</v>
      </c>
      <c r="K1646" s="180" t="s">
        <v>5739</v>
      </c>
      <c r="L1646" s="180" t="s">
        <v>6806</v>
      </c>
      <c r="M1646" s="180" t="s">
        <v>1837</v>
      </c>
      <c r="N1646" s="180" t="s">
        <v>441</v>
      </c>
      <c r="O1646" s="180">
        <v>65071453</v>
      </c>
      <c r="P1646" s="180">
        <v>65072980</v>
      </c>
      <c r="Q1646" s="180" t="s">
        <v>6807</v>
      </c>
      <c r="R1646" s="180">
        <v>0</v>
      </c>
      <c r="S1646" s="180" t="s">
        <v>1905</v>
      </c>
      <c r="T1646" s="180" t="s">
        <v>42</v>
      </c>
      <c r="U1646" s="155"/>
      <c r="V1646" s="155"/>
      <c r="W1646" s="155"/>
    </row>
    <row r="1647" spans="1:23" ht="15" customHeight="1">
      <c r="A1647" s="180" t="s">
        <v>441</v>
      </c>
      <c r="B1647" s="180">
        <v>70835740</v>
      </c>
      <c r="C1647" s="180" t="s">
        <v>1837</v>
      </c>
      <c r="D1647" s="180" t="s">
        <v>2500</v>
      </c>
      <c r="E1647" s="180" t="s">
        <v>1839</v>
      </c>
      <c r="F1647" s="180">
        <v>722.56</v>
      </c>
      <c r="G1647" s="180" t="s">
        <v>1840</v>
      </c>
      <c r="H1647" s="180" t="s">
        <v>6808</v>
      </c>
      <c r="I1647" s="180" t="s">
        <v>5757</v>
      </c>
      <c r="J1647" s="180" t="s">
        <v>6809</v>
      </c>
      <c r="K1647" s="180" t="s">
        <v>6810</v>
      </c>
      <c r="L1647" s="180" t="s">
        <v>6811</v>
      </c>
      <c r="M1647" s="180" t="s">
        <v>1837</v>
      </c>
      <c r="N1647" s="180" t="s">
        <v>441</v>
      </c>
      <c r="O1647" s="180">
        <v>70835703</v>
      </c>
      <c r="P1647" s="180">
        <v>70835776</v>
      </c>
      <c r="Q1647" s="180" t="s">
        <v>3340</v>
      </c>
      <c r="R1647" s="180">
        <v>0</v>
      </c>
      <c r="S1647" s="180" t="s">
        <v>33</v>
      </c>
      <c r="T1647" s="180" t="s">
        <v>42</v>
      </c>
      <c r="U1647" s="155"/>
      <c r="V1647" s="155"/>
      <c r="W1647" s="155"/>
    </row>
    <row r="1648" spans="1:23" ht="15" customHeight="1">
      <c r="A1648" s="180" t="s">
        <v>441</v>
      </c>
      <c r="B1648" s="180">
        <v>73385903</v>
      </c>
      <c r="C1648" s="180" t="s">
        <v>1837</v>
      </c>
      <c r="D1648" s="180" t="s">
        <v>1839</v>
      </c>
      <c r="E1648" s="180" t="s">
        <v>3341</v>
      </c>
      <c r="F1648" s="180" t="s">
        <v>1837</v>
      </c>
      <c r="G1648" s="180" t="s">
        <v>1840</v>
      </c>
      <c r="H1648" s="180" t="s">
        <v>3342</v>
      </c>
      <c r="I1648" s="180" t="s">
        <v>1842</v>
      </c>
      <c r="J1648" s="180" t="s">
        <v>1837</v>
      </c>
      <c r="K1648" s="180" t="s">
        <v>3343</v>
      </c>
      <c r="L1648" s="180" t="s">
        <v>1837</v>
      </c>
      <c r="M1648" s="180" t="s">
        <v>1844</v>
      </c>
      <c r="N1648" s="180" t="s">
        <v>441</v>
      </c>
      <c r="O1648" s="180">
        <v>73385868</v>
      </c>
      <c r="P1648" s="180">
        <v>73386192</v>
      </c>
      <c r="Q1648" s="180" t="s">
        <v>3344</v>
      </c>
      <c r="R1648" s="180">
        <v>0</v>
      </c>
      <c r="S1648" s="180" t="s">
        <v>1905</v>
      </c>
      <c r="T1648" s="180" t="s">
        <v>42</v>
      </c>
      <c r="U1648" s="155"/>
      <c r="V1648" s="155"/>
      <c r="W1648" s="155"/>
    </row>
    <row r="1649" spans="1:23" ht="15" customHeight="1">
      <c r="A1649" s="180" t="s">
        <v>441</v>
      </c>
      <c r="B1649" s="180">
        <v>73448097</v>
      </c>
      <c r="C1649" s="180" t="s">
        <v>1837</v>
      </c>
      <c r="D1649" s="180" t="s">
        <v>2311</v>
      </c>
      <c r="E1649" s="180" t="s">
        <v>1839</v>
      </c>
      <c r="F1649" s="180">
        <v>2464.9299999999998</v>
      </c>
      <c r="G1649" s="180" t="s">
        <v>1840</v>
      </c>
      <c r="H1649" s="180" t="s">
        <v>3345</v>
      </c>
      <c r="I1649" s="180" t="s">
        <v>2744</v>
      </c>
      <c r="J1649" s="180" t="s">
        <v>3346</v>
      </c>
      <c r="K1649" s="180" t="s">
        <v>3347</v>
      </c>
      <c r="L1649" s="180" t="s">
        <v>3348</v>
      </c>
      <c r="M1649" s="180" t="s">
        <v>1844</v>
      </c>
      <c r="N1649" s="180" t="s">
        <v>441</v>
      </c>
      <c r="O1649" s="180">
        <v>73447959</v>
      </c>
      <c r="P1649" s="180">
        <v>73454067</v>
      </c>
      <c r="Q1649" s="180" t="s">
        <v>3344</v>
      </c>
      <c r="R1649" s="180">
        <v>0</v>
      </c>
      <c r="S1649" s="180" t="s">
        <v>1905</v>
      </c>
      <c r="T1649" s="180" t="s">
        <v>42</v>
      </c>
      <c r="U1649" s="155"/>
      <c r="V1649" s="155"/>
      <c r="W1649" s="155"/>
    </row>
    <row r="1650" spans="1:23" ht="15" customHeight="1">
      <c r="A1650" s="180" t="s">
        <v>441</v>
      </c>
      <c r="B1650" s="180">
        <v>74415138</v>
      </c>
      <c r="C1650" s="180" t="s">
        <v>1837</v>
      </c>
      <c r="D1650" s="180" t="s">
        <v>1890</v>
      </c>
      <c r="E1650" s="180" t="s">
        <v>3349</v>
      </c>
      <c r="F1650" s="180">
        <v>618.23</v>
      </c>
      <c r="G1650" s="180" t="s">
        <v>1840</v>
      </c>
      <c r="H1650" s="180" t="s">
        <v>3350</v>
      </c>
      <c r="I1650" s="180" t="s">
        <v>1887</v>
      </c>
      <c r="J1650" s="180" t="s">
        <v>3351</v>
      </c>
      <c r="K1650" s="180" t="s">
        <v>3352</v>
      </c>
      <c r="L1650" s="180" t="s">
        <v>1837</v>
      </c>
      <c r="M1650" s="180" t="s">
        <v>1896</v>
      </c>
      <c r="N1650" s="180" t="s">
        <v>441</v>
      </c>
      <c r="O1650" s="180">
        <v>74414328</v>
      </c>
      <c r="P1650" s="180">
        <v>74415618</v>
      </c>
      <c r="Q1650" s="180" t="s">
        <v>3353</v>
      </c>
      <c r="R1650" s="180">
        <v>0</v>
      </c>
      <c r="S1650" s="180" t="s">
        <v>33</v>
      </c>
      <c r="T1650" s="180" t="s">
        <v>42</v>
      </c>
      <c r="U1650" s="155"/>
      <c r="V1650" s="155"/>
      <c r="W1650" s="155"/>
    </row>
    <row r="1651" spans="1:23" ht="15" customHeight="1">
      <c r="A1651" s="180" t="s">
        <v>441</v>
      </c>
      <c r="B1651" s="180">
        <v>74958681</v>
      </c>
      <c r="C1651" s="180" t="s">
        <v>1837</v>
      </c>
      <c r="D1651" s="180" t="s">
        <v>1839</v>
      </c>
      <c r="E1651" s="180" t="s">
        <v>2530</v>
      </c>
      <c r="F1651" s="180">
        <v>831.73</v>
      </c>
      <c r="G1651" s="180" t="s">
        <v>1840</v>
      </c>
      <c r="H1651" s="180" t="s">
        <v>6812</v>
      </c>
      <c r="I1651" s="180" t="s">
        <v>2618</v>
      </c>
      <c r="J1651" s="180" t="s">
        <v>6813</v>
      </c>
      <c r="K1651" s="180" t="s">
        <v>6814</v>
      </c>
      <c r="L1651" s="180" t="s">
        <v>1837</v>
      </c>
      <c r="M1651" s="180" t="s">
        <v>1837</v>
      </c>
      <c r="N1651" s="180" t="s">
        <v>441</v>
      </c>
      <c r="O1651" s="180">
        <v>74958679</v>
      </c>
      <c r="P1651" s="180">
        <v>74958892</v>
      </c>
      <c r="Q1651" s="180" t="s">
        <v>6815</v>
      </c>
      <c r="R1651" s="180">
        <v>0</v>
      </c>
      <c r="S1651" s="180" t="s">
        <v>1905</v>
      </c>
      <c r="T1651" s="180" t="s">
        <v>42</v>
      </c>
      <c r="U1651" s="155"/>
      <c r="V1651" s="155"/>
      <c r="W1651" s="155"/>
    </row>
    <row r="1652" spans="1:23" ht="15" customHeight="1">
      <c r="A1652" s="180" t="s">
        <v>441</v>
      </c>
      <c r="B1652" s="180">
        <v>84552939</v>
      </c>
      <c r="C1652" s="180" t="s">
        <v>1837</v>
      </c>
      <c r="D1652" s="180" t="s">
        <v>5108</v>
      </c>
      <c r="E1652" s="180" t="s">
        <v>1847</v>
      </c>
      <c r="F1652" s="180">
        <v>1633.14</v>
      </c>
      <c r="G1652" s="180" t="s">
        <v>1840</v>
      </c>
      <c r="H1652" s="180" t="s">
        <v>6816</v>
      </c>
      <c r="I1652" s="180" t="s">
        <v>4295</v>
      </c>
      <c r="J1652" s="180" t="s">
        <v>6817</v>
      </c>
      <c r="K1652" s="180" t="s">
        <v>6818</v>
      </c>
      <c r="L1652" s="180" t="s">
        <v>6819</v>
      </c>
      <c r="M1652" s="180" t="s">
        <v>1837</v>
      </c>
      <c r="N1652" s="180" t="s">
        <v>441</v>
      </c>
      <c r="O1652" s="180">
        <v>84552917</v>
      </c>
      <c r="P1652" s="180">
        <v>84553034</v>
      </c>
      <c r="Q1652" s="180" t="s">
        <v>6820</v>
      </c>
      <c r="R1652" s="180">
        <v>0</v>
      </c>
      <c r="S1652" s="180" t="s">
        <v>1905</v>
      </c>
      <c r="T1652" s="180" t="s">
        <v>42</v>
      </c>
      <c r="U1652" s="155"/>
      <c r="V1652" s="155"/>
      <c r="W1652" s="155"/>
    </row>
    <row r="1653" spans="1:23" ht="15" customHeight="1">
      <c r="A1653" s="180" t="s">
        <v>441</v>
      </c>
      <c r="B1653" s="180">
        <v>88627211</v>
      </c>
      <c r="C1653" s="180" t="s">
        <v>1837</v>
      </c>
      <c r="D1653" s="180" t="s">
        <v>2231</v>
      </c>
      <c r="E1653" s="180" t="s">
        <v>1847</v>
      </c>
      <c r="F1653" s="180">
        <v>1142.73</v>
      </c>
      <c r="G1653" s="180" t="s">
        <v>1840</v>
      </c>
      <c r="H1653" s="180" t="s">
        <v>3358</v>
      </c>
      <c r="I1653" s="180" t="s">
        <v>2458</v>
      </c>
      <c r="J1653" s="180" t="s">
        <v>3359</v>
      </c>
      <c r="K1653" s="180" t="s">
        <v>3360</v>
      </c>
      <c r="L1653" s="180" t="s">
        <v>1837</v>
      </c>
      <c r="M1653" s="180" t="s">
        <v>1877</v>
      </c>
      <c r="N1653" s="180" t="s">
        <v>441</v>
      </c>
      <c r="O1653" s="180">
        <v>88626966</v>
      </c>
      <c r="P1653" s="180">
        <v>88627274</v>
      </c>
      <c r="Q1653" s="180" t="s">
        <v>3361</v>
      </c>
      <c r="R1653" s="180">
        <v>0</v>
      </c>
      <c r="S1653" s="180" t="s">
        <v>33</v>
      </c>
      <c r="T1653" s="180" t="s">
        <v>42</v>
      </c>
      <c r="U1653" s="155"/>
      <c r="V1653" s="155"/>
      <c r="W1653" s="155"/>
    </row>
    <row r="1654" spans="1:23" ht="15" customHeight="1">
      <c r="A1654" s="180" t="s">
        <v>441</v>
      </c>
      <c r="B1654" s="180">
        <v>96865281</v>
      </c>
      <c r="C1654" s="180" t="s">
        <v>1837</v>
      </c>
      <c r="D1654" s="180" t="s">
        <v>1847</v>
      </c>
      <c r="E1654" s="180" t="s">
        <v>6821</v>
      </c>
      <c r="F1654" s="180">
        <v>30</v>
      </c>
      <c r="G1654" s="180" t="s">
        <v>1840</v>
      </c>
      <c r="H1654" s="180" t="s">
        <v>6822</v>
      </c>
      <c r="I1654" s="180" t="s">
        <v>773</v>
      </c>
      <c r="J1654" s="180" t="s">
        <v>1837</v>
      </c>
      <c r="K1654" s="180" t="s">
        <v>1837</v>
      </c>
      <c r="L1654" s="180" t="s">
        <v>1837</v>
      </c>
      <c r="M1654" s="180" t="s">
        <v>1896</v>
      </c>
      <c r="N1654" s="180" t="s">
        <v>441</v>
      </c>
      <c r="O1654" s="180">
        <v>96865203</v>
      </c>
      <c r="P1654" s="180">
        <v>96865320</v>
      </c>
      <c r="Q1654" s="180" t="s">
        <v>6823</v>
      </c>
      <c r="R1654" s="180">
        <v>0</v>
      </c>
      <c r="S1654" s="180" t="s">
        <v>33</v>
      </c>
      <c r="T1654" s="180" t="s">
        <v>42</v>
      </c>
      <c r="U1654" s="155"/>
      <c r="V1654" s="155"/>
      <c r="W1654" s="155"/>
    </row>
    <row r="1655" spans="1:23" ht="15" customHeight="1">
      <c r="A1655" s="180" t="s">
        <v>441</v>
      </c>
      <c r="B1655" s="180">
        <v>96865293</v>
      </c>
      <c r="C1655" s="180" t="s">
        <v>1837</v>
      </c>
      <c r="D1655" s="180" t="s">
        <v>1839</v>
      </c>
      <c r="E1655" s="180" t="s">
        <v>6824</v>
      </c>
      <c r="F1655" s="180">
        <v>30</v>
      </c>
      <c r="G1655" s="180" t="s">
        <v>1840</v>
      </c>
      <c r="H1655" s="180" t="s">
        <v>6825</v>
      </c>
      <c r="I1655" s="180" t="s">
        <v>773</v>
      </c>
      <c r="J1655" s="180" t="s">
        <v>1837</v>
      </c>
      <c r="K1655" s="180" t="s">
        <v>1837</v>
      </c>
      <c r="L1655" s="180" t="s">
        <v>1837</v>
      </c>
      <c r="M1655" s="180" t="s">
        <v>1896</v>
      </c>
      <c r="N1655" s="180" t="s">
        <v>441</v>
      </c>
      <c r="O1655" s="180">
        <v>96865203</v>
      </c>
      <c r="P1655" s="180">
        <v>96865320</v>
      </c>
      <c r="Q1655" s="180" t="s">
        <v>6823</v>
      </c>
      <c r="R1655" s="180">
        <v>0</v>
      </c>
      <c r="S1655" s="180" t="s">
        <v>33</v>
      </c>
      <c r="T1655" s="180" t="s">
        <v>42</v>
      </c>
      <c r="U1655" s="155"/>
      <c r="V1655" s="155"/>
      <c r="W1655" s="155"/>
    </row>
    <row r="1656" spans="1:23" ht="15" customHeight="1">
      <c r="A1656" s="180" t="s">
        <v>441</v>
      </c>
      <c r="B1656" s="180">
        <v>101007870</v>
      </c>
      <c r="C1656" s="180" t="s">
        <v>1837</v>
      </c>
      <c r="D1656" s="180" t="s">
        <v>1890</v>
      </c>
      <c r="E1656" s="180" t="s">
        <v>2035</v>
      </c>
      <c r="F1656" s="180">
        <v>3088.38</v>
      </c>
      <c r="G1656" s="180" t="s">
        <v>1840</v>
      </c>
      <c r="H1656" s="180" t="s">
        <v>6826</v>
      </c>
      <c r="I1656" s="180" t="s">
        <v>3279</v>
      </c>
      <c r="J1656" s="180" t="s">
        <v>6827</v>
      </c>
      <c r="K1656" s="180" t="s">
        <v>6828</v>
      </c>
      <c r="L1656" s="180" t="s">
        <v>6829</v>
      </c>
      <c r="M1656" s="180" t="s">
        <v>1837</v>
      </c>
      <c r="N1656" s="180" t="s">
        <v>441</v>
      </c>
      <c r="O1656" s="180">
        <v>101007820</v>
      </c>
      <c r="P1656" s="180">
        <v>101008273</v>
      </c>
      <c r="Q1656" s="180" t="s">
        <v>6830</v>
      </c>
      <c r="R1656" s="180">
        <v>0</v>
      </c>
      <c r="S1656" s="180" t="s">
        <v>33</v>
      </c>
      <c r="T1656" s="180" t="s">
        <v>42</v>
      </c>
      <c r="U1656" s="155"/>
      <c r="V1656" s="155"/>
      <c r="W1656" s="155"/>
    </row>
    <row r="1657" spans="1:23" ht="15" customHeight="1">
      <c r="A1657" s="180" t="s">
        <v>441</v>
      </c>
      <c r="B1657" s="180">
        <v>106447591</v>
      </c>
      <c r="C1657" s="180" t="s">
        <v>1837</v>
      </c>
      <c r="D1657" s="180" t="s">
        <v>2085</v>
      </c>
      <c r="E1657" s="180" t="s">
        <v>1847</v>
      </c>
      <c r="F1657" s="180">
        <v>13.91</v>
      </c>
      <c r="G1657" s="180" t="s">
        <v>2606</v>
      </c>
      <c r="H1657" s="180" t="s">
        <v>6831</v>
      </c>
      <c r="I1657" s="180" t="s">
        <v>1881</v>
      </c>
      <c r="J1657" s="180" t="s">
        <v>6832</v>
      </c>
      <c r="K1657" s="180" t="s">
        <v>1837</v>
      </c>
      <c r="L1657" s="180" t="s">
        <v>1837</v>
      </c>
      <c r="M1657" s="180" t="s">
        <v>1837</v>
      </c>
      <c r="N1657" s="180" t="s">
        <v>441</v>
      </c>
      <c r="O1657" s="180">
        <v>106447417</v>
      </c>
      <c r="P1657" s="180">
        <v>106447613</v>
      </c>
      <c r="Q1657" s="180" t="s">
        <v>6833</v>
      </c>
      <c r="R1657" s="180">
        <v>0</v>
      </c>
      <c r="S1657" s="180" t="s">
        <v>33</v>
      </c>
      <c r="T1657" s="180" t="s">
        <v>42</v>
      </c>
      <c r="U1657" s="155"/>
      <c r="V1657" s="155"/>
      <c r="W1657" s="155"/>
    </row>
    <row r="1658" spans="1:23" ht="15" customHeight="1">
      <c r="A1658" s="180" t="s">
        <v>441</v>
      </c>
      <c r="B1658" s="180">
        <v>107827072</v>
      </c>
      <c r="C1658" s="180" t="s">
        <v>1837</v>
      </c>
      <c r="D1658" s="180" t="s">
        <v>1859</v>
      </c>
      <c r="E1658" s="180" t="s">
        <v>1847</v>
      </c>
      <c r="F1658" s="180">
        <v>475.73</v>
      </c>
      <c r="G1658" s="180" t="s">
        <v>1840</v>
      </c>
      <c r="H1658" s="180" t="s">
        <v>6834</v>
      </c>
      <c r="I1658" s="180" t="s">
        <v>2369</v>
      </c>
      <c r="J1658" s="180" t="s">
        <v>6835</v>
      </c>
      <c r="K1658" s="180" t="s">
        <v>6836</v>
      </c>
      <c r="L1658" s="180" t="s">
        <v>1837</v>
      </c>
      <c r="M1658" s="180" t="s">
        <v>1837</v>
      </c>
      <c r="N1658" s="180" t="s">
        <v>441</v>
      </c>
      <c r="O1658" s="180">
        <v>107827013</v>
      </c>
      <c r="P1658" s="180">
        <v>107827085</v>
      </c>
      <c r="Q1658" s="180" t="s">
        <v>6837</v>
      </c>
      <c r="R1658" s="180">
        <v>0</v>
      </c>
      <c r="S1658" s="180" t="s">
        <v>1905</v>
      </c>
      <c r="T1658" s="180" t="s">
        <v>42</v>
      </c>
      <c r="U1658" s="155"/>
      <c r="V1658" s="155"/>
      <c r="W1658" s="155"/>
    </row>
    <row r="1659" spans="1:23" ht="15" customHeight="1">
      <c r="A1659" s="180" t="s">
        <v>441</v>
      </c>
      <c r="B1659" s="180">
        <v>107848361</v>
      </c>
      <c r="C1659" s="180" t="s">
        <v>1837</v>
      </c>
      <c r="D1659" s="180" t="s">
        <v>2046</v>
      </c>
      <c r="E1659" s="180" t="s">
        <v>1847</v>
      </c>
      <c r="F1659" s="180">
        <v>113.73</v>
      </c>
      <c r="G1659" s="180" t="s">
        <v>1837</v>
      </c>
      <c r="H1659" s="180" t="s">
        <v>6838</v>
      </c>
      <c r="I1659" s="180" t="s">
        <v>2481</v>
      </c>
      <c r="J1659" s="180" t="s">
        <v>6839</v>
      </c>
      <c r="K1659" s="180" t="s">
        <v>1837</v>
      </c>
      <c r="L1659" s="180" t="s">
        <v>1837</v>
      </c>
      <c r="M1659" s="180" t="s">
        <v>1837</v>
      </c>
      <c r="N1659" s="180" t="s">
        <v>441</v>
      </c>
      <c r="O1659" s="180">
        <v>107848340</v>
      </c>
      <c r="P1659" s="180">
        <v>107848536</v>
      </c>
      <c r="Q1659" s="180" t="s">
        <v>6837</v>
      </c>
      <c r="R1659" s="180">
        <v>0</v>
      </c>
      <c r="S1659" s="180" t="s">
        <v>1905</v>
      </c>
      <c r="T1659" s="180" t="s">
        <v>42</v>
      </c>
      <c r="U1659" s="155"/>
      <c r="V1659" s="155"/>
      <c r="W1659" s="155"/>
    </row>
    <row r="1660" spans="1:23" ht="15" customHeight="1">
      <c r="A1660" s="180" t="s">
        <v>441</v>
      </c>
      <c r="B1660" s="180">
        <v>119437075</v>
      </c>
      <c r="C1660" s="180" t="s">
        <v>1837</v>
      </c>
      <c r="D1660" s="180" t="s">
        <v>1890</v>
      </c>
      <c r="E1660" s="180" t="s">
        <v>3366</v>
      </c>
      <c r="F1660" s="180">
        <v>1364.93</v>
      </c>
      <c r="G1660" s="180" t="s">
        <v>1840</v>
      </c>
      <c r="H1660" s="180" t="s">
        <v>3367</v>
      </c>
      <c r="I1660" s="180" t="s">
        <v>2163</v>
      </c>
      <c r="J1660" s="180" t="s">
        <v>3368</v>
      </c>
      <c r="K1660" s="180" t="s">
        <v>3369</v>
      </c>
      <c r="L1660" s="180" t="s">
        <v>3370</v>
      </c>
      <c r="M1660" s="180" t="s">
        <v>1896</v>
      </c>
      <c r="N1660" s="180" t="s">
        <v>441</v>
      </c>
      <c r="O1660" s="180">
        <v>119436888</v>
      </c>
      <c r="P1660" s="180">
        <v>119437440</v>
      </c>
      <c r="Q1660" s="180" t="s">
        <v>3371</v>
      </c>
      <c r="R1660" s="180">
        <v>0</v>
      </c>
      <c r="S1660" s="180" t="s">
        <v>1905</v>
      </c>
      <c r="T1660" s="180" t="s">
        <v>42</v>
      </c>
      <c r="U1660" s="155"/>
      <c r="V1660" s="155"/>
      <c r="W1660" s="155"/>
    </row>
    <row r="1661" spans="1:23" ht="15" customHeight="1">
      <c r="A1661" s="180" t="s">
        <v>441</v>
      </c>
      <c r="B1661" s="180">
        <v>131492343</v>
      </c>
      <c r="C1661" s="180" t="s">
        <v>1837</v>
      </c>
      <c r="D1661" s="180" t="s">
        <v>2182</v>
      </c>
      <c r="E1661" s="180" t="s">
        <v>1890</v>
      </c>
      <c r="F1661" s="180">
        <v>424.73</v>
      </c>
      <c r="G1661" s="180" t="s">
        <v>1840</v>
      </c>
      <c r="H1661" s="180" t="s">
        <v>6840</v>
      </c>
      <c r="I1661" s="180" t="s">
        <v>1887</v>
      </c>
      <c r="J1661" s="180" t="s">
        <v>6841</v>
      </c>
      <c r="K1661" s="180" t="s">
        <v>6842</v>
      </c>
      <c r="L1661" s="180" t="s">
        <v>1837</v>
      </c>
      <c r="M1661" s="180" t="s">
        <v>1837</v>
      </c>
      <c r="N1661" s="180" t="s">
        <v>441</v>
      </c>
      <c r="O1661" s="180">
        <v>131492206</v>
      </c>
      <c r="P1661" s="180">
        <v>131492376</v>
      </c>
      <c r="Q1661" s="180" t="s">
        <v>6843</v>
      </c>
      <c r="R1661" s="180">
        <v>0</v>
      </c>
      <c r="S1661" s="180" t="s">
        <v>33</v>
      </c>
      <c r="T1661" s="180" t="s">
        <v>42</v>
      </c>
      <c r="U1661" s="155"/>
      <c r="V1661" s="155"/>
      <c r="W1661" s="155"/>
    </row>
    <row r="1662" spans="1:23" ht="15" customHeight="1">
      <c r="A1662" s="180" t="s">
        <v>441</v>
      </c>
      <c r="B1662" s="180">
        <v>132317662</v>
      </c>
      <c r="C1662" s="180" t="s">
        <v>1837</v>
      </c>
      <c r="D1662" s="180" t="s">
        <v>6844</v>
      </c>
      <c r="E1662" s="180" t="s">
        <v>1890</v>
      </c>
      <c r="F1662" s="180">
        <v>1935.73</v>
      </c>
      <c r="G1662" s="180" t="s">
        <v>1840</v>
      </c>
      <c r="H1662" s="180" t="s">
        <v>6845</v>
      </c>
      <c r="I1662" s="180" t="s">
        <v>2277</v>
      </c>
      <c r="J1662" s="180" t="s">
        <v>6846</v>
      </c>
      <c r="K1662" s="180" t="s">
        <v>6847</v>
      </c>
      <c r="L1662" s="180" t="s">
        <v>1837</v>
      </c>
      <c r="M1662" s="180" t="s">
        <v>1837</v>
      </c>
      <c r="N1662" s="180" t="s">
        <v>441</v>
      </c>
      <c r="O1662" s="180">
        <v>132317108</v>
      </c>
      <c r="P1662" s="180">
        <v>132318736</v>
      </c>
      <c r="Q1662" s="180" t="s">
        <v>6848</v>
      </c>
      <c r="R1662" s="180">
        <v>0</v>
      </c>
      <c r="S1662" s="180" t="s">
        <v>1905</v>
      </c>
      <c r="T1662" s="180" t="s">
        <v>42</v>
      </c>
      <c r="U1662" s="155"/>
      <c r="V1662" s="155"/>
      <c r="W1662" s="155"/>
    </row>
    <row r="1663" spans="1:23" ht="15" customHeight="1">
      <c r="A1663" s="180" t="s">
        <v>441</v>
      </c>
      <c r="B1663" s="180">
        <v>132645588</v>
      </c>
      <c r="C1663" s="180" t="s">
        <v>1837</v>
      </c>
      <c r="D1663" s="180" t="s">
        <v>6849</v>
      </c>
      <c r="E1663" s="180" t="s">
        <v>1839</v>
      </c>
      <c r="F1663" s="180">
        <v>923.3</v>
      </c>
      <c r="G1663" s="180" t="s">
        <v>1840</v>
      </c>
      <c r="H1663" s="180" t="s">
        <v>6850</v>
      </c>
      <c r="I1663" s="180" t="s">
        <v>6017</v>
      </c>
      <c r="J1663" s="180" t="s">
        <v>6851</v>
      </c>
      <c r="K1663" s="180" t="s">
        <v>6852</v>
      </c>
      <c r="L1663" s="180" t="s">
        <v>6853</v>
      </c>
      <c r="M1663" s="180" t="s">
        <v>1837</v>
      </c>
      <c r="N1663" s="180" t="s">
        <v>441</v>
      </c>
      <c r="O1663" s="180">
        <v>132645100</v>
      </c>
      <c r="P1663" s="180">
        <v>132645606</v>
      </c>
      <c r="Q1663" s="180" t="s">
        <v>6854</v>
      </c>
      <c r="R1663" s="180">
        <v>0</v>
      </c>
      <c r="S1663" s="180" t="s">
        <v>1905</v>
      </c>
      <c r="T1663" s="180" t="s">
        <v>42</v>
      </c>
      <c r="U1663" s="155"/>
      <c r="V1663" s="155"/>
      <c r="W1663" s="155"/>
    </row>
    <row r="1664" spans="1:23" ht="15" customHeight="1">
      <c r="A1664" s="180" t="s">
        <v>441</v>
      </c>
      <c r="B1664" s="180">
        <v>152619552</v>
      </c>
      <c r="C1664" s="180" t="s">
        <v>1837</v>
      </c>
      <c r="D1664" s="180" t="s">
        <v>1866</v>
      </c>
      <c r="E1664" s="180" t="s">
        <v>3106</v>
      </c>
      <c r="F1664" s="180">
        <v>662.4</v>
      </c>
      <c r="G1664" s="180" t="s">
        <v>1837</v>
      </c>
      <c r="H1664" s="180" t="s">
        <v>3376</v>
      </c>
      <c r="I1664" s="180" t="s">
        <v>2098</v>
      </c>
      <c r="J1664" s="180" t="s">
        <v>3377</v>
      </c>
      <c r="K1664" s="180" t="s">
        <v>1837</v>
      </c>
      <c r="L1664" s="180" t="s">
        <v>1837</v>
      </c>
      <c r="M1664" s="180" t="s">
        <v>1877</v>
      </c>
      <c r="N1664" s="180" t="s">
        <v>441</v>
      </c>
      <c r="O1664" s="180">
        <v>152619508</v>
      </c>
      <c r="P1664" s="180">
        <v>152619718</v>
      </c>
      <c r="Q1664" s="180" t="s">
        <v>3378</v>
      </c>
      <c r="R1664" s="180">
        <v>0</v>
      </c>
      <c r="S1664" s="180" t="s">
        <v>1905</v>
      </c>
      <c r="T1664" s="180" t="s">
        <v>42</v>
      </c>
      <c r="U1664" s="155"/>
      <c r="V1664" s="155"/>
      <c r="W1664" s="155"/>
    </row>
    <row r="1665" spans="1:23" ht="15" customHeight="1">
      <c r="A1665" s="180" t="s">
        <v>441</v>
      </c>
      <c r="B1665" s="180">
        <v>158102039</v>
      </c>
      <c r="C1665" s="180" t="s">
        <v>1837</v>
      </c>
      <c r="D1665" s="180" t="s">
        <v>1866</v>
      </c>
      <c r="E1665" s="180" t="s">
        <v>2066</v>
      </c>
      <c r="F1665" s="180">
        <v>1563.94</v>
      </c>
      <c r="G1665" s="180" t="s">
        <v>1840</v>
      </c>
      <c r="H1665" s="180" t="s">
        <v>5210</v>
      </c>
      <c r="I1665" s="180" t="s">
        <v>5211</v>
      </c>
      <c r="J1665" s="180" t="s">
        <v>6855</v>
      </c>
      <c r="K1665" s="180" t="s">
        <v>6856</v>
      </c>
      <c r="L1665" s="180" t="s">
        <v>6857</v>
      </c>
      <c r="M1665" s="180" t="s">
        <v>1837</v>
      </c>
      <c r="N1665" s="180" t="s">
        <v>441</v>
      </c>
      <c r="O1665" s="180">
        <v>158102039</v>
      </c>
      <c r="P1665" s="180">
        <v>158102125</v>
      </c>
      <c r="Q1665" s="180" t="s">
        <v>5215</v>
      </c>
      <c r="R1665" s="180">
        <v>0</v>
      </c>
      <c r="S1665" s="180" t="s">
        <v>1905</v>
      </c>
      <c r="T1665" s="180" t="s">
        <v>42</v>
      </c>
      <c r="U1665" s="155"/>
      <c r="V1665" s="155"/>
      <c r="W1665" s="155"/>
    </row>
    <row r="1666" spans="1:23" ht="15" customHeight="1">
      <c r="A1666" s="180" t="s">
        <v>441</v>
      </c>
      <c r="B1666" s="180">
        <v>176119230</v>
      </c>
      <c r="C1666" s="180" t="s">
        <v>1837</v>
      </c>
      <c r="D1666" s="180" t="s">
        <v>1890</v>
      </c>
      <c r="E1666" s="180" t="s">
        <v>6858</v>
      </c>
      <c r="F1666" s="180">
        <v>30</v>
      </c>
      <c r="G1666" s="180" t="s">
        <v>1840</v>
      </c>
      <c r="H1666" s="180" t="s">
        <v>6859</v>
      </c>
      <c r="I1666" s="180" t="s">
        <v>773</v>
      </c>
      <c r="J1666" s="180" t="s">
        <v>1837</v>
      </c>
      <c r="K1666" s="180" t="s">
        <v>1837</v>
      </c>
      <c r="L1666" s="180" t="s">
        <v>1837</v>
      </c>
      <c r="M1666" s="180" t="s">
        <v>1844</v>
      </c>
      <c r="N1666" s="180" t="s">
        <v>441</v>
      </c>
      <c r="O1666" s="180">
        <v>176118953</v>
      </c>
      <c r="P1666" s="180">
        <v>176119231</v>
      </c>
      <c r="Q1666" s="180" t="s">
        <v>6860</v>
      </c>
      <c r="R1666" s="180">
        <v>0</v>
      </c>
      <c r="S1666" s="180" t="s">
        <v>1905</v>
      </c>
      <c r="T1666" s="180" t="s">
        <v>42</v>
      </c>
      <c r="U1666" s="155"/>
      <c r="V1666" s="155"/>
      <c r="W1666" s="155"/>
    </row>
    <row r="1667" spans="1:23" ht="15" customHeight="1">
      <c r="A1667" s="180" t="s">
        <v>441</v>
      </c>
      <c r="B1667" s="180">
        <v>177629445</v>
      </c>
      <c r="C1667" s="180" t="s">
        <v>1837</v>
      </c>
      <c r="D1667" s="180" t="s">
        <v>1866</v>
      </c>
      <c r="E1667" s="180" t="s">
        <v>3094</v>
      </c>
      <c r="F1667" s="180">
        <v>2205.19</v>
      </c>
      <c r="G1667" s="180" t="s">
        <v>1840</v>
      </c>
      <c r="H1667" s="180" t="s">
        <v>3385</v>
      </c>
      <c r="I1667" s="180" t="s">
        <v>2075</v>
      </c>
      <c r="J1667" s="180" t="s">
        <v>3386</v>
      </c>
      <c r="K1667" s="180" t="s">
        <v>3387</v>
      </c>
      <c r="L1667" s="180" t="s">
        <v>3388</v>
      </c>
      <c r="M1667" s="180" t="s">
        <v>1896</v>
      </c>
      <c r="N1667" s="180" t="s">
        <v>441</v>
      </c>
      <c r="O1667" s="180">
        <v>177629406</v>
      </c>
      <c r="P1667" s="180">
        <v>177629562</v>
      </c>
      <c r="Q1667" s="180" t="s">
        <v>3389</v>
      </c>
      <c r="R1667" s="180">
        <v>0</v>
      </c>
      <c r="S1667" s="180" t="s">
        <v>33</v>
      </c>
      <c r="T1667" s="180" t="s">
        <v>42</v>
      </c>
      <c r="U1667" s="155"/>
      <c r="V1667" s="155"/>
      <c r="W1667" s="155"/>
    </row>
    <row r="1668" spans="1:23" ht="15" customHeight="1">
      <c r="A1668" s="180" t="s">
        <v>441</v>
      </c>
      <c r="B1668" s="180">
        <v>185738878</v>
      </c>
      <c r="C1668" s="180" t="s">
        <v>1837</v>
      </c>
      <c r="D1668" s="180" t="s">
        <v>1890</v>
      </c>
      <c r="E1668" s="180" t="s">
        <v>2319</v>
      </c>
      <c r="F1668" s="180">
        <v>506.96</v>
      </c>
      <c r="G1668" s="180" t="s">
        <v>1840</v>
      </c>
      <c r="H1668" s="180" t="s">
        <v>6861</v>
      </c>
      <c r="I1668" s="180" t="s">
        <v>3607</v>
      </c>
      <c r="J1668" s="180" t="s">
        <v>6862</v>
      </c>
      <c r="K1668" s="180" t="s">
        <v>6863</v>
      </c>
      <c r="L1668" s="180" t="s">
        <v>6864</v>
      </c>
      <c r="M1668" s="180" t="s">
        <v>1837</v>
      </c>
      <c r="N1668" s="180" t="s">
        <v>441</v>
      </c>
      <c r="O1668" s="180">
        <v>185738627</v>
      </c>
      <c r="P1668" s="180">
        <v>185738993</v>
      </c>
      <c r="Q1668" s="180" t="s">
        <v>6865</v>
      </c>
      <c r="R1668" s="180">
        <v>0</v>
      </c>
      <c r="S1668" s="180" t="s">
        <v>1905</v>
      </c>
      <c r="T1668" s="180" t="s">
        <v>42</v>
      </c>
      <c r="U1668" s="155"/>
      <c r="V1668" s="155"/>
      <c r="W1668" s="155"/>
    </row>
    <row r="1669" spans="1:23" ht="15" customHeight="1">
      <c r="A1669" s="180" t="s">
        <v>441</v>
      </c>
      <c r="B1669" s="180">
        <v>186694302</v>
      </c>
      <c r="C1669" s="180" t="s">
        <v>1837</v>
      </c>
      <c r="D1669" s="180" t="s">
        <v>1890</v>
      </c>
      <c r="E1669" s="180" t="s">
        <v>1898</v>
      </c>
      <c r="F1669" s="180">
        <v>30</v>
      </c>
      <c r="G1669" s="180" t="s">
        <v>1840</v>
      </c>
      <c r="H1669" s="180" t="s">
        <v>6866</v>
      </c>
      <c r="I1669" s="180" t="s">
        <v>773</v>
      </c>
      <c r="J1669" s="180" t="s">
        <v>1837</v>
      </c>
      <c r="K1669" s="180" t="s">
        <v>1837</v>
      </c>
      <c r="L1669" s="180" t="s">
        <v>1837</v>
      </c>
      <c r="M1669" s="180" t="s">
        <v>1877</v>
      </c>
      <c r="N1669" s="180" t="s">
        <v>441</v>
      </c>
      <c r="O1669" s="180">
        <v>186694173</v>
      </c>
      <c r="P1669" s="180">
        <v>186694411</v>
      </c>
      <c r="Q1669" s="180" t="s">
        <v>3400</v>
      </c>
      <c r="R1669" s="180">
        <v>0</v>
      </c>
      <c r="S1669" s="180" t="s">
        <v>1905</v>
      </c>
      <c r="T1669" s="180" t="s">
        <v>42</v>
      </c>
      <c r="U1669" s="155"/>
      <c r="V1669" s="155"/>
      <c r="W1669" s="155"/>
    </row>
    <row r="1670" spans="1:23" ht="15" customHeight="1">
      <c r="A1670" s="180" t="s">
        <v>441</v>
      </c>
      <c r="B1670" s="180">
        <v>186694320</v>
      </c>
      <c r="C1670" s="180" t="s">
        <v>1837</v>
      </c>
      <c r="D1670" s="180" t="s">
        <v>1866</v>
      </c>
      <c r="E1670" s="180" t="s">
        <v>2684</v>
      </c>
      <c r="F1670" s="180">
        <v>407.73</v>
      </c>
      <c r="G1670" s="180" t="s">
        <v>1840</v>
      </c>
      <c r="H1670" s="180" t="s">
        <v>3397</v>
      </c>
      <c r="I1670" s="180" t="s">
        <v>2608</v>
      </c>
      <c r="J1670" s="180" t="s">
        <v>3398</v>
      </c>
      <c r="K1670" s="180" t="s">
        <v>3399</v>
      </c>
      <c r="L1670" s="180" t="s">
        <v>1837</v>
      </c>
      <c r="M1670" s="180" t="s">
        <v>1877</v>
      </c>
      <c r="N1670" s="180" t="s">
        <v>441</v>
      </c>
      <c r="O1670" s="180">
        <v>186694173</v>
      </c>
      <c r="P1670" s="180">
        <v>186694411</v>
      </c>
      <c r="Q1670" s="180" t="s">
        <v>3400</v>
      </c>
      <c r="R1670" s="180">
        <v>0</v>
      </c>
      <c r="S1670" s="180" t="s">
        <v>1905</v>
      </c>
      <c r="T1670" s="180" t="s">
        <v>42</v>
      </c>
      <c r="U1670" s="155"/>
      <c r="V1670" s="155"/>
      <c r="W1670" s="155"/>
    </row>
    <row r="1671" spans="1:23" ht="15" customHeight="1">
      <c r="A1671" s="180" t="s">
        <v>441</v>
      </c>
      <c r="B1671" s="180">
        <v>210315041</v>
      </c>
      <c r="C1671" s="180" t="s">
        <v>1837</v>
      </c>
      <c r="D1671" s="180" t="s">
        <v>2000</v>
      </c>
      <c r="E1671" s="180" t="s">
        <v>1890</v>
      </c>
      <c r="F1671" s="180">
        <v>399.73</v>
      </c>
      <c r="G1671" s="180" t="s">
        <v>1840</v>
      </c>
      <c r="H1671" s="180" t="s">
        <v>6867</v>
      </c>
      <c r="I1671" s="180" t="s">
        <v>1887</v>
      </c>
      <c r="J1671" s="180" t="s">
        <v>6868</v>
      </c>
      <c r="K1671" s="180" t="s">
        <v>6869</v>
      </c>
      <c r="L1671" s="180" t="s">
        <v>1837</v>
      </c>
      <c r="M1671" s="180" t="s">
        <v>1837</v>
      </c>
      <c r="N1671" s="180" t="s">
        <v>441</v>
      </c>
      <c r="O1671" s="180">
        <v>210314910</v>
      </c>
      <c r="P1671" s="180">
        <v>210315042</v>
      </c>
      <c r="Q1671" s="180" t="s">
        <v>6870</v>
      </c>
      <c r="R1671" s="180">
        <v>0</v>
      </c>
      <c r="S1671" s="180" t="s">
        <v>33</v>
      </c>
      <c r="T1671" s="180" t="s">
        <v>42</v>
      </c>
      <c r="U1671" s="155"/>
      <c r="V1671" s="155"/>
      <c r="W1671" s="155"/>
    </row>
    <row r="1672" spans="1:23" ht="15" customHeight="1">
      <c r="A1672" s="180" t="s">
        <v>441</v>
      </c>
      <c r="B1672" s="180">
        <v>210556728</v>
      </c>
      <c r="C1672" s="180" t="s">
        <v>1837</v>
      </c>
      <c r="D1672" s="180" t="s">
        <v>1890</v>
      </c>
      <c r="E1672" s="180" t="s">
        <v>1913</v>
      </c>
      <c r="F1672" s="180">
        <v>3423.26</v>
      </c>
      <c r="G1672" s="180" t="s">
        <v>1840</v>
      </c>
      <c r="H1672" s="180" t="s">
        <v>3401</v>
      </c>
      <c r="I1672" s="180" t="s">
        <v>2999</v>
      </c>
      <c r="J1672" s="180" t="s">
        <v>3402</v>
      </c>
      <c r="K1672" s="180" t="s">
        <v>3403</v>
      </c>
      <c r="L1672" s="180" t="s">
        <v>3404</v>
      </c>
      <c r="M1672" s="180" t="s">
        <v>1844</v>
      </c>
      <c r="N1672" s="180" t="s">
        <v>441</v>
      </c>
      <c r="O1672" s="180">
        <v>210556718</v>
      </c>
      <c r="P1672" s="180">
        <v>210556859</v>
      </c>
      <c r="Q1672" s="180" t="s">
        <v>3405</v>
      </c>
      <c r="R1672" s="180">
        <v>0</v>
      </c>
      <c r="S1672" s="180" t="s">
        <v>1905</v>
      </c>
      <c r="T1672" s="180" t="s">
        <v>42</v>
      </c>
      <c r="U1672" s="155"/>
      <c r="V1672" s="155"/>
      <c r="W1672" s="155"/>
    </row>
    <row r="1673" spans="1:23" ht="15" customHeight="1">
      <c r="A1673" s="180" t="s">
        <v>441</v>
      </c>
      <c r="B1673" s="180">
        <v>213277913</v>
      </c>
      <c r="C1673" s="180" t="s">
        <v>1837</v>
      </c>
      <c r="D1673" s="180" t="s">
        <v>1839</v>
      </c>
      <c r="E1673" s="180" t="s">
        <v>6871</v>
      </c>
      <c r="F1673" s="180">
        <v>1006.1</v>
      </c>
      <c r="G1673" s="180" t="s">
        <v>1840</v>
      </c>
      <c r="H1673" s="180" t="s">
        <v>6872</v>
      </c>
      <c r="I1673" s="180" t="s">
        <v>4252</v>
      </c>
      <c r="J1673" s="180" t="s">
        <v>6873</v>
      </c>
      <c r="K1673" s="180" t="s">
        <v>6874</v>
      </c>
      <c r="L1673" s="180" t="s">
        <v>6875</v>
      </c>
      <c r="M1673" s="180" t="s">
        <v>1837</v>
      </c>
      <c r="N1673" s="180" t="s">
        <v>441</v>
      </c>
      <c r="O1673" s="180">
        <v>213277716</v>
      </c>
      <c r="P1673" s="180">
        <v>213277941</v>
      </c>
      <c r="Q1673" s="180" t="s">
        <v>6876</v>
      </c>
      <c r="R1673" s="180">
        <v>0</v>
      </c>
      <c r="S1673" s="180" t="s">
        <v>33</v>
      </c>
      <c r="T1673" s="180" t="s">
        <v>42</v>
      </c>
      <c r="U1673" s="155"/>
      <c r="V1673" s="155"/>
      <c r="W1673" s="155"/>
    </row>
    <row r="1674" spans="1:23" ht="15" customHeight="1">
      <c r="A1674" s="180" t="s">
        <v>441</v>
      </c>
      <c r="B1674" s="180">
        <v>216100265</v>
      </c>
      <c r="C1674" s="180" t="s">
        <v>1837</v>
      </c>
      <c r="D1674" s="180" t="s">
        <v>2000</v>
      </c>
      <c r="E1674" s="180" t="s">
        <v>1890</v>
      </c>
      <c r="F1674" s="180">
        <v>46.73</v>
      </c>
      <c r="G1674" s="180" t="s">
        <v>1840</v>
      </c>
      <c r="H1674" s="180" t="s">
        <v>6877</v>
      </c>
      <c r="I1674" s="180" t="s">
        <v>2098</v>
      </c>
      <c r="J1674" s="180" t="s">
        <v>6878</v>
      </c>
      <c r="K1674" s="180" t="s">
        <v>1837</v>
      </c>
      <c r="L1674" s="180" t="s">
        <v>1837</v>
      </c>
      <c r="M1674" s="180" t="s">
        <v>1837</v>
      </c>
      <c r="N1674" s="180" t="s">
        <v>441</v>
      </c>
      <c r="O1674" s="180">
        <v>216099919</v>
      </c>
      <c r="P1674" s="180">
        <v>216100542</v>
      </c>
      <c r="Q1674" s="180" t="s">
        <v>6879</v>
      </c>
      <c r="R1674" s="180">
        <v>0</v>
      </c>
      <c r="S1674" s="180" t="s">
        <v>1905</v>
      </c>
      <c r="T1674" s="180" t="s">
        <v>42</v>
      </c>
      <c r="U1674" s="155"/>
      <c r="V1674" s="155"/>
      <c r="W1674" s="155"/>
    </row>
    <row r="1675" spans="1:23" ht="15" customHeight="1">
      <c r="A1675" s="180" t="s">
        <v>441</v>
      </c>
      <c r="B1675" s="180">
        <v>216100270</v>
      </c>
      <c r="C1675" s="180" t="s">
        <v>1837</v>
      </c>
      <c r="D1675" s="180" t="s">
        <v>2264</v>
      </c>
      <c r="E1675" s="180" t="s">
        <v>1847</v>
      </c>
      <c r="F1675" s="180">
        <v>21.76</v>
      </c>
      <c r="G1675" s="180" t="s">
        <v>2606</v>
      </c>
      <c r="H1675" s="180" t="s">
        <v>6880</v>
      </c>
      <c r="I1675" s="180" t="s">
        <v>2369</v>
      </c>
      <c r="J1675" s="180" t="s">
        <v>6881</v>
      </c>
      <c r="K1675" s="180" t="s">
        <v>1837</v>
      </c>
      <c r="L1675" s="180" t="s">
        <v>1837</v>
      </c>
      <c r="M1675" s="180" t="s">
        <v>1837</v>
      </c>
      <c r="N1675" s="180" t="s">
        <v>441</v>
      </c>
      <c r="O1675" s="180">
        <v>216099919</v>
      </c>
      <c r="P1675" s="180">
        <v>216100542</v>
      </c>
      <c r="Q1675" s="180" t="s">
        <v>6879</v>
      </c>
      <c r="R1675" s="180">
        <v>0</v>
      </c>
      <c r="S1675" s="180" t="s">
        <v>1905</v>
      </c>
      <c r="T1675" s="180" t="s">
        <v>42</v>
      </c>
      <c r="U1675" s="155"/>
      <c r="V1675" s="155"/>
      <c r="W1675" s="155"/>
    </row>
    <row r="1676" spans="1:23" ht="15" customHeight="1">
      <c r="A1676" s="180" t="s">
        <v>441</v>
      </c>
      <c r="B1676" s="180">
        <v>216100274</v>
      </c>
      <c r="C1676" s="180" t="s">
        <v>1837</v>
      </c>
      <c r="D1676" s="180" t="s">
        <v>6882</v>
      </c>
      <c r="E1676" s="180" t="s">
        <v>1866</v>
      </c>
      <c r="F1676" s="180">
        <v>18.79</v>
      </c>
      <c r="G1676" s="180" t="s">
        <v>2606</v>
      </c>
      <c r="H1676" s="180" t="s">
        <v>6880</v>
      </c>
      <c r="I1676" s="180" t="s">
        <v>2184</v>
      </c>
      <c r="J1676" s="180" t="s">
        <v>6883</v>
      </c>
      <c r="K1676" s="180" t="s">
        <v>1837</v>
      </c>
      <c r="L1676" s="180" t="s">
        <v>1837</v>
      </c>
      <c r="M1676" s="180" t="s">
        <v>1837</v>
      </c>
      <c r="N1676" s="180" t="s">
        <v>441</v>
      </c>
      <c r="O1676" s="180">
        <v>216099919</v>
      </c>
      <c r="P1676" s="180">
        <v>216100542</v>
      </c>
      <c r="Q1676" s="180" t="s">
        <v>6879</v>
      </c>
      <c r="R1676" s="180">
        <v>0</v>
      </c>
      <c r="S1676" s="180" t="s">
        <v>1905</v>
      </c>
      <c r="T1676" s="180" t="s">
        <v>42</v>
      </c>
      <c r="U1676" s="155"/>
      <c r="V1676" s="155"/>
      <c r="W1676" s="155"/>
    </row>
    <row r="1677" spans="1:23" ht="15" customHeight="1">
      <c r="A1677" s="180" t="s">
        <v>441</v>
      </c>
      <c r="B1677" s="180">
        <v>216633567</v>
      </c>
      <c r="C1677" s="180" t="s">
        <v>1837</v>
      </c>
      <c r="D1677" s="180" t="s">
        <v>1847</v>
      </c>
      <c r="E1677" s="180" t="s">
        <v>2472</v>
      </c>
      <c r="F1677" s="180">
        <v>1815.06</v>
      </c>
      <c r="G1677" s="180" t="s">
        <v>1840</v>
      </c>
      <c r="H1677" s="180" t="s">
        <v>3406</v>
      </c>
      <c r="I1677" s="180" t="s">
        <v>2452</v>
      </c>
      <c r="J1677" s="180" t="s">
        <v>3407</v>
      </c>
      <c r="K1677" s="180" t="s">
        <v>3408</v>
      </c>
      <c r="L1677" s="180" t="s">
        <v>1837</v>
      </c>
      <c r="M1677" s="180" t="s">
        <v>1844</v>
      </c>
      <c r="N1677" s="180" t="s">
        <v>441</v>
      </c>
      <c r="O1677" s="180">
        <v>216633523</v>
      </c>
      <c r="P1677" s="180">
        <v>216633965</v>
      </c>
      <c r="Q1677" s="180" t="s">
        <v>3409</v>
      </c>
      <c r="R1677" s="180">
        <v>0</v>
      </c>
      <c r="S1677" s="180" t="s">
        <v>1905</v>
      </c>
      <c r="T1677" s="180" t="s">
        <v>42</v>
      </c>
      <c r="U1677" s="155"/>
      <c r="V1677" s="155"/>
      <c r="W1677" s="155"/>
    </row>
    <row r="1678" spans="1:23" ht="15" customHeight="1">
      <c r="A1678" s="180" t="s">
        <v>441</v>
      </c>
      <c r="B1678" s="180">
        <v>219496868</v>
      </c>
      <c r="C1678" s="180" t="s">
        <v>1837</v>
      </c>
      <c r="D1678" s="180" t="s">
        <v>1839</v>
      </c>
      <c r="E1678" s="180" t="s">
        <v>2135</v>
      </c>
      <c r="F1678" s="180">
        <v>497.77</v>
      </c>
      <c r="G1678" s="180" t="s">
        <v>1840</v>
      </c>
      <c r="H1678" s="180" t="s">
        <v>6884</v>
      </c>
      <c r="I1678" s="180" t="s">
        <v>3242</v>
      </c>
      <c r="J1678" s="180" t="s">
        <v>6885</v>
      </c>
      <c r="K1678" s="180" t="s">
        <v>6886</v>
      </c>
      <c r="L1678" s="180" t="s">
        <v>6887</v>
      </c>
      <c r="M1678" s="180" t="s">
        <v>1837</v>
      </c>
      <c r="N1678" s="180" t="s">
        <v>441</v>
      </c>
      <c r="O1678" s="180">
        <v>219496808</v>
      </c>
      <c r="P1678" s="180">
        <v>219497116</v>
      </c>
      <c r="Q1678" s="180" t="s">
        <v>6888</v>
      </c>
      <c r="R1678" s="180">
        <v>0</v>
      </c>
      <c r="S1678" s="180" t="s">
        <v>1905</v>
      </c>
      <c r="T1678" s="180" t="s">
        <v>42</v>
      </c>
      <c r="U1678" s="155"/>
      <c r="V1678" s="155"/>
      <c r="W1678" s="155"/>
    </row>
    <row r="1679" spans="1:23" ht="15" customHeight="1">
      <c r="A1679" s="180" t="s">
        <v>441</v>
      </c>
      <c r="B1679" s="180">
        <v>232847516</v>
      </c>
      <c r="C1679" s="180" t="s">
        <v>1837</v>
      </c>
      <c r="D1679" s="180" t="s">
        <v>3390</v>
      </c>
      <c r="E1679" s="180" t="s">
        <v>1847</v>
      </c>
      <c r="F1679" s="180">
        <v>1300.73</v>
      </c>
      <c r="G1679" s="180" t="s">
        <v>1840</v>
      </c>
      <c r="H1679" s="180" t="s">
        <v>5247</v>
      </c>
      <c r="I1679" s="180" t="s">
        <v>2277</v>
      </c>
      <c r="J1679" s="180" t="s">
        <v>6889</v>
      </c>
      <c r="K1679" s="180" t="s">
        <v>6890</v>
      </c>
      <c r="L1679" s="180" t="s">
        <v>1837</v>
      </c>
      <c r="M1679" s="180" t="s">
        <v>1837</v>
      </c>
      <c r="N1679" s="180" t="s">
        <v>441</v>
      </c>
      <c r="O1679" s="180">
        <v>232847347</v>
      </c>
      <c r="P1679" s="180">
        <v>232847571</v>
      </c>
      <c r="Q1679" s="180" t="s">
        <v>3418</v>
      </c>
      <c r="R1679" s="180">
        <v>0</v>
      </c>
      <c r="S1679" s="180" t="s">
        <v>1905</v>
      </c>
      <c r="T1679" s="180" t="s">
        <v>42</v>
      </c>
      <c r="U1679" s="155"/>
      <c r="V1679" s="155"/>
      <c r="W1679" s="155"/>
    </row>
    <row r="1680" spans="1:23" ht="15" customHeight="1">
      <c r="A1680" s="180" t="s">
        <v>441</v>
      </c>
      <c r="B1680" s="180">
        <v>233521093</v>
      </c>
      <c r="C1680" s="180" t="s">
        <v>1837</v>
      </c>
      <c r="D1680" s="180" t="s">
        <v>1839</v>
      </c>
      <c r="E1680" s="180" t="s">
        <v>4524</v>
      </c>
      <c r="F1680" s="180">
        <v>1738.32</v>
      </c>
      <c r="G1680" s="180" t="s">
        <v>1840</v>
      </c>
      <c r="H1680" s="180" t="s">
        <v>5250</v>
      </c>
      <c r="I1680" s="180" t="s">
        <v>5251</v>
      </c>
      <c r="J1680" s="180" t="s">
        <v>6891</v>
      </c>
      <c r="K1680" s="180" t="s">
        <v>6892</v>
      </c>
      <c r="L1680" s="180" t="s">
        <v>6893</v>
      </c>
      <c r="M1680" s="180" t="s">
        <v>1837</v>
      </c>
      <c r="N1680" s="180" t="s">
        <v>441</v>
      </c>
      <c r="O1680" s="180">
        <v>233520990</v>
      </c>
      <c r="P1680" s="180">
        <v>233521114</v>
      </c>
      <c r="Q1680" s="180" t="s">
        <v>5255</v>
      </c>
      <c r="R1680" s="180">
        <v>0</v>
      </c>
      <c r="S1680" s="180" t="s">
        <v>33</v>
      </c>
      <c r="T1680" s="180" t="s">
        <v>42</v>
      </c>
      <c r="U1680" s="155"/>
      <c r="V1680" s="155"/>
      <c r="W1680" s="155"/>
    </row>
    <row r="1681" spans="1:23" ht="15" customHeight="1">
      <c r="A1681" s="180" t="s">
        <v>441</v>
      </c>
      <c r="B1681" s="180">
        <v>233565576</v>
      </c>
      <c r="C1681" s="180" t="s">
        <v>1837</v>
      </c>
      <c r="D1681" s="180" t="s">
        <v>1839</v>
      </c>
      <c r="E1681" s="180" t="s">
        <v>2135</v>
      </c>
      <c r="F1681" s="180">
        <v>1058.1600000000001</v>
      </c>
      <c r="G1681" s="180" t="s">
        <v>1840</v>
      </c>
      <c r="H1681" s="180" t="s">
        <v>6894</v>
      </c>
      <c r="I1681" s="180" t="s">
        <v>2954</v>
      </c>
      <c r="J1681" s="180" t="s">
        <v>6895</v>
      </c>
      <c r="K1681" s="180" t="s">
        <v>3810</v>
      </c>
      <c r="L1681" s="180" t="s">
        <v>6896</v>
      </c>
      <c r="M1681" s="180" t="s">
        <v>1837</v>
      </c>
      <c r="N1681" s="180" t="s">
        <v>441</v>
      </c>
      <c r="O1681" s="180">
        <v>233565355</v>
      </c>
      <c r="P1681" s="180">
        <v>233565590</v>
      </c>
      <c r="Q1681" s="180" t="s">
        <v>5255</v>
      </c>
      <c r="R1681" s="180">
        <v>0</v>
      </c>
      <c r="S1681" s="180" t="s">
        <v>33</v>
      </c>
      <c r="T1681" s="180" t="s">
        <v>42</v>
      </c>
      <c r="U1681" s="155"/>
      <c r="V1681" s="155"/>
      <c r="W1681" s="155"/>
    </row>
    <row r="1682" spans="1:23" ht="15" customHeight="1">
      <c r="A1682" s="180" t="s">
        <v>441</v>
      </c>
      <c r="B1682" s="180">
        <v>233822976</v>
      </c>
      <c r="C1682" s="180" t="s">
        <v>1837</v>
      </c>
      <c r="D1682" s="180" t="s">
        <v>6897</v>
      </c>
      <c r="E1682" s="180" t="s">
        <v>1890</v>
      </c>
      <c r="F1682" s="180">
        <v>969.62</v>
      </c>
      <c r="G1682" s="180" t="s">
        <v>1840</v>
      </c>
      <c r="H1682" s="180" t="s">
        <v>6898</v>
      </c>
      <c r="I1682" s="180" t="s">
        <v>6899</v>
      </c>
      <c r="J1682" s="180" t="s">
        <v>6900</v>
      </c>
      <c r="K1682" s="180" t="s">
        <v>6901</v>
      </c>
      <c r="L1682" s="180" t="s">
        <v>6902</v>
      </c>
      <c r="M1682" s="180" t="s">
        <v>1837</v>
      </c>
      <c r="N1682" s="180" t="s">
        <v>441</v>
      </c>
      <c r="O1682" s="180">
        <v>233822880</v>
      </c>
      <c r="P1682" s="180">
        <v>233823018</v>
      </c>
      <c r="Q1682" s="180" t="s">
        <v>6903</v>
      </c>
      <c r="R1682" s="180">
        <v>0</v>
      </c>
      <c r="S1682" s="180" t="s">
        <v>1905</v>
      </c>
      <c r="T1682" s="180" t="s">
        <v>42</v>
      </c>
      <c r="U1682" s="155"/>
      <c r="V1682" s="155"/>
      <c r="W1682" s="155"/>
    </row>
    <row r="1683" spans="1:23" ht="15" customHeight="1">
      <c r="A1683" s="180" t="s">
        <v>441</v>
      </c>
      <c r="B1683" s="180">
        <v>240757423</v>
      </c>
      <c r="C1683" s="180" t="s">
        <v>1837</v>
      </c>
      <c r="D1683" s="180" t="s">
        <v>3435</v>
      </c>
      <c r="E1683" s="180" t="s">
        <v>1890</v>
      </c>
      <c r="F1683" s="180">
        <v>597.05999999999995</v>
      </c>
      <c r="G1683" s="180" t="s">
        <v>1840</v>
      </c>
      <c r="H1683" s="180" t="s">
        <v>3436</v>
      </c>
      <c r="I1683" s="180" t="s">
        <v>1887</v>
      </c>
      <c r="J1683" s="180" t="s">
        <v>3437</v>
      </c>
      <c r="K1683" s="180" t="s">
        <v>3438</v>
      </c>
      <c r="L1683" s="180" t="s">
        <v>1837</v>
      </c>
      <c r="M1683" s="180" t="s">
        <v>1844</v>
      </c>
      <c r="N1683" s="180" t="s">
        <v>441</v>
      </c>
      <c r="O1683" s="180">
        <v>240757318</v>
      </c>
      <c r="P1683" s="180">
        <v>240757594</v>
      </c>
      <c r="Q1683" s="180" t="s">
        <v>3439</v>
      </c>
      <c r="R1683" s="180">
        <v>0</v>
      </c>
      <c r="S1683" s="180" t="s">
        <v>33</v>
      </c>
      <c r="T1683" s="180" t="s">
        <v>42</v>
      </c>
      <c r="U1683" s="155"/>
      <c r="V1683" s="155"/>
      <c r="W1683" s="155"/>
    </row>
    <row r="1684" spans="1:23" ht="15" customHeight="1">
      <c r="A1684" s="180" t="s">
        <v>441</v>
      </c>
      <c r="B1684" s="180">
        <v>241096043</v>
      </c>
      <c r="C1684" s="180" t="s">
        <v>1837</v>
      </c>
      <c r="D1684" s="180" t="s">
        <v>6904</v>
      </c>
      <c r="E1684" s="180" t="s">
        <v>1847</v>
      </c>
      <c r="F1684" s="180">
        <v>1307.48</v>
      </c>
      <c r="G1684" s="180" t="s">
        <v>1840</v>
      </c>
      <c r="H1684" s="180" t="s">
        <v>6905</v>
      </c>
      <c r="I1684" s="180" t="s">
        <v>3921</v>
      </c>
      <c r="J1684" s="180" t="s">
        <v>6906</v>
      </c>
      <c r="K1684" s="180" t="s">
        <v>6907</v>
      </c>
      <c r="L1684" s="180" t="s">
        <v>6908</v>
      </c>
      <c r="M1684" s="180" t="s">
        <v>1837</v>
      </c>
      <c r="N1684" s="180" t="s">
        <v>441</v>
      </c>
      <c r="O1684" s="180">
        <v>241095997</v>
      </c>
      <c r="P1684" s="180">
        <v>241096438</v>
      </c>
      <c r="Q1684" s="180" t="s">
        <v>6909</v>
      </c>
      <c r="R1684" s="180">
        <v>0</v>
      </c>
      <c r="S1684" s="180" t="s">
        <v>33</v>
      </c>
      <c r="T1684" s="180" t="s">
        <v>42</v>
      </c>
      <c r="U1684" s="155"/>
      <c r="V1684" s="155"/>
      <c r="W1684" s="155"/>
    </row>
    <row r="1685" spans="1:23" ht="15" customHeight="1">
      <c r="A1685" s="180" t="s">
        <v>458</v>
      </c>
      <c r="B1685" s="180">
        <v>145514</v>
      </c>
      <c r="C1685" s="180" t="s">
        <v>1837</v>
      </c>
      <c r="D1685" s="180" t="s">
        <v>6910</v>
      </c>
      <c r="E1685" s="180" t="s">
        <v>1866</v>
      </c>
      <c r="F1685" s="180">
        <v>1229.98</v>
      </c>
      <c r="G1685" s="180" t="s">
        <v>1840</v>
      </c>
      <c r="H1685" s="180" t="s">
        <v>6911</v>
      </c>
      <c r="I1685" s="180" t="s">
        <v>6017</v>
      </c>
      <c r="J1685" s="180" t="s">
        <v>6912</v>
      </c>
      <c r="K1685" s="180" t="s">
        <v>6913</v>
      </c>
      <c r="L1685" s="180" t="s">
        <v>6914</v>
      </c>
      <c r="M1685" s="180" t="s">
        <v>1837</v>
      </c>
      <c r="N1685" s="180" t="s">
        <v>458</v>
      </c>
      <c r="O1685" s="180">
        <v>145414</v>
      </c>
      <c r="P1685" s="180">
        <v>145692</v>
      </c>
      <c r="Q1685" s="180" t="s">
        <v>3445</v>
      </c>
      <c r="R1685" s="180">
        <v>0</v>
      </c>
      <c r="S1685" s="180" t="s">
        <v>1905</v>
      </c>
      <c r="T1685" s="180" t="s">
        <v>42</v>
      </c>
      <c r="U1685" s="155"/>
      <c r="V1685" s="155"/>
      <c r="W1685" s="155"/>
    </row>
    <row r="1686" spans="1:23" ht="15" customHeight="1">
      <c r="A1686" s="180" t="s">
        <v>458</v>
      </c>
      <c r="B1686" s="180">
        <v>145669</v>
      </c>
      <c r="C1686" s="180" t="s">
        <v>1837</v>
      </c>
      <c r="D1686" s="180" t="s">
        <v>3440</v>
      </c>
      <c r="E1686" s="180" t="s">
        <v>1890</v>
      </c>
      <c r="F1686" s="180">
        <v>1224</v>
      </c>
      <c r="G1686" s="180" t="s">
        <v>1840</v>
      </c>
      <c r="H1686" s="180" t="s">
        <v>3441</v>
      </c>
      <c r="I1686" s="180" t="s">
        <v>2422</v>
      </c>
      <c r="J1686" s="180" t="s">
        <v>3442</v>
      </c>
      <c r="K1686" s="180" t="s">
        <v>3443</v>
      </c>
      <c r="L1686" s="180" t="s">
        <v>3444</v>
      </c>
      <c r="M1686" s="180" t="s">
        <v>1896</v>
      </c>
      <c r="N1686" s="180" t="s">
        <v>458</v>
      </c>
      <c r="O1686" s="180">
        <v>145414</v>
      </c>
      <c r="P1686" s="180">
        <v>145692</v>
      </c>
      <c r="Q1686" s="180" t="s">
        <v>3445</v>
      </c>
      <c r="R1686" s="180">
        <v>0</v>
      </c>
      <c r="S1686" s="180" t="s">
        <v>1905</v>
      </c>
      <c r="T1686" s="180" t="s">
        <v>42</v>
      </c>
      <c r="U1686" s="155"/>
      <c r="V1686" s="155"/>
      <c r="W1686" s="155"/>
    </row>
    <row r="1687" spans="1:23" ht="15" customHeight="1">
      <c r="A1687" s="180" t="s">
        <v>458</v>
      </c>
      <c r="B1687" s="180">
        <v>257794</v>
      </c>
      <c r="C1687" s="180" t="s">
        <v>1837</v>
      </c>
      <c r="D1687" s="180" t="s">
        <v>3446</v>
      </c>
      <c r="E1687" s="180" t="s">
        <v>1847</v>
      </c>
      <c r="F1687" s="180">
        <v>2324.17</v>
      </c>
      <c r="G1687" s="180" t="s">
        <v>1840</v>
      </c>
      <c r="H1687" s="180" t="s">
        <v>3447</v>
      </c>
      <c r="I1687" s="180" t="s">
        <v>2675</v>
      </c>
      <c r="J1687" s="180" t="s">
        <v>3448</v>
      </c>
      <c r="K1687" s="180" t="s">
        <v>3449</v>
      </c>
      <c r="L1687" s="180" t="s">
        <v>3450</v>
      </c>
      <c r="M1687" s="180" t="s">
        <v>1844</v>
      </c>
      <c r="N1687" s="180" t="s">
        <v>458</v>
      </c>
      <c r="O1687" s="180">
        <v>257778</v>
      </c>
      <c r="P1687" s="180">
        <v>257836</v>
      </c>
      <c r="Q1687" s="180" t="s">
        <v>3451</v>
      </c>
      <c r="R1687" s="180">
        <v>0</v>
      </c>
      <c r="S1687" s="180" t="s">
        <v>1905</v>
      </c>
      <c r="T1687" s="180" t="s">
        <v>42</v>
      </c>
      <c r="U1687" s="155"/>
      <c r="V1687" s="155"/>
      <c r="W1687" s="155"/>
    </row>
    <row r="1688" spans="1:23" ht="15" customHeight="1">
      <c r="A1688" s="180" t="s">
        <v>458</v>
      </c>
      <c r="B1688" s="180">
        <v>1915405</v>
      </c>
      <c r="C1688" s="180" t="s">
        <v>1837</v>
      </c>
      <c r="D1688" s="180" t="s">
        <v>6915</v>
      </c>
      <c r="E1688" s="180" t="s">
        <v>1847</v>
      </c>
      <c r="F1688" s="180">
        <v>337.73</v>
      </c>
      <c r="G1688" s="180" t="s">
        <v>1837</v>
      </c>
      <c r="H1688" s="180" t="s">
        <v>6916</v>
      </c>
      <c r="I1688" s="180" t="s">
        <v>2104</v>
      </c>
      <c r="J1688" s="180" t="s">
        <v>6917</v>
      </c>
      <c r="K1688" s="180" t="s">
        <v>1837</v>
      </c>
      <c r="L1688" s="180" t="s">
        <v>1837</v>
      </c>
      <c r="M1688" s="180" t="s">
        <v>1837</v>
      </c>
      <c r="N1688" s="180" t="s">
        <v>458</v>
      </c>
      <c r="O1688" s="180">
        <v>1915098</v>
      </c>
      <c r="P1688" s="180">
        <v>1915455</v>
      </c>
      <c r="Q1688" s="180" t="s">
        <v>6918</v>
      </c>
      <c r="R1688" s="180">
        <v>0</v>
      </c>
      <c r="S1688" s="180" t="s">
        <v>1905</v>
      </c>
      <c r="T1688" s="180" t="s">
        <v>42</v>
      </c>
      <c r="U1688" s="155"/>
      <c r="V1688" s="155"/>
      <c r="W1688" s="155"/>
    </row>
    <row r="1689" spans="1:23" ht="15" customHeight="1">
      <c r="A1689" s="180" t="s">
        <v>458</v>
      </c>
      <c r="B1689" s="180">
        <v>21126073</v>
      </c>
      <c r="C1689" s="180" t="s">
        <v>1837</v>
      </c>
      <c r="D1689" s="180" t="s">
        <v>1847</v>
      </c>
      <c r="E1689" s="180" t="s">
        <v>1859</v>
      </c>
      <c r="F1689" s="180">
        <v>797.61</v>
      </c>
      <c r="G1689" s="180" t="s">
        <v>1840</v>
      </c>
      <c r="H1689" s="180" t="s">
        <v>3452</v>
      </c>
      <c r="I1689" s="180" t="s">
        <v>3064</v>
      </c>
      <c r="J1689" s="180" t="s">
        <v>6919</v>
      </c>
      <c r="K1689" s="180" t="s">
        <v>6920</v>
      </c>
      <c r="L1689" s="180" t="s">
        <v>6921</v>
      </c>
      <c r="M1689" s="180" t="s">
        <v>1837</v>
      </c>
      <c r="N1689" s="180" t="s">
        <v>458</v>
      </c>
      <c r="O1689" s="180">
        <v>21126036</v>
      </c>
      <c r="P1689" s="180">
        <v>21126204</v>
      </c>
      <c r="Q1689" s="180" t="s">
        <v>3456</v>
      </c>
      <c r="R1689" s="180">
        <v>0</v>
      </c>
      <c r="S1689" s="180" t="s">
        <v>1905</v>
      </c>
      <c r="T1689" s="180" t="s">
        <v>42</v>
      </c>
      <c r="U1689" s="155"/>
      <c r="V1689" s="155"/>
      <c r="W1689" s="155"/>
    </row>
    <row r="1690" spans="1:23" ht="15" customHeight="1">
      <c r="A1690" s="180" t="s">
        <v>458</v>
      </c>
      <c r="B1690" s="180">
        <v>25476413</v>
      </c>
      <c r="C1690" s="180" t="s">
        <v>1837</v>
      </c>
      <c r="D1690" s="180" t="s">
        <v>3457</v>
      </c>
      <c r="E1690" s="180" t="s">
        <v>1866</v>
      </c>
      <c r="F1690" s="180">
        <v>1137.47</v>
      </c>
      <c r="G1690" s="180" t="s">
        <v>1840</v>
      </c>
      <c r="H1690" s="180" t="s">
        <v>3458</v>
      </c>
      <c r="I1690" s="180" t="s">
        <v>3459</v>
      </c>
      <c r="J1690" s="180" t="s">
        <v>3460</v>
      </c>
      <c r="K1690" s="180" t="s">
        <v>3461</v>
      </c>
      <c r="L1690" s="180" t="s">
        <v>3462</v>
      </c>
      <c r="M1690" s="180" t="s">
        <v>1896</v>
      </c>
      <c r="N1690" s="180" t="s">
        <v>458</v>
      </c>
      <c r="O1690" s="180">
        <v>25476042</v>
      </c>
      <c r="P1690" s="180">
        <v>25477089</v>
      </c>
      <c r="Q1690" s="180" t="s">
        <v>3463</v>
      </c>
      <c r="R1690" s="180">
        <v>0</v>
      </c>
      <c r="S1690" s="180" t="s">
        <v>33</v>
      </c>
      <c r="T1690" s="180" t="s">
        <v>42</v>
      </c>
      <c r="U1690" s="155"/>
      <c r="V1690" s="155"/>
      <c r="W1690" s="155"/>
    </row>
    <row r="1691" spans="1:23" ht="15" customHeight="1">
      <c r="A1691" s="180" t="s">
        <v>458</v>
      </c>
      <c r="B1691" s="180">
        <v>34077058</v>
      </c>
      <c r="C1691" s="180" t="s">
        <v>1837</v>
      </c>
      <c r="D1691" s="180" t="s">
        <v>1847</v>
      </c>
      <c r="E1691" s="180" t="s">
        <v>2231</v>
      </c>
      <c r="F1691" s="180">
        <v>1530.73</v>
      </c>
      <c r="G1691" s="180" t="s">
        <v>1840</v>
      </c>
      <c r="H1691" s="180" t="s">
        <v>3464</v>
      </c>
      <c r="I1691" s="180" t="s">
        <v>2532</v>
      </c>
      <c r="J1691" s="180" t="s">
        <v>3465</v>
      </c>
      <c r="K1691" s="180" t="s">
        <v>3466</v>
      </c>
      <c r="L1691" s="180" t="s">
        <v>1837</v>
      </c>
      <c r="M1691" s="180" t="s">
        <v>1877</v>
      </c>
      <c r="N1691" s="180" t="s">
        <v>458</v>
      </c>
      <c r="O1691" s="180">
        <v>34077027</v>
      </c>
      <c r="P1691" s="180">
        <v>34077245</v>
      </c>
      <c r="Q1691" s="180" t="s">
        <v>3467</v>
      </c>
      <c r="R1691" s="180">
        <v>0</v>
      </c>
      <c r="S1691" s="180" t="s">
        <v>1905</v>
      </c>
      <c r="T1691" s="180" t="s">
        <v>42</v>
      </c>
      <c r="U1691" s="155"/>
      <c r="V1691" s="155"/>
      <c r="W1691" s="155"/>
    </row>
    <row r="1692" spans="1:23" ht="15" customHeight="1">
      <c r="A1692" s="180" t="s">
        <v>458</v>
      </c>
      <c r="B1692" s="180">
        <v>36793328</v>
      </c>
      <c r="C1692" s="180" t="s">
        <v>1837</v>
      </c>
      <c r="D1692" s="180" t="s">
        <v>6922</v>
      </c>
      <c r="E1692" s="180" t="s">
        <v>1890</v>
      </c>
      <c r="F1692" s="180">
        <v>818.28</v>
      </c>
      <c r="G1692" s="180" t="s">
        <v>1840</v>
      </c>
      <c r="H1692" s="180" t="s">
        <v>6923</v>
      </c>
      <c r="I1692" s="180" t="s">
        <v>3064</v>
      </c>
      <c r="J1692" s="180" t="s">
        <v>6924</v>
      </c>
      <c r="K1692" s="180" t="s">
        <v>6925</v>
      </c>
      <c r="L1692" s="180" t="s">
        <v>6926</v>
      </c>
      <c r="M1692" s="180" t="s">
        <v>1837</v>
      </c>
      <c r="N1692" s="180" t="s">
        <v>458</v>
      </c>
      <c r="O1692" s="180">
        <v>36793248</v>
      </c>
      <c r="P1692" s="180">
        <v>36794599</v>
      </c>
      <c r="Q1692" s="180" t="s">
        <v>6927</v>
      </c>
      <c r="R1692" s="180">
        <v>0</v>
      </c>
      <c r="S1692" s="180" t="s">
        <v>33</v>
      </c>
      <c r="T1692" s="180" t="s">
        <v>42</v>
      </c>
      <c r="U1692" s="155"/>
      <c r="V1692" s="155"/>
      <c r="W1692" s="155"/>
    </row>
    <row r="1693" spans="1:23" ht="15" customHeight="1">
      <c r="A1693" s="180" t="s">
        <v>458</v>
      </c>
      <c r="B1693" s="180">
        <v>37179387</v>
      </c>
      <c r="C1693" s="180" t="s">
        <v>1837</v>
      </c>
      <c r="D1693" s="180" t="s">
        <v>1866</v>
      </c>
      <c r="E1693" s="180" t="s">
        <v>3473</v>
      </c>
      <c r="F1693" s="180">
        <v>1208.81</v>
      </c>
      <c r="G1693" s="180" t="s">
        <v>1840</v>
      </c>
      <c r="H1693" s="180" t="s">
        <v>3474</v>
      </c>
      <c r="I1693" s="180" t="s">
        <v>3475</v>
      </c>
      <c r="J1693" s="180" t="s">
        <v>1837</v>
      </c>
      <c r="K1693" s="180" t="s">
        <v>3476</v>
      </c>
      <c r="L1693" s="180" t="s">
        <v>1837</v>
      </c>
      <c r="M1693" s="180" t="s">
        <v>1877</v>
      </c>
      <c r="N1693" s="180" t="s">
        <v>458</v>
      </c>
      <c r="O1693" s="180">
        <v>37179222</v>
      </c>
      <c r="P1693" s="180">
        <v>37179480</v>
      </c>
      <c r="Q1693" s="180" t="s">
        <v>3477</v>
      </c>
      <c r="R1693" s="180">
        <v>0</v>
      </c>
      <c r="S1693" s="180" t="s">
        <v>33</v>
      </c>
      <c r="T1693" s="180" t="s">
        <v>42</v>
      </c>
      <c r="U1693" s="155"/>
      <c r="V1693" s="155"/>
      <c r="W1693" s="155"/>
    </row>
    <row r="1694" spans="1:23" ht="15" customHeight="1">
      <c r="A1694" s="180" t="s">
        <v>458</v>
      </c>
      <c r="B1694" s="180">
        <v>38246121</v>
      </c>
      <c r="C1694" s="180" t="s">
        <v>1837</v>
      </c>
      <c r="D1694" s="180" t="s">
        <v>1890</v>
      </c>
      <c r="E1694" s="180" t="s">
        <v>5647</v>
      </c>
      <c r="F1694" s="180">
        <v>508.26</v>
      </c>
      <c r="G1694" s="180" t="s">
        <v>1840</v>
      </c>
      <c r="H1694" s="180" t="s">
        <v>6928</v>
      </c>
      <c r="I1694" s="180" t="s">
        <v>6929</v>
      </c>
      <c r="J1694" s="180" t="s">
        <v>6930</v>
      </c>
      <c r="K1694" s="180" t="s">
        <v>6931</v>
      </c>
      <c r="L1694" s="180" t="s">
        <v>6932</v>
      </c>
      <c r="M1694" s="180" t="s">
        <v>1837</v>
      </c>
      <c r="N1694" s="180" t="s">
        <v>458</v>
      </c>
      <c r="O1694" s="180">
        <v>38245928</v>
      </c>
      <c r="P1694" s="180">
        <v>38246126</v>
      </c>
      <c r="Q1694" s="180" t="s">
        <v>6933</v>
      </c>
      <c r="R1694" s="180">
        <v>0</v>
      </c>
      <c r="S1694" s="180" t="s">
        <v>33</v>
      </c>
      <c r="T1694" s="180" t="s">
        <v>42</v>
      </c>
      <c r="U1694" s="155"/>
      <c r="V1694" s="155"/>
      <c r="W1694" s="155"/>
    </row>
    <row r="1695" spans="1:23" ht="15" customHeight="1">
      <c r="A1695" s="180" t="s">
        <v>458</v>
      </c>
      <c r="B1695" s="180">
        <v>45891598</v>
      </c>
      <c r="C1695" s="180" t="s">
        <v>1837</v>
      </c>
      <c r="D1695" s="180" t="s">
        <v>2288</v>
      </c>
      <c r="E1695" s="180" t="s">
        <v>1847</v>
      </c>
      <c r="F1695" s="180">
        <v>763.73</v>
      </c>
      <c r="G1695" s="180" t="s">
        <v>1840</v>
      </c>
      <c r="H1695" s="180" t="s">
        <v>3478</v>
      </c>
      <c r="I1695" s="180" t="s">
        <v>1881</v>
      </c>
      <c r="J1695" s="180" t="s">
        <v>3479</v>
      </c>
      <c r="K1695" s="180" t="s">
        <v>3480</v>
      </c>
      <c r="L1695" s="180" t="s">
        <v>1837</v>
      </c>
      <c r="M1695" s="180" t="s">
        <v>1877</v>
      </c>
      <c r="N1695" s="180" t="s">
        <v>458</v>
      </c>
      <c r="O1695" s="180">
        <v>45891568</v>
      </c>
      <c r="P1695" s="180">
        <v>45891762</v>
      </c>
      <c r="Q1695" s="180" t="s">
        <v>3481</v>
      </c>
      <c r="R1695" s="180">
        <v>0</v>
      </c>
      <c r="S1695" s="180" t="s">
        <v>1905</v>
      </c>
      <c r="T1695" s="180" t="s">
        <v>42</v>
      </c>
      <c r="U1695" s="155"/>
      <c r="V1695" s="155"/>
      <c r="W1695" s="155"/>
    </row>
    <row r="1696" spans="1:23" ht="15" customHeight="1">
      <c r="A1696" s="180" t="s">
        <v>458</v>
      </c>
      <c r="B1696" s="180">
        <v>47651062</v>
      </c>
      <c r="C1696" s="180" t="s">
        <v>1837</v>
      </c>
      <c r="D1696" s="180" t="s">
        <v>6934</v>
      </c>
      <c r="E1696" s="180" t="s">
        <v>1839</v>
      </c>
      <c r="F1696" s="180">
        <v>163.72999999999999</v>
      </c>
      <c r="G1696" s="180" t="s">
        <v>1840</v>
      </c>
      <c r="H1696" s="180" t="s">
        <v>6935</v>
      </c>
      <c r="I1696" s="180" t="s">
        <v>1881</v>
      </c>
      <c r="J1696" s="180" t="s">
        <v>6936</v>
      </c>
      <c r="K1696" s="180" t="s">
        <v>6937</v>
      </c>
      <c r="L1696" s="180" t="s">
        <v>1837</v>
      </c>
      <c r="M1696" s="180" t="s">
        <v>1837</v>
      </c>
      <c r="N1696" s="180" t="s">
        <v>458</v>
      </c>
      <c r="O1696" s="180">
        <v>47650981</v>
      </c>
      <c r="P1696" s="180">
        <v>47651276</v>
      </c>
      <c r="Q1696" s="180" t="s">
        <v>3485</v>
      </c>
      <c r="R1696" s="180">
        <v>0</v>
      </c>
      <c r="S1696" s="180" t="s">
        <v>1905</v>
      </c>
      <c r="T1696" s="180" t="s">
        <v>42</v>
      </c>
      <c r="U1696" s="155"/>
      <c r="V1696" s="155"/>
      <c r="W1696" s="155"/>
    </row>
    <row r="1697" spans="1:23" ht="15" customHeight="1">
      <c r="A1697" s="180" t="s">
        <v>458</v>
      </c>
      <c r="B1697" s="180">
        <v>62065249</v>
      </c>
      <c r="C1697" s="180" t="s">
        <v>1837</v>
      </c>
      <c r="D1697" s="180" t="s">
        <v>3490</v>
      </c>
      <c r="E1697" s="180" t="s">
        <v>1839</v>
      </c>
      <c r="F1697" s="180">
        <v>1854.01</v>
      </c>
      <c r="G1697" s="180" t="s">
        <v>1840</v>
      </c>
      <c r="H1697" s="180" t="s">
        <v>3491</v>
      </c>
      <c r="I1697" s="180" t="s">
        <v>2622</v>
      </c>
      <c r="J1697" s="180" t="s">
        <v>3492</v>
      </c>
      <c r="K1697" s="180" t="s">
        <v>3493</v>
      </c>
      <c r="L1697" s="180" t="s">
        <v>1837</v>
      </c>
      <c r="M1697" s="180" t="s">
        <v>1877</v>
      </c>
      <c r="N1697" s="180" t="s">
        <v>458</v>
      </c>
      <c r="O1697" s="180">
        <v>62064450</v>
      </c>
      <c r="P1697" s="180">
        <v>62065810</v>
      </c>
      <c r="Q1697" s="180" t="s">
        <v>3494</v>
      </c>
      <c r="R1697" s="180">
        <v>0</v>
      </c>
      <c r="S1697" s="180" t="s">
        <v>33</v>
      </c>
      <c r="T1697" s="180" t="s">
        <v>42</v>
      </c>
      <c r="U1697" s="155"/>
      <c r="V1697" s="155"/>
      <c r="W1697" s="155"/>
    </row>
    <row r="1698" spans="1:23" ht="15" customHeight="1">
      <c r="A1698" s="180" t="s">
        <v>458</v>
      </c>
      <c r="B1698" s="180">
        <v>62813242</v>
      </c>
      <c r="C1698" s="180" t="s">
        <v>1837</v>
      </c>
      <c r="D1698" s="180" t="s">
        <v>6938</v>
      </c>
      <c r="E1698" s="180" t="s">
        <v>1866</v>
      </c>
      <c r="F1698" s="180">
        <v>30</v>
      </c>
      <c r="G1698" s="180" t="s">
        <v>1840</v>
      </c>
      <c r="H1698" s="180" t="s">
        <v>6939</v>
      </c>
      <c r="I1698" s="180" t="s">
        <v>773</v>
      </c>
      <c r="J1698" s="180" t="s">
        <v>1837</v>
      </c>
      <c r="K1698" s="180" t="s">
        <v>1837</v>
      </c>
      <c r="L1698" s="180" t="s">
        <v>1837</v>
      </c>
      <c r="M1698" s="180" t="s">
        <v>1896</v>
      </c>
      <c r="N1698" s="180" t="s">
        <v>458</v>
      </c>
      <c r="O1698" s="180">
        <v>62812229</v>
      </c>
      <c r="P1698" s="180">
        <v>62813649</v>
      </c>
      <c r="Q1698" s="180" t="s">
        <v>6940</v>
      </c>
      <c r="R1698" s="180">
        <v>0</v>
      </c>
      <c r="S1698" s="180" t="s">
        <v>1905</v>
      </c>
      <c r="T1698" s="180" t="s">
        <v>42</v>
      </c>
      <c r="U1698" s="155"/>
      <c r="V1698" s="155"/>
      <c r="W1698" s="155"/>
    </row>
    <row r="1699" spans="1:23" ht="15" customHeight="1">
      <c r="A1699" s="180" t="s">
        <v>458</v>
      </c>
      <c r="B1699" s="180">
        <v>62813285</v>
      </c>
      <c r="C1699" s="180" t="s">
        <v>1837</v>
      </c>
      <c r="D1699" s="180" t="s">
        <v>6941</v>
      </c>
      <c r="E1699" s="180" t="s">
        <v>1866</v>
      </c>
      <c r="F1699" s="180">
        <v>30</v>
      </c>
      <c r="G1699" s="180" t="s">
        <v>1840</v>
      </c>
      <c r="H1699" s="180" t="s">
        <v>6942</v>
      </c>
      <c r="I1699" s="180" t="s">
        <v>773</v>
      </c>
      <c r="J1699" s="180" t="s">
        <v>1837</v>
      </c>
      <c r="K1699" s="180" t="s">
        <v>1837</v>
      </c>
      <c r="L1699" s="180" t="s">
        <v>1837</v>
      </c>
      <c r="M1699" s="180" t="s">
        <v>1896</v>
      </c>
      <c r="N1699" s="180" t="s">
        <v>458</v>
      </c>
      <c r="O1699" s="180">
        <v>62812229</v>
      </c>
      <c r="P1699" s="180">
        <v>62813649</v>
      </c>
      <c r="Q1699" s="180" t="s">
        <v>6940</v>
      </c>
      <c r="R1699" s="180">
        <v>0</v>
      </c>
      <c r="S1699" s="180" t="s">
        <v>1905</v>
      </c>
      <c r="T1699" s="180" t="s">
        <v>42</v>
      </c>
      <c r="U1699" s="155"/>
      <c r="V1699" s="155"/>
      <c r="W1699" s="155"/>
    </row>
    <row r="1700" spans="1:23" ht="15" customHeight="1">
      <c r="A1700" s="180" t="s">
        <v>458</v>
      </c>
      <c r="B1700" s="180">
        <v>62813326</v>
      </c>
      <c r="C1700" s="180" t="s">
        <v>1837</v>
      </c>
      <c r="D1700" s="180" t="s">
        <v>6943</v>
      </c>
      <c r="E1700" s="180" t="s">
        <v>1866</v>
      </c>
      <c r="F1700" s="180">
        <v>30</v>
      </c>
      <c r="G1700" s="180" t="s">
        <v>1840</v>
      </c>
      <c r="H1700" s="180" t="s">
        <v>6944</v>
      </c>
      <c r="I1700" s="180" t="s">
        <v>773</v>
      </c>
      <c r="J1700" s="180" t="s">
        <v>1837</v>
      </c>
      <c r="K1700" s="180" t="s">
        <v>1837</v>
      </c>
      <c r="L1700" s="180" t="s">
        <v>1837</v>
      </c>
      <c r="M1700" s="180" t="s">
        <v>1896</v>
      </c>
      <c r="N1700" s="180" t="s">
        <v>458</v>
      </c>
      <c r="O1700" s="180">
        <v>62812229</v>
      </c>
      <c r="P1700" s="180">
        <v>62813649</v>
      </c>
      <c r="Q1700" s="180" t="s">
        <v>6940</v>
      </c>
      <c r="R1700" s="180">
        <v>0</v>
      </c>
      <c r="S1700" s="180" t="s">
        <v>1905</v>
      </c>
      <c r="T1700" s="180" t="s">
        <v>42</v>
      </c>
      <c r="U1700" s="155"/>
      <c r="V1700" s="155"/>
      <c r="W1700" s="155"/>
    </row>
    <row r="1701" spans="1:23" ht="15" customHeight="1">
      <c r="A1701" s="180" t="s">
        <v>458</v>
      </c>
      <c r="B1701" s="180">
        <v>62813358</v>
      </c>
      <c r="C1701" s="180" t="s">
        <v>1837</v>
      </c>
      <c r="D1701" s="180" t="s">
        <v>6945</v>
      </c>
      <c r="E1701" s="180" t="s">
        <v>1847</v>
      </c>
      <c r="F1701" s="180">
        <v>30</v>
      </c>
      <c r="G1701" s="180" t="s">
        <v>1840</v>
      </c>
      <c r="H1701" s="180" t="s">
        <v>6946</v>
      </c>
      <c r="I1701" s="180" t="s">
        <v>773</v>
      </c>
      <c r="J1701" s="180" t="s">
        <v>1837</v>
      </c>
      <c r="K1701" s="180" t="s">
        <v>1837</v>
      </c>
      <c r="L1701" s="180" t="s">
        <v>1837</v>
      </c>
      <c r="M1701" s="180" t="s">
        <v>1896</v>
      </c>
      <c r="N1701" s="180" t="s">
        <v>458</v>
      </c>
      <c r="O1701" s="180">
        <v>62812229</v>
      </c>
      <c r="P1701" s="180">
        <v>62813649</v>
      </c>
      <c r="Q1701" s="180" t="s">
        <v>6940</v>
      </c>
      <c r="R1701" s="180">
        <v>0</v>
      </c>
      <c r="S1701" s="180" t="s">
        <v>1905</v>
      </c>
      <c r="T1701" s="180" t="s">
        <v>42</v>
      </c>
      <c r="U1701" s="155"/>
      <c r="V1701" s="155"/>
      <c r="W1701" s="155"/>
    </row>
    <row r="1702" spans="1:23" ht="15" customHeight="1">
      <c r="A1702" s="180" t="s">
        <v>459</v>
      </c>
      <c r="B1702" s="180">
        <v>10569526</v>
      </c>
      <c r="C1702" s="180" t="s">
        <v>1837</v>
      </c>
      <c r="D1702" s="180" t="s">
        <v>3495</v>
      </c>
      <c r="E1702" s="180" t="s">
        <v>1839</v>
      </c>
      <c r="F1702" s="180">
        <v>1000.4</v>
      </c>
      <c r="G1702" s="180" t="s">
        <v>1837</v>
      </c>
      <c r="H1702" s="180" t="s">
        <v>3496</v>
      </c>
      <c r="I1702" s="180" t="s">
        <v>2184</v>
      </c>
      <c r="J1702" s="180" t="s">
        <v>6947</v>
      </c>
      <c r="K1702" s="180" t="s">
        <v>1837</v>
      </c>
      <c r="L1702" s="180" t="s">
        <v>1837</v>
      </c>
      <c r="M1702" s="180" t="s">
        <v>1837</v>
      </c>
      <c r="N1702" s="180" t="s">
        <v>459</v>
      </c>
      <c r="O1702" s="180">
        <v>10569436</v>
      </c>
      <c r="P1702" s="180">
        <v>10569536</v>
      </c>
      <c r="Q1702" s="180" t="s">
        <v>3498</v>
      </c>
      <c r="R1702" s="180">
        <v>0</v>
      </c>
      <c r="S1702" s="180" t="s">
        <v>1905</v>
      </c>
      <c r="T1702" s="180" t="s">
        <v>42</v>
      </c>
      <c r="U1702" s="155"/>
      <c r="V1702" s="155"/>
      <c r="W1702" s="155"/>
    </row>
    <row r="1703" spans="1:23" ht="15" customHeight="1">
      <c r="A1703" s="180" t="s">
        <v>459</v>
      </c>
      <c r="B1703" s="180">
        <v>32631618</v>
      </c>
      <c r="C1703" s="180" t="s">
        <v>1837</v>
      </c>
      <c r="D1703" s="180" t="s">
        <v>1890</v>
      </c>
      <c r="E1703" s="180" t="s">
        <v>5277</v>
      </c>
      <c r="F1703" s="180">
        <v>2453.4699999999998</v>
      </c>
      <c r="G1703" s="180" t="s">
        <v>1840</v>
      </c>
      <c r="H1703" s="180" t="s">
        <v>5278</v>
      </c>
      <c r="I1703" s="180" t="s">
        <v>3510</v>
      </c>
      <c r="J1703" s="180" t="s">
        <v>6948</v>
      </c>
      <c r="K1703" s="180" t="s">
        <v>6949</v>
      </c>
      <c r="L1703" s="180" t="s">
        <v>6950</v>
      </c>
      <c r="M1703" s="180" t="s">
        <v>1837</v>
      </c>
      <c r="N1703" s="180" t="s">
        <v>459</v>
      </c>
      <c r="O1703" s="180">
        <v>32630994</v>
      </c>
      <c r="P1703" s="180">
        <v>32631801</v>
      </c>
      <c r="Q1703" s="180" t="s">
        <v>5282</v>
      </c>
      <c r="R1703" s="180">
        <v>0</v>
      </c>
      <c r="S1703" s="180" t="s">
        <v>33</v>
      </c>
      <c r="T1703" s="180" t="s">
        <v>42</v>
      </c>
      <c r="U1703" s="155"/>
      <c r="V1703" s="155"/>
      <c r="W1703" s="155"/>
    </row>
    <row r="1704" spans="1:23" ht="15" customHeight="1">
      <c r="A1704" s="180" t="s">
        <v>459</v>
      </c>
      <c r="B1704" s="180">
        <v>33576378</v>
      </c>
      <c r="C1704" s="180" t="s">
        <v>1837</v>
      </c>
      <c r="D1704" s="180" t="s">
        <v>1866</v>
      </c>
      <c r="E1704" s="180" t="s">
        <v>2066</v>
      </c>
      <c r="F1704" s="180">
        <v>3393.73</v>
      </c>
      <c r="G1704" s="180" t="s">
        <v>1837</v>
      </c>
      <c r="H1704" s="180" t="s">
        <v>3499</v>
      </c>
      <c r="I1704" s="180" t="s">
        <v>2532</v>
      </c>
      <c r="J1704" s="180" t="s">
        <v>6951</v>
      </c>
      <c r="K1704" s="180" t="s">
        <v>1837</v>
      </c>
      <c r="L1704" s="180" t="s">
        <v>1837</v>
      </c>
      <c r="M1704" s="180" t="s">
        <v>1837</v>
      </c>
      <c r="N1704" s="180" t="s">
        <v>459</v>
      </c>
      <c r="O1704" s="180">
        <v>33576364</v>
      </c>
      <c r="P1704" s="180">
        <v>33576424</v>
      </c>
      <c r="Q1704" s="180" t="s">
        <v>3501</v>
      </c>
      <c r="R1704" s="180">
        <v>0</v>
      </c>
      <c r="S1704" s="180" t="s">
        <v>1905</v>
      </c>
      <c r="T1704" s="180" t="s">
        <v>42</v>
      </c>
      <c r="U1704" s="155"/>
      <c r="V1704" s="155"/>
      <c r="W1704" s="155"/>
    </row>
    <row r="1705" spans="1:23" ht="15" customHeight="1">
      <c r="A1705" s="180" t="s">
        <v>459</v>
      </c>
      <c r="B1705" s="180">
        <v>33576390</v>
      </c>
      <c r="C1705" s="180" t="s">
        <v>1837</v>
      </c>
      <c r="D1705" s="180" t="s">
        <v>2066</v>
      </c>
      <c r="E1705" s="180" t="s">
        <v>1866</v>
      </c>
      <c r="F1705" s="180">
        <v>3421.74</v>
      </c>
      <c r="G1705" s="180" t="s">
        <v>1837</v>
      </c>
      <c r="H1705" s="180" t="s">
        <v>3502</v>
      </c>
      <c r="I1705" s="180" t="s">
        <v>2532</v>
      </c>
      <c r="J1705" s="180" t="s">
        <v>6952</v>
      </c>
      <c r="K1705" s="180" t="s">
        <v>1837</v>
      </c>
      <c r="L1705" s="180" t="s">
        <v>1837</v>
      </c>
      <c r="M1705" s="180" t="s">
        <v>1837</v>
      </c>
      <c r="N1705" s="180" t="s">
        <v>459</v>
      </c>
      <c r="O1705" s="180">
        <v>33576364</v>
      </c>
      <c r="P1705" s="180">
        <v>33576424</v>
      </c>
      <c r="Q1705" s="180" t="s">
        <v>3501</v>
      </c>
      <c r="R1705" s="180">
        <v>0</v>
      </c>
      <c r="S1705" s="180" t="s">
        <v>1905</v>
      </c>
      <c r="T1705" s="180" t="s">
        <v>42</v>
      </c>
      <c r="U1705" s="155"/>
      <c r="V1705" s="155"/>
      <c r="W1705" s="155"/>
    </row>
    <row r="1706" spans="1:23" ht="15" customHeight="1">
      <c r="A1706" s="180" t="s">
        <v>459</v>
      </c>
      <c r="B1706" s="180">
        <v>34670163</v>
      </c>
      <c r="C1706" s="180" t="s">
        <v>1837</v>
      </c>
      <c r="D1706" s="180" t="s">
        <v>3504</v>
      </c>
      <c r="E1706" s="180" t="s">
        <v>1866</v>
      </c>
      <c r="F1706" s="180">
        <v>561.80999999999995</v>
      </c>
      <c r="G1706" s="180" t="s">
        <v>1840</v>
      </c>
      <c r="H1706" s="180" t="s">
        <v>3505</v>
      </c>
      <c r="I1706" s="180" t="s">
        <v>2487</v>
      </c>
      <c r="J1706" s="180" t="s">
        <v>349</v>
      </c>
      <c r="K1706" s="180" t="s">
        <v>3506</v>
      </c>
      <c r="L1706" s="180" t="s">
        <v>3507</v>
      </c>
      <c r="M1706" s="180" t="s">
        <v>1896</v>
      </c>
      <c r="N1706" s="180" t="s">
        <v>459</v>
      </c>
      <c r="O1706" s="180">
        <v>34669388</v>
      </c>
      <c r="P1706" s="180">
        <v>34670762</v>
      </c>
      <c r="Q1706" s="180" t="s">
        <v>3508</v>
      </c>
      <c r="R1706" s="180">
        <v>0</v>
      </c>
      <c r="S1706" s="180" t="s">
        <v>1905</v>
      </c>
      <c r="T1706" s="180" t="s">
        <v>42</v>
      </c>
      <c r="U1706" s="155"/>
      <c r="V1706" s="155"/>
      <c r="W1706" s="155"/>
    </row>
    <row r="1707" spans="1:23" ht="15" customHeight="1">
      <c r="A1707" s="180" t="s">
        <v>459</v>
      </c>
      <c r="B1707" s="180">
        <v>39511744</v>
      </c>
      <c r="C1707" s="180" t="s">
        <v>1837</v>
      </c>
      <c r="D1707" s="180" t="s">
        <v>1866</v>
      </c>
      <c r="E1707" s="180" t="s">
        <v>2408</v>
      </c>
      <c r="F1707" s="180">
        <v>1539.52</v>
      </c>
      <c r="G1707" s="180" t="s">
        <v>1840</v>
      </c>
      <c r="H1707" s="180" t="s">
        <v>3509</v>
      </c>
      <c r="I1707" s="180" t="s">
        <v>3510</v>
      </c>
      <c r="J1707" s="180" t="s">
        <v>3511</v>
      </c>
      <c r="K1707" s="180" t="s">
        <v>3512</v>
      </c>
      <c r="L1707" s="180" t="s">
        <v>3513</v>
      </c>
      <c r="M1707" s="180" t="s">
        <v>1844</v>
      </c>
      <c r="N1707" s="180" t="s">
        <v>459</v>
      </c>
      <c r="O1707" s="180">
        <v>39511679</v>
      </c>
      <c r="P1707" s="180">
        <v>39511775</v>
      </c>
      <c r="Q1707" s="180" t="s">
        <v>3514</v>
      </c>
      <c r="R1707" s="180">
        <v>0</v>
      </c>
      <c r="S1707" s="180" t="s">
        <v>1905</v>
      </c>
      <c r="T1707" s="180" t="s">
        <v>42</v>
      </c>
      <c r="U1707" s="155"/>
      <c r="V1707" s="155"/>
      <c r="W1707" s="155"/>
    </row>
    <row r="1708" spans="1:23" ht="15" customHeight="1">
      <c r="A1708" s="180" t="s">
        <v>459</v>
      </c>
      <c r="B1708" s="180">
        <v>41878845</v>
      </c>
      <c r="C1708" s="180" t="s">
        <v>1837</v>
      </c>
      <c r="D1708" s="180" t="s">
        <v>1847</v>
      </c>
      <c r="E1708" s="180" t="s">
        <v>1859</v>
      </c>
      <c r="F1708" s="180">
        <v>1952.2</v>
      </c>
      <c r="G1708" s="180" t="s">
        <v>1840</v>
      </c>
      <c r="H1708" s="180" t="s">
        <v>3515</v>
      </c>
      <c r="I1708" s="180" t="s">
        <v>3516</v>
      </c>
      <c r="J1708" s="180" t="s">
        <v>6953</v>
      </c>
      <c r="K1708" s="180" t="s">
        <v>6954</v>
      </c>
      <c r="L1708" s="180" t="s">
        <v>6955</v>
      </c>
      <c r="M1708" s="180" t="s">
        <v>1837</v>
      </c>
      <c r="N1708" s="180" t="s">
        <v>459</v>
      </c>
      <c r="O1708" s="180">
        <v>41878694</v>
      </c>
      <c r="P1708" s="180">
        <v>41878860</v>
      </c>
      <c r="Q1708" s="180" t="s">
        <v>3520</v>
      </c>
      <c r="R1708" s="180">
        <v>0</v>
      </c>
      <c r="S1708" s="180" t="s">
        <v>33</v>
      </c>
      <c r="T1708" s="180" t="s">
        <v>42</v>
      </c>
      <c r="U1708" s="155"/>
      <c r="V1708" s="155"/>
      <c r="W1708" s="155"/>
    </row>
    <row r="1709" spans="1:23" ht="15" customHeight="1">
      <c r="A1709" s="180" t="s">
        <v>459</v>
      </c>
      <c r="B1709" s="180">
        <v>45504028</v>
      </c>
      <c r="C1709" s="180" t="s">
        <v>1837</v>
      </c>
      <c r="D1709" s="180" t="s">
        <v>4524</v>
      </c>
      <c r="E1709" s="180" t="s">
        <v>1839</v>
      </c>
      <c r="F1709" s="180">
        <v>595.51</v>
      </c>
      <c r="G1709" s="180" t="s">
        <v>1840</v>
      </c>
      <c r="H1709" s="180" t="s">
        <v>6956</v>
      </c>
      <c r="I1709" s="180" t="s">
        <v>2954</v>
      </c>
      <c r="J1709" s="180" t="s">
        <v>6957</v>
      </c>
      <c r="K1709" s="180" t="s">
        <v>6958</v>
      </c>
      <c r="L1709" s="180" t="s">
        <v>6959</v>
      </c>
      <c r="M1709" s="180" t="s">
        <v>1837</v>
      </c>
      <c r="N1709" s="180" t="s">
        <v>459</v>
      </c>
      <c r="O1709" s="180">
        <v>45504010</v>
      </c>
      <c r="P1709" s="180">
        <v>45504054</v>
      </c>
      <c r="Q1709" s="180" t="s">
        <v>3525</v>
      </c>
      <c r="R1709" s="180">
        <v>0</v>
      </c>
      <c r="S1709" s="180" t="s">
        <v>1905</v>
      </c>
      <c r="T1709" s="180" t="s">
        <v>42</v>
      </c>
      <c r="U1709" s="155"/>
      <c r="V1709" s="155"/>
      <c r="W1709" s="155"/>
    </row>
    <row r="1710" spans="1:23" ht="15" customHeight="1">
      <c r="A1710" s="180" t="s">
        <v>459</v>
      </c>
      <c r="B1710" s="180">
        <v>45504511</v>
      </c>
      <c r="C1710" s="180" t="s">
        <v>1837</v>
      </c>
      <c r="D1710" s="180" t="s">
        <v>3521</v>
      </c>
      <c r="E1710" s="180" t="s">
        <v>1847</v>
      </c>
      <c r="F1710" s="180">
        <v>1034.73</v>
      </c>
      <c r="G1710" s="180" t="s">
        <v>1840</v>
      </c>
      <c r="H1710" s="180" t="s">
        <v>3522</v>
      </c>
      <c r="I1710" s="180" t="s">
        <v>1881</v>
      </c>
      <c r="J1710" s="180" t="s">
        <v>6960</v>
      </c>
      <c r="K1710" s="180" t="s">
        <v>6961</v>
      </c>
      <c r="L1710" s="180" t="s">
        <v>1837</v>
      </c>
      <c r="M1710" s="180" t="s">
        <v>1837</v>
      </c>
      <c r="N1710" s="180" t="s">
        <v>459</v>
      </c>
      <c r="O1710" s="180">
        <v>45504415</v>
      </c>
      <c r="P1710" s="180">
        <v>45504512</v>
      </c>
      <c r="Q1710" s="180" t="s">
        <v>3525</v>
      </c>
      <c r="R1710" s="180">
        <v>0</v>
      </c>
      <c r="S1710" s="180" t="s">
        <v>1905</v>
      </c>
      <c r="T1710" s="180" t="s">
        <v>42</v>
      </c>
      <c r="U1710" s="155"/>
      <c r="V1710" s="155"/>
      <c r="W1710" s="155"/>
    </row>
    <row r="1711" spans="1:23" ht="15" customHeight="1">
      <c r="A1711" s="180" t="s">
        <v>459</v>
      </c>
      <c r="B1711" s="180">
        <v>46302071</v>
      </c>
      <c r="C1711" s="180" t="s">
        <v>1837</v>
      </c>
      <c r="D1711" s="180" t="s">
        <v>2201</v>
      </c>
      <c r="E1711" s="180" t="s">
        <v>1890</v>
      </c>
      <c r="F1711" s="180">
        <v>373.73</v>
      </c>
      <c r="G1711" s="180" t="s">
        <v>1840</v>
      </c>
      <c r="H1711" s="180" t="s">
        <v>6962</v>
      </c>
      <c r="I1711" s="180" t="s">
        <v>2618</v>
      </c>
      <c r="J1711" s="180" t="s">
        <v>6963</v>
      </c>
      <c r="K1711" s="180" t="s">
        <v>6964</v>
      </c>
      <c r="L1711" s="180" t="s">
        <v>1837</v>
      </c>
      <c r="M1711" s="180" t="s">
        <v>1837</v>
      </c>
      <c r="N1711" s="180" t="s">
        <v>459</v>
      </c>
      <c r="O1711" s="180">
        <v>46301998</v>
      </c>
      <c r="P1711" s="180">
        <v>46302154</v>
      </c>
      <c r="Q1711" s="180" t="s">
        <v>6965</v>
      </c>
      <c r="R1711" s="180">
        <v>0</v>
      </c>
      <c r="S1711" s="180" t="s">
        <v>33</v>
      </c>
      <c r="T1711" s="180" t="s">
        <v>42</v>
      </c>
      <c r="U1711" s="155"/>
      <c r="V1711" s="155"/>
      <c r="W1711" s="155"/>
    </row>
    <row r="1712" spans="1:23" ht="15" customHeight="1">
      <c r="A1712" s="180" t="s">
        <v>460</v>
      </c>
      <c r="B1712" s="180">
        <v>23622095</v>
      </c>
      <c r="C1712" s="180" t="s">
        <v>1837</v>
      </c>
      <c r="D1712" s="180" t="s">
        <v>2647</v>
      </c>
      <c r="E1712" s="180" t="s">
        <v>1866</v>
      </c>
      <c r="F1712" s="180">
        <v>1023.4</v>
      </c>
      <c r="G1712" s="180" t="s">
        <v>1840</v>
      </c>
      <c r="H1712" s="180" t="s">
        <v>3533</v>
      </c>
      <c r="I1712" s="180" t="s">
        <v>2104</v>
      </c>
      <c r="J1712" s="180" t="s">
        <v>6966</v>
      </c>
      <c r="K1712" s="180" t="s">
        <v>6967</v>
      </c>
      <c r="L1712" s="180" t="s">
        <v>1837</v>
      </c>
      <c r="M1712" s="180" t="s">
        <v>1837</v>
      </c>
      <c r="N1712" s="180" t="s">
        <v>460</v>
      </c>
      <c r="O1712" s="180">
        <v>23622090</v>
      </c>
      <c r="P1712" s="180">
        <v>23622176</v>
      </c>
      <c r="Q1712" s="180" t="s">
        <v>3536</v>
      </c>
      <c r="R1712" s="180">
        <v>0</v>
      </c>
      <c r="S1712" s="180" t="s">
        <v>33</v>
      </c>
      <c r="T1712" s="180" t="s">
        <v>42</v>
      </c>
      <c r="U1712" s="155"/>
      <c r="V1712" s="155"/>
      <c r="W1712" s="155"/>
    </row>
    <row r="1713" spans="1:23" ht="15" customHeight="1">
      <c r="A1713" s="180" t="s">
        <v>460</v>
      </c>
      <c r="B1713" s="180">
        <v>26483980</v>
      </c>
      <c r="C1713" s="180" t="s">
        <v>1837</v>
      </c>
      <c r="D1713" s="180" t="s">
        <v>3537</v>
      </c>
      <c r="E1713" s="180" t="s">
        <v>1866</v>
      </c>
      <c r="F1713" s="180">
        <v>1171.45</v>
      </c>
      <c r="G1713" s="180" t="s">
        <v>1840</v>
      </c>
      <c r="H1713" s="180" t="s">
        <v>3538</v>
      </c>
      <c r="I1713" s="180" t="s">
        <v>2390</v>
      </c>
      <c r="J1713" s="180" t="s">
        <v>3539</v>
      </c>
      <c r="K1713" s="180" t="s">
        <v>3540</v>
      </c>
      <c r="L1713" s="180" t="s">
        <v>3541</v>
      </c>
      <c r="M1713" s="180" t="s">
        <v>1844</v>
      </c>
      <c r="N1713" s="180" t="s">
        <v>460</v>
      </c>
      <c r="O1713" s="180">
        <v>26483890</v>
      </c>
      <c r="P1713" s="180">
        <v>26484099</v>
      </c>
      <c r="Q1713" s="180" t="s">
        <v>3542</v>
      </c>
      <c r="R1713" s="180">
        <v>0</v>
      </c>
      <c r="S1713" s="180" t="s">
        <v>1905</v>
      </c>
      <c r="T1713" s="180" t="s">
        <v>42</v>
      </c>
      <c r="U1713" s="155"/>
      <c r="V1713" s="155"/>
      <c r="W1713" s="155"/>
    </row>
    <row r="1714" spans="1:23" ht="15" customHeight="1">
      <c r="A1714" s="180" t="s">
        <v>460</v>
      </c>
      <c r="B1714" s="180">
        <v>27798673</v>
      </c>
      <c r="C1714" s="180" t="s">
        <v>1837</v>
      </c>
      <c r="D1714" s="180" t="s">
        <v>1839</v>
      </c>
      <c r="E1714" s="180" t="s">
        <v>3884</v>
      </c>
      <c r="F1714" s="180">
        <v>426</v>
      </c>
      <c r="G1714" s="180" t="s">
        <v>1840</v>
      </c>
      <c r="H1714" s="180" t="s">
        <v>6968</v>
      </c>
      <c r="I1714" s="180" t="s">
        <v>2999</v>
      </c>
      <c r="J1714" s="180" t="s">
        <v>6969</v>
      </c>
      <c r="K1714" s="180" t="s">
        <v>6970</v>
      </c>
      <c r="L1714" s="180" t="s">
        <v>6971</v>
      </c>
      <c r="M1714" s="180" t="s">
        <v>1837</v>
      </c>
      <c r="N1714" s="180" t="s">
        <v>460</v>
      </c>
      <c r="O1714" s="180">
        <v>27796762</v>
      </c>
      <c r="P1714" s="180">
        <v>27800543</v>
      </c>
      <c r="Q1714" s="180" t="s">
        <v>5291</v>
      </c>
      <c r="R1714" s="180">
        <v>0</v>
      </c>
      <c r="S1714" s="180" t="s">
        <v>33</v>
      </c>
      <c r="T1714" s="180" t="s">
        <v>42</v>
      </c>
      <c r="U1714" s="155"/>
      <c r="V1714" s="155"/>
      <c r="W1714" s="155"/>
    </row>
    <row r="1715" spans="1:23" ht="15" customHeight="1">
      <c r="A1715" s="180" t="s">
        <v>460</v>
      </c>
      <c r="B1715" s="180">
        <v>27798924</v>
      </c>
      <c r="C1715" s="180" t="s">
        <v>1837</v>
      </c>
      <c r="D1715" s="180" t="s">
        <v>1839</v>
      </c>
      <c r="E1715" s="180" t="s">
        <v>2344</v>
      </c>
      <c r="F1715" s="180">
        <v>317.73</v>
      </c>
      <c r="G1715" s="180" t="s">
        <v>1837</v>
      </c>
      <c r="H1715" s="180" t="s">
        <v>6972</v>
      </c>
      <c r="I1715" s="180" t="s">
        <v>1887</v>
      </c>
      <c r="J1715" s="180" t="s">
        <v>6973</v>
      </c>
      <c r="K1715" s="180" t="s">
        <v>1837</v>
      </c>
      <c r="L1715" s="180" t="s">
        <v>1837</v>
      </c>
      <c r="M1715" s="180" t="s">
        <v>1837</v>
      </c>
      <c r="N1715" s="180" t="s">
        <v>460</v>
      </c>
      <c r="O1715" s="180">
        <v>27796762</v>
      </c>
      <c r="P1715" s="180">
        <v>27800543</v>
      </c>
      <c r="Q1715" s="180" t="s">
        <v>5291</v>
      </c>
      <c r="R1715" s="180">
        <v>0</v>
      </c>
      <c r="S1715" s="180" t="s">
        <v>33</v>
      </c>
      <c r="T1715" s="180" t="s">
        <v>42</v>
      </c>
      <c r="U1715" s="155"/>
      <c r="V1715" s="155"/>
      <c r="W1715" s="155"/>
    </row>
    <row r="1716" spans="1:23" ht="15" customHeight="1">
      <c r="A1716" s="180" t="s">
        <v>460</v>
      </c>
      <c r="B1716" s="180">
        <v>29489578</v>
      </c>
      <c r="C1716" s="180" t="s">
        <v>1837</v>
      </c>
      <c r="D1716" s="180" t="s">
        <v>1890</v>
      </c>
      <c r="E1716" s="180" t="s">
        <v>3543</v>
      </c>
      <c r="F1716" s="180">
        <v>925.4</v>
      </c>
      <c r="G1716" s="180" t="s">
        <v>1840</v>
      </c>
      <c r="H1716" s="180" t="s">
        <v>3544</v>
      </c>
      <c r="I1716" s="180" t="s">
        <v>2458</v>
      </c>
      <c r="J1716" s="180" t="s">
        <v>3545</v>
      </c>
      <c r="K1716" s="180" t="s">
        <v>3546</v>
      </c>
      <c r="L1716" s="180" t="s">
        <v>1837</v>
      </c>
      <c r="M1716" s="180" t="s">
        <v>1896</v>
      </c>
      <c r="N1716" s="180" t="s">
        <v>460</v>
      </c>
      <c r="O1716" s="180">
        <v>29488848</v>
      </c>
      <c r="P1716" s="180">
        <v>29490703</v>
      </c>
      <c r="Q1716" s="180" t="s">
        <v>3547</v>
      </c>
      <c r="R1716" s="180">
        <v>0</v>
      </c>
      <c r="S1716" s="180" t="s">
        <v>1905</v>
      </c>
      <c r="T1716" s="180" t="s">
        <v>42</v>
      </c>
      <c r="U1716" s="155"/>
      <c r="V1716" s="155"/>
      <c r="W1716" s="155"/>
    </row>
    <row r="1717" spans="1:23" ht="15" customHeight="1">
      <c r="A1717" s="180" t="s">
        <v>460</v>
      </c>
      <c r="B1717" s="180">
        <v>30376487</v>
      </c>
      <c r="C1717" s="180" t="s">
        <v>1837</v>
      </c>
      <c r="D1717" s="180" t="s">
        <v>6974</v>
      </c>
      <c r="E1717" s="180" t="s">
        <v>1847</v>
      </c>
      <c r="F1717" s="180">
        <v>49.73</v>
      </c>
      <c r="G1717" s="180" t="s">
        <v>1840</v>
      </c>
      <c r="H1717" s="180" t="s">
        <v>6975</v>
      </c>
      <c r="I1717" s="180" t="s">
        <v>2452</v>
      </c>
      <c r="J1717" s="180" t="s">
        <v>6976</v>
      </c>
      <c r="K1717" s="180" t="s">
        <v>6977</v>
      </c>
      <c r="L1717" s="180" t="s">
        <v>1837</v>
      </c>
      <c r="M1717" s="180" t="s">
        <v>1837</v>
      </c>
      <c r="N1717" s="180" t="s">
        <v>460</v>
      </c>
      <c r="O1717" s="180">
        <v>30376432</v>
      </c>
      <c r="P1717" s="180">
        <v>30376745</v>
      </c>
      <c r="Q1717" s="180" t="s">
        <v>6978</v>
      </c>
      <c r="R1717" s="180">
        <v>0</v>
      </c>
      <c r="S1717" s="180" t="s">
        <v>1905</v>
      </c>
      <c r="T1717" s="180" t="s">
        <v>42</v>
      </c>
      <c r="U1717" s="155"/>
      <c r="V1717" s="155"/>
      <c r="W1717" s="155"/>
    </row>
    <row r="1718" spans="1:23" ht="15" customHeight="1">
      <c r="A1718" s="180" t="s">
        <v>460</v>
      </c>
      <c r="B1718" s="180">
        <v>37510301</v>
      </c>
      <c r="C1718" s="180" t="s">
        <v>1837</v>
      </c>
      <c r="D1718" s="180" t="s">
        <v>6979</v>
      </c>
      <c r="E1718" s="180" t="s">
        <v>1866</v>
      </c>
      <c r="F1718" s="180">
        <v>680.25</v>
      </c>
      <c r="G1718" s="180" t="s">
        <v>1840</v>
      </c>
      <c r="H1718" s="180" t="s">
        <v>6980</v>
      </c>
      <c r="I1718" s="180" t="s">
        <v>2906</v>
      </c>
      <c r="J1718" s="180" t="s">
        <v>6981</v>
      </c>
      <c r="K1718" s="180" t="s">
        <v>6982</v>
      </c>
      <c r="L1718" s="180" t="s">
        <v>6983</v>
      </c>
      <c r="M1718" s="180" t="s">
        <v>1837</v>
      </c>
      <c r="N1718" s="180" t="s">
        <v>460</v>
      </c>
      <c r="O1718" s="180">
        <v>37510211</v>
      </c>
      <c r="P1718" s="180">
        <v>37510421</v>
      </c>
      <c r="Q1718" s="180" t="s">
        <v>6984</v>
      </c>
      <c r="R1718" s="180">
        <v>0</v>
      </c>
      <c r="S1718" s="180" t="s">
        <v>33</v>
      </c>
      <c r="T1718" s="180" t="s">
        <v>42</v>
      </c>
      <c r="U1718" s="155"/>
      <c r="V1718" s="155"/>
      <c r="W1718" s="155"/>
    </row>
    <row r="1719" spans="1:23" ht="15" customHeight="1">
      <c r="A1719" s="180" t="s">
        <v>460</v>
      </c>
      <c r="B1719" s="180">
        <v>39100317</v>
      </c>
      <c r="C1719" s="180" t="s">
        <v>1837</v>
      </c>
      <c r="D1719" s="180" t="s">
        <v>4140</v>
      </c>
      <c r="E1719" s="180" t="s">
        <v>1839</v>
      </c>
      <c r="F1719" s="180">
        <v>705.7</v>
      </c>
      <c r="G1719" s="180" t="s">
        <v>1840</v>
      </c>
      <c r="H1719" s="180" t="s">
        <v>6985</v>
      </c>
      <c r="I1719" s="180" t="s">
        <v>5211</v>
      </c>
      <c r="J1719" s="180" t="s">
        <v>6986</v>
      </c>
      <c r="K1719" s="180" t="s">
        <v>6987</v>
      </c>
      <c r="L1719" s="180" t="s">
        <v>6988</v>
      </c>
      <c r="M1719" s="180" t="s">
        <v>1837</v>
      </c>
      <c r="N1719" s="180" t="s">
        <v>460</v>
      </c>
      <c r="O1719" s="180">
        <v>39100278</v>
      </c>
      <c r="P1719" s="180">
        <v>39100428</v>
      </c>
      <c r="Q1719" s="180" t="s">
        <v>6989</v>
      </c>
      <c r="R1719" s="180">
        <v>0</v>
      </c>
      <c r="S1719" s="180" t="s">
        <v>1905</v>
      </c>
      <c r="T1719" s="180" t="s">
        <v>42</v>
      </c>
      <c r="U1719" s="155"/>
      <c r="V1719" s="155"/>
      <c r="W1719" s="155"/>
    </row>
    <row r="1720" spans="1:23" ht="15" customHeight="1">
      <c r="A1720" s="180" t="s">
        <v>460</v>
      </c>
      <c r="B1720" s="180">
        <v>39381817</v>
      </c>
      <c r="C1720" s="180" t="s">
        <v>1837</v>
      </c>
      <c r="D1720" s="180" t="s">
        <v>1847</v>
      </c>
      <c r="E1720" s="180" t="s">
        <v>1920</v>
      </c>
      <c r="F1720" s="180">
        <v>1399.86</v>
      </c>
      <c r="G1720" s="180" t="s">
        <v>1840</v>
      </c>
      <c r="H1720" s="180" t="s">
        <v>3558</v>
      </c>
      <c r="I1720" s="180" t="s">
        <v>3559</v>
      </c>
      <c r="J1720" s="180" t="s">
        <v>3560</v>
      </c>
      <c r="K1720" s="180" t="s">
        <v>3561</v>
      </c>
      <c r="L1720" s="180" t="s">
        <v>3562</v>
      </c>
      <c r="M1720" s="180" t="s">
        <v>1877</v>
      </c>
      <c r="N1720" s="180" t="s">
        <v>460</v>
      </c>
      <c r="O1720" s="180">
        <v>39381695</v>
      </c>
      <c r="P1720" s="180">
        <v>39381914</v>
      </c>
      <c r="Q1720" s="180" t="s">
        <v>3563</v>
      </c>
      <c r="R1720" s="180">
        <v>0</v>
      </c>
      <c r="S1720" s="180" t="s">
        <v>1905</v>
      </c>
      <c r="T1720" s="180" t="s">
        <v>42</v>
      </c>
      <c r="U1720" s="155"/>
      <c r="V1720" s="155"/>
      <c r="W1720" s="155"/>
    </row>
    <row r="1721" spans="1:23" ht="15" customHeight="1">
      <c r="A1721" s="180" t="s">
        <v>460</v>
      </c>
      <c r="B1721" s="180">
        <v>42130654</v>
      </c>
      <c r="C1721" s="180" t="s">
        <v>1837</v>
      </c>
      <c r="D1721" s="180" t="s">
        <v>1847</v>
      </c>
      <c r="E1721" s="180" t="s">
        <v>2085</v>
      </c>
      <c r="F1721" s="180">
        <v>161.72999999999999</v>
      </c>
      <c r="G1721" s="180" t="s">
        <v>1837</v>
      </c>
      <c r="H1721" s="180" t="s">
        <v>6990</v>
      </c>
      <c r="I1721" s="180" t="s">
        <v>2098</v>
      </c>
      <c r="J1721" s="180" t="s">
        <v>6991</v>
      </c>
      <c r="K1721" s="180" t="s">
        <v>1837</v>
      </c>
      <c r="L1721" s="180" t="s">
        <v>1837</v>
      </c>
      <c r="M1721" s="180" t="s">
        <v>1837</v>
      </c>
      <c r="N1721" s="180" t="s">
        <v>460</v>
      </c>
      <c r="O1721" s="180">
        <v>42130611</v>
      </c>
      <c r="P1721" s="180">
        <v>42130791</v>
      </c>
      <c r="Q1721" s="180" t="s">
        <v>5311</v>
      </c>
      <c r="R1721" s="180">
        <v>0</v>
      </c>
      <c r="S1721" s="180" t="s">
        <v>33</v>
      </c>
      <c r="T1721" s="180" t="s">
        <v>42</v>
      </c>
      <c r="U1721" s="155"/>
      <c r="V1721" s="155"/>
      <c r="W1721" s="155"/>
    </row>
    <row r="1722" spans="1:23" ht="15" customHeight="1">
      <c r="A1722" s="180" t="s">
        <v>460</v>
      </c>
      <c r="B1722" s="180">
        <v>42142513</v>
      </c>
      <c r="C1722" s="180" t="s">
        <v>1837</v>
      </c>
      <c r="D1722" s="180" t="s">
        <v>1839</v>
      </c>
      <c r="E1722" s="180" t="s">
        <v>2015</v>
      </c>
      <c r="F1722" s="180">
        <v>751.73</v>
      </c>
      <c r="G1722" s="180" t="s">
        <v>1840</v>
      </c>
      <c r="H1722" s="180" t="s">
        <v>5308</v>
      </c>
      <c r="I1722" s="180" t="s">
        <v>2104</v>
      </c>
      <c r="J1722" s="180" t="s">
        <v>6992</v>
      </c>
      <c r="K1722" s="180" t="s">
        <v>6993</v>
      </c>
      <c r="L1722" s="180" t="s">
        <v>1837</v>
      </c>
      <c r="M1722" s="180" t="s">
        <v>1837</v>
      </c>
      <c r="N1722" s="180" t="s">
        <v>460</v>
      </c>
      <c r="O1722" s="180">
        <v>42142478</v>
      </c>
      <c r="P1722" s="180">
        <v>42142639</v>
      </c>
      <c r="Q1722" s="180" t="s">
        <v>5311</v>
      </c>
      <c r="R1722" s="180">
        <v>0</v>
      </c>
      <c r="S1722" s="180" t="s">
        <v>33</v>
      </c>
      <c r="T1722" s="180" t="s">
        <v>42</v>
      </c>
      <c r="U1722" s="155"/>
      <c r="V1722" s="155"/>
      <c r="W1722" s="155"/>
    </row>
    <row r="1723" spans="1:23" ht="15" customHeight="1">
      <c r="A1723" s="180" t="s">
        <v>6994</v>
      </c>
      <c r="B1723" s="180">
        <v>52981</v>
      </c>
      <c r="C1723" s="180" t="s">
        <v>1837</v>
      </c>
      <c r="D1723" s="180" t="s">
        <v>1847</v>
      </c>
      <c r="E1723" s="180" t="s">
        <v>2085</v>
      </c>
      <c r="F1723" s="180">
        <v>38.729999999999997</v>
      </c>
      <c r="G1723" s="180" t="s">
        <v>1837</v>
      </c>
      <c r="H1723" s="180" t="s">
        <v>6995</v>
      </c>
      <c r="I1723" s="180" t="s">
        <v>2369</v>
      </c>
      <c r="J1723" s="180" t="s">
        <v>6996</v>
      </c>
      <c r="K1723" s="180" t="s">
        <v>1837</v>
      </c>
      <c r="L1723" s="180" t="s">
        <v>1837</v>
      </c>
      <c r="M1723" s="180" t="s">
        <v>1837</v>
      </c>
      <c r="N1723" s="180" t="s">
        <v>6994</v>
      </c>
      <c r="O1723" s="180">
        <v>52938</v>
      </c>
      <c r="P1723" s="180">
        <v>53118</v>
      </c>
      <c r="Q1723" s="180" t="s">
        <v>5311</v>
      </c>
      <c r="R1723" s="180">
        <v>0</v>
      </c>
      <c r="S1723" s="180" t="s">
        <v>33</v>
      </c>
      <c r="T1723" s="180" t="s">
        <v>42</v>
      </c>
      <c r="U1723" s="155"/>
      <c r="V1723" s="155"/>
      <c r="W1723" s="155"/>
    </row>
    <row r="1724" spans="1:23" ht="15" customHeight="1">
      <c r="A1724" s="180" t="s">
        <v>442</v>
      </c>
      <c r="B1724" s="180">
        <v>9810375</v>
      </c>
      <c r="C1724" s="180" t="s">
        <v>1837</v>
      </c>
      <c r="D1724" s="180" t="s">
        <v>1847</v>
      </c>
      <c r="E1724" s="180" t="s">
        <v>3570</v>
      </c>
      <c r="F1724" s="180">
        <v>1282.98</v>
      </c>
      <c r="G1724" s="180" t="s">
        <v>1840</v>
      </c>
      <c r="H1724" s="180" t="s">
        <v>3571</v>
      </c>
      <c r="I1724" s="180" t="s">
        <v>1853</v>
      </c>
      <c r="J1724" s="180" t="s">
        <v>3572</v>
      </c>
      <c r="K1724" s="180" t="s">
        <v>3573</v>
      </c>
      <c r="L1724" s="180" t="s">
        <v>3574</v>
      </c>
      <c r="M1724" s="180" t="s">
        <v>1877</v>
      </c>
      <c r="N1724" s="180" t="s">
        <v>442</v>
      </c>
      <c r="O1724" s="180">
        <v>9810006</v>
      </c>
      <c r="P1724" s="180">
        <v>9810394</v>
      </c>
      <c r="Q1724" s="180" t="s">
        <v>3575</v>
      </c>
      <c r="R1724" s="180">
        <v>0</v>
      </c>
      <c r="S1724" s="180" t="s">
        <v>1905</v>
      </c>
      <c r="T1724" s="180" t="s">
        <v>42</v>
      </c>
      <c r="U1724" s="155"/>
      <c r="V1724" s="155"/>
      <c r="W1724" s="155"/>
    </row>
    <row r="1725" spans="1:23" ht="15" customHeight="1">
      <c r="A1725" s="180" t="s">
        <v>442</v>
      </c>
      <c r="B1725" s="180">
        <v>12004751</v>
      </c>
      <c r="C1725" s="180" t="s">
        <v>1837</v>
      </c>
      <c r="D1725" s="180" t="s">
        <v>1847</v>
      </c>
      <c r="E1725" s="180" t="s">
        <v>6997</v>
      </c>
      <c r="F1725" s="180">
        <v>30</v>
      </c>
      <c r="G1725" s="180" t="s">
        <v>1840</v>
      </c>
      <c r="H1725" s="180" t="s">
        <v>6998</v>
      </c>
      <c r="I1725" s="180" t="s">
        <v>773</v>
      </c>
      <c r="J1725" s="180" t="s">
        <v>1837</v>
      </c>
      <c r="K1725" s="180" t="s">
        <v>1837</v>
      </c>
      <c r="L1725" s="180" t="s">
        <v>1837</v>
      </c>
      <c r="M1725" s="180" t="s">
        <v>1896</v>
      </c>
      <c r="N1725" s="180" t="s">
        <v>442</v>
      </c>
      <c r="O1725" s="180">
        <v>12004551</v>
      </c>
      <c r="P1725" s="180">
        <v>12004928</v>
      </c>
      <c r="Q1725" s="180" t="s">
        <v>5314</v>
      </c>
      <c r="R1725" s="180">
        <v>0</v>
      </c>
      <c r="S1725" s="180" t="s">
        <v>1905</v>
      </c>
      <c r="T1725" s="180" t="s">
        <v>42</v>
      </c>
      <c r="U1725" s="155"/>
      <c r="V1725" s="155"/>
      <c r="W1725" s="155"/>
    </row>
    <row r="1726" spans="1:23" ht="15" customHeight="1">
      <c r="A1726" s="180" t="s">
        <v>442</v>
      </c>
      <c r="B1726" s="180">
        <v>12901258</v>
      </c>
      <c r="C1726" s="180" t="s">
        <v>1837</v>
      </c>
      <c r="D1726" s="180" t="s">
        <v>2530</v>
      </c>
      <c r="E1726" s="180" t="s">
        <v>1839</v>
      </c>
      <c r="F1726" s="180">
        <v>1585.8</v>
      </c>
      <c r="G1726" s="180" t="s">
        <v>1840</v>
      </c>
      <c r="H1726" s="180" t="s">
        <v>6999</v>
      </c>
      <c r="I1726" s="180" t="s">
        <v>2968</v>
      </c>
      <c r="J1726" s="180" t="s">
        <v>7000</v>
      </c>
      <c r="K1726" s="180" t="s">
        <v>7001</v>
      </c>
      <c r="L1726" s="180" t="s">
        <v>7002</v>
      </c>
      <c r="M1726" s="180" t="s">
        <v>1837</v>
      </c>
      <c r="N1726" s="180" t="s">
        <v>442</v>
      </c>
      <c r="O1726" s="180">
        <v>12900982</v>
      </c>
      <c r="P1726" s="180">
        <v>12901522</v>
      </c>
      <c r="Q1726" s="180" t="s">
        <v>7003</v>
      </c>
      <c r="R1726" s="180">
        <v>0</v>
      </c>
      <c r="S1726" s="180" t="s">
        <v>33</v>
      </c>
      <c r="T1726" s="180" t="s">
        <v>42</v>
      </c>
      <c r="U1726" s="155"/>
      <c r="V1726" s="155"/>
      <c r="W1726" s="155"/>
    </row>
    <row r="1727" spans="1:23" ht="15" customHeight="1">
      <c r="A1727" s="180" t="s">
        <v>442</v>
      </c>
      <c r="B1727" s="180">
        <v>27721914</v>
      </c>
      <c r="C1727" s="180" t="s">
        <v>1837</v>
      </c>
      <c r="D1727" s="180" t="s">
        <v>1847</v>
      </c>
      <c r="E1727" s="180" t="s">
        <v>1871</v>
      </c>
      <c r="F1727" s="180">
        <v>470.73</v>
      </c>
      <c r="G1727" s="180" t="s">
        <v>1840</v>
      </c>
      <c r="H1727" s="180" t="s">
        <v>7004</v>
      </c>
      <c r="I1727" s="180" t="s">
        <v>1887</v>
      </c>
      <c r="J1727" s="180" t="s">
        <v>7005</v>
      </c>
      <c r="K1727" s="180" t="s">
        <v>7006</v>
      </c>
      <c r="L1727" s="180" t="s">
        <v>1837</v>
      </c>
      <c r="M1727" s="180" t="s">
        <v>1837</v>
      </c>
      <c r="N1727" s="180" t="s">
        <v>442</v>
      </c>
      <c r="O1727" s="180">
        <v>27721413</v>
      </c>
      <c r="P1727" s="180">
        <v>27722294</v>
      </c>
      <c r="Q1727" s="180" t="s">
        <v>3580</v>
      </c>
      <c r="R1727" s="180">
        <v>0</v>
      </c>
      <c r="S1727" s="180" t="s">
        <v>33</v>
      </c>
      <c r="T1727" s="180" t="s">
        <v>42</v>
      </c>
      <c r="U1727" s="155"/>
      <c r="V1727" s="155"/>
      <c r="W1727" s="155"/>
    </row>
    <row r="1728" spans="1:23" ht="15" customHeight="1">
      <c r="A1728" s="180" t="s">
        <v>442</v>
      </c>
      <c r="B1728" s="180">
        <v>40462029</v>
      </c>
      <c r="C1728" s="180" t="s">
        <v>1837</v>
      </c>
      <c r="D1728" s="180" t="s">
        <v>7007</v>
      </c>
      <c r="E1728" s="180" t="s">
        <v>1890</v>
      </c>
      <c r="F1728" s="180">
        <v>30</v>
      </c>
      <c r="G1728" s="180" t="s">
        <v>1840</v>
      </c>
      <c r="H1728" s="180" t="s">
        <v>7008</v>
      </c>
      <c r="I1728" s="180" t="s">
        <v>773</v>
      </c>
      <c r="J1728" s="180" t="s">
        <v>1837</v>
      </c>
      <c r="K1728" s="180" t="s">
        <v>1837</v>
      </c>
      <c r="L1728" s="180" t="s">
        <v>1837</v>
      </c>
      <c r="M1728" s="180" t="s">
        <v>1896</v>
      </c>
      <c r="N1728" s="180" t="s">
        <v>442</v>
      </c>
      <c r="O1728" s="180">
        <v>40461938</v>
      </c>
      <c r="P1728" s="180">
        <v>40462232</v>
      </c>
      <c r="Q1728" s="180" t="s">
        <v>3584</v>
      </c>
      <c r="R1728" s="180">
        <v>0</v>
      </c>
      <c r="S1728" s="180" t="s">
        <v>1905</v>
      </c>
      <c r="T1728" s="180" t="s">
        <v>42</v>
      </c>
      <c r="U1728" s="155"/>
      <c r="V1728" s="155"/>
      <c r="W1728" s="155"/>
    </row>
    <row r="1729" spans="1:23" ht="15" customHeight="1">
      <c r="A1729" s="180" t="s">
        <v>442</v>
      </c>
      <c r="B1729" s="180">
        <v>42210085</v>
      </c>
      <c r="C1729" s="180" t="s">
        <v>1837</v>
      </c>
      <c r="D1729" s="180" t="s">
        <v>1847</v>
      </c>
      <c r="E1729" s="180" t="s">
        <v>2792</v>
      </c>
      <c r="F1729" s="180">
        <v>30</v>
      </c>
      <c r="G1729" s="180" t="s">
        <v>1840</v>
      </c>
      <c r="H1729" s="180" t="s">
        <v>7009</v>
      </c>
      <c r="I1729" s="180" t="s">
        <v>773</v>
      </c>
      <c r="J1729" s="180" t="s">
        <v>1837</v>
      </c>
      <c r="K1729" s="180" t="s">
        <v>1837</v>
      </c>
      <c r="L1729" s="180" t="s">
        <v>1837</v>
      </c>
      <c r="M1729" s="180" t="s">
        <v>1877</v>
      </c>
      <c r="N1729" s="180" t="s">
        <v>442</v>
      </c>
      <c r="O1729" s="180">
        <v>42209766</v>
      </c>
      <c r="P1729" s="180">
        <v>42210257</v>
      </c>
      <c r="Q1729" s="180" t="s">
        <v>3588</v>
      </c>
      <c r="R1729" s="180">
        <v>0</v>
      </c>
      <c r="S1729" s="180" t="s">
        <v>1905</v>
      </c>
      <c r="T1729" s="180" t="s">
        <v>42</v>
      </c>
      <c r="U1729" s="155"/>
      <c r="V1729" s="155"/>
      <c r="W1729" s="155"/>
    </row>
    <row r="1730" spans="1:23" ht="15" customHeight="1">
      <c r="A1730" s="180" t="s">
        <v>442</v>
      </c>
      <c r="B1730" s="180">
        <v>42691888</v>
      </c>
      <c r="C1730" s="180" t="s">
        <v>1837</v>
      </c>
      <c r="D1730" s="180" t="s">
        <v>2792</v>
      </c>
      <c r="E1730" s="180" t="s">
        <v>1847</v>
      </c>
      <c r="F1730" s="180">
        <v>857.78</v>
      </c>
      <c r="G1730" s="180" t="s">
        <v>1840</v>
      </c>
      <c r="H1730" s="180" t="s">
        <v>7010</v>
      </c>
      <c r="I1730" s="180" t="s">
        <v>3172</v>
      </c>
      <c r="J1730" s="180" t="s">
        <v>7011</v>
      </c>
      <c r="K1730" s="180" t="s">
        <v>7012</v>
      </c>
      <c r="L1730" s="180" t="s">
        <v>7013</v>
      </c>
      <c r="M1730" s="180" t="s">
        <v>1837</v>
      </c>
      <c r="N1730" s="180" t="s">
        <v>442</v>
      </c>
      <c r="O1730" s="180">
        <v>42691881</v>
      </c>
      <c r="P1730" s="180">
        <v>42691993</v>
      </c>
      <c r="Q1730" s="180" t="s">
        <v>7014</v>
      </c>
      <c r="R1730" s="180">
        <v>0</v>
      </c>
      <c r="S1730" s="180" t="s">
        <v>1905</v>
      </c>
      <c r="T1730" s="180" t="s">
        <v>42</v>
      </c>
      <c r="U1730" s="155"/>
      <c r="V1730" s="155"/>
      <c r="W1730" s="155"/>
    </row>
    <row r="1731" spans="1:23" ht="15" customHeight="1">
      <c r="A1731" s="180" t="s">
        <v>442</v>
      </c>
      <c r="B1731" s="180">
        <v>46459794</v>
      </c>
      <c r="C1731" s="180" t="s">
        <v>1837</v>
      </c>
      <c r="D1731" s="180" t="s">
        <v>1847</v>
      </c>
      <c r="E1731" s="180" t="s">
        <v>2264</v>
      </c>
      <c r="F1731" s="180">
        <v>2478.4299999999998</v>
      </c>
      <c r="G1731" s="180" t="s">
        <v>1840</v>
      </c>
      <c r="H1731" s="180" t="s">
        <v>3589</v>
      </c>
      <c r="I1731" s="180" t="s">
        <v>2820</v>
      </c>
      <c r="J1731" s="180" t="s">
        <v>3590</v>
      </c>
      <c r="K1731" s="180" t="s">
        <v>3591</v>
      </c>
      <c r="L1731" s="180" t="s">
        <v>3592</v>
      </c>
      <c r="M1731" s="180" t="s">
        <v>1844</v>
      </c>
      <c r="N1731" s="180" t="s">
        <v>442</v>
      </c>
      <c r="O1731" s="180">
        <v>46459655</v>
      </c>
      <c r="P1731" s="180">
        <v>46459819</v>
      </c>
      <c r="Q1731" s="180" t="s">
        <v>3593</v>
      </c>
      <c r="R1731" s="180">
        <v>0</v>
      </c>
      <c r="S1731" s="180" t="s">
        <v>33</v>
      </c>
      <c r="T1731" s="180" t="s">
        <v>42</v>
      </c>
      <c r="U1731" s="155"/>
      <c r="V1731" s="155"/>
      <c r="W1731" s="155"/>
    </row>
    <row r="1732" spans="1:23" ht="15" customHeight="1">
      <c r="A1732" s="180" t="s">
        <v>442</v>
      </c>
      <c r="B1732" s="180">
        <v>46709583</v>
      </c>
      <c r="C1732" s="180" t="s">
        <v>1837</v>
      </c>
      <c r="D1732" s="180" t="s">
        <v>3495</v>
      </c>
      <c r="E1732" s="180" t="s">
        <v>1839</v>
      </c>
      <c r="F1732" s="180">
        <v>1008.73</v>
      </c>
      <c r="G1732" s="180" t="s">
        <v>1840</v>
      </c>
      <c r="H1732" s="180" t="s">
        <v>3594</v>
      </c>
      <c r="I1732" s="180" t="s">
        <v>2104</v>
      </c>
      <c r="J1732" s="180" t="s">
        <v>3595</v>
      </c>
      <c r="K1732" s="180" t="s">
        <v>3596</v>
      </c>
      <c r="L1732" s="180" t="s">
        <v>1837</v>
      </c>
      <c r="M1732" s="180" t="s">
        <v>1896</v>
      </c>
      <c r="N1732" s="180" t="s">
        <v>442</v>
      </c>
      <c r="O1732" s="180">
        <v>46709578</v>
      </c>
      <c r="P1732" s="180">
        <v>46709688</v>
      </c>
      <c r="Q1732" s="180" t="s">
        <v>3597</v>
      </c>
      <c r="R1732" s="180">
        <v>0</v>
      </c>
      <c r="S1732" s="180" t="s">
        <v>1905</v>
      </c>
      <c r="T1732" s="180" t="s">
        <v>42</v>
      </c>
      <c r="U1732" s="155"/>
      <c r="V1732" s="155"/>
      <c r="W1732" s="155"/>
    </row>
    <row r="1733" spans="1:23" ht="15" customHeight="1">
      <c r="A1733" s="180" t="s">
        <v>442</v>
      </c>
      <c r="B1733" s="180">
        <v>51993837</v>
      </c>
      <c r="C1733" s="180" t="s">
        <v>1837</v>
      </c>
      <c r="D1733" s="180" t="s">
        <v>7015</v>
      </c>
      <c r="E1733" s="180" t="s">
        <v>1839</v>
      </c>
      <c r="F1733" s="180" t="s">
        <v>1837</v>
      </c>
      <c r="G1733" s="180" t="s">
        <v>1840</v>
      </c>
      <c r="H1733" s="180" t="s">
        <v>7016</v>
      </c>
      <c r="I1733" s="180" t="s">
        <v>1842</v>
      </c>
      <c r="J1733" s="180" t="s">
        <v>1837</v>
      </c>
      <c r="K1733" s="180" t="s">
        <v>7017</v>
      </c>
      <c r="L1733" s="180" t="s">
        <v>1837</v>
      </c>
      <c r="M1733" s="180" t="s">
        <v>1837</v>
      </c>
      <c r="N1733" s="180" t="s">
        <v>442</v>
      </c>
      <c r="O1733" s="180">
        <v>51993748</v>
      </c>
      <c r="P1733" s="180">
        <v>51994126</v>
      </c>
      <c r="Q1733" s="180" t="s">
        <v>3604</v>
      </c>
      <c r="R1733" s="180">
        <v>0</v>
      </c>
      <c r="S1733" s="180" t="s">
        <v>33</v>
      </c>
      <c r="T1733" s="180" t="s">
        <v>42</v>
      </c>
      <c r="U1733" s="155"/>
      <c r="V1733" s="155"/>
      <c r="W1733" s="155"/>
    </row>
    <row r="1734" spans="1:23" ht="15" customHeight="1">
      <c r="A1734" s="180" t="s">
        <v>442</v>
      </c>
      <c r="B1734" s="180">
        <v>56557250</v>
      </c>
      <c r="C1734" s="180" t="s">
        <v>1837</v>
      </c>
      <c r="D1734" s="180" t="s">
        <v>1839</v>
      </c>
      <c r="E1734" s="180" t="s">
        <v>3605</v>
      </c>
      <c r="F1734" s="180">
        <v>472.23</v>
      </c>
      <c r="G1734" s="180" t="s">
        <v>1840</v>
      </c>
      <c r="H1734" s="180" t="s">
        <v>3606</v>
      </c>
      <c r="I1734" s="180" t="s">
        <v>3607</v>
      </c>
      <c r="J1734" s="180" t="s">
        <v>3608</v>
      </c>
      <c r="K1734" s="180" t="s">
        <v>3609</v>
      </c>
      <c r="L1734" s="180" t="s">
        <v>3610</v>
      </c>
      <c r="M1734" s="180" t="s">
        <v>1877</v>
      </c>
      <c r="N1734" s="180" t="s">
        <v>442</v>
      </c>
      <c r="O1734" s="180">
        <v>56557242</v>
      </c>
      <c r="P1734" s="180">
        <v>56557253</v>
      </c>
      <c r="Q1734" s="180" t="s">
        <v>3611</v>
      </c>
      <c r="R1734" s="180">
        <v>0</v>
      </c>
      <c r="S1734" s="180" t="s">
        <v>1905</v>
      </c>
      <c r="T1734" s="180" t="s">
        <v>42</v>
      </c>
      <c r="U1734" s="155"/>
      <c r="V1734" s="155"/>
      <c r="W1734" s="155"/>
    </row>
    <row r="1735" spans="1:23" ht="15" customHeight="1">
      <c r="A1735" s="180" t="s">
        <v>442</v>
      </c>
      <c r="B1735" s="180">
        <v>56616023</v>
      </c>
      <c r="C1735" s="180" t="s">
        <v>1837</v>
      </c>
      <c r="D1735" s="180" t="s">
        <v>1890</v>
      </c>
      <c r="E1735" s="180" t="s">
        <v>3612</v>
      </c>
      <c r="F1735" s="180">
        <v>3286.06</v>
      </c>
      <c r="G1735" s="180" t="s">
        <v>1840</v>
      </c>
      <c r="H1735" s="180" t="s">
        <v>3613</v>
      </c>
      <c r="I1735" s="180" t="s">
        <v>2184</v>
      </c>
      <c r="J1735" s="180" t="s">
        <v>3614</v>
      </c>
      <c r="K1735" s="180" t="s">
        <v>3615</v>
      </c>
      <c r="L1735" s="180" t="s">
        <v>1837</v>
      </c>
      <c r="M1735" s="180" t="s">
        <v>1877</v>
      </c>
      <c r="N1735" s="180" t="s">
        <v>442</v>
      </c>
      <c r="O1735" s="180">
        <v>56615921</v>
      </c>
      <c r="P1735" s="180">
        <v>56616053</v>
      </c>
      <c r="Q1735" s="180" t="s">
        <v>3611</v>
      </c>
      <c r="R1735" s="180">
        <v>0</v>
      </c>
      <c r="S1735" s="180" t="s">
        <v>1905</v>
      </c>
      <c r="T1735" s="180" t="s">
        <v>42</v>
      </c>
      <c r="U1735" s="155"/>
      <c r="V1735" s="155"/>
      <c r="W1735" s="155"/>
    </row>
    <row r="1736" spans="1:23" ht="15" customHeight="1">
      <c r="A1736" s="180" t="s">
        <v>442</v>
      </c>
      <c r="B1736" s="180">
        <v>65439885</v>
      </c>
      <c r="C1736" s="180" t="s">
        <v>1837</v>
      </c>
      <c r="D1736" s="180" t="s">
        <v>1839</v>
      </c>
      <c r="E1736" s="180" t="s">
        <v>3616</v>
      </c>
      <c r="F1736" s="180">
        <v>472.66</v>
      </c>
      <c r="G1736" s="180" t="s">
        <v>1840</v>
      </c>
      <c r="H1736" s="180" t="s">
        <v>3617</v>
      </c>
      <c r="I1736" s="180" t="s">
        <v>2532</v>
      </c>
      <c r="J1736" s="180" t="s">
        <v>3618</v>
      </c>
      <c r="K1736" s="180" t="s">
        <v>3619</v>
      </c>
      <c r="L1736" s="180" t="s">
        <v>1837</v>
      </c>
      <c r="M1736" s="180" t="s">
        <v>1896</v>
      </c>
      <c r="N1736" s="180" t="s">
        <v>442</v>
      </c>
      <c r="O1736" s="180">
        <v>65439878</v>
      </c>
      <c r="P1736" s="180">
        <v>65440012</v>
      </c>
      <c r="Q1736" s="180" t="s">
        <v>3620</v>
      </c>
      <c r="R1736" s="180">
        <v>0</v>
      </c>
      <c r="S1736" s="180" t="s">
        <v>33</v>
      </c>
      <c r="T1736" s="180" t="s">
        <v>42</v>
      </c>
      <c r="U1736" s="155"/>
      <c r="V1736" s="155"/>
      <c r="W1736" s="155"/>
    </row>
    <row r="1737" spans="1:23" ht="15" customHeight="1">
      <c r="A1737" s="180" t="s">
        <v>442</v>
      </c>
      <c r="B1737" s="180">
        <v>65439904</v>
      </c>
      <c r="C1737" s="180" t="s">
        <v>1837</v>
      </c>
      <c r="D1737" s="180" t="s">
        <v>4378</v>
      </c>
      <c r="E1737" s="180" t="s">
        <v>1847</v>
      </c>
      <c r="F1737" s="180">
        <v>470.73</v>
      </c>
      <c r="G1737" s="180" t="s">
        <v>1840</v>
      </c>
      <c r="H1737" s="180" t="s">
        <v>7018</v>
      </c>
      <c r="I1737" s="180" t="s">
        <v>2098</v>
      </c>
      <c r="J1737" s="180" t="s">
        <v>7019</v>
      </c>
      <c r="K1737" s="180" t="s">
        <v>7020</v>
      </c>
      <c r="L1737" s="180" t="s">
        <v>1837</v>
      </c>
      <c r="M1737" s="180" t="s">
        <v>1837</v>
      </c>
      <c r="N1737" s="180" t="s">
        <v>442</v>
      </c>
      <c r="O1737" s="180">
        <v>65439878</v>
      </c>
      <c r="P1737" s="180">
        <v>65440012</v>
      </c>
      <c r="Q1737" s="180" t="s">
        <v>3620</v>
      </c>
      <c r="R1737" s="180">
        <v>0</v>
      </c>
      <c r="S1737" s="180" t="s">
        <v>33</v>
      </c>
      <c r="T1737" s="180" t="s">
        <v>42</v>
      </c>
      <c r="U1737" s="155"/>
      <c r="V1737" s="155"/>
      <c r="W1737" s="155"/>
    </row>
    <row r="1738" spans="1:23" ht="15" customHeight="1">
      <c r="A1738" s="180" t="s">
        <v>442</v>
      </c>
      <c r="B1738" s="180">
        <v>75665673</v>
      </c>
      <c r="C1738" s="180" t="s">
        <v>1837</v>
      </c>
      <c r="D1738" s="180" t="s">
        <v>2319</v>
      </c>
      <c r="E1738" s="180" t="s">
        <v>1890</v>
      </c>
      <c r="F1738" s="180">
        <v>758.73</v>
      </c>
      <c r="G1738" s="180" t="s">
        <v>1837</v>
      </c>
      <c r="H1738" s="180" t="s">
        <v>3623</v>
      </c>
      <c r="I1738" s="180" t="s">
        <v>2608</v>
      </c>
      <c r="J1738" s="180" t="s">
        <v>7021</v>
      </c>
      <c r="K1738" s="180" t="s">
        <v>1837</v>
      </c>
      <c r="L1738" s="180" t="s">
        <v>1837</v>
      </c>
      <c r="M1738" s="180" t="s">
        <v>1837</v>
      </c>
      <c r="N1738" s="180" t="s">
        <v>442</v>
      </c>
      <c r="O1738" s="180">
        <v>75665526</v>
      </c>
      <c r="P1738" s="180">
        <v>75666041</v>
      </c>
      <c r="Q1738" s="180" t="s">
        <v>872</v>
      </c>
      <c r="R1738" s="180">
        <v>0</v>
      </c>
      <c r="S1738" s="180" t="s">
        <v>1905</v>
      </c>
      <c r="T1738" s="180" t="s">
        <v>42</v>
      </c>
      <c r="U1738" s="155"/>
      <c r="V1738" s="155"/>
      <c r="W1738" s="155"/>
    </row>
    <row r="1739" spans="1:23" ht="15" customHeight="1">
      <c r="A1739" s="180" t="s">
        <v>442</v>
      </c>
      <c r="B1739" s="180">
        <v>75737404</v>
      </c>
      <c r="C1739" s="180" t="s">
        <v>1837</v>
      </c>
      <c r="D1739" s="180" t="s">
        <v>1847</v>
      </c>
      <c r="E1739" s="180" t="s">
        <v>2129</v>
      </c>
      <c r="F1739" s="180">
        <v>848.06</v>
      </c>
      <c r="G1739" s="180" t="s">
        <v>1837</v>
      </c>
      <c r="H1739" s="180" t="s">
        <v>3630</v>
      </c>
      <c r="I1739" s="180" t="s">
        <v>2532</v>
      </c>
      <c r="J1739" s="180" t="s">
        <v>7022</v>
      </c>
      <c r="K1739" s="180" t="s">
        <v>1837</v>
      </c>
      <c r="L1739" s="180" t="s">
        <v>1837</v>
      </c>
      <c r="M1739" s="180" t="s">
        <v>1837</v>
      </c>
      <c r="N1739" s="180" t="s">
        <v>442</v>
      </c>
      <c r="O1739" s="180">
        <v>75736877</v>
      </c>
      <c r="P1739" s="180">
        <v>75739345</v>
      </c>
      <c r="Q1739" s="180" t="s">
        <v>3632</v>
      </c>
      <c r="R1739" s="180">
        <v>0</v>
      </c>
      <c r="S1739" s="180" t="s">
        <v>33</v>
      </c>
      <c r="T1739" s="180" t="s">
        <v>42</v>
      </c>
      <c r="U1739" s="155"/>
      <c r="V1739" s="155"/>
      <c r="W1739" s="155"/>
    </row>
    <row r="1740" spans="1:23" ht="15" customHeight="1">
      <c r="A1740" s="180" t="s">
        <v>442</v>
      </c>
      <c r="B1740" s="180">
        <v>75737609</v>
      </c>
      <c r="C1740" s="180" t="s">
        <v>1837</v>
      </c>
      <c r="D1740" s="180" t="s">
        <v>2015</v>
      </c>
      <c r="E1740" s="180" t="s">
        <v>1839</v>
      </c>
      <c r="F1740" s="180">
        <v>2128.4</v>
      </c>
      <c r="G1740" s="180" t="s">
        <v>1840</v>
      </c>
      <c r="H1740" s="180" t="s">
        <v>3633</v>
      </c>
      <c r="I1740" s="180" t="s">
        <v>2277</v>
      </c>
      <c r="J1740" s="180" t="s">
        <v>7023</v>
      </c>
      <c r="K1740" s="180" t="s">
        <v>7024</v>
      </c>
      <c r="L1740" s="180" t="s">
        <v>1837</v>
      </c>
      <c r="M1740" s="180" t="s">
        <v>1837</v>
      </c>
      <c r="N1740" s="180" t="s">
        <v>442</v>
      </c>
      <c r="O1740" s="180">
        <v>75736877</v>
      </c>
      <c r="P1740" s="180">
        <v>75739345</v>
      </c>
      <c r="Q1740" s="180" t="s">
        <v>3632</v>
      </c>
      <c r="R1740" s="180">
        <v>0</v>
      </c>
      <c r="S1740" s="180" t="s">
        <v>33</v>
      </c>
      <c r="T1740" s="180" t="s">
        <v>42</v>
      </c>
      <c r="U1740" s="155"/>
      <c r="V1740" s="155"/>
      <c r="W1740" s="155"/>
    </row>
    <row r="1741" spans="1:23" ht="15" customHeight="1">
      <c r="A1741" s="180" t="s">
        <v>442</v>
      </c>
      <c r="B1741" s="180">
        <v>75737743</v>
      </c>
      <c r="C1741" s="180" t="s">
        <v>1837</v>
      </c>
      <c r="D1741" s="180" t="s">
        <v>773</v>
      </c>
      <c r="E1741" s="180" t="s">
        <v>1866</v>
      </c>
      <c r="F1741" s="180">
        <v>1575.4</v>
      </c>
      <c r="G1741" s="180" t="s">
        <v>1840</v>
      </c>
      <c r="H1741" s="180" t="s">
        <v>3645</v>
      </c>
      <c r="I1741" s="180" t="s">
        <v>1881</v>
      </c>
      <c r="J1741" s="180" t="s">
        <v>7025</v>
      </c>
      <c r="K1741" s="180" t="s">
        <v>7026</v>
      </c>
      <c r="L1741" s="180" t="s">
        <v>1837</v>
      </c>
      <c r="M1741" s="180" t="s">
        <v>1837</v>
      </c>
      <c r="N1741" s="180" t="s">
        <v>442</v>
      </c>
      <c r="O1741" s="180">
        <v>75736877</v>
      </c>
      <c r="P1741" s="180">
        <v>75739345</v>
      </c>
      <c r="Q1741" s="180" t="s">
        <v>3632</v>
      </c>
      <c r="R1741" s="180">
        <v>0</v>
      </c>
      <c r="S1741" s="180" t="s">
        <v>33</v>
      </c>
      <c r="T1741" s="180" t="s">
        <v>42</v>
      </c>
      <c r="U1741" s="155"/>
      <c r="V1741" s="155"/>
      <c r="W1741" s="155"/>
    </row>
    <row r="1742" spans="1:23" ht="15" customHeight="1">
      <c r="A1742" s="180" t="s">
        <v>442</v>
      </c>
      <c r="B1742" s="180">
        <v>75737855</v>
      </c>
      <c r="C1742" s="180" t="s">
        <v>1837</v>
      </c>
      <c r="D1742" s="180" t="s">
        <v>1866</v>
      </c>
      <c r="E1742" s="180" t="s">
        <v>773</v>
      </c>
      <c r="F1742" s="180">
        <v>705.73</v>
      </c>
      <c r="G1742" s="180" t="s">
        <v>1840</v>
      </c>
      <c r="H1742" s="180" t="s">
        <v>7027</v>
      </c>
      <c r="I1742" s="180" t="s">
        <v>2002</v>
      </c>
      <c r="J1742" s="180" t="s">
        <v>7028</v>
      </c>
      <c r="K1742" s="180" t="s">
        <v>7029</v>
      </c>
      <c r="L1742" s="180" t="s">
        <v>1837</v>
      </c>
      <c r="M1742" s="180" t="s">
        <v>1837</v>
      </c>
      <c r="N1742" s="180" t="s">
        <v>442</v>
      </c>
      <c r="O1742" s="180">
        <v>75736877</v>
      </c>
      <c r="P1742" s="180">
        <v>75739345</v>
      </c>
      <c r="Q1742" s="180" t="s">
        <v>3632</v>
      </c>
      <c r="R1742" s="180">
        <v>0</v>
      </c>
      <c r="S1742" s="180" t="s">
        <v>33</v>
      </c>
      <c r="T1742" s="180" t="s">
        <v>42</v>
      </c>
      <c r="U1742" s="155"/>
      <c r="V1742" s="155"/>
      <c r="W1742" s="155"/>
    </row>
    <row r="1743" spans="1:23" ht="15" customHeight="1">
      <c r="A1743" s="180" t="s">
        <v>442</v>
      </c>
      <c r="B1743" s="180">
        <v>75738115</v>
      </c>
      <c r="C1743" s="180" t="s">
        <v>1837</v>
      </c>
      <c r="D1743" s="180" t="s">
        <v>2945</v>
      </c>
      <c r="E1743" s="180" t="s">
        <v>1847</v>
      </c>
      <c r="F1743" s="180">
        <v>1600.4</v>
      </c>
      <c r="G1743" s="180" t="s">
        <v>1837</v>
      </c>
      <c r="H1743" s="180" t="s">
        <v>3649</v>
      </c>
      <c r="I1743" s="180" t="s">
        <v>2532</v>
      </c>
      <c r="J1743" s="180" t="s">
        <v>7030</v>
      </c>
      <c r="K1743" s="180" t="s">
        <v>1837</v>
      </c>
      <c r="L1743" s="180" t="s">
        <v>1837</v>
      </c>
      <c r="M1743" s="180" t="s">
        <v>1837</v>
      </c>
      <c r="N1743" s="180" t="s">
        <v>442</v>
      </c>
      <c r="O1743" s="180">
        <v>75736877</v>
      </c>
      <c r="P1743" s="180">
        <v>75739345</v>
      </c>
      <c r="Q1743" s="180" t="s">
        <v>3632</v>
      </c>
      <c r="R1743" s="180">
        <v>0</v>
      </c>
      <c r="S1743" s="180" t="s">
        <v>33</v>
      </c>
      <c r="T1743" s="180" t="s">
        <v>42</v>
      </c>
      <c r="U1743" s="155"/>
      <c r="V1743" s="155"/>
      <c r="W1743" s="155"/>
    </row>
    <row r="1744" spans="1:23" ht="15" customHeight="1">
      <c r="A1744" s="180" t="s">
        <v>442</v>
      </c>
      <c r="B1744" s="180">
        <v>75738661</v>
      </c>
      <c r="C1744" s="180" t="s">
        <v>1837</v>
      </c>
      <c r="D1744" s="180" t="s">
        <v>1847</v>
      </c>
      <c r="E1744" s="180" t="s">
        <v>2046</v>
      </c>
      <c r="F1744" s="180">
        <v>275.06</v>
      </c>
      <c r="G1744" s="180" t="s">
        <v>1837</v>
      </c>
      <c r="H1744" s="180" t="s">
        <v>3651</v>
      </c>
      <c r="I1744" s="180" t="s">
        <v>2369</v>
      </c>
      <c r="J1744" s="180" t="s">
        <v>7031</v>
      </c>
      <c r="K1744" s="180" t="s">
        <v>1837</v>
      </c>
      <c r="L1744" s="180" t="s">
        <v>1837</v>
      </c>
      <c r="M1744" s="180" t="s">
        <v>1837</v>
      </c>
      <c r="N1744" s="180" t="s">
        <v>442</v>
      </c>
      <c r="O1744" s="180">
        <v>75736877</v>
      </c>
      <c r="P1744" s="180">
        <v>75739345</v>
      </c>
      <c r="Q1744" s="180" t="s">
        <v>3632</v>
      </c>
      <c r="R1744" s="180">
        <v>0</v>
      </c>
      <c r="S1744" s="180" t="s">
        <v>33</v>
      </c>
      <c r="T1744" s="180" t="s">
        <v>42</v>
      </c>
      <c r="U1744" s="155"/>
      <c r="V1744" s="155"/>
      <c r="W1744" s="155"/>
    </row>
    <row r="1745" spans="1:23" ht="15" customHeight="1">
      <c r="A1745" s="180" t="s">
        <v>442</v>
      </c>
      <c r="B1745" s="180">
        <v>75739225</v>
      </c>
      <c r="C1745" s="180" t="s">
        <v>1837</v>
      </c>
      <c r="D1745" s="180" t="s">
        <v>1866</v>
      </c>
      <c r="E1745" s="180" t="s">
        <v>2769</v>
      </c>
      <c r="F1745" s="180">
        <v>736.06</v>
      </c>
      <c r="G1745" s="180" t="s">
        <v>1837</v>
      </c>
      <c r="H1745" s="180" t="s">
        <v>3653</v>
      </c>
      <c r="I1745" s="180" t="s">
        <v>1887</v>
      </c>
      <c r="J1745" s="180" t="s">
        <v>7032</v>
      </c>
      <c r="K1745" s="180" t="s">
        <v>1837</v>
      </c>
      <c r="L1745" s="180" t="s">
        <v>1837</v>
      </c>
      <c r="M1745" s="180" t="s">
        <v>1837</v>
      </c>
      <c r="N1745" s="180" t="s">
        <v>442</v>
      </c>
      <c r="O1745" s="180">
        <v>75736877</v>
      </c>
      <c r="P1745" s="180">
        <v>75739345</v>
      </c>
      <c r="Q1745" s="180" t="s">
        <v>3632</v>
      </c>
      <c r="R1745" s="180">
        <v>0</v>
      </c>
      <c r="S1745" s="180" t="s">
        <v>33</v>
      </c>
      <c r="T1745" s="180" t="s">
        <v>42</v>
      </c>
      <c r="U1745" s="155"/>
      <c r="V1745" s="155"/>
      <c r="W1745" s="155"/>
    </row>
    <row r="1746" spans="1:23" ht="15" customHeight="1">
      <c r="A1746" s="180" t="s">
        <v>442</v>
      </c>
      <c r="B1746" s="180">
        <v>98169478</v>
      </c>
      <c r="C1746" s="180" t="s">
        <v>1837</v>
      </c>
      <c r="D1746" s="180" t="s">
        <v>1839</v>
      </c>
      <c r="E1746" s="180" t="s">
        <v>2500</v>
      </c>
      <c r="F1746" s="180">
        <v>1368.74</v>
      </c>
      <c r="G1746" s="180" t="s">
        <v>1837</v>
      </c>
      <c r="H1746" s="180" t="s">
        <v>7033</v>
      </c>
      <c r="I1746" s="180" t="s">
        <v>3510</v>
      </c>
      <c r="J1746" s="180" t="s">
        <v>7034</v>
      </c>
      <c r="K1746" s="180" t="s">
        <v>1837</v>
      </c>
      <c r="L1746" s="180" t="s">
        <v>7035</v>
      </c>
      <c r="M1746" s="180" t="s">
        <v>1837</v>
      </c>
      <c r="N1746" s="180" t="s">
        <v>442</v>
      </c>
      <c r="O1746" s="180">
        <v>98168699</v>
      </c>
      <c r="P1746" s="180">
        <v>98169641</v>
      </c>
      <c r="Q1746" s="180" t="s">
        <v>7036</v>
      </c>
      <c r="R1746" s="180">
        <v>0</v>
      </c>
      <c r="S1746" s="180" t="s">
        <v>1905</v>
      </c>
      <c r="T1746" s="180" t="s">
        <v>42</v>
      </c>
      <c r="U1746" s="155"/>
      <c r="V1746" s="155"/>
      <c r="W1746" s="155"/>
    </row>
    <row r="1747" spans="1:23" ht="15" customHeight="1">
      <c r="A1747" s="180" t="s">
        <v>442</v>
      </c>
      <c r="B1747" s="180">
        <v>98354747</v>
      </c>
      <c r="C1747" s="180" t="s">
        <v>1837</v>
      </c>
      <c r="D1747" s="180" t="s">
        <v>2135</v>
      </c>
      <c r="E1747" s="180" t="s">
        <v>1839</v>
      </c>
      <c r="F1747" s="180">
        <v>1402.54</v>
      </c>
      <c r="G1747" s="180" t="s">
        <v>1837</v>
      </c>
      <c r="H1747" s="180" t="s">
        <v>5336</v>
      </c>
      <c r="I1747" s="180" t="s">
        <v>1861</v>
      </c>
      <c r="J1747" s="180" t="s">
        <v>7037</v>
      </c>
      <c r="K1747" s="180" t="s">
        <v>1837</v>
      </c>
      <c r="L1747" s="180" t="s">
        <v>7038</v>
      </c>
      <c r="M1747" s="180" t="s">
        <v>1837</v>
      </c>
      <c r="N1747" s="180" t="s">
        <v>442</v>
      </c>
      <c r="O1747" s="180">
        <v>98353853</v>
      </c>
      <c r="P1747" s="180">
        <v>98354819</v>
      </c>
      <c r="Q1747" s="180" t="s">
        <v>5339</v>
      </c>
      <c r="R1747" s="180">
        <v>0</v>
      </c>
      <c r="S1747" s="180" t="s">
        <v>1905</v>
      </c>
      <c r="T1747" s="180" t="s">
        <v>42</v>
      </c>
      <c r="U1747" s="155"/>
      <c r="V1747" s="155"/>
      <c r="W1747" s="155"/>
    </row>
    <row r="1748" spans="1:23" ht="15" customHeight="1">
      <c r="A1748" s="180" t="s">
        <v>442</v>
      </c>
      <c r="B1748" s="180">
        <v>98391562</v>
      </c>
      <c r="C1748" s="180" t="s">
        <v>1837</v>
      </c>
      <c r="D1748" s="180" t="s">
        <v>1866</v>
      </c>
      <c r="E1748" s="180" t="s">
        <v>2066</v>
      </c>
      <c r="F1748" s="180">
        <v>1447.12</v>
      </c>
      <c r="G1748" s="180" t="s">
        <v>1837</v>
      </c>
      <c r="H1748" s="180" t="s">
        <v>5340</v>
      </c>
      <c r="I1748" s="180" t="s">
        <v>2299</v>
      </c>
      <c r="J1748" s="180" t="s">
        <v>7039</v>
      </c>
      <c r="K1748" s="180" t="s">
        <v>1837</v>
      </c>
      <c r="L1748" s="180" t="s">
        <v>7040</v>
      </c>
      <c r="M1748" s="180" t="s">
        <v>1837</v>
      </c>
      <c r="N1748" s="180" t="s">
        <v>442</v>
      </c>
      <c r="O1748" s="180">
        <v>98390665</v>
      </c>
      <c r="P1748" s="180">
        <v>98391631</v>
      </c>
      <c r="Q1748" s="180" t="s">
        <v>5343</v>
      </c>
      <c r="R1748" s="180">
        <v>0</v>
      </c>
      <c r="S1748" s="180" t="s">
        <v>1905</v>
      </c>
      <c r="T1748" s="180" t="s">
        <v>42</v>
      </c>
      <c r="U1748" s="155"/>
      <c r="V1748" s="155"/>
      <c r="W1748" s="155"/>
    </row>
    <row r="1749" spans="1:23" ht="15" customHeight="1">
      <c r="A1749" s="180" t="s">
        <v>442</v>
      </c>
      <c r="B1749" s="180">
        <v>121632468</v>
      </c>
      <c r="C1749" s="180" t="s">
        <v>1837</v>
      </c>
      <c r="D1749" s="180" t="s">
        <v>1866</v>
      </c>
      <c r="E1749" s="180" t="s">
        <v>3660</v>
      </c>
      <c r="F1749" s="180">
        <v>469.73</v>
      </c>
      <c r="G1749" s="180" t="s">
        <v>1837</v>
      </c>
      <c r="H1749" s="180" t="s">
        <v>3661</v>
      </c>
      <c r="I1749" s="180" t="s">
        <v>1887</v>
      </c>
      <c r="J1749" s="180" t="s">
        <v>3662</v>
      </c>
      <c r="K1749" s="180" t="s">
        <v>1837</v>
      </c>
      <c r="L1749" s="180" t="s">
        <v>1837</v>
      </c>
      <c r="M1749" s="180" t="s">
        <v>1844</v>
      </c>
      <c r="N1749" s="180" t="s">
        <v>442</v>
      </c>
      <c r="O1749" s="180">
        <v>121632331</v>
      </c>
      <c r="P1749" s="180">
        <v>121632563</v>
      </c>
      <c r="Q1749" s="180" t="s">
        <v>3663</v>
      </c>
      <c r="R1749" s="180">
        <v>0</v>
      </c>
      <c r="S1749" s="180" t="s">
        <v>33</v>
      </c>
      <c r="T1749" s="180" t="s">
        <v>42</v>
      </c>
      <c r="U1749" s="155"/>
      <c r="V1749" s="155"/>
      <c r="W1749" s="155"/>
    </row>
    <row r="1750" spans="1:23" ht="15" customHeight="1">
      <c r="A1750" s="180" t="s">
        <v>442</v>
      </c>
      <c r="B1750" s="180">
        <v>122740443</v>
      </c>
      <c r="C1750" s="180" t="s">
        <v>1837</v>
      </c>
      <c r="D1750" s="180" t="s">
        <v>1866</v>
      </c>
      <c r="E1750" s="180" t="s">
        <v>2408</v>
      </c>
      <c r="F1750" s="180">
        <v>1615</v>
      </c>
      <c r="G1750" s="180" t="s">
        <v>1837</v>
      </c>
      <c r="H1750" s="180" t="s">
        <v>7041</v>
      </c>
      <c r="I1750" s="180" t="s">
        <v>2873</v>
      </c>
      <c r="J1750" s="180" t="s">
        <v>7042</v>
      </c>
      <c r="K1750" s="180" t="s">
        <v>1837</v>
      </c>
      <c r="L1750" s="180" t="s">
        <v>7043</v>
      </c>
      <c r="M1750" s="180" t="s">
        <v>1837</v>
      </c>
      <c r="N1750" s="180" t="s">
        <v>442</v>
      </c>
      <c r="O1750" s="180">
        <v>122740344</v>
      </c>
      <c r="P1750" s="180">
        <v>122740875</v>
      </c>
      <c r="Q1750" s="180" t="s">
        <v>7044</v>
      </c>
      <c r="R1750" s="180">
        <v>0</v>
      </c>
      <c r="S1750" s="180" t="s">
        <v>33</v>
      </c>
      <c r="T1750" s="180" t="s">
        <v>42</v>
      </c>
      <c r="U1750" s="155"/>
      <c r="V1750" s="155"/>
      <c r="W1750" s="155"/>
    </row>
    <row r="1751" spans="1:23" ht="15" customHeight="1">
      <c r="A1751" s="180" t="s">
        <v>442</v>
      </c>
      <c r="B1751" s="180">
        <v>126006425</v>
      </c>
      <c r="C1751" s="180" t="s">
        <v>1837</v>
      </c>
      <c r="D1751" s="180" t="s">
        <v>3672</v>
      </c>
      <c r="E1751" s="180" t="s">
        <v>1839</v>
      </c>
      <c r="F1751" s="180">
        <v>780.48</v>
      </c>
      <c r="G1751" s="180" t="s">
        <v>1837</v>
      </c>
      <c r="H1751" s="180" t="s">
        <v>3673</v>
      </c>
      <c r="I1751" s="180" t="s">
        <v>2820</v>
      </c>
      <c r="J1751" s="180" t="s">
        <v>3674</v>
      </c>
      <c r="K1751" s="180" t="s">
        <v>1837</v>
      </c>
      <c r="L1751" s="180" t="s">
        <v>3675</v>
      </c>
      <c r="M1751" s="180" t="s">
        <v>1844</v>
      </c>
      <c r="N1751" s="180" t="s">
        <v>442</v>
      </c>
      <c r="O1751" s="180">
        <v>126006406</v>
      </c>
      <c r="P1751" s="180">
        <v>126006564</v>
      </c>
      <c r="Q1751" s="180" t="s">
        <v>3676</v>
      </c>
      <c r="R1751" s="180">
        <v>0</v>
      </c>
      <c r="S1751" s="180" t="s">
        <v>33</v>
      </c>
      <c r="T1751" s="180" t="s">
        <v>42</v>
      </c>
      <c r="U1751" s="155"/>
      <c r="V1751" s="155"/>
      <c r="W1751" s="155"/>
    </row>
    <row r="1752" spans="1:23" ht="15" customHeight="1">
      <c r="A1752" s="180" t="s">
        <v>442</v>
      </c>
      <c r="B1752" s="180">
        <v>130096091</v>
      </c>
      <c r="C1752" s="180" t="s">
        <v>1837</v>
      </c>
      <c r="D1752" s="180" t="s">
        <v>1865</v>
      </c>
      <c r="E1752" s="180" t="s">
        <v>1866</v>
      </c>
      <c r="F1752" s="180">
        <v>1409.23</v>
      </c>
      <c r="G1752" s="180" t="s">
        <v>1837</v>
      </c>
      <c r="H1752" s="180" t="s">
        <v>5360</v>
      </c>
      <c r="I1752" s="180" t="s">
        <v>2458</v>
      </c>
      <c r="J1752" s="180" t="s">
        <v>7045</v>
      </c>
      <c r="K1752" s="180" t="s">
        <v>1837</v>
      </c>
      <c r="L1752" s="180" t="s">
        <v>1837</v>
      </c>
      <c r="M1752" s="180" t="s">
        <v>1837</v>
      </c>
      <c r="N1752" s="180" t="s">
        <v>442</v>
      </c>
      <c r="O1752" s="180">
        <v>130096048</v>
      </c>
      <c r="P1752" s="180">
        <v>130096163</v>
      </c>
      <c r="Q1752" s="180" t="s">
        <v>5362</v>
      </c>
      <c r="R1752" s="180">
        <v>0</v>
      </c>
      <c r="S1752" s="180" t="s">
        <v>1905</v>
      </c>
      <c r="T1752" s="180" t="s">
        <v>42</v>
      </c>
      <c r="U1752" s="155"/>
      <c r="V1752" s="155"/>
      <c r="W1752" s="155"/>
    </row>
    <row r="1753" spans="1:23" ht="15" customHeight="1">
      <c r="A1753" s="180" t="s">
        <v>442</v>
      </c>
      <c r="B1753" s="180">
        <v>134250569</v>
      </c>
      <c r="C1753" s="180" t="s">
        <v>1837</v>
      </c>
      <c r="D1753" s="180" t="s">
        <v>1890</v>
      </c>
      <c r="E1753" s="180" t="s">
        <v>5712</v>
      </c>
      <c r="F1753" s="180">
        <v>1448.41</v>
      </c>
      <c r="G1753" s="180" t="s">
        <v>1837</v>
      </c>
      <c r="H1753" s="180" t="s">
        <v>7046</v>
      </c>
      <c r="I1753" s="180" t="s">
        <v>4177</v>
      </c>
      <c r="J1753" s="180" t="s">
        <v>7047</v>
      </c>
      <c r="K1753" s="180" t="s">
        <v>1837</v>
      </c>
      <c r="L1753" s="180" t="s">
        <v>7048</v>
      </c>
      <c r="M1753" s="180" t="s">
        <v>1837</v>
      </c>
      <c r="N1753" s="180" t="s">
        <v>442</v>
      </c>
      <c r="O1753" s="180">
        <v>134250422</v>
      </c>
      <c r="P1753" s="180">
        <v>134250654</v>
      </c>
      <c r="Q1753" s="180" t="s">
        <v>7049</v>
      </c>
      <c r="R1753" s="180">
        <v>0</v>
      </c>
      <c r="S1753" s="180" t="s">
        <v>33</v>
      </c>
      <c r="T1753" s="180" t="s">
        <v>42</v>
      </c>
      <c r="U1753" s="155"/>
      <c r="V1753" s="155"/>
      <c r="W1753" s="155"/>
    </row>
    <row r="1754" spans="1:23" ht="15" customHeight="1">
      <c r="A1754" s="180" t="s">
        <v>442</v>
      </c>
      <c r="B1754" s="180">
        <v>150703740</v>
      </c>
      <c r="C1754" s="180" t="s">
        <v>1837</v>
      </c>
      <c r="D1754" s="180" t="s">
        <v>1847</v>
      </c>
      <c r="E1754" s="180" t="s">
        <v>3683</v>
      </c>
      <c r="F1754" s="180">
        <v>142.52000000000001</v>
      </c>
      <c r="G1754" s="180" t="s">
        <v>1840</v>
      </c>
      <c r="H1754" s="180" t="s">
        <v>3684</v>
      </c>
      <c r="I1754" s="180" t="s">
        <v>2042</v>
      </c>
      <c r="J1754" s="180" t="s">
        <v>3685</v>
      </c>
      <c r="K1754" s="180" t="s">
        <v>1837</v>
      </c>
      <c r="L1754" s="180" t="s">
        <v>1837</v>
      </c>
      <c r="M1754" s="180" t="s">
        <v>1844</v>
      </c>
      <c r="N1754" s="180" t="s">
        <v>442</v>
      </c>
      <c r="O1754" s="180">
        <v>150703495</v>
      </c>
      <c r="P1754" s="180">
        <v>150703898</v>
      </c>
      <c r="Q1754" s="180" t="s">
        <v>3686</v>
      </c>
      <c r="R1754" s="180">
        <v>0</v>
      </c>
      <c r="S1754" s="180" t="s">
        <v>33</v>
      </c>
      <c r="T1754" s="180" t="s">
        <v>42</v>
      </c>
      <c r="U1754" s="155"/>
      <c r="V1754" s="155"/>
      <c r="W1754" s="155"/>
    </row>
    <row r="1755" spans="1:23" ht="15" customHeight="1">
      <c r="A1755" s="180" t="s">
        <v>442</v>
      </c>
      <c r="B1755" s="180">
        <v>150703806</v>
      </c>
      <c r="C1755" s="180" t="s">
        <v>1837</v>
      </c>
      <c r="D1755" s="180" t="s">
        <v>1847</v>
      </c>
      <c r="E1755" s="180" t="s">
        <v>7050</v>
      </c>
      <c r="F1755" s="180">
        <v>30</v>
      </c>
      <c r="G1755" s="180" t="s">
        <v>1840</v>
      </c>
      <c r="H1755" s="180" t="s">
        <v>7051</v>
      </c>
      <c r="I1755" s="180" t="s">
        <v>773</v>
      </c>
      <c r="J1755" s="180" t="s">
        <v>1837</v>
      </c>
      <c r="K1755" s="180" t="s">
        <v>1837</v>
      </c>
      <c r="L1755" s="180" t="s">
        <v>1837</v>
      </c>
      <c r="M1755" s="180" t="s">
        <v>1844</v>
      </c>
      <c r="N1755" s="180" t="s">
        <v>442</v>
      </c>
      <c r="O1755" s="180">
        <v>150703495</v>
      </c>
      <c r="P1755" s="180">
        <v>150703898</v>
      </c>
      <c r="Q1755" s="180" t="s">
        <v>3686</v>
      </c>
      <c r="R1755" s="180">
        <v>0</v>
      </c>
      <c r="S1755" s="180" t="s">
        <v>33</v>
      </c>
      <c r="T1755" s="180" t="s">
        <v>42</v>
      </c>
      <c r="U1755" s="155"/>
      <c r="V1755" s="155"/>
      <c r="W1755" s="155"/>
    </row>
    <row r="1756" spans="1:23" ht="15" customHeight="1">
      <c r="A1756" s="180" t="s">
        <v>442</v>
      </c>
      <c r="B1756" s="180">
        <v>179242978</v>
      </c>
      <c r="C1756" s="180" t="s">
        <v>1837</v>
      </c>
      <c r="D1756" s="180" t="s">
        <v>2046</v>
      </c>
      <c r="E1756" s="180" t="s">
        <v>1847</v>
      </c>
      <c r="F1756" s="180">
        <v>835.73</v>
      </c>
      <c r="G1756" s="180" t="s">
        <v>1837</v>
      </c>
      <c r="H1756" s="180" t="s">
        <v>7052</v>
      </c>
      <c r="I1756" s="180" t="s">
        <v>2277</v>
      </c>
      <c r="J1756" s="180" t="s">
        <v>7053</v>
      </c>
      <c r="K1756" s="180" t="s">
        <v>1837</v>
      </c>
      <c r="L1756" s="180" t="s">
        <v>1837</v>
      </c>
      <c r="M1756" s="180" t="s">
        <v>1837</v>
      </c>
      <c r="N1756" s="180" t="s">
        <v>442</v>
      </c>
      <c r="O1756" s="180">
        <v>179242903</v>
      </c>
      <c r="P1756" s="180">
        <v>179243284</v>
      </c>
      <c r="Q1756" s="180" t="s">
        <v>7054</v>
      </c>
      <c r="R1756" s="180">
        <v>0</v>
      </c>
      <c r="S1756" s="180" t="s">
        <v>33</v>
      </c>
      <c r="T1756" s="180" t="s">
        <v>42</v>
      </c>
      <c r="U1756" s="155"/>
      <c r="V1756" s="155"/>
      <c r="W1756" s="155"/>
    </row>
    <row r="1757" spans="1:23" ht="15" customHeight="1">
      <c r="A1757" s="180" t="s">
        <v>442</v>
      </c>
      <c r="B1757" s="180">
        <v>183775955</v>
      </c>
      <c r="C1757" s="180" t="s">
        <v>1837</v>
      </c>
      <c r="D1757" s="180" t="s">
        <v>3693</v>
      </c>
      <c r="E1757" s="180" t="s">
        <v>1847</v>
      </c>
      <c r="F1757" s="180">
        <v>30</v>
      </c>
      <c r="G1757" s="180" t="s">
        <v>1840</v>
      </c>
      <c r="H1757" s="180" t="s">
        <v>7055</v>
      </c>
      <c r="I1757" s="180" t="s">
        <v>773</v>
      </c>
      <c r="J1757" s="180" t="s">
        <v>1837</v>
      </c>
      <c r="K1757" s="180" t="s">
        <v>1837</v>
      </c>
      <c r="L1757" s="180" t="s">
        <v>1837</v>
      </c>
      <c r="M1757" s="180" t="s">
        <v>1844</v>
      </c>
      <c r="N1757" s="180" t="s">
        <v>442</v>
      </c>
      <c r="O1757" s="180">
        <v>183775914</v>
      </c>
      <c r="P1757" s="180">
        <v>183776123</v>
      </c>
      <c r="Q1757" s="180" t="s">
        <v>3695</v>
      </c>
      <c r="R1757" s="180">
        <v>0</v>
      </c>
      <c r="S1757" s="180" t="s">
        <v>1905</v>
      </c>
      <c r="T1757" s="180" t="s">
        <v>42</v>
      </c>
      <c r="U1757" s="155"/>
      <c r="V1757" s="155"/>
      <c r="W1757" s="155"/>
    </row>
    <row r="1758" spans="1:23" ht="15" customHeight="1">
      <c r="A1758" s="180" t="s">
        <v>442</v>
      </c>
      <c r="B1758" s="180">
        <v>187698970</v>
      </c>
      <c r="C1758" s="180" t="s">
        <v>1837</v>
      </c>
      <c r="D1758" s="180" t="s">
        <v>1839</v>
      </c>
      <c r="E1758" s="180" t="s">
        <v>2135</v>
      </c>
      <c r="F1758" s="180">
        <v>633.73</v>
      </c>
      <c r="G1758" s="180" t="s">
        <v>1837</v>
      </c>
      <c r="H1758" s="180" t="s">
        <v>7056</v>
      </c>
      <c r="I1758" s="180" t="s">
        <v>2618</v>
      </c>
      <c r="J1758" s="180" t="s">
        <v>7057</v>
      </c>
      <c r="K1758" s="180" t="s">
        <v>1837</v>
      </c>
      <c r="L1758" s="180" t="s">
        <v>1837</v>
      </c>
      <c r="M1758" s="180" t="s">
        <v>1837</v>
      </c>
      <c r="N1758" s="180" t="s">
        <v>442</v>
      </c>
      <c r="O1758" s="180">
        <v>187698497</v>
      </c>
      <c r="P1758" s="180">
        <v>187699011</v>
      </c>
      <c r="Q1758" s="180" t="s">
        <v>7058</v>
      </c>
      <c r="R1758" s="180">
        <v>0</v>
      </c>
      <c r="S1758" s="180" t="s">
        <v>33</v>
      </c>
      <c r="T1758" s="180" t="s">
        <v>42</v>
      </c>
      <c r="U1758" s="155"/>
      <c r="V1758" s="155"/>
      <c r="W1758" s="155"/>
    </row>
    <row r="1759" spans="1:23" ht="15" customHeight="1">
      <c r="A1759" s="180" t="s">
        <v>442</v>
      </c>
      <c r="B1759" s="180">
        <v>187698974</v>
      </c>
      <c r="C1759" s="180" t="s">
        <v>1837</v>
      </c>
      <c r="D1759" s="180" t="s">
        <v>2085</v>
      </c>
      <c r="E1759" s="180" t="s">
        <v>1847</v>
      </c>
      <c r="F1759" s="180">
        <v>633.73</v>
      </c>
      <c r="G1759" s="180" t="s">
        <v>1837</v>
      </c>
      <c r="H1759" s="180" t="s">
        <v>7056</v>
      </c>
      <c r="I1759" s="180" t="s">
        <v>2277</v>
      </c>
      <c r="J1759" s="180" t="s">
        <v>7059</v>
      </c>
      <c r="K1759" s="180" t="s">
        <v>1837</v>
      </c>
      <c r="L1759" s="180" t="s">
        <v>1837</v>
      </c>
      <c r="M1759" s="180" t="s">
        <v>1837</v>
      </c>
      <c r="N1759" s="180" t="s">
        <v>442</v>
      </c>
      <c r="O1759" s="180">
        <v>187698497</v>
      </c>
      <c r="P1759" s="180">
        <v>187699011</v>
      </c>
      <c r="Q1759" s="180" t="s">
        <v>7058</v>
      </c>
      <c r="R1759" s="180">
        <v>0</v>
      </c>
      <c r="S1759" s="180" t="s">
        <v>33</v>
      </c>
      <c r="T1759" s="180" t="s">
        <v>42</v>
      </c>
      <c r="U1759" s="155"/>
      <c r="V1759" s="155"/>
      <c r="W1759" s="155"/>
    </row>
    <row r="1760" spans="1:23" ht="15" customHeight="1">
      <c r="A1760" s="180" t="s">
        <v>442</v>
      </c>
      <c r="B1760" s="180">
        <v>190855422</v>
      </c>
      <c r="C1760" s="180" t="s">
        <v>1837</v>
      </c>
      <c r="D1760" s="180" t="s">
        <v>7060</v>
      </c>
      <c r="E1760" s="180" t="s">
        <v>1890</v>
      </c>
      <c r="F1760" s="180">
        <v>936.85</v>
      </c>
      <c r="G1760" s="180" t="s">
        <v>1837</v>
      </c>
      <c r="H1760" s="180" t="s">
        <v>7061</v>
      </c>
      <c r="I1760" s="180" t="s">
        <v>4740</v>
      </c>
      <c r="J1760" s="180" t="s">
        <v>7062</v>
      </c>
      <c r="K1760" s="180" t="s">
        <v>1837</v>
      </c>
      <c r="L1760" s="180" t="s">
        <v>7063</v>
      </c>
      <c r="M1760" s="180" t="s">
        <v>1837</v>
      </c>
      <c r="N1760" s="180" t="s">
        <v>442</v>
      </c>
      <c r="O1760" s="180">
        <v>190855294</v>
      </c>
      <c r="P1760" s="180">
        <v>190855915</v>
      </c>
      <c r="Q1760" s="180" t="s">
        <v>7064</v>
      </c>
      <c r="R1760" s="180">
        <v>0</v>
      </c>
      <c r="S1760" s="180" t="s">
        <v>33</v>
      </c>
      <c r="T1760" s="180" t="s">
        <v>42</v>
      </c>
      <c r="U1760" s="155"/>
      <c r="V1760" s="155"/>
      <c r="W1760" s="155"/>
    </row>
    <row r="1761" spans="1:23" ht="15" customHeight="1">
      <c r="A1761" s="180" t="s">
        <v>442</v>
      </c>
      <c r="B1761" s="180">
        <v>195721040</v>
      </c>
      <c r="C1761" s="180" t="s">
        <v>1837</v>
      </c>
      <c r="D1761" s="180" t="s">
        <v>4524</v>
      </c>
      <c r="E1761" s="180" t="s">
        <v>1839</v>
      </c>
      <c r="F1761" s="180">
        <v>495.73</v>
      </c>
      <c r="G1761" s="180" t="s">
        <v>1837</v>
      </c>
      <c r="H1761" s="180" t="s">
        <v>7065</v>
      </c>
      <c r="I1761" s="180" t="s">
        <v>1990</v>
      </c>
      <c r="J1761" s="180" t="s">
        <v>7066</v>
      </c>
      <c r="K1761" s="180" t="s">
        <v>1837</v>
      </c>
      <c r="L1761" s="180" t="s">
        <v>1837</v>
      </c>
      <c r="M1761" s="180" t="s">
        <v>1837</v>
      </c>
      <c r="N1761" s="180" t="s">
        <v>442</v>
      </c>
      <c r="O1761" s="180">
        <v>195721007</v>
      </c>
      <c r="P1761" s="180">
        <v>195721083</v>
      </c>
      <c r="Q1761" s="180" t="s">
        <v>730</v>
      </c>
      <c r="R1761" s="180">
        <v>0</v>
      </c>
      <c r="S1761" s="180" t="s">
        <v>1905</v>
      </c>
      <c r="T1761" s="180" t="s">
        <v>42</v>
      </c>
      <c r="U1761" s="155"/>
      <c r="V1761" s="155"/>
      <c r="W1761" s="155"/>
    </row>
    <row r="1762" spans="1:23" ht="15" customHeight="1">
      <c r="A1762" s="180" t="s">
        <v>442</v>
      </c>
      <c r="B1762" s="180">
        <v>195725883</v>
      </c>
      <c r="C1762" s="180" t="s">
        <v>1837</v>
      </c>
      <c r="D1762" s="180" t="s">
        <v>7067</v>
      </c>
      <c r="E1762" s="180" t="s">
        <v>1847</v>
      </c>
      <c r="F1762" s="180">
        <v>30</v>
      </c>
      <c r="G1762" s="180" t="s">
        <v>1840</v>
      </c>
      <c r="H1762" s="180" t="s">
        <v>7068</v>
      </c>
      <c r="I1762" s="180" t="s">
        <v>773</v>
      </c>
      <c r="J1762" s="180" t="s">
        <v>1837</v>
      </c>
      <c r="K1762" s="180" t="s">
        <v>1837</v>
      </c>
      <c r="L1762" s="180" t="s">
        <v>1837</v>
      </c>
      <c r="M1762" s="180" t="s">
        <v>1844</v>
      </c>
      <c r="N1762" s="180" t="s">
        <v>442</v>
      </c>
      <c r="O1762" s="180">
        <v>195724679</v>
      </c>
      <c r="P1762" s="180">
        <v>195726572</v>
      </c>
      <c r="Q1762" s="180" t="s">
        <v>730</v>
      </c>
      <c r="R1762" s="180">
        <v>0</v>
      </c>
      <c r="S1762" s="180" t="s">
        <v>1905</v>
      </c>
      <c r="T1762" s="180" t="s">
        <v>42</v>
      </c>
      <c r="U1762" s="155"/>
      <c r="V1762" s="155"/>
      <c r="W1762" s="155"/>
    </row>
    <row r="1763" spans="1:23" ht="15" customHeight="1">
      <c r="A1763" s="180" t="s">
        <v>442</v>
      </c>
      <c r="B1763" s="180">
        <v>195726146</v>
      </c>
      <c r="C1763" s="180" t="s">
        <v>1837</v>
      </c>
      <c r="D1763" s="180" t="s">
        <v>1865</v>
      </c>
      <c r="E1763" s="180" t="s">
        <v>1866</v>
      </c>
      <c r="F1763" s="180">
        <v>616.73</v>
      </c>
      <c r="G1763" s="180" t="s">
        <v>1837</v>
      </c>
      <c r="H1763" s="180" t="s">
        <v>7069</v>
      </c>
      <c r="I1763" s="180" t="s">
        <v>2618</v>
      </c>
      <c r="J1763" s="180" t="s">
        <v>7070</v>
      </c>
      <c r="K1763" s="180" t="s">
        <v>1837</v>
      </c>
      <c r="L1763" s="180" t="s">
        <v>1837</v>
      </c>
      <c r="M1763" s="180" t="s">
        <v>1837</v>
      </c>
      <c r="N1763" s="180" t="s">
        <v>442</v>
      </c>
      <c r="O1763" s="180">
        <v>195724679</v>
      </c>
      <c r="P1763" s="180">
        <v>195726572</v>
      </c>
      <c r="Q1763" s="180" t="s">
        <v>730</v>
      </c>
      <c r="R1763" s="180">
        <v>0</v>
      </c>
      <c r="S1763" s="180" t="s">
        <v>1905</v>
      </c>
      <c r="T1763" s="180" t="s">
        <v>42</v>
      </c>
      <c r="U1763" s="155"/>
      <c r="V1763" s="155"/>
      <c r="W1763" s="155"/>
    </row>
    <row r="1764" spans="1:23" ht="15" customHeight="1">
      <c r="A1764" s="180" t="s">
        <v>442</v>
      </c>
      <c r="B1764" s="180">
        <v>195778895</v>
      </c>
      <c r="C1764" s="180" t="s">
        <v>1837</v>
      </c>
      <c r="D1764" s="180" t="s">
        <v>7071</v>
      </c>
      <c r="E1764" s="180" t="s">
        <v>1839</v>
      </c>
      <c r="F1764" s="180">
        <v>30</v>
      </c>
      <c r="G1764" s="180" t="s">
        <v>1840</v>
      </c>
      <c r="H1764" s="180" t="s">
        <v>7072</v>
      </c>
      <c r="I1764" s="180" t="s">
        <v>773</v>
      </c>
      <c r="J1764" s="180" t="s">
        <v>1837</v>
      </c>
      <c r="K1764" s="180" t="s">
        <v>1837</v>
      </c>
      <c r="L1764" s="180" t="s">
        <v>1837</v>
      </c>
      <c r="M1764" s="180" t="s">
        <v>1896</v>
      </c>
      <c r="N1764" s="180" t="s">
        <v>442</v>
      </c>
      <c r="O1764" s="180">
        <v>195778789</v>
      </c>
      <c r="P1764" s="180">
        <v>195791497</v>
      </c>
      <c r="Q1764" s="180" t="s">
        <v>731</v>
      </c>
      <c r="R1764" s="180">
        <v>0</v>
      </c>
      <c r="S1764" s="180" t="s">
        <v>33</v>
      </c>
      <c r="T1764" s="180" t="s">
        <v>42</v>
      </c>
      <c r="U1764" s="155"/>
      <c r="V1764" s="155"/>
      <c r="W1764" s="155"/>
    </row>
    <row r="1765" spans="1:23" ht="15" customHeight="1">
      <c r="A1765" s="180" t="s">
        <v>442</v>
      </c>
      <c r="B1765" s="180">
        <v>195779229</v>
      </c>
      <c r="C1765" s="180" t="s">
        <v>1837</v>
      </c>
      <c r="D1765" s="180" t="s">
        <v>7073</v>
      </c>
      <c r="E1765" s="180" t="s">
        <v>1866</v>
      </c>
      <c r="F1765" s="180">
        <v>30</v>
      </c>
      <c r="G1765" s="180" t="s">
        <v>1840</v>
      </c>
      <c r="H1765" s="180" t="s">
        <v>7074</v>
      </c>
      <c r="I1765" s="180" t="s">
        <v>773</v>
      </c>
      <c r="J1765" s="180" t="s">
        <v>1837</v>
      </c>
      <c r="K1765" s="180" t="s">
        <v>1837</v>
      </c>
      <c r="L1765" s="180" t="s">
        <v>1837</v>
      </c>
      <c r="M1765" s="180" t="s">
        <v>1896</v>
      </c>
      <c r="N1765" s="180" t="s">
        <v>442</v>
      </c>
      <c r="O1765" s="180">
        <v>195778789</v>
      </c>
      <c r="P1765" s="180">
        <v>195791497</v>
      </c>
      <c r="Q1765" s="180" t="s">
        <v>731</v>
      </c>
      <c r="R1765" s="180">
        <v>0</v>
      </c>
      <c r="S1765" s="180" t="s">
        <v>33</v>
      </c>
      <c r="T1765" s="180" t="s">
        <v>42</v>
      </c>
      <c r="U1765" s="155"/>
      <c r="V1765" s="155"/>
      <c r="W1765" s="155"/>
    </row>
    <row r="1766" spans="1:23" ht="15" customHeight="1">
      <c r="A1766" s="180" t="s">
        <v>442</v>
      </c>
      <c r="B1766" s="180">
        <v>195779399</v>
      </c>
      <c r="C1766" s="180" t="s">
        <v>1837</v>
      </c>
      <c r="D1766" s="180" t="s">
        <v>7075</v>
      </c>
      <c r="E1766" s="180" t="s">
        <v>1866</v>
      </c>
      <c r="F1766" s="180">
        <v>30</v>
      </c>
      <c r="G1766" s="180" t="s">
        <v>1840</v>
      </c>
      <c r="H1766" s="180" t="s">
        <v>7076</v>
      </c>
      <c r="I1766" s="180" t="s">
        <v>773</v>
      </c>
      <c r="J1766" s="180" t="s">
        <v>1837</v>
      </c>
      <c r="K1766" s="180" t="s">
        <v>1837</v>
      </c>
      <c r="L1766" s="180" t="s">
        <v>1837</v>
      </c>
      <c r="M1766" s="180" t="s">
        <v>1896</v>
      </c>
      <c r="N1766" s="180" t="s">
        <v>442</v>
      </c>
      <c r="O1766" s="180">
        <v>195778789</v>
      </c>
      <c r="P1766" s="180">
        <v>195791497</v>
      </c>
      <c r="Q1766" s="180" t="s">
        <v>731</v>
      </c>
      <c r="R1766" s="180">
        <v>0</v>
      </c>
      <c r="S1766" s="180" t="s">
        <v>33</v>
      </c>
      <c r="T1766" s="180" t="s">
        <v>42</v>
      </c>
      <c r="U1766" s="155"/>
      <c r="V1766" s="155"/>
      <c r="W1766" s="155"/>
    </row>
    <row r="1767" spans="1:23" ht="15" customHeight="1">
      <c r="A1767" s="180" t="s">
        <v>442</v>
      </c>
      <c r="B1767" s="180">
        <v>195781230</v>
      </c>
      <c r="C1767" s="180" t="s">
        <v>1837</v>
      </c>
      <c r="D1767" s="180" t="s">
        <v>1890</v>
      </c>
      <c r="E1767" s="180" t="s">
        <v>7077</v>
      </c>
      <c r="F1767" s="180">
        <v>30</v>
      </c>
      <c r="G1767" s="180" t="s">
        <v>1840</v>
      </c>
      <c r="H1767" s="180" t="s">
        <v>7078</v>
      </c>
      <c r="I1767" s="180" t="s">
        <v>773</v>
      </c>
      <c r="J1767" s="180" t="s">
        <v>1837</v>
      </c>
      <c r="K1767" s="180" t="s">
        <v>1837</v>
      </c>
      <c r="L1767" s="180" t="s">
        <v>1837</v>
      </c>
      <c r="M1767" s="180" t="s">
        <v>1844</v>
      </c>
      <c r="N1767" s="180" t="s">
        <v>442</v>
      </c>
      <c r="O1767" s="180">
        <v>195778789</v>
      </c>
      <c r="P1767" s="180">
        <v>195791497</v>
      </c>
      <c r="Q1767" s="180" t="s">
        <v>731</v>
      </c>
      <c r="R1767" s="180">
        <v>0</v>
      </c>
      <c r="S1767" s="180" t="s">
        <v>33</v>
      </c>
      <c r="T1767" s="180" t="s">
        <v>42</v>
      </c>
      <c r="U1767" s="155"/>
      <c r="V1767" s="155"/>
      <c r="W1767" s="155"/>
    </row>
    <row r="1768" spans="1:23" ht="15" customHeight="1">
      <c r="A1768" s="180" t="s">
        <v>442</v>
      </c>
      <c r="B1768" s="180">
        <v>195782605</v>
      </c>
      <c r="C1768" s="180" t="s">
        <v>1837</v>
      </c>
      <c r="D1768" s="180" t="s">
        <v>1890</v>
      </c>
      <c r="E1768" s="180" t="s">
        <v>7079</v>
      </c>
      <c r="F1768" s="180">
        <v>30</v>
      </c>
      <c r="G1768" s="180" t="s">
        <v>1840</v>
      </c>
      <c r="H1768" s="180" t="s">
        <v>7080</v>
      </c>
      <c r="I1768" s="180" t="s">
        <v>773</v>
      </c>
      <c r="J1768" s="180" t="s">
        <v>1837</v>
      </c>
      <c r="K1768" s="180" t="s">
        <v>1837</v>
      </c>
      <c r="L1768" s="180" t="s">
        <v>1837</v>
      </c>
      <c r="M1768" s="180" t="s">
        <v>1896</v>
      </c>
      <c r="N1768" s="180" t="s">
        <v>442</v>
      </c>
      <c r="O1768" s="180">
        <v>195778789</v>
      </c>
      <c r="P1768" s="180">
        <v>195791497</v>
      </c>
      <c r="Q1768" s="180" t="s">
        <v>731</v>
      </c>
      <c r="R1768" s="180">
        <v>0</v>
      </c>
      <c r="S1768" s="180" t="s">
        <v>33</v>
      </c>
      <c r="T1768" s="180" t="s">
        <v>42</v>
      </c>
      <c r="U1768" s="155"/>
      <c r="V1768" s="155"/>
      <c r="W1768" s="155"/>
    </row>
    <row r="1769" spans="1:23" ht="15" customHeight="1">
      <c r="A1769" s="180" t="s">
        <v>442</v>
      </c>
      <c r="B1769" s="180">
        <v>195783335</v>
      </c>
      <c r="C1769" s="180" t="s">
        <v>1837</v>
      </c>
      <c r="D1769" s="180" t="s">
        <v>1847</v>
      </c>
      <c r="E1769" s="180" t="s">
        <v>7081</v>
      </c>
      <c r="F1769" s="180">
        <v>30</v>
      </c>
      <c r="G1769" s="180" t="s">
        <v>1840</v>
      </c>
      <c r="H1769" s="180" t="s">
        <v>7082</v>
      </c>
      <c r="I1769" s="180" t="s">
        <v>773</v>
      </c>
      <c r="J1769" s="180" t="s">
        <v>1837</v>
      </c>
      <c r="K1769" s="180" t="s">
        <v>1837</v>
      </c>
      <c r="L1769" s="180" t="s">
        <v>1837</v>
      </c>
      <c r="M1769" s="180" t="s">
        <v>1896</v>
      </c>
      <c r="N1769" s="180" t="s">
        <v>442</v>
      </c>
      <c r="O1769" s="180">
        <v>195778789</v>
      </c>
      <c r="P1769" s="180">
        <v>195791497</v>
      </c>
      <c r="Q1769" s="180" t="s">
        <v>731</v>
      </c>
      <c r="R1769" s="180">
        <v>0</v>
      </c>
      <c r="S1769" s="180" t="s">
        <v>33</v>
      </c>
      <c r="T1769" s="180" t="s">
        <v>42</v>
      </c>
      <c r="U1769" s="155"/>
      <c r="V1769" s="155"/>
      <c r="W1769" s="155"/>
    </row>
    <row r="1770" spans="1:23" ht="15" customHeight="1">
      <c r="A1770" s="180" t="s">
        <v>442</v>
      </c>
      <c r="B1770" s="180">
        <v>195783911</v>
      </c>
      <c r="C1770" s="180" t="s">
        <v>1837</v>
      </c>
      <c r="D1770" s="180" t="s">
        <v>1866</v>
      </c>
      <c r="E1770" s="180" t="s">
        <v>7083</v>
      </c>
      <c r="F1770" s="180">
        <v>30</v>
      </c>
      <c r="G1770" s="180" t="s">
        <v>1840</v>
      </c>
      <c r="H1770" s="180" t="s">
        <v>7084</v>
      </c>
      <c r="I1770" s="180" t="s">
        <v>773</v>
      </c>
      <c r="J1770" s="180" t="s">
        <v>1837</v>
      </c>
      <c r="K1770" s="180" t="s">
        <v>1837</v>
      </c>
      <c r="L1770" s="180" t="s">
        <v>1837</v>
      </c>
      <c r="M1770" s="180" t="s">
        <v>1896</v>
      </c>
      <c r="N1770" s="180" t="s">
        <v>442</v>
      </c>
      <c r="O1770" s="180">
        <v>195778789</v>
      </c>
      <c r="P1770" s="180">
        <v>195791497</v>
      </c>
      <c r="Q1770" s="180" t="s">
        <v>731</v>
      </c>
      <c r="R1770" s="180">
        <v>0</v>
      </c>
      <c r="S1770" s="180" t="s">
        <v>33</v>
      </c>
      <c r="T1770" s="180" t="s">
        <v>42</v>
      </c>
      <c r="U1770" s="155"/>
      <c r="V1770" s="155"/>
      <c r="W1770" s="155"/>
    </row>
    <row r="1771" spans="1:23" ht="15" customHeight="1">
      <c r="A1771" s="180" t="s">
        <v>442</v>
      </c>
      <c r="B1771" s="180">
        <v>195784943</v>
      </c>
      <c r="C1771" s="180" t="s">
        <v>1837</v>
      </c>
      <c r="D1771" s="180" t="s">
        <v>7085</v>
      </c>
      <c r="E1771" s="180" t="s">
        <v>1839</v>
      </c>
      <c r="F1771" s="180">
        <v>30</v>
      </c>
      <c r="G1771" s="180" t="s">
        <v>1840</v>
      </c>
      <c r="H1771" s="180" t="s">
        <v>7086</v>
      </c>
      <c r="I1771" s="180" t="s">
        <v>773</v>
      </c>
      <c r="J1771" s="180" t="s">
        <v>1837</v>
      </c>
      <c r="K1771" s="180" t="s">
        <v>1837</v>
      </c>
      <c r="L1771" s="180" t="s">
        <v>1837</v>
      </c>
      <c r="M1771" s="180" t="s">
        <v>1844</v>
      </c>
      <c r="N1771" s="180" t="s">
        <v>442</v>
      </c>
      <c r="O1771" s="180">
        <v>195778789</v>
      </c>
      <c r="P1771" s="180">
        <v>195791497</v>
      </c>
      <c r="Q1771" s="180" t="s">
        <v>731</v>
      </c>
      <c r="R1771" s="180">
        <v>0</v>
      </c>
      <c r="S1771" s="180" t="s">
        <v>33</v>
      </c>
      <c r="T1771" s="180" t="s">
        <v>42</v>
      </c>
      <c r="U1771" s="155"/>
      <c r="V1771" s="155"/>
      <c r="W1771" s="155"/>
    </row>
    <row r="1772" spans="1:23" ht="15" customHeight="1">
      <c r="A1772" s="180" t="s">
        <v>442</v>
      </c>
      <c r="B1772" s="180">
        <v>195785501</v>
      </c>
      <c r="C1772" s="180" t="s">
        <v>1837</v>
      </c>
      <c r="D1772" s="180" t="s">
        <v>1839</v>
      </c>
      <c r="E1772" s="180" t="s">
        <v>3115</v>
      </c>
      <c r="F1772" s="180">
        <v>30</v>
      </c>
      <c r="G1772" s="180" t="s">
        <v>1840</v>
      </c>
      <c r="H1772" s="180" t="s">
        <v>7087</v>
      </c>
      <c r="I1772" s="180" t="s">
        <v>773</v>
      </c>
      <c r="J1772" s="180" t="s">
        <v>1837</v>
      </c>
      <c r="K1772" s="180" t="s">
        <v>1837</v>
      </c>
      <c r="L1772" s="180" t="s">
        <v>1837</v>
      </c>
      <c r="M1772" s="180" t="s">
        <v>1844</v>
      </c>
      <c r="N1772" s="180" t="s">
        <v>442</v>
      </c>
      <c r="O1772" s="180">
        <v>195778789</v>
      </c>
      <c r="P1772" s="180">
        <v>195791497</v>
      </c>
      <c r="Q1772" s="180" t="s">
        <v>731</v>
      </c>
      <c r="R1772" s="180">
        <v>0</v>
      </c>
      <c r="S1772" s="180" t="s">
        <v>33</v>
      </c>
      <c r="T1772" s="180" t="s">
        <v>42</v>
      </c>
      <c r="U1772" s="155"/>
      <c r="V1772" s="155"/>
      <c r="W1772" s="155"/>
    </row>
    <row r="1773" spans="1:23" ht="15" customHeight="1">
      <c r="A1773" s="180" t="s">
        <v>442</v>
      </c>
      <c r="B1773" s="180">
        <v>195786549</v>
      </c>
      <c r="C1773" s="180" t="s">
        <v>1837</v>
      </c>
      <c r="D1773" s="180" t="s">
        <v>1866</v>
      </c>
      <c r="E1773" s="180" t="s">
        <v>7088</v>
      </c>
      <c r="F1773" s="180">
        <v>30</v>
      </c>
      <c r="G1773" s="180" t="s">
        <v>1840</v>
      </c>
      <c r="H1773" s="180" t="s">
        <v>7089</v>
      </c>
      <c r="I1773" s="180" t="s">
        <v>773</v>
      </c>
      <c r="J1773" s="180" t="s">
        <v>1837</v>
      </c>
      <c r="K1773" s="180" t="s">
        <v>1837</v>
      </c>
      <c r="L1773" s="180" t="s">
        <v>1837</v>
      </c>
      <c r="M1773" s="180" t="s">
        <v>1877</v>
      </c>
      <c r="N1773" s="180" t="s">
        <v>442</v>
      </c>
      <c r="O1773" s="180">
        <v>195778789</v>
      </c>
      <c r="P1773" s="180">
        <v>195791497</v>
      </c>
      <c r="Q1773" s="180" t="s">
        <v>731</v>
      </c>
      <c r="R1773" s="180">
        <v>0</v>
      </c>
      <c r="S1773" s="180" t="s">
        <v>33</v>
      </c>
      <c r="T1773" s="180" t="s">
        <v>42</v>
      </c>
      <c r="U1773" s="155"/>
      <c r="V1773" s="155"/>
      <c r="W1773" s="155"/>
    </row>
    <row r="1774" spans="1:23" ht="15" customHeight="1">
      <c r="A1774" s="180" t="s">
        <v>442</v>
      </c>
      <c r="B1774" s="180">
        <v>195786952</v>
      </c>
      <c r="C1774" s="180" t="s">
        <v>1837</v>
      </c>
      <c r="D1774" s="180" t="s">
        <v>7090</v>
      </c>
      <c r="E1774" s="180" t="s">
        <v>1866</v>
      </c>
      <c r="F1774" s="180">
        <v>30</v>
      </c>
      <c r="G1774" s="180" t="s">
        <v>1840</v>
      </c>
      <c r="H1774" s="180" t="s">
        <v>7091</v>
      </c>
      <c r="I1774" s="180" t="s">
        <v>773</v>
      </c>
      <c r="J1774" s="180" t="s">
        <v>1837</v>
      </c>
      <c r="K1774" s="180" t="s">
        <v>1837</v>
      </c>
      <c r="L1774" s="180" t="s">
        <v>1837</v>
      </c>
      <c r="M1774" s="180" t="s">
        <v>1844</v>
      </c>
      <c r="N1774" s="180" t="s">
        <v>442</v>
      </c>
      <c r="O1774" s="180">
        <v>195778789</v>
      </c>
      <c r="P1774" s="180">
        <v>195791497</v>
      </c>
      <c r="Q1774" s="180" t="s">
        <v>731</v>
      </c>
      <c r="R1774" s="180">
        <v>0</v>
      </c>
      <c r="S1774" s="180" t="s">
        <v>33</v>
      </c>
      <c r="T1774" s="180" t="s">
        <v>42</v>
      </c>
      <c r="U1774" s="155"/>
      <c r="V1774" s="155"/>
      <c r="W1774" s="155"/>
    </row>
    <row r="1775" spans="1:23" ht="15" customHeight="1">
      <c r="A1775" s="180" t="s">
        <v>442</v>
      </c>
      <c r="B1775" s="180">
        <v>195787651</v>
      </c>
      <c r="C1775" s="180" t="s">
        <v>1837</v>
      </c>
      <c r="D1775" s="180" t="s">
        <v>7092</v>
      </c>
      <c r="E1775" s="180" t="s">
        <v>1866</v>
      </c>
      <c r="F1775" s="180">
        <v>30</v>
      </c>
      <c r="G1775" s="180" t="s">
        <v>1840</v>
      </c>
      <c r="H1775" s="180" t="s">
        <v>7093</v>
      </c>
      <c r="I1775" s="180" t="s">
        <v>773</v>
      </c>
      <c r="J1775" s="180" t="s">
        <v>1837</v>
      </c>
      <c r="K1775" s="180" t="s">
        <v>1837</v>
      </c>
      <c r="L1775" s="180" t="s">
        <v>1837</v>
      </c>
      <c r="M1775" s="180" t="s">
        <v>1896</v>
      </c>
      <c r="N1775" s="180" t="s">
        <v>442</v>
      </c>
      <c r="O1775" s="180">
        <v>195778789</v>
      </c>
      <c r="P1775" s="180">
        <v>195791497</v>
      </c>
      <c r="Q1775" s="180" t="s">
        <v>731</v>
      </c>
      <c r="R1775" s="180">
        <v>0</v>
      </c>
      <c r="S1775" s="180" t="s">
        <v>33</v>
      </c>
      <c r="T1775" s="180" t="s">
        <v>42</v>
      </c>
      <c r="U1775" s="155"/>
      <c r="V1775" s="155"/>
      <c r="W1775" s="155"/>
    </row>
    <row r="1776" spans="1:23" ht="15" customHeight="1">
      <c r="A1776" s="180" t="s">
        <v>442</v>
      </c>
      <c r="B1776" s="180">
        <v>195791241</v>
      </c>
      <c r="C1776" s="180" t="s">
        <v>1837</v>
      </c>
      <c r="D1776" s="180" t="s">
        <v>1839</v>
      </c>
      <c r="E1776" s="180" t="s">
        <v>3703</v>
      </c>
      <c r="F1776" s="180">
        <v>2246.21</v>
      </c>
      <c r="G1776" s="180" t="s">
        <v>1837</v>
      </c>
      <c r="H1776" s="180" t="s">
        <v>3704</v>
      </c>
      <c r="I1776" s="180" t="s">
        <v>3325</v>
      </c>
      <c r="J1776" s="180" t="s">
        <v>3705</v>
      </c>
      <c r="K1776" s="180" t="s">
        <v>1837</v>
      </c>
      <c r="L1776" s="180" t="s">
        <v>3706</v>
      </c>
      <c r="M1776" s="180" t="s">
        <v>1896</v>
      </c>
      <c r="N1776" s="180" t="s">
        <v>442</v>
      </c>
      <c r="O1776" s="180">
        <v>195778789</v>
      </c>
      <c r="P1776" s="180">
        <v>195791497</v>
      </c>
      <c r="Q1776" s="180" t="s">
        <v>731</v>
      </c>
      <c r="R1776" s="180">
        <v>0</v>
      </c>
      <c r="S1776" s="180" t="s">
        <v>33</v>
      </c>
      <c r="T1776" s="180" t="s">
        <v>42</v>
      </c>
      <c r="U1776" s="155"/>
      <c r="V1776" s="155"/>
      <c r="W1776" s="155"/>
    </row>
    <row r="1777" spans="1:23" ht="15" customHeight="1">
      <c r="A1777" s="180" t="s">
        <v>442</v>
      </c>
      <c r="B1777" s="180">
        <v>196569044</v>
      </c>
      <c r="C1777" s="180" t="s">
        <v>1837</v>
      </c>
      <c r="D1777" s="180" t="s">
        <v>7094</v>
      </c>
      <c r="E1777" s="180" t="s">
        <v>1847</v>
      </c>
      <c r="F1777" s="180">
        <v>611.73</v>
      </c>
      <c r="G1777" s="180" t="s">
        <v>1837</v>
      </c>
      <c r="H1777" s="180" t="s">
        <v>7095</v>
      </c>
      <c r="I1777" s="180" t="s">
        <v>2098</v>
      </c>
      <c r="J1777" s="180" t="s">
        <v>7096</v>
      </c>
      <c r="K1777" s="180" t="s">
        <v>1837</v>
      </c>
      <c r="L1777" s="180" t="s">
        <v>1837</v>
      </c>
      <c r="M1777" s="180" t="s">
        <v>1837</v>
      </c>
      <c r="N1777" s="180" t="s">
        <v>442</v>
      </c>
      <c r="O1777" s="180">
        <v>196568984</v>
      </c>
      <c r="P1777" s="180">
        <v>196569302</v>
      </c>
      <c r="Q1777" s="180" t="s">
        <v>7097</v>
      </c>
      <c r="R1777" s="180">
        <v>0</v>
      </c>
      <c r="S1777" s="180" t="s">
        <v>1905</v>
      </c>
      <c r="T1777" s="180" t="s">
        <v>42</v>
      </c>
      <c r="U1777" s="155"/>
      <c r="V1777" s="155"/>
      <c r="W1777" s="155"/>
    </row>
    <row r="1778" spans="1:23" ht="15" customHeight="1">
      <c r="A1778" s="180" t="s">
        <v>347</v>
      </c>
      <c r="B1778" s="180">
        <v>1093539</v>
      </c>
      <c r="C1778" s="180" t="s">
        <v>1837</v>
      </c>
      <c r="D1778" s="180" t="s">
        <v>1866</v>
      </c>
      <c r="E1778" s="180" t="s">
        <v>5379</v>
      </c>
      <c r="F1778" s="180">
        <v>1651.73</v>
      </c>
      <c r="G1778" s="180" t="s">
        <v>1837</v>
      </c>
      <c r="H1778" s="180" t="s">
        <v>5380</v>
      </c>
      <c r="I1778" s="180" t="s">
        <v>2481</v>
      </c>
      <c r="J1778" s="180" t="s">
        <v>7098</v>
      </c>
      <c r="K1778" s="180" t="s">
        <v>1837</v>
      </c>
      <c r="L1778" s="180" t="s">
        <v>1837</v>
      </c>
      <c r="M1778" s="180" t="s">
        <v>1837</v>
      </c>
      <c r="N1778" s="180" t="s">
        <v>347</v>
      </c>
      <c r="O1778" s="180">
        <v>1093438</v>
      </c>
      <c r="P1778" s="180">
        <v>1094014</v>
      </c>
      <c r="Q1778" s="180" t="s">
        <v>5382</v>
      </c>
      <c r="R1778" s="180">
        <v>0</v>
      </c>
      <c r="S1778" s="180" t="s">
        <v>33</v>
      </c>
      <c r="T1778" s="180" t="s">
        <v>42</v>
      </c>
      <c r="U1778" s="155"/>
      <c r="V1778" s="155"/>
      <c r="W1778" s="155"/>
    </row>
    <row r="1779" spans="1:23" ht="15" customHeight="1">
      <c r="A1779" s="180" t="s">
        <v>347</v>
      </c>
      <c r="B1779" s="180">
        <v>3074876</v>
      </c>
      <c r="C1779" s="180" t="s">
        <v>1837</v>
      </c>
      <c r="D1779" s="180" t="s">
        <v>7099</v>
      </c>
      <c r="E1779" s="180" t="s">
        <v>1847</v>
      </c>
      <c r="F1779" s="180" t="s">
        <v>1837</v>
      </c>
      <c r="G1779" s="180" t="s">
        <v>1840</v>
      </c>
      <c r="H1779" s="180" t="s">
        <v>7100</v>
      </c>
      <c r="I1779" s="180" t="s">
        <v>1842</v>
      </c>
      <c r="J1779" s="180" t="s">
        <v>1837</v>
      </c>
      <c r="K1779" s="180" t="s">
        <v>7101</v>
      </c>
      <c r="L1779" s="180" t="s">
        <v>1837</v>
      </c>
      <c r="M1779" s="180" t="s">
        <v>1837</v>
      </c>
      <c r="N1779" s="180" t="s">
        <v>347</v>
      </c>
      <c r="O1779" s="180">
        <v>3074825</v>
      </c>
      <c r="P1779" s="180">
        <v>3075088</v>
      </c>
      <c r="Q1779" s="180" t="s">
        <v>5385</v>
      </c>
      <c r="R1779" s="180">
        <v>0</v>
      </c>
      <c r="S1779" s="180" t="s">
        <v>1905</v>
      </c>
      <c r="T1779" s="180" t="s">
        <v>42</v>
      </c>
      <c r="U1779" s="155"/>
      <c r="V1779" s="155"/>
      <c r="W1779" s="155"/>
    </row>
    <row r="1780" spans="1:23" ht="15" customHeight="1">
      <c r="A1780" s="180" t="s">
        <v>347</v>
      </c>
      <c r="B1780" s="180">
        <v>71567805</v>
      </c>
      <c r="C1780" s="180" t="s">
        <v>1837</v>
      </c>
      <c r="D1780" s="180" t="s">
        <v>2135</v>
      </c>
      <c r="E1780" s="180" t="s">
        <v>1839</v>
      </c>
      <c r="F1780" s="180">
        <v>1502.72</v>
      </c>
      <c r="G1780" s="180" t="s">
        <v>1840</v>
      </c>
      <c r="H1780" s="180" t="s">
        <v>7102</v>
      </c>
      <c r="I1780" s="180" t="s">
        <v>3459</v>
      </c>
      <c r="J1780" s="180" t="s">
        <v>7103</v>
      </c>
      <c r="K1780" s="180" t="s">
        <v>7104</v>
      </c>
      <c r="L1780" s="180" t="s">
        <v>7105</v>
      </c>
      <c r="M1780" s="180" t="s">
        <v>1837</v>
      </c>
      <c r="N1780" s="180" t="s">
        <v>347</v>
      </c>
      <c r="O1780" s="180">
        <v>71567787</v>
      </c>
      <c r="P1780" s="180">
        <v>71567893</v>
      </c>
      <c r="Q1780" s="180" t="s">
        <v>7106</v>
      </c>
      <c r="R1780" s="180">
        <v>0</v>
      </c>
      <c r="S1780" s="180" t="s">
        <v>1905</v>
      </c>
      <c r="T1780" s="180" t="s">
        <v>42</v>
      </c>
      <c r="U1780" s="155"/>
      <c r="V1780" s="155"/>
      <c r="W1780" s="155"/>
    </row>
    <row r="1781" spans="1:23" ht="15" customHeight="1">
      <c r="A1781" s="180" t="s">
        <v>347</v>
      </c>
      <c r="B1781" s="180">
        <v>87615305</v>
      </c>
      <c r="C1781" s="180" t="s">
        <v>1837</v>
      </c>
      <c r="D1781" s="180" t="s">
        <v>1839</v>
      </c>
      <c r="E1781" s="180" t="s">
        <v>3731</v>
      </c>
      <c r="F1781" s="180">
        <v>1565.45</v>
      </c>
      <c r="G1781" s="180" t="s">
        <v>1840</v>
      </c>
      <c r="H1781" s="180" t="s">
        <v>3732</v>
      </c>
      <c r="I1781" s="180" t="s">
        <v>3733</v>
      </c>
      <c r="J1781" s="180" t="s">
        <v>3734</v>
      </c>
      <c r="K1781" s="180" t="s">
        <v>3735</v>
      </c>
      <c r="L1781" s="180" t="s">
        <v>3736</v>
      </c>
      <c r="M1781" s="180" t="s">
        <v>1896</v>
      </c>
      <c r="N1781" s="180" t="s">
        <v>347</v>
      </c>
      <c r="O1781" s="180">
        <v>87613784</v>
      </c>
      <c r="P1781" s="180">
        <v>87616568</v>
      </c>
      <c r="Q1781" s="180" t="s">
        <v>3725</v>
      </c>
      <c r="R1781" s="180">
        <v>0</v>
      </c>
      <c r="S1781" s="180" t="s">
        <v>1905</v>
      </c>
      <c r="T1781" s="180" t="s">
        <v>42</v>
      </c>
      <c r="U1781" s="155"/>
      <c r="V1781" s="155"/>
      <c r="W1781" s="155"/>
    </row>
    <row r="1782" spans="1:23" ht="15" customHeight="1">
      <c r="A1782" s="180" t="s">
        <v>347</v>
      </c>
      <c r="B1782" s="180">
        <v>87615390</v>
      </c>
      <c r="C1782" s="180" t="s">
        <v>1837</v>
      </c>
      <c r="D1782" s="180" t="s">
        <v>5407</v>
      </c>
      <c r="E1782" s="180" t="s">
        <v>1890</v>
      </c>
      <c r="F1782" s="180">
        <v>646.16999999999996</v>
      </c>
      <c r="G1782" s="180" t="s">
        <v>1840</v>
      </c>
      <c r="H1782" s="180" t="s">
        <v>5408</v>
      </c>
      <c r="I1782" s="180" t="s">
        <v>4295</v>
      </c>
      <c r="J1782" s="180" t="s">
        <v>7107</v>
      </c>
      <c r="K1782" s="180" t="s">
        <v>7108</v>
      </c>
      <c r="L1782" s="180" t="s">
        <v>7109</v>
      </c>
      <c r="M1782" s="180" t="s">
        <v>1837</v>
      </c>
      <c r="N1782" s="180" t="s">
        <v>347</v>
      </c>
      <c r="O1782" s="180">
        <v>87613784</v>
      </c>
      <c r="P1782" s="180">
        <v>87616568</v>
      </c>
      <c r="Q1782" s="180" t="s">
        <v>3725</v>
      </c>
      <c r="R1782" s="180">
        <v>0</v>
      </c>
      <c r="S1782" s="180" t="s">
        <v>1905</v>
      </c>
      <c r="T1782" s="180" t="s">
        <v>42</v>
      </c>
      <c r="U1782" s="155"/>
      <c r="V1782" s="155"/>
      <c r="W1782" s="155"/>
    </row>
    <row r="1783" spans="1:23" ht="15" customHeight="1">
      <c r="A1783" s="180" t="s">
        <v>347</v>
      </c>
      <c r="B1783" s="180">
        <v>87615716</v>
      </c>
      <c r="C1783" s="180" t="s">
        <v>1837</v>
      </c>
      <c r="D1783" s="180" t="s">
        <v>5412</v>
      </c>
      <c r="E1783" s="180" t="s">
        <v>1839</v>
      </c>
      <c r="F1783" s="180">
        <v>672.08</v>
      </c>
      <c r="G1783" s="180" t="s">
        <v>1840</v>
      </c>
      <c r="H1783" s="180" t="s">
        <v>5413</v>
      </c>
      <c r="I1783" s="180" t="s">
        <v>1887</v>
      </c>
      <c r="J1783" s="180" t="s">
        <v>7110</v>
      </c>
      <c r="K1783" s="180" t="s">
        <v>7111</v>
      </c>
      <c r="L1783" s="180" t="s">
        <v>1837</v>
      </c>
      <c r="M1783" s="180" t="s">
        <v>1837</v>
      </c>
      <c r="N1783" s="180" t="s">
        <v>347</v>
      </c>
      <c r="O1783" s="180">
        <v>87613784</v>
      </c>
      <c r="P1783" s="180">
        <v>87616568</v>
      </c>
      <c r="Q1783" s="180" t="s">
        <v>3725</v>
      </c>
      <c r="R1783" s="180">
        <v>0</v>
      </c>
      <c r="S1783" s="180" t="s">
        <v>1905</v>
      </c>
      <c r="T1783" s="180" t="s">
        <v>42</v>
      </c>
      <c r="U1783" s="155"/>
      <c r="V1783" s="155"/>
      <c r="W1783" s="155"/>
    </row>
    <row r="1784" spans="1:23" ht="15" customHeight="1">
      <c r="A1784" s="180" t="s">
        <v>347</v>
      </c>
      <c r="B1784" s="180">
        <v>87615730</v>
      </c>
      <c r="C1784" s="180" t="s">
        <v>1837</v>
      </c>
      <c r="D1784" s="180" t="s">
        <v>3737</v>
      </c>
      <c r="E1784" s="180" t="s">
        <v>1890</v>
      </c>
      <c r="F1784" s="180">
        <v>81.23</v>
      </c>
      <c r="G1784" s="180" t="s">
        <v>1837</v>
      </c>
      <c r="H1784" s="180" t="s">
        <v>3738</v>
      </c>
      <c r="I1784" s="180" t="s">
        <v>2031</v>
      </c>
      <c r="J1784" s="180" t="s">
        <v>3739</v>
      </c>
      <c r="K1784" s="180" t="s">
        <v>1837</v>
      </c>
      <c r="L1784" s="180" t="s">
        <v>1837</v>
      </c>
      <c r="M1784" s="180" t="s">
        <v>1896</v>
      </c>
      <c r="N1784" s="180" t="s">
        <v>347</v>
      </c>
      <c r="O1784" s="180">
        <v>87613784</v>
      </c>
      <c r="P1784" s="180">
        <v>87616568</v>
      </c>
      <c r="Q1784" s="180" t="s">
        <v>3725</v>
      </c>
      <c r="R1784" s="180">
        <v>0</v>
      </c>
      <c r="S1784" s="180" t="s">
        <v>1905</v>
      </c>
      <c r="T1784" s="180" t="s">
        <v>42</v>
      </c>
      <c r="U1784" s="155"/>
      <c r="V1784" s="155"/>
      <c r="W1784" s="155"/>
    </row>
    <row r="1785" spans="1:23" ht="15" customHeight="1">
      <c r="A1785" s="180" t="s">
        <v>347</v>
      </c>
      <c r="B1785" s="180">
        <v>87615734</v>
      </c>
      <c r="C1785" s="180" t="s">
        <v>1837</v>
      </c>
      <c r="D1785" s="180" t="s">
        <v>3740</v>
      </c>
      <c r="E1785" s="180" t="s">
        <v>1847</v>
      </c>
      <c r="F1785" s="180">
        <v>57.75</v>
      </c>
      <c r="G1785" s="180" t="s">
        <v>1840</v>
      </c>
      <c r="H1785" s="180" t="s">
        <v>3741</v>
      </c>
      <c r="I1785" s="180" t="s">
        <v>1893</v>
      </c>
      <c r="J1785" s="180" t="s">
        <v>3742</v>
      </c>
      <c r="K1785" s="180" t="s">
        <v>1837</v>
      </c>
      <c r="L1785" s="180" t="s">
        <v>1837</v>
      </c>
      <c r="M1785" s="180" t="s">
        <v>1896</v>
      </c>
      <c r="N1785" s="180" t="s">
        <v>347</v>
      </c>
      <c r="O1785" s="180">
        <v>87613784</v>
      </c>
      <c r="P1785" s="180">
        <v>87616568</v>
      </c>
      <c r="Q1785" s="180" t="s">
        <v>3725</v>
      </c>
      <c r="R1785" s="180">
        <v>0</v>
      </c>
      <c r="S1785" s="180" t="s">
        <v>1905</v>
      </c>
      <c r="T1785" s="180" t="s">
        <v>42</v>
      </c>
      <c r="U1785" s="155"/>
      <c r="V1785" s="155"/>
      <c r="W1785" s="155"/>
    </row>
    <row r="1786" spans="1:23" ht="15" customHeight="1">
      <c r="A1786" s="180" t="s">
        <v>347</v>
      </c>
      <c r="B1786" s="180">
        <v>87615749</v>
      </c>
      <c r="C1786" s="180" t="s">
        <v>1837</v>
      </c>
      <c r="D1786" s="180" t="s">
        <v>5421</v>
      </c>
      <c r="E1786" s="180" t="s">
        <v>1847</v>
      </c>
      <c r="F1786" s="180">
        <v>330.73</v>
      </c>
      <c r="G1786" s="180" t="s">
        <v>1837</v>
      </c>
      <c r="H1786" s="180" t="s">
        <v>7112</v>
      </c>
      <c r="I1786" s="180" t="s">
        <v>1881</v>
      </c>
      <c r="J1786" s="180" t="s">
        <v>7113</v>
      </c>
      <c r="K1786" s="180" t="s">
        <v>1837</v>
      </c>
      <c r="L1786" s="180" t="s">
        <v>1837</v>
      </c>
      <c r="M1786" s="180" t="s">
        <v>1837</v>
      </c>
      <c r="N1786" s="180" t="s">
        <v>347</v>
      </c>
      <c r="O1786" s="180">
        <v>87613784</v>
      </c>
      <c r="P1786" s="180">
        <v>87616568</v>
      </c>
      <c r="Q1786" s="180" t="s">
        <v>3725</v>
      </c>
      <c r="R1786" s="180">
        <v>0</v>
      </c>
      <c r="S1786" s="180" t="s">
        <v>1905</v>
      </c>
      <c r="T1786" s="180" t="s">
        <v>42</v>
      </c>
      <c r="U1786" s="155"/>
      <c r="V1786" s="155"/>
      <c r="W1786" s="155"/>
    </row>
    <row r="1787" spans="1:23" ht="15" customHeight="1">
      <c r="A1787" s="180" t="s">
        <v>347</v>
      </c>
      <c r="B1787" s="180">
        <v>87615920</v>
      </c>
      <c r="C1787" s="180" t="s">
        <v>1837</v>
      </c>
      <c r="D1787" s="180" t="s">
        <v>3743</v>
      </c>
      <c r="E1787" s="180" t="s">
        <v>1839</v>
      </c>
      <c r="F1787" s="180">
        <v>337.33</v>
      </c>
      <c r="G1787" s="180" t="s">
        <v>1837</v>
      </c>
      <c r="H1787" s="180" t="s">
        <v>3744</v>
      </c>
      <c r="I1787" s="180" t="s">
        <v>3745</v>
      </c>
      <c r="J1787" s="180" t="s">
        <v>1837</v>
      </c>
      <c r="K1787" s="180" t="s">
        <v>1837</v>
      </c>
      <c r="L1787" s="180" t="s">
        <v>7114</v>
      </c>
      <c r="M1787" s="180" t="s">
        <v>1837</v>
      </c>
      <c r="N1787" s="180" t="s">
        <v>347</v>
      </c>
      <c r="O1787" s="180">
        <v>87613784</v>
      </c>
      <c r="P1787" s="180">
        <v>87616568</v>
      </c>
      <c r="Q1787" s="180" t="s">
        <v>3725</v>
      </c>
      <c r="R1787" s="180">
        <v>0</v>
      </c>
      <c r="S1787" s="180" t="s">
        <v>1905</v>
      </c>
      <c r="T1787" s="180" t="s">
        <v>42</v>
      </c>
      <c r="U1787" s="155"/>
      <c r="V1787" s="155"/>
      <c r="W1787" s="155"/>
    </row>
    <row r="1788" spans="1:23" ht="15" customHeight="1">
      <c r="A1788" s="180" t="s">
        <v>347</v>
      </c>
      <c r="B1788" s="180">
        <v>87616025</v>
      </c>
      <c r="C1788" s="180" t="s">
        <v>1837</v>
      </c>
      <c r="D1788" s="180" t="s">
        <v>7115</v>
      </c>
      <c r="E1788" s="180" t="s">
        <v>1847</v>
      </c>
      <c r="F1788" s="180">
        <v>30.73</v>
      </c>
      <c r="G1788" s="180" t="s">
        <v>1837</v>
      </c>
      <c r="H1788" s="180" t="s">
        <v>7116</v>
      </c>
      <c r="I1788" s="180" t="s">
        <v>1990</v>
      </c>
      <c r="J1788" s="180" t="s">
        <v>7117</v>
      </c>
      <c r="K1788" s="180" t="s">
        <v>1837</v>
      </c>
      <c r="L1788" s="180" t="s">
        <v>1837</v>
      </c>
      <c r="M1788" s="180" t="s">
        <v>1837</v>
      </c>
      <c r="N1788" s="180" t="s">
        <v>347</v>
      </c>
      <c r="O1788" s="180">
        <v>87613784</v>
      </c>
      <c r="P1788" s="180">
        <v>87616568</v>
      </c>
      <c r="Q1788" s="180" t="s">
        <v>3725</v>
      </c>
      <c r="R1788" s="180">
        <v>0</v>
      </c>
      <c r="S1788" s="180" t="s">
        <v>1905</v>
      </c>
      <c r="T1788" s="180" t="s">
        <v>42</v>
      </c>
      <c r="U1788" s="155"/>
      <c r="V1788" s="155"/>
      <c r="W1788" s="155"/>
    </row>
    <row r="1789" spans="1:23" ht="15" customHeight="1">
      <c r="A1789" s="180" t="s">
        <v>347</v>
      </c>
      <c r="B1789" s="180">
        <v>87616286</v>
      </c>
      <c r="C1789" s="180" t="s">
        <v>1837</v>
      </c>
      <c r="D1789" s="180" t="s">
        <v>3749</v>
      </c>
      <c r="E1789" s="180" t="s">
        <v>1839</v>
      </c>
      <c r="F1789" s="180">
        <v>214.73</v>
      </c>
      <c r="G1789" s="180" t="s">
        <v>1840</v>
      </c>
      <c r="H1789" s="180" t="s">
        <v>3750</v>
      </c>
      <c r="I1789" s="180" t="s">
        <v>1893</v>
      </c>
      <c r="J1789" s="180" t="s">
        <v>3751</v>
      </c>
      <c r="K1789" s="180" t="s">
        <v>3752</v>
      </c>
      <c r="L1789" s="180" t="s">
        <v>1837</v>
      </c>
      <c r="M1789" s="180" t="s">
        <v>1896</v>
      </c>
      <c r="N1789" s="180" t="s">
        <v>347</v>
      </c>
      <c r="O1789" s="180">
        <v>87613784</v>
      </c>
      <c r="P1789" s="180">
        <v>87616568</v>
      </c>
      <c r="Q1789" s="180" t="s">
        <v>3725</v>
      </c>
      <c r="R1789" s="180">
        <v>0</v>
      </c>
      <c r="S1789" s="180" t="s">
        <v>1905</v>
      </c>
      <c r="T1789" s="180" t="s">
        <v>42</v>
      </c>
      <c r="U1789" s="155"/>
      <c r="V1789" s="155"/>
      <c r="W1789" s="155"/>
    </row>
    <row r="1790" spans="1:23" ht="15" customHeight="1">
      <c r="A1790" s="180" t="s">
        <v>347</v>
      </c>
      <c r="B1790" s="180">
        <v>87616370</v>
      </c>
      <c r="C1790" s="180" t="s">
        <v>1837</v>
      </c>
      <c r="D1790" s="180" t="s">
        <v>1847</v>
      </c>
      <c r="E1790" s="180" t="s">
        <v>5421</v>
      </c>
      <c r="F1790" s="180" t="s">
        <v>1837</v>
      </c>
      <c r="G1790" s="180" t="s">
        <v>1840</v>
      </c>
      <c r="H1790" s="180" t="s">
        <v>5422</v>
      </c>
      <c r="I1790" s="180" t="s">
        <v>1842</v>
      </c>
      <c r="J1790" s="180" t="s">
        <v>1837</v>
      </c>
      <c r="K1790" s="180" t="s">
        <v>3587</v>
      </c>
      <c r="L1790" s="180" t="s">
        <v>1837</v>
      </c>
      <c r="M1790" s="180" t="s">
        <v>1837</v>
      </c>
      <c r="N1790" s="180" t="s">
        <v>347</v>
      </c>
      <c r="O1790" s="180">
        <v>87613784</v>
      </c>
      <c r="P1790" s="180">
        <v>87616568</v>
      </c>
      <c r="Q1790" s="180" t="s">
        <v>3725</v>
      </c>
      <c r="R1790" s="180">
        <v>0</v>
      </c>
      <c r="S1790" s="180" t="s">
        <v>1905</v>
      </c>
      <c r="T1790" s="180" t="s">
        <v>42</v>
      </c>
      <c r="U1790" s="155"/>
      <c r="V1790" s="155"/>
      <c r="W1790" s="155"/>
    </row>
    <row r="1791" spans="1:23" ht="15" customHeight="1">
      <c r="A1791" s="180" t="s">
        <v>347</v>
      </c>
      <c r="B1791" s="180">
        <v>88428666</v>
      </c>
      <c r="C1791" s="180" t="s">
        <v>1837</v>
      </c>
      <c r="D1791" s="180" t="s">
        <v>1839</v>
      </c>
      <c r="E1791" s="180" t="s">
        <v>2135</v>
      </c>
      <c r="F1791" s="180">
        <v>1434.85</v>
      </c>
      <c r="G1791" s="180" t="s">
        <v>1840</v>
      </c>
      <c r="H1791" s="180" t="s">
        <v>7118</v>
      </c>
      <c r="I1791" s="180" t="s">
        <v>2017</v>
      </c>
      <c r="J1791" s="180" t="s">
        <v>7119</v>
      </c>
      <c r="K1791" s="180" t="s">
        <v>7120</v>
      </c>
      <c r="L1791" s="180" t="s">
        <v>7121</v>
      </c>
      <c r="M1791" s="180" t="s">
        <v>1837</v>
      </c>
      <c r="N1791" s="180" t="s">
        <v>347</v>
      </c>
      <c r="O1791" s="180">
        <v>88428579</v>
      </c>
      <c r="P1791" s="180">
        <v>88428750</v>
      </c>
      <c r="Q1791" s="180" t="s">
        <v>7122</v>
      </c>
      <c r="R1791" s="180">
        <v>0</v>
      </c>
      <c r="S1791" s="180" t="s">
        <v>1905</v>
      </c>
      <c r="T1791" s="180" t="s">
        <v>42</v>
      </c>
      <c r="U1791" s="155"/>
      <c r="V1791" s="155"/>
      <c r="W1791" s="155"/>
    </row>
    <row r="1792" spans="1:23" ht="15" customHeight="1">
      <c r="A1792" s="180" t="s">
        <v>347</v>
      </c>
      <c r="B1792" s="180">
        <v>99529881</v>
      </c>
      <c r="C1792" s="180" t="s">
        <v>1837</v>
      </c>
      <c r="D1792" s="180" t="s">
        <v>2015</v>
      </c>
      <c r="E1792" s="180" t="s">
        <v>1839</v>
      </c>
      <c r="F1792" s="180">
        <v>2182.73</v>
      </c>
      <c r="G1792" s="180" t="s">
        <v>1837</v>
      </c>
      <c r="H1792" s="180" t="s">
        <v>7123</v>
      </c>
      <c r="I1792" s="180" t="s">
        <v>2429</v>
      </c>
      <c r="J1792" s="180" t="s">
        <v>7124</v>
      </c>
      <c r="K1792" s="180" t="s">
        <v>1837</v>
      </c>
      <c r="L1792" s="180" t="s">
        <v>1837</v>
      </c>
      <c r="M1792" s="180" t="s">
        <v>1837</v>
      </c>
      <c r="N1792" s="180" t="s">
        <v>347</v>
      </c>
      <c r="O1792" s="180">
        <v>99529814</v>
      </c>
      <c r="P1792" s="180">
        <v>99529958</v>
      </c>
      <c r="Q1792" s="180" t="s">
        <v>7125</v>
      </c>
      <c r="R1792" s="180">
        <v>0</v>
      </c>
      <c r="S1792" s="180" t="s">
        <v>1905</v>
      </c>
      <c r="T1792" s="180" t="s">
        <v>42</v>
      </c>
      <c r="U1792" s="155"/>
      <c r="V1792" s="155"/>
      <c r="W1792" s="155"/>
    </row>
    <row r="1793" spans="1:23" ht="15" customHeight="1">
      <c r="A1793" s="180" t="s">
        <v>347</v>
      </c>
      <c r="B1793" s="180">
        <v>99529883</v>
      </c>
      <c r="C1793" s="180" t="s">
        <v>1837</v>
      </c>
      <c r="D1793" s="180" t="s">
        <v>7126</v>
      </c>
      <c r="E1793" s="180" t="s">
        <v>1890</v>
      </c>
      <c r="F1793" s="180">
        <v>2172.73</v>
      </c>
      <c r="G1793" s="180" t="s">
        <v>1837</v>
      </c>
      <c r="H1793" s="180" t="s">
        <v>7123</v>
      </c>
      <c r="I1793" s="180" t="s">
        <v>2277</v>
      </c>
      <c r="J1793" s="180" t="s">
        <v>7127</v>
      </c>
      <c r="K1793" s="180" t="s">
        <v>1837</v>
      </c>
      <c r="L1793" s="180" t="s">
        <v>1837</v>
      </c>
      <c r="M1793" s="180" t="s">
        <v>1837</v>
      </c>
      <c r="N1793" s="180" t="s">
        <v>347</v>
      </c>
      <c r="O1793" s="180">
        <v>99529814</v>
      </c>
      <c r="P1793" s="180">
        <v>99529958</v>
      </c>
      <c r="Q1793" s="180" t="s">
        <v>7125</v>
      </c>
      <c r="R1793" s="180">
        <v>0</v>
      </c>
      <c r="S1793" s="180" t="s">
        <v>1905</v>
      </c>
      <c r="T1793" s="180" t="s">
        <v>42</v>
      </c>
      <c r="U1793" s="155"/>
      <c r="V1793" s="155"/>
      <c r="W1793" s="155"/>
    </row>
    <row r="1794" spans="1:23" ht="15" customHeight="1">
      <c r="A1794" s="180" t="s">
        <v>347</v>
      </c>
      <c r="B1794" s="180">
        <v>139730430</v>
      </c>
      <c r="C1794" s="180" t="s">
        <v>1837</v>
      </c>
      <c r="D1794" s="180" t="s">
        <v>3616</v>
      </c>
      <c r="E1794" s="180" t="s">
        <v>1839</v>
      </c>
      <c r="F1794" s="180">
        <v>1529.06</v>
      </c>
      <c r="G1794" s="180" t="s">
        <v>1840</v>
      </c>
      <c r="H1794" s="180" t="s">
        <v>3762</v>
      </c>
      <c r="I1794" s="180" t="s">
        <v>2184</v>
      </c>
      <c r="J1794" s="180" t="s">
        <v>3763</v>
      </c>
      <c r="K1794" s="180" t="s">
        <v>3764</v>
      </c>
      <c r="L1794" s="180" t="s">
        <v>1837</v>
      </c>
      <c r="M1794" s="180" t="s">
        <v>1844</v>
      </c>
      <c r="N1794" s="180" t="s">
        <v>347</v>
      </c>
      <c r="O1794" s="180">
        <v>139730415</v>
      </c>
      <c r="P1794" s="180">
        <v>139730667</v>
      </c>
      <c r="Q1794" s="180" t="s">
        <v>3765</v>
      </c>
      <c r="R1794" s="180">
        <v>0</v>
      </c>
      <c r="S1794" s="180" t="s">
        <v>33</v>
      </c>
      <c r="T1794" s="180" t="s">
        <v>42</v>
      </c>
      <c r="U1794" s="155"/>
      <c r="V1794" s="155"/>
      <c r="W1794" s="155"/>
    </row>
    <row r="1795" spans="1:23" ht="15" customHeight="1">
      <c r="A1795" s="180" t="s">
        <v>347</v>
      </c>
      <c r="B1795" s="180">
        <v>139889909</v>
      </c>
      <c r="C1795" s="180" t="s">
        <v>1837</v>
      </c>
      <c r="D1795" s="180" t="s">
        <v>3766</v>
      </c>
      <c r="E1795" s="180" t="s">
        <v>1839</v>
      </c>
      <c r="F1795" s="180" t="s">
        <v>1837</v>
      </c>
      <c r="G1795" s="180" t="s">
        <v>1840</v>
      </c>
      <c r="H1795" s="180" t="s">
        <v>3767</v>
      </c>
      <c r="I1795" s="180" t="s">
        <v>1842</v>
      </c>
      <c r="J1795" s="180" t="s">
        <v>1837</v>
      </c>
      <c r="K1795" s="180" t="s">
        <v>3768</v>
      </c>
      <c r="L1795" s="180" t="s">
        <v>1837</v>
      </c>
      <c r="M1795" s="180" t="s">
        <v>1844</v>
      </c>
      <c r="N1795" s="180" t="s">
        <v>347</v>
      </c>
      <c r="O1795" s="180">
        <v>139889356</v>
      </c>
      <c r="P1795" s="180">
        <v>139889911</v>
      </c>
      <c r="Q1795" s="180" t="s">
        <v>3765</v>
      </c>
      <c r="R1795" s="180">
        <v>0</v>
      </c>
      <c r="S1795" s="180" t="s">
        <v>33</v>
      </c>
      <c r="T1795" s="180" t="s">
        <v>42</v>
      </c>
      <c r="U1795" s="155"/>
      <c r="V1795" s="155"/>
      <c r="W1795" s="155"/>
    </row>
    <row r="1796" spans="1:23" ht="15" customHeight="1">
      <c r="A1796" s="180" t="s">
        <v>347</v>
      </c>
      <c r="B1796" s="180">
        <v>139889929</v>
      </c>
      <c r="C1796" s="180" t="s">
        <v>1837</v>
      </c>
      <c r="D1796" s="180" t="s">
        <v>1865</v>
      </c>
      <c r="E1796" s="180" t="s">
        <v>1866</v>
      </c>
      <c r="F1796" s="180">
        <v>671.73</v>
      </c>
      <c r="G1796" s="180" t="s">
        <v>1837</v>
      </c>
      <c r="H1796" s="180" t="s">
        <v>3769</v>
      </c>
      <c r="I1796" s="180" t="s">
        <v>2104</v>
      </c>
      <c r="J1796" s="180" t="s">
        <v>3770</v>
      </c>
      <c r="K1796" s="180" t="s">
        <v>1837</v>
      </c>
      <c r="L1796" s="180" t="s">
        <v>1837</v>
      </c>
      <c r="M1796" s="180" t="s">
        <v>1844</v>
      </c>
      <c r="N1796" s="180" t="s">
        <v>347</v>
      </c>
      <c r="O1796" s="180">
        <v>139889923</v>
      </c>
      <c r="P1796" s="180">
        <v>139890967</v>
      </c>
      <c r="Q1796" s="180" t="s">
        <v>3765</v>
      </c>
      <c r="R1796" s="180">
        <v>0</v>
      </c>
      <c r="S1796" s="180" t="s">
        <v>33</v>
      </c>
      <c r="T1796" s="180" t="s">
        <v>42</v>
      </c>
      <c r="U1796" s="155"/>
      <c r="V1796" s="155"/>
      <c r="W1796" s="155"/>
    </row>
    <row r="1797" spans="1:23" ht="15" customHeight="1">
      <c r="A1797" s="180" t="s">
        <v>347</v>
      </c>
      <c r="B1797" s="180">
        <v>139889931</v>
      </c>
      <c r="C1797" s="180" t="s">
        <v>1837</v>
      </c>
      <c r="D1797" s="180" t="s">
        <v>3771</v>
      </c>
      <c r="E1797" s="180" t="s">
        <v>1839</v>
      </c>
      <c r="F1797" s="180">
        <v>678.4</v>
      </c>
      <c r="G1797" s="180" t="s">
        <v>1837</v>
      </c>
      <c r="H1797" s="180" t="s">
        <v>3772</v>
      </c>
      <c r="I1797" s="180" t="s">
        <v>2104</v>
      </c>
      <c r="J1797" s="180" t="s">
        <v>3773</v>
      </c>
      <c r="K1797" s="180" t="s">
        <v>1837</v>
      </c>
      <c r="L1797" s="180" t="s">
        <v>1837</v>
      </c>
      <c r="M1797" s="180" t="s">
        <v>1844</v>
      </c>
      <c r="N1797" s="180" t="s">
        <v>347</v>
      </c>
      <c r="O1797" s="180">
        <v>139889923</v>
      </c>
      <c r="P1797" s="180">
        <v>139890967</v>
      </c>
      <c r="Q1797" s="180" t="s">
        <v>3765</v>
      </c>
      <c r="R1797" s="180">
        <v>0</v>
      </c>
      <c r="S1797" s="180" t="s">
        <v>33</v>
      </c>
      <c r="T1797" s="180" t="s">
        <v>42</v>
      </c>
      <c r="U1797" s="155"/>
      <c r="V1797" s="155"/>
      <c r="W1797" s="155"/>
    </row>
    <row r="1798" spans="1:23" ht="15" customHeight="1">
      <c r="A1798" s="180" t="s">
        <v>347</v>
      </c>
      <c r="B1798" s="180">
        <v>154323249</v>
      </c>
      <c r="C1798" s="180" t="s">
        <v>1837</v>
      </c>
      <c r="D1798" s="180" t="s">
        <v>5439</v>
      </c>
      <c r="E1798" s="180" t="s">
        <v>1839</v>
      </c>
      <c r="F1798" s="180">
        <v>1500.73</v>
      </c>
      <c r="G1798" s="180" t="s">
        <v>1840</v>
      </c>
      <c r="H1798" s="180" t="s">
        <v>5440</v>
      </c>
      <c r="I1798" s="180" t="s">
        <v>2098</v>
      </c>
      <c r="J1798" s="180" t="s">
        <v>7128</v>
      </c>
      <c r="K1798" s="180" t="s">
        <v>7129</v>
      </c>
      <c r="L1798" s="180" t="s">
        <v>1837</v>
      </c>
      <c r="M1798" s="180" t="s">
        <v>1837</v>
      </c>
      <c r="N1798" s="180" t="s">
        <v>347</v>
      </c>
      <c r="O1798" s="180">
        <v>154323237</v>
      </c>
      <c r="P1798" s="180">
        <v>154323329</v>
      </c>
      <c r="Q1798" s="180" t="s">
        <v>5443</v>
      </c>
      <c r="R1798" s="180">
        <v>0</v>
      </c>
      <c r="S1798" s="180" t="s">
        <v>33</v>
      </c>
      <c r="T1798" s="180" t="s">
        <v>42</v>
      </c>
      <c r="U1798" s="155"/>
      <c r="V1798" s="155"/>
      <c r="W1798" s="155"/>
    </row>
    <row r="1799" spans="1:23" ht="15" customHeight="1">
      <c r="A1799" s="180" t="s">
        <v>347</v>
      </c>
      <c r="B1799" s="180">
        <v>176683930</v>
      </c>
      <c r="C1799" s="180" t="s">
        <v>1837</v>
      </c>
      <c r="D1799" s="180" t="s">
        <v>1847</v>
      </c>
      <c r="E1799" s="180" t="s">
        <v>4257</v>
      </c>
      <c r="F1799" s="180">
        <v>1066.3399999999999</v>
      </c>
      <c r="G1799" s="180" t="s">
        <v>1840</v>
      </c>
      <c r="H1799" s="180" t="s">
        <v>7130</v>
      </c>
      <c r="I1799" s="180" t="s">
        <v>2024</v>
      </c>
      <c r="J1799" s="180" t="s">
        <v>7131</v>
      </c>
      <c r="K1799" s="180" t="s">
        <v>7132</v>
      </c>
      <c r="L1799" s="180" t="s">
        <v>7133</v>
      </c>
      <c r="M1799" s="180" t="s">
        <v>1837</v>
      </c>
      <c r="N1799" s="180" t="s">
        <v>347</v>
      </c>
      <c r="O1799" s="180">
        <v>176683925</v>
      </c>
      <c r="P1799" s="180">
        <v>176684040</v>
      </c>
      <c r="Q1799" s="180" t="s">
        <v>7134</v>
      </c>
      <c r="R1799" s="180">
        <v>0</v>
      </c>
      <c r="S1799" s="180" t="s">
        <v>33</v>
      </c>
      <c r="T1799" s="180" t="s">
        <v>42</v>
      </c>
      <c r="U1799" s="155"/>
      <c r="V1799" s="155"/>
      <c r="W1799" s="155"/>
    </row>
    <row r="1800" spans="1:23" ht="15" customHeight="1">
      <c r="A1800" s="180" t="s">
        <v>347</v>
      </c>
      <c r="B1800" s="180">
        <v>177353554</v>
      </c>
      <c r="C1800" s="180" t="s">
        <v>1837</v>
      </c>
      <c r="D1800" s="180" t="s">
        <v>1839</v>
      </c>
      <c r="E1800" s="180" t="s">
        <v>4694</v>
      </c>
      <c r="F1800" s="180">
        <v>156.72999999999999</v>
      </c>
      <c r="G1800" s="180" t="s">
        <v>1837</v>
      </c>
      <c r="H1800" s="180" t="s">
        <v>7135</v>
      </c>
      <c r="I1800" s="180" t="s">
        <v>1881</v>
      </c>
      <c r="J1800" s="180" t="s">
        <v>7136</v>
      </c>
      <c r="K1800" s="180" t="s">
        <v>1837</v>
      </c>
      <c r="L1800" s="180" t="s">
        <v>1837</v>
      </c>
      <c r="M1800" s="180" t="s">
        <v>1837</v>
      </c>
      <c r="N1800" s="180" t="s">
        <v>347</v>
      </c>
      <c r="O1800" s="180">
        <v>177353307</v>
      </c>
      <c r="P1800" s="180">
        <v>177353728</v>
      </c>
      <c r="Q1800" s="180" t="s">
        <v>7137</v>
      </c>
      <c r="R1800" s="180">
        <v>0</v>
      </c>
      <c r="S1800" s="180" t="s">
        <v>1905</v>
      </c>
      <c r="T1800" s="180" t="s">
        <v>42</v>
      </c>
      <c r="U1800" s="155"/>
      <c r="V1800" s="155"/>
      <c r="W1800" s="155"/>
    </row>
    <row r="1801" spans="1:23" ht="15" customHeight="1">
      <c r="A1801" s="180" t="s">
        <v>347</v>
      </c>
      <c r="B1801" s="180">
        <v>177353555</v>
      </c>
      <c r="C1801" s="180" t="s">
        <v>1837</v>
      </c>
      <c r="D1801" s="180" t="s">
        <v>2182</v>
      </c>
      <c r="E1801" s="180" t="s">
        <v>1890</v>
      </c>
      <c r="F1801" s="180">
        <v>177.73</v>
      </c>
      <c r="G1801" s="180" t="s">
        <v>1837</v>
      </c>
      <c r="H1801" s="180" t="s">
        <v>7138</v>
      </c>
      <c r="I1801" s="180" t="s">
        <v>1990</v>
      </c>
      <c r="J1801" s="180" t="s">
        <v>7139</v>
      </c>
      <c r="K1801" s="180" t="s">
        <v>1837</v>
      </c>
      <c r="L1801" s="180" t="s">
        <v>1837</v>
      </c>
      <c r="M1801" s="180" t="s">
        <v>1837</v>
      </c>
      <c r="N1801" s="180" t="s">
        <v>347</v>
      </c>
      <c r="O1801" s="180">
        <v>177353307</v>
      </c>
      <c r="P1801" s="180">
        <v>177353728</v>
      </c>
      <c r="Q1801" s="180" t="s">
        <v>7137</v>
      </c>
      <c r="R1801" s="180">
        <v>0</v>
      </c>
      <c r="S1801" s="180" t="s">
        <v>1905</v>
      </c>
      <c r="T1801" s="180" t="s">
        <v>42</v>
      </c>
      <c r="U1801" s="155"/>
      <c r="V1801" s="155"/>
      <c r="W1801" s="155"/>
    </row>
    <row r="1802" spans="1:23" ht="15" customHeight="1">
      <c r="A1802" s="180" t="s">
        <v>347</v>
      </c>
      <c r="B1802" s="180">
        <v>177353559</v>
      </c>
      <c r="C1802" s="180" t="s">
        <v>1837</v>
      </c>
      <c r="D1802" s="180" t="s">
        <v>7140</v>
      </c>
      <c r="E1802" s="180" t="s">
        <v>1847</v>
      </c>
      <c r="F1802" s="180">
        <v>164.23</v>
      </c>
      <c r="G1802" s="180" t="s">
        <v>1837</v>
      </c>
      <c r="H1802" s="180" t="s">
        <v>7141</v>
      </c>
      <c r="I1802" s="180" t="s">
        <v>2104</v>
      </c>
      <c r="J1802" s="180" t="s">
        <v>7142</v>
      </c>
      <c r="K1802" s="180" t="s">
        <v>1837</v>
      </c>
      <c r="L1802" s="180" t="s">
        <v>1837</v>
      </c>
      <c r="M1802" s="180" t="s">
        <v>1837</v>
      </c>
      <c r="N1802" s="180" t="s">
        <v>347</v>
      </c>
      <c r="O1802" s="180">
        <v>177353307</v>
      </c>
      <c r="P1802" s="180">
        <v>177353728</v>
      </c>
      <c r="Q1802" s="180" t="s">
        <v>7137</v>
      </c>
      <c r="R1802" s="180">
        <v>0</v>
      </c>
      <c r="S1802" s="180" t="s">
        <v>1905</v>
      </c>
      <c r="T1802" s="180" t="s">
        <v>42</v>
      </c>
      <c r="U1802" s="155"/>
      <c r="V1802" s="155"/>
      <c r="W1802" s="155"/>
    </row>
    <row r="1803" spans="1:23" ht="15" customHeight="1">
      <c r="A1803" s="180" t="s">
        <v>347</v>
      </c>
      <c r="B1803" s="180">
        <v>184694537</v>
      </c>
      <c r="C1803" s="180" t="s">
        <v>1837</v>
      </c>
      <c r="D1803" s="180" t="s">
        <v>7143</v>
      </c>
      <c r="E1803" s="180" t="s">
        <v>1890</v>
      </c>
      <c r="F1803" s="180">
        <v>3802.38</v>
      </c>
      <c r="G1803" s="180" t="s">
        <v>1840</v>
      </c>
      <c r="H1803" s="180" t="s">
        <v>7144</v>
      </c>
      <c r="I1803" s="180" t="s">
        <v>1967</v>
      </c>
      <c r="J1803" s="180" t="s">
        <v>7145</v>
      </c>
      <c r="K1803" s="180" t="s">
        <v>7146</v>
      </c>
      <c r="L1803" s="180" t="s">
        <v>7147</v>
      </c>
      <c r="M1803" s="180" t="s">
        <v>1837</v>
      </c>
      <c r="N1803" s="180" t="s">
        <v>347</v>
      </c>
      <c r="O1803" s="180">
        <v>184694521</v>
      </c>
      <c r="P1803" s="180">
        <v>184694779</v>
      </c>
      <c r="Q1803" s="180" t="s">
        <v>7148</v>
      </c>
      <c r="R1803" s="180">
        <v>0</v>
      </c>
      <c r="S1803" s="180" t="s">
        <v>1905</v>
      </c>
      <c r="T1803" s="180" t="s">
        <v>42</v>
      </c>
      <c r="U1803" s="155"/>
      <c r="V1803" s="155"/>
      <c r="W1803" s="155"/>
    </row>
    <row r="1804" spans="1:23" ht="15" customHeight="1">
      <c r="A1804" s="180" t="s">
        <v>443</v>
      </c>
      <c r="B1804" s="180">
        <v>271742</v>
      </c>
      <c r="C1804" s="180" t="s">
        <v>1837</v>
      </c>
      <c r="D1804" s="180" t="s">
        <v>5449</v>
      </c>
      <c r="E1804" s="180" t="s">
        <v>1847</v>
      </c>
      <c r="F1804" s="180">
        <v>553.23</v>
      </c>
      <c r="G1804" s="180" t="s">
        <v>1840</v>
      </c>
      <c r="H1804" s="180" t="s">
        <v>5450</v>
      </c>
      <c r="I1804" s="180" t="s">
        <v>1887</v>
      </c>
      <c r="J1804" s="180" t="s">
        <v>7149</v>
      </c>
      <c r="K1804" s="180" t="s">
        <v>7150</v>
      </c>
      <c r="L1804" s="180" t="s">
        <v>1837</v>
      </c>
      <c r="M1804" s="180" t="s">
        <v>1837</v>
      </c>
      <c r="N1804" s="180" t="s">
        <v>443</v>
      </c>
      <c r="O1804" s="180">
        <v>271720</v>
      </c>
      <c r="P1804" s="180">
        <v>271821</v>
      </c>
      <c r="Q1804" s="180" t="s">
        <v>5453</v>
      </c>
      <c r="R1804" s="180">
        <v>0</v>
      </c>
      <c r="S1804" s="180" t="s">
        <v>1905</v>
      </c>
      <c r="T1804" s="180" t="s">
        <v>42</v>
      </c>
      <c r="U1804" s="155"/>
      <c r="V1804" s="155"/>
      <c r="W1804" s="155"/>
    </row>
    <row r="1805" spans="1:23" ht="15" customHeight="1">
      <c r="A1805" s="180" t="s">
        <v>443</v>
      </c>
      <c r="B1805" s="180">
        <v>56882021</v>
      </c>
      <c r="C1805" s="180" t="s">
        <v>1837</v>
      </c>
      <c r="D1805" s="180" t="s">
        <v>3251</v>
      </c>
      <c r="E1805" s="180" t="s">
        <v>1839</v>
      </c>
      <c r="F1805" s="180">
        <v>2256.06</v>
      </c>
      <c r="G1805" s="180" t="s">
        <v>1840</v>
      </c>
      <c r="H1805" s="180" t="s">
        <v>5454</v>
      </c>
      <c r="I1805" s="180" t="s">
        <v>2098</v>
      </c>
      <c r="J1805" s="180" t="s">
        <v>7151</v>
      </c>
      <c r="K1805" s="180" t="s">
        <v>7152</v>
      </c>
      <c r="L1805" s="180" t="s">
        <v>1837</v>
      </c>
      <c r="M1805" s="180" t="s">
        <v>1837</v>
      </c>
      <c r="N1805" s="180" t="s">
        <v>443</v>
      </c>
      <c r="O1805" s="180">
        <v>56881569</v>
      </c>
      <c r="P1805" s="180">
        <v>56882866</v>
      </c>
      <c r="Q1805" s="180" t="s">
        <v>5457</v>
      </c>
      <c r="R1805" s="180">
        <v>0</v>
      </c>
      <c r="S1805" s="180" t="s">
        <v>1905</v>
      </c>
      <c r="T1805" s="180" t="s">
        <v>42</v>
      </c>
      <c r="U1805" s="155"/>
      <c r="V1805" s="155"/>
      <c r="W1805" s="155"/>
    </row>
    <row r="1806" spans="1:23" ht="15" customHeight="1">
      <c r="A1806" s="180" t="s">
        <v>443</v>
      </c>
      <c r="B1806" s="180">
        <v>61332747</v>
      </c>
      <c r="C1806" s="180" t="s">
        <v>1837</v>
      </c>
      <c r="D1806" s="180" t="s">
        <v>3774</v>
      </c>
      <c r="E1806" s="180" t="s">
        <v>1847</v>
      </c>
      <c r="F1806" s="180">
        <v>671.52</v>
      </c>
      <c r="G1806" s="180" t="s">
        <v>1840</v>
      </c>
      <c r="H1806" s="180" t="s">
        <v>3775</v>
      </c>
      <c r="I1806" s="180" t="s">
        <v>2439</v>
      </c>
      <c r="J1806" s="180" t="s">
        <v>3776</v>
      </c>
      <c r="K1806" s="180" t="s">
        <v>3777</v>
      </c>
      <c r="L1806" s="180" t="s">
        <v>3778</v>
      </c>
      <c r="M1806" s="180" t="s">
        <v>1877</v>
      </c>
      <c r="N1806" s="180" t="s">
        <v>443</v>
      </c>
      <c r="O1806" s="180">
        <v>61332272</v>
      </c>
      <c r="P1806" s="180">
        <v>61332948</v>
      </c>
      <c r="Q1806" s="180" t="s">
        <v>3779</v>
      </c>
      <c r="R1806" s="180">
        <v>0</v>
      </c>
      <c r="S1806" s="180" t="s">
        <v>1905</v>
      </c>
      <c r="T1806" s="180" t="s">
        <v>42</v>
      </c>
      <c r="U1806" s="155"/>
      <c r="V1806" s="155"/>
      <c r="W1806" s="155"/>
    </row>
    <row r="1807" spans="1:23" ht="15" customHeight="1">
      <c r="A1807" s="180" t="s">
        <v>443</v>
      </c>
      <c r="B1807" s="180">
        <v>74726021</v>
      </c>
      <c r="C1807" s="180" t="s">
        <v>1837</v>
      </c>
      <c r="D1807" s="180" t="s">
        <v>3780</v>
      </c>
      <c r="E1807" s="180" t="s">
        <v>1839</v>
      </c>
      <c r="F1807" s="180">
        <v>1723.57</v>
      </c>
      <c r="G1807" s="180" t="s">
        <v>1840</v>
      </c>
      <c r="H1807" s="180" t="s">
        <v>3781</v>
      </c>
      <c r="I1807" s="180" t="s">
        <v>3325</v>
      </c>
      <c r="J1807" s="180" t="s">
        <v>3782</v>
      </c>
      <c r="K1807" s="180" t="s">
        <v>3783</v>
      </c>
      <c r="L1807" s="180" t="s">
        <v>3784</v>
      </c>
      <c r="M1807" s="180" t="s">
        <v>1877</v>
      </c>
      <c r="N1807" s="180" t="s">
        <v>443</v>
      </c>
      <c r="O1807" s="180">
        <v>74725940</v>
      </c>
      <c r="P1807" s="180">
        <v>74726126</v>
      </c>
      <c r="Q1807" s="180" t="s">
        <v>3785</v>
      </c>
      <c r="R1807" s="180">
        <v>0</v>
      </c>
      <c r="S1807" s="180" t="s">
        <v>33</v>
      </c>
      <c r="T1807" s="180" t="s">
        <v>42</v>
      </c>
      <c r="U1807" s="155"/>
      <c r="V1807" s="155"/>
      <c r="W1807" s="155"/>
    </row>
    <row r="1808" spans="1:23" ht="15" customHeight="1">
      <c r="A1808" s="180" t="s">
        <v>443</v>
      </c>
      <c r="B1808" s="180">
        <v>75195890</v>
      </c>
      <c r="C1808" s="180" t="s">
        <v>1837</v>
      </c>
      <c r="D1808" s="180" t="s">
        <v>3786</v>
      </c>
      <c r="E1808" s="180" t="s">
        <v>1839</v>
      </c>
      <c r="F1808" s="180">
        <v>3253.15</v>
      </c>
      <c r="G1808" s="180" t="s">
        <v>1840</v>
      </c>
      <c r="H1808" s="180" t="s">
        <v>3787</v>
      </c>
      <c r="I1808" s="180" t="s">
        <v>2017</v>
      </c>
      <c r="J1808" s="180" t="s">
        <v>3788</v>
      </c>
      <c r="K1808" s="180" t="s">
        <v>3789</v>
      </c>
      <c r="L1808" s="180" t="s">
        <v>3790</v>
      </c>
      <c r="M1808" s="180" t="s">
        <v>1844</v>
      </c>
      <c r="N1808" s="180" t="s">
        <v>443</v>
      </c>
      <c r="O1808" s="180">
        <v>75195630</v>
      </c>
      <c r="P1808" s="180">
        <v>75196200</v>
      </c>
      <c r="Q1808" s="180" t="s">
        <v>3791</v>
      </c>
      <c r="R1808" s="180">
        <v>0</v>
      </c>
      <c r="S1808" s="180" t="s">
        <v>33</v>
      </c>
      <c r="T1808" s="180" t="s">
        <v>42</v>
      </c>
      <c r="U1808" s="155"/>
      <c r="V1808" s="155"/>
      <c r="W1808" s="155"/>
    </row>
    <row r="1809" spans="1:23" ht="15" customHeight="1">
      <c r="A1809" s="180" t="s">
        <v>443</v>
      </c>
      <c r="B1809" s="180">
        <v>80654880</v>
      </c>
      <c r="C1809" s="180" t="s">
        <v>1837</v>
      </c>
      <c r="D1809" s="180" t="s">
        <v>7153</v>
      </c>
      <c r="E1809" s="180" t="s">
        <v>1839</v>
      </c>
      <c r="F1809" s="180">
        <v>728.23</v>
      </c>
      <c r="G1809" s="180" t="s">
        <v>1837</v>
      </c>
      <c r="H1809" s="180" t="s">
        <v>7154</v>
      </c>
      <c r="I1809" s="180" t="s">
        <v>2452</v>
      </c>
      <c r="J1809" s="180" t="s">
        <v>7155</v>
      </c>
      <c r="K1809" s="180" t="s">
        <v>1837</v>
      </c>
      <c r="L1809" s="180" t="s">
        <v>1837</v>
      </c>
      <c r="M1809" s="180" t="s">
        <v>1837</v>
      </c>
      <c r="N1809" s="180" t="s">
        <v>443</v>
      </c>
      <c r="O1809" s="180">
        <v>80654727</v>
      </c>
      <c r="P1809" s="180">
        <v>80654964</v>
      </c>
      <c r="Q1809" s="180" t="s">
        <v>7156</v>
      </c>
      <c r="R1809" s="180">
        <v>0</v>
      </c>
      <c r="S1809" s="180" t="s">
        <v>1905</v>
      </c>
      <c r="T1809" s="180" t="s">
        <v>42</v>
      </c>
      <c r="U1809" s="155"/>
      <c r="V1809" s="155"/>
      <c r="W1809" s="155"/>
    </row>
    <row r="1810" spans="1:23" ht="15" customHeight="1">
      <c r="A1810" s="180" t="s">
        <v>443</v>
      </c>
      <c r="B1810" s="180">
        <v>80654890</v>
      </c>
      <c r="C1810" s="180" t="s">
        <v>1837</v>
      </c>
      <c r="D1810" s="180" t="s">
        <v>7157</v>
      </c>
      <c r="E1810" s="180" t="s">
        <v>1866</v>
      </c>
      <c r="F1810" s="180" t="s">
        <v>1837</v>
      </c>
      <c r="G1810" s="180" t="s">
        <v>1840</v>
      </c>
      <c r="H1810" s="180" t="s">
        <v>7158</v>
      </c>
      <c r="I1810" s="180" t="s">
        <v>1842</v>
      </c>
      <c r="J1810" s="180" t="s">
        <v>1837</v>
      </c>
      <c r="K1810" s="180" t="s">
        <v>7159</v>
      </c>
      <c r="L1810" s="180" t="s">
        <v>1837</v>
      </c>
      <c r="M1810" s="180" t="s">
        <v>1837</v>
      </c>
      <c r="N1810" s="180" t="s">
        <v>443</v>
      </c>
      <c r="O1810" s="180">
        <v>80654727</v>
      </c>
      <c r="P1810" s="180">
        <v>80654964</v>
      </c>
      <c r="Q1810" s="180" t="s">
        <v>7156</v>
      </c>
      <c r="R1810" s="180">
        <v>0</v>
      </c>
      <c r="S1810" s="180" t="s">
        <v>1905</v>
      </c>
      <c r="T1810" s="180" t="s">
        <v>42</v>
      </c>
      <c r="U1810" s="155"/>
      <c r="V1810" s="155"/>
      <c r="W1810" s="155"/>
    </row>
    <row r="1811" spans="1:23" ht="15" customHeight="1">
      <c r="A1811" s="180" t="s">
        <v>443</v>
      </c>
      <c r="B1811" s="180">
        <v>80654922</v>
      </c>
      <c r="C1811" s="180" t="s">
        <v>1837</v>
      </c>
      <c r="D1811" s="180" t="s">
        <v>7160</v>
      </c>
      <c r="E1811" s="180" t="s">
        <v>1866</v>
      </c>
      <c r="F1811" s="180">
        <v>724.73</v>
      </c>
      <c r="G1811" s="180" t="s">
        <v>1837</v>
      </c>
      <c r="H1811" s="180" t="s">
        <v>7161</v>
      </c>
      <c r="I1811" s="180" t="s">
        <v>2098</v>
      </c>
      <c r="J1811" s="180" t="s">
        <v>7162</v>
      </c>
      <c r="K1811" s="180" t="s">
        <v>1837</v>
      </c>
      <c r="L1811" s="180" t="s">
        <v>1837</v>
      </c>
      <c r="M1811" s="180" t="s">
        <v>1837</v>
      </c>
      <c r="N1811" s="180" t="s">
        <v>443</v>
      </c>
      <c r="O1811" s="180">
        <v>80654727</v>
      </c>
      <c r="P1811" s="180">
        <v>80654964</v>
      </c>
      <c r="Q1811" s="180" t="s">
        <v>7156</v>
      </c>
      <c r="R1811" s="180">
        <v>0</v>
      </c>
      <c r="S1811" s="180" t="s">
        <v>1905</v>
      </c>
      <c r="T1811" s="180" t="s">
        <v>42</v>
      </c>
      <c r="U1811" s="155"/>
      <c r="V1811" s="155"/>
      <c r="W1811" s="155"/>
    </row>
    <row r="1812" spans="1:23" ht="15" customHeight="1">
      <c r="A1812" s="180" t="s">
        <v>443</v>
      </c>
      <c r="B1812" s="180">
        <v>114362934</v>
      </c>
      <c r="C1812" s="180" t="s">
        <v>1837</v>
      </c>
      <c r="D1812" s="180" t="s">
        <v>1839</v>
      </c>
      <c r="E1812" s="180" t="s">
        <v>3792</v>
      </c>
      <c r="F1812" s="180">
        <v>671.77</v>
      </c>
      <c r="G1812" s="180" t="s">
        <v>1840</v>
      </c>
      <c r="H1812" s="180" t="s">
        <v>3797</v>
      </c>
      <c r="I1812" s="180" t="s">
        <v>2804</v>
      </c>
      <c r="J1812" s="180" t="s">
        <v>7163</v>
      </c>
      <c r="K1812" s="180" t="s">
        <v>7164</v>
      </c>
      <c r="L1812" s="180" t="s">
        <v>7165</v>
      </c>
      <c r="M1812" s="180" t="s">
        <v>1837</v>
      </c>
      <c r="N1812" s="180" t="s">
        <v>443</v>
      </c>
      <c r="O1812" s="180">
        <v>114362775</v>
      </c>
      <c r="P1812" s="180">
        <v>114363261</v>
      </c>
      <c r="Q1812" s="180" t="s">
        <v>3801</v>
      </c>
      <c r="R1812" s="180">
        <v>0</v>
      </c>
      <c r="S1812" s="180" t="s">
        <v>1905</v>
      </c>
      <c r="T1812" s="180" t="s">
        <v>42</v>
      </c>
      <c r="U1812" s="155"/>
      <c r="V1812" s="155"/>
      <c r="W1812" s="155"/>
    </row>
    <row r="1813" spans="1:23" ht="15" customHeight="1">
      <c r="A1813" s="180" t="s">
        <v>443</v>
      </c>
      <c r="B1813" s="180">
        <v>128084239</v>
      </c>
      <c r="C1813" s="180" t="s">
        <v>1837</v>
      </c>
      <c r="D1813" s="180" t="s">
        <v>1839</v>
      </c>
      <c r="E1813" s="180" t="s">
        <v>3884</v>
      </c>
      <c r="F1813" s="180">
        <v>747.73</v>
      </c>
      <c r="G1813" s="180" t="s">
        <v>1840</v>
      </c>
      <c r="H1813" s="180" t="s">
        <v>7166</v>
      </c>
      <c r="I1813" s="180" t="s">
        <v>1887</v>
      </c>
      <c r="J1813" s="180" t="s">
        <v>7167</v>
      </c>
      <c r="K1813" s="180" t="s">
        <v>7168</v>
      </c>
      <c r="L1813" s="180" t="s">
        <v>1837</v>
      </c>
      <c r="M1813" s="180" t="s">
        <v>1837</v>
      </c>
      <c r="N1813" s="180" t="s">
        <v>443</v>
      </c>
      <c r="O1813" s="180">
        <v>128083954</v>
      </c>
      <c r="P1813" s="180">
        <v>128084710</v>
      </c>
      <c r="Q1813" s="180" t="s">
        <v>7169</v>
      </c>
      <c r="R1813" s="180">
        <v>0</v>
      </c>
      <c r="S1813" s="180" t="s">
        <v>1905</v>
      </c>
      <c r="T1813" s="180" t="s">
        <v>42</v>
      </c>
      <c r="U1813" s="155"/>
      <c r="V1813" s="155"/>
      <c r="W1813" s="155"/>
    </row>
    <row r="1814" spans="1:23" ht="15" customHeight="1">
      <c r="A1814" s="180" t="s">
        <v>443</v>
      </c>
      <c r="B1814" s="180">
        <v>135852820</v>
      </c>
      <c r="C1814" s="180" t="s">
        <v>1837</v>
      </c>
      <c r="D1814" s="180" t="s">
        <v>1859</v>
      </c>
      <c r="E1814" s="180" t="s">
        <v>1847</v>
      </c>
      <c r="F1814" s="180">
        <v>669.79</v>
      </c>
      <c r="G1814" s="180" t="s">
        <v>1840</v>
      </c>
      <c r="H1814" s="180" t="s">
        <v>7170</v>
      </c>
      <c r="I1814" s="180" t="s">
        <v>2163</v>
      </c>
      <c r="J1814" s="180" t="s">
        <v>7171</v>
      </c>
      <c r="K1814" s="180" t="s">
        <v>7172</v>
      </c>
      <c r="L1814" s="180" t="s">
        <v>7173</v>
      </c>
      <c r="M1814" s="180" t="s">
        <v>1837</v>
      </c>
      <c r="N1814" s="180" t="s">
        <v>443</v>
      </c>
      <c r="O1814" s="180">
        <v>135852562</v>
      </c>
      <c r="P1814" s="180">
        <v>135852821</v>
      </c>
      <c r="Q1814" s="180" t="s">
        <v>7174</v>
      </c>
      <c r="R1814" s="180">
        <v>0</v>
      </c>
      <c r="S1814" s="180" t="s">
        <v>1905</v>
      </c>
      <c r="T1814" s="180" t="s">
        <v>42</v>
      </c>
      <c r="U1814" s="155"/>
      <c r="V1814" s="155"/>
      <c r="W1814" s="155"/>
    </row>
    <row r="1815" spans="1:23" ht="15" customHeight="1">
      <c r="A1815" s="180" t="s">
        <v>443</v>
      </c>
      <c r="B1815" s="180">
        <v>135940512</v>
      </c>
      <c r="C1815" s="180" t="s">
        <v>1837</v>
      </c>
      <c r="D1815" s="180" t="s">
        <v>3807</v>
      </c>
      <c r="E1815" s="180" t="s">
        <v>1890</v>
      </c>
      <c r="F1815" s="180">
        <v>2667.05</v>
      </c>
      <c r="G1815" s="180" t="s">
        <v>1840</v>
      </c>
      <c r="H1815" s="180" t="s">
        <v>3808</v>
      </c>
      <c r="I1815" s="180" t="s">
        <v>2622</v>
      </c>
      <c r="J1815" s="180" t="s">
        <v>3809</v>
      </c>
      <c r="K1815" s="180" t="s">
        <v>3810</v>
      </c>
      <c r="L1815" s="180" t="s">
        <v>3811</v>
      </c>
      <c r="M1815" s="180" t="s">
        <v>1844</v>
      </c>
      <c r="N1815" s="180" t="s">
        <v>443</v>
      </c>
      <c r="O1815" s="180">
        <v>135940488</v>
      </c>
      <c r="P1815" s="180">
        <v>135940660</v>
      </c>
      <c r="Q1815" s="180" t="s">
        <v>3812</v>
      </c>
      <c r="R1815" s="180">
        <v>0</v>
      </c>
      <c r="S1815" s="180" t="s">
        <v>1905</v>
      </c>
      <c r="T1815" s="180" t="s">
        <v>42</v>
      </c>
      <c r="U1815" s="155"/>
      <c r="V1815" s="155"/>
      <c r="W1815" s="155"/>
    </row>
    <row r="1816" spans="1:23" ht="15" customHeight="1">
      <c r="A1816" s="180" t="s">
        <v>443</v>
      </c>
      <c r="B1816" s="180">
        <v>140807396</v>
      </c>
      <c r="C1816" s="180" t="s">
        <v>1837</v>
      </c>
      <c r="D1816" s="180" t="s">
        <v>1866</v>
      </c>
      <c r="E1816" s="180" t="s">
        <v>3199</v>
      </c>
      <c r="F1816" s="180">
        <v>416.4</v>
      </c>
      <c r="G1816" s="180" t="s">
        <v>1837</v>
      </c>
      <c r="H1816" s="180" t="s">
        <v>3824</v>
      </c>
      <c r="I1816" s="180" t="s">
        <v>1887</v>
      </c>
      <c r="J1816" s="180" t="s">
        <v>7175</v>
      </c>
      <c r="K1816" s="180" t="s">
        <v>1837</v>
      </c>
      <c r="L1816" s="180" t="s">
        <v>1837</v>
      </c>
      <c r="M1816" s="180" t="s">
        <v>1837</v>
      </c>
      <c r="N1816" s="180" t="s">
        <v>443</v>
      </c>
      <c r="O1816" s="180">
        <v>140807187</v>
      </c>
      <c r="P1816" s="180">
        <v>140809572</v>
      </c>
      <c r="Q1816" s="180" t="s">
        <v>3826</v>
      </c>
      <c r="R1816" s="180">
        <v>0</v>
      </c>
      <c r="S1816" s="180" t="s">
        <v>1905</v>
      </c>
      <c r="T1816" s="180" t="s">
        <v>42</v>
      </c>
      <c r="U1816" s="155"/>
      <c r="V1816" s="155"/>
      <c r="W1816" s="155"/>
    </row>
    <row r="1817" spans="1:23" ht="15" customHeight="1">
      <c r="A1817" s="180" t="s">
        <v>443</v>
      </c>
      <c r="B1817" s="180">
        <v>140807399</v>
      </c>
      <c r="C1817" s="180" t="s">
        <v>1837</v>
      </c>
      <c r="D1817" s="180" t="s">
        <v>1865</v>
      </c>
      <c r="E1817" s="180" t="s">
        <v>1866</v>
      </c>
      <c r="F1817" s="180">
        <v>312.73</v>
      </c>
      <c r="G1817" s="180" t="s">
        <v>1837</v>
      </c>
      <c r="H1817" s="180" t="s">
        <v>3827</v>
      </c>
      <c r="I1817" s="180" t="s">
        <v>2369</v>
      </c>
      <c r="J1817" s="180" t="s">
        <v>7176</v>
      </c>
      <c r="K1817" s="180" t="s">
        <v>1837</v>
      </c>
      <c r="L1817" s="180" t="s">
        <v>1837</v>
      </c>
      <c r="M1817" s="180" t="s">
        <v>1837</v>
      </c>
      <c r="N1817" s="180" t="s">
        <v>443</v>
      </c>
      <c r="O1817" s="180">
        <v>140807187</v>
      </c>
      <c r="P1817" s="180">
        <v>140809572</v>
      </c>
      <c r="Q1817" s="180" t="s">
        <v>3826</v>
      </c>
      <c r="R1817" s="180">
        <v>0</v>
      </c>
      <c r="S1817" s="180" t="s">
        <v>1905</v>
      </c>
      <c r="T1817" s="180" t="s">
        <v>42</v>
      </c>
      <c r="U1817" s="155"/>
      <c r="V1817" s="155"/>
      <c r="W1817" s="155"/>
    </row>
    <row r="1818" spans="1:23" ht="15" customHeight="1">
      <c r="A1818" s="180" t="s">
        <v>443</v>
      </c>
      <c r="B1818" s="180">
        <v>140807403</v>
      </c>
      <c r="C1818" s="180" t="s">
        <v>1837</v>
      </c>
      <c r="D1818" s="180" t="s">
        <v>1906</v>
      </c>
      <c r="E1818" s="180" t="s">
        <v>1890</v>
      </c>
      <c r="F1818" s="180">
        <v>268.73</v>
      </c>
      <c r="G1818" s="180" t="s">
        <v>1837</v>
      </c>
      <c r="H1818" s="180" t="s">
        <v>3829</v>
      </c>
      <c r="I1818" s="180" t="s">
        <v>2098</v>
      </c>
      <c r="J1818" s="180" t="s">
        <v>7177</v>
      </c>
      <c r="K1818" s="180" t="s">
        <v>1837</v>
      </c>
      <c r="L1818" s="180" t="s">
        <v>1837</v>
      </c>
      <c r="M1818" s="180" t="s">
        <v>1837</v>
      </c>
      <c r="N1818" s="180" t="s">
        <v>443</v>
      </c>
      <c r="O1818" s="180">
        <v>140807187</v>
      </c>
      <c r="P1818" s="180">
        <v>140809572</v>
      </c>
      <c r="Q1818" s="180" t="s">
        <v>3826</v>
      </c>
      <c r="R1818" s="180">
        <v>0</v>
      </c>
      <c r="S1818" s="180" t="s">
        <v>1905</v>
      </c>
      <c r="T1818" s="180" t="s">
        <v>42</v>
      </c>
      <c r="U1818" s="155"/>
      <c r="V1818" s="155"/>
      <c r="W1818" s="155"/>
    </row>
    <row r="1819" spans="1:23" ht="15" customHeight="1">
      <c r="A1819" s="180" t="s">
        <v>443</v>
      </c>
      <c r="B1819" s="180">
        <v>140966860</v>
      </c>
      <c r="C1819" s="180" t="s">
        <v>1837</v>
      </c>
      <c r="D1819" s="180" t="s">
        <v>6446</v>
      </c>
      <c r="E1819" s="180" t="s">
        <v>1839</v>
      </c>
      <c r="F1819" s="180">
        <v>900.02</v>
      </c>
      <c r="G1819" s="180" t="s">
        <v>1840</v>
      </c>
      <c r="H1819" s="180" t="s">
        <v>7178</v>
      </c>
      <c r="I1819" s="180" t="s">
        <v>2017</v>
      </c>
      <c r="J1819" s="180" t="s">
        <v>7179</v>
      </c>
      <c r="K1819" s="180" t="s">
        <v>7180</v>
      </c>
      <c r="L1819" s="180" t="s">
        <v>7181</v>
      </c>
      <c r="M1819" s="180" t="s">
        <v>1837</v>
      </c>
      <c r="N1819" s="180" t="s">
        <v>443</v>
      </c>
      <c r="O1819" s="180">
        <v>140966766</v>
      </c>
      <c r="P1819" s="180">
        <v>140969331</v>
      </c>
      <c r="Q1819" s="180" t="s">
        <v>7182</v>
      </c>
      <c r="R1819" s="180">
        <v>0</v>
      </c>
      <c r="S1819" s="180" t="s">
        <v>1905</v>
      </c>
      <c r="T1819" s="180" t="s">
        <v>42</v>
      </c>
      <c r="U1819" s="155"/>
      <c r="V1819" s="155"/>
      <c r="W1819" s="155"/>
    </row>
    <row r="1820" spans="1:23" ht="15" customHeight="1">
      <c r="A1820" s="180" t="s">
        <v>443</v>
      </c>
      <c r="B1820" s="180">
        <v>141945390</v>
      </c>
      <c r="C1820" s="180" t="s">
        <v>1837</v>
      </c>
      <c r="D1820" s="180" t="s">
        <v>1847</v>
      </c>
      <c r="E1820" s="180" t="s">
        <v>2006</v>
      </c>
      <c r="F1820" s="180">
        <v>1044.4000000000001</v>
      </c>
      <c r="G1820" s="180" t="s">
        <v>1840</v>
      </c>
      <c r="H1820" s="180" t="s">
        <v>3831</v>
      </c>
      <c r="I1820" s="180" t="s">
        <v>1881</v>
      </c>
      <c r="J1820" s="180" t="s">
        <v>3832</v>
      </c>
      <c r="K1820" s="180" t="s">
        <v>3833</v>
      </c>
      <c r="L1820" s="180" t="s">
        <v>1837</v>
      </c>
      <c r="M1820" s="180" t="s">
        <v>1877</v>
      </c>
      <c r="N1820" s="180" t="s">
        <v>443</v>
      </c>
      <c r="O1820" s="180">
        <v>141945380</v>
      </c>
      <c r="P1820" s="180">
        <v>141945805</v>
      </c>
      <c r="Q1820" s="180" t="s">
        <v>3834</v>
      </c>
      <c r="R1820" s="180">
        <v>0</v>
      </c>
      <c r="S1820" s="180" t="s">
        <v>33</v>
      </c>
      <c r="T1820" s="180" t="s">
        <v>42</v>
      </c>
      <c r="U1820" s="155"/>
      <c r="V1820" s="155"/>
      <c r="W1820" s="155"/>
    </row>
    <row r="1821" spans="1:23" ht="15" customHeight="1">
      <c r="A1821" s="180" t="s">
        <v>443</v>
      </c>
      <c r="B1821" s="180">
        <v>154936020</v>
      </c>
      <c r="C1821" s="180" t="s">
        <v>1837</v>
      </c>
      <c r="D1821" s="180" t="s">
        <v>1890</v>
      </c>
      <c r="E1821" s="180" t="s">
        <v>7183</v>
      </c>
      <c r="F1821" s="180">
        <v>111.73</v>
      </c>
      <c r="G1821" s="180" t="s">
        <v>1837</v>
      </c>
      <c r="H1821" s="180" t="s">
        <v>7184</v>
      </c>
      <c r="I1821" s="180" t="s">
        <v>2104</v>
      </c>
      <c r="J1821" s="180" t="s">
        <v>7185</v>
      </c>
      <c r="K1821" s="180" t="s">
        <v>1837</v>
      </c>
      <c r="L1821" s="180" t="s">
        <v>1837</v>
      </c>
      <c r="M1821" s="180" t="s">
        <v>1837</v>
      </c>
      <c r="N1821" s="180" t="s">
        <v>443</v>
      </c>
      <c r="O1821" s="180">
        <v>154935840</v>
      </c>
      <c r="P1821" s="180">
        <v>154936022</v>
      </c>
      <c r="Q1821" s="180" t="s">
        <v>7186</v>
      </c>
      <c r="R1821" s="180">
        <v>0</v>
      </c>
      <c r="S1821" s="180" t="s">
        <v>33</v>
      </c>
      <c r="T1821" s="180" t="s">
        <v>42</v>
      </c>
      <c r="U1821" s="155"/>
      <c r="V1821" s="155"/>
      <c r="W1821" s="155"/>
    </row>
    <row r="1822" spans="1:23" ht="15" customHeight="1">
      <c r="A1822" s="180" t="s">
        <v>443</v>
      </c>
      <c r="B1822" s="180">
        <v>157052432</v>
      </c>
      <c r="C1822" s="180" t="s">
        <v>1837</v>
      </c>
      <c r="D1822" s="180" t="s">
        <v>3841</v>
      </c>
      <c r="E1822" s="180" t="s">
        <v>1847</v>
      </c>
      <c r="F1822" s="180">
        <v>3390.85</v>
      </c>
      <c r="G1822" s="180" t="s">
        <v>1840</v>
      </c>
      <c r="H1822" s="180" t="s">
        <v>3842</v>
      </c>
      <c r="I1822" s="180" t="s">
        <v>3843</v>
      </c>
      <c r="J1822" s="180" t="s">
        <v>3844</v>
      </c>
      <c r="K1822" s="180" t="s">
        <v>3845</v>
      </c>
      <c r="L1822" s="180" t="s">
        <v>3846</v>
      </c>
      <c r="M1822" s="180" t="s">
        <v>1877</v>
      </c>
      <c r="N1822" s="180" t="s">
        <v>443</v>
      </c>
      <c r="O1822" s="180">
        <v>157052360</v>
      </c>
      <c r="P1822" s="180">
        <v>157052654</v>
      </c>
      <c r="Q1822" s="180" t="s">
        <v>3847</v>
      </c>
      <c r="R1822" s="180">
        <v>0</v>
      </c>
      <c r="S1822" s="180" t="s">
        <v>33</v>
      </c>
      <c r="T1822" s="180" t="s">
        <v>42</v>
      </c>
      <c r="U1822" s="155"/>
      <c r="V1822" s="155"/>
      <c r="W1822" s="155"/>
    </row>
    <row r="1823" spans="1:23" ht="15" customHeight="1">
      <c r="A1823" s="180" t="s">
        <v>443</v>
      </c>
      <c r="B1823" s="180">
        <v>157052557</v>
      </c>
      <c r="C1823" s="180" t="s">
        <v>1837</v>
      </c>
      <c r="D1823" s="180" t="s">
        <v>1847</v>
      </c>
      <c r="E1823" s="180" t="s">
        <v>3848</v>
      </c>
      <c r="F1823" s="180">
        <v>3018.13</v>
      </c>
      <c r="G1823" s="180" t="s">
        <v>1840</v>
      </c>
      <c r="H1823" s="180" t="s">
        <v>3849</v>
      </c>
      <c r="I1823" s="180" t="s">
        <v>2954</v>
      </c>
      <c r="J1823" s="180" t="s">
        <v>3850</v>
      </c>
      <c r="K1823" s="180" t="s">
        <v>3851</v>
      </c>
      <c r="L1823" s="180" t="s">
        <v>3852</v>
      </c>
      <c r="M1823" s="180" t="s">
        <v>1877</v>
      </c>
      <c r="N1823" s="180" t="s">
        <v>443</v>
      </c>
      <c r="O1823" s="180">
        <v>157052360</v>
      </c>
      <c r="P1823" s="180">
        <v>157052654</v>
      </c>
      <c r="Q1823" s="180" t="s">
        <v>3847</v>
      </c>
      <c r="R1823" s="180">
        <v>0</v>
      </c>
      <c r="S1823" s="180" t="s">
        <v>33</v>
      </c>
      <c r="T1823" s="180" t="s">
        <v>42</v>
      </c>
      <c r="U1823" s="155"/>
      <c r="V1823" s="155"/>
      <c r="W1823" s="155"/>
    </row>
    <row r="1824" spans="1:23" ht="15" customHeight="1">
      <c r="A1824" s="180" t="s">
        <v>443</v>
      </c>
      <c r="B1824" s="180">
        <v>168454024</v>
      </c>
      <c r="C1824" s="180" t="s">
        <v>1837</v>
      </c>
      <c r="D1824" s="180" t="s">
        <v>3115</v>
      </c>
      <c r="E1824" s="180" t="s">
        <v>1839</v>
      </c>
      <c r="F1824" s="180">
        <v>1594.4</v>
      </c>
      <c r="G1824" s="180" t="s">
        <v>1840</v>
      </c>
      <c r="H1824" s="180" t="s">
        <v>3853</v>
      </c>
      <c r="I1824" s="180" t="s">
        <v>2532</v>
      </c>
      <c r="J1824" s="180" t="s">
        <v>3854</v>
      </c>
      <c r="K1824" s="180" t="s">
        <v>3855</v>
      </c>
      <c r="L1824" s="180" t="s">
        <v>1837</v>
      </c>
      <c r="M1824" s="180" t="s">
        <v>1877</v>
      </c>
      <c r="N1824" s="180" t="s">
        <v>443</v>
      </c>
      <c r="O1824" s="180">
        <v>168453967</v>
      </c>
      <c r="P1824" s="180">
        <v>168454100</v>
      </c>
      <c r="Q1824" s="180" t="s">
        <v>3856</v>
      </c>
      <c r="R1824" s="180">
        <v>0</v>
      </c>
      <c r="S1824" s="180" t="s">
        <v>1905</v>
      </c>
      <c r="T1824" s="180" t="s">
        <v>42</v>
      </c>
      <c r="U1824" s="155"/>
      <c r="V1824" s="155"/>
      <c r="W1824" s="155"/>
    </row>
    <row r="1825" spans="1:23" ht="15" customHeight="1">
      <c r="A1825" s="180" t="s">
        <v>443</v>
      </c>
      <c r="B1825" s="180">
        <v>173609241</v>
      </c>
      <c r="C1825" s="180" t="s">
        <v>1837</v>
      </c>
      <c r="D1825" s="180" t="s">
        <v>2319</v>
      </c>
      <c r="E1825" s="180" t="s">
        <v>1890</v>
      </c>
      <c r="F1825" s="180">
        <v>726.73</v>
      </c>
      <c r="G1825" s="180" t="s">
        <v>1840</v>
      </c>
      <c r="H1825" s="180" t="s">
        <v>7187</v>
      </c>
      <c r="I1825" s="180" t="s">
        <v>1881</v>
      </c>
      <c r="J1825" s="180" t="s">
        <v>7188</v>
      </c>
      <c r="K1825" s="180" t="s">
        <v>7189</v>
      </c>
      <c r="L1825" s="180" t="s">
        <v>1837</v>
      </c>
      <c r="M1825" s="180" t="s">
        <v>1837</v>
      </c>
      <c r="N1825" s="180" t="s">
        <v>443</v>
      </c>
      <c r="O1825" s="180">
        <v>173609238</v>
      </c>
      <c r="P1825" s="180">
        <v>173609434</v>
      </c>
      <c r="Q1825" s="180" t="s">
        <v>7190</v>
      </c>
      <c r="R1825" s="180">
        <v>0</v>
      </c>
      <c r="S1825" s="180" t="s">
        <v>33</v>
      </c>
      <c r="T1825" s="180" t="s">
        <v>42</v>
      </c>
      <c r="U1825" s="155"/>
      <c r="V1825" s="155"/>
      <c r="W1825" s="155"/>
    </row>
    <row r="1826" spans="1:23" ht="15" customHeight="1">
      <c r="A1826" s="180" t="s">
        <v>443</v>
      </c>
      <c r="B1826" s="180">
        <v>177503170</v>
      </c>
      <c r="C1826" s="180" t="s">
        <v>1837</v>
      </c>
      <c r="D1826" s="180" t="s">
        <v>4548</v>
      </c>
      <c r="E1826" s="180" t="s">
        <v>1890</v>
      </c>
      <c r="F1826" s="180">
        <v>590.42999999999995</v>
      </c>
      <c r="G1826" s="180" t="s">
        <v>1840</v>
      </c>
      <c r="H1826" s="180" t="s">
        <v>5482</v>
      </c>
      <c r="I1826" s="180" t="s">
        <v>5483</v>
      </c>
      <c r="J1826" s="180" t="s">
        <v>7191</v>
      </c>
      <c r="K1826" s="180" t="s">
        <v>7192</v>
      </c>
      <c r="L1826" s="180" t="s">
        <v>7193</v>
      </c>
      <c r="M1826" s="180" t="s">
        <v>1837</v>
      </c>
      <c r="N1826" s="180" t="s">
        <v>443</v>
      </c>
      <c r="O1826" s="180">
        <v>177503044</v>
      </c>
      <c r="P1826" s="180">
        <v>177503392</v>
      </c>
      <c r="Q1826" s="180" t="s">
        <v>5487</v>
      </c>
      <c r="R1826" s="180">
        <v>0</v>
      </c>
      <c r="S1826" s="180" t="s">
        <v>33</v>
      </c>
      <c r="T1826" s="180" t="s">
        <v>42</v>
      </c>
      <c r="U1826" s="155"/>
      <c r="V1826" s="155"/>
      <c r="W1826" s="155"/>
    </row>
    <row r="1827" spans="1:23" ht="15" customHeight="1">
      <c r="A1827" s="180" t="s">
        <v>443</v>
      </c>
      <c r="B1827" s="180">
        <v>178712817</v>
      </c>
      <c r="C1827" s="180" t="s">
        <v>1837</v>
      </c>
      <c r="D1827" s="180" t="s">
        <v>1839</v>
      </c>
      <c r="E1827" s="180" t="s">
        <v>4053</v>
      </c>
      <c r="F1827" s="180">
        <v>1302.73</v>
      </c>
      <c r="G1827" s="180" t="s">
        <v>1840</v>
      </c>
      <c r="H1827" s="180" t="s">
        <v>7194</v>
      </c>
      <c r="I1827" s="180" t="s">
        <v>2002</v>
      </c>
      <c r="J1827" s="180" t="s">
        <v>7195</v>
      </c>
      <c r="K1827" s="180" t="s">
        <v>7196</v>
      </c>
      <c r="L1827" s="180" t="s">
        <v>1837</v>
      </c>
      <c r="M1827" s="180" t="s">
        <v>1837</v>
      </c>
      <c r="N1827" s="180" t="s">
        <v>443</v>
      </c>
      <c r="O1827" s="180">
        <v>178712059</v>
      </c>
      <c r="P1827" s="180">
        <v>178713621</v>
      </c>
      <c r="Q1827" s="180" t="s">
        <v>7197</v>
      </c>
      <c r="R1827" s="180">
        <v>0</v>
      </c>
      <c r="S1827" s="180" t="s">
        <v>33</v>
      </c>
      <c r="T1827" s="180" t="s">
        <v>42</v>
      </c>
      <c r="U1827" s="155"/>
      <c r="V1827" s="155"/>
      <c r="W1827" s="155"/>
    </row>
    <row r="1828" spans="1:23" ht="15" customHeight="1">
      <c r="A1828" s="180" t="s">
        <v>443</v>
      </c>
      <c r="B1828" s="180">
        <v>179345258</v>
      </c>
      <c r="C1828" s="180" t="s">
        <v>1837</v>
      </c>
      <c r="D1828" s="180" t="s">
        <v>1866</v>
      </c>
      <c r="E1828" s="180" t="s">
        <v>2334</v>
      </c>
      <c r="F1828" s="180">
        <v>358.73</v>
      </c>
      <c r="G1828" s="180" t="s">
        <v>1840</v>
      </c>
      <c r="H1828" s="180" t="s">
        <v>3857</v>
      </c>
      <c r="I1828" s="180" t="s">
        <v>1990</v>
      </c>
      <c r="J1828" s="180" t="s">
        <v>7198</v>
      </c>
      <c r="K1828" s="180" t="s">
        <v>7199</v>
      </c>
      <c r="L1828" s="180" t="s">
        <v>1837</v>
      </c>
      <c r="M1828" s="180" t="s">
        <v>1837</v>
      </c>
      <c r="N1828" s="180" t="s">
        <v>443</v>
      </c>
      <c r="O1828" s="180">
        <v>179345189</v>
      </c>
      <c r="P1828" s="180">
        <v>179345328</v>
      </c>
      <c r="Q1828" s="180" t="s">
        <v>3860</v>
      </c>
      <c r="R1828" s="180">
        <v>0</v>
      </c>
      <c r="S1828" s="180" t="s">
        <v>33</v>
      </c>
      <c r="T1828" s="180" t="s">
        <v>42</v>
      </c>
      <c r="U1828" s="155"/>
      <c r="V1828" s="155"/>
      <c r="W1828" s="155"/>
    </row>
    <row r="1829" spans="1:23" ht="15" customHeight="1">
      <c r="A1829" s="180" t="s">
        <v>443</v>
      </c>
      <c r="B1829" s="180">
        <v>179644808</v>
      </c>
      <c r="C1829" s="180" t="s">
        <v>1837</v>
      </c>
      <c r="D1829" s="180" t="s">
        <v>1981</v>
      </c>
      <c r="E1829" s="180" t="s">
        <v>1866</v>
      </c>
      <c r="F1829" s="180">
        <v>713.73</v>
      </c>
      <c r="G1829" s="180" t="s">
        <v>1840</v>
      </c>
      <c r="H1829" s="180" t="s">
        <v>3861</v>
      </c>
      <c r="I1829" s="180" t="s">
        <v>1990</v>
      </c>
      <c r="J1829" s="180" t="s">
        <v>7200</v>
      </c>
      <c r="K1829" s="180" t="s">
        <v>7201</v>
      </c>
      <c r="L1829" s="180" t="s">
        <v>1837</v>
      </c>
      <c r="M1829" s="180" t="s">
        <v>1837</v>
      </c>
      <c r="N1829" s="180" t="s">
        <v>443</v>
      </c>
      <c r="O1829" s="180">
        <v>179644798</v>
      </c>
      <c r="P1829" s="180">
        <v>179645020</v>
      </c>
      <c r="Q1829" s="180" t="s">
        <v>3864</v>
      </c>
      <c r="R1829" s="180">
        <v>0</v>
      </c>
      <c r="S1829" s="180" t="s">
        <v>33</v>
      </c>
      <c r="T1829" s="180" t="s">
        <v>42</v>
      </c>
      <c r="U1829" s="155"/>
      <c r="V1829" s="155"/>
      <c r="W1829" s="155"/>
    </row>
    <row r="1830" spans="1:23" ht="15" customHeight="1">
      <c r="A1830" s="180" t="s">
        <v>443</v>
      </c>
      <c r="B1830" s="180">
        <v>181155256</v>
      </c>
      <c r="C1830" s="180" t="s">
        <v>1837</v>
      </c>
      <c r="D1830" s="180" t="s">
        <v>7202</v>
      </c>
      <c r="E1830" s="180" t="s">
        <v>1839</v>
      </c>
      <c r="F1830" s="180">
        <v>491.16</v>
      </c>
      <c r="G1830" s="180" t="s">
        <v>1840</v>
      </c>
      <c r="H1830" s="180" t="s">
        <v>7203</v>
      </c>
      <c r="I1830" s="180" t="s">
        <v>2744</v>
      </c>
      <c r="J1830" s="180" t="s">
        <v>7204</v>
      </c>
      <c r="K1830" s="180" t="s">
        <v>7205</v>
      </c>
      <c r="L1830" s="180" t="s">
        <v>7206</v>
      </c>
      <c r="M1830" s="180" t="s">
        <v>1837</v>
      </c>
      <c r="N1830" s="180" t="s">
        <v>443</v>
      </c>
      <c r="O1830" s="180">
        <v>181154942</v>
      </c>
      <c r="P1830" s="180">
        <v>181155890</v>
      </c>
      <c r="Q1830" s="180" t="s">
        <v>7207</v>
      </c>
      <c r="R1830" s="180">
        <v>0</v>
      </c>
      <c r="S1830" s="180" t="s">
        <v>1905</v>
      </c>
      <c r="T1830" s="180" t="s">
        <v>42</v>
      </c>
      <c r="U1830" s="155"/>
      <c r="V1830" s="155"/>
      <c r="W1830" s="155"/>
    </row>
    <row r="1831" spans="1:23" ht="15" customHeight="1">
      <c r="A1831" s="180" t="s">
        <v>443</v>
      </c>
      <c r="B1831" s="180">
        <v>181260427</v>
      </c>
      <c r="C1831" s="180" t="s">
        <v>1837</v>
      </c>
      <c r="D1831" s="180" t="s">
        <v>2118</v>
      </c>
      <c r="E1831" s="180" t="s">
        <v>1847</v>
      </c>
      <c r="F1831" s="180">
        <v>1927.87</v>
      </c>
      <c r="G1831" s="180" t="s">
        <v>1840</v>
      </c>
      <c r="H1831" s="180" t="s">
        <v>5488</v>
      </c>
      <c r="I1831" s="180" t="s">
        <v>2306</v>
      </c>
      <c r="J1831" s="180" t="s">
        <v>7208</v>
      </c>
      <c r="K1831" s="180" t="s">
        <v>7209</v>
      </c>
      <c r="L1831" s="180" t="s">
        <v>7210</v>
      </c>
      <c r="M1831" s="180" t="s">
        <v>1837</v>
      </c>
      <c r="N1831" s="180" t="s">
        <v>443</v>
      </c>
      <c r="O1831" s="180">
        <v>181260000</v>
      </c>
      <c r="P1831" s="180">
        <v>181260813</v>
      </c>
      <c r="Q1831" s="180" t="s">
        <v>5492</v>
      </c>
      <c r="R1831" s="180">
        <v>0</v>
      </c>
      <c r="S1831" s="180" t="s">
        <v>33</v>
      </c>
      <c r="T1831" s="180" t="s">
        <v>42</v>
      </c>
      <c r="U1831" s="155"/>
      <c r="V1831" s="155"/>
      <c r="W1831" s="155"/>
    </row>
    <row r="1832" spans="1:23" ht="15" customHeight="1">
      <c r="A1832" s="180" t="s">
        <v>444</v>
      </c>
      <c r="B1832" s="180">
        <v>1390850</v>
      </c>
      <c r="C1832" s="180" t="s">
        <v>1837</v>
      </c>
      <c r="D1832" s="180" t="s">
        <v>1866</v>
      </c>
      <c r="E1832" s="180" t="s">
        <v>2059</v>
      </c>
      <c r="F1832" s="180">
        <v>916.68</v>
      </c>
      <c r="G1832" s="180" t="s">
        <v>1840</v>
      </c>
      <c r="H1832" s="180" t="s">
        <v>3865</v>
      </c>
      <c r="I1832" s="180" t="s">
        <v>3866</v>
      </c>
      <c r="J1832" s="180" t="s">
        <v>7211</v>
      </c>
      <c r="K1832" s="180" t="s">
        <v>7212</v>
      </c>
      <c r="L1832" s="180" t="s">
        <v>7213</v>
      </c>
      <c r="M1832" s="180" t="s">
        <v>1837</v>
      </c>
      <c r="N1832" s="180" t="s">
        <v>444</v>
      </c>
      <c r="O1832" s="180">
        <v>1389947</v>
      </c>
      <c r="P1832" s="180">
        <v>1391118</v>
      </c>
      <c r="Q1832" s="180" t="s">
        <v>3870</v>
      </c>
      <c r="R1832" s="180">
        <v>0</v>
      </c>
      <c r="S1832" s="180" t="s">
        <v>1905</v>
      </c>
      <c r="T1832" s="180" t="s">
        <v>42</v>
      </c>
      <c r="U1832" s="155"/>
      <c r="V1832" s="155"/>
      <c r="W1832" s="155"/>
    </row>
    <row r="1833" spans="1:23" ht="15" customHeight="1">
      <c r="A1833" s="180" t="s">
        <v>444</v>
      </c>
      <c r="B1833" s="180">
        <v>1611782</v>
      </c>
      <c r="C1833" s="180" t="s">
        <v>1837</v>
      </c>
      <c r="D1833" s="180" t="s">
        <v>1890</v>
      </c>
      <c r="E1833" s="180" t="s">
        <v>3875</v>
      </c>
      <c r="F1833" s="180">
        <v>498.06</v>
      </c>
      <c r="G1833" s="180" t="s">
        <v>1840</v>
      </c>
      <c r="H1833" s="180" t="s">
        <v>3876</v>
      </c>
      <c r="I1833" s="180" t="s">
        <v>2481</v>
      </c>
      <c r="J1833" s="180" t="s">
        <v>7214</v>
      </c>
      <c r="K1833" s="180" t="s">
        <v>7215</v>
      </c>
      <c r="L1833" s="180" t="s">
        <v>1837</v>
      </c>
      <c r="M1833" s="180" t="s">
        <v>1837</v>
      </c>
      <c r="N1833" s="180" t="s">
        <v>444</v>
      </c>
      <c r="O1833" s="180">
        <v>1610445</v>
      </c>
      <c r="P1833" s="180">
        <v>1612107</v>
      </c>
      <c r="Q1833" s="180" t="s">
        <v>3874</v>
      </c>
      <c r="R1833" s="180">
        <v>0</v>
      </c>
      <c r="S1833" s="180" t="s">
        <v>1905</v>
      </c>
      <c r="T1833" s="180" t="s">
        <v>42</v>
      </c>
      <c r="U1833" s="155"/>
      <c r="V1833" s="155"/>
      <c r="W1833" s="155"/>
    </row>
    <row r="1834" spans="1:23" ht="15" customHeight="1">
      <c r="A1834" s="180" t="s">
        <v>444</v>
      </c>
      <c r="B1834" s="180">
        <v>16327678</v>
      </c>
      <c r="C1834" s="180" t="s">
        <v>1837</v>
      </c>
      <c r="D1834" s="180" t="s">
        <v>7216</v>
      </c>
      <c r="E1834" s="180" t="s">
        <v>1890</v>
      </c>
      <c r="F1834" s="180">
        <v>263.73</v>
      </c>
      <c r="G1834" s="180" t="s">
        <v>1837</v>
      </c>
      <c r="H1834" s="180" t="s">
        <v>7217</v>
      </c>
      <c r="I1834" s="180" t="s">
        <v>1990</v>
      </c>
      <c r="J1834" s="180" t="s">
        <v>7218</v>
      </c>
      <c r="K1834" s="180" t="s">
        <v>1837</v>
      </c>
      <c r="L1834" s="180" t="s">
        <v>1837</v>
      </c>
      <c r="M1834" s="180" t="s">
        <v>1837</v>
      </c>
      <c r="N1834" s="180" t="s">
        <v>444</v>
      </c>
      <c r="O1834" s="180">
        <v>16326393</v>
      </c>
      <c r="P1834" s="180">
        <v>16328310</v>
      </c>
      <c r="Q1834" s="180" t="s">
        <v>7219</v>
      </c>
      <c r="R1834" s="180">
        <v>0</v>
      </c>
      <c r="S1834" s="180" t="s">
        <v>33</v>
      </c>
      <c r="T1834" s="180" t="s">
        <v>42</v>
      </c>
      <c r="U1834" s="155"/>
      <c r="V1834" s="155"/>
      <c r="W1834" s="155"/>
    </row>
    <row r="1835" spans="1:23" ht="15" customHeight="1">
      <c r="A1835" s="180" t="s">
        <v>444</v>
      </c>
      <c r="B1835" s="180">
        <v>29792575</v>
      </c>
      <c r="C1835" s="180" t="s">
        <v>1837</v>
      </c>
      <c r="D1835" s="180" t="s">
        <v>7220</v>
      </c>
      <c r="E1835" s="180" t="s">
        <v>1847</v>
      </c>
      <c r="F1835" s="180">
        <v>1367.73</v>
      </c>
      <c r="G1835" s="180" t="s">
        <v>1840</v>
      </c>
      <c r="H1835" s="180" t="s">
        <v>7221</v>
      </c>
      <c r="I1835" s="180" t="s">
        <v>2002</v>
      </c>
      <c r="J1835" s="180" t="s">
        <v>7222</v>
      </c>
      <c r="K1835" s="180" t="s">
        <v>7223</v>
      </c>
      <c r="L1835" s="180" t="s">
        <v>1837</v>
      </c>
      <c r="M1835" s="180" t="s">
        <v>1837</v>
      </c>
      <c r="N1835" s="180" t="s">
        <v>444</v>
      </c>
      <c r="O1835" s="180">
        <v>29792436</v>
      </c>
      <c r="P1835" s="180">
        <v>29792706</v>
      </c>
      <c r="Q1835" s="180" t="s">
        <v>7224</v>
      </c>
      <c r="R1835" s="180">
        <v>0</v>
      </c>
      <c r="S1835" s="180" t="s">
        <v>1905</v>
      </c>
      <c r="T1835" s="180" t="s">
        <v>42</v>
      </c>
      <c r="U1835" s="155"/>
      <c r="V1835" s="155"/>
      <c r="W1835" s="155"/>
    </row>
    <row r="1836" spans="1:23" ht="15" customHeight="1">
      <c r="A1836" s="180" t="s">
        <v>444</v>
      </c>
      <c r="B1836" s="180">
        <v>29828657</v>
      </c>
      <c r="C1836" s="180" t="s">
        <v>1837</v>
      </c>
      <c r="D1836" s="180" t="s">
        <v>2182</v>
      </c>
      <c r="E1836" s="180" t="s">
        <v>1890</v>
      </c>
      <c r="F1836" s="180">
        <v>444.73</v>
      </c>
      <c r="G1836" s="180" t="s">
        <v>1840</v>
      </c>
      <c r="H1836" s="180" t="s">
        <v>7225</v>
      </c>
      <c r="I1836" s="180" t="s">
        <v>2452</v>
      </c>
      <c r="J1836" s="180" t="s">
        <v>7226</v>
      </c>
      <c r="K1836" s="180" t="s">
        <v>7227</v>
      </c>
      <c r="L1836" s="180" t="s">
        <v>1837</v>
      </c>
      <c r="M1836" s="180" t="s">
        <v>1837</v>
      </c>
      <c r="N1836" s="180" t="s">
        <v>444</v>
      </c>
      <c r="O1836" s="180">
        <v>29828542</v>
      </c>
      <c r="P1836" s="180">
        <v>29828818</v>
      </c>
      <c r="Q1836" s="180" t="s">
        <v>7228</v>
      </c>
      <c r="R1836" s="180">
        <v>0</v>
      </c>
      <c r="S1836" s="180" t="s">
        <v>1905</v>
      </c>
      <c r="T1836" s="180" t="s">
        <v>42</v>
      </c>
      <c r="U1836" s="155"/>
      <c r="V1836" s="155"/>
      <c r="W1836" s="155"/>
    </row>
    <row r="1837" spans="1:23" ht="15" customHeight="1">
      <c r="A1837" s="180" t="s">
        <v>444</v>
      </c>
      <c r="B1837" s="180">
        <v>29942947</v>
      </c>
      <c r="C1837" s="180" t="s">
        <v>1837</v>
      </c>
      <c r="D1837" s="180" t="s">
        <v>1890</v>
      </c>
      <c r="E1837" s="180" t="s">
        <v>7229</v>
      </c>
      <c r="F1837" s="180">
        <v>61.73</v>
      </c>
      <c r="G1837" s="180" t="s">
        <v>1837</v>
      </c>
      <c r="H1837" s="180" t="s">
        <v>7230</v>
      </c>
      <c r="I1837" s="180" t="s">
        <v>1887</v>
      </c>
      <c r="J1837" s="180" t="s">
        <v>7231</v>
      </c>
      <c r="K1837" s="180" t="s">
        <v>1837</v>
      </c>
      <c r="L1837" s="180" t="s">
        <v>1837</v>
      </c>
      <c r="M1837" s="180" t="s">
        <v>1837</v>
      </c>
      <c r="N1837" s="180" t="s">
        <v>444</v>
      </c>
      <c r="O1837" s="180">
        <v>29942756</v>
      </c>
      <c r="P1837" s="180">
        <v>29943026</v>
      </c>
      <c r="Q1837" s="180" t="s">
        <v>5501</v>
      </c>
      <c r="R1837" s="180">
        <v>0</v>
      </c>
      <c r="S1837" s="180" t="s">
        <v>1905</v>
      </c>
      <c r="T1837" s="180" t="s">
        <v>42</v>
      </c>
      <c r="U1837" s="155"/>
      <c r="V1837" s="155"/>
      <c r="W1837" s="155"/>
    </row>
    <row r="1838" spans="1:23" ht="15" customHeight="1">
      <c r="A1838" s="180" t="s">
        <v>444</v>
      </c>
      <c r="B1838" s="180">
        <v>29943334</v>
      </c>
      <c r="C1838" s="180" t="s">
        <v>1837</v>
      </c>
      <c r="D1838" s="180" t="s">
        <v>3440</v>
      </c>
      <c r="E1838" s="180" t="s">
        <v>1890</v>
      </c>
      <c r="F1838" s="180">
        <v>273.26</v>
      </c>
      <c r="G1838" s="180" t="s">
        <v>1837</v>
      </c>
      <c r="H1838" s="180" t="s">
        <v>5499</v>
      </c>
      <c r="I1838" s="180" t="s">
        <v>2458</v>
      </c>
      <c r="J1838" s="180" t="s">
        <v>7232</v>
      </c>
      <c r="K1838" s="180" t="s">
        <v>1837</v>
      </c>
      <c r="L1838" s="180" t="s">
        <v>1837</v>
      </c>
      <c r="M1838" s="180" t="s">
        <v>1837</v>
      </c>
      <c r="N1838" s="180" t="s">
        <v>444</v>
      </c>
      <c r="O1838" s="180">
        <v>29943267</v>
      </c>
      <c r="P1838" s="180">
        <v>29943543</v>
      </c>
      <c r="Q1838" s="180" t="s">
        <v>5501</v>
      </c>
      <c r="R1838" s="180">
        <v>0</v>
      </c>
      <c r="S1838" s="180" t="s">
        <v>1905</v>
      </c>
      <c r="T1838" s="180" t="s">
        <v>42</v>
      </c>
      <c r="U1838" s="155"/>
      <c r="V1838" s="155"/>
      <c r="W1838" s="155"/>
    </row>
    <row r="1839" spans="1:23" ht="15" customHeight="1">
      <c r="A1839" s="180" t="s">
        <v>444</v>
      </c>
      <c r="B1839" s="180">
        <v>29943338</v>
      </c>
      <c r="C1839" s="180" t="s">
        <v>1837</v>
      </c>
      <c r="D1839" s="180" t="s">
        <v>1866</v>
      </c>
      <c r="E1839" s="180" t="s">
        <v>3915</v>
      </c>
      <c r="F1839" s="180">
        <v>337.23</v>
      </c>
      <c r="G1839" s="180" t="s">
        <v>1837</v>
      </c>
      <c r="H1839" s="180" t="s">
        <v>5502</v>
      </c>
      <c r="I1839" s="180" t="s">
        <v>2184</v>
      </c>
      <c r="J1839" s="180" t="s">
        <v>7233</v>
      </c>
      <c r="K1839" s="180" t="s">
        <v>1837</v>
      </c>
      <c r="L1839" s="180" t="s">
        <v>1837</v>
      </c>
      <c r="M1839" s="180" t="s">
        <v>1837</v>
      </c>
      <c r="N1839" s="180" t="s">
        <v>444</v>
      </c>
      <c r="O1839" s="180">
        <v>29943267</v>
      </c>
      <c r="P1839" s="180">
        <v>29943543</v>
      </c>
      <c r="Q1839" s="180" t="s">
        <v>5501</v>
      </c>
      <c r="R1839" s="180">
        <v>0</v>
      </c>
      <c r="S1839" s="180" t="s">
        <v>1905</v>
      </c>
      <c r="T1839" s="180" t="s">
        <v>42</v>
      </c>
      <c r="U1839" s="155"/>
      <c r="V1839" s="155"/>
      <c r="W1839" s="155"/>
    </row>
    <row r="1840" spans="1:23" ht="15" customHeight="1">
      <c r="A1840" s="180" t="s">
        <v>444</v>
      </c>
      <c r="B1840" s="180">
        <v>30590700</v>
      </c>
      <c r="C1840" s="180" t="s">
        <v>1837</v>
      </c>
      <c r="D1840" s="180" t="s">
        <v>1866</v>
      </c>
      <c r="E1840" s="180" t="s">
        <v>2066</v>
      </c>
      <c r="F1840" s="180">
        <v>1203.73</v>
      </c>
      <c r="G1840" s="180" t="s">
        <v>1840</v>
      </c>
      <c r="H1840" s="180" t="s">
        <v>5504</v>
      </c>
      <c r="I1840" s="180" t="s">
        <v>2532</v>
      </c>
      <c r="J1840" s="180" t="s">
        <v>7234</v>
      </c>
      <c r="K1840" s="180" t="s">
        <v>7235</v>
      </c>
      <c r="L1840" s="180" t="s">
        <v>1837</v>
      </c>
      <c r="M1840" s="180" t="s">
        <v>1837</v>
      </c>
      <c r="N1840" s="180" t="s">
        <v>444</v>
      </c>
      <c r="O1840" s="180">
        <v>30590534</v>
      </c>
      <c r="P1840" s="180">
        <v>30590701</v>
      </c>
      <c r="Q1840" s="180" t="s">
        <v>5507</v>
      </c>
      <c r="R1840" s="180">
        <v>0</v>
      </c>
      <c r="S1840" s="180" t="s">
        <v>1905</v>
      </c>
      <c r="T1840" s="180" t="s">
        <v>42</v>
      </c>
      <c r="U1840" s="155"/>
      <c r="V1840" s="155"/>
      <c r="W1840" s="155"/>
    </row>
    <row r="1841" spans="1:23" ht="15" customHeight="1">
      <c r="A1841" s="180" t="s">
        <v>444</v>
      </c>
      <c r="B1841" s="180">
        <v>31029723</v>
      </c>
      <c r="C1841" s="180" t="s">
        <v>1837</v>
      </c>
      <c r="D1841" s="180" t="s">
        <v>1890</v>
      </c>
      <c r="E1841" s="180" t="s">
        <v>7236</v>
      </c>
      <c r="F1841" s="180">
        <v>195.5</v>
      </c>
      <c r="G1841" s="180" t="s">
        <v>1837</v>
      </c>
      <c r="H1841" s="180" t="s">
        <v>7237</v>
      </c>
      <c r="I1841" s="180" t="s">
        <v>2618</v>
      </c>
      <c r="J1841" s="180" t="s">
        <v>7238</v>
      </c>
      <c r="K1841" s="180" t="s">
        <v>1837</v>
      </c>
      <c r="L1841" s="180" t="s">
        <v>1837</v>
      </c>
      <c r="M1841" s="180" t="s">
        <v>1837</v>
      </c>
      <c r="N1841" s="180" t="s">
        <v>444</v>
      </c>
      <c r="O1841" s="180">
        <v>31025501</v>
      </c>
      <c r="P1841" s="180">
        <v>31030100</v>
      </c>
      <c r="Q1841" s="180" t="s">
        <v>3894</v>
      </c>
      <c r="R1841" s="180">
        <v>0</v>
      </c>
      <c r="S1841" s="180" t="s">
        <v>1905</v>
      </c>
      <c r="T1841" s="180" t="s">
        <v>42</v>
      </c>
      <c r="U1841" s="155"/>
      <c r="V1841" s="155"/>
      <c r="W1841" s="155"/>
    </row>
    <row r="1842" spans="1:23" ht="15" customHeight="1">
      <c r="A1842" s="180" t="s">
        <v>444</v>
      </c>
      <c r="B1842" s="180">
        <v>31138723</v>
      </c>
      <c r="C1842" s="180" t="s">
        <v>1837</v>
      </c>
      <c r="D1842" s="180" t="s">
        <v>2015</v>
      </c>
      <c r="E1842" s="180" t="s">
        <v>1839</v>
      </c>
      <c r="F1842" s="180" t="s">
        <v>1837</v>
      </c>
      <c r="G1842" s="180" t="s">
        <v>1840</v>
      </c>
      <c r="H1842" s="180" t="s">
        <v>7239</v>
      </c>
      <c r="I1842" s="180" t="s">
        <v>1842</v>
      </c>
      <c r="J1842" s="180" t="s">
        <v>1837</v>
      </c>
      <c r="K1842" s="180" t="s">
        <v>7240</v>
      </c>
      <c r="L1842" s="180" t="s">
        <v>1837</v>
      </c>
      <c r="M1842" s="180" t="s">
        <v>1837</v>
      </c>
      <c r="N1842" s="180" t="s">
        <v>444</v>
      </c>
      <c r="O1842" s="180">
        <v>31138655</v>
      </c>
      <c r="P1842" s="180">
        <v>31138779</v>
      </c>
      <c r="Q1842" s="180" t="s">
        <v>7241</v>
      </c>
      <c r="R1842" s="180">
        <v>0</v>
      </c>
      <c r="S1842" s="180" t="s">
        <v>1905</v>
      </c>
      <c r="T1842" s="180" t="s">
        <v>42</v>
      </c>
      <c r="U1842" s="155"/>
      <c r="V1842" s="155"/>
      <c r="W1842" s="155"/>
    </row>
    <row r="1843" spans="1:23" ht="15" customHeight="1">
      <c r="A1843" s="180" t="s">
        <v>444</v>
      </c>
      <c r="B1843" s="180">
        <v>31356747</v>
      </c>
      <c r="C1843" s="180" t="s">
        <v>1837</v>
      </c>
      <c r="D1843" s="180" t="s">
        <v>3895</v>
      </c>
      <c r="E1843" s="180" t="s">
        <v>1866</v>
      </c>
      <c r="F1843" s="180">
        <v>146.57</v>
      </c>
      <c r="G1843" s="180" t="s">
        <v>1837</v>
      </c>
      <c r="H1843" s="180" t="s">
        <v>3896</v>
      </c>
      <c r="I1843" s="180" t="s">
        <v>2369</v>
      </c>
      <c r="J1843" s="180" t="s">
        <v>7242</v>
      </c>
      <c r="K1843" s="180" t="s">
        <v>1837</v>
      </c>
      <c r="L1843" s="180" t="s">
        <v>1837</v>
      </c>
      <c r="M1843" s="180" t="s">
        <v>1837</v>
      </c>
      <c r="N1843" s="180" t="s">
        <v>444</v>
      </c>
      <c r="O1843" s="180">
        <v>31356687</v>
      </c>
      <c r="P1843" s="180">
        <v>31356957</v>
      </c>
      <c r="Q1843" s="180" t="s">
        <v>3898</v>
      </c>
      <c r="R1843" s="180">
        <v>0</v>
      </c>
      <c r="S1843" s="180" t="s">
        <v>33</v>
      </c>
      <c r="T1843" s="180" t="s">
        <v>42</v>
      </c>
      <c r="U1843" s="155"/>
      <c r="V1843" s="155"/>
      <c r="W1843" s="155"/>
    </row>
    <row r="1844" spans="1:23" ht="15" customHeight="1">
      <c r="A1844" s="180" t="s">
        <v>444</v>
      </c>
      <c r="B1844" s="180">
        <v>31356751</v>
      </c>
      <c r="C1844" s="180" t="s">
        <v>1837</v>
      </c>
      <c r="D1844" s="180" t="s">
        <v>1866</v>
      </c>
      <c r="E1844" s="180" t="s">
        <v>2769</v>
      </c>
      <c r="F1844" s="180">
        <v>158.16</v>
      </c>
      <c r="G1844" s="180" t="s">
        <v>1837</v>
      </c>
      <c r="H1844" s="180" t="s">
        <v>3899</v>
      </c>
      <c r="I1844" s="180" t="s">
        <v>1887</v>
      </c>
      <c r="J1844" s="180" t="s">
        <v>7243</v>
      </c>
      <c r="K1844" s="180" t="s">
        <v>1837</v>
      </c>
      <c r="L1844" s="180" t="s">
        <v>1837</v>
      </c>
      <c r="M1844" s="180" t="s">
        <v>1837</v>
      </c>
      <c r="N1844" s="180" t="s">
        <v>444</v>
      </c>
      <c r="O1844" s="180">
        <v>31356687</v>
      </c>
      <c r="P1844" s="180">
        <v>31356957</v>
      </c>
      <c r="Q1844" s="180" t="s">
        <v>3898</v>
      </c>
      <c r="R1844" s="180">
        <v>0</v>
      </c>
      <c r="S1844" s="180" t="s">
        <v>33</v>
      </c>
      <c r="T1844" s="180" t="s">
        <v>42</v>
      </c>
      <c r="U1844" s="155"/>
      <c r="V1844" s="155"/>
      <c r="W1844" s="155"/>
    </row>
    <row r="1845" spans="1:23" ht="15" customHeight="1">
      <c r="A1845" s="180" t="s">
        <v>444</v>
      </c>
      <c r="B1845" s="180">
        <v>31356824</v>
      </c>
      <c r="C1845" s="180" t="s">
        <v>1837</v>
      </c>
      <c r="D1845" s="180" t="s">
        <v>1847</v>
      </c>
      <c r="E1845" s="180" t="s">
        <v>1859</v>
      </c>
      <c r="F1845" s="180">
        <v>53.7</v>
      </c>
      <c r="G1845" s="180" t="s">
        <v>1837</v>
      </c>
      <c r="H1845" s="180" t="s">
        <v>7244</v>
      </c>
      <c r="I1845" s="180" t="s">
        <v>2104</v>
      </c>
      <c r="J1845" s="180" t="s">
        <v>7245</v>
      </c>
      <c r="K1845" s="180" t="s">
        <v>1837</v>
      </c>
      <c r="L1845" s="180" t="s">
        <v>1837</v>
      </c>
      <c r="M1845" s="180" t="s">
        <v>1837</v>
      </c>
      <c r="N1845" s="180" t="s">
        <v>444</v>
      </c>
      <c r="O1845" s="180">
        <v>31356687</v>
      </c>
      <c r="P1845" s="180">
        <v>31356957</v>
      </c>
      <c r="Q1845" s="180" t="s">
        <v>3898</v>
      </c>
      <c r="R1845" s="180">
        <v>0</v>
      </c>
      <c r="S1845" s="180" t="s">
        <v>33</v>
      </c>
      <c r="T1845" s="180" t="s">
        <v>42</v>
      </c>
      <c r="U1845" s="155"/>
      <c r="V1845" s="155"/>
      <c r="W1845" s="155"/>
    </row>
    <row r="1846" spans="1:23" ht="15" customHeight="1">
      <c r="A1846" s="180" t="s">
        <v>444</v>
      </c>
      <c r="B1846" s="180">
        <v>31356826</v>
      </c>
      <c r="C1846" s="180" t="s">
        <v>1837</v>
      </c>
      <c r="D1846" s="180" t="s">
        <v>2046</v>
      </c>
      <c r="E1846" s="180" t="s">
        <v>1847</v>
      </c>
      <c r="F1846" s="180">
        <v>53.7</v>
      </c>
      <c r="G1846" s="180" t="s">
        <v>1837</v>
      </c>
      <c r="H1846" s="180" t="s">
        <v>7244</v>
      </c>
      <c r="I1846" s="180" t="s">
        <v>2002</v>
      </c>
      <c r="J1846" s="180" t="s">
        <v>7246</v>
      </c>
      <c r="K1846" s="180" t="s">
        <v>1837</v>
      </c>
      <c r="L1846" s="180" t="s">
        <v>1837</v>
      </c>
      <c r="M1846" s="180" t="s">
        <v>1837</v>
      </c>
      <c r="N1846" s="180" t="s">
        <v>444</v>
      </c>
      <c r="O1846" s="180">
        <v>31356687</v>
      </c>
      <c r="P1846" s="180">
        <v>31356957</v>
      </c>
      <c r="Q1846" s="180" t="s">
        <v>3898</v>
      </c>
      <c r="R1846" s="180">
        <v>0</v>
      </c>
      <c r="S1846" s="180" t="s">
        <v>33</v>
      </c>
      <c r="T1846" s="180" t="s">
        <v>42</v>
      </c>
      <c r="U1846" s="155"/>
      <c r="V1846" s="155"/>
      <c r="W1846" s="155"/>
    </row>
    <row r="1847" spans="1:23" ht="15" customHeight="1">
      <c r="A1847" s="180" t="s">
        <v>444</v>
      </c>
      <c r="B1847" s="180">
        <v>31412380</v>
      </c>
      <c r="C1847" s="180" t="s">
        <v>1837</v>
      </c>
      <c r="D1847" s="180" t="s">
        <v>5524</v>
      </c>
      <c r="E1847" s="180" t="s">
        <v>1839</v>
      </c>
      <c r="F1847" s="180">
        <v>840.4</v>
      </c>
      <c r="G1847" s="180" t="s">
        <v>1840</v>
      </c>
      <c r="H1847" s="180" t="s">
        <v>5525</v>
      </c>
      <c r="I1847" s="180" t="s">
        <v>2098</v>
      </c>
      <c r="J1847" s="180" t="s">
        <v>7247</v>
      </c>
      <c r="K1847" s="180" t="s">
        <v>7248</v>
      </c>
      <c r="L1847" s="180" t="s">
        <v>1837</v>
      </c>
      <c r="M1847" s="180" t="s">
        <v>1837</v>
      </c>
      <c r="N1847" s="180" t="s">
        <v>444</v>
      </c>
      <c r="O1847" s="180">
        <v>31412324</v>
      </c>
      <c r="P1847" s="180">
        <v>31412431</v>
      </c>
      <c r="Q1847" s="180" t="s">
        <v>3904</v>
      </c>
      <c r="R1847" s="180">
        <v>0</v>
      </c>
      <c r="S1847" s="180" t="s">
        <v>1905</v>
      </c>
      <c r="T1847" s="180" t="s">
        <v>42</v>
      </c>
      <c r="U1847" s="155"/>
      <c r="V1847" s="155"/>
      <c r="W1847" s="155"/>
    </row>
    <row r="1848" spans="1:23" ht="15" customHeight="1">
      <c r="A1848" s="180" t="s">
        <v>444</v>
      </c>
      <c r="B1848" s="180">
        <v>31630711</v>
      </c>
      <c r="C1848" s="180" t="s">
        <v>1837</v>
      </c>
      <c r="D1848" s="180" t="s">
        <v>4053</v>
      </c>
      <c r="E1848" s="180" t="s">
        <v>1839</v>
      </c>
      <c r="F1848" s="180">
        <v>1020.73</v>
      </c>
      <c r="G1848" s="180" t="s">
        <v>1840</v>
      </c>
      <c r="H1848" s="180" t="s">
        <v>7249</v>
      </c>
      <c r="I1848" s="180" t="s">
        <v>2104</v>
      </c>
      <c r="J1848" s="180" t="s">
        <v>7250</v>
      </c>
      <c r="K1848" s="180" t="s">
        <v>7251</v>
      </c>
      <c r="L1848" s="180" t="s">
        <v>1837</v>
      </c>
      <c r="M1848" s="180" t="s">
        <v>1837</v>
      </c>
      <c r="N1848" s="180" t="s">
        <v>444</v>
      </c>
      <c r="O1848" s="180">
        <v>31630590</v>
      </c>
      <c r="P1848" s="180">
        <v>31630801</v>
      </c>
      <c r="Q1848" s="180" t="s">
        <v>7252</v>
      </c>
      <c r="R1848" s="180">
        <v>0</v>
      </c>
      <c r="S1848" s="180" t="s">
        <v>1905</v>
      </c>
      <c r="T1848" s="180" t="s">
        <v>42</v>
      </c>
      <c r="U1848" s="155"/>
      <c r="V1848" s="155"/>
      <c r="W1848" s="155"/>
    </row>
    <row r="1849" spans="1:23" ht="15" customHeight="1">
      <c r="A1849" s="180" t="s">
        <v>444</v>
      </c>
      <c r="B1849" s="180">
        <v>31954568</v>
      </c>
      <c r="C1849" s="180" t="s">
        <v>1837</v>
      </c>
      <c r="D1849" s="180" t="s">
        <v>7253</v>
      </c>
      <c r="E1849" s="180" t="s">
        <v>1847</v>
      </c>
      <c r="F1849" s="180">
        <v>779.73</v>
      </c>
      <c r="G1849" s="180" t="s">
        <v>1840</v>
      </c>
      <c r="H1849" s="180" t="s">
        <v>7254</v>
      </c>
      <c r="I1849" s="180" t="s">
        <v>2002</v>
      </c>
      <c r="J1849" s="180" t="s">
        <v>7255</v>
      </c>
      <c r="K1849" s="180" t="s">
        <v>7256</v>
      </c>
      <c r="L1849" s="180" t="s">
        <v>1837</v>
      </c>
      <c r="M1849" s="180" t="s">
        <v>1837</v>
      </c>
      <c r="N1849" s="180" t="s">
        <v>444</v>
      </c>
      <c r="O1849" s="180">
        <v>31954554</v>
      </c>
      <c r="P1849" s="180">
        <v>31954892</v>
      </c>
      <c r="Q1849" s="180" t="s">
        <v>5534</v>
      </c>
      <c r="R1849" s="180">
        <v>0</v>
      </c>
      <c r="S1849" s="180" t="s">
        <v>33</v>
      </c>
      <c r="T1849" s="180" t="s">
        <v>42</v>
      </c>
      <c r="U1849" s="155"/>
      <c r="V1849" s="155"/>
      <c r="W1849" s="155"/>
    </row>
    <row r="1850" spans="1:23" ht="15" customHeight="1">
      <c r="A1850" s="180" t="s">
        <v>444</v>
      </c>
      <c r="B1850" s="180">
        <v>32223881</v>
      </c>
      <c r="C1850" s="180" t="s">
        <v>1837</v>
      </c>
      <c r="D1850" s="180" t="s">
        <v>3726</v>
      </c>
      <c r="E1850" s="180" t="s">
        <v>1839</v>
      </c>
      <c r="F1850" s="180">
        <v>30</v>
      </c>
      <c r="G1850" s="180" t="s">
        <v>1840</v>
      </c>
      <c r="H1850" s="180" t="s">
        <v>7257</v>
      </c>
      <c r="I1850" s="180" t="s">
        <v>773</v>
      </c>
      <c r="J1850" s="180" t="s">
        <v>1837</v>
      </c>
      <c r="K1850" s="180" t="s">
        <v>1837</v>
      </c>
      <c r="L1850" s="180" t="s">
        <v>1837</v>
      </c>
      <c r="M1850" s="180" t="s">
        <v>1896</v>
      </c>
      <c r="N1850" s="180" t="s">
        <v>444</v>
      </c>
      <c r="O1850" s="180">
        <v>32223855</v>
      </c>
      <c r="P1850" s="180">
        <v>32223928</v>
      </c>
      <c r="Q1850" s="180" t="s">
        <v>3910</v>
      </c>
      <c r="R1850" s="180">
        <v>0</v>
      </c>
      <c r="S1850" s="180" t="s">
        <v>33</v>
      </c>
      <c r="T1850" s="180" t="s">
        <v>42</v>
      </c>
      <c r="U1850" s="155"/>
      <c r="V1850" s="155"/>
      <c r="W1850" s="155"/>
    </row>
    <row r="1851" spans="1:23" ht="15" customHeight="1">
      <c r="A1851" s="180" t="s">
        <v>444</v>
      </c>
      <c r="B1851" s="180">
        <v>32403192</v>
      </c>
      <c r="C1851" s="180" t="s">
        <v>1837</v>
      </c>
      <c r="D1851" s="180" t="s">
        <v>2500</v>
      </c>
      <c r="E1851" s="180" t="s">
        <v>1839</v>
      </c>
      <c r="F1851" s="180">
        <v>1603.23</v>
      </c>
      <c r="G1851" s="180" t="s">
        <v>1840</v>
      </c>
      <c r="H1851" s="180" t="s">
        <v>3911</v>
      </c>
      <c r="I1851" s="180" t="s">
        <v>2458</v>
      </c>
      <c r="J1851" s="180" t="s">
        <v>7258</v>
      </c>
      <c r="K1851" s="180" t="s">
        <v>7259</v>
      </c>
      <c r="L1851" s="180" t="s">
        <v>1837</v>
      </c>
      <c r="M1851" s="180" t="s">
        <v>1837</v>
      </c>
      <c r="N1851" s="180" t="s">
        <v>444</v>
      </c>
      <c r="O1851" s="180">
        <v>32402934</v>
      </c>
      <c r="P1851" s="180">
        <v>32403216</v>
      </c>
      <c r="Q1851" s="180" t="s">
        <v>3914</v>
      </c>
      <c r="R1851" s="180">
        <v>0</v>
      </c>
      <c r="S1851" s="180" t="s">
        <v>33</v>
      </c>
      <c r="T1851" s="180" t="s">
        <v>42</v>
      </c>
      <c r="U1851" s="155"/>
      <c r="V1851" s="155"/>
      <c r="W1851" s="155"/>
    </row>
    <row r="1852" spans="1:23" ht="15" customHeight="1">
      <c r="A1852" s="180" t="s">
        <v>444</v>
      </c>
      <c r="B1852" s="180">
        <v>32521974</v>
      </c>
      <c r="C1852" s="180" t="s">
        <v>1837</v>
      </c>
      <c r="D1852" s="180" t="s">
        <v>1865</v>
      </c>
      <c r="E1852" s="180" t="s">
        <v>1866</v>
      </c>
      <c r="F1852" s="180">
        <v>64.05</v>
      </c>
      <c r="G1852" s="180" t="s">
        <v>1837</v>
      </c>
      <c r="H1852" s="180" t="s">
        <v>5540</v>
      </c>
      <c r="I1852" s="180" t="s">
        <v>2618</v>
      </c>
      <c r="J1852" s="180" t="s">
        <v>7260</v>
      </c>
      <c r="K1852" s="180" t="s">
        <v>1837</v>
      </c>
      <c r="L1852" s="180" t="s">
        <v>1837</v>
      </c>
      <c r="M1852" s="180" t="s">
        <v>1837</v>
      </c>
      <c r="N1852" s="180" t="s">
        <v>444</v>
      </c>
      <c r="O1852" s="180">
        <v>32521904</v>
      </c>
      <c r="P1852" s="180">
        <v>32522174</v>
      </c>
      <c r="Q1852" s="180" t="s">
        <v>1797</v>
      </c>
      <c r="R1852" s="180">
        <v>0</v>
      </c>
      <c r="S1852" s="180" t="s">
        <v>33</v>
      </c>
      <c r="T1852" s="180" t="s">
        <v>42</v>
      </c>
      <c r="U1852" s="155"/>
      <c r="V1852" s="155"/>
      <c r="W1852" s="155"/>
    </row>
    <row r="1853" spans="1:23" ht="15" customHeight="1">
      <c r="A1853" s="180" t="s">
        <v>444</v>
      </c>
      <c r="B1853" s="180">
        <v>32521981</v>
      </c>
      <c r="C1853" s="180" t="s">
        <v>1837</v>
      </c>
      <c r="D1853" s="180" t="s">
        <v>1839</v>
      </c>
      <c r="E1853" s="180" t="s">
        <v>3145</v>
      </c>
      <c r="F1853" s="180">
        <v>67.05</v>
      </c>
      <c r="G1853" s="180" t="s">
        <v>1837</v>
      </c>
      <c r="H1853" s="180" t="s">
        <v>5542</v>
      </c>
      <c r="I1853" s="180" t="s">
        <v>2532</v>
      </c>
      <c r="J1853" s="180" t="s">
        <v>7261</v>
      </c>
      <c r="K1853" s="180" t="s">
        <v>1837</v>
      </c>
      <c r="L1853" s="180" t="s">
        <v>1837</v>
      </c>
      <c r="M1853" s="180" t="s">
        <v>1837</v>
      </c>
      <c r="N1853" s="180" t="s">
        <v>444</v>
      </c>
      <c r="O1853" s="180">
        <v>32521904</v>
      </c>
      <c r="P1853" s="180">
        <v>32522174</v>
      </c>
      <c r="Q1853" s="180" t="s">
        <v>1797</v>
      </c>
      <c r="R1853" s="180">
        <v>0</v>
      </c>
      <c r="S1853" s="180" t="s">
        <v>33</v>
      </c>
      <c r="T1853" s="180" t="s">
        <v>42</v>
      </c>
      <c r="U1853" s="155"/>
      <c r="V1853" s="155"/>
      <c r="W1853" s="155"/>
    </row>
    <row r="1854" spans="1:23" ht="15" customHeight="1">
      <c r="A1854" s="180" t="s">
        <v>444</v>
      </c>
      <c r="B1854" s="180">
        <v>32530181</v>
      </c>
      <c r="C1854" s="180" t="s">
        <v>1837</v>
      </c>
      <c r="D1854" s="180" t="s">
        <v>1890</v>
      </c>
      <c r="E1854" s="180" t="s">
        <v>2022</v>
      </c>
      <c r="F1854" s="180">
        <v>605.74</v>
      </c>
      <c r="G1854" s="180" t="s">
        <v>1837</v>
      </c>
      <c r="H1854" s="180" t="s">
        <v>5544</v>
      </c>
      <c r="I1854" s="180" t="s">
        <v>2098</v>
      </c>
      <c r="J1854" s="180" t="s">
        <v>7262</v>
      </c>
      <c r="K1854" s="180" t="s">
        <v>1837</v>
      </c>
      <c r="L1854" s="180" t="s">
        <v>1837</v>
      </c>
      <c r="M1854" s="180" t="s">
        <v>1837</v>
      </c>
      <c r="N1854" s="180" t="s">
        <v>444</v>
      </c>
      <c r="O1854" s="180">
        <v>32530124</v>
      </c>
      <c r="P1854" s="180">
        <v>32530224</v>
      </c>
      <c r="Q1854" s="180" t="s">
        <v>1797</v>
      </c>
      <c r="R1854" s="180">
        <v>0</v>
      </c>
      <c r="S1854" s="180" t="s">
        <v>33</v>
      </c>
      <c r="T1854" s="180" t="s">
        <v>42</v>
      </c>
      <c r="U1854" s="155"/>
      <c r="V1854" s="155"/>
      <c r="W1854" s="155"/>
    </row>
    <row r="1855" spans="1:23" ht="15" customHeight="1">
      <c r="A1855" s="180" t="s">
        <v>444</v>
      </c>
      <c r="B1855" s="180">
        <v>32530183</v>
      </c>
      <c r="C1855" s="180" t="s">
        <v>1837</v>
      </c>
      <c r="D1855" s="180" t="s">
        <v>2161</v>
      </c>
      <c r="E1855" s="180" t="s">
        <v>1847</v>
      </c>
      <c r="F1855" s="180">
        <v>345.9</v>
      </c>
      <c r="G1855" s="180" t="s">
        <v>1837</v>
      </c>
      <c r="H1855" s="180" t="s">
        <v>3918</v>
      </c>
      <c r="I1855" s="180" t="s">
        <v>1990</v>
      </c>
      <c r="J1855" s="180" t="s">
        <v>7263</v>
      </c>
      <c r="K1855" s="180" t="s">
        <v>1837</v>
      </c>
      <c r="L1855" s="180" t="s">
        <v>1837</v>
      </c>
      <c r="M1855" s="180" t="s">
        <v>1837</v>
      </c>
      <c r="N1855" s="180" t="s">
        <v>444</v>
      </c>
      <c r="O1855" s="180">
        <v>32530124</v>
      </c>
      <c r="P1855" s="180">
        <v>32530224</v>
      </c>
      <c r="Q1855" s="180" t="s">
        <v>1797</v>
      </c>
      <c r="R1855" s="180">
        <v>0</v>
      </c>
      <c r="S1855" s="180" t="s">
        <v>33</v>
      </c>
      <c r="T1855" s="180" t="s">
        <v>42</v>
      </c>
      <c r="U1855" s="155"/>
      <c r="V1855" s="155"/>
      <c r="W1855" s="155"/>
    </row>
    <row r="1856" spans="1:23" ht="15" customHeight="1">
      <c r="A1856" s="180" t="s">
        <v>444</v>
      </c>
      <c r="B1856" s="180">
        <v>32641443</v>
      </c>
      <c r="C1856" s="180" t="s">
        <v>1837</v>
      </c>
      <c r="D1856" s="180" t="s">
        <v>2271</v>
      </c>
      <c r="E1856" s="180" t="s">
        <v>1839</v>
      </c>
      <c r="F1856" s="180">
        <v>334.73</v>
      </c>
      <c r="G1856" s="180" t="s">
        <v>1837</v>
      </c>
      <c r="H1856" s="180" t="s">
        <v>5547</v>
      </c>
      <c r="I1856" s="180" t="s">
        <v>1887</v>
      </c>
      <c r="J1856" s="180" t="s">
        <v>7264</v>
      </c>
      <c r="K1856" s="180" t="s">
        <v>1837</v>
      </c>
      <c r="L1856" s="180" t="s">
        <v>1837</v>
      </c>
      <c r="M1856" s="180" t="s">
        <v>1837</v>
      </c>
      <c r="N1856" s="180" t="s">
        <v>444</v>
      </c>
      <c r="O1856" s="180">
        <v>32641309</v>
      </c>
      <c r="P1856" s="180">
        <v>32641558</v>
      </c>
      <c r="Q1856" s="180" t="s">
        <v>5549</v>
      </c>
      <c r="R1856" s="180">
        <v>0</v>
      </c>
      <c r="S1856" s="180" t="s">
        <v>1905</v>
      </c>
      <c r="T1856" s="180" t="s">
        <v>42</v>
      </c>
      <c r="U1856" s="155"/>
      <c r="V1856" s="155"/>
      <c r="W1856" s="155"/>
    </row>
    <row r="1857" spans="1:23" ht="15" customHeight="1">
      <c r="A1857" s="180" t="s">
        <v>444</v>
      </c>
      <c r="B1857" s="180">
        <v>32641447</v>
      </c>
      <c r="C1857" s="180" t="s">
        <v>1837</v>
      </c>
      <c r="D1857" s="180" t="s">
        <v>1839</v>
      </c>
      <c r="E1857" s="180" t="s">
        <v>5550</v>
      </c>
      <c r="F1857" s="180">
        <v>337.73</v>
      </c>
      <c r="G1857" s="180" t="s">
        <v>1837</v>
      </c>
      <c r="H1857" s="180" t="s">
        <v>5551</v>
      </c>
      <c r="I1857" s="180" t="s">
        <v>2618</v>
      </c>
      <c r="J1857" s="180" t="s">
        <v>7265</v>
      </c>
      <c r="K1857" s="180" t="s">
        <v>1837</v>
      </c>
      <c r="L1857" s="180" t="s">
        <v>1837</v>
      </c>
      <c r="M1857" s="180" t="s">
        <v>1837</v>
      </c>
      <c r="N1857" s="180" t="s">
        <v>444</v>
      </c>
      <c r="O1857" s="180">
        <v>32641309</v>
      </c>
      <c r="P1857" s="180">
        <v>32641558</v>
      </c>
      <c r="Q1857" s="180" t="s">
        <v>5549</v>
      </c>
      <c r="R1857" s="180">
        <v>0</v>
      </c>
      <c r="S1857" s="180" t="s">
        <v>1905</v>
      </c>
      <c r="T1857" s="180" t="s">
        <v>42</v>
      </c>
      <c r="U1857" s="155"/>
      <c r="V1857" s="155"/>
      <c r="W1857" s="155"/>
    </row>
    <row r="1858" spans="1:23" ht="15" customHeight="1">
      <c r="A1858" s="180" t="s">
        <v>444</v>
      </c>
      <c r="B1858" s="180">
        <v>32641461</v>
      </c>
      <c r="C1858" s="180" t="s">
        <v>1837</v>
      </c>
      <c r="D1858" s="180" t="s">
        <v>5553</v>
      </c>
      <c r="E1858" s="180" t="s">
        <v>1890</v>
      </c>
      <c r="F1858" s="180">
        <v>262.74</v>
      </c>
      <c r="G1858" s="180" t="s">
        <v>1840</v>
      </c>
      <c r="H1858" s="180" t="s">
        <v>5554</v>
      </c>
      <c r="I1858" s="180" t="s">
        <v>2104</v>
      </c>
      <c r="J1858" s="180" t="s">
        <v>7266</v>
      </c>
      <c r="K1858" s="180" t="s">
        <v>1837</v>
      </c>
      <c r="L1858" s="180" t="s">
        <v>1837</v>
      </c>
      <c r="M1858" s="180" t="s">
        <v>1837</v>
      </c>
      <c r="N1858" s="180" t="s">
        <v>444</v>
      </c>
      <c r="O1858" s="180">
        <v>32641309</v>
      </c>
      <c r="P1858" s="180">
        <v>32641558</v>
      </c>
      <c r="Q1858" s="180" t="s">
        <v>5549</v>
      </c>
      <c r="R1858" s="180">
        <v>0</v>
      </c>
      <c r="S1858" s="180" t="s">
        <v>1905</v>
      </c>
      <c r="T1858" s="180" t="s">
        <v>42</v>
      </c>
      <c r="U1858" s="155"/>
      <c r="V1858" s="155"/>
      <c r="W1858" s="155"/>
    </row>
    <row r="1859" spans="1:23" ht="15" customHeight="1">
      <c r="A1859" s="180" t="s">
        <v>444</v>
      </c>
      <c r="B1859" s="180">
        <v>41786835</v>
      </c>
      <c r="C1859" s="180" t="s">
        <v>1837</v>
      </c>
      <c r="D1859" s="180" t="s">
        <v>1847</v>
      </c>
      <c r="E1859" s="180" t="s">
        <v>2264</v>
      </c>
      <c r="F1859" s="180">
        <v>1237.8699999999999</v>
      </c>
      <c r="G1859" s="180" t="s">
        <v>1840</v>
      </c>
      <c r="H1859" s="180" t="s">
        <v>3920</v>
      </c>
      <c r="I1859" s="180" t="s">
        <v>3921</v>
      </c>
      <c r="J1859" s="180" t="s">
        <v>3922</v>
      </c>
      <c r="K1859" s="180" t="s">
        <v>3923</v>
      </c>
      <c r="L1859" s="180" t="s">
        <v>3924</v>
      </c>
      <c r="M1859" s="180" t="s">
        <v>1877</v>
      </c>
      <c r="N1859" s="180" t="s">
        <v>444</v>
      </c>
      <c r="O1859" s="180">
        <v>41786761</v>
      </c>
      <c r="P1859" s="180">
        <v>41787129</v>
      </c>
      <c r="Q1859" s="180" t="s">
        <v>3925</v>
      </c>
      <c r="R1859" s="180">
        <v>0</v>
      </c>
      <c r="S1859" s="180" t="s">
        <v>1905</v>
      </c>
      <c r="T1859" s="180" t="s">
        <v>42</v>
      </c>
      <c r="U1859" s="155"/>
      <c r="V1859" s="155"/>
      <c r="W1859" s="155"/>
    </row>
    <row r="1860" spans="1:23" ht="15" customHeight="1">
      <c r="A1860" s="180" t="s">
        <v>444</v>
      </c>
      <c r="B1860" s="180">
        <v>43021675</v>
      </c>
      <c r="C1860" s="180" t="s">
        <v>1837</v>
      </c>
      <c r="D1860" s="180" t="s">
        <v>5216</v>
      </c>
      <c r="E1860" s="180" t="s">
        <v>1847</v>
      </c>
      <c r="F1860" s="180">
        <v>1253.32</v>
      </c>
      <c r="G1860" s="180" t="s">
        <v>1840</v>
      </c>
      <c r="H1860" s="180" t="s">
        <v>5579</v>
      </c>
      <c r="I1860" s="180" t="s">
        <v>2837</v>
      </c>
      <c r="J1860" s="180" t="s">
        <v>7267</v>
      </c>
      <c r="K1860" s="180" t="s">
        <v>7268</v>
      </c>
      <c r="L1860" s="180" t="s">
        <v>7269</v>
      </c>
      <c r="M1860" s="180" t="s">
        <v>1837</v>
      </c>
      <c r="N1860" s="180" t="s">
        <v>444</v>
      </c>
      <c r="O1860" s="180">
        <v>43021654</v>
      </c>
      <c r="P1860" s="180">
        <v>43021784</v>
      </c>
      <c r="Q1860" s="180" t="s">
        <v>5583</v>
      </c>
      <c r="R1860" s="180">
        <v>0</v>
      </c>
      <c r="S1860" s="180" t="s">
        <v>1905</v>
      </c>
      <c r="T1860" s="180" t="s">
        <v>42</v>
      </c>
      <c r="U1860" s="155"/>
      <c r="V1860" s="155"/>
      <c r="W1860" s="155"/>
    </row>
    <row r="1861" spans="1:23" ht="15" customHeight="1">
      <c r="A1861" s="180" t="s">
        <v>444</v>
      </c>
      <c r="B1861" s="180">
        <v>43282987</v>
      </c>
      <c r="C1861" s="180" t="s">
        <v>1837</v>
      </c>
      <c r="D1861" s="180" t="s">
        <v>2142</v>
      </c>
      <c r="E1861" s="180" t="s">
        <v>1866</v>
      </c>
      <c r="F1861" s="180">
        <v>888.73</v>
      </c>
      <c r="G1861" s="180" t="s">
        <v>1840</v>
      </c>
      <c r="H1861" s="180" t="s">
        <v>3926</v>
      </c>
      <c r="I1861" s="180" t="s">
        <v>2429</v>
      </c>
      <c r="J1861" s="180" t="s">
        <v>3927</v>
      </c>
      <c r="K1861" s="180" t="s">
        <v>3928</v>
      </c>
      <c r="L1861" s="180" t="s">
        <v>1837</v>
      </c>
      <c r="M1861" s="180" t="s">
        <v>1896</v>
      </c>
      <c r="N1861" s="180" t="s">
        <v>444</v>
      </c>
      <c r="O1861" s="180">
        <v>43282726</v>
      </c>
      <c r="P1861" s="180">
        <v>43284312</v>
      </c>
      <c r="Q1861" s="180" t="s">
        <v>3929</v>
      </c>
      <c r="R1861" s="180">
        <v>0</v>
      </c>
      <c r="S1861" s="180" t="s">
        <v>1905</v>
      </c>
      <c r="T1861" s="180" t="s">
        <v>42</v>
      </c>
      <c r="U1861" s="155"/>
      <c r="V1861" s="155"/>
      <c r="W1861" s="155"/>
    </row>
    <row r="1862" spans="1:23" ht="15" customHeight="1">
      <c r="A1862" s="180" t="s">
        <v>444</v>
      </c>
      <c r="B1862" s="180">
        <v>44002766</v>
      </c>
      <c r="C1862" s="180" t="s">
        <v>1837</v>
      </c>
      <c r="D1862" s="180" t="s">
        <v>1847</v>
      </c>
      <c r="E1862" s="180" t="s">
        <v>3930</v>
      </c>
      <c r="F1862" s="180" t="s">
        <v>1837</v>
      </c>
      <c r="G1862" s="180" t="s">
        <v>1840</v>
      </c>
      <c r="H1862" s="180" t="s">
        <v>3931</v>
      </c>
      <c r="I1862" s="180" t="s">
        <v>1842</v>
      </c>
      <c r="J1862" s="180" t="s">
        <v>1837</v>
      </c>
      <c r="K1862" s="180" t="s">
        <v>3932</v>
      </c>
      <c r="L1862" s="180" t="s">
        <v>1837</v>
      </c>
      <c r="M1862" s="180" t="s">
        <v>1896</v>
      </c>
      <c r="N1862" s="180" t="s">
        <v>444</v>
      </c>
      <c r="O1862" s="180">
        <v>44002680</v>
      </c>
      <c r="P1862" s="180">
        <v>44003126</v>
      </c>
      <c r="Q1862" s="180" t="s">
        <v>3933</v>
      </c>
      <c r="R1862" s="180">
        <v>0</v>
      </c>
      <c r="S1862" s="180" t="s">
        <v>1905</v>
      </c>
      <c r="T1862" s="180" t="s">
        <v>42</v>
      </c>
      <c r="U1862" s="155"/>
      <c r="V1862" s="155"/>
      <c r="W1862" s="155"/>
    </row>
    <row r="1863" spans="1:23" ht="15" customHeight="1">
      <c r="A1863" s="180" t="s">
        <v>444</v>
      </c>
      <c r="B1863" s="180">
        <v>44172317</v>
      </c>
      <c r="C1863" s="180" t="s">
        <v>1837</v>
      </c>
      <c r="D1863" s="180" t="s">
        <v>1839</v>
      </c>
      <c r="E1863" s="180" t="s">
        <v>7270</v>
      </c>
      <c r="F1863" s="180">
        <v>455.23</v>
      </c>
      <c r="G1863" s="180" t="s">
        <v>1840</v>
      </c>
      <c r="H1863" s="180" t="s">
        <v>7271</v>
      </c>
      <c r="I1863" s="180" t="s">
        <v>7272</v>
      </c>
      <c r="J1863" s="180" t="s">
        <v>7273</v>
      </c>
      <c r="K1863" s="180" t="s">
        <v>7274</v>
      </c>
      <c r="L1863" s="180" t="s">
        <v>7275</v>
      </c>
      <c r="M1863" s="180" t="s">
        <v>1837</v>
      </c>
      <c r="N1863" s="180" t="s">
        <v>444</v>
      </c>
      <c r="O1863" s="180">
        <v>44172301</v>
      </c>
      <c r="P1863" s="180">
        <v>44172420</v>
      </c>
      <c r="Q1863" s="180" t="s">
        <v>7276</v>
      </c>
      <c r="R1863" s="180">
        <v>0</v>
      </c>
      <c r="S1863" s="180" t="s">
        <v>1905</v>
      </c>
      <c r="T1863" s="180" t="s">
        <v>42</v>
      </c>
      <c r="U1863" s="155"/>
      <c r="V1863" s="155"/>
      <c r="W1863" s="155"/>
    </row>
    <row r="1864" spans="1:23" ht="15" customHeight="1">
      <c r="A1864" s="180" t="s">
        <v>444</v>
      </c>
      <c r="B1864" s="180">
        <v>81752010</v>
      </c>
      <c r="C1864" s="180" t="s">
        <v>1837</v>
      </c>
      <c r="D1864" s="180" t="s">
        <v>3940</v>
      </c>
      <c r="E1864" s="180" t="s">
        <v>1890</v>
      </c>
      <c r="F1864" s="180" t="s">
        <v>1837</v>
      </c>
      <c r="G1864" s="180" t="s">
        <v>1840</v>
      </c>
      <c r="H1864" s="180" t="s">
        <v>5584</v>
      </c>
      <c r="I1864" s="180" t="s">
        <v>1842</v>
      </c>
      <c r="J1864" s="180" t="s">
        <v>1837</v>
      </c>
      <c r="K1864" s="180" t="s">
        <v>6236</v>
      </c>
      <c r="L1864" s="180" t="s">
        <v>1837</v>
      </c>
      <c r="M1864" s="180" t="s">
        <v>1837</v>
      </c>
      <c r="N1864" s="180" t="s">
        <v>444</v>
      </c>
      <c r="O1864" s="180">
        <v>81751589</v>
      </c>
      <c r="P1864" s="180">
        <v>81752141</v>
      </c>
      <c r="Q1864" s="180" t="s">
        <v>3942</v>
      </c>
      <c r="R1864" s="180">
        <v>0</v>
      </c>
      <c r="S1864" s="180" t="s">
        <v>33</v>
      </c>
      <c r="T1864" s="180" t="s">
        <v>42</v>
      </c>
      <c r="U1864" s="155"/>
      <c r="V1864" s="155"/>
      <c r="W1864" s="155"/>
    </row>
    <row r="1865" spans="1:23" ht="15" customHeight="1">
      <c r="A1865" s="180" t="s">
        <v>444</v>
      </c>
      <c r="B1865" s="180">
        <v>108561444</v>
      </c>
      <c r="C1865" s="180" t="s">
        <v>1837</v>
      </c>
      <c r="D1865" s="180" t="s">
        <v>7277</v>
      </c>
      <c r="E1865" s="180" t="s">
        <v>1839</v>
      </c>
      <c r="F1865" s="180">
        <v>148.72999999999999</v>
      </c>
      <c r="G1865" s="180" t="s">
        <v>1837</v>
      </c>
      <c r="H1865" s="180" t="s">
        <v>7278</v>
      </c>
      <c r="I1865" s="180" t="s">
        <v>1881</v>
      </c>
      <c r="J1865" s="180" t="s">
        <v>7279</v>
      </c>
      <c r="K1865" s="180" t="s">
        <v>1837</v>
      </c>
      <c r="L1865" s="180" t="s">
        <v>1837</v>
      </c>
      <c r="M1865" s="180" t="s">
        <v>1837</v>
      </c>
      <c r="N1865" s="180" t="s">
        <v>444</v>
      </c>
      <c r="O1865" s="180">
        <v>108561208</v>
      </c>
      <c r="P1865" s="180">
        <v>108561829</v>
      </c>
      <c r="Q1865" s="180" t="s">
        <v>7280</v>
      </c>
      <c r="R1865" s="180">
        <v>0</v>
      </c>
      <c r="S1865" s="180" t="s">
        <v>1905</v>
      </c>
      <c r="T1865" s="180" t="s">
        <v>42</v>
      </c>
      <c r="U1865" s="155"/>
      <c r="V1865" s="155"/>
      <c r="W1865" s="155"/>
    </row>
    <row r="1866" spans="1:23" ht="15" customHeight="1">
      <c r="A1866" s="180" t="s">
        <v>444</v>
      </c>
      <c r="B1866" s="180">
        <v>116792598</v>
      </c>
      <c r="C1866" s="180" t="s">
        <v>1837</v>
      </c>
      <c r="D1866" s="180" t="s">
        <v>1890</v>
      </c>
      <c r="E1866" s="180" t="s">
        <v>1906</v>
      </c>
      <c r="F1866" s="180">
        <v>1822.73</v>
      </c>
      <c r="G1866" s="180" t="s">
        <v>1837</v>
      </c>
      <c r="H1866" s="180" t="s">
        <v>7281</v>
      </c>
      <c r="I1866" s="180" t="s">
        <v>2277</v>
      </c>
      <c r="J1866" s="180" t="s">
        <v>7282</v>
      </c>
      <c r="K1866" s="180" t="s">
        <v>1837</v>
      </c>
      <c r="L1866" s="180" t="s">
        <v>1837</v>
      </c>
      <c r="M1866" s="180" t="s">
        <v>1837</v>
      </c>
      <c r="N1866" s="180" t="s">
        <v>444</v>
      </c>
      <c r="O1866" s="180">
        <v>116792141</v>
      </c>
      <c r="P1866" s="180">
        <v>116793250</v>
      </c>
      <c r="Q1866" s="180" t="s">
        <v>7283</v>
      </c>
      <c r="R1866" s="180">
        <v>0</v>
      </c>
      <c r="S1866" s="180" t="s">
        <v>33</v>
      </c>
      <c r="T1866" s="180" t="s">
        <v>42</v>
      </c>
      <c r="U1866" s="155"/>
      <c r="V1866" s="155"/>
      <c r="W1866" s="155"/>
    </row>
    <row r="1867" spans="1:23" ht="15" customHeight="1">
      <c r="A1867" s="180" t="s">
        <v>444</v>
      </c>
      <c r="B1867" s="180">
        <v>116792599</v>
      </c>
      <c r="C1867" s="180" t="s">
        <v>1837</v>
      </c>
      <c r="D1867" s="180" t="s">
        <v>1839</v>
      </c>
      <c r="E1867" s="180" t="s">
        <v>2135</v>
      </c>
      <c r="F1867" s="180">
        <v>1822.73</v>
      </c>
      <c r="G1867" s="180" t="s">
        <v>1837</v>
      </c>
      <c r="H1867" s="180" t="s">
        <v>7281</v>
      </c>
      <c r="I1867" s="180" t="s">
        <v>2458</v>
      </c>
      <c r="J1867" s="180" t="s">
        <v>7284</v>
      </c>
      <c r="K1867" s="180" t="s">
        <v>1837</v>
      </c>
      <c r="L1867" s="180" t="s">
        <v>1837</v>
      </c>
      <c r="M1867" s="180" t="s">
        <v>1837</v>
      </c>
      <c r="N1867" s="180" t="s">
        <v>444</v>
      </c>
      <c r="O1867" s="180">
        <v>116792141</v>
      </c>
      <c r="P1867" s="180">
        <v>116793250</v>
      </c>
      <c r="Q1867" s="180" t="s">
        <v>7283</v>
      </c>
      <c r="R1867" s="180">
        <v>0</v>
      </c>
      <c r="S1867" s="180" t="s">
        <v>33</v>
      </c>
      <c r="T1867" s="180" t="s">
        <v>42</v>
      </c>
      <c r="U1867" s="155"/>
      <c r="V1867" s="155"/>
      <c r="W1867" s="155"/>
    </row>
    <row r="1868" spans="1:23" ht="15" customHeight="1">
      <c r="A1868" s="180" t="s">
        <v>444</v>
      </c>
      <c r="B1868" s="180">
        <v>116792602</v>
      </c>
      <c r="C1868" s="180" t="s">
        <v>1837</v>
      </c>
      <c r="D1868" s="180" t="s">
        <v>1839</v>
      </c>
      <c r="E1868" s="180" t="s">
        <v>3202</v>
      </c>
      <c r="F1868" s="180">
        <v>1719.73</v>
      </c>
      <c r="G1868" s="180" t="s">
        <v>1837</v>
      </c>
      <c r="H1868" s="180" t="s">
        <v>7285</v>
      </c>
      <c r="I1868" s="180" t="s">
        <v>1881</v>
      </c>
      <c r="J1868" s="180" t="s">
        <v>7286</v>
      </c>
      <c r="K1868" s="180" t="s">
        <v>1837</v>
      </c>
      <c r="L1868" s="180" t="s">
        <v>1837</v>
      </c>
      <c r="M1868" s="180" t="s">
        <v>1837</v>
      </c>
      <c r="N1868" s="180" t="s">
        <v>444</v>
      </c>
      <c r="O1868" s="180">
        <v>116792141</v>
      </c>
      <c r="P1868" s="180">
        <v>116793250</v>
      </c>
      <c r="Q1868" s="180" t="s">
        <v>7283</v>
      </c>
      <c r="R1868" s="180">
        <v>0</v>
      </c>
      <c r="S1868" s="180" t="s">
        <v>33</v>
      </c>
      <c r="T1868" s="180" t="s">
        <v>42</v>
      </c>
      <c r="U1868" s="155"/>
      <c r="V1868" s="155"/>
      <c r="W1868" s="155"/>
    </row>
    <row r="1869" spans="1:23" ht="15" customHeight="1">
      <c r="A1869" s="180" t="s">
        <v>444</v>
      </c>
      <c r="B1869" s="180">
        <v>117563254</v>
      </c>
      <c r="C1869" s="180" t="s">
        <v>1837</v>
      </c>
      <c r="D1869" s="180" t="s">
        <v>7287</v>
      </c>
      <c r="E1869" s="180" t="s">
        <v>1839</v>
      </c>
      <c r="F1869" s="180">
        <v>1300.8699999999999</v>
      </c>
      <c r="G1869" s="180" t="s">
        <v>1840</v>
      </c>
      <c r="H1869" s="180" t="s">
        <v>7288</v>
      </c>
      <c r="I1869" s="180" t="s">
        <v>7272</v>
      </c>
      <c r="J1869" s="180" t="s">
        <v>7289</v>
      </c>
      <c r="K1869" s="180" t="s">
        <v>7290</v>
      </c>
      <c r="L1869" s="180" t="s">
        <v>7291</v>
      </c>
      <c r="M1869" s="180" t="s">
        <v>1837</v>
      </c>
      <c r="N1869" s="180" t="s">
        <v>444</v>
      </c>
      <c r="O1869" s="180">
        <v>117563253</v>
      </c>
      <c r="P1869" s="180">
        <v>117563384</v>
      </c>
      <c r="Q1869" s="180" t="s">
        <v>7292</v>
      </c>
      <c r="R1869" s="180">
        <v>0</v>
      </c>
      <c r="S1869" s="180" t="s">
        <v>33</v>
      </c>
      <c r="T1869" s="180" t="s">
        <v>42</v>
      </c>
      <c r="U1869" s="155"/>
      <c r="V1869" s="155"/>
      <c r="W1869" s="155"/>
    </row>
    <row r="1870" spans="1:23" ht="15" customHeight="1">
      <c r="A1870" s="180" t="s">
        <v>444</v>
      </c>
      <c r="B1870" s="180">
        <v>151352981</v>
      </c>
      <c r="C1870" s="180" t="s">
        <v>1837</v>
      </c>
      <c r="D1870" s="180" t="s">
        <v>1839</v>
      </c>
      <c r="E1870" s="180" t="s">
        <v>1958</v>
      </c>
      <c r="F1870" s="180">
        <v>2107.9899999999998</v>
      </c>
      <c r="G1870" s="180" t="s">
        <v>1840</v>
      </c>
      <c r="H1870" s="180" t="s">
        <v>3955</v>
      </c>
      <c r="I1870" s="180" t="s">
        <v>2804</v>
      </c>
      <c r="J1870" s="180" t="s">
        <v>3956</v>
      </c>
      <c r="K1870" s="180" t="s">
        <v>3957</v>
      </c>
      <c r="L1870" s="180" t="s">
        <v>3958</v>
      </c>
      <c r="M1870" s="180" t="s">
        <v>1877</v>
      </c>
      <c r="N1870" s="180" t="s">
        <v>444</v>
      </c>
      <c r="O1870" s="180">
        <v>151348710</v>
      </c>
      <c r="P1870" s="180">
        <v>151353740</v>
      </c>
      <c r="Q1870" s="180" t="s">
        <v>3959</v>
      </c>
      <c r="R1870" s="180">
        <v>0</v>
      </c>
      <c r="S1870" s="180" t="s">
        <v>1905</v>
      </c>
      <c r="T1870" s="180" t="s">
        <v>42</v>
      </c>
      <c r="U1870" s="155"/>
      <c r="V1870" s="155"/>
      <c r="W1870" s="155"/>
    </row>
    <row r="1871" spans="1:23" ht="15" customHeight="1">
      <c r="A1871" s="180" t="s">
        <v>444</v>
      </c>
      <c r="B1871" s="180">
        <v>159239747</v>
      </c>
      <c r="C1871" s="180" t="s">
        <v>1837</v>
      </c>
      <c r="D1871" s="180" t="s">
        <v>3960</v>
      </c>
      <c r="E1871" s="180" t="s">
        <v>1866</v>
      </c>
      <c r="F1871" s="180">
        <v>743.1</v>
      </c>
      <c r="G1871" s="180" t="s">
        <v>1840</v>
      </c>
      <c r="H1871" s="180" t="s">
        <v>3961</v>
      </c>
      <c r="I1871" s="180" t="s">
        <v>3962</v>
      </c>
      <c r="J1871" s="180" t="s">
        <v>3963</v>
      </c>
      <c r="K1871" s="180" t="s">
        <v>3964</v>
      </c>
      <c r="L1871" s="180" t="s">
        <v>3965</v>
      </c>
      <c r="M1871" s="180" t="s">
        <v>1877</v>
      </c>
      <c r="N1871" s="180" t="s">
        <v>444</v>
      </c>
      <c r="O1871" s="180">
        <v>159239516</v>
      </c>
      <c r="P1871" s="180">
        <v>159239957</v>
      </c>
      <c r="Q1871" s="180" t="s">
        <v>3966</v>
      </c>
      <c r="R1871" s="180">
        <v>0</v>
      </c>
      <c r="S1871" s="180" t="s">
        <v>1905</v>
      </c>
      <c r="T1871" s="180" t="s">
        <v>42</v>
      </c>
      <c r="U1871" s="155"/>
      <c r="V1871" s="155"/>
      <c r="W1871" s="155"/>
    </row>
    <row r="1872" spans="1:23" ht="15" customHeight="1">
      <c r="A1872" s="180" t="s">
        <v>444</v>
      </c>
      <c r="B1872" s="180">
        <v>159790613</v>
      </c>
      <c r="C1872" s="180" t="s">
        <v>1837</v>
      </c>
      <c r="D1872" s="180" t="s">
        <v>3967</v>
      </c>
      <c r="E1872" s="180" t="s">
        <v>1866</v>
      </c>
      <c r="F1872" s="180">
        <v>1086.05</v>
      </c>
      <c r="G1872" s="180" t="s">
        <v>1840</v>
      </c>
      <c r="H1872" s="180" t="s">
        <v>3968</v>
      </c>
      <c r="I1872" s="180" t="s">
        <v>3969</v>
      </c>
      <c r="J1872" s="180" t="s">
        <v>3970</v>
      </c>
      <c r="K1872" s="180" t="s">
        <v>3971</v>
      </c>
      <c r="L1872" s="180" t="s">
        <v>3972</v>
      </c>
      <c r="M1872" s="180" t="s">
        <v>1844</v>
      </c>
      <c r="N1872" s="180" t="s">
        <v>444</v>
      </c>
      <c r="O1872" s="180">
        <v>159790587</v>
      </c>
      <c r="P1872" s="180">
        <v>159790639</v>
      </c>
      <c r="Q1872" s="180" t="s">
        <v>3973</v>
      </c>
      <c r="R1872" s="180">
        <v>0</v>
      </c>
      <c r="S1872" s="180" t="s">
        <v>1905</v>
      </c>
      <c r="T1872" s="180" t="s">
        <v>42</v>
      </c>
      <c r="U1872" s="155"/>
      <c r="V1872" s="155"/>
      <c r="W1872" s="155"/>
    </row>
    <row r="1873" spans="1:23" ht="15" customHeight="1">
      <c r="A1873" s="180" t="s">
        <v>444</v>
      </c>
      <c r="B1873" s="180">
        <v>160139865</v>
      </c>
      <c r="C1873" s="180" t="s">
        <v>1837</v>
      </c>
      <c r="D1873" s="180" t="s">
        <v>3974</v>
      </c>
      <c r="E1873" s="180" t="s">
        <v>1847</v>
      </c>
      <c r="F1873" s="180">
        <v>1401.51</v>
      </c>
      <c r="G1873" s="180" t="s">
        <v>1840</v>
      </c>
      <c r="H1873" s="180" t="s">
        <v>3975</v>
      </c>
      <c r="I1873" s="180" t="s">
        <v>1973</v>
      </c>
      <c r="J1873" s="180" t="s">
        <v>3976</v>
      </c>
      <c r="K1873" s="180" t="s">
        <v>3977</v>
      </c>
      <c r="L1873" s="180" t="s">
        <v>3978</v>
      </c>
      <c r="M1873" s="180" t="s">
        <v>1877</v>
      </c>
      <c r="N1873" s="180" t="s">
        <v>444</v>
      </c>
      <c r="O1873" s="180">
        <v>160139652</v>
      </c>
      <c r="P1873" s="180">
        <v>160139867</v>
      </c>
      <c r="Q1873" s="180" t="s">
        <v>3979</v>
      </c>
      <c r="R1873" s="180">
        <v>0</v>
      </c>
      <c r="S1873" s="180" t="s">
        <v>1905</v>
      </c>
      <c r="T1873" s="180" t="s">
        <v>42</v>
      </c>
      <c r="U1873" s="155"/>
      <c r="V1873" s="155"/>
      <c r="W1873" s="155"/>
    </row>
    <row r="1874" spans="1:23" ht="15" customHeight="1">
      <c r="A1874" s="180" t="s">
        <v>444</v>
      </c>
      <c r="B1874" s="180">
        <v>161098318</v>
      </c>
      <c r="C1874" s="180" t="s">
        <v>1837</v>
      </c>
      <c r="D1874" s="180" t="s">
        <v>2288</v>
      </c>
      <c r="E1874" s="180" t="s">
        <v>1847</v>
      </c>
      <c r="F1874" s="180">
        <v>1560.4</v>
      </c>
      <c r="G1874" s="180" t="s">
        <v>1840</v>
      </c>
      <c r="H1874" s="180" t="s">
        <v>3980</v>
      </c>
      <c r="I1874" s="180" t="s">
        <v>2277</v>
      </c>
      <c r="J1874" s="180" t="s">
        <v>3981</v>
      </c>
      <c r="K1874" s="180" t="s">
        <v>3982</v>
      </c>
      <c r="L1874" s="180" t="s">
        <v>1837</v>
      </c>
      <c r="M1874" s="180" t="s">
        <v>1877</v>
      </c>
      <c r="N1874" s="180" t="s">
        <v>444</v>
      </c>
      <c r="O1874" s="180">
        <v>161098277</v>
      </c>
      <c r="P1874" s="180">
        <v>161098427</v>
      </c>
      <c r="Q1874" s="180" t="s">
        <v>3983</v>
      </c>
      <c r="R1874" s="180">
        <v>0</v>
      </c>
      <c r="S1874" s="180" t="s">
        <v>1905</v>
      </c>
      <c r="T1874" s="180" t="s">
        <v>42</v>
      </c>
      <c r="U1874" s="155"/>
      <c r="V1874" s="155"/>
      <c r="W1874" s="155"/>
    </row>
    <row r="1875" spans="1:23" ht="15" customHeight="1">
      <c r="A1875" s="180" t="s">
        <v>444</v>
      </c>
      <c r="B1875" s="180">
        <v>170561925</v>
      </c>
      <c r="C1875" s="180" t="s">
        <v>1837</v>
      </c>
      <c r="D1875" s="180" t="s">
        <v>1890</v>
      </c>
      <c r="E1875" s="180" t="s">
        <v>1898</v>
      </c>
      <c r="F1875" s="180" t="s">
        <v>1837</v>
      </c>
      <c r="G1875" s="180" t="s">
        <v>1840</v>
      </c>
      <c r="H1875" s="180" t="s">
        <v>5599</v>
      </c>
      <c r="I1875" s="180" t="s">
        <v>1842</v>
      </c>
      <c r="J1875" s="180" t="s">
        <v>1837</v>
      </c>
      <c r="K1875" s="180" t="s">
        <v>7293</v>
      </c>
      <c r="L1875" s="180" t="s">
        <v>1837</v>
      </c>
      <c r="M1875" s="180" t="s">
        <v>1837</v>
      </c>
      <c r="N1875" s="180" t="s">
        <v>444</v>
      </c>
      <c r="O1875" s="180">
        <v>170561790</v>
      </c>
      <c r="P1875" s="180">
        <v>170562233</v>
      </c>
      <c r="Q1875" s="180" t="s">
        <v>3986</v>
      </c>
      <c r="R1875" s="180">
        <v>0</v>
      </c>
      <c r="S1875" s="180" t="s">
        <v>1905</v>
      </c>
      <c r="T1875" s="180" t="s">
        <v>42</v>
      </c>
      <c r="U1875" s="155"/>
      <c r="V1875" s="155"/>
      <c r="W1875" s="155"/>
    </row>
    <row r="1876" spans="1:23" ht="15" customHeight="1">
      <c r="A1876" s="180" t="s">
        <v>444</v>
      </c>
      <c r="B1876" s="180">
        <v>170561949</v>
      </c>
      <c r="C1876" s="180" t="s">
        <v>1837</v>
      </c>
      <c r="D1876" s="180" t="s">
        <v>2684</v>
      </c>
      <c r="E1876" s="180" t="s">
        <v>1866</v>
      </c>
      <c r="F1876" s="180">
        <v>124.47</v>
      </c>
      <c r="G1876" s="180" t="s">
        <v>1837</v>
      </c>
      <c r="H1876" s="180" t="s">
        <v>3984</v>
      </c>
      <c r="I1876" s="180" t="s">
        <v>1887</v>
      </c>
      <c r="J1876" s="180" t="s">
        <v>7294</v>
      </c>
      <c r="K1876" s="180" t="s">
        <v>1837</v>
      </c>
      <c r="L1876" s="180" t="s">
        <v>1837</v>
      </c>
      <c r="M1876" s="180" t="s">
        <v>1837</v>
      </c>
      <c r="N1876" s="180" t="s">
        <v>444</v>
      </c>
      <c r="O1876" s="180">
        <v>170561790</v>
      </c>
      <c r="P1876" s="180">
        <v>170562233</v>
      </c>
      <c r="Q1876" s="180" t="s">
        <v>3986</v>
      </c>
      <c r="R1876" s="180">
        <v>0</v>
      </c>
      <c r="S1876" s="180" t="s">
        <v>1905</v>
      </c>
      <c r="T1876" s="180" t="s">
        <v>42</v>
      </c>
      <c r="U1876" s="155"/>
      <c r="V1876" s="155"/>
      <c r="W1876" s="155"/>
    </row>
    <row r="1877" spans="1:23" ht="15" customHeight="1">
      <c r="A1877" s="180" t="s">
        <v>444</v>
      </c>
      <c r="B1877" s="180">
        <v>170561963</v>
      </c>
      <c r="C1877" s="180" t="s">
        <v>1837</v>
      </c>
      <c r="D1877" s="180" t="s">
        <v>2829</v>
      </c>
      <c r="E1877" s="180" t="s">
        <v>1890</v>
      </c>
      <c r="F1877" s="180">
        <v>105.68</v>
      </c>
      <c r="G1877" s="180" t="s">
        <v>2606</v>
      </c>
      <c r="H1877" s="180" t="s">
        <v>3987</v>
      </c>
      <c r="I1877" s="180" t="s">
        <v>2618</v>
      </c>
      <c r="J1877" s="180" t="s">
        <v>7295</v>
      </c>
      <c r="K1877" s="180" t="s">
        <v>1837</v>
      </c>
      <c r="L1877" s="180" t="s">
        <v>1837</v>
      </c>
      <c r="M1877" s="180" t="s">
        <v>1837</v>
      </c>
      <c r="N1877" s="180" t="s">
        <v>444</v>
      </c>
      <c r="O1877" s="180">
        <v>170561790</v>
      </c>
      <c r="P1877" s="180">
        <v>170562233</v>
      </c>
      <c r="Q1877" s="180" t="s">
        <v>3986</v>
      </c>
      <c r="R1877" s="180">
        <v>0</v>
      </c>
      <c r="S1877" s="180" t="s">
        <v>1905</v>
      </c>
      <c r="T1877" s="180" t="s">
        <v>42</v>
      </c>
      <c r="U1877" s="155"/>
      <c r="V1877" s="155"/>
      <c r="W1877" s="155"/>
    </row>
    <row r="1878" spans="1:23" ht="15" customHeight="1">
      <c r="A1878" s="180" t="s">
        <v>445</v>
      </c>
      <c r="B1878" s="180">
        <v>246502</v>
      </c>
      <c r="C1878" s="180" t="s">
        <v>1837</v>
      </c>
      <c r="D1878" s="180" t="s">
        <v>1866</v>
      </c>
      <c r="E1878" s="180" t="s">
        <v>5603</v>
      </c>
      <c r="F1878" s="180">
        <v>597.73</v>
      </c>
      <c r="G1878" s="180" t="s">
        <v>1840</v>
      </c>
      <c r="H1878" s="180" t="s">
        <v>5604</v>
      </c>
      <c r="I1878" s="180" t="s">
        <v>1893</v>
      </c>
      <c r="J1878" s="180" t="s">
        <v>1837</v>
      </c>
      <c r="K1878" s="180" t="s">
        <v>7296</v>
      </c>
      <c r="L1878" s="180" t="s">
        <v>1837</v>
      </c>
      <c r="M1878" s="180" t="s">
        <v>1837</v>
      </c>
      <c r="N1878" s="180" t="s">
        <v>445</v>
      </c>
      <c r="O1878" s="180">
        <v>246414</v>
      </c>
      <c r="P1878" s="180">
        <v>246507</v>
      </c>
      <c r="Q1878" s="180" t="s">
        <v>5607</v>
      </c>
      <c r="R1878" s="180">
        <v>0</v>
      </c>
      <c r="S1878" s="180" t="s">
        <v>1905</v>
      </c>
      <c r="T1878" s="180" t="s">
        <v>42</v>
      </c>
      <c r="U1878" s="155"/>
      <c r="V1878" s="155"/>
      <c r="W1878" s="155"/>
    </row>
    <row r="1879" spans="1:23" ht="15" customHeight="1">
      <c r="A1879" s="180" t="s">
        <v>445</v>
      </c>
      <c r="B1879" s="180">
        <v>1547017</v>
      </c>
      <c r="C1879" s="180" t="s">
        <v>1837</v>
      </c>
      <c r="D1879" s="180" t="s">
        <v>1890</v>
      </c>
      <c r="E1879" s="180" t="s">
        <v>2417</v>
      </c>
      <c r="F1879" s="180">
        <v>1466.4</v>
      </c>
      <c r="G1879" s="180" t="s">
        <v>1840</v>
      </c>
      <c r="H1879" s="180" t="s">
        <v>3995</v>
      </c>
      <c r="I1879" s="180" t="s">
        <v>2618</v>
      </c>
      <c r="J1879" s="180" t="s">
        <v>3996</v>
      </c>
      <c r="K1879" s="180" t="s">
        <v>3997</v>
      </c>
      <c r="L1879" s="180" t="s">
        <v>1837</v>
      </c>
      <c r="M1879" s="180" t="s">
        <v>1844</v>
      </c>
      <c r="N1879" s="180" t="s">
        <v>445</v>
      </c>
      <c r="O1879" s="180">
        <v>1546951</v>
      </c>
      <c r="P1879" s="180">
        <v>1547181</v>
      </c>
      <c r="Q1879" s="180" t="s">
        <v>3998</v>
      </c>
      <c r="R1879" s="180">
        <v>0</v>
      </c>
      <c r="S1879" s="180" t="s">
        <v>33</v>
      </c>
      <c r="T1879" s="180" t="s">
        <v>42</v>
      </c>
      <c r="U1879" s="155"/>
      <c r="V1879" s="155"/>
      <c r="W1879" s="155"/>
    </row>
    <row r="1880" spans="1:23" ht="15" customHeight="1">
      <c r="A1880" s="180" t="s">
        <v>445</v>
      </c>
      <c r="B1880" s="180">
        <v>2513247</v>
      </c>
      <c r="C1880" s="180" t="s">
        <v>1837</v>
      </c>
      <c r="D1880" s="180" t="s">
        <v>4004</v>
      </c>
      <c r="E1880" s="180" t="s">
        <v>1890</v>
      </c>
      <c r="F1880" s="180" t="s">
        <v>1837</v>
      </c>
      <c r="G1880" s="180" t="s">
        <v>1840</v>
      </c>
      <c r="H1880" s="180" t="s">
        <v>4005</v>
      </c>
      <c r="I1880" s="180" t="s">
        <v>1842</v>
      </c>
      <c r="J1880" s="180" t="s">
        <v>1837</v>
      </c>
      <c r="K1880" s="180" t="s">
        <v>4006</v>
      </c>
      <c r="L1880" s="180" t="s">
        <v>1837</v>
      </c>
      <c r="M1880" s="180" t="s">
        <v>1844</v>
      </c>
      <c r="N1880" s="180" t="s">
        <v>445</v>
      </c>
      <c r="O1880" s="180">
        <v>2513156</v>
      </c>
      <c r="P1880" s="180">
        <v>2513328</v>
      </c>
      <c r="Q1880" s="180" t="s">
        <v>4007</v>
      </c>
      <c r="R1880" s="180">
        <v>0</v>
      </c>
      <c r="S1880" s="180" t="s">
        <v>1905</v>
      </c>
      <c r="T1880" s="180" t="s">
        <v>42</v>
      </c>
      <c r="U1880" s="155"/>
      <c r="V1880" s="155"/>
      <c r="W1880" s="155"/>
    </row>
    <row r="1881" spans="1:23" ht="15" customHeight="1">
      <c r="A1881" s="180" t="s">
        <v>445</v>
      </c>
      <c r="B1881" s="180">
        <v>4791165</v>
      </c>
      <c r="C1881" s="180" t="s">
        <v>1837</v>
      </c>
      <c r="D1881" s="180" t="s">
        <v>7297</v>
      </c>
      <c r="E1881" s="180" t="s">
        <v>1847</v>
      </c>
      <c r="F1881" s="180">
        <v>611.91</v>
      </c>
      <c r="G1881" s="180" t="s">
        <v>1840</v>
      </c>
      <c r="H1881" s="180" t="s">
        <v>7298</v>
      </c>
      <c r="I1881" s="180" t="s">
        <v>6728</v>
      </c>
      <c r="J1881" s="180" t="s">
        <v>7299</v>
      </c>
      <c r="K1881" s="180" t="s">
        <v>7300</v>
      </c>
      <c r="L1881" s="180" t="s">
        <v>7301</v>
      </c>
      <c r="M1881" s="180" t="s">
        <v>1837</v>
      </c>
      <c r="N1881" s="180" t="s">
        <v>445</v>
      </c>
      <c r="O1881" s="180">
        <v>4791114</v>
      </c>
      <c r="P1881" s="180">
        <v>4791385</v>
      </c>
      <c r="Q1881" s="180" t="s">
        <v>7302</v>
      </c>
      <c r="R1881" s="180">
        <v>0</v>
      </c>
      <c r="S1881" s="180" t="s">
        <v>1905</v>
      </c>
      <c r="T1881" s="180" t="s">
        <v>42</v>
      </c>
      <c r="U1881" s="155"/>
      <c r="V1881" s="155"/>
      <c r="W1881" s="155"/>
    </row>
    <row r="1882" spans="1:23" ht="15" customHeight="1">
      <c r="A1882" s="180" t="s">
        <v>445</v>
      </c>
      <c r="B1882" s="180">
        <v>12342095</v>
      </c>
      <c r="C1882" s="180" t="s">
        <v>1837</v>
      </c>
      <c r="D1882" s="180" t="s">
        <v>2182</v>
      </c>
      <c r="E1882" s="180" t="s">
        <v>1890</v>
      </c>
      <c r="F1882" s="180">
        <v>1311.41</v>
      </c>
      <c r="G1882" s="180" t="s">
        <v>1840</v>
      </c>
      <c r="H1882" s="180" t="s">
        <v>7303</v>
      </c>
      <c r="I1882" s="180" t="s">
        <v>7304</v>
      </c>
      <c r="J1882" s="180" t="s">
        <v>7305</v>
      </c>
      <c r="K1882" s="180" t="s">
        <v>7306</v>
      </c>
      <c r="L1882" s="180" t="s">
        <v>7307</v>
      </c>
      <c r="M1882" s="180" t="s">
        <v>1837</v>
      </c>
      <c r="N1882" s="180" t="s">
        <v>445</v>
      </c>
      <c r="O1882" s="180">
        <v>12342058</v>
      </c>
      <c r="P1882" s="180">
        <v>12342154</v>
      </c>
      <c r="Q1882" s="180" t="s">
        <v>7308</v>
      </c>
      <c r="R1882" s="180">
        <v>0</v>
      </c>
      <c r="S1882" s="180" t="s">
        <v>33</v>
      </c>
      <c r="T1882" s="180" t="s">
        <v>42</v>
      </c>
      <c r="U1882" s="155"/>
      <c r="V1882" s="155"/>
      <c r="W1882" s="155"/>
    </row>
    <row r="1883" spans="1:23" ht="15" customHeight="1">
      <c r="A1883" s="180" t="s">
        <v>445</v>
      </c>
      <c r="B1883" s="180">
        <v>12351642</v>
      </c>
      <c r="C1883" s="180" t="s">
        <v>1837</v>
      </c>
      <c r="D1883" s="180" t="s">
        <v>1839</v>
      </c>
      <c r="E1883" s="180" t="s">
        <v>2135</v>
      </c>
      <c r="F1883" s="180">
        <v>1438.42</v>
      </c>
      <c r="G1883" s="180" t="s">
        <v>1840</v>
      </c>
      <c r="H1883" s="180" t="s">
        <v>7309</v>
      </c>
      <c r="I1883" s="180" t="s">
        <v>1868</v>
      </c>
      <c r="J1883" s="180" t="s">
        <v>7310</v>
      </c>
      <c r="K1883" s="180" t="s">
        <v>7311</v>
      </c>
      <c r="L1883" s="180" t="s">
        <v>7312</v>
      </c>
      <c r="M1883" s="180" t="s">
        <v>1837</v>
      </c>
      <c r="N1883" s="180" t="s">
        <v>445</v>
      </c>
      <c r="O1883" s="180">
        <v>12351572</v>
      </c>
      <c r="P1883" s="180">
        <v>12351713</v>
      </c>
      <c r="Q1883" s="180" t="s">
        <v>7308</v>
      </c>
      <c r="R1883" s="180">
        <v>0</v>
      </c>
      <c r="S1883" s="180" t="s">
        <v>33</v>
      </c>
      <c r="T1883" s="180" t="s">
        <v>42</v>
      </c>
      <c r="U1883" s="155"/>
      <c r="V1883" s="155"/>
      <c r="W1883" s="155"/>
    </row>
    <row r="1884" spans="1:23" ht="15" customHeight="1">
      <c r="A1884" s="180" t="s">
        <v>445</v>
      </c>
      <c r="B1884" s="180">
        <v>15686172</v>
      </c>
      <c r="C1884" s="180" t="s">
        <v>1837</v>
      </c>
      <c r="D1884" s="180" t="s">
        <v>2201</v>
      </c>
      <c r="E1884" s="180" t="s">
        <v>1890</v>
      </c>
      <c r="F1884" s="180">
        <v>824.4</v>
      </c>
      <c r="G1884" s="180" t="s">
        <v>1840</v>
      </c>
      <c r="H1884" s="180" t="s">
        <v>4008</v>
      </c>
      <c r="I1884" s="180" t="s">
        <v>1881</v>
      </c>
      <c r="J1884" s="180" t="s">
        <v>4009</v>
      </c>
      <c r="K1884" s="180" t="s">
        <v>4010</v>
      </c>
      <c r="L1884" s="180" t="s">
        <v>1837</v>
      </c>
      <c r="M1884" s="180" t="s">
        <v>1877</v>
      </c>
      <c r="N1884" s="180" t="s">
        <v>445</v>
      </c>
      <c r="O1884" s="180">
        <v>15685885</v>
      </c>
      <c r="P1884" s="180">
        <v>15686402</v>
      </c>
      <c r="Q1884" s="180" t="s">
        <v>4011</v>
      </c>
      <c r="R1884" s="180">
        <v>0</v>
      </c>
      <c r="S1884" s="180" t="s">
        <v>33</v>
      </c>
      <c r="T1884" s="180" t="s">
        <v>42</v>
      </c>
      <c r="U1884" s="155"/>
      <c r="V1884" s="155"/>
      <c r="W1884" s="155"/>
    </row>
    <row r="1885" spans="1:23" ht="15" customHeight="1">
      <c r="A1885" s="180" t="s">
        <v>445</v>
      </c>
      <c r="B1885" s="180">
        <v>25226950</v>
      </c>
      <c r="C1885" s="180" t="s">
        <v>1837</v>
      </c>
      <c r="D1885" s="180" t="s">
        <v>7287</v>
      </c>
      <c r="E1885" s="180" t="s">
        <v>1839</v>
      </c>
      <c r="F1885" s="180">
        <v>1215.5</v>
      </c>
      <c r="G1885" s="180" t="s">
        <v>1840</v>
      </c>
      <c r="H1885" s="180" t="s">
        <v>7313</v>
      </c>
      <c r="I1885" s="180" t="s">
        <v>4619</v>
      </c>
      <c r="J1885" s="180" t="s">
        <v>7314</v>
      </c>
      <c r="K1885" s="180" t="s">
        <v>7315</v>
      </c>
      <c r="L1885" s="180" t="s">
        <v>7316</v>
      </c>
      <c r="M1885" s="180" t="s">
        <v>1837</v>
      </c>
      <c r="N1885" s="180" t="s">
        <v>445</v>
      </c>
      <c r="O1885" s="180">
        <v>25226625</v>
      </c>
      <c r="P1885" s="180">
        <v>25227026</v>
      </c>
      <c r="Q1885" s="180" t="s">
        <v>7317</v>
      </c>
      <c r="R1885" s="180">
        <v>0</v>
      </c>
      <c r="S1885" s="180" t="s">
        <v>33</v>
      </c>
      <c r="T1885" s="180" t="s">
        <v>42</v>
      </c>
      <c r="U1885" s="155"/>
      <c r="V1885" s="155"/>
      <c r="W1885" s="155"/>
    </row>
    <row r="1886" spans="1:23" ht="15" customHeight="1">
      <c r="A1886" s="180" t="s">
        <v>445</v>
      </c>
      <c r="B1886" s="180">
        <v>36407740</v>
      </c>
      <c r="C1886" s="180" t="s">
        <v>1837</v>
      </c>
      <c r="D1886" s="180" t="s">
        <v>1890</v>
      </c>
      <c r="E1886" s="180" t="s">
        <v>3612</v>
      </c>
      <c r="F1886" s="180">
        <v>1622.35</v>
      </c>
      <c r="G1886" s="180" t="s">
        <v>1840</v>
      </c>
      <c r="H1886" s="180" t="s">
        <v>4016</v>
      </c>
      <c r="I1886" s="180" t="s">
        <v>2061</v>
      </c>
      <c r="J1886" s="180" t="s">
        <v>7318</v>
      </c>
      <c r="K1886" s="180" t="s">
        <v>7319</v>
      </c>
      <c r="L1886" s="180" t="s">
        <v>7320</v>
      </c>
      <c r="M1886" s="180" t="s">
        <v>1837</v>
      </c>
      <c r="N1886" s="180" t="s">
        <v>445</v>
      </c>
      <c r="O1886" s="180">
        <v>36407733</v>
      </c>
      <c r="P1886" s="180">
        <v>36407956</v>
      </c>
      <c r="Q1886" s="180" t="s">
        <v>4020</v>
      </c>
      <c r="R1886" s="180">
        <v>0</v>
      </c>
      <c r="S1886" s="180" t="s">
        <v>1905</v>
      </c>
      <c r="T1886" s="180" t="s">
        <v>42</v>
      </c>
      <c r="U1886" s="155"/>
      <c r="V1886" s="155"/>
      <c r="W1886" s="155"/>
    </row>
    <row r="1887" spans="1:23" ht="15" customHeight="1">
      <c r="A1887" s="180" t="s">
        <v>445</v>
      </c>
      <c r="B1887" s="180">
        <v>51030870</v>
      </c>
      <c r="C1887" s="180" t="s">
        <v>1837</v>
      </c>
      <c r="D1887" s="180" t="s">
        <v>4021</v>
      </c>
      <c r="E1887" s="180" t="s">
        <v>1866</v>
      </c>
      <c r="F1887" s="180">
        <v>1522.44</v>
      </c>
      <c r="G1887" s="180" t="s">
        <v>1840</v>
      </c>
      <c r="H1887" s="180" t="s">
        <v>4022</v>
      </c>
      <c r="I1887" s="180" t="s">
        <v>2439</v>
      </c>
      <c r="J1887" s="180" t="s">
        <v>4023</v>
      </c>
      <c r="K1887" s="180" t="s">
        <v>4024</v>
      </c>
      <c r="L1887" s="180" t="s">
        <v>4025</v>
      </c>
      <c r="M1887" s="180" t="s">
        <v>1844</v>
      </c>
      <c r="N1887" s="180" t="s">
        <v>445</v>
      </c>
      <c r="O1887" s="180">
        <v>51030811</v>
      </c>
      <c r="P1887" s="180">
        <v>51030909</v>
      </c>
      <c r="Q1887" s="180" t="s">
        <v>4026</v>
      </c>
      <c r="R1887" s="180">
        <v>0</v>
      </c>
      <c r="S1887" s="180" t="s">
        <v>33</v>
      </c>
      <c r="T1887" s="180" t="s">
        <v>42</v>
      </c>
      <c r="U1887" s="155"/>
      <c r="V1887" s="155"/>
      <c r="W1887" s="155"/>
    </row>
    <row r="1888" spans="1:23" ht="15" customHeight="1">
      <c r="A1888" s="180" t="s">
        <v>445</v>
      </c>
      <c r="B1888" s="180">
        <v>56021097</v>
      </c>
      <c r="C1888" s="180" t="s">
        <v>1837</v>
      </c>
      <c r="D1888" s="180" t="s">
        <v>1847</v>
      </c>
      <c r="E1888" s="180" t="s">
        <v>2297</v>
      </c>
      <c r="F1888" s="180">
        <v>30</v>
      </c>
      <c r="G1888" s="180" t="s">
        <v>1840</v>
      </c>
      <c r="H1888" s="180" t="s">
        <v>7321</v>
      </c>
      <c r="I1888" s="180" t="s">
        <v>773</v>
      </c>
      <c r="J1888" s="180" t="s">
        <v>1837</v>
      </c>
      <c r="K1888" s="180" t="s">
        <v>1837</v>
      </c>
      <c r="L1888" s="180" t="s">
        <v>1837</v>
      </c>
      <c r="M1888" s="180" t="s">
        <v>1896</v>
      </c>
      <c r="N1888" s="180" t="s">
        <v>445</v>
      </c>
      <c r="O1888" s="180">
        <v>56021072</v>
      </c>
      <c r="P1888" s="180">
        <v>56021212</v>
      </c>
      <c r="Q1888" s="180" t="s">
        <v>7322</v>
      </c>
      <c r="R1888" s="180">
        <v>0</v>
      </c>
      <c r="S1888" s="180" t="s">
        <v>33</v>
      </c>
      <c r="T1888" s="180" t="s">
        <v>42</v>
      </c>
      <c r="U1888" s="155"/>
      <c r="V1888" s="155"/>
      <c r="W1888" s="155"/>
    </row>
    <row r="1889" spans="1:23" ht="15" customHeight="1">
      <c r="A1889" s="180" t="s">
        <v>445</v>
      </c>
      <c r="B1889" s="180">
        <v>56021126</v>
      </c>
      <c r="C1889" s="180" t="s">
        <v>1837</v>
      </c>
      <c r="D1889" s="180" t="s">
        <v>1839</v>
      </c>
      <c r="E1889" s="180" t="s">
        <v>7323</v>
      </c>
      <c r="F1889" s="180">
        <v>30</v>
      </c>
      <c r="G1889" s="180" t="s">
        <v>1840</v>
      </c>
      <c r="H1889" s="180" t="s">
        <v>7324</v>
      </c>
      <c r="I1889" s="180" t="s">
        <v>773</v>
      </c>
      <c r="J1889" s="180" t="s">
        <v>1837</v>
      </c>
      <c r="K1889" s="180" t="s">
        <v>1837</v>
      </c>
      <c r="L1889" s="180" t="s">
        <v>1837</v>
      </c>
      <c r="M1889" s="180" t="s">
        <v>1896</v>
      </c>
      <c r="N1889" s="180" t="s">
        <v>445</v>
      </c>
      <c r="O1889" s="180">
        <v>56021072</v>
      </c>
      <c r="P1889" s="180">
        <v>56021212</v>
      </c>
      <c r="Q1889" s="180" t="s">
        <v>7322</v>
      </c>
      <c r="R1889" s="180">
        <v>0</v>
      </c>
      <c r="S1889" s="180" t="s">
        <v>33</v>
      </c>
      <c r="T1889" s="180" t="s">
        <v>42</v>
      </c>
      <c r="U1889" s="155"/>
      <c r="V1889" s="155"/>
      <c r="W1889" s="155"/>
    </row>
    <row r="1890" spans="1:23" ht="15" customHeight="1">
      <c r="A1890" s="180" t="s">
        <v>445</v>
      </c>
      <c r="B1890" s="180">
        <v>64708638</v>
      </c>
      <c r="C1890" s="180" t="s">
        <v>1837</v>
      </c>
      <c r="D1890" s="180" t="s">
        <v>1839</v>
      </c>
      <c r="E1890" s="180" t="s">
        <v>2579</v>
      </c>
      <c r="F1890" s="180">
        <v>1774.79</v>
      </c>
      <c r="G1890" s="180" t="s">
        <v>1837</v>
      </c>
      <c r="H1890" s="180" t="s">
        <v>4027</v>
      </c>
      <c r="I1890" s="180" t="s">
        <v>4028</v>
      </c>
      <c r="J1890" s="180" t="s">
        <v>1837</v>
      </c>
      <c r="K1890" s="180" t="s">
        <v>1837</v>
      </c>
      <c r="L1890" s="180" t="s">
        <v>7325</v>
      </c>
      <c r="M1890" s="180" t="s">
        <v>1837</v>
      </c>
      <c r="N1890" s="180" t="s">
        <v>445</v>
      </c>
      <c r="O1890" s="180">
        <v>64706323</v>
      </c>
      <c r="P1890" s="180">
        <v>64708656</v>
      </c>
      <c r="Q1890" s="180" t="s">
        <v>4030</v>
      </c>
      <c r="R1890" s="180">
        <v>0</v>
      </c>
      <c r="S1890" s="180" t="s">
        <v>1905</v>
      </c>
      <c r="T1890" s="180" t="s">
        <v>42</v>
      </c>
      <c r="U1890" s="155"/>
      <c r="V1890" s="155"/>
      <c r="W1890" s="155"/>
    </row>
    <row r="1891" spans="1:23" ht="15" customHeight="1">
      <c r="A1891" s="180" t="s">
        <v>445</v>
      </c>
      <c r="B1891" s="180">
        <v>64708639</v>
      </c>
      <c r="C1891" s="180" t="s">
        <v>1837</v>
      </c>
      <c r="D1891" s="180" t="s">
        <v>1866</v>
      </c>
      <c r="E1891" s="180" t="s">
        <v>2066</v>
      </c>
      <c r="F1891" s="180">
        <v>1988.23</v>
      </c>
      <c r="G1891" s="180" t="s">
        <v>1837</v>
      </c>
      <c r="H1891" s="180" t="s">
        <v>4031</v>
      </c>
      <c r="I1891" s="180" t="s">
        <v>2458</v>
      </c>
      <c r="J1891" s="180" t="s">
        <v>7326</v>
      </c>
      <c r="K1891" s="180" t="s">
        <v>1837</v>
      </c>
      <c r="L1891" s="180" t="s">
        <v>1837</v>
      </c>
      <c r="M1891" s="180" t="s">
        <v>1837</v>
      </c>
      <c r="N1891" s="180" t="s">
        <v>445</v>
      </c>
      <c r="O1891" s="180">
        <v>64706323</v>
      </c>
      <c r="P1891" s="180">
        <v>64708656</v>
      </c>
      <c r="Q1891" s="180" t="s">
        <v>4030</v>
      </c>
      <c r="R1891" s="180">
        <v>0</v>
      </c>
      <c r="S1891" s="180" t="s">
        <v>1905</v>
      </c>
      <c r="T1891" s="180" t="s">
        <v>42</v>
      </c>
      <c r="U1891" s="155"/>
      <c r="V1891" s="155"/>
      <c r="W1891" s="155"/>
    </row>
    <row r="1892" spans="1:23" ht="15" customHeight="1">
      <c r="A1892" s="180" t="s">
        <v>445</v>
      </c>
      <c r="B1892" s="180">
        <v>65954366</v>
      </c>
      <c r="C1892" s="180" t="s">
        <v>1837</v>
      </c>
      <c r="D1892" s="180" t="s">
        <v>1839</v>
      </c>
      <c r="E1892" s="180" t="s">
        <v>7327</v>
      </c>
      <c r="F1892" s="180">
        <v>995.73</v>
      </c>
      <c r="G1892" s="180" t="s">
        <v>1840</v>
      </c>
      <c r="H1892" s="180" t="s">
        <v>7328</v>
      </c>
      <c r="I1892" s="180" t="s">
        <v>2104</v>
      </c>
      <c r="J1892" s="180" t="s">
        <v>7329</v>
      </c>
      <c r="K1892" s="180" t="s">
        <v>7330</v>
      </c>
      <c r="L1892" s="180" t="s">
        <v>1837</v>
      </c>
      <c r="M1892" s="180" t="s">
        <v>1837</v>
      </c>
      <c r="N1892" s="180" t="s">
        <v>445</v>
      </c>
      <c r="O1892" s="180">
        <v>65954073</v>
      </c>
      <c r="P1892" s="180">
        <v>65954413</v>
      </c>
      <c r="Q1892" s="180" t="s">
        <v>7331</v>
      </c>
      <c r="R1892" s="180">
        <v>0</v>
      </c>
      <c r="S1892" s="180" t="s">
        <v>1905</v>
      </c>
      <c r="T1892" s="180" t="s">
        <v>42</v>
      </c>
      <c r="U1892" s="155"/>
      <c r="V1892" s="155"/>
      <c r="W1892" s="155"/>
    </row>
    <row r="1893" spans="1:23" ht="15" customHeight="1">
      <c r="A1893" s="180" t="s">
        <v>445</v>
      </c>
      <c r="B1893" s="180">
        <v>72744551</v>
      </c>
      <c r="C1893" s="180" t="s">
        <v>1837</v>
      </c>
      <c r="D1893" s="180" t="s">
        <v>1847</v>
      </c>
      <c r="E1893" s="180" t="s">
        <v>2085</v>
      </c>
      <c r="F1893" s="180">
        <v>1597.73</v>
      </c>
      <c r="G1893" s="180" t="s">
        <v>1840</v>
      </c>
      <c r="H1893" s="180" t="s">
        <v>4033</v>
      </c>
      <c r="I1893" s="180" t="s">
        <v>2277</v>
      </c>
      <c r="J1893" s="180" t="s">
        <v>7332</v>
      </c>
      <c r="K1893" s="180" t="s">
        <v>7333</v>
      </c>
      <c r="L1893" s="180" t="s">
        <v>1837</v>
      </c>
      <c r="M1893" s="180" t="s">
        <v>1837</v>
      </c>
      <c r="N1893" s="180" t="s">
        <v>445</v>
      </c>
      <c r="O1893" s="180">
        <v>72744483</v>
      </c>
      <c r="P1893" s="180">
        <v>72744601</v>
      </c>
      <c r="Q1893" s="180" t="s">
        <v>4036</v>
      </c>
      <c r="R1893" s="180">
        <v>0</v>
      </c>
      <c r="S1893" s="180" t="s">
        <v>33</v>
      </c>
      <c r="T1893" s="180" t="s">
        <v>42</v>
      </c>
      <c r="U1893" s="155"/>
      <c r="V1893" s="155"/>
      <c r="W1893" s="155"/>
    </row>
    <row r="1894" spans="1:23" ht="15" customHeight="1">
      <c r="A1894" s="180" t="s">
        <v>445</v>
      </c>
      <c r="B1894" s="180">
        <v>82952172</v>
      </c>
      <c r="C1894" s="180" t="s">
        <v>1837</v>
      </c>
      <c r="D1894" s="180" t="s">
        <v>1839</v>
      </c>
      <c r="E1894" s="180" t="s">
        <v>3786</v>
      </c>
      <c r="F1894" s="180">
        <v>3797.02</v>
      </c>
      <c r="G1894" s="180" t="s">
        <v>1840</v>
      </c>
      <c r="H1894" s="180" t="s">
        <v>4041</v>
      </c>
      <c r="I1894" s="180" t="s">
        <v>2149</v>
      </c>
      <c r="J1894" s="180" t="s">
        <v>4042</v>
      </c>
      <c r="K1894" s="180" t="s">
        <v>4043</v>
      </c>
      <c r="L1894" s="180" t="s">
        <v>4044</v>
      </c>
      <c r="M1894" s="180" t="s">
        <v>1877</v>
      </c>
      <c r="N1894" s="180" t="s">
        <v>445</v>
      </c>
      <c r="O1894" s="180">
        <v>82951855</v>
      </c>
      <c r="P1894" s="180">
        <v>82956935</v>
      </c>
      <c r="Q1894" s="180" t="s">
        <v>4045</v>
      </c>
      <c r="R1894" s="180">
        <v>0</v>
      </c>
      <c r="S1894" s="180" t="s">
        <v>33</v>
      </c>
      <c r="T1894" s="180" t="s">
        <v>42</v>
      </c>
      <c r="U1894" s="155"/>
      <c r="V1894" s="155"/>
      <c r="W1894" s="155"/>
    </row>
    <row r="1895" spans="1:23" ht="15" customHeight="1">
      <c r="A1895" s="180" t="s">
        <v>445</v>
      </c>
      <c r="B1895" s="180">
        <v>92022864</v>
      </c>
      <c r="C1895" s="180" t="s">
        <v>1837</v>
      </c>
      <c r="D1895" s="180" t="s">
        <v>1890</v>
      </c>
      <c r="E1895" s="180" t="s">
        <v>3218</v>
      </c>
      <c r="F1895" s="180">
        <v>1676.96</v>
      </c>
      <c r="G1895" s="180" t="s">
        <v>1840</v>
      </c>
      <c r="H1895" s="180" t="s">
        <v>7334</v>
      </c>
      <c r="I1895" s="180" t="s">
        <v>2149</v>
      </c>
      <c r="J1895" s="180" t="s">
        <v>7335</v>
      </c>
      <c r="K1895" s="180" t="s">
        <v>7336</v>
      </c>
      <c r="L1895" s="180" t="s">
        <v>7337</v>
      </c>
      <c r="M1895" s="180" t="s">
        <v>1837</v>
      </c>
      <c r="N1895" s="180" t="s">
        <v>445</v>
      </c>
      <c r="O1895" s="180">
        <v>92022813</v>
      </c>
      <c r="P1895" s="180">
        <v>92023009</v>
      </c>
      <c r="Q1895" s="180" t="s">
        <v>7338</v>
      </c>
      <c r="R1895" s="180">
        <v>0</v>
      </c>
      <c r="S1895" s="180" t="s">
        <v>1905</v>
      </c>
      <c r="T1895" s="180" t="s">
        <v>42</v>
      </c>
      <c r="U1895" s="155"/>
      <c r="V1895" s="155"/>
      <c r="W1895" s="155"/>
    </row>
    <row r="1896" spans="1:23" ht="15" customHeight="1">
      <c r="A1896" s="180" t="s">
        <v>445</v>
      </c>
      <c r="B1896" s="180">
        <v>94423072</v>
      </c>
      <c r="C1896" s="180" t="s">
        <v>1837</v>
      </c>
      <c r="D1896" s="180" t="s">
        <v>1847</v>
      </c>
      <c r="E1896" s="180" t="s">
        <v>2782</v>
      </c>
      <c r="F1896" s="180">
        <v>1186.79</v>
      </c>
      <c r="G1896" s="180" t="s">
        <v>1840</v>
      </c>
      <c r="H1896" s="180" t="s">
        <v>7339</v>
      </c>
      <c r="I1896" s="180" t="s">
        <v>7340</v>
      </c>
      <c r="J1896" s="180" t="s">
        <v>7341</v>
      </c>
      <c r="K1896" s="180" t="s">
        <v>7342</v>
      </c>
      <c r="L1896" s="180" t="s">
        <v>7343</v>
      </c>
      <c r="M1896" s="180" t="s">
        <v>1837</v>
      </c>
      <c r="N1896" s="180" t="s">
        <v>445</v>
      </c>
      <c r="O1896" s="180">
        <v>94422956</v>
      </c>
      <c r="P1896" s="180">
        <v>94423118</v>
      </c>
      <c r="Q1896" s="180" t="s">
        <v>7344</v>
      </c>
      <c r="R1896" s="180">
        <v>0</v>
      </c>
      <c r="S1896" s="180" t="s">
        <v>1905</v>
      </c>
      <c r="T1896" s="180" t="s">
        <v>42</v>
      </c>
      <c r="U1896" s="155"/>
      <c r="V1896" s="155"/>
      <c r="W1896" s="155"/>
    </row>
    <row r="1897" spans="1:23" ht="15" customHeight="1">
      <c r="A1897" s="180" t="s">
        <v>445</v>
      </c>
      <c r="B1897" s="180">
        <v>99836454</v>
      </c>
      <c r="C1897" s="180" t="s">
        <v>1837</v>
      </c>
      <c r="D1897" s="180" t="s">
        <v>2135</v>
      </c>
      <c r="E1897" s="180" t="s">
        <v>1839</v>
      </c>
      <c r="F1897" s="180">
        <v>1392.16</v>
      </c>
      <c r="G1897" s="180" t="s">
        <v>1840</v>
      </c>
      <c r="H1897" s="180" t="s">
        <v>7345</v>
      </c>
      <c r="I1897" s="180" t="s">
        <v>7346</v>
      </c>
      <c r="J1897" s="180" t="s">
        <v>7347</v>
      </c>
      <c r="K1897" s="180" t="s">
        <v>7348</v>
      </c>
      <c r="L1897" s="180" t="s">
        <v>7349</v>
      </c>
      <c r="M1897" s="180" t="s">
        <v>1837</v>
      </c>
      <c r="N1897" s="180" t="s">
        <v>445</v>
      </c>
      <c r="O1897" s="180">
        <v>99836452</v>
      </c>
      <c r="P1897" s="180">
        <v>99836546</v>
      </c>
      <c r="Q1897" s="180" t="s">
        <v>7350</v>
      </c>
      <c r="R1897" s="180">
        <v>0</v>
      </c>
      <c r="S1897" s="180" t="s">
        <v>1905</v>
      </c>
      <c r="T1897" s="180" t="s">
        <v>42</v>
      </c>
      <c r="U1897" s="155"/>
      <c r="V1897" s="155"/>
      <c r="W1897" s="155"/>
    </row>
    <row r="1898" spans="1:23" ht="15" customHeight="1">
      <c r="A1898" s="180" t="s">
        <v>445</v>
      </c>
      <c r="B1898" s="180">
        <v>100114216</v>
      </c>
      <c r="C1898" s="180" t="s">
        <v>1837</v>
      </c>
      <c r="D1898" s="180" t="s">
        <v>7351</v>
      </c>
      <c r="E1898" s="180" t="s">
        <v>1866</v>
      </c>
      <c r="F1898" s="180">
        <v>482.04</v>
      </c>
      <c r="G1898" s="180" t="s">
        <v>1840</v>
      </c>
      <c r="H1898" s="180" t="s">
        <v>7352</v>
      </c>
      <c r="I1898" s="180" t="s">
        <v>7340</v>
      </c>
      <c r="J1898" s="180" t="s">
        <v>7353</v>
      </c>
      <c r="K1898" s="180" t="s">
        <v>7354</v>
      </c>
      <c r="L1898" s="180" t="s">
        <v>7355</v>
      </c>
      <c r="M1898" s="180" t="s">
        <v>1837</v>
      </c>
      <c r="N1898" s="180" t="s">
        <v>445</v>
      </c>
      <c r="O1898" s="180">
        <v>100114053</v>
      </c>
      <c r="P1898" s="180">
        <v>100114268</v>
      </c>
      <c r="Q1898" s="180" t="s">
        <v>7356</v>
      </c>
      <c r="R1898" s="180">
        <v>0</v>
      </c>
      <c r="S1898" s="180" t="s">
        <v>33</v>
      </c>
      <c r="T1898" s="180" t="s">
        <v>42</v>
      </c>
      <c r="U1898" s="155"/>
      <c r="V1898" s="155"/>
      <c r="W1898" s="155"/>
    </row>
    <row r="1899" spans="1:23" ht="15" customHeight="1">
      <c r="A1899" s="180" t="s">
        <v>445</v>
      </c>
      <c r="B1899" s="180">
        <v>100114245</v>
      </c>
      <c r="C1899" s="180" t="s">
        <v>1837</v>
      </c>
      <c r="D1899" s="180" t="s">
        <v>1865</v>
      </c>
      <c r="E1899" s="180" t="s">
        <v>1866</v>
      </c>
      <c r="F1899" s="180">
        <v>687.06</v>
      </c>
      <c r="G1899" s="180" t="s">
        <v>1840</v>
      </c>
      <c r="H1899" s="180" t="s">
        <v>7357</v>
      </c>
      <c r="I1899" s="180" t="s">
        <v>3172</v>
      </c>
      <c r="J1899" s="180" t="s">
        <v>7358</v>
      </c>
      <c r="K1899" s="180" t="s">
        <v>7359</v>
      </c>
      <c r="L1899" s="180" t="s">
        <v>7360</v>
      </c>
      <c r="M1899" s="180" t="s">
        <v>1837</v>
      </c>
      <c r="N1899" s="180" t="s">
        <v>445</v>
      </c>
      <c r="O1899" s="180">
        <v>100114053</v>
      </c>
      <c r="P1899" s="180">
        <v>100114268</v>
      </c>
      <c r="Q1899" s="180" t="s">
        <v>7356</v>
      </c>
      <c r="R1899" s="180">
        <v>0</v>
      </c>
      <c r="S1899" s="180" t="s">
        <v>33</v>
      </c>
      <c r="T1899" s="180" t="s">
        <v>42</v>
      </c>
      <c r="U1899" s="155"/>
      <c r="V1899" s="155"/>
      <c r="W1899" s="155"/>
    </row>
    <row r="1900" spans="1:23" ht="15" customHeight="1">
      <c r="A1900" s="180" t="s">
        <v>445</v>
      </c>
      <c r="B1900" s="180">
        <v>100773853</v>
      </c>
      <c r="C1900" s="180" t="s">
        <v>1837</v>
      </c>
      <c r="D1900" s="180" t="s">
        <v>2500</v>
      </c>
      <c r="E1900" s="180" t="s">
        <v>1839</v>
      </c>
      <c r="F1900" s="180">
        <v>1599.73</v>
      </c>
      <c r="G1900" s="180" t="s">
        <v>1837</v>
      </c>
      <c r="H1900" s="180" t="s">
        <v>7361</v>
      </c>
      <c r="I1900" s="180" t="s">
        <v>2277</v>
      </c>
      <c r="J1900" s="180" t="s">
        <v>7362</v>
      </c>
      <c r="K1900" s="180" t="s">
        <v>1837</v>
      </c>
      <c r="L1900" s="180" t="s">
        <v>1837</v>
      </c>
      <c r="M1900" s="180" t="s">
        <v>1837</v>
      </c>
      <c r="N1900" s="180" t="s">
        <v>445</v>
      </c>
      <c r="O1900" s="180">
        <v>100773720</v>
      </c>
      <c r="P1900" s="180">
        <v>100773865</v>
      </c>
      <c r="Q1900" s="180" t="s">
        <v>4052</v>
      </c>
      <c r="R1900" s="180">
        <v>0</v>
      </c>
      <c r="S1900" s="180" t="s">
        <v>1905</v>
      </c>
      <c r="T1900" s="180" t="s">
        <v>42</v>
      </c>
      <c r="U1900" s="155"/>
      <c r="V1900" s="155"/>
      <c r="W1900" s="155"/>
    </row>
    <row r="1901" spans="1:23" ht="15" customHeight="1">
      <c r="A1901" s="180" t="s">
        <v>445</v>
      </c>
      <c r="B1901" s="180">
        <v>100957124</v>
      </c>
      <c r="C1901" s="180" t="s">
        <v>1837</v>
      </c>
      <c r="D1901" s="180" t="s">
        <v>4053</v>
      </c>
      <c r="E1901" s="180" t="s">
        <v>1839</v>
      </c>
      <c r="F1901" s="180">
        <v>2447.73</v>
      </c>
      <c r="G1901" s="180" t="s">
        <v>1837</v>
      </c>
      <c r="H1901" s="180" t="s">
        <v>4054</v>
      </c>
      <c r="I1901" s="180" t="s">
        <v>2104</v>
      </c>
      <c r="J1901" s="180" t="s">
        <v>7363</v>
      </c>
      <c r="K1901" s="180" t="s">
        <v>1837</v>
      </c>
      <c r="L1901" s="180" t="s">
        <v>1837</v>
      </c>
      <c r="M1901" s="180" t="s">
        <v>1837</v>
      </c>
      <c r="N1901" s="180" t="s">
        <v>445</v>
      </c>
      <c r="O1901" s="180">
        <v>100951840</v>
      </c>
      <c r="P1901" s="180">
        <v>100960645</v>
      </c>
      <c r="Q1901" s="180" t="s">
        <v>4056</v>
      </c>
      <c r="R1901" s="180">
        <v>0</v>
      </c>
      <c r="S1901" s="180" t="s">
        <v>1905</v>
      </c>
      <c r="T1901" s="180" t="s">
        <v>42</v>
      </c>
      <c r="U1901" s="155"/>
      <c r="V1901" s="155"/>
      <c r="W1901" s="155"/>
    </row>
    <row r="1902" spans="1:23" ht="15" customHeight="1">
      <c r="A1902" s="180" t="s">
        <v>445</v>
      </c>
      <c r="B1902" s="180">
        <v>100959508</v>
      </c>
      <c r="C1902" s="180" t="s">
        <v>1837</v>
      </c>
      <c r="D1902" s="180" t="s">
        <v>1847</v>
      </c>
      <c r="E1902" s="180" t="s">
        <v>1920</v>
      </c>
      <c r="F1902" s="180">
        <v>2444.4</v>
      </c>
      <c r="G1902" s="180" t="s">
        <v>1837</v>
      </c>
      <c r="H1902" s="180" t="s">
        <v>4063</v>
      </c>
      <c r="I1902" s="180" t="s">
        <v>1881</v>
      </c>
      <c r="J1902" s="180" t="s">
        <v>7364</v>
      </c>
      <c r="K1902" s="180" t="s">
        <v>1837</v>
      </c>
      <c r="L1902" s="180" t="s">
        <v>1837</v>
      </c>
      <c r="M1902" s="180" t="s">
        <v>1837</v>
      </c>
      <c r="N1902" s="180" t="s">
        <v>445</v>
      </c>
      <c r="O1902" s="180">
        <v>100951840</v>
      </c>
      <c r="P1902" s="180">
        <v>100960645</v>
      </c>
      <c r="Q1902" s="180" t="s">
        <v>4056</v>
      </c>
      <c r="R1902" s="180">
        <v>0</v>
      </c>
      <c r="S1902" s="180" t="s">
        <v>1905</v>
      </c>
      <c r="T1902" s="180" t="s">
        <v>42</v>
      </c>
      <c r="U1902" s="155"/>
      <c r="V1902" s="155"/>
      <c r="W1902" s="155"/>
    </row>
    <row r="1903" spans="1:23" ht="15" customHeight="1">
      <c r="A1903" s="180" t="s">
        <v>445</v>
      </c>
      <c r="B1903" s="180">
        <v>100960581</v>
      </c>
      <c r="C1903" s="180" t="s">
        <v>1837</v>
      </c>
      <c r="D1903" s="180" t="s">
        <v>7365</v>
      </c>
      <c r="E1903" s="180" t="s">
        <v>1890</v>
      </c>
      <c r="F1903" s="180">
        <v>20.77</v>
      </c>
      <c r="G1903" s="180" t="s">
        <v>1840</v>
      </c>
      <c r="H1903" s="180" t="s">
        <v>7366</v>
      </c>
      <c r="I1903" s="180" t="s">
        <v>2618</v>
      </c>
      <c r="J1903" s="180" t="s">
        <v>7367</v>
      </c>
      <c r="K1903" s="180" t="s">
        <v>1837</v>
      </c>
      <c r="L1903" s="180" t="s">
        <v>1837</v>
      </c>
      <c r="M1903" s="180" t="s">
        <v>1837</v>
      </c>
      <c r="N1903" s="180" t="s">
        <v>445</v>
      </c>
      <c r="O1903" s="180">
        <v>100951840</v>
      </c>
      <c r="P1903" s="180">
        <v>100960645</v>
      </c>
      <c r="Q1903" s="180" t="s">
        <v>4056</v>
      </c>
      <c r="R1903" s="180">
        <v>0</v>
      </c>
      <c r="S1903" s="180" t="s">
        <v>1905</v>
      </c>
      <c r="T1903" s="180" t="s">
        <v>42</v>
      </c>
      <c r="U1903" s="155"/>
      <c r="V1903" s="155"/>
      <c r="W1903" s="155"/>
    </row>
    <row r="1904" spans="1:23" ht="15" customHeight="1">
      <c r="A1904" s="180" t="s">
        <v>445</v>
      </c>
      <c r="B1904" s="180">
        <v>100960585</v>
      </c>
      <c r="C1904" s="180" t="s">
        <v>1837</v>
      </c>
      <c r="D1904" s="180" t="s">
        <v>1847</v>
      </c>
      <c r="E1904" s="180" t="s">
        <v>5476</v>
      </c>
      <c r="F1904" s="180">
        <v>60.73</v>
      </c>
      <c r="G1904" s="180" t="s">
        <v>1837</v>
      </c>
      <c r="H1904" s="180" t="s">
        <v>7368</v>
      </c>
      <c r="I1904" s="180" t="s">
        <v>2608</v>
      </c>
      <c r="J1904" s="180" t="s">
        <v>7369</v>
      </c>
      <c r="K1904" s="180" t="s">
        <v>1837</v>
      </c>
      <c r="L1904" s="180" t="s">
        <v>1837</v>
      </c>
      <c r="M1904" s="180" t="s">
        <v>1837</v>
      </c>
      <c r="N1904" s="180" t="s">
        <v>445</v>
      </c>
      <c r="O1904" s="180">
        <v>100951840</v>
      </c>
      <c r="P1904" s="180">
        <v>100960645</v>
      </c>
      <c r="Q1904" s="180" t="s">
        <v>4056</v>
      </c>
      <c r="R1904" s="180">
        <v>0</v>
      </c>
      <c r="S1904" s="180" t="s">
        <v>1905</v>
      </c>
      <c r="T1904" s="180" t="s">
        <v>42</v>
      </c>
      <c r="U1904" s="155"/>
      <c r="V1904" s="155"/>
      <c r="W1904" s="155"/>
    </row>
    <row r="1905" spans="1:23" ht="15" customHeight="1">
      <c r="A1905" s="180" t="s">
        <v>445</v>
      </c>
      <c r="B1905" s="180">
        <v>100969674</v>
      </c>
      <c r="C1905" s="180" t="s">
        <v>1837</v>
      </c>
      <c r="D1905" s="180" t="s">
        <v>1890</v>
      </c>
      <c r="E1905" s="180" t="s">
        <v>4065</v>
      </c>
      <c r="F1905" s="180">
        <v>1334.73</v>
      </c>
      <c r="G1905" s="180" t="s">
        <v>1840</v>
      </c>
      <c r="H1905" s="180" t="s">
        <v>4066</v>
      </c>
      <c r="I1905" s="180" t="s">
        <v>2481</v>
      </c>
      <c r="J1905" s="180" t="s">
        <v>4067</v>
      </c>
      <c r="K1905" s="180" t="s">
        <v>4068</v>
      </c>
      <c r="L1905" s="180" t="s">
        <v>1837</v>
      </c>
      <c r="M1905" s="180" t="s">
        <v>1844</v>
      </c>
      <c r="N1905" s="180" t="s">
        <v>445</v>
      </c>
      <c r="O1905" s="180">
        <v>100969622</v>
      </c>
      <c r="P1905" s="180">
        <v>100969689</v>
      </c>
      <c r="Q1905" s="180" t="s">
        <v>4069</v>
      </c>
      <c r="R1905" s="180">
        <v>0</v>
      </c>
      <c r="S1905" s="180" t="s">
        <v>1905</v>
      </c>
      <c r="T1905" s="180" t="s">
        <v>42</v>
      </c>
      <c r="U1905" s="155"/>
      <c r="V1905" s="155"/>
      <c r="W1905" s="155"/>
    </row>
    <row r="1906" spans="1:23" ht="15" customHeight="1">
      <c r="A1906" s="180" t="s">
        <v>445</v>
      </c>
      <c r="B1906" s="180">
        <v>102934552</v>
      </c>
      <c r="C1906" s="180" t="s">
        <v>1837</v>
      </c>
      <c r="D1906" s="180" t="s">
        <v>2579</v>
      </c>
      <c r="E1906" s="180" t="s">
        <v>1839</v>
      </c>
      <c r="F1906" s="180">
        <v>1202.83</v>
      </c>
      <c r="G1906" s="180" t="s">
        <v>1840</v>
      </c>
      <c r="H1906" s="180" t="s">
        <v>4070</v>
      </c>
      <c r="I1906" s="180" t="s">
        <v>2523</v>
      </c>
      <c r="J1906" s="180" t="s">
        <v>4071</v>
      </c>
      <c r="K1906" s="180" t="s">
        <v>4072</v>
      </c>
      <c r="L1906" s="180" t="s">
        <v>4073</v>
      </c>
      <c r="M1906" s="180" t="s">
        <v>1896</v>
      </c>
      <c r="N1906" s="180" t="s">
        <v>445</v>
      </c>
      <c r="O1906" s="180">
        <v>102933913</v>
      </c>
      <c r="P1906" s="180">
        <v>102934685</v>
      </c>
      <c r="Q1906" s="180" t="s">
        <v>4074</v>
      </c>
      <c r="R1906" s="180">
        <v>0</v>
      </c>
      <c r="S1906" s="180" t="s">
        <v>1905</v>
      </c>
      <c r="T1906" s="180" t="s">
        <v>42</v>
      </c>
      <c r="U1906" s="155"/>
      <c r="V1906" s="155"/>
      <c r="W1906" s="155"/>
    </row>
    <row r="1907" spans="1:23" ht="15" customHeight="1">
      <c r="A1907" s="180" t="s">
        <v>445</v>
      </c>
      <c r="B1907" s="180">
        <v>128947297</v>
      </c>
      <c r="C1907" s="180" t="s">
        <v>1837</v>
      </c>
      <c r="D1907" s="180" t="s">
        <v>4075</v>
      </c>
      <c r="E1907" s="180" t="s">
        <v>1847</v>
      </c>
      <c r="F1907" s="180">
        <v>938.51</v>
      </c>
      <c r="G1907" s="180" t="s">
        <v>1840</v>
      </c>
      <c r="H1907" s="180" t="s">
        <v>4076</v>
      </c>
      <c r="I1907" s="180" t="s">
        <v>4077</v>
      </c>
      <c r="J1907" s="180" t="s">
        <v>4078</v>
      </c>
      <c r="K1907" s="180" t="s">
        <v>4079</v>
      </c>
      <c r="L1907" s="180" t="s">
        <v>1837</v>
      </c>
      <c r="M1907" s="180" t="s">
        <v>1896</v>
      </c>
      <c r="N1907" s="180" t="s">
        <v>445</v>
      </c>
      <c r="O1907" s="180">
        <v>128947229</v>
      </c>
      <c r="P1907" s="180">
        <v>128947535</v>
      </c>
      <c r="Q1907" s="180" t="s">
        <v>4080</v>
      </c>
      <c r="R1907" s="180">
        <v>0</v>
      </c>
      <c r="S1907" s="180" t="s">
        <v>1905</v>
      </c>
      <c r="T1907" s="180" t="s">
        <v>42</v>
      </c>
      <c r="U1907" s="155"/>
      <c r="V1907" s="155"/>
      <c r="W1907" s="155"/>
    </row>
    <row r="1908" spans="1:23" ht="15" customHeight="1">
      <c r="A1908" s="180" t="s">
        <v>445</v>
      </c>
      <c r="B1908" s="180">
        <v>131556270</v>
      </c>
      <c r="C1908" s="180" t="s">
        <v>1837</v>
      </c>
      <c r="D1908" s="180" t="s">
        <v>4081</v>
      </c>
      <c r="E1908" s="180" t="s">
        <v>1866</v>
      </c>
      <c r="F1908" s="180">
        <v>1249.8800000000001</v>
      </c>
      <c r="G1908" s="180" t="s">
        <v>1840</v>
      </c>
      <c r="H1908" s="180" t="s">
        <v>4082</v>
      </c>
      <c r="I1908" s="180" t="s">
        <v>4083</v>
      </c>
      <c r="J1908" s="180" t="s">
        <v>1837</v>
      </c>
      <c r="K1908" s="180" t="s">
        <v>4084</v>
      </c>
      <c r="L1908" s="180" t="s">
        <v>4085</v>
      </c>
      <c r="M1908" s="180" t="s">
        <v>1844</v>
      </c>
      <c r="N1908" s="180" t="s">
        <v>445</v>
      </c>
      <c r="O1908" s="180">
        <v>131556259</v>
      </c>
      <c r="P1908" s="180">
        <v>131556359</v>
      </c>
      <c r="Q1908" s="180" t="s">
        <v>4086</v>
      </c>
      <c r="R1908" s="180">
        <v>0</v>
      </c>
      <c r="S1908" s="180" t="s">
        <v>33</v>
      </c>
      <c r="T1908" s="180" t="s">
        <v>42</v>
      </c>
      <c r="U1908" s="155"/>
      <c r="V1908" s="155"/>
      <c r="W1908" s="155"/>
    </row>
    <row r="1909" spans="1:23" ht="15" customHeight="1">
      <c r="A1909" s="180" t="s">
        <v>445</v>
      </c>
      <c r="B1909" s="180">
        <v>137928167</v>
      </c>
      <c r="C1909" s="180" t="s">
        <v>1837</v>
      </c>
      <c r="D1909" s="180" t="s">
        <v>2782</v>
      </c>
      <c r="E1909" s="180" t="s">
        <v>1847</v>
      </c>
      <c r="F1909" s="180">
        <v>1902.73</v>
      </c>
      <c r="G1909" s="180" t="s">
        <v>1840</v>
      </c>
      <c r="H1909" s="180" t="s">
        <v>4087</v>
      </c>
      <c r="I1909" s="180" t="s">
        <v>1967</v>
      </c>
      <c r="J1909" s="180" t="s">
        <v>4088</v>
      </c>
      <c r="K1909" s="180" t="s">
        <v>4089</v>
      </c>
      <c r="L1909" s="180" t="s">
        <v>4090</v>
      </c>
      <c r="M1909" s="180" t="s">
        <v>1896</v>
      </c>
      <c r="N1909" s="180" t="s">
        <v>445</v>
      </c>
      <c r="O1909" s="180">
        <v>137928149</v>
      </c>
      <c r="P1909" s="180">
        <v>137928366</v>
      </c>
      <c r="Q1909" s="180" t="s">
        <v>4091</v>
      </c>
      <c r="R1909" s="180">
        <v>0</v>
      </c>
      <c r="S1909" s="180" t="s">
        <v>33</v>
      </c>
      <c r="T1909" s="180" t="s">
        <v>42</v>
      </c>
      <c r="U1909" s="155"/>
      <c r="V1909" s="155"/>
      <c r="W1909" s="155"/>
    </row>
    <row r="1910" spans="1:23" ht="15" customHeight="1">
      <c r="A1910" s="180" t="s">
        <v>445</v>
      </c>
      <c r="B1910" s="180">
        <v>142864293</v>
      </c>
      <c r="C1910" s="180" t="s">
        <v>1837</v>
      </c>
      <c r="D1910" s="180" t="s">
        <v>1847</v>
      </c>
      <c r="E1910" s="180" t="s">
        <v>1848</v>
      </c>
      <c r="F1910" s="180">
        <v>30</v>
      </c>
      <c r="G1910" s="180" t="s">
        <v>1840</v>
      </c>
      <c r="H1910" s="180" t="s">
        <v>7370</v>
      </c>
      <c r="I1910" s="180" t="s">
        <v>773</v>
      </c>
      <c r="J1910" s="180" t="s">
        <v>1837</v>
      </c>
      <c r="K1910" s="180" t="s">
        <v>1837</v>
      </c>
      <c r="L1910" s="180" t="s">
        <v>1837</v>
      </c>
      <c r="M1910" s="180" t="s">
        <v>1896</v>
      </c>
      <c r="N1910" s="180" t="s">
        <v>445</v>
      </c>
      <c r="O1910" s="180">
        <v>142863965</v>
      </c>
      <c r="P1910" s="180">
        <v>142864749</v>
      </c>
      <c r="Q1910" s="180" t="s">
        <v>4093</v>
      </c>
      <c r="R1910" s="180">
        <v>0</v>
      </c>
      <c r="S1910" s="180" t="s">
        <v>1905</v>
      </c>
      <c r="T1910" s="180" t="s">
        <v>42</v>
      </c>
      <c r="U1910" s="155"/>
      <c r="V1910" s="155"/>
      <c r="W1910" s="155"/>
    </row>
    <row r="1911" spans="1:23" ht="15" customHeight="1">
      <c r="A1911" s="180" t="s">
        <v>445</v>
      </c>
      <c r="B1911" s="180">
        <v>144362670</v>
      </c>
      <c r="C1911" s="180" t="s">
        <v>1837</v>
      </c>
      <c r="D1911" s="180" t="s">
        <v>1890</v>
      </c>
      <c r="E1911" s="180" t="s">
        <v>4099</v>
      </c>
      <c r="F1911" s="180">
        <v>1430.73</v>
      </c>
      <c r="G1911" s="180" t="s">
        <v>1840</v>
      </c>
      <c r="H1911" s="180" t="s">
        <v>4100</v>
      </c>
      <c r="I1911" s="180" t="s">
        <v>1881</v>
      </c>
      <c r="J1911" s="180" t="s">
        <v>7371</v>
      </c>
      <c r="K1911" s="180" t="s">
        <v>7372</v>
      </c>
      <c r="L1911" s="180" t="s">
        <v>1837</v>
      </c>
      <c r="M1911" s="180" t="s">
        <v>1837</v>
      </c>
      <c r="N1911" s="180" t="s">
        <v>445</v>
      </c>
      <c r="O1911" s="180">
        <v>144362669</v>
      </c>
      <c r="P1911" s="180">
        <v>144365823</v>
      </c>
      <c r="Q1911" s="180" t="s">
        <v>4103</v>
      </c>
      <c r="R1911" s="180">
        <v>0</v>
      </c>
      <c r="S1911" s="180" t="s">
        <v>1905</v>
      </c>
      <c r="T1911" s="180" t="s">
        <v>42</v>
      </c>
      <c r="U1911" s="155"/>
      <c r="V1911" s="155"/>
      <c r="W1911" s="155"/>
    </row>
    <row r="1912" spans="1:23" ht="15" customHeight="1">
      <c r="A1912" s="180" t="s">
        <v>445</v>
      </c>
      <c r="B1912" s="180">
        <v>149806828</v>
      </c>
      <c r="C1912" s="180" t="s">
        <v>1837</v>
      </c>
      <c r="D1912" s="180" t="s">
        <v>5685</v>
      </c>
      <c r="E1912" s="180" t="s">
        <v>1866</v>
      </c>
      <c r="F1912" s="180">
        <v>500.84</v>
      </c>
      <c r="G1912" s="180" t="s">
        <v>1840</v>
      </c>
      <c r="H1912" s="180" t="s">
        <v>5686</v>
      </c>
      <c r="I1912" s="180" t="s">
        <v>2968</v>
      </c>
      <c r="J1912" s="180" t="s">
        <v>7373</v>
      </c>
      <c r="K1912" s="180" t="s">
        <v>7374</v>
      </c>
      <c r="L1912" s="180" t="s">
        <v>7375</v>
      </c>
      <c r="M1912" s="180" t="s">
        <v>1837</v>
      </c>
      <c r="N1912" s="180" t="s">
        <v>445</v>
      </c>
      <c r="O1912" s="180">
        <v>149806734</v>
      </c>
      <c r="P1912" s="180">
        <v>149806829</v>
      </c>
      <c r="Q1912" s="180" t="s">
        <v>4108</v>
      </c>
      <c r="R1912" s="180">
        <v>0</v>
      </c>
      <c r="S1912" s="180" t="s">
        <v>1905</v>
      </c>
      <c r="T1912" s="180" t="s">
        <v>42</v>
      </c>
      <c r="U1912" s="155"/>
      <c r="V1912" s="155"/>
      <c r="W1912" s="155"/>
    </row>
    <row r="1913" spans="1:23" ht="15" customHeight="1">
      <c r="A1913" s="180" t="s">
        <v>445</v>
      </c>
      <c r="B1913" s="180">
        <v>149809123</v>
      </c>
      <c r="C1913" s="180" t="s">
        <v>1837</v>
      </c>
      <c r="D1913" s="180" t="s">
        <v>1866</v>
      </c>
      <c r="E1913" s="180" t="s">
        <v>1865</v>
      </c>
      <c r="F1913" s="180">
        <v>1663.84</v>
      </c>
      <c r="G1913" s="180" t="s">
        <v>1840</v>
      </c>
      <c r="H1913" s="180" t="s">
        <v>4104</v>
      </c>
      <c r="I1913" s="180" t="s">
        <v>2974</v>
      </c>
      <c r="J1913" s="180" t="s">
        <v>7376</v>
      </c>
      <c r="K1913" s="180" t="s">
        <v>7377</v>
      </c>
      <c r="L1913" s="180" t="s">
        <v>7378</v>
      </c>
      <c r="M1913" s="180" t="s">
        <v>1837</v>
      </c>
      <c r="N1913" s="180" t="s">
        <v>445</v>
      </c>
      <c r="O1913" s="180">
        <v>149809041</v>
      </c>
      <c r="P1913" s="180">
        <v>149809124</v>
      </c>
      <c r="Q1913" s="180" t="s">
        <v>4108</v>
      </c>
      <c r="R1913" s="180">
        <v>0</v>
      </c>
      <c r="S1913" s="180" t="s">
        <v>1905</v>
      </c>
      <c r="T1913" s="180" t="s">
        <v>42</v>
      </c>
      <c r="U1913" s="155"/>
      <c r="V1913" s="155"/>
      <c r="W1913" s="155"/>
    </row>
    <row r="1914" spans="1:23" ht="15" customHeight="1">
      <c r="A1914" s="180" t="s">
        <v>445</v>
      </c>
      <c r="B1914" s="180">
        <v>149818100</v>
      </c>
      <c r="C1914" s="180" t="s">
        <v>1837</v>
      </c>
      <c r="D1914" s="180" t="s">
        <v>1839</v>
      </c>
      <c r="E1914" s="180" t="s">
        <v>2135</v>
      </c>
      <c r="F1914" s="180">
        <v>1209.68</v>
      </c>
      <c r="G1914" s="180" t="s">
        <v>1840</v>
      </c>
      <c r="H1914" s="180" t="s">
        <v>4109</v>
      </c>
      <c r="I1914" s="180" t="s">
        <v>4110</v>
      </c>
      <c r="J1914" s="180" t="s">
        <v>7379</v>
      </c>
      <c r="K1914" s="180" t="s">
        <v>7380</v>
      </c>
      <c r="L1914" s="180" t="s">
        <v>7381</v>
      </c>
      <c r="M1914" s="180" t="s">
        <v>1837</v>
      </c>
      <c r="N1914" s="180" t="s">
        <v>445</v>
      </c>
      <c r="O1914" s="180">
        <v>149817900</v>
      </c>
      <c r="P1914" s="180">
        <v>149818124</v>
      </c>
      <c r="Q1914" s="180" t="s">
        <v>4108</v>
      </c>
      <c r="R1914" s="180">
        <v>0</v>
      </c>
      <c r="S1914" s="180" t="s">
        <v>1905</v>
      </c>
      <c r="T1914" s="180" t="s">
        <v>42</v>
      </c>
      <c r="U1914" s="155"/>
      <c r="V1914" s="155"/>
      <c r="W1914" s="155"/>
    </row>
    <row r="1915" spans="1:23" ht="15" customHeight="1">
      <c r="A1915" s="180" t="s">
        <v>445</v>
      </c>
      <c r="B1915" s="180">
        <v>149819749</v>
      </c>
      <c r="C1915" s="180" t="s">
        <v>1837</v>
      </c>
      <c r="D1915" s="180" t="s">
        <v>2015</v>
      </c>
      <c r="E1915" s="180" t="s">
        <v>1839</v>
      </c>
      <c r="F1915" s="180">
        <v>780.83</v>
      </c>
      <c r="G1915" s="180" t="s">
        <v>1840</v>
      </c>
      <c r="H1915" s="180" t="s">
        <v>7382</v>
      </c>
      <c r="I1915" s="180" t="s">
        <v>2075</v>
      </c>
      <c r="J1915" s="180" t="s">
        <v>7383</v>
      </c>
      <c r="K1915" s="180" t="s">
        <v>7384</v>
      </c>
      <c r="L1915" s="180" t="s">
        <v>7385</v>
      </c>
      <c r="M1915" s="180" t="s">
        <v>1837</v>
      </c>
      <c r="N1915" s="180" t="s">
        <v>445</v>
      </c>
      <c r="O1915" s="180">
        <v>149819716</v>
      </c>
      <c r="P1915" s="180">
        <v>149819884</v>
      </c>
      <c r="Q1915" s="180" t="s">
        <v>4108</v>
      </c>
      <c r="R1915" s="180">
        <v>0</v>
      </c>
      <c r="S1915" s="180" t="s">
        <v>1905</v>
      </c>
      <c r="T1915" s="180" t="s">
        <v>42</v>
      </c>
      <c r="U1915" s="155"/>
      <c r="V1915" s="155"/>
      <c r="W1915" s="155"/>
    </row>
    <row r="1916" spans="1:23" ht="15" customHeight="1">
      <c r="A1916" s="180" t="s">
        <v>445</v>
      </c>
      <c r="B1916" s="180">
        <v>150372306</v>
      </c>
      <c r="C1916" s="180" t="s">
        <v>1837</v>
      </c>
      <c r="D1916" s="180" t="s">
        <v>7386</v>
      </c>
      <c r="E1916" s="180" t="s">
        <v>1866</v>
      </c>
      <c r="F1916" s="180">
        <v>637.99</v>
      </c>
      <c r="G1916" s="180" t="s">
        <v>1840</v>
      </c>
      <c r="H1916" s="180" t="s">
        <v>7387</v>
      </c>
      <c r="I1916" s="180" t="s">
        <v>3607</v>
      </c>
      <c r="J1916" s="180" t="s">
        <v>7388</v>
      </c>
      <c r="K1916" s="180" t="s">
        <v>7389</v>
      </c>
      <c r="L1916" s="180" t="s">
        <v>7390</v>
      </c>
      <c r="M1916" s="180" t="s">
        <v>1837</v>
      </c>
      <c r="N1916" s="180" t="s">
        <v>445</v>
      </c>
      <c r="O1916" s="180">
        <v>150371227</v>
      </c>
      <c r="P1916" s="180">
        <v>150372945</v>
      </c>
      <c r="Q1916" s="180" t="s">
        <v>7391</v>
      </c>
      <c r="R1916" s="180">
        <v>0</v>
      </c>
      <c r="S1916" s="180" t="s">
        <v>1905</v>
      </c>
      <c r="T1916" s="180" t="s">
        <v>42</v>
      </c>
      <c r="U1916" s="155"/>
      <c r="V1916" s="155"/>
      <c r="W1916" s="155"/>
    </row>
    <row r="1917" spans="1:23" ht="15" customHeight="1">
      <c r="A1917" s="180" t="s">
        <v>445</v>
      </c>
      <c r="B1917" s="180">
        <v>151051854</v>
      </c>
      <c r="C1917" s="180" t="s">
        <v>1837</v>
      </c>
      <c r="D1917" s="180" t="s">
        <v>7392</v>
      </c>
      <c r="E1917" s="180" t="s">
        <v>1890</v>
      </c>
      <c r="F1917" s="180">
        <v>204.73</v>
      </c>
      <c r="G1917" s="180" t="s">
        <v>1837</v>
      </c>
      <c r="H1917" s="180" t="s">
        <v>7393</v>
      </c>
      <c r="I1917" s="180" t="s">
        <v>2481</v>
      </c>
      <c r="J1917" s="180" t="s">
        <v>7394</v>
      </c>
      <c r="K1917" s="180" t="s">
        <v>1837</v>
      </c>
      <c r="L1917" s="180" t="s">
        <v>1837</v>
      </c>
      <c r="M1917" s="180" t="s">
        <v>1837</v>
      </c>
      <c r="N1917" s="180" t="s">
        <v>445</v>
      </c>
      <c r="O1917" s="180">
        <v>151051809</v>
      </c>
      <c r="P1917" s="180">
        <v>151051901</v>
      </c>
      <c r="Q1917" s="180" t="s">
        <v>7395</v>
      </c>
      <c r="R1917" s="180">
        <v>0</v>
      </c>
      <c r="S1917" s="180" t="s">
        <v>1905</v>
      </c>
      <c r="T1917" s="180" t="s">
        <v>42</v>
      </c>
      <c r="U1917" s="155"/>
      <c r="V1917" s="155"/>
      <c r="W1917" s="155"/>
    </row>
    <row r="1918" spans="1:23" ht="15" customHeight="1">
      <c r="A1918" s="180" t="s">
        <v>445</v>
      </c>
      <c r="B1918" s="180">
        <v>151086813</v>
      </c>
      <c r="C1918" s="180" t="s">
        <v>1837</v>
      </c>
      <c r="D1918" s="180" t="s">
        <v>1847</v>
      </c>
      <c r="E1918" s="180" t="s">
        <v>1859</v>
      </c>
      <c r="F1918" s="180">
        <v>891.13</v>
      </c>
      <c r="G1918" s="180" t="s">
        <v>1837</v>
      </c>
      <c r="H1918" s="180" t="s">
        <v>4119</v>
      </c>
      <c r="I1918" s="180" t="s">
        <v>2075</v>
      </c>
      <c r="J1918" s="180" t="s">
        <v>7396</v>
      </c>
      <c r="K1918" s="180" t="s">
        <v>1837</v>
      </c>
      <c r="L1918" s="180" t="s">
        <v>7397</v>
      </c>
      <c r="M1918" s="180" t="s">
        <v>1837</v>
      </c>
      <c r="N1918" s="180" t="s">
        <v>445</v>
      </c>
      <c r="O1918" s="180">
        <v>151086741</v>
      </c>
      <c r="P1918" s="180">
        <v>151087072</v>
      </c>
      <c r="Q1918" s="180" t="s">
        <v>4122</v>
      </c>
      <c r="R1918" s="180">
        <v>0</v>
      </c>
      <c r="S1918" s="180" t="s">
        <v>1905</v>
      </c>
      <c r="T1918" s="180" t="s">
        <v>42</v>
      </c>
      <c r="U1918" s="155"/>
      <c r="V1918" s="155"/>
      <c r="W1918" s="155"/>
    </row>
    <row r="1919" spans="1:23" ht="15" customHeight="1">
      <c r="A1919" s="180" t="s">
        <v>445</v>
      </c>
      <c r="B1919" s="180">
        <v>151086821</v>
      </c>
      <c r="C1919" s="180" t="s">
        <v>1837</v>
      </c>
      <c r="D1919" s="180" t="s">
        <v>1847</v>
      </c>
      <c r="E1919" s="180" t="s">
        <v>1859</v>
      </c>
      <c r="F1919" s="180">
        <v>1207.73</v>
      </c>
      <c r="G1919" s="180" t="s">
        <v>1837</v>
      </c>
      <c r="H1919" s="180" t="s">
        <v>4123</v>
      </c>
      <c r="I1919" s="180" t="s">
        <v>2429</v>
      </c>
      <c r="J1919" s="180" t="s">
        <v>7398</v>
      </c>
      <c r="K1919" s="180" t="s">
        <v>1837</v>
      </c>
      <c r="L1919" s="180" t="s">
        <v>1837</v>
      </c>
      <c r="M1919" s="180" t="s">
        <v>1837</v>
      </c>
      <c r="N1919" s="180" t="s">
        <v>445</v>
      </c>
      <c r="O1919" s="180">
        <v>151086741</v>
      </c>
      <c r="P1919" s="180">
        <v>151087072</v>
      </c>
      <c r="Q1919" s="180" t="s">
        <v>4122</v>
      </c>
      <c r="R1919" s="180">
        <v>0</v>
      </c>
      <c r="S1919" s="180" t="s">
        <v>1905</v>
      </c>
      <c r="T1919" s="180" t="s">
        <v>42</v>
      </c>
      <c r="U1919" s="155"/>
      <c r="V1919" s="155"/>
      <c r="W1919" s="155"/>
    </row>
    <row r="1920" spans="1:23" ht="15" customHeight="1">
      <c r="A1920" s="180" t="s">
        <v>445</v>
      </c>
      <c r="B1920" s="180">
        <v>151086832</v>
      </c>
      <c r="C1920" s="180" t="s">
        <v>1837</v>
      </c>
      <c r="D1920" s="180" t="s">
        <v>4021</v>
      </c>
      <c r="E1920" s="180" t="s">
        <v>1866</v>
      </c>
      <c r="F1920" s="180">
        <v>1279.73</v>
      </c>
      <c r="G1920" s="180" t="s">
        <v>1837</v>
      </c>
      <c r="H1920" s="180" t="s">
        <v>4125</v>
      </c>
      <c r="I1920" s="180" t="s">
        <v>1881</v>
      </c>
      <c r="J1920" s="180" t="s">
        <v>7399</v>
      </c>
      <c r="K1920" s="180" t="s">
        <v>1837</v>
      </c>
      <c r="L1920" s="180" t="s">
        <v>1837</v>
      </c>
      <c r="M1920" s="180" t="s">
        <v>1837</v>
      </c>
      <c r="N1920" s="180" t="s">
        <v>445</v>
      </c>
      <c r="O1920" s="180">
        <v>151086741</v>
      </c>
      <c r="P1920" s="180">
        <v>151087072</v>
      </c>
      <c r="Q1920" s="180" t="s">
        <v>4122</v>
      </c>
      <c r="R1920" s="180">
        <v>0</v>
      </c>
      <c r="S1920" s="180" t="s">
        <v>1905</v>
      </c>
      <c r="T1920" s="180" t="s">
        <v>42</v>
      </c>
      <c r="U1920" s="155"/>
      <c r="V1920" s="155"/>
      <c r="W1920" s="155"/>
    </row>
    <row r="1921" spans="1:23" ht="15" customHeight="1">
      <c r="A1921" s="180" t="s">
        <v>445</v>
      </c>
      <c r="B1921" s="180">
        <v>151086835</v>
      </c>
      <c r="C1921" s="180" t="s">
        <v>1837</v>
      </c>
      <c r="D1921" s="180" t="s">
        <v>1839</v>
      </c>
      <c r="E1921" s="180" t="s">
        <v>4127</v>
      </c>
      <c r="F1921" s="180">
        <v>1219.73</v>
      </c>
      <c r="G1921" s="180" t="s">
        <v>1837</v>
      </c>
      <c r="H1921" s="180" t="s">
        <v>4128</v>
      </c>
      <c r="I1921" s="180" t="s">
        <v>2104</v>
      </c>
      <c r="J1921" s="180" t="s">
        <v>7400</v>
      </c>
      <c r="K1921" s="180" t="s">
        <v>1837</v>
      </c>
      <c r="L1921" s="180" t="s">
        <v>1837</v>
      </c>
      <c r="M1921" s="180" t="s">
        <v>1837</v>
      </c>
      <c r="N1921" s="180" t="s">
        <v>445</v>
      </c>
      <c r="O1921" s="180">
        <v>151086741</v>
      </c>
      <c r="P1921" s="180">
        <v>151087072</v>
      </c>
      <c r="Q1921" s="180" t="s">
        <v>4122</v>
      </c>
      <c r="R1921" s="180">
        <v>0</v>
      </c>
      <c r="S1921" s="180" t="s">
        <v>1905</v>
      </c>
      <c r="T1921" s="180" t="s">
        <v>42</v>
      </c>
      <c r="U1921" s="155"/>
      <c r="V1921" s="155"/>
      <c r="W1921" s="155"/>
    </row>
    <row r="1922" spans="1:23" ht="15" customHeight="1">
      <c r="A1922" s="180" t="s">
        <v>445</v>
      </c>
      <c r="B1922" s="180">
        <v>152247986</v>
      </c>
      <c r="C1922" s="180" t="s">
        <v>1837</v>
      </c>
      <c r="D1922" s="180" t="s">
        <v>1866</v>
      </c>
      <c r="E1922" s="180" t="s">
        <v>773</v>
      </c>
      <c r="F1922" s="180">
        <v>859.73</v>
      </c>
      <c r="G1922" s="180" t="s">
        <v>1840</v>
      </c>
      <c r="H1922" s="180" t="s">
        <v>4130</v>
      </c>
      <c r="I1922" s="180" t="s">
        <v>2002</v>
      </c>
      <c r="J1922" s="180" t="s">
        <v>7401</v>
      </c>
      <c r="K1922" s="180" t="s">
        <v>7402</v>
      </c>
      <c r="L1922" s="180" t="s">
        <v>1837</v>
      </c>
      <c r="M1922" s="180" t="s">
        <v>1837</v>
      </c>
      <c r="N1922" s="180" t="s">
        <v>445</v>
      </c>
      <c r="O1922" s="180">
        <v>152247901</v>
      </c>
      <c r="P1922" s="180">
        <v>152248620</v>
      </c>
      <c r="Q1922" s="180" t="s">
        <v>898</v>
      </c>
      <c r="R1922" s="180">
        <v>0</v>
      </c>
      <c r="S1922" s="180" t="s">
        <v>33</v>
      </c>
      <c r="T1922" s="180" t="s">
        <v>42</v>
      </c>
      <c r="U1922" s="155"/>
      <c r="V1922" s="155"/>
      <c r="W1922" s="155"/>
    </row>
    <row r="1923" spans="1:23" ht="15" customHeight="1">
      <c r="A1923" s="180" t="s">
        <v>445</v>
      </c>
      <c r="B1923" s="180">
        <v>154052986</v>
      </c>
      <c r="C1923" s="180" t="s">
        <v>1837</v>
      </c>
      <c r="D1923" s="180" t="s">
        <v>1847</v>
      </c>
      <c r="E1923" s="180" t="s">
        <v>3930</v>
      </c>
      <c r="F1923" s="180">
        <v>249.73</v>
      </c>
      <c r="G1923" s="180" t="s">
        <v>1840</v>
      </c>
      <c r="H1923" s="180" t="s">
        <v>7403</v>
      </c>
      <c r="I1923" s="180" t="s">
        <v>2452</v>
      </c>
      <c r="J1923" s="180" t="s">
        <v>7404</v>
      </c>
      <c r="K1923" s="180" t="s">
        <v>7405</v>
      </c>
      <c r="L1923" s="180" t="s">
        <v>1837</v>
      </c>
      <c r="M1923" s="180" t="s">
        <v>1837</v>
      </c>
      <c r="N1923" s="180" t="s">
        <v>445</v>
      </c>
      <c r="O1923" s="180">
        <v>154052820</v>
      </c>
      <c r="P1923" s="180">
        <v>154053063</v>
      </c>
      <c r="Q1923" s="180" t="s">
        <v>7406</v>
      </c>
      <c r="R1923" s="180">
        <v>0</v>
      </c>
      <c r="S1923" s="180" t="s">
        <v>1905</v>
      </c>
      <c r="T1923" s="180" t="s">
        <v>42</v>
      </c>
      <c r="U1923" s="155"/>
      <c r="V1923" s="155"/>
      <c r="W1923" s="155"/>
    </row>
    <row r="1924" spans="1:23" ht="15" customHeight="1">
      <c r="A1924" s="180" t="s">
        <v>445</v>
      </c>
      <c r="B1924" s="180">
        <v>157009949</v>
      </c>
      <c r="C1924" s="180" t="s">
        <v>1837</v>
      </c>
      <c r="D1924" s="180" t="s">
        <v>1890</v>
      </c>
      <c r="E1924" s="180" t="s">
        <v>7407</v>
      </c>
      <c r="F1924" s="180" t="s">
        <v>1837</v>
      </c>
      <c r="G1924" s="180" t="s">
        <v>1840</v>
      </c>
      <c r="H1924" s="180" t="s">
        <v>7408</v>
      </c>
      <c r="I1924" s="180" t="s">
        <v>1842</v>
      </c>
      <c r="J1924" s="180" t="s">
        <v>1837</v>
      </c>
      <c r="K1924" s="180" t="s">
        <v>7409</v>
      </c>
      <c r="L1924" s="180" t="s">
        <v>1837</v>
      </c>
      <c r="M1924" s="180" t="s">
        <v>1837</v>
      </c>
      <c r="N1924" s="180" t="s">
        <v>445</v>
      </c>
      <c r="O1924" s="180">
        <v>157009659</v>
      </c>
      <c r="P1924" s="180">
        <v>157010350</v>
      </c>
      <c r="Q1924" s="180" t="s">
        <v>4135</v>
      </c>
      <c r="R1924" s="180">
        <v>0</v>
      </c>
      <c r="S1924" s="180" t="s">
        <v>33</v>
      </c>
      <c r="T1924" s="180" t="s">
        <v>42</v>
      </c>
      <c r="U1924" s="155"/>
      <c r="V1924" s="155"/>
      <c r="W1924" s="155"/>
    </row>
    <row r="1925" spans="1:23" ht="15" customHeight="1">
      <c r="A1925" s="180" t="s">
        <v>446</v>
      </c>
      <c r="B1925" s="180">
        <v>8318865</v>
      </c>
      <c r="C1925" s="180" t="s">
        <v>1837</v>
      </c>
      <c r="D1925" s="180" t="s">
        <v>4136</v>
      </c>
      <c r="E1925" s="180" t="s">
        <v>1847</v>
      </c>
      <c r="F1925" s="180">
        <v>236.06</v>
      </c>
      <c r="G1925" s="180" t="s">
        <v>1840</v>
      </c>
      <c r="H1925" s="180" t="s">
        <v>4137</v>
      </c>
      <c r="I1925" s="180" t="s">
        <v>2458</v>
      </c>
      <c r="J1925" s="180" t="s">
        <v>7410</v>
      </c>
      <c r="K1925" s="180" t="s">
        <v>7411</v>
      </c>
      <c r="L1925" s="180" t="s">
        <v>1837</v>
      </c>
      <c r="M1925" s="180" t="s">
        <v>1837</v>
      </c>
      <c r="N1925" s="180" t="s">
        <v>446</v>
      </c>
      <c r="O1925" s="180">
        <v>8318153</v>
      </c>
      <c r="P1925" s="180">
        <v>8319302</v>
      </c>
      <c r="Q1925" s="180" t="s">
        <v>906</v>
      </c>
      <c r="R1925" s="180">
        <v>0</v>
      </c>
      <c r="S1925" s="180" t="s">
        <v>33</v>
      </c>
      <c r="T1925" s="180" t="s">
        <v>42</v>
      </c>
      <c r="U1925" s="155"/>
      <c r="V1925" s="155"/>
      <c r="W1925" s="155"/>
    </row>
    <row r="1926" spans="1:23" ht="15" customHeight="1">
      <c r="A1926" s="180" t="s">
        <v>446</v>
      </c>
      <c r="B1926" s="180">
        <v>10610141</v>
      </c>
      <c r="C1926" s="180" t="s">
        <v>1837</v>
      </c>
      <c r="D1926" s="180" t="s">
        <v>1847</v>
      </c>
      <c r="E1926" s="180" t="s">
        <v>5735</v>
      </c>
      <c r="F1926" s="180">
        <v>661.73</v>
      </c>
      <c r="G1926" s="180" t="s">
        <v>1837</v>
      </c>
      <c r="H1926" s="180" t="s">
        <v>5736</v>
      </c>
      <c r="I1926" s="180" t="s">
        <v>2532</v>
      </c>
      <c r="J1926" s="180" t="s">
        <v>7412</v>
      </c>
      <c r="K1926" s="180" t="s">
        <v>1837</v>
      </c>
      <c r="L1926" s="180" t="s">
        <v>1837</v>
      </c>
      <c r="M1926" s="180" t="s">
        <v>1837</v>
      </c>
      <c r="N1926" s="180" t="s">
        <v>446</v>
      </c>
      <c r="O1926" s="180">
        <v>10606894</v>
      </c>
      <c r="P1926" s="180">
        <v>10613346</v>
      </c>
      <c r="Q1926" s="180" t="s">
        <v>992</v>
      </c>
      <c r="R1926" s="180">
        <v>0</v>
      </c>
      <c r="S1926" s="180" t="s">
        <v>33</v>
      </c>
      <c r="T1926" s="180" t="s">
        <v>42</v>
      </c>
      <c r="U1926" s="155"/>
      <c r="V1926" s="155"/>
      <c r="W1926" s="155"/>
    </row>
    <row r="1927" spans="1:23" ht="15" customHeight="1">
      <c r="A1927" s="180" t="s">
        <v>446</v>
      </c>
      <c r="B1927" s="180">
        <v>11808709</v>
      </c>
      <c r="C1927" s="180" t="s">
        <v>1837</v>
      </c>
      <c r="D1927" s="180" t="s">
        <v>4148</v>
      </c>
      <c r="E1927" s="180" t="s">
        <v>1866</v>
      </c>
      <c r="F1927" s="180" t="s">
        <v>1837</v>
      </c>
      <c r="G1927" s="180" t="s">
        <v>1840</v>
      </c>
      <c r="H1927" s="180" t="s">
        <v>4149</v>
      </c>
      <c r="I1927" s="180" t="s">
        <v>1842</v>
      </c>
      <c r="J1927" s="180" t="s">
        <v>1837</v>
      </c>
      <c r="K1927" s="180" t="s">
        <v>4150</v>
      </c>
      <c r="L1927" s="180" t="s">
        <v>1837</v>
      </c>
      <c r="M1927" s="180" t="s">
        <v>1877</v>
      </c>
      <c r="N1927" s="180" t="s">
        <v>446</v>
      </c>
      <c r="O1927" s="180">
        <v>11808517</v>
      </c>
      <c r="P1927" s="180">
        <v>11808891</v>
      </c>
      <c r="Q1927" s="180" t="s">
        <v>1058</v>
      </c>
      <c r="R1927" s="180">
        <v>0</v>
      </c>
      <c r="S1927" s="180" t="s">
        <v>1905</v>
      </c>
      <c r="T1927" s="180" t="s">
        <v>42</v>
      </c>
      <c r="U1927" s="155"/>
      <c r="V1927" s="155"/>
      <c r="W1927" s="155"/>
    </row>
    <row r="1928" spans="1:23" ht="15" customHeight="1">
      <c r="A1928" s="180" t="s">
        <v>446</v>
      </c>
      <c r="B1928" s="180">
        <v>22404715</v>
      </c>
      <c r="C1928" s="180" t="s">
        <v>1837</v>
      </c>
      <c r="D1928" s="180" t="s">
        <v>4151</v>
      </c>
      <c r="E1928" s="180" t="s">
        <v>1890</v>
      </c>
      <c r="F1928" s="180">
        <v>764.72</v>
      </c>
      <c r="G1928" s="180" t="s">
        <v>1840</v>
      </c>
      <c r="H1928" s="180" t="s">
        <v>4152</v>
      </c>
      <c r="I1928" s="180" t="s">
        <v>4153</v>
      </c>
      <c r="J1928" s="180" t="s">
        <v>4154</v>
      </c>
      <c r="K1928" s="180" t="s">
        <v>4155</v>
      </c>
      <c r="L1928" s="180" t="s">
        <v>4156</v>
      </c>
      <c r="M1928" s="180" t="s">
        <v>1896</v>
      </c>
      <c r="N1928" s="180" t="s">
        <v>446</v>
      </c>
      <c r="O1928" s="180">
        <v>22404710</v>
      </c>
      <c r="P1928" s="180">
        <v>22404980</v>
      </c>
      <c r="Q1928" s="180" t="s">
        <v>4157</v>
      </c>
      <c r="R1928" s="180">
        <v>0</v>
      </c>
      <c r="S1928" s="180" t="s">
        <v>1905</v>
      </c>
      <c r="T1928" s="180" t="s">
        <v>42</v>
      </c>
      <c r="U1928" s="155"/>
      <c r="V1928" s="155"/>
      <c r="W1928" s="155"/>
    </row>
    <row r="1929" spans="1:23" ht="15" customHeight="1">
      <c r="A1929" s="180" t="s">
        <v>446</v>
      </c>
      <c r="B1929" s="180">
        <v>22713394</v>
      </c>
      <c r="C1929" s="180" t="s">
        <v>1837</v>
      </c>
      <c r="D1929" s="180" t="s">
        <v>773</v>
      </c>
      <c r="E1929" s="180" t="s">
        <v>1866</v>
      </c>
      <c r="F1929" s="180">
        <v>914.44</v>
      </c>
      <c r="G1929" s="180" t="s">
        <v>1840</v>
      </c>
      <c r="H1929" s="180" t="s">
        <v>4158</v>
      </c>
      <c r="I1929" s="180" t="s">
        <v>1967</v>
      </c>
      <c r="J1929" s="180" t="s">
        <v>7413</v>
      </c>
      <c r="K1929" s="180" t="s">
        <v>7414</v>
      </c>
      <c r="L1929" s="180" t="s">
        <v>7415</v>
      </c>
      <c r="M1929" s="180" t="s">
        <v>1837</v>
      </c>
      <c r="N1929" s="180" t="s">
        <v>446</v>
      </c>
      <c r="O1929" s="180">
        <v>22713369</v>
      </c>
      <c r="P1929" s="180">
        <v>22713536</v>
      </c>
      <c r="Q1929" s="180" t="s">
        <v>4162</v>
      </c>
      <c r="R1929" s="180">
        <v>0</v>
      </c>
      <c r="S1929" s="180" t="s">
        <v>33</v>
      </c>
      <c r="T1929" s="180" t="s">
        <v>42</v>
      </c>
      <c r="U1929" s="155"/>
      <c r="V1929" s="155"/>
      <c r="W1929" s="155"/>
    </row>
    <row r="1930" spans="1:23" ht="15" customHeight="1">
      <c r="A1930" s="180" t="s">
        <v>446</v>
      </c>
      <c r="B1930" s="180">
        <v>23116802</v>
      </c>
      <c r="C1930" s="180" t="s">
        <v>1837</v>
      </c>
      <c r="D1930" s="180" t="s">
        <v>1890</v>
      </c>
      <c r="E1930" s="180" t="s">
        <v>7416</v>
      </c>
      <c r="F1930" s="180">
        <v>30</v>
      </c>
      <c r="G1930" s="180" t="s">
        <v>1840</v>
      </c>
      <c r="H1930" s="180" t="s">
        <v>7417</v>
      </c>
      <c r="I1930" s="180" t="s">
        <v>773</v>
      </c>
      <c r="J1930" s="180" t="s">
        <v>1837</v>
      </c>
      <c r="K1930" s="180" t="s">
        <v>1837</v>
      </c>
      <c r="L1930" s="180" t="s">
        <v>1837</v>
      </c>
      <c r="M1930" s="180" t="s">
        <v>1844</v>
      </c>
      <c r="N1930" s="180" t="s">
        <v>446</v>
      </c>
      <c r="O1930" s="180">
        <v>23116640</v>
      </c>
      <c r="P1930" s="180">
        <v>23117031</v>
      </c>
      <c r="Q1930" s="180" t="s">
        <v>7418</v>
      </c>
      <c r="R1930" s="180">
        <v>0</v>
      </c>
      <c r="S1930" s="180" t="s">
        <v>1905</v>
      </c>
      <c r="T1930" s="180" t="s">
        <v>42</v>
      </c>
      <c r="U1930" s="155"/>
      <c r="V1930" s="155"/>
      <c r="W1930" s="155"/>
    </row>
    <row r="1931" spans="1:23" ht="15" customHeight="1">
      <c r="A1931" s="180" t="s">
        <v>446</v>
      </c>
      <c r="B1931" s="180">
        <v>33496717</v>
      </c>
      <c r="C1931" s="180" t="s">
        <v>1837</v>
      </c>
      <c r="D1931" s="180" t="s">
        <v>1890</v>
      </c>
      <c r="E1931" s="180" t="s">
        <v>4406</v>
      </c>
      <c r="F1931" s="180">
        <v>1080.57</v>
      </c>
      <c r="G1931" s="180" t="s">
        <v>1840</v>
      </c>
      <c r="H1931" s="180" t="s">
        <v>7419</v>
      </c>
      <c r="I1931" s="180" t="s">
        <v>2513</v>
      </c>
      <c r="J1931" s="180" t="s">
        <v>7420</v>
      </c>
      <c r="K1931" s="180" t="s">
        <v>7421</v>
      </c>
      <c r="L1931" s="180" t="s">
        <v>7422</v>
      </c>
      <c r="M1931" s="180" t="s">
        <v>1837</v>
      </c>
      <c r="N1931" s="180" t="s">
        <v>446</v>
      </c>
      <c r="O1931" s="180">
        <v>33496624</v>
      </c>
      <c r="P1931" s="180">
        <v>33496741</v>
      </c>
      <c r="Q1931" s="180" t="s">
        <v>7423</v>
      </c>
      <c r="R1931" s="180">
        <v>0</v>
      </c>
      <c r="S1931" s="180" t="s">
        <v>1905</v>
      </c>
      <c r="T1931" s="180" t="s">
        <v>42</v>
      </c>
      <c r="U1931" s="155"/>
      <c r="V1931" s="155"/>
      <c r="W1931" s="155"/>
    </row>
    <row r="1932" spans="1:23" ht="15" customHeight="1">
      <c r="A1932" s="180" t="s">
        <v>446</v>
      </c>
      <c r="B1932" s="180">
        <v>76853062</v>
      </c>
      <c r="C1932" s="180" t="s">
        <v>1837</v>
      </c>
      <c r="D1932" s="180" t="s">
        <v>6922</v>
      </c>
      <c r="E1932" s="180" t="s">
        <v>1890</v>
      </c>
      <c r="F1932" s="180">
        <v>210.73</v>
      </c>
      <c r="G1932" s="180" t="s">
        <v>1837</v>
      </c>
      <c r="H1932" s="180" t="s">
        <v>7424</v>
      </c>
      <c r="I1932" s="180" t="s">
        <v>2618</v>
      </c>
      <c r="J1932" s="180" t="s">
        <v>7425</v>
      </c>
      <c r="K1932" s="180" t="s">
        <v>1837</v>
      </c>
      <c r="L1932" s="180" t="s">
        <v>1837</v>
      </c>
      <c r="M1932" s="180" t="s">
        <v>1837</v>
      </c>
      <c r="N1932" s="180" t="s">
        <v>446</v>
      </c>
      <c r="O1932" s="180">
        <v>76850885</v>
      </c>
      <c r="P1932" s="180">
        <v>76856300</v>
      </c>
      <c r="Q1932" s="180" t="s">
        <v>7426</v>
      </c>
      <c r="R1932" s="180">
        <v>0</v>
      </c>
      <c r="S1932" s="180" t="s">
        <v>1905</v>
      </c>
      <c r="T1932" s="180" t="s">
        <v>42</v>
      </c>
      <c r="U1932" s="155"/>
      <c r="V1932" s="155"/>
      <c r="W1932" s="155"/>
    </row>
    <row r="1933" spans="1:23" ht="15" customHeight="1">
      <c r="A1933" s="180" t="s">
        <v>446</v>
      </c>
      <c r="B1933" s="180">
        <v>80486812</v>
      </c>
      <c r="C1933" s="180" t="s">
        <v>1837</v>
      </c>
      <c r="D1933" s="180" t="s">
        <v>4168</v>
      </c>
      <c r="E1933" s="180" t="s">
        <v>1839</v>
      </c>
      <c r="F1933" s="180">
        <v>633.1</v>
      </c>
      <c r="G1933" s="180" t="s">
        <v>1840</v>
      </c>
      <c r="H1933" s="180" t="s">
        <v>4169</v>
      </c>
      <c r="I1933" s="180" t="s">
        <v>4170</v>
      </c>
      <c r="J1933" s="180" t="s">
        <v>4171</v>
      </c>
      <c r="K1933" s="180" t="s">
        <v>4172</v>
      </c>
      <c r="L1933" s="180" t="s">
        <v>4173</v>
      </c>
      <c r="M1933" s="180" t="s">
        <v>1896</v>
      </c>
      <c r="N1933" s="180" t="s">
        <v>446</v>
      </c>
      <c r="O1933" s="180">
        <v>80486810</v>
      </c>
      <c r="P1933" s="180">
        <v>80487782</v>
      </c>
      <c r="Q1933" s="180" t="s">
        <v>4174</v>
      </c>
      <c r="R1933" s="180">
        <v>0</v>
      </c>
      <c r="S1933" s="180" t="s">
        <v>1905</v>
      </c>
      <c r="T1933" s="180" t="s">
        <v>42</v>
      </c>
      <c r="U1933" s="155"/>
      <c r="V1933" s="155"/>
      <c r="W1933" s="155"/>
    </row>
    <row r="1934" spans="1:23" ht="15" customHeight="1">
      <c r="A1934" s="180" t="s">
        <v>446</v>
      </c>
      <c r="B1934" s="180">
        <v>102560782</v>
      </c>
      <c r="C1934" s="180" t="s">
        <v>1837</v>
      </c>
      <c r="D1934" s="180" t="s">
        <v>4181</v>
      </c>
      <c r="E1934" s="180" t="s">
        <v>1847</v>
      </c>
      <c r="F1934" s="180">
        <v>573.35</v>
      </c>
      <c r="G1934" s="180" t="s">
        <v>1840</v>
      </c>
      <c r="H1934" s="180" t="s">
        <v>4182</v>
      </c>
      <c r="I1934" s="180" t="s">
        <v>3843</v>
      </c>
      <c r="J1934" s="180" t="s">
        <v>4183</v>
      </c>
      <c r="K1934" s="180" t="s">
        <v>4184</v>
      </c>
      <c r="L1934" s="180" t="s">
        <v>4185</v>
      </c>
      <c r="M1934" s="180" t="s">
        <v>1896</v>
      </c>
      <c r="N1934" s="180" t="s">
        <v>446</v>
      </c>
      <c r="O1934" s="180">
        <v>102560451</v>
      </c>
      <c r="P1934" s="180">
        <v>102560884</v>
      </c>
      <c r="Q1934" s="180" t="s">
        <v>4186</v>
      </c>
      <c r="R1934" s="180">
        <v>0</v>
      </c>
      <c r="S1934" s="180" t="s">
        <v>1905</v>
      </c>
      <c r="T1934" s="180" t="s">
        <v>42</v>
      </c>
      <c r="U1934" s="155"/>
      <c r="V1934" s="155"/>
      <c r="W1934" s="155"/>
    </row>
    <row r="1935" spans="1:23" ht="15" customHeight="1">
      <c r="A1935" s="180" t="s">
        <v>446</v>
      </c>
      <c r="B1935" s="180">
        <v>102560795</v>
      </c>
      <c r="C1935" s="180" t="s">
        <v>1837</v>
      </c>
      <c r="D1935" s="180" t="s">
        <v>7427</v>
      </c>
      <c r="E1935" s="180" t="s">
        <v>1890</v>
      </c>
      <c r="F1935" s="180">
        <v>725.73</v>
      </c>
      <c r="G1935" s="180" t="s">
        <v>1837</v>
      </c>
      <c r="H1935" s="180" t="s">
        <v>7428</v>
      </c>
      <c r="I1935" s="180" t="s">
        <v>2184</v>
      </c>
      <c r="J1935" s="180" t="s">
        <v>7429</v>
      </c>
      <c r="K1935" s="180" t="s">
        <v>1837</v>
      </c>
      <c r="L1935" s="180" t="s">
        <v>1837</v>
      </c>
      <c r="M1935" s="180" t="s">
        <v>1837</v>
      </c>
      <c r="N1935" s="180" t="s">
        <v>446</v>
      </c>
      <c r="O1935" s="180">
        <v>102560451</v>
      </c>
      <c r="P1935" s="180">
        <v>102560884</v>
      </c>
      <c r="Q1935" s="180" t="s">
        <v>4186</v>
      </c>
      <c r="R1935" s="180">
        <v>0</v>
      </c>
      <c r="S1935" s="180" t="s">
        <v>1905</v>
      </c>
      <c r="T1935" s="180" t="s">
        <v>42</v>
      </c>
      <c r="U1935" s="155"/>
      <c r="V1935" s="155"/>
      <c r="W1935" s="155"/>
    </row>
    <row r="1936" spans="1:23" ht="15" customHeight="1">
      <c r="A1936" s="180" t="s">
        <v>446</v>
      </c>
      <c r="B1936" s="180">
        <v>102560804</v>
      </c>
      <c r="C1936" s="180" t="s">
        <v>1837</v>
      </c>
      <c r="D1936" s="180" t="s">
        <v>7430</v>
      </c>
      <c r="E1936" s="180" t="s">
        <v>1890</v>
      </c>
      <c r="F1936" s="180">
        <v>716.73</v>
      </c>
      <c r="G1936" s="180" t="s">
        <v>1837</v>
      </c>
      <c r="H1936" s="180" t="s">
        <v>7431</v>
      </c>
      <c r="I1936" s="180" t="s">
        <v>2184</v>
      </c>
      <c r="J1936" s="180" t="s">
        <v>7432</v>
      </c>
      <c r="K1936" s="180" t="s">
        <v>1837</v>
      </c>
      <c r="L1936" s="180" t="s">
        <v>1837</v>
      </c>
      <c r="M1936" s="180" t="s">
        <v>1837</v>
      </c>
      <c r="N1936" s="180" t="s">
        <v>446</v>
      </c>
      <c r="O1936" s="180">
        <v>102560451</v>
      </c>
      <c r="P1936" s="180">
        <v>102560884</v>
      </c>
      <c r="Q1936" s="180" t="s">
        <v>4186</v>
      </c>
      <c r="R1936" s="180">
        <v>0</v>
      </c>
      <c r="S1936" s="180" t="s">
        <v>1905</v>
      </c>
      <c r="T1936" s="180" t="s">
        <v>42</v>
      </c>
      <c r="U1936" s="155"/>
      <c r="V1936" s="155"/>
      <c r="W1936" s="155"/>
    </row>
    <row r="1937" spans="1:23" ht="15" customHeight="1">
      <c r="A1937" s="180" t="s">
        <v>446</v>
      </c>
      <c r="B1937" s="180">
        <v>116771753</v>
      </c>
      <c r="C1937" s="180" t="s">
        <v>1837</v>
      </c>
      <c r="D1937" s="180" t="s">
        <v>3943</v>
      </c>
      <c r="E1937" s="180" t="s">
        <v>1866</v>
      </c>
      <c r="F1937" s="180">
        <v>3589.87</v>
      </c>
      <c r="G1937" s="180" t="s">
        <v>1840</v>
      </c>
      <c r="H1937" s="180" t="s">
        <v>7433</v>
      </c>
      <c r="I1937" s="180" t="s">
        <v>1939</v>
      </c>
      <c r="J1937" s="180" t="s">
        <v>7434</v>
      </c>
      <c r="K1937" s="180" t="s">
        <v>7435</v>
      </c>
      <c r="L1937" s="180" t="s">
        <v>7436</v>
      </c>
      <c r="M1937" s="180" t="s">
        <v>1837</v>
      </c>
      <c r="N1937" s="180" t="s">
        <v>446</v>
      </c>
      <c r="O1937" s="180">
        <v>116771455</v>
      </c>
      <c r="P1937" s="180">
        <v>116771842</v>
      </c>
      <c r="Q1937" s="180" t="s">
        <v>7437</v>
      </c>
      <c r="R1937" s="180">
        <v>0</v>
      </c>
      <c r="S1937" s="180" t="s">
        <v>1905</v>
      </c>
      <c r="T1937" s="180" t="s">
        <v>42</v>
      </c>
      <c r="U1937" s="155"/>
      <c r="V1937" s="155"/>
      <c r="W1937" s="155"/>
    </row>
    <row r="1938" spans="1:23" ht="15" customHeight="1">
      <c r="A1938" s="180" t="s">
        <v>446</v>
      </c>
      <c r="B1938" s="180">
        <v>120811814</v>
      </c>
      <c r="C1938" s="180" t="s">
        <v>1837</v>
      </c>
      <c r="D1938" s="180" t="s">
        <v>1890</v>
      </c>
      <c r="E1938" s="180" t="s">
        <v>2417</v>
      </c>
      <c r="F1938" s="180">
        <v>265.73</v>
      </c>
      <c r="G1938" s="180" t="s">
        <v>1840</v>
      </c>
      <c r="H1938" s="180" t="s">
        <v>7438</v>
      </c>
      <c r="I1938" s="180" t="s">
        <v>2429</v>
      </c>
      <c r="J1938" s="180" t="s">
        <v>7439</v>
      </c>
      <c r="K1938" s="180" t="s">
        <v>7440</v>
      </c>
      <c r="L1938" s="180" t="s">
        <v>1837</v>
      </c>
      <c r="M1938" s="180" t="s">
        <v>1837</v>
      </c>
      <c r="N1938" s="180" t="s">
        <v>446</v>
      </c>
      <c r="O1938" s="180">
        <v>120811272</v>
      </c>
      <c r="P1938" s="180">
        <v>120811843</v>
      </c>
      <c r="Q1938" s="180" t="s">
        <v>7441</v>
      </c>
      <c r="R1938" s="180">
        <v>0</v>
      </c>
      <c r="S1938" s="180" t="s">
        <v>33</v>
      </c>
      <c r="T1938" s="180" t="s">
        <v>42</v>
      </c>
      <c r="U1938" s="155"/>
      <c r="V1938" s="155"/>
      <c r="W1938" s="155"/>
    </row>
    <row r="1939" spans="1:23" ht="15" customHeight="1">
      <c r="A1939" s="180" t="s">
        <v>446</v>
      </c>
      <c r="B1939" s="180">
        <v>123369895</v>
      </c>
      <c r="C1939" s="180" t="s">
        <v>1837</v>
      </c>
      <c r="D1939" s="180" t="s">
        <v>7442</v>
      </c>
      <c r="E1939" s="180" t="s">
        <v>1847</v>
      </c>
      <c r="F1939" s="180">
        <v>954.73</v>
      </c>
      <c r="G1939" s="180" t="s">
        <v>1840</v>
      </c>
      <c r="H1939" s="180" t="s">
        <v>7443</v>
      </c>
      <c r="I1939" s="180" t="s">
        <v>2608</v>
      </c>
      <c r="J1939" s="180" t="s">
        <v>7444</v>
      </c>
      <c r="K1939" s="180" t="s">
        <v>7445</v>
      </c>
      <c r="L1939" s="180" t="s">
        <v>1837</v>
      </c>
      <c r="M1939" s="180" t="s">
        <v>1837</v>
      </c>
      <c r="N1939" s="180" t="s">
        <v>446</v>
      </c>
      <c r="O1939" s="180">
        <v>123369820</v>
      </c>
      <c r="P1939" s="180">
        <v>123370024</v>
      </c>
      <c r="Q1939" s="180" t="s">
        <v>7446</v>
      </c>
      <c r="R1939" s="180">
        <v>0</v>
      </c>
      <c r="S1939" s="180" t="s">
        <v>33</v>
      </c>
      <c r="T1939" s="180" t="s">
        <v>42</v>
      </c>
      <c r="U1939" s="155"/>
      <c r="V1939" s="155"/>
      <c r="W1939" s="155"/>
    </row>
    <row r="1940" spans="1:23" ht="15" customHeight="1">
      <c r="A1940" s="180" t="s">
        <v>446</v>
      </c>
      <c r="B1940" s="180">
        <v>144392334</v>
      </c>
      <c r="C1940" s="180" t="s">
        <v>1837</v>
      </c>
      <c r="D1940" s="180" t="s">
        <v>1839</v>
      </c>
      <c r="E1940" s="180" t="s">
        <v>5749</v>
      </c>
      <c r="F1940" s="180">
        <v>462.4</v>
      </c>
      <c r="G1940" s="180" t="s">
        <v>1840</v>
      </c>
      <c r="H1940" s="180" t="s">
        <v>5750</v>
      </c>
      <c r="I1940" s="180" t="s">
        <v>2149</v>
      </c>
      <c r="J1940" s="180" t="s">
        <v>7447</v>
      </c>
      <c r="K1940" s="180" t="s">
        <v>7448</v>
      </c>
      <c r="L1940" s="180" t="s">
        <v>1837</v>
      </c>
      <c r="M1940" s="180" t="s">
        <v>1837</v>
      </c>
      <c r="N1940" s="180" t="s">
        <v>446</v>
      </c>
      <c r="O1940" s="180">
        <v>144392253</v>
      </c>
      <c r="P1940" s="180">
        <v>144392345</v>
      </c>
      <c r="Q1940" s="180" t="s">
        <v>5754</v>
      </c>
      <c r="R1940" s="180">
        <v>0</v>
      </c>
      <c r="S1940" s="180" t="s">
        <v>1905</v>
      </c>
      <c r="T1940" s="180" t="s">
        <v>42</v>
      </c>
      <c r="U1940" s="155"/>
      <c r="V1940" s="155"/>
      <c r="W1940" s="155"/>
    </row>
    <row r="1941" spans="1:23" ht="15" customHeight="1">
      <c r="A1941" s="180" t="s">
        <v>446</v>
      </c>
      <c r="B1941" s="180">
        <v>144886861</v>
      </c>
      <c r="C1941" s="180" t="s">
        <v>1837</v>
      </c>
      <c r="D1941" s="180" t="s">
        <v>3841</v>
      </c>
      <c r="E1941" s="180" t="s">
        <v>1847</v>
      </c>
      <c r="F1941" s="180">
        <v>522.29</v>
      </c>
      <c r="G1941" s="180" t="s">
        <v>1840</v>
      </c>
      <c r="H1941" s="180" t="s">
        <v>7449</v>
      </c>
      <c r="I1941" s="180" t="s">
        <v>2474</v>
      </c>
      <c r="J1941" s="180" t="s">
        <v>7450</v>
      </c>
      <c r="K1941" s="180" t="s">
        <v>7451</v>
      </c>
      <c r="L1941" s="180" t="s">
        <v>7452</v>
      </c>
      <c r="M1941" s="180" t="s">
        <v>1837</v>
      </c>
      <c r="N1941" s="180" t="s">
        <v>446</v>
      </c>
      <c r="O1941" s="180">
        <v>144886839</v>
      </c>
      <c r="P1941" s="180">
        <v>144886902</v>
      </c>
      <c r="Q1941" s="180" t="s">
        <v>7453</v>
      </c>
      <c r="R1941" s="180">
        <v>0</v>
      </c>
      <c r="S1941" s="180" t="s">
        <v>33</v>
      </c>
      <c r="T1941" s="180" t="s">
        <v>42</v>
      </c>
      <c r="U1941" s="155"/>
      <c r="V1941" s="155"/>
      <c r="W1941" s="155"/>
    </row>
    <row r="1942" spans="1:23" ht="15" customHeight="1">
      <c r="A1942" s="180" t="s">
        <v>447</v>
      </c>
      <c r="B1942" s="180">
        <v>2039776</v>
      </c>
      <c r="C1942" s="180" t="s">
        <v>1837</v>
      </c>
      <c r="D1942" s="180" t="s">
        <v>1898</v>
      </c>
      <c r="E1942" s="180" t="s">
        <v>1890</v>
      </c>
      <c r="F1942" s="180">
        <v>555.23</v>
      </c>
      <c r="G1942" s="180" t="s">
        <v>1840</v>
      </c>
      <c r="H1942" s="180" t="s">
        <v>4198</v>
      </c>
      <c r="I1942" s="180" t="s">
        <v>2277</v>
      </c>
      <c r="J1942" s="180" t="s">
        <v>4199</v>
      </c>
      <c r="K1942" s="180" t="s">
        <v>4200</v>
      </c>
      <c r="L1942" s="180" t="s">
        <v>1837</v>
      </c>
      <c r="M1942" s="180" t="s">
        <v>1877</v>
      </c>
      <c r="N1942" s="180" t="s">
        <v>447</v>
      </c>
      <c r="O1942" s="180">
        <v>2039465</v>
      </c>
      <c r="P1942" s="180">
        <v>2039900</v>
      </c>
      <c r="Q1942" s="180" t="s">
        <v>4201</v>
      </c>
      <c r="R1942" s="180">
        <v>0</v>
      </c>
      <c r="S1942" s="180" t="s">
        <v>1905</v>
      </c>
      <c r="T1942" s="180" t="s">
        <v>42</v>
      </c>
      <c r="U1942" s="155"/>
      <c r="V1942" s="155"/>
      <c r="W1942" s="155"/>
    </row>
    <row r="1943" spans="1:23" ht="15" customHeight="1">
      <c r="A1943" s="180" t="s">
        <v>447</v>
      </c>
      <c r="B1943" s="180">
        <v>12775862</v>
      </c>
      <c r="C1943" s="180" t="s">
        <v>1837</v>
      </c>
      <c r="D1943" s="180" t="s">
        <v>1839</v>
      </c>
      <c r="E1943" s="180" t="s">
        <v>4208</v>
      </c>
      <c r="F1943" s="180" t="s">
        <v>1837</v>
      </c>
      <c r="G1943" s="180" t="s">
        <v>1840</v>
      </c>
      <c r="H1943" s="180" t="s">
        <v>4209</v>
      </c>
      <c r="I1943" s="180" t="s">
        <v>1842</v>
      </c>
      <c r="J1943" s="180" t="s">
        <v>1837</v>
      </c>
      <c r="K1943" s="180" t="s">
        <v>4210</v>
      </c>
      <c r="L1943" s="180" t="s">
        <v>1837</v>
      </c>
      <c r="M1943" s="180" t="s">
        <v>1844</v>
      </c>
      <c r="N1943" s="180" t="s">
        <v>447</v>
      </c>
      <c r="O1943" s="180">
        <v>12775715</v>
      </c>
      <c r="P1943" s="180">
        <v>12776027</v>
      </c>
      <c r="Q1943" s="180" t="s">
        <v>4211</v>
      </c>
      <c r="R1943" s="180">
        <v>0</v>
      </c>
      <c r="S1943" s="180" t="s">
        <v>1905</v>
      </c>
      <c r="T1943" s="180" t="s">
        <v>42</v>
      </c>
      <c r="U1943" s="155"/>
      <c r="V1943" s="155"/>
      <c r="W1943" s="155"/>
    </row>
    <row r="1944" spans="1:23" ht="15" customHeight="1">
      <c r="A1944" s="180" t="s">
        <v>447</v>
      </c>
      <c r="B1944" s="180">
        <v>33264401</v>
      </c>
      <c r="C1944" s="180" t="s">
        <v>1837</v>
      </c>
      <c r="D1944" s="180" t="s">
        <v>4429</v>
      </c>
      <c r="E1944" s="180" t="s">
        <v>1890</v>
      </c>
      <c r="F1944" s="180">
        <v>417.02</v>
      </c>
      <c r="G1944" s="180" t="s">
        <v>1840</v>
      </c>
      <c r="H1944" s="180" t="s">
        <v>7454</v>
      </c>
      <c r="I1944" s="180" t="s">
        <v>7346</v>
      </c>
      <c r="J1944" s="180" t="s">
        <v>7455</v>
      </c>
      <c r="K1944" s="180" t="s">
        <v>7456</v>
      </c>
      <c r="L1944" s="180" t="s">
        <v>7457</v>
      </c>
      <c r="M1944" s="180" t="s">
        <v>1837</v>
      </c>
      <c r="N1944" s="180" t="s">
        <v>447</v>
      </c>
      <c r="O1944" s="180">
        <v>33264223</v>
      </c>
      <c r="P1944" s="180">
        <v>33264674</v>
      </c>
      <c r="Q1944" s="180" t="s">
        <v>7458</v>
      </c>
      <c r="R1944" s="180">
        <v>0</v>
      </c>
      <c r="S1944" s="180" t="s">
        <v>33</v>
      </c>
      <c r="T1944" s="180" t="s">
        <v>42</v>
      </c>
      <c r="U1944" s="155"/>
      <c r="V1944" s="155"/>
      <c r="W1944" s="155"/>
    </row>
    <row r="1945" spans="1:23" ht="15" customHeight="1">
      <c r="A1945" s="180" t="s">
        <v>447</v>
      </c>
      <c r="B1945" s="180">
        <v>35561915</v>
      </c>
      <c r="C1945" s="180" t="s">
        <v>1837</v>
      </c>
      <c r="D1945" s="180" t="s">
        <v>5755</v>
      </c>
      <c r="E1945" s="180" t="s">
        <v>1847</v>
      </c>
      <c r="F1945" s="180">
        <v>463.55</v>
      </c>
      <c r="G1945" s="180" t="s">
        <v>1840</v>
      </c>
      <c r="H1945" s="180" t="s">
        <v>5756</v>
      </c>
      <c r="I1945" s="180" t="s">
        <v>5757</v>
      </c>
      <c r="J1945" s="180" t="s">
        <v>7459</v>
      </c>
      <c r="K1945" s="180" t="s">
        <v>7460</v>
      </c>
      <c r="L1945" s="180" t="s">
        <v>7461</v>
      </c>
      <c r="M1945" s="180" t="s">
        <v>1837</v>
      </c>
      <c r="N1945" s="180" t="s">
        <v>447</v>
      </c>
      <c r="O1945" s="180">
        <v>35561867</v>
      </c>
      <c r="P1945" s="180">
        <v>35562095</v>
      </c>
      <c r="Q1945" s="180" t="s">
        <v>5761</v>
      </c>
      <c r="R1945" s="180">
        <v>0</v>
      </c>
      <c r="S1945" s="180" t="s">
        <v>33</v>
      </c>
      <c r="T1945" s="180" t="s">
        <v>42</v>
      </c>
      <c r="U1945" s="155"/>
      <c r="V1945" s="155"/>
      <c r="W1945" s="155"/>
    </row>
    <row r="1946" spans="1:23" ht="15" customHeight="1">
      <c r="A1946" s="180" t="s">
        <v>447</v>
      </c>
      <c r="B1946" s="180">
        <v>35811488</v>
      </c>
      <c r="C1946" s="180" t="s">
        <v>1837</v>
      </c>
      <c r="D1946" s="180" t="s">
        <v>4223</v>
      </c>
      <c r="E1946" s="180" t="s">
        <v>1890</v>
      </c>
      <c r="F1946" s="180">
        <v>222.07</v>
      </c>
      <c r="G1946" s="180" t="s">
        <v>1840</v>
      </c>
      <c r="H1946" s="180" t="s">
        <v>4224</v>
      </c>
      <c r="I1946" s="180" t="s">
        <v>3516</v>
      </c>
      <c r="J1946" s="180" t="s">
        <v>4225</v>
      </c>
      <c r="K1946" s="180" t="s">
        <v>4226</v>
      </c>
      <c r="L1946" s="180" t="s">
        <v>4227</v>
      </c>
      <c r="M1946" s="180" t="s">
        <v>1844</v>
      </c>
      <c r="N1946" s="180" t="s">
        <v>447</v>
      </c>
      <c r="O1946" s="180">
        <v>35811181</v>
      </c>
      <c r="P1946" s="180">
        <v>35812001</v>
      </c>
      <c r="Q1946" s="180" t="s">
        <v>4228</v>
      </c>
      <c r="R1946" s="180">
        <v>0</v>
      </c>
      <c r="S1946" s="180" t="s">
        <v>33</v>
      </c>
      <c r="T1946" s="180" t="s">
        <v>42</v>
      </c>
      <c r="U1946" s="155"/>
      <c r="V1946" s="155"/>
      <c r="W1946" s="155"/>
    </row>
    <row r="1947" spans="1:23" ht="15" customHeight="1">
      <c r="A1947" s="180" t="s">
        <v>447</v>
      </c>
      <c r="B1947" s="180">
        <v>41970123</v>
      </c>
      <c r="C1947" s="180" t="s">
        <v>1837</v>
      </c>
      <c r="D1947" s="180" t="s">
        <v>1865</v>
      </c>
      <c r="E1947" s="180" t="s">
        <v>1866</v>
      </c>
      <c r="F1947" s="180">
        <v>315.75</v>
      </c>
      <c r="G1947" s="180" t="s">
        <v>1837</v>
      </c>
      <c r="H1947" s="180" t="s">
        <v>4232</v>
      </c>
      <c r="I1947" s="180" t="s">
        <v>1990</v>
      </c>
      <c r="J1947" s="180" t="s">
        <v>7462</v>
      </c>
      <c r="K1947" s="180" t="s">
        <v>1837</v>
      </c>
      <c r="L1947" s="180" t="s">
        <v>1837</v>
      </c>
      <c r="M1947" s="180" t="s">
        <v>1837</v>
      </c>
      <c r="N1947" s="180" t="s">
        <v>447</v>
      </c>
      <c r="O1947" s="180">
        <v>41970073</v>
      </c>
      <c r="P1947" s="180">
        <v>41970245</v>
      </c>
      <c r="Q1947" s="180" t="s">
        <v>1085</v>
      </c>
      <c r="R1947" s="180">
        <v>0</v>
      </c>
      <c r="S1947" s="180" t="s">
        <v>33</v>
      </c>
      <c r="T1947" s="180" t="s">
        <v>42</v>
      </c>
      <c r="U1947" s="155"/>
      <c r="V1947" s="155"/>
      <c r="W1947" s="155"/>
    </row>
    <row r="1948" spans="1:23" ht="15" customHeight="1">
      <c r="A1948" s="180" t="s">
        <v>447</v>
      </c>
      <c r="B1948" s="180">
        <v>65738359</v>
      </c>
      <c r="C1948" s="180" t="s">
        <v>1837</v>
      </c>
      <c r="D1948" s="180" t="s">
        <v>1865</v>
      </c>
      <c r="E1948" s="180" t="s">
        <v>1866</v>
      </c>
      <c r="F1948" s="180">
        <v>216.73</v>
      </c>
      <c r="G1948" s="180" t="s">
        <v>1837</v>
      </c>
      <c r="H1948" s="180" t="s">
        <v>7463</v>
      </c>
      <c r="I1948" s="180" t="s">
        <v>1990</v>
      </c>
      <c r="J1948" s="180" t="s">
        <v>7464</v>
      </c>
      <c r="K1948" s="180" t="s">
        <v>1837</v>
      </c>
      <c r="L1948" s="180" t="s">
        <v>1837</v>
      </c>
      <c r="M1948" s="180" t="s">
        <v>1837</v>
      </c>
      <c r="N1948" s="180" t="s">
        <v>447</v>
      </c>
      <c r="O1948" s="180">
        <v>65737145</v>
      </c>
      <c r="P1948" s="180">
        <v>65738396</v>
      </c>
      <c r="Q1948" s="180" t="s">
        <v>1101</v>
      </c>
      <c r="R1948" s="180">
        <v>0</v>
      </c>
      <c r="S1948" s="180" t="s">
        <v>1905</v>
      </c>
      <c r="T1948" s="180" t="s">
        <v>42</v>
      </c>
      <c r="U1948" s="155"/>
      <c r="V1948" s="155"/>
      <c r="W1948" s="155"/>
    </row>
    <row r="1949" spans="1:23" ht="15" customHeight="1">
      <c r="A1949" s="180" t="s">
        <v>447</v>
      </c>
      <c r="B1949" s="180">
        <v>68285995</v>
      </c>
      <c r="C1949" s="180" t="s">
        <v>1837</v>
      </c>
      <c r="D1949" s="180" t="s">
        <v>1866</v>
      </c>
      <c r="E1949" s="180" t="s">
        <v>2066</v>
      </c>
      <c r="F1949" s="180">
        <v>392.73</v>
      </c>
      <c r="G1949" s="180" t="s">
        <v>1840</v>
      </c>
      <c r="H1949" s="180" t="s">
        <v>4234</v>
      </c>
      <c r="I1949" s="180" t="s">
        <v>1887</v>
      </c>
      <c r="J1949" s="180" t="s">
        <v>7465</v>
      </c>
      <c r="K1949" s="180" t="s">
        <v>7466</v>
      </c>
      <c r="L1949" s="180" t="s">
        <v>1837</v>
      </c>
      <c r="M1949" s="180" t="s">
        <v>1837</v>
      </c>
      <c r="N1949" s="180" t="s">
        <v>447</v>
      </c>
      <c r="O1949" s="180">
        <v>68285988</v>
      </c>
      <c r="P1949" s="180">
        <v>68286040</v>
      </c>
      <c r="Q1949" s="180" t="s">
        <v>4237</v>
      </c>
      <c r="R1949" s="180">
        <v>0</v>
      </c>
      <c r="S1949" s="180" t="s">
        <v>1905</v>
      </c>
      <c r="T1949" s="180" t="s">
        <v>42</v>
      </c>
      <c r="U1949" s="155"/>
      <c r="V1949" s="155"/>
      <c r="W1949" s="155"/>
    </row>
    <row r="1950" spans="1:23" ht="15" customHeight="1">
      <c r="A1950" s="180" t="s">
        <v>447</v>
      </c>
      <c r="B1950" s="180">
        <v>76703459</v>
      </c>
      <c r="C1950" s="180" t="s">
        <v>1837</v>
      </c>
      <c r="D1950" s="180" t="s">
        <v>4244</v>
      </c>
      <c r="E1950" s="180" t="s">
        <v>1866</v>
      </c>
      <c r="F1950" s="180">
        <v>1545.5</v>
      </c>
      <c r="G1950" s="180" t="s">
        <v>1840</v>
      </c>
      <c r="H1950" s="180" t="s">
        <v>4245</v>
      </c>
      <c r="I1950" s="180" t="s">
        <v>2899</v>
      </c>
      <c r="J1950" s="180" t="s">
        <v>4246</v>
      </c>
      <c r="K1950" s="180" t="s">
        <v>4247</v>
      </c>
      <c r="L1950" s="180" t="s">
        <v>4248</v>
      </c>
      <c r="M1950" s="180" t="s">
        <v>1844</v>
      </c>
      <c r="N1950" s="180" t="s">
        <v>447</v>
      </c>
      <c r="O1950" s="180">
        <v>76703336</v>
      </c>
      <c r="P1950" s="180">
        <v>76704099</v>
      </c>
      <c r="Q1950" s="180" t="s">
        <v>4249</v>
      </c>
      <c r="R1950" s="180">
        <v>0</v>
      </c>
      <c r="S1950" s="180" t="s">
        <v>33</v>
      </c>
      <c r="T1950" s="180" t="s">
        <v>42</v>
      </c>
      <c r="U1950" s="155"/>
      <c r="V1950" s="155"/>
      <c r="W1950" s="155"/>
    </row>
    <row r="1951" spans="1:23" ht="15" customHeight="1">
      <c r="A1951" s="180" t="s">
        <v>447</v>
      </c>
      <c r="B1951" s="180">
        <v>77384631</v>
      </c>
      <c r="C1951" s="180" t="s">
        <v>1837</v>
      </c>
      <c r="D1951" s="180" t="s">
        <v>1866</v>
      </c>
      <c r="E1951" s="180" t="s">
        <v>3087</v>
      </c>
      <c r="F1951" s="180">
        <v>1262.73</v>
      </c>
      <c r="G1951" s="180" t="s">
        <v>1840</v>
      </c>
      <c r="H1951" s="180" t="s">
        <v>7467</v>
      </c>
      <c r="I1951" s="180" t="s">
        <v>1887</v>
      </c>
      <c r="J1951" s="180" t="s">
        <v>7468</v>
      </c>
      <c r="K1951" s="180" t="s">
        <v>7469</v>
      </c>
      <c r="L1951" s="180" t="s">
        <v>1837</v>
      </c>
      <c r="M1951" s="180" t="s">
        <v>1837</v>
      </c>
      <c r="N1951" s="180" t="s">
        <v>447</v>
      </c>
      <c r="O1951" s="180">
        <v>77384584</v>
      </c>
      <c r="P1951" s="180">
        <v>77384683</v>
      </c>
      <c r="Q1951" s="180" t="s">
        <v>7470</v>
      </c>
      <c r="R1951" s="180">
        <v>0</v>
      </c>
      <c r="S1951" s="180" t="s">
        <v>1905</v>
      </c>
      <c r="T1951" s="180" t="s">
        <v>42</v>
      </c>
      <c r="U1951" s="155"/>
      <c r="V1951" s="155"/>
      <c r="W1951" s="155"/>
    </row>
    <row r="1952" spans="1:23" ht="15" customHeight="1">
      <c r="A1952" s="180" t="s">
        <v>447</v>
      </c>
      <c r="B1952" s="180">
        <v>86322936</v>
      </c>
      <c r="C1952" s="180" t="s">
        <v>1837</v>
      </c>
      <c r="D1952" s="180" t="s">
        <v>4250</v>
      </c>
      <c r="E1952" s="180" t="s">
        <v>1890</v>
      </c>
      <c r="F1952" s="180">
        <v>2519.7800000000002</v>
      </c>
      <c r="G1952" s="180" t="s">
        <v>1840</v>
      </c>
      <c r="H1952" s="180" t="s">
        <v>4251</v>
      </c>
      <c r="I1952" s="180" t="s">
        <v>4252</v>
      </c>
      <c r="J1952" s="180" t="s">
        <v>7471</v>
      </c>
      <c r="K1952" s="180" t="s">
        <v>7472</v>
      </c>
      <c r="L1952" s="180" t="s">
        <v>7473</v>
      </c>
      <c r="M1952" s="180" t="s">
        <v>1837</v>
      </c>
      <c r="N1952" s="180" t="s">
        <v>447</v>
      </c>
      <c r="O1952" s="180">
        <v>86322872</v>
      </c>
      <c r="P1952" s="180">
        <v>86323960</v>
      </c>
      <c r="Q1952" s="180" t="s">
        <v>4256</v>
      </c>
      <c r="R1952" s="180">
        <v>0</v>
      </c>
      <c r="S1952" s="180" t="s">
        <v>33</v>
      </c>
      <c r="T1952" s="180" t="s">
        <v>42</v>
      </c>
      <c r="U1952" s="155"/>
      <c r="V1952" s="155"/>
      <c r="W1952" s="155"/>
    </row>
    <row r="1953" spans="1:23" ht="15" customHeight="1">
      <c r="A1953" s="180" t="s">
        <v>447</v>
      </c>
      <c r="B1953" s="180">
        <v>88647428</v>
      </c>
      <c r="C1953" s="180" t="s">
        <v>1837</v>
      </c>
      <c r="D1953" s="180" t="s">
        <v>1890</v>
      </c>
      <c r="E1953" s="180" t="s">
        <v>2201</v>
      </c>
      <c r="F1953" s="180">
        <v>2479.2199999999998</v>
      </c>
      <c r="G1953" s="180" t="s">
        <v>1840</v>
      </c>
      <c r="H1953" s="180" t="s">
        <v>5776</v>
      </c>
      <c r="I1953" s="180" t="s">
        <v>2163</v>
      </c>
      <c r="J1953" s="180" t="s">
        <v>7474</v>
      </c>
      <c r="K1953" s="180" t="s">
        <v>7475</v>
      </c>
      <c r="L1953" s="180" t="s">
        <v>7476</v>
      </c>
      <c r="M1953" s="180" t="s">
        <v>1837</v>
      </c>
      <c r="N1953" s="180" t="s">
        <v>447</v>
      </c>
      <c r="O1953" s="180">
        <v>88647388</v>
      </c>
      <c r="P1953" s="180">
        <v>88647660</v>
      </c>
      <c r="Q1953" s="180" t="s">
        <v>5780</v>
      </c>
      <c r="R1953" s="180">
        <v>0</v>
      </c>
      <c r="S1953" s="180" t="s">
        <v>33</v>
      </c>
      <c r="T1953" s="180" t="s">
        <v>42</v>
      </c>
      <c r="U1953" s="155"/>
      <c r="V1953" s="155"/>
      <c r="W1953" s="155"/>
    </row>
    <row r="1954" spans="1:23" ht="15" customHeight="1">
      <c r="A1954" s="180" t="s">
        <v>447</v>
      </c>
      <c r="B1954" s="180">
        <v>88651986</v>
      </c>
      <c r="C1954" s="180" t="s">
        <v>1837</v>
      </c>
      <c r="D1954" s="180" t="s">
        <v>2500</v>
      </c>
      <c r="E1954" s="180" t="s">
        <v>1839</v>
      </c>
      <c r="F1954" s="180">
        <v>1158.82</v>
      </c>
      <c r="G1954" s="180" t="s">
        <v>1840</v>
      </c>
      <c r="H1954" s="180" t="s">
        <v>7477</v>
      </c>
      <c r="I1954" s="180" t="s">
        <v>1973</v>
      </c>
      <c r="J1954" s="180" t="s">
        <v>7478</v>
      </c>
      <c r="K1954" s="180" t="s">
        <v>7479</v>
      </c>
      <c r="L1954" s="180" t="s">
        <v>7480</v>
      </c>
      <c r="M1954" s="180" t="s">
        <v>1837</v>
      </c>
      <c r="N1954" s="180" t="s">
        <v>447</v>
      </c>
      <c r="O1954" s="180">
        <v>88651960</v>
      </c>
      <c r="P1954" s="180">
        <v>88652027</v>
      </c>
      <c r="Q1954" s="180" t="s">
        <v>5780</v>
      </c>
      <c r="R1954" s="180">
        <v>0</v>
      </c>
      <c r="S1954" s="180" t="s">
        <v>33</v>
      </c>
      <c r="T1954" s="180" t="s">
        <v>42</v>
      </c>
      <c r="U1954" s="155"/>
      <c r="V1954" s="155"/>
      <c r="W1954" s="155"/>
    </row>
    <row r="1955" spans="1:23" ht="15" customHeight="1">
      <c r="A1955" s="180" t="s">
        <v>447</v>
      </c>
      <c r="B1955" s="180">
        <v>92474742</v>
      </c>
      <c r="C1955" s="180" t="s">
        <v>1837</v>
      </c>
      <c r="D1955" s="180" t="s">
        <v>1847</v>
      </c>
      <c r="E1955" s="180" t="s">
        <v>7481</v>
      </c>
      <c r="F1955" s="180">
        <v>30</v>
      </c>
      <c r="G1955" s="180" t="s">
        <v>1840</v>
      </c>
      <c r="H1955" s="180" t="s">
        <v>7482</v>
      </c>
      <c r="I1955" s="180" t="s">
        <v>773</v>
      </c>
      <c r="J1955" s="180" t="s">
        <v>1837</v>
      </c>
      <c r="K1955" s="180" t="s">
        <v>1837</v>
      </c>
      <c r="L1955" s="180" t="s">
        <v>1837</v>
      </c>
      <c r="M1955" s="180" t="s">
        <v>1844</v>
      </c>
      <c r="N1955" s="180" t="s">
        <v>447</v>
      </c>
      <c r="O1955" s="180">
        <v>92474623</v>
      </c>
      <c r="P1955" s="180">
        <v>92474897</v>
      </c>
      <c r="Q1955" s="180" t="s">
        <v>4259</v>
      </c>
      <c r="R1955" s="180">
        <v>0</v>
      </c>
      <c r="S1955" s="180" t="s">
        <v>33</v>
      </c>
      <c r="T1955" s="180" t="s">
        <v>42</v>
      </c>
      <c r="U1955" s="155"/>
      <c r="V1955" s="155"/>
      <c r="W1955" s="155"/>
    </row>
    <row r="1956" spans="1:23" ht="15" customHeight="1">
      <c r="A1956" s="180" t="s">
        <v>447</v>
      </c>
      <c r="B1956" s="180">
        <v>93263579</v>
      </c>
      <c r="C1956" s="180" t="s">
        <v>1837</v>
      </c>
      <c r="D1956" s="180" t="s">
        <v>7483</v>
      </c>
      <c r="E1956" s="180" t="s">
        <v>1866</v>
      </c>
      <c r="F1956" s="180">
        <v>30</v>
      </c>
      <c r="G1956" s="180" t="s">
        <v>1840</v>
      </c>
      <c r="H1956" s="180" t="s">
        <v>7484</v>
      </c>
      <c r="I1956" s="180" t="s">
        <v>773</v>
      </c>
      <c r="J1956" s="180" t="s">
        <v>1837</v>
      </c>
      <c r="K1956" s="180" t="s">
        <v>1837</v>
      </c>
      <c r="L1956" s="180" t="s">
        <v>1837</v>
      </c>
      <c r="M1956" s="180" t="s">
        <v>1844</v>
      </c>
      <c r="N1956" s="180" t="s">
        <v>447</v>
      </c>
      <c r="O1956" s="180">
        <v>93263565</v>
      </c>
      <c r="P1956" s="180">
        <v>93263734</v>
      </c>
      <c r="Q1956" s="180" t="s">
        <v>7485</v>
      </c>
      <c r="R1956" s="180">
        <v>0</v>
      </c>
      <c r="S1956" s="180" t="s">
        <v>1905</v>
      </c>
      <c r="T1956" s="180" t="s">
        <v>42</v>
      </c>
      <c r="U1956" s="155"/>
      <c r="V1956" s="155"/>
      <c r="W1956" s="155"/>
    </row>
    <row r="1957" spans="1:23" ht="15" customHeight="1">
      <c r="A1957" s="180" t="s">
        <v>447</v>
      </c>
      <c r="B1957" s="180">
        <v>94318640</v>
      </c>
      <c r="C1957" s="180" t="s">
        <v>1837</v>
      </c>
      <c r="D1957" s="180" t="s">
        <v>3323</v>
      </c>
      <c r="E1957" s="180" t="s">
        <v>1847</v>
      </c>
      <c r="F1957" s="180">
        <v>237.23</v>
      </c>
      <c r="G1957" s="180" t="s">
        <v>1837</v>
      </c>
      <c r="H1957" s="180" t="s">
        <v>7486</v>
      </c>
      <c r="I1957" s="180" t="s">
        <v>2481</v>
      </c>
      <c r="J1957" s="180" t="s">
        <v>7487</v>
      </c>
      <c r="K1957" s="180" t="s">
        <v>1837</v>
      </c>
      <c r="L1957" s="180" t="s">
        <v>1837</v>
      </c>
      <c r="M1957" s="180" t="s">
        <v>1837</v>
      </c>
      <c r="N1957" s="180" t="s">
        <v>447</v>
      </c>
      <c r="O1957" s="180">
        <v>94318464</v>
      </c>
      <c r="P1957" s="180">
        <v>94319250</v>
      </c>
      <c r="Q1957" s="180" t="s">
        <v>4270</v>
      </c>
      <c r="R1957" s="180">
        <v>0</v>
      </c>
      <c r="S1957" s="180" t="s">
        <v>33</v>
      </c>
      <c r="T1957" s="180" t="s">
        <v>42</v>
      </c>
      <c r="U1957" s="155"/>
      <c r="V1957" s="155"/>
      <c r="W1957" s="155"/>
    </row>
    <row r="1958" spans="1:23" ht="15" customHeight="1">
      <c r="A1958" s="180" t="s">
        <v>447</v>
      </c>
      <c r="B1958" s="180">
        <v>94318647</v>
      </c>
      <c r="C1958" s="180" t="s">
        <v>1837</v>
      </c>
      <c r="D1958" s="180" t="s">
        <v>3115</v>
      </c>
      <c r="E1958" s="180" t="s">
        <v>1839</v>
      </c>
      <c r="F1958" s="180">
        <v>231.23</v>
      </c>
      <c r="G1958" s="180" t="s">
        <v>1837</v>
      </c>
      <c r="H1958" s="180" t="s">
        <v>7488</v>
      </c>
      <c r="I1958" s="180" t="s">
        <v>2429</v>
      </c>
      <c r="J1958" s="180" t="s">
        <v>7489</v>
      </c>
      <c r="K1958" s="180" t="s">
        <v>1837</v>
      </c>
      <c r="L1958" s="180" t="s">
        <v>1837</v>
      </c>
      <c r="M1958" s="180" t="s">
        <v>1837</v>
      </c>
      <c r="N1958" s="180" t="s">
        <v>447</v>
      </c>
      <c r="O1958" s="180">
        <v>94318464</v>
      </c>
      <c r="P1958" s="180">
        <v>94319250</v>
      </c>
      <c r="Q1958" s="180" t="s">
        <v>4270</v>
      </c>
      <c r="R1958" s="180">
        <v>0</v>
      </c>
      <c r="S1958" s="180" t="s">
        <v>33</v>
      </c>
      <c r="T1958" s="180" t="s">
        <v>42</v>
      </c>
      <c r="U1958" s="155"/>
      <c r="V1958" s="155"/>
      <c r="W1958" s="155"/>
    </row>
    <row r="1959" spans="1:23" ht="15" customHeight="1">
      <c r="A1959" s="180" t="s">
        <v>447</v>
      </c>
      <c r="B1959" s="180">
        <v>94318662</v>
      </c>
      <c r="C1959" s="180" t="s">
        <v>1837</v>
      </c>
      <c r="D1959" s="180" t="s">
        <v>2408</v>
      </c>
      <c r="E1959" s="180" t="s">
        <v>1866</v>
      </c>
      <c r="F1959" s="180">
        <v>614.4</v>
      </c>
      <c r="G1959" s="180" t="s">
        <v>1840</v>
      </c>
      <c r="H1959" s="180" t="s">
        <v>4267</v>
      </c>
      <c r="I1959" s="180" t="s">
        <v>2184</v>
      </c>
      <c r="J1959" s="180" t="s">
        <v>4268</v>
      </c>
      <c r="K1959" s="180" t="s">
        <v>4269</v>
      </c>
      <c r="L1959" s="180" t="s">
        <v>1837</v>
      </c>
      <c r="M1959" s="180" t="s">
        <v>1877</v>
      </c>
      <c r="N1959" s="180" t="s">
        <v>447</v>
      </c>
      <c r="O1959" s="180">
        <v>94318464</v>
      </c>
      <c r="P1959" s="180">
        <v>94319250</v>
      </c>
      <c r="Q1959" s="180" t="s">
        <v>4270</v>
      </c>
      <c r="R1959" s="180">
        <v>0</v>
      </c>
      <c r="S1959" s="180" t="s">
        <v>33</v>
      </c>
      <c r="T1959" s="180" t="s">
        <v>42</v>
      </c>
      <c r="U1959" s="155"/>
      <c r="V1959" s="155"/>
      <c r="W1959" s="155"/>
    </row>
    <row r="1960" spans="1:23" ht="15" customHeight="1">
      <c r="A1960" s="180" t="s">
        <v>447</v>
      </c>
      <c r="B1960" s="180">
        <v>96938946</v>
      </c>
      <c r="C1960" s="180" t="s">
        <v>1837</v>
      </c>
      <c r="D1960" s="180" t="s">
        <v>2264</v>
      </c>
      <c r="E1960" s="180" t="s">
        <v>1847</v>
      </c>
      <c r="F1960" s="180">
        <v>36.729999999999997</v>
      </c>
      <c r="G1960" s="180" t="s">
        <v>1837</v>
      </c>
      <c r="H1960" s="180" t="s">
        <v>7490</v>
      </c>
      <c r="I1960" s="180" t="s">
        <v>2458</v>
      </c>
      <c r="J1960" s="180" t="s">
        <v>7491</v>
      </c>
      <c r="K1960" s="180" t="s">
        <v>1837</v>
      </c>
      <c r="L1960" s="180" t="s">
        <v>1837</v>
      </c>
      <c r="M1960" s="180" t="s">
        <v>1837</v>
      </c>
      <c r="N1960" s="180" t="s">
        <v>447</v>
      </c>
      <c r="O1960" s="180">
        <v>96938363</v>
      </c>
      <c r="P1960" s="180">
        <v>96939149</v>
      </c>
      <c r="Q1960" s="180" t="s">
        <v>7492</v>
      </c>
      <c r="R1960" s="180">
        <v>0</v>
      </c>
      <c r="S1960" s="180" t="s">
        <v>1905</v>
      </c>
      <c r="T1960" s="180" t="s">
        <v>42</v>
      </c>
      <c r="U1960" s="155"/>
      <c r="V1960" s="155"/>
      <c r="W1960" s="155"/>
    </row>
    <row r="1961" spans="1:23" ht="15" customHeight="1">
      <c r="A1961" s="180" t="s">
        <v>447</v>
      </c>
      <c r="B1961" s="180">
        <v>97330686</v>
      </c>
      <c r="C1961" s="180" t="s">
        <v>1837</v>
      </c>
      <c r="D1961" s="180" t="s">
        <v>1890</v>
      </c>
      <c r="E1961" s="180" t="s">
        <v>2561</v>
      </c>
      <c r="F1961" s="180">
        <v>1362.4</v>
      </c>
      <c r="G1961" s="180" t="s">
        <v>1840</v>
      </c>
      <c r="H1961" s="180" t="s">
        <v>4271</v>
      </c>
      <c r="I1961" s="180" t="s">
        <v>1881</v>
      </c>
      <c r="J1961" s="180" t="s">
        <v>4272</v>
      </c>
      <c r="K1961" s="180" t="s">
        <v>4273</v>
      </c>
      <c r="L1961" s="180" t="s">
        <v>1837</v>
      </c>
      <c r="M1961" s="180" t="s">
        <v>1877</v>
      </c>
      <c r="N1961" s="180" t="s">
        <v>447</v>
      </c>
      <c r="O1961" s="180">
        <v>97330321</v>
      </c>
      <c r="P1961" s="180">
        <v>97330767</v>
      </c>
      <c r="Q1961" s="180" t="s">
        <v>4274</v>
      </c>
      <c r="R1961" s="180">
        <v>0</v>
      </c>
      <c r="S1961" s="180" t="s">
        <v>1905</v>
      </c>
      <c r="T1961" s="180" t="s">
        <v>42</v>
      </c>
      <c r="U1961" s="155"/>
      <c r="V1961" s="155"/>
      <c r="W1961" s="155"/>
    </row>
    <row r="1962" spans="1:23" ht="15" customHeight="1">
      <c r="A1962" s="180" t="s">
        <v>447</v>
      </c>
      <c r="B1962" s="180">
        <v>104598487</v>
      </c>
      <c r="C1962" s="180" t="s">
        <v>1837</v>
      </c>
      <c r="D1962" s="180" t="s">
        <v>773</v>
      </c>
      <c r="E1962" s="180" t="s">
        <v>1866</v>
      </c>
      <c r="F1962" s="180">
        <v>1793.4</v>
      </c>
      <c r="G1962" s="180" t="s">
        <v>1840</v>
      </c>
      <c r="H1962" s="180" t="s">
        <v>5784</v>
      </c>
      <c r="I1962" s="180" t="s">
        <v>1990</v>
      </c>
      <c r="J1962" s="180" t="s">
        <v>7493</v>
      </c>
      <c r="K1962" s="180" t="s">
        <v>7494</v>
      </c>
      <c r="L1962" s="180" t="s">
        <v>1837</v>
      </c>
      <c r="M1962" s="180" t="s">
        <v>1837</v>
      </c>
      <c r="N1962" s="180" t="s">
        <v>447</v>
      </c>
      <c r="O1962" s="180">
        <v>104598456</v>
      </c>
      <c r="P1962" s="180">
        <v>104599413</v>
      </c>
      <c r="Q1962" s="180" t="s">
        <v>5787</v>
      </c>
      <c r="R1962" s="180">
        <v>0</v>
      </c>
      <c r="S1962" s="180" t="s">
        <v>33</v>
      </c>
      <c r="T1962" s="180" t="s">
        <v>42</v>
      </c>
      <c r="U1962" s="155"/>
      <c r="V1962" s="155"/>
      <c r="W1962" s="155"/>
    </row>
    <row r="1963" spans="1:23" ht="15" customHeight="1">
      <c r="A1963" s="180" t="s">
        <v>447</v>
      </c>
      <c r="B1963" s="180">
        <v>104605111</v>
      </c>
      <c r="C1963" s="180" t="s">
        <v>1837</v>
      </c>
      <c r="D1963" s="180" t="s">
        <v>5788</v>
      </c>
      <c r="E1963" s="180" t="s">
        <v>1839</v>
      </c>
      <c r="F1963" s="180">
        <v>1923.4</v>
      </c>
      <c r="G1963" s="180" t="s">
        <v>1840</v>
      </c>
      <c r="H1963" s="180" t="s">
        <v>5789</v>
      </c>
      <c r="I1963" s="180" t="s">
        <v>1881</v>
      </c>
      <c r="J1963" s="180" t="s">
        <v>7495</v>
      </c>
      <c r="K1963" s="180" t="s">
        <v>7496</v>
      </c>
      <c r="L1963" s="180" t="s">
        <v>1837</v>
      </c>
      <c r="M1963" s="180" t="s">
        <v>1837</v>
      </c>
      <c r="N1963" s="180" t="s">
        <v>447</v>
      </c>
      <c r="O1963" s="180">
        <v>104604670</v>
      </c>
      <c r="P1963" s="180">
        <v>104605627</v>
      </c>
      <c r="Q1963" s="180" t="s">
        <v>5792</v>
      </c>
      <c r="R1963" s="180">
        <v>0</v>
      </c>
      <c r="S1963" s="180" t="s">
        <v>33</v>
      </c>
      <c r="T1963" s="180" t="s">
        <v>42</v>
      </c>
      <c r="U1963" s="155"/>
      <c r="V1963" s="155"/>
      <c r="W1963" s="155"/>
    </row>
    <row r="1964" spans="1:23" ht="15" customHeight="1">
      <c r="A1964" s="180" t="s">
        <v>447</v>
      </c>
      <c r="B1964" s="180">
        <v>104605383</v>
      </c>
      <c r="C1964" s="180" t="s">
        <v>1837</v>
      </c>
      <c r="D1964" s="180" t="s">
        <v>2829</v>
      </c>
      <c r="E1964" s="180" t="s">
        <v>1890</v>
      </c>
      <c r="F1964" s="180">
        <v>1517.06</v>
      </c>
      <c r="G1964" s="180" t="s">
        <v>1840</v>
      </c>
      <c r="H1964" s="180" t="s">
        <v>5793</v>
      </c>
      <c r="I1964" s="180" t="s">
        <v>2608</v>
      </c>
      <c r="J1964" s="180" t="s">
        <v>7497</v>
      </c>
      <c r="K1964" s="180" t="s">
        <v>7498</v>
      </c>
      <c r="L1964" s="180" t="s">
        <v>1837</v>
      </c>
      <c r="M1964" s="180" t="s">
        <v>1837</v>
      </c>
      <c r="N1964" s="180" t="s">
        <v>447</v>
      </c>
      <c r="O1964" s="180">
        <v>104604670</v>
      </c>
      <c r="P1964" s="180">
        <v>104605627</v>
      </c>
      <c r="Q1964" s="180" t="s">
        <v>5792</v>
      </c>
      <c r="R1964" s="180">
        <v>0</v>
      </c>
      <c r="S1964" s="180" t="s">
        <v>33</v>
      </c>
      <c r="T1964" s="180" t="s">
        <v>42</v>
      </c>
      <c r="U1964" s="155"/>
      <c r="V1964" s="155"/>
      <c r="W1964" s="155"/>
    </row>
    <row r="1965" spans="1:23" ht="15" customHeight="1">
      <c r="A1965" s="180" t="s">
        <v>447</v>
      </c>
      <c r="B1965" s="180">
        <v>110138061</v>
      </c>
      <c r="C1965" s="180" t="s">
        <v>1837</v>
      </c>
      <c r="D1965" s="180" t="s">
        <v>1866</v>
      </c>
      <c r="E1965" s="180" t="s">
        <v>7499</v>
      </c>
      <c r="F1965" s="180">
        <v>829.29</v>
      </c>
      <c r="G1965" s="180" t="s">
        <v>1840</v>
      </c>
      <c r="H1965" s="180" t="s">
        <v>7500</v>
      </c>
      <c r="I1965" s="180" t="s">
        <v>2675</v>
      </c>
      <c r="J1965" s="180" t="s">
        <v>7501</v>
      </c>
      <c r="K1965" s="180" t="s">
        <v>7502</v>
      </c>
      <c r="L1965" s="180" t="s">
        <v>7503</v>
      </c>
      <c r="M1965" s="180" t="s">
        <v>1837</v>
      </c>
      <c r="N1965" s="180" t="s">
        <v>447</v>
      </c>
      <c r="O1965" s="180">
        <v>110136126</v>
      </c>
      <c r="P1965" s="180">
        <v>110138539</v>
      </c>
      <c r="Q1965" s="180" t="s">
        <v>5800</v>
      </c>
      <c r="R1965" s="180">
        <v>0</v>
      </c>
      <c r="S1965" s="180" t="s">
        <v>1905</v>
      </c>
      <c r="T1965" s="180" t="s">
        <v>42</v>
      </c>
      <c r="U1965" s="155"/>
      <c r="V1965" s="155"/>
      <c r="W1965" s="155"/>
    </row>
    <row r="1966" spans="1:23" ht="15" customHeight="1">
      <c r="A1966" s="180" t="s">
        <v>447</v>
      </c>
      <c r="B1966" s="180">
        <v>112175177</v>
      </c>
      <c r="C1966" s="180" t="s">
        <v>1837</v>
      </c>
      <c r="D1966" s="180" t="s">
        <v>1890</v>
      </c>
      <c r="E1966" s="180" t="s">
        <v>7504</v>
      </c>
      <c r="F1966" s="180">
        <v>560.73</v>
      </c>
      <c r="G1966" s="180" t="s">
        <v>1840</v>
      </c>
      <c r="H1966" s="180" t="s">
        <v>7505</v>
      </c>
      <c r="I1966" s="180" t="s">
        <v>2458</v>
      </c>
      <c r="J1966" s="180" t="s">
        <v>7506</v>
      </c>
      <c r="K1966" s="180" t="s">
        <v>7507</v>
      </c>
      <c r="L1966" s="180" t="s">
        <v>1837</v>
      </c>
      <c r="M1966" s="180" t="s">
        <v>1837</v>
      </c>
      <c r="N1966" s="180" t="s">
        <v>447</v>
      </c>
      <c r="O1966" s="180">
        <v>112175132</v>
      </c>
      <c r="P1966" s="180">
        <v>112175235</v>
      </c>
      <c r="Q1966" s="180" t="s">
        <v>7508</v>
      </c>
      <c r="R1966" s="180">
        <v>0</v>
      </c>
      <c r="S1966" s="180" t="s">
        <v>33</v>
      </c>
      <c r="T1966" s="180" t="s">
        <v>42</v>
      </c>
      <c r="U1966" s="155"/>
      <c r="V1966" s="155"/>
      <c r="W1966" s="155"/>
    </row>
    <row r="1967" spans="1:23" ht="15" customHeight="1">
      <c r="A1967" s="180" t="s">
        <v>447</v>
      </c>
      <c r="B1967" s="180">
        <v>116154344</v>
      </c>
      <c r="C1967" s="180" t="s">
        <v>1837</v>
      </c>
      <c r="D1967" s="180" t="s">
        <v>1839</v>
      </c>
      <c r="E1967" s="180" t="s">
        <v>4275</v>
      </c>
      <c r="F1967" s="180" t="s">
        <v>1837</v>
      </c>
      <c r="G1967" s="180" t="s">
        <v>1840</v>
      </c>
      <c r="H1967" s="180" t="s">
        <v>4276</v>
      </c>
      <c r="I1967" s="180" t="s">
        <v>1842</v>
      </c>
      <c r="J1967" s="180" t="s">
        <v>1837</v>
      </c>
      <c r="K1967" s="180" t="s">
        <v>4277</v>
      </c>
      <c r="L1967" s="180" t="s">
        <v>1837</v>
      </c>
      <c r="M1967" s="180" t="s">
        <v>1896</v>
      </c>
      <c r="N1967" s="180" t="s">
        <v>447</v>
      </c>
      <c r="O1967" s="180">
        <v>116154172</v>
      </c>
      <c r="P1967" s="180">
        <v>116154587</v>
      </c>
      <c r="Q1967" s="180" t="s">
        <v>4278</v>
      </c>
      <c r="R1967" s="180">
        <v>0</v>
      </c>
      <c r="S1967" s="180" t="s">
        <v>1905</v>
      </c>
      <c r="T1967" s="180" t="s">
        <v>42</v>
      </c>
      <c r="U1967" s="155"/>
      <c r="V1967" s="155"/>
      <c r="W1967" s="155"/>
    </row>
    <row r="1968" spans="1:23" ht="15" customHeight="1">
      <c r="A1968" s="180" t="s">
        <v>447</v>
      </c>
      <c r="B1968" s="180">
        <v>116377584</v>
      </c>
      <c r="C1968" s="180" t="s">
        <v>1837</v>
      </c>
      <c r="D1968" s="180" t="s">
        <v>7509</v>
      </c>
      <c r="E1968" s="180" t="s">
        <v>1847</v>
      </c>
      <c r="F1968" s="180">
        <v>30</v>
      </c>
      <c r="G1968" s="180" t="s">
        <v>1840</v>
      </c>
      <c r="H1968" s="180" t="s">
        <v>7510</v>
      </c>
      <c r="I1968" s="180" t="s">
        <v>773</v>
      </c>
      <c r="J1968" s="180" t="s">
        <v>1837</v>
      </c>
      <c r="K1968" s="180" t="s">
        <v>1837</v>
      </c>
      <c r="L1968" s="180" t="s">
        <v>1837</v>
      </c>
      <c r="M1968" s="180" t="s">
        <v>1896</v>
      </c>
      <c r="N1968" s="180" t="s">
        <v>447</v>
      </c>
      <c r="O1968" s="180">
        <v>116377575</v>
      </c>
      <c r="P1968" s="180">
        <v>116377647</v>
      </c>
      <c r="Q1968" s="180" t="s">
        <v>4278</v>
      </c>
      <c r="R1968" s="180">
        <v>0</v>
      </c>
      <c r="S1968" s="180" t="s">
        <v>1905</v>
      </c>
      <c r="T1968" s="180" t="s">
        <v>42</v>
      </c>
      <c r="U1968" s="155"/>
      <c r="V1968" s="155"/>
      <c r="W1968" s="155"/>
    </row>
    <row r="1969" spans="1:23" ht="15" customHeight="1">
      <c r="A1969" s="180" t="s">
        <v>447</v>
      </c>
      <c r="B1969" s="180">
        <v>120714264</v>
      </c>
      <c r="C1969" s="180" t="s">
        <v>1837</v>
      </c>
      <c r="D1969" s="180" t="s">
        <v>4133</v>
      </c>
      <c r="E1969" s="180" t="s">
        <v>1890</v>
      </c>
      <c r="F1969" s="180">
        <v>1125.06</v>
      </c>
      <c r="G1969" s="180" t="s">
        <v>1840</v>
      </c>
      <c r="H1969" s="180" t="s">
        <v>4279</v>
      </c>
      <c r="I1969" s="180" t="s">
        <v>2369</v>
      </c>
      <c r="J1969" s="180" t="s">
        <v>4280</v>
      </c>
      <c r="K1969" s="180" t="s">
        <v>4281</v>
      </c>
      <c r="L1969" s="180" t="s">
        <v>1837</v>
      </c>
      <c r="M1969" s="180" t="s">
        <v>1896</v>
      </c>
      <c r="N1969" s="180" t="s">
        <v>447</v>
      </c>
      <c r="O1969" s="180">
        <v>120713757</v>
      </c>
      <c r="P1969" s="180">
        <v>120714358</v>
      </c>
      <c r="Q1969" s="180" t="s">
        <v>4282</v>
      </c>
      <c r="R1969" s="180">
        <v>0</v>
      </c>
      <c r="S1969" s="180" t="s">
        <v>33</v>
      </c>
      <c r="T1969" s="180" t="s">
        <v>42</v>
      </c>
      <c r="U1969" s="155"/>
      <c r="V1969" s="155"/>
      <c r="W1969" s="155"/>
    </row>
    <row r="1970" spans="1:23" ht="15" customHeight="1">
      <c r="A1970" s="180" t="s">
        <v>447</v>
      </c>
      <c r="B1970" s="180">
        <v>122093051</v>
      </c>
      <c r="C1970" s="180" t="s">
        <v>1837</v>
      </c>
      <c r="D1970" s="180" t="s">
        <v>1866</v>
      </c>
      <c r="E1970" s="180" t="s">
        <v>7511</v>
      </c>
      <c r="F1970" s="180">
        <v>761.31</v>
      </c>
      <c r="G1970" s="180" t="s">
        <v>1840</v>
      </c>
      <c r="H1970" s="180" t="s">
        <v>7512</v>
      </c>
      <c r="I1970" s="180" t="s">
        <v>2189</v>
      </c>
      <c r="J1970" s="180" t="s">
        <v>7513</v>
      </c>
      <c r="K1970" s="180" t="s">
        <v>7514</v>
      </c>
      <c r="L1970" s="180" t="s">
        <v>7515</v>
      </c>
      <c r="M1970" s="180" t="s">
        <v>1837</v>
      </c>
      <c r="N1970" s="180" t="s">
        <v>447</v>
      </c>
      <c r="O1970" s="180">
        <v>122092686</v>
      </c>
      <c r="P1970" s="180">
        <v>122093418</v>
      </c>
      <c r="Q1970" s="180" t="s">
        <v>7516</v>
      </c>
      <c r="R1970" s="180">
        <v>0</v>
      </c>
      <c r="S1970" s="180" t="s">
        <v>33</v>
      </c>
      <c r="T1970" s="180" t="s">
        <v>42</v>
      </c>
      <c r="U1970" s="155"/>
      <c r="V1970" s="155"/>
      <c r="W1970" s="155"/>
    </row>
    <row r="1971" spans="1:23" ht="15" customHeight="1">
      <c r="A1971" s="180" t="s">
        <v>447</v>
      </c>
      <c r="B1971" s="180">
        <v>122629491</v>
      </c>
      <c r="C1971" s="180" t="s">
        <v>1837</v>
      </c>
      <c r="D1971" s="180" t="s">
        <v>1847</v>
      </c>
      <c r="E1971" s="180" t="s">
        <v>2085</v>
      </c>
      <c r="F1971" s="180">
        <v>974.32</v>
      </c>
      <c r="G1971" s="180" t="s">
        <v>1840</v>
      </c>
      <c r="H1971" s="180" t="s">
        <v>4283</v>
      </c>
      <c r="I1971" s="180" t="s">
        <v>4284</v>
      </c>
      <c r="J1971" s="180" t="s">
        <v>7517</v>
      </c>
      <c r="K1971" s="180" t="s">
        <v>7518</v>
      </c>
      <c r="L1971" s="180" t="s">
        <v>7519</v>
      </c>
      <c r="M1971" s="180" t="s">
        <v>1837</v>
      </c>
      <c r="N1971" s="180" t="s">
        <v>447</v>
      </c>
      <c r="O1971" s="180">
        <v>122628578</v>
      </c>
      <c r="P1971" s="180">
        <v>122629535</v>
      </c>
      <c r="Q1971" s="180" t="s">
        <v>4288</v>
      </c>
      <c r="R1971" s="180">
        <v>0</v>
      </c>
      <c r="S1971" s="180" t="s">
        <v>33</v>
      </c>
      <c r="T1971" s="180" t="s">
        <v>42</v>
      </c>
      <c r="U1971" s="155"/>
      <c r="V1971" s="155"/>
      <c r="W1971" s="155"/>
    </row>
    <row r="1972" spans="1:23" ht="15" customHeight="1">
      <c r="A1972" s="180" t="s">
        <v>447</v>
      </c>
      <c r="B1972" s="180">
        <v>127726989</v>
      </c>
      <c r="C1972" s="180" t="s">
        <v>1837</v>
      </c>
      <c r="D1972" s="180" t="s">
        <v>7520</v>
      </c>
      <c r="E1972" s="180" t="s">
        <v>1890</v>
      </c>
      <c r="F1972" s="180">
        <v>30</v>
      </c>
      <c r="G1972" s="180" t="s">
        <v>1840</v>
      </c>
      <c r="H1972" s="180" t="s">
        <v>7521</v>
      </c>
      <c r="I1972" s="180" t="s">
        <v>773</v>
      </c>
      <c r="J1972" s="180" t="s">
        <v>1837</v>
      </c>
      <c r="K1972" s="180" t="s">
        <v>1837</v>
      </c>
      <c r="L1972" s="180" t="s">
        <v>1837</v>
      </c>
      <c r="M1972" s="180" t="s">
        <v>1844</v>
      </c>
      <c r="N1972" s="180" t="s">
        <v>447</v>
      </c>
      <c r="O1972" s="180">
        <v>127726969</v>
      </c>
      <c r="P1972" s="180">
        <v>127727112</v>
      </c>
      <c r="Q1972" s="180" t="s">
        <v>7522</v>
      </c>
      <c r="R1972" s="180">
        <v>0</v>
      </c>
      <c r="S1972" s="180" t="s">
        <v>1905</v>
      </c>
      <c r="T1972" s="180" t="s">
        <v>42</v>
      </c>
      <c r="U1972" s="155"/>
      <c r="V1972" s="155"/>
      <c r="W1972" s="155"/>
    </row>
    <row r="1973" spans="1:23" ht="15" customHeight="1">
      <c r="A1973" s="180" t="s">
        <v>447</v>
      </c>
      <c r="B1973" s="180">
        <v>129868385</v>
      </c>
      <c r="C1973" s="180" t="s">
        <v>1837</v>
      </c>
      <c r="D1973" s="180" t="s">
        <v>4293</v>
      </c>
      <c r="E1973" s="180" t="s">
        <v>1839</v>
      </c>
      <c r="F1973" s="180">
        <v>1251.44</v>
      </c>
      <c r="G1973" s="180" t="s">
        <v>1840</v>
      </c>
      <c r="H1973" s="180" t="s">
        <v>4294</v>
      </c>
      <c r="I1973" s="180" t="s">
        <v>4295</v>
      </c>
      <c r="J1973" s="180" t="s">
        <v>4296</v>
      </c>
      <c r="K1973" s="180" t="s">
        <v>4297</v>
      </c>
      <c r="L1973" s="180" t="s">
        <v>4298</v>
      </c>
      <c r="M1973" s="180" t="s">
        <v>1877</v>
      </c>
      <c r="N1973" s="180" t="s">
        <v>447</v>
      </c>
      <c r="O1973" s="180">
        <v>129868004</v>
      </c>
      <c r="P1973" s="180">
        <v>129868449</v>
      </c>
      <c r="Q1973" s="180" t="s">
        <v>4299</v>
      </c>
      <c r="R1973" s="180">
        <v>0</v>
      </c>
      <c r="S1973" s="180" t="s">
        <v>1905</v>
      </c>
      <c r="T1973" s="180" t="s">
        <v>42</v>
      </c>
      <c r="U1973" s="155"/>
      <c r="V1973" s="155"/>
      <c r="W1973" s="155"/>
    </row>
    <row r="1974" spans="1:23" ht="15" customHeight="1">
      <c r="A1974" s="180" t="s">
        <v>447</v>
      </c>
      <c r="B1974" s="180">
        <v>130265925</v>
      </c>
      <c r="C1974" s="180" t="s">
        <v>1837</v>
      </c>
      <c r="D1974" s="180" t="s">
        <v>4300</v>
      </c>
      <c r="E1974" s="180" t="s">
        <v>1847</v>
      </c>
      <c r="F1974" s="180">
        <v>645.74</v>
      </c>
      <c r="G1974" s="180" t="s">
        <v>1840</v>
      </c>
      <c r="H1974" s="180" t="s">
        <v>4301</v>
      </c>
      <c r="I1974" s="180" t="s">
        <v>2981</v>
      </c>
      <c r="J1974" s="180" t="s">
        <v>4302</v>
      </c>
      <c r="K1974" s="180" t="s">
        <v>4303</v>
      </c>
      <c r="L1974" s="180" t="s">
        <v>4304</v>
      </c>
      <c r="M1974" s="180" t="s">
        <v>1896</v>
      </c>
      <c r="N1974" s="180" t="s">
        <v>447</v>
      </c>
      <c r="O1974" s="180">
        <v>130265878</v>
      </c>
      <c r="P1974" s="180">
        <v>130266137</v>
      </c>
      <c r="Q1974" s="180" t="s">
        <v>4305</v>
      </c>
      <c r="R1974" s="180">
        <v>0</v>
      </c>
      <c r="S1974" s="180" t="s">
        <v>1905</v>
      </c>
      <c r="T1974" s="180" t="s">
        <v>42</v>
      </c>
      <c r="U1974" s="155"/>
      <c r="V1974" s="155"/>
      <c r="W1974" s="155"/>
    </row>
    <row r="1975" spans="1:23" ht="15" customHeight="1">
      <c r="A1975" s="180" t="s">
        <v>447</v>
      </c>
      <c r="B1975" s="180">
        <v>135549839</v>
      </c>
      <c r="C1975" s="180" t="s">
        <v>1837</v>
      </c>
      <c r="D1975" s="180" t="s">
        <v>1866</v>
      </c>
      <c r="E1975" s="180" t="s">
        <v>1865</v>
      </c>
      <c r="F1975" s="180">
        <v>205.73</v>
      </c>
      <c r="G1975" s="180" t="s">
        <v>1840</v>
      </c>
      <c r="H1975" s="180" t="s">
        <v>4322</v>
      </c>
      <c r="I1975" s="180" t="s">
        <v>2277</v>
      </c>
      <c r="J1975" s="180" t="s">
        <v>7523</v>
      </c>
      <c r="K1975" s="180" t="s">
        <v>7524</v>
      </c>
      <c r="L1975" s="180" t="s">
        <v>1837</v>
      </c>
      <c r="M1975" s="180" t="s">
        <v>1837</v>
      </c>
      <c r="N1975" s="180" t="s">
        <v>447</v>
      </c>
      <c r="O1975" s="180">
        <v>135549836</v>
      </c>
      <c r="P1975" s="180">
        <v>135549944</v>
      </c>
      <c r="Q1975" s="180" t="s">
        <v>4325</v>
      </c>
      <c r="R1975" s="180">
        <v>0</v>
      </c>
      <c r="S1975" s="180" t="s">
        <v>1905</v>
      </c>
      <c r="T1975" s="180" t="s">
        <v>42</v>
      </c>
      <c r="U1975" s="155"/>
      <c r="V1975" s="155"/>
      <c r="W1975" s="155"/>
    </row>
    <row r="1976" spans="1:23" ht="15" customHeight="1">
      <c r="A1976" s="180" t="s">
        <v>447</v>
      </c>
      <c r="B1976" s="180">
        <v>137107413</v>
      </c>
      <c r="C1976" s="180" t="s">
        <v>1837</v>
      </c>
      <c r="D1976" s="180" t="s">
        <v>1890</v>
      </c>
      <c r="E1976" s="180" t="s">
        <v>2182</v>
      </c>
      <c r="F1976" s="180">
        <v>474.73</v>
      </c>
      <c r="G1976" s="180" t="s">
        <v>1840</v>
      </c>
      <c r="H1976" s="180" t="s">
        <v>7525</v>
      </c>
      <c r="I1976" s="180" t="s">
        <v>1887</v>
      </c>
      <c r="J1976" s="180" t="s">
        <v>7526</v>
      </c>
      <c r="K1976" s="180" t="s">
        <v>7527</v>
      </c>
      <c r="L1976" s="180" t="s">
        <v>1837</v>
      </c>
      <c r="M1976" s="180" t="s">
        <v>1837</v>
      </c>
      <c r="N1976" s="180" t="s">
        <v>447</v>
      </c>
      <c r="O1976" s="180">
        <v>137107249</v>
      </c>
      <c r="P1976" s="180">
        <v>137107447</v>
      </c>
      <c r="Q1976" s="180" t="s">
        <v>1795</v>
      </c>
      <c r="R1976" s="180">
        <v>0</v>
      </c>
      <c r="S1976" s="180" t="s">
        <v>1905</v>
      </c>
      <c r="T1976" s="180" t="s">
        <v>42</v>
      </c>
      <c r="U1976" s="155"/>
      <c r="V1976" s="155"/>
      <c r="W1976" s="155"/>
    </row>
    <row r="1977" spans="1:23" ht="15" customHeight="1">
      <c r="A1977" s="180" t="s">
        <v>447</v>
      </c>
      <c r="B1977" s="180">
        <v>137192572</v>
      </c>
      <c r="C1977" s="180" t="s">
        <v>1837</v>
      </c>
      <c r="D1977" s="180" t="s">
        <v>3202</v>
      </c>
      <c r="E1977" s="180" t="s">
        <v>1839</v>
      </c>
      <c r="F1977" s="180">
        <v>527.73</v>
      </c>
      <c r="G1977" s="180" t="s">
        <v>1840</v>
      </c>
      <c r="H1977" s="180" t="s">
        <v>7528</v>
      </c>
      <c r="I1977" s="180" t="s">
        <v>1887</v>
      </c>
      <c r="J1977" s="180" t="s">
        <v>7529</v>
      </c>
      <c r="K1977" s="180" t="s">
        <v>7530</v>
      </c>
      <c r="L1977" s="180" t="s">
        <v>1837</v>
      </c>
      <c r="M1977" s="180" t="s">
        <v>1837</v>
      </c>
      <c r="N1977" s="180" t="s">
        <v>447</v>
      </c>
      <c r="O1977" s="180">
        <v>137192450</v>
      </c>
      <c r="P1977" s="180">
        <v>137192691</v>
      </c>
      <c r="Q1977" s="180" t="s">
        <v>7531</v>
      </c>
      <c r="R1977" s="180">
        <v>0</v>
      </c>
      <c r="S1977" s="180" t="s">
        <v>33</v>
      </c>
      <c r="T1977" s="180" t="s">
        <v>42</v>
      </c>
      <c r="U1977" s="155"/>
      <c r="V1977" s="155"/>
      <c r="W1977" s="155"/>
    </row>
    <row r="1978" spans="1:23" ht="15" customHeight="1">
      <c r="A1978" s="180" t="s">
        <v>447</v>
      </c>
      <c r="B1978" s="180">
        <v>137479113</v>
      </c>
      <c r="C1978" s="180" t="s">
        <v>1837</v>
      </c>
      <c r="D1978" s="180" t="s">
        <v>1865</v>
      </c>
      <c r="E1978" s="180" t="s">
        <v>1866</v>
      </c>
      <c r="F1978" s="180">
        <v>553.24</v>
      </c>
      <c r="G1978" s="180" t="s">
        <v>1840</v>
      </c>
      <c r="H1978" s="180" t="s">
        <v>7532</v>
      </c>
      <c r="I1978" s="180" t="s">
        <v>3264</v>
      </c>
      <c r="J1978" s="180" t="s">
        <v>7533</v>
      </c>
      <c r="K1978" s="180" t="s">
        <v>7534</v>
      </c>
      <c r="L1978" s="180" t="s">
        <v>7535</v>
      </c>
      <c r="M1978" s="180" t="s">
        <v>1837</v>
      </c>
      <c r="N1978" s="180" t="s">
        <v>447</v>
      </c>
      <c r="O1978" s="180">
        <v>137479055</v>
      </c>
      <c r="P1978" s="180">
        <v>137479238</v>
      </c>
      <c r="Q1978" s="180" t="s">
        <v>7536</v>
      </c>
      <c r="R1978" s="180">
        <v>0</v>
      </c>
      <c r="S1978" s="180" t="s">
        <v>33</v>
      </c>
      <c r="T1978" s="180" t="s">
        <v>42</v>
      </c>
      <c r="U1978" s="155"/>
      <c r="V1978" s="155"/>
      <c r="W1978" s="155"/>
    </row>
    <row r="1979" spans="1:23" ht="15" customHeight="1">
      <c r="A1979" s="180" t="s">
        <v>447</v>
      </c>
      <c r="B1979" s="180">
        <v>138023718</v>
      </c>
      <c r="C1979" s="180" t="s">
        <v>1837</v>
      </c>
      <c r="D1979" s="180" t="s">
        <v>4339</v>
      </c>
      <c r="E1979" s="180" t="s">
        <v>1839</v>
      </c>
      <c r="F1979" s="180">
        <v>1667.17</v>
      </c>
      <c r="G1979" s="180" t="s">
        <v>1840</v>
      </c>
      <c r="H1979" s="180" t="s">
        <v>4340</v>
      </c>
      <c r="I1979" s="180" t="s">
        <v>2954</v>
      </c>
      <c r="J1979" s="180" t="s">
        <v>4341</v>
      </c>
      <c r="K1979" s="180" t="s">
        <v>4342</v>
      </c>
      <c r="L1979" s="180" t="s">
        <v>4343</v>
      </c>
      <c r="M1979" s="180" t="s">
        <v>1877</v>
      </c>
      <c r="N1979" s="180" t="s">
        <v>447</v>
      </c>
      <c r="O1979" s="180">
        <v>138023010</v>
      </c>
      <c r="P1979" s="180">
        <v>138023811</v>
      </c>
      <c r="Q1979" s="180" t="s">
        <v>4344</v>
      </c>
      <c r="R1979" s="180">
        <v>0</v>
      </c>
      <c r="S1979" s="180" t="s">
        <v>1905</v>
      </c>
      <c r="T1979" s="180" t="s">
        <v>42</v>
      </c>
      <c r="U1979" s="155"/>
      <c r="V1979" s="155"/>
      <c r="W1979" s="155"/>
    </row>
    <row r="1980" spans="1:23" ht="15" customHeight="1">
      <c r="A1980" s="180" t="s">
        <v>447</v>
      </c>
      <c r="B1980" s="180">
        <v>138217086</v>
      </c>
      <c r="C1980" s="180" t="s">
        <v>1837</v>
      </c>
      <c r="D1980" s="180" t="s">
        <v>4345</v>
      </c>
      <c r="E1980" s="180" t="s">
        <v>1866</v>
      </c>
      <c r="F1980" s="180" t="s">
        <v>1837</v>
      </c>
      <c r="G1980" s="180" t="s">
        <v>1840</v>
      </c>
      <c r="H1980" s="180" t="s">
        <v>4346</v>
      </c>
      <c r="I1980" s="180" t="s">
        <v>1842</v>
      </c>
      <c r="J1980" s="180" t="s">
        <v>1837</v>
      </c>
      <c r="K1980" s="180" t="s">
        <v>4347</v>
      </c>
      <c r="L1980" s="180" t="s">
        <v>1837</v>
      </c>
      <c r="M1980" s="180" t="s">
        <v>1896</v>
      </c>
      <c r="N1980" s="180" t="s">
        <v>447</v>
      </c>
      <c r="O1980" s="180">
        <v>138217023</v>
      </c>
      <c r="P1980" s="180">
        <v>138217230</v>
      </c>
      <c r="Q1980" s="180" t="s">
        <v>4348</v>
      </c>
      <c r="R1980" s="180">
        <v>0</v>
      </c>
      <c r="S1980" s="180" t="s">
        <v>1905</v>
      </c>
      <c r="T1980" s="180" t="s">
        <v>42</v>
      </c>
      <c r="U1980" s="155"/>
      <c r="V1980" s="155"/>
      <c r="W1980" s="155"/>
    </row>
    <row r="1981" spans="1:23" ht="15" customHeight="1">
      <c r="A1981" s="180" t="s">
        <v>495</v>
      </c>
      <c r="B1981" s="180">
        <v>1294453</v>
      </c>
      <c r="C1981" s="180" t="s">
        <v>1837</v>
      </c>
      <c r="D1981" s="180" t="s">
        <v>1847</v>
      </c>
      <c r="E1981" s="180" t="s">
        <v>7537</v>
      </c>
      <c r="F1981" s="180">
        <v>803.73</v>
      </c>
      <c r="G1981" s="180" t="s">
        <v>1840</v>
      </c>
      <c r="H1981" s="180" t="s">
        <v>7538</v>
      </c>
      <c r="I1981" s="180" t="s">
        <v>2098</v>
      </c>
      <c r="J1981" s="180" t="s">
        <v>7539</v>
      </c>
      <c r="K1981" s="180" t="s">
        <v>7540</v>
      </c>
      <c r="L1981" s="180" t="s">
        <v>1837</v>
      </c>
      <c r="M1981" s="180" t="s">
        <v>1837</v>
      </c>
      <c r="N1981" s="180" t="s">
        <v>495</v>
      </c>
      <c r="O1981" s="180">
        <v>1294327</v>
      </c>
      <c r="P1981" s="180">
        <v>1294461</v>
      </c>
      <c r="Q1981" s="180" t="s">
        <v>7541</v>
      </c>
      <c r="R1981" s="180">
        <v>0</v>
      </c>
      <c r="S1981" s="180" t="s">
        <v>1905</v>
      </c>
      <c r="T1981" s="180" t="s">
        <v>42</v>
      </c>
      <c r="U1981" s="155"/>
      <c r="V1981" s="155"/>
      <c r="W1981" s="155"/>
    </row>
    <row r="1982" spans="1:23" ht="15" customHeight="1">
      <c r="A1982" s="180" t="s">
        <v>495</v>
      </c>
      <c r="B1982" s="180">
        <v>7843768</v>
      </c>
      <c r="C1982" s="180" t="s">
        <v>1837</v>
      </c>
      <c r="D1982" s="180" t="s">
        <v>1890</v>
      </c>
      <c r="E1982" s="180" t="s">
        <v>7542</v>
      </c>
      <c r="F1982" s="180">
        <v>37.729999999999997</v>
      </c>
      <c r="G1982" s="180" t="s">
        <v>1837</v>
      </c>
      <c r="H1982" s="180" t="s">
        <v>7543</v>
      </c>
      <c r="I1982" s="180" t="s">
        <v>2184</v>
      </c>
      <c r="J1982" s="180" t="s">
        <v>7544</v>
      </c>
      <c r="K1982" s="180" t="s">
        <v>1837</v>
      </c>
      <c r="L1982" s="180" t="s">
        <v>1837</v>
      </c>
      <c r="M1982" s="180" t="s">
        <v>1837</v>
      </c>
      <c r="N1982" s="180" t="s">
        <v>495</v>
      </c>
      <c r="O1982" s="180">
        <v>7843497</v>
      </c>
      <c r="P1982" s="180">
        <v>7844016</v>
      </c>
      <c r="Q1982" s="180" t="s">
        <v>4351</v>
      </c>
      <c r="R1982" s="180">
        <v>0</v>
      </c>
      <c r="S1982" s="180" t="s">
        <v>1905</v>
      </c>
      <c r="T1982" s="180" t="s">
        <v>42</v>
      </c>
      <c r="U1982" s="155"/>
      <c r="V1982" s="155"/>
      <c r="W1982" s="155"/>
    </row>
    <row r="1983" spans="1:23" ht="15" customHeight="1">
      <c r="A1983" s="180" t="s">
        <v>495</v>
      </c>
      <c r="B1983" s="180">
        <v>8170078</v>
      </c>
      <c r="C1983" s="180" t="s">
        <v>1837</v>
      </c>
      <c r="D1983" s="180" t="s">
        <v>7545</v>
      </c>
      <c r="E1983" s="180" t="s">
        <v>1866</v>
      </c>
      <c r="F1983" s="180">
        <v>30</v>
      </c>
      <c r="G1983" s="180" t="s">
        <v>1840</v>
      </c>
      <c r="H1983" s="180" t="s">
        <v>7546</v>
      </c>
      <c r="I1983" s="180" t="s">
        <v>773</v>
      </c>
      <c r="J1983" s="180" t="s">
        <v>1837</v>
      </c>
      <c r="K1983" s="180" t="s">
        <v>1837</v>
      </c>
      <c r="L1983" s="180" t="s">
        <v>1837</v>
      </c>
      <c r="M1983" s="180" t="s">
        <v>1844</v>
      </c>
      <c r="N1983" s="180" t="s">
        <v>495</v>
      </c>
      <c r="O1983" s="180">
        <v>8170031</v>
      </c>
      <c r="P1983" s="180">
        <v>8170349</v>
      </c>
      <c r="Q1983" s="180" t="s">
        <v>7547</v>
      </c>
      <c r="R1983" s="180">
        <v>0</v>
      </c>
      <c r="S1983" s="180" t="s">
        <v>33</v>
      </c>
      <c r="T1983" s="180" t="s">
        <v>42</v>
      </c>
      <c r="U1983" s="155"/>
      <c r="V1983" s="155"/>
      <c r="W1983" s="155"/>
    </row>
    <row r="1984" spans="1:23" ht="15" customHeight="1">
      <c r="A1984" s="180" t="s">
        <v>495</v>
      </c>
      <c r="B1984" s="180">
        <v>24364256</v>
      </c>
      <c r="C1984" s="180" t="s">
        <v>1837</v>
      </c>
      <c r="D1984" s="180" t="s">
        <v>3766</v>
      </c>
      <c r="E1984" s="180" t="s">
        <v>1839</v>
      </c>
      <c r="F1984" s="180">
        <v>30</v>
      </c>
      <c r="G1984" s="180" t="s">
        <v>1840</v>
      </c>
      <c r="H1984" s="180" t="s">
        <v>7548</v>
      </c>
      <c r="I1984" s="180" t="s">
        <v>773</v>
      </c>
      <c r="J1984" s="180" t="s">
        <v>1837</v>
      </c>
      <c r="K1984" s="180" t="s">
        <v>1837</v>
      </c>
      <c r="L1984" s="180" t="s">
        <v>1837</v>
      </c>
      <c r="M1984" s="180" t="s">
        <v>1877</v>
      </c>
      <c r="N1984" s="180" t="s">
        <v>495</v>
      </c>
      <c r="O1984" s="180">
        <v>24362760</v>
      </c>
      <c r="P1984" s="180">
        <v>24365424</v>
      </c>
      <c r="Q1984" s="180" t="s">
        <v>4369</v>
      </c>
      <c r="R1984" s="180">
        <v>0</v>
      </c>
      <c r="S1984" s="180" t="s">
        <v>1905</v>
      </c>
      <c r="T1984" s="180" t="s">
        <v>42</v>
      </c>
      <c r="U1984" s="155"/>
      <c r="V1984" s="155"/>
      <c r="W1984" s="155"/>
    </row>
    <row r="1985" spans="1:23" ht="15" customHeight="1">
      <c r="A1985" s="180" t="s">
        <v>495</v>
      </c>
      <c r="B1985" s="180">
        <v>24364312</v>
      </c>
      <c r="C1985" s="180" t="s">
        <v>1837</v>
      </c>
      <c r="D1985" s="180" t="s">
        <v>4366</v>
      </c>
      <c r="E1985" s="180" t="s">
        <v>1847</v>
      </c>
      <c r="F1985" s="180">
        <v>131.94</v>
      </c>
      <c r="G1985" s="180" t="s">
        <v>1837</v>
      </c>
      <c r="H1985" s="180" t="s">
        <v>4367</v>
      </c>
      <c r="I1985" s="180" t="s">
        <v>1996</v>
      </c>
      <c r="J1985" s="180" t="s">
        <v>4368</v>
      </c>
      <c r="K1985" s="180" t="s">
        <v>1837</v>
      </c>
      <c r="L1985" s="180" t="s">
        <v>1837</v>
      </c>
      <c r="M1985" s="180" t="s">
        <v>1877</v>
      </c>
      <c r="N1985" s="180" t="s">
        <v>495</v>
      </c>
      <c r="O1985" s="180">
        <v>24362760</v>
      </c>
      <c r="P1985" s="180">
        <v>24365424</v>
      </c>
      <c r="Q1985" s="180" t="s">
        <v>4369</v>
      </c>
      <c r="R1985" s="180">
        <v>0</v>
      </c>
      <c r="S1985" s="180" t="s">
        <v>1905</v>
      </c>
      <c r="T1985" s="180" t="s">
        <v>42</v>
      </c>
      <c r="U1985" s="155"/>
      <c r="V1985" s="155"/>
      <c r="W1985" s="155"/>
    </row>
    <row r="1986" spans="1:23" ht="15" customHeight="1">
      <c r="A1986" s="180" t="s">
        <v>495</v>
      </c>
      <c r="B1986" s="180">
        <v>36144567</v>
      </c>
      <c r="C1986" s="180" t="s">
        <v>1837</v>
      </c>
      <c r="D1986" s="180" t="s">
        <v>1847</v>
      </c>
      <c r="E1986" s="180" t="s">
        <v>2129</v>
      </c>
      <c r="F1986" s="180">
        <v>2587.8000000000002</v>
      </c>
      <c r="G1986" s="180" t="s">
        <v>1840</v>
      </c>
      <c r="H1986" s="180" t="s">
        <v>5831</v>
      </c>
      <c r="I1986" s="180" t="s">
        <v>2513</v>
      </c>
      <c r="J1986" s="180" t="s">
        <v>7549</v>
      </c>
      <c r="K1986" s="180" t="s">
        <v>7550</v>
      </c>
      <c r="L1986" s="180" t="s">
        <v>7551</v>
      </c>
      <c r="M1986" s="180" t="s">
        <v>1837</v>
      </c>
      <c r="N1986" s="180" t="s">
        <v>495</v>
      </c>
      <c r="O1986" s="180">
        <v>36144560</v>
      </c>
      <c r="P1986" s="180">
        <v>36144809</v>
      </c>
      <c r="Q1986" s="180" t="s">
        <v>5835</v>
      </c>
      <c r="R1986" s="180">
        <v>0</v>
      </c>
      <c r="S1986" s="180" t="s">
        <v>1905</v>
      </c>
      <c r="T1986" s="180" t="s">
        <v>42</v>
      </c>
      <c r="U1986" s="155"/>
      <c r="V1986" s="155"/>
      <c r="W1986" s="155"/>
    </row>
    <row r="1987" spans="1:23" ht="15" customHeight="1">
      <c r="A1987" s="180" t="s">
        <v>495</v>
      </c>
      <c r="B1987" s="180">
        <v>49219765</v>
      </c>
      <c r="C1987" s="180" t="s">
        <v>1837</v>
      </c>
      <c r="D1987" s="180" t="s">
        <v>1839</v>
      </c>
      <c r="E1987" s="180" t="s">
        <v>3202</v>
      </c>
      <c r="F1987" s="180">
        <v>1556.73</v>
      </c>
      <c r="G1987" s="180" t="s">
        <v>1840</v>
      </c>
      <c r="H1987" s="180" t="s">
        <v>7552</v>
      </c>
      <c r="I1987" s="180" t="s">
        <v>2618</v>
      </c>
      <c r="J1987" s="180" t="s">
        <v>7553</v>
      </c>
      <c r="K1987" s="180" t="s">
        <v>7554</v>
      </c>
      <c r="L1987" s="180" t="s">
        <v>1837</v>
      </c>
      <c r="M1987" s="180" t="s">
        <v>1837</v>
      </c>
      <c r="N1987" s="180" t="s">
        <v>495</v>
      </c>
      <c r="O1987" s="180">
        <v>49219633</v>
      </c>
      <c r="P1987" s="180">
        <v>49219790</v>
      </c>
      <c r="Q1987" s="180" t="s">
        <v>7555</v>
      </c>
      <c r="R1987" s="180">
        <v>0</v>
      </c>
      <c r="S1987" s="180" t="s">
        <v>33</v>
      </c>
      <c r="T1987" s="180" t="s">
        <v>42</v>
      </c>
      <c r="U1987" s="155"/>
      <c r="V1987" s="155"/>
      <c r="W1987" s="155"/>
    </row>
    <row r="1988" spans="1:23" ht="15" customHeight="1">
      <c r="A1988" s="180" t="s">
        <v>495</v>
      </c>
      <c r="B1988" s="180">
        <v>49332761</v>
      </c>
      <c r="C1988" s="180" t="s">
        <v>1837</v>
      </c>
      <c r="D1988" s="180" t="s">
        <v>4373</v>
      </c>
      <c r="E1988" s="180" t="s">
        <v>1847</v>
      </c>
      <c r="F1988" s="180">
        <v>400.72</v>
      </c>
      <c r="G1988" s="180" t="s">
        <v>1840</v>
      </c>
      <c r="H1988" s="180" t="s">
        <v>4374</v>
      </c>
      <c r="I1988" s="180" t="s">
        <v>2104</v>
      </c>
      <c r="J1988" s="180" t="s">
        <v>7556</v>
      </c>
      <c r="K1988" s="180" t="s">
        <v>7557</v>
      </c>
      <c r="L1988" s="180" t="s">
        <v>1837</v>
      </c>
      <c r="M1988" s="180" t="s">
        <v>1837</v>
      </c>
      <c r="N1988" s="180" t="s">
        <v>495</v>
      </c>
      <c r="O1988" s="180">
        <v>49332737</v>
      </c>
      <c r="P1988" s="180">
        <v>49332821</v>
      </c>
      <c r="Q1988" s="180" t="s">
        <v>4377</v>
      </c>
      <c r="R1988" s="180">
        <v>0</v>
      </c>
      <c r="S1988" s="180" t="s">
        <v>1905</v>
      </c>
      <c r="T1988" s="180" t="s">
        <v>42</v>
      </c>
      <c r="U1988" s="155"/>
      <c r="V1988" s="155"/>
      <c r="W1988" s="155"/>
    </row>
    <row r="1989" spans="1:23" ht="15" customHeight="1">
      <c r="A1989" s="180" t="s">
        <v>495</v>
      </c>
      <c r="B1989" s="180">
        <v>50470064</v>
      </c>
      <c r="C1989" s="180" t="s">
        <v>1837</v>
      </c>
      <c r="D1989" s="180" t="s">
        <v>7558</v>
      </c>
      <c r="E1989" s="180" t="s">
        <v>1866</v>
      </c>
      <c r="F1989" s="180">
        <v>333.28</v>
      </c>
      <c r="G1989" s="180" t="s">
        <v>1840</v>
      </c>
      <c r="H1989" s="180" t="s">
        <v>7559</v>
      </c>
      <c r="I1989" s="180" t="s">
        <v>5757</v>
      </c>
      <c r="J1989" s="180" t="s">
        <v>7560</v>
      </c>
      <c r="K1989" s="180" t="s">
        <v>7561</v>
      </c>
      <c r="L1989" s="180" t="s">
        <v>7562</v>
      </c>
      <c r="M1989" s="180" t="s">
        <v>1837</v>
      </c>
      <c r="N1989" s="180" t="s">
        <v>495</v>
      </c>
      <c r="O1989" s="180">
        <v>50470033</v>
      </c>
      <c r="P1989" s="180">
        <v>50470678</v>
      </c>
      <c r="Q1989" s="180" t="s">
        <v>7563</v>
      </c>
      <c r="R1989" s="180">
        <v>0</v>
      </c>
      <c r="S1989" s="180" t="s">
        <v>33</v>
      </c>
      <c r="T1989" s="180" t="s">
        <v>42</v>
      </c>
      <c r="U1989" s="155"/>
      <c r="V1989" s="155"/>
      <c r="W1989" s="155"/>
    </row>
    <row r="1990" spans="1:23" ht="15" customHeight="1">
      <c r="A1990" s="180" t="s">
        <v>495</v>
      </c>
      <c r="B1990" s="180">
        <v>50607758</v>
      </c>
      <c r="C1990" s="180" t="s">
        <v>1837</v>
      </c>
      <c r="D1990" s="180" t="s">
        <v>1847</v>
      </c>
      <c r="E1990" s="180" t="s">
        <v>4378</v>
      </c>
      <c r="F1990" s="180">
        <v>520.94000000000005</v>
      </c>
      <c r="G1990" s="180" t="s">
        <v>1840</v>
      </c>
      <c r="H1990" s="180" t="s">
        <v>4379</v>
      </c>
      <c r="I1990" s="180" t="s">
        <v>4295</v>
      </c>
      <c r="J1990" s="180" t="s">
        <v>7564</v>
      </c>
      <c r="K1990" s="180" t="s">
        <v>7565</v>
      </c>
      <c r="L1990" s="180" t="s">
        <v>7566</v>
      </c>
      <c r="M1990" s="180" t="s">
        <v>1837</v>
      </c>
      <c r="N1990" s="180" t="s">
        <v>495</v>
      </c>
      <c r="O1990" s="180">
        <v>50607380</v>
      </c>
      <c r="P1990" s="180">
        <v>50608184</v>
      </c>
      <c r="Q1990" s="180" t="s">
        <v>4383</v>
      </c>
      <c r="R1990" s="180">
        <v>0</v>
      </c>
      <c r="S1990" s="180" t="s">
        <v>33</v>
      </c>
      <c r="T1990" s="180" t="s">
        <v>42</v>
      </c>
      <c r="U1990" s="155"/>
      <c r="V1990" s="155"/>
      <c r="W1990" s="155"/>
    </row>
    <row r="1991" spans="1:23" ht="15" customHeight="1">
      <c r="A1991" s="180" t="s">
        <v>495</v>
      </c>
      <c r="B1991" s="180">
        <v>50916210</v>
      </c>
      <c r="C1991" s="180" t="s">
        <v>1837</v>
      </c>
      <c r="D1991" s="180" t="s">
        <v>1847</v>
      </c>
      <c r="E1991" s="180" t="s">
        <v>2118</v>
      </c>
      <c r="F1991" s="180">
        <v>958.35</v>
      </c>
      <c r="G1991" s="180" t="s">
        <v>1840</v>
      </c>
      <c r="H1991" s="180" t="s">
        <v>7567</v>
      </c>
      <c r="I1991" s="180" t="s">
        <v>2299</v>
      </c>
      <c r="J1991" s="180" t="s">
        <v>7568</v>
      </c>
      <c r="K1991" s="180" t="s">
        <v>7569</v>
      </c>
      <c r="L1991" s="180" t="s">
        <v>7570</v>
      </c>
      <c r="M1991" s="180" t="s">
        <v>1837</v>
      </c>
      <c r="N1991" s="180" t="s">
        <v>495</v>
      </c>
      <c r="O1991" s="180">
        <v>50915756</v>
      </c>
      <c r="P1991" s="180">
        <v>50916607</v>
      </c>
      <c r="Q1991" s="180" t="s">
        <v>7571</v>
      </c>
      <c r="R1991" s="180">
        <v>0</v>
      </c>
      <c r="S1991" s="180" t="s">
        <v>1905</v>
      </c>
      <c r="T1991" s="180" t="s">
        <v>42</v>
      </c>
      <c r="U1991" s="155"/>
      <c r="V1991" s="155"/>
      <c r="W1991" s="155"/>
    </row>
    <row r="1992" spans="1:23" ht="15" customHeight="1">
      <c r="A1992" s="180" t="s">
        <v>495</v>
      </c>
      <c r="B1992" s="180">
        <v>51496443</v>
      </c>
      <c r="C1992" s="180" t="s">
        <v>1837</v>
      </c>
      <c r="D1992" s="180" t="s">
        <v>4384</v>
      </c>
      <c r="E1992" s="180" t="s">
        <v>1890</v>
      </c>
      <c r="F1992" s="180">
        <v>776.47</v>
      </c>
      <c r="G1992" s="180" t="s">
        <v>1840</v>
      </c>
      <c r="H1992" s="180" t="s">
        <v>4385</v>
      </c>
      <c r="I1992" s="180" t="s">
        <v>2820</v>
      </c>
      <c r="J1992" s="180" t="s">
        <v>4386</v>
      </c>
      <c r="K1992" s="180" t="s">
        <v>4387</v>
      </c>
      <c r="L1992" s="180" t="s">
        <v>4388</v>
      </c>
      <c r="M1992" s="180" t="s">
        <v>1877</v>
      </c>
      <c r="N1992" s="180" t="s">
        <v>495</v>
      </c>
      <c r="O1992" s="180">
        <v>51495950</v>
      </c>
      <c r="P1992" s="180">
        <v>51496444</v>
      </c>
      <c r="Q1992" s="180" t="s">
        <v>4389</v>
      </c>
      <c r="R1992" s="180">
        <v>0</v>
      </c>
      <c r="S1992" s="180" t="s">
        <v>33</v>
      </c>
      <c r="T1992" s="180" t="s">
        <v>42</v>
      </c>
      <c r="U1992" s="155"/>
      <c r="V1992" s="155"/>
      <c r="W1992" s="155"/>
    </row>
    <row r="1993" spans="1:23" ht="15" customHeight="1">
      <c r="A1993" s="180" t="s">
        <v>495</v>
      </c>
      <c r="B1993" s="180">
        <v>67545316</v>
      </c>
      <c r="C1993" s="180" t="s">
        <v>1837</v>
      </c>
      <c r="D1993" s="180" t="s">
        <v>7572</v>
      </c>
      <c r="E1993" s="180" t="s">
        <v>1839</v>
      </c>
      <c r="F1993" s="180">
        <v>30</v>
      </c>
      <c r="G1993" s="180" t="s">
        <v>1840</v>
      </c>
      <c r="H1993" s="180" t="s">
        <v>7573</v>
      </c>
      <c r="I1993" s="180" t="s">
        <v>773</v>
      </c>
      <c r="J1993" s="180" t="s">
        <v>1837</v>
      </c>
      <c r="K1993" s="180" t="s">
        <v>1837</v>
      </c>
      <c r="L1993" s="180" t="s">
        <v>1837</v>
      </c>
      <c r="M1993" s="180" t="s">
        <v>1877</v>
      </c>
      <c r="N1993" s="180" t="s">
        <v>495</v>
      </c>
      <c r="O1993" s="180">
        <v>67545146</v>
      </c>
      <c r="P1993" s="180">
        <v>67546762</v>
      </c>
      <c r="Q1993" s="180" t="s">
        <v>4392</v>
      </c>
      <c r="R1993" s="180">
        <v>0</v>
      </c>
      <c r="S1993" s="180" t="s">
        <v>1905</v>
      </c>
      <c r="T1993" s="180" t="s">
        <v>42</v>
      </c>
      <c r="U1993" s="155"/>
      <c r="V1993" s="155"/>
      <c r="W1993" s="155"/>
    </row>
    <row r="1994" spans="1:23" ht="15" customHeight="1">
      <c r="A1994" s="180" t="s">
        <v>495</v>
      </c>
      <c r="B1994" s="180">
        <v>67546514</v>
      </c>
      <c r="C1994" s="180" t="s">
        <v>1837</v>
      </c>
      <c r="D1994" s="180" t="s">
        <v>1839</v>
      </c>
      <c r="E1994" s="180" t="s">
        <v>6715</v>
      </c>
      <c r="F1994" s="180">
        <v>30</v>
      </c>
      <c r="G1994" s="180" t="s">
        <v>1840</v>
      </c>
      <c r="H1994" s="180" t="s">
        <v>7574</v>
      </c>
      <c r="I1994" s="180" t="s">
        <v>773</v>
      </c>
      <c r="J1994" s="180" t="s">
        <v>1837</v>
      </c>
      <c r="K1994" s="180" t="s">
        <v>1837</v>
      </c>
      <c r="L1994" s="180" t="s">
        <v>1837</v>
      </c>
      <c r="M1994" s="180" t="s">
        <v>1877</v>
      </c>
      <c r="N1994" s="180" t="s">
        <v>495</v>
      </c>
      <c r="O1994" s="180">
        <v>67545146</v>
      </c>
      <c r="P1994" s="180">
        <v>67546762</v>
      </c>
      <c r="Q1994" s="180" t="s">
        <v>4392</v>
      </c>
      <c r="R1994" s="180">
        <v>0</v>
      </c>
      <c r="S1994" s="180" t="s">
        <v>1905</v>
      </c>
      <c r="T1994" s="180" t="s">
        <v>42</v>
      </c>
      <c r="U1994" s="155"/>
      <c r="V1994" s="155"/>
      <c r="W1994" s="155"/>
    </row>
    <row r="1995" spans="1:23" ht="15" customHeight="1">
      <c r="A1995" s="180" t="s">
        <v>495</v>
      </c>
      <c r="B1995" s="180">
        <v>102463309</v>
      </c>
      <c r="C1995" s="180" t="s">
        <v>1837</v>
      </c>
      <c r="D1995" s="180" t="s">
        <v>1865</v>
      </c>
      <c r="E1995" s="180" t="s">
        <v>1866</v>
      </c>
      <c r="F1995" s="180">
        <v>738.73</v>
      </c>
      <c r="G1995" s="180" t="s">
        <v>1840</v>
      </c>
      <c r="H1995" s="180" t="s">
        <v>7575</v>
      </c>
      <c r="I1995" s="180" t="s">
        <v>2458</v>
      </c>
      <c r="J1995" s="180" t="s">
        <v>7576</v>
      </c>
      <c r="K1995" s="180" t="s">
        <v>7577</v>
      </c>
      <c r="L1995" s="180" t="s">
        <v>1837</v>
      </c>
      <c r="M1995" s="180" t="s">
        <v>1837</v>
      </c>
      <c r="N1995" s="180" t="s">
        <v>495</v>
      </c>
      <c r="O1995" s="180">
        <v>102463124</v>
      </c>
      <c r="P1995" s="180">
        <v>102463345</v>
      </c>
      <c r="Q1995" s="180" t="s">
        <v>7578</v>
      </c>
      <c r="R1995" s="180">
        <v>0</v>
      </c>
      <c r="S1995" s="180" t="s">
        <v>33</v>
      </c>
      <c r="T1995" s="180" t="s">
        <v>42</v>
      </c>
      <c r="U1995" s="155"/>
      <c r="V1995" s="155"/>
      <c r="W1995" s="155"/>
    </row>
    <row r="1996" spans="1:23" ht="15" customHeight="1">
      <c r="A1996" s="180" t="s">
        <v>495</v>
      </c>
      <c r="B1996" s="180">
        <v>104250317</v>
      </c>
      <c r="C1996" s="180" t="s">
        <v>1837</v>
      </c>
      <c r="D1996" s="180" t="s">
        <v>1839</v>
      </c>
      <c r="E1996" s="180" t="s">
        <v>7579</v>
      </c>
      <c r="F1996" s="180">
        <v>30</v>
      </c>
      <c r="G1996" s="180" t="s">
        <v>1840</v>
      </c>
      <c r="H1996" s="180" t="s">
        <v>7580</v>
      </c>
      <c r="I1996" s="180" t="s">
        <v>773</v>
      </c>
      <c r="J1996" s="180" t="s">
        <v>1837</v>
      </c>
      <c r="K1996" s="180" t="s">
        <v>1837</v>
      </c>
      <c r="L1996" s="180" t="s">
        <v>1837</v>
      </c>
      <c r="M1996" s="180" t="s">
        <v>1877</v>
      </c>
      <c r="N1996" s="180" t="s">
        <v>495</v>
      </c>
      <c r="O1996" s="180">
        <v>104250227</v>
      </c>
      <c r="P1996" s="180">
        <v>104250896</v>
      </c>
      <c r="Q1996" s="180" t="s">
        <v>7581</v>
      </c>
      <c r="R1996" s="180">
        <v>0</v>
      </c>
      <c r="S1996" s="180" t="s">
        <v>33</v>
      </c>
      <c r="T1996" s="180" t="s">
        <v>42</v>
      </c>
      <c r="U1996" s="155"/>
      <c r="V1996" s="155"/>
      <c r="W1996" s="155"/>
    </row>
    <row r="1997" spans="1:23" ht="15" customHeight="1">
      <c r="A1997" s="180" t="s">
        <v>495</v>
      </c>
      <c r="B1997" s="180">
        <v>104250509</v>
      </c>
      <c r="C1997" s="180" t="s">
        <v>1837</v>
      </c>
      <c r="D1997" s="180" t="s">
        <v>1839</v>
      </c>
      <c r="E1997" s="180" t="s">
        <v>7582</v>
      </c>
      <c r="F1997" s="180">
        <v>30</v>
      </c>
      <c r="G1997" s="180" t="s">
        <v>1840</v>
      </c>
      <c r="H1997" s="180" t="s">
        <v>7583</v>
      </c>
      <c r="I1997" s="180" t="s">
        <v>773</v>
      </c>
      <c r="J1997" s="180" t="s">
        <v>1837</v>
      </c>
      <c r="K1997" s="180" t="s">
        <v>1837</v>
      </c>
      <c r="L1997" s="180" t="s">
        <v>1837</v>
      </c>
      <c r="M1997" s="180" t="s">
        <v>1877</v>
      </c>
      <c r="N1997" s="180" t="s">
        <v>495</v>
      </c>
      <c r="O1997" s="180">
        <v>104250227</v>
      </c>
      <c r="P1997" s="180">
        <v>104250896</v>
      </c>
      <c r="Q1997" s="180" t="s">
        <v>7581</v>
      </c>
      <c r="R1997" s="180">
        <v>0</v>
      </c>
      <c r="S1997" s="180" t="s">
        <v>33</v>
      </c>
      <c r="T1997" s="180" t="s">
        <v>42</v>
      </c>
      <c r="U1997" s="155"/>
      <c r="V1997" s="155"/>
      <c r="W1997" s="155"/>
    </row>
    <row r="1998" spans="1:23" ht="15" customHeight="1">
      <c r="A1998" s="180" t="s">
        <v>495</v>
      </c>
      <c r="B1998" s="180">
        <v>119936364</v>
      </c>
      <c r="C1998" s="180" t="s">
        <v>1837</v>
      </c>
      <c r="D1998" s="180" t="s">
        <v>3570</v>
      </c>
      <c r="E1998" s="180" t="s">
        <v>1847</v>
      </c>
      <c r="F1998" s="180">
        <v>1377.97</v>
      </c>
      <c r="G1998" s="180" t="s">
        <v>1840</v>
      </c>
      <c r="H1998" s="180" t="s">
        <v>7584</v>
      </c>
      <c r="I1998" s="180" t="s">
        <v>7272</v>
      </c>
      <c r="J1998" s="180" t="s">
        <v>7585</v>
      </c>
      <c r="K1998" s="180" t="s">
        <v>7586</v>
      </c>
      <c r="L1998" s="180" t="s">
        <v>7587</v>
      </c>
      <c r="M1998" s="180" t="s">
        <v>1837</v>
      </c>
      <c r="N1998" s="180" t="s">
        <v>495</v>
      </c>
      <c r="O1998" s="180">
        <v>119936296</v>
      </c>
      <c r="P1998" s="180">
        <v>119936431</v>
      </c>
      <c r="Q1998" s="180" t="s">
        <v>7588</v>
      </c>
      <c r="R1998" s="180">
        <v>0</v>
      </c>
      <c r="S1998" s="180" t="s">
        <v>33</v>
      </c>
      <c r="T1998" s="180" t="s">
        <v>42</v>
      </c>
      <c r="U1998" s="155"/>
      <c r="V1998" s="155"/>
      <c r="W1998" s="155"/>
    </row>
    <row r="1999" spans="1:23" ht="15" customHeight="1">
      <c r="A1999" s="180" t="s">
        <v>495</v>
      </c>
      <c r="B1999" s="180">
        <v>136392285</v>
      </c>
      <c r="C1999" s="180" t="s">
        <v>1837</v>
      </c>
      <c r="D1999" s="180" t="s">
        <v>4406</v>
      </c>
      <c r="E1999" s="180" t="s">
        <v>1890</v>
      </c>
      <c r="F1999" s="180">
        <v>3345.03</v>
      </c>
      <c r="G1999" s="180" t="s">
        <v>1840</v>
      </c>
      <c r="H1999" s="180" t="s">
        <v>4407</v>
      </c>
      <c r="I1999" s="180" t="s">
        <v>3607</v>
      </c>
      <c r="J1999" s="180" t="s">
        <v>7589</v>
      </c>
      <c r="K1999" s="180" t="s">
        <v>7590</v>
      </c>
      <c r="L1999" s="180" t="s">
        <v>7591</v>
      </c>
      <c r="M1999" s="180" t="s">
        <v>1837</v>
      </c>
      <c r="N1999" s="180" t="s">
        <v>495</v>
      </c>
      <c r="O1999" s="180">
        <v>136392231</v>
      </c>
      <c r="P1999" s="180">
        <v>136392354</v>
      </c>
      <c r="Q1999" s="180" t="s">
        <v>4411</v>
      </c>
      <c r="R1999" s="180">
        <v>0</v>
      </c>
      <c r="S1999" s="180" t="s">
        <v>1905</v>
      </c>
      <c r="T1999" s="180" t="s">
        <v>42</v>
      </c>
      <c r="U1999" s="155"/>
      <c r="V1999" s="155"/>
      <c r="W1999" s="155"/>
    </row>
    <row r="2000" spans="1:23" ht="15" customHeight="1">
      <c r="A2000" s="180" t="s">
        <v>495</v>
      </c>
      <c r="B2000" s="180">
        <v>151181085</v>
      </c>
      <c r="C2000" s="180" t="s">
        <v>1837</v>
      </c>
      <c r="D2000" s="180" t="s">
        <v>5838</v>
      </c>
      <c r="E2000" s="180" t="s">
        <v>1847</v>
      </c>
      <c r="F2000" s="180">
        <v>1135.75</v>
      </c>
      <c r="G2000" s="180" t="s">
        <v>1840</v>
      </c>
      <c r="H2000" s="180" t="s">
        <v>5839</v>
      </c>
      <c r="I2000" s="180" t="s">
        <v>1868</v>
      </c>
      <c r="J2000" s="180" t="s">
        <v>7592</v>
      </c>
      <c r="K2000" s="180" t="s">
        <v>7593</v>
      </c>
      <c r="L2000" s="180" t="s">
        <v>7594</v>
      </c>
      <c r="M2000" s="180" t="s">
        <v>1837</v>
      </c>
      <c r="N2000" s="180" t="s">
        <v>495</v>
      </c>
      <c r="O2000" s="180">
        <v>151179770</v>
      </c>
      <c r="P2000" s="180">
        <v>151181437</v>
      </c>
      <c r="Q2000" s="180" t="s">
        <v>5843</v>
      </c>
      <c r="R2000" s="180">
        <v>0</v>
      </c>
      <c r="S2000" s="180" t="s">
        <v>1905</v>
      </c>
      <c r="T2000" s="180" t="s">
        <v>42</v>
      </c>
      <c r="U2000" s="155"/>
      <c r="V2000" s="155"/>
      <c r="W2000" s="155"/>
    </row>
    <row r="2001" spans="1:23" ht="15" customHeight="1">
      <c r="A2001" s="180" t="s">
        <v>495</v>
      </c>
      <c r="B2001" s="180">
        <v>152652809</v>
      </c>
      <c r="C2001" s="180" t="s">
        <v>1837</v>
      </c>
      <c r="D2001" s="180" t="s">
        <v>4505</v>
      </c>
      <c r="E2001" s="180" t="s">
        <v>1866</v>
      </c>
      <c r="F2001" s="180">
        <v>1092.73</v>
      </c>
      <c r="G2001" s="180" t="s">
        <v>1840</v>
      </c>
      <c r="H2001" s="180" t="s">
        <v>7595</v>
      </c>
      <c r="I2001" s="180" t="s">
        <v>2481</v>
      </c>
      <c r="J2001" s="180" t="s">
        <v>7596</v>
      </c>
      <c r="K2001" s="180" t="s">
        <v>7597</v>
      </c>
      <c r="L2001" s="180" t="s">
        <v>1837</v>
      </c>
      <c r="M2001" s="180" t="s">
        <v>1837</v>
      </c>
      <c r="N2001" s="180" t="s">
        <v>495</v>
      </c>
      <c r="O2001" s="180">
        <v>152652540</v>
      </c>
      <c r="P2001" s="180">
        <v>152653281</v>
      </c>
      <c r="Q2001" s="180" t="s">
        <v>7598</v>
      </c>
      <c r="R2001" s="180">
        <v>0</v>
      </c>
      <c r="S2001" s="180" t="s">
        <v>1905</v>
      </c>
      <c r="T2001" s="180" t="s">
        <v>42</v>
      </c>
      <c r="U2001" s="155"/>
      <c r="V2001" s="155"/>
      <c r="W2001" s="155"/>
    </row>
    <row r="2002" spans="1:23" ht="15" customHeight="1">
      <c r="A2002" s="180" t="s">
        <v>495</v>
      </c>
      <c r="B2002" s="180">
        <v>156001477</v>
      </c>
      <c r="C2002" s="180" t="s">
        <v>1837</v>
      </c>
      <c r="D2002" s="180" t="s">
        <v>773</v>
      </c>
      <c r="E2002" s="180" t="s">
        <v>1866</v>
      </c>
      <c r="F2002" s="180">
        <v>583.73</v>
      </c>
      <c r="G2002" s="180" t="s">
        <v>1840</v>
      </c>
      <c r="H2002" s="180" t="s">
        <v>7599</v>
      </c>
      <c r="I2002" s="180" t="s">
        <v>2481</v>
      </c>
      <c r="J2002" s="180" t="s">
        <v>7600</v>
      </c>
      <c r="K2002" s="180" t="s">
        <v>7601</v>
      </c>
      <c r="L2002" s="180" t="s">
        <v>1837</v>
      </c>
      <c r="M2002" s="180" t="s">
        <v>1837</v>
      </c>
      <c r="N2002" s="180" t="s">
        <v>495</v>
      </c>
      <c r="O2002" s="180">
        <v>156001407</v>
      </c>
      <c r="P2002" s="180">
        <v>156001508</v>
      </c>
      <c r="Q2002" s="180" t="s">
        <v>7602</v>
      </c>
      <c r="R2002" s="180">
        <v>0</v>
      </c>
      <c r="S2002" s="180" t="s">
        <v>1905</v>
      </c>
      <c r="T2002" s="180" t="s">
        <v>42</v>
      </c>
      <c r="U2002" s="155"/>
      <c r="V2002" s="155"/>
      <c r="W2002" s="155"/>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1.125" defaultRowHeight="15" customHeight="1"/>
  <cols>
    <col min="1" max="1" width="64.375" style="154" customWidth="1"/>
    <col min="2" max="26" width="11.125" style="154" customWidth="1"/>
    <col min="27" max="16384" width="11.125" style="154"/>
  </cols>
  <sheetData>
    <row r="1" spans="1:26" ht="15" customHeight="1">
      <c r="A1" s="192" t="s">
        <v>7635</v>
      </c>
      <c r="B1" s="180"/>
      <c r="C1" s="180"/>
      <c r="D1" s="180"/>
      <c r="E1" s="180"/>
      <c r="F1" s="180"/>
      <c r="G1" s="180"/>
      <c r="H1" s="180"/>
      <c r="I1" s="180"/>
      <c r="J1" s="180"/>
      <c r="K1" s="180"/>
      <c r="L1" s="180"/>
      <c r="M1" s="180"/>
      <c r="N1" s="180"/>
      <c r="O1" s="163"/>
      <c r="P1" s="163"/>
      <c r="Q1" s="163"/>
      <c r="R1" s="163"/>
      <c r="S1" s="163"/>
      <c r="T1" s="163"/>
      <c r="U1" s="163"/>
      <c r="V1" s="163"/>
      <c r="W1" s="163"/>
      <c r="X1" s="163"/>
      <c r="Y1" s="163"/>
      <c r="Z1" s="163"/>
    </row>
    <row r="2" spans="1:26" ht="15" customHeight="1">
      <c r="A2" s="180" t="s">
        <v>620</v>
      </c>
      <c r="B2" s="180" t="s">
        <v>621</v>
      </c>
      <c r="C2" s="180" t="s">
        <v>622</v>
      </c>
      <c r="D2" s="180" t="s">
        <v>623</v>
      </c>
      <c r="E2" s="180"/>
      <c r="F2" s="180"/>
      <c r="G2" s="180"/>
      <c r="H2" s="180"/>
      <c r="I2" s="180"/>
      <c r="J2" s="180"/>
      <c r="K2" s="180"/>
      <c r="L2" s="180"/>
      <c r="M2" s="180"/>
      <c r="N2" s="180"/>
      <c r="O2" s="163"/>
      <c r="P2" s="163"/>
      <c r="Q2" s="163"/>
      <c r="R2" s="163"/>
      <c r="S2" s="163"/>
      <c r="T2" s="163"/>
      <c r="U2" s="163"/>
      <c r="V2" s="163"/>
      <c r="W2" s="163"/>
      <c r="X2" s="163"/>
      <c r="Y2" s="163"/>
      <c r="Z2" s="163"/>
    </row>
    <row r="3" spans="1:26" ht="15" customHeight="1">
      <c r="A3" s="180" t="s">
        <v>438</v>
      </c>
      <c r="B3" s="180">
        <v>12847376</v>
      </c>
      <c r="C3" s="180">
        <v>12947578</v>
      </c>
      <c r="D3" s="180" t="s">
        <v>624</v>
      </c>
      <c r="E3" s="180"/>
      <c r="F3" s="180"/>
      <c r="G3" s="180"/>
      <c r="H3" s="180"/>
      <c r="I3" s="180"/>
      <c r="J3" s="180"/>
      <c r="K3" s="180"/>
      <c r="L3" s="180"/>
      <c r="M3" s="180"/>
      <c r="N3" s="180"/>
      <c r="O3" s="163"/>
      <c r="P3" s="163"/>
      <c r="Q3" s="163"/>
      <c r="R3" s="163"/>
      <c r="S3" s="163"/>
      <c r="T3" s="163"/>
      <c r="U3" s="163"/>
      <c r="V3" s="163"/>
      <c r="W3" s="163"/>
      <c r="X3" s="163"/>
      <c r="Y3" s="163"/>
      <c r="Z3" s="163"/>
    </row>
    <row r="4" spans="1:26" ht="15" customHeight="1">
      <c r="A4" s="180" t="s">
        <v>438</v>
      </c>
      <c r="B4" s="180">
        <v>12857085</v>
      </c>
      <c r="C4" s="180">
        <v>12861909</v>
      </c>
      <c r="D4" s="180" t="s">
        <v>625</v>
      </c>
      <c r="E4" s="180"/>
      <c r="F4" s="180"/>
      <c r="G4" s="180"/>
      <c r="H4" s="180"/>
      <c r="I4" s="180"/>
      <c r="J4" s="180"/>
      <c r="K4" s="180"/>
      <c r="L4" s="180"/>
      <c r="M4" s="180"/>
      <c r="N4" s="180"/>
      <c r="O4" s="163"/>
      <c r="P4" s="163"/>
      <c r="Q4" s="163"/>
      <c r="R4" s="163"/>
      <c r="S4" s="163"/>
      <c r="T4" s="163"/>
      <c r="U4" s="163"/>
      <c r="V4" s="163"/>
      <c r="W4" s="163"/>
      <c r="X4" s="163"/>
      <c r="Y4" s="163"/>
      <c r="Z4" s="163"/>
    </row>
    <row r="5" spans="1:26" ht="15" customHeight="1">
      <c r="A5" s="180" t="s">
        <v>438</v>
      </c>
      <c r="B5" s="180">
        <v>13049475</v>
      </c>
      <c r="C5" s="180">
        <v>13056491</v>
      </c>
      <c r="D5" s="180" t="s">
        <v>626</v>
      </c>
      <c r="E5" s="180"/>
      <c r="F5" s="180"/>
      <c r="G5" s="180"/>
      <c r="H5" s="180"/>
      <c r="I5" s="180"/>
      <c r="J5" s="180"/>
      <c r="K5" s="180"/>
      <c r="L5" s="180"/>
      <c r="M5" s="180"/>
      <c r="N5" s="180"/>
      <c r="O5" s="163"/>
      <c r="P5" s="163"/>
      <c r="Q5" s="163"/>
      <c r="R5" s="163"/>
      <c r="S5" s="163"/>
      <c r="T5" s="163"/>
      <c r="U5" s="163"/>
      <c r="V5" s="163"/>
      <c r="W5" s="163"/>
      <c r="X5" s="163"/>
      <c r="Y5" s="163"/>
      <c r="Z5" s="163"/>
    </row>
    <row r="6" spans="1:26" ht="15" customHeight="1">
      <c r="A6" s="180" t="s">
        <v>438</v>
      </c>
      <c r="B6" s="180">
        <v>13060868</v>
      </c>
      <c r="C6" s="180">
        <v>13062229</v>
      </c>
      <c r="D6" s="180" t="s">
        <v>627</v>
      </c>
      <c r="E6" s="180"/>
      <c r="F6" s="180"/>
      <c r="G6" s="180"/>
      <c r="H6" s="180"/>
      <c r="I6" s="180"/>
      <c r="J6" s="180"/>
      <c r="K6" s="180"/>
      <c r="L6" s="180"/>
      <c r="M6" s="180"/>
      <c r="N6" s="180"/>
      <c r="O6" s="163"/>
      <c r="P6" s="163"/>
      <c r="Q6" s="163"/>
      <c r="R6" s="163"/>
      <c r="S6" s="163"/>
      <c r="T6" s="163"/>
      <c r="U6" s="163"/>
      <c r="V6" s="163"/>
      <c r="W6" s="163"/>
      <c r="X6" s="163"/>
      <c r="Y6" s="163"/>
      <c r="Z6" s="163"/>
    </row>
    <row r="7" spans="1:26" ht="15" customHeight="1">
      <c r="A7" s="180" t="s">
        <v>438</v>
      </c>
      <c r="B7" s="180">
        <v>13115495</v>
      </c>
      <c r="C7" s="180">
        <v>13116854</v>
      </c>
      <c r="D7" s="180" t="s">
        <v>628</v>
      </c>
      <c r="E7" s="180"/>
      <c r="F7" s="180"/>
      <c r="G7" s="180"/>
      <c r="H7" s="180"/>
      <c r="I7" s="180"/>
      <c r="J7" s="180"/>
      <c r="K7" s="180"/>
      <c r="L7" s="180"/>
      <c r="M7" s="180"/>
      <c r="N7" s="180"/>
      <c r="O7" s="163"/>
      <c r="P7" s="163"/>
      <c r="Q7" s="163"/>
      <c r="R7" s="163"/>
      <c r="S7" s="163"/>
      <c r="T7" s="163"/>
      <c r="U7" s="163"/>
      <c r="V7" s="163"/>
      <c r="W7" s="163"/>
      <c r="X7" s="163"/>
      <c r="Y7" s="163"/>
      <c r="Z7" s="163"/>
    </row>
    <row r="8" spans="1:26" ht="15" customHeight="1">
      <c r="A8" s="180" t="s">
        <v>438</v>
      </c>
      <c r="B8" s="180">
        <v>16246838</v>
      </c>
      <c r="C8" s="180">
        <v>16352454</v>
      </c>
      <c r="D8" s="180" t="s">
        <v>629</v>
      </c>
      <c r="E8" s="180"/>
      <c r="F8" s="180"/>
      <c r="G8" s="180"/>
      <c r="H8" s="180"/>
      <c r="I8" s="180"/>
      <c r="J8" s="180"/>
      <c r="K8" s="180"/>
      <c r="L8" s="180"/>
      <c r="M8" s="180"/>
      <c r="N8" s="180"/>
      <c r="O8" s="163"/>
      <c r="P8" s="163"/>
      <c r="Q8" s="163"/>
      <c r="R8" s="163"/>
      <c r="S8" s="163"/>
      <c r="T8" s="163"/>
      <c r="U8" s="163"/>
      <c r="V8" s="163"/>
      <c r="W8" s="163"/>
      <c r="X8" s="163"/>
      <c r="Y8" s="163"/>
      <c r="Z8" s="163"/>
    </row>
    <row r="9" spans="1:26" ht="15" customHeight="1">
      <c r="A9" s="180" t="s">
        <v>438</v>
      </c>
      <c r="B9" s="180">
        <v>26642285</v>
      </c>
      <c r="C9" s="180">
        <v>26642389</v>
      </c>
      <c r="D9" s="180" t="s">
        <v>630</v>
      </c>
      <c r="E9" s="180"/>
      <c r="F9" s="180"/>
      <c r="G9" s="180"/>
      <c r="H9" s="180"/>
      <c r="I9" s="180"/>
      <c r="J9" s="180"/>
      <c r="K9" s="180"/>
      <c r="L9" s="180"/>
      <c r="M9" s="180"/>
      <c r="N9" s="180"/>
      <c r="O9" s="163"/>
      <c r="P9" s="163"/>
      <c r="Q9" s="163"/>
      <c r="R9" s="163"/>
      <c r="S9" s="163"/>
      <c r="T9" s="163"/>
      <c r="U9" s="163"/>
      <c r="V9" s="163"/>
      <c r="W9" s="163"/>
      <c r="X9" s="163"/>
      <c r="Y9" s="163"/>
      <c r="Z9" s="163"/>
    </row>
    <row r="10" spans="1:26" ht="15" customHeight="1">
      <c r="A10" s="180" t="s">
        <v>438</v>
      </c>
      <c r="B10" s="180">
        <v>43530889</v>
      </c>
      <c r="C10" s="180">
        <v>43622357</v>
      </c>
      <c r="D10" s="180" t="s">
        <v>631</v>
      </c>
      <c r="E10" s="180"/>
      <c r="F10" s="180"/>
      <c r="G10" s="180"/>
      <c r="H10" s="180"/>
      <c r="I10" s="180"/>
      <c r="J10" s="180"/>
      <c r="K10" s="180"/>
      <c r="L10" s="180"/>
      <c r="M10" s="180"/>
      <c r="N10" s="180"/>
      <c r="O10" s="163"/>
      <c r="P10" s="163"/>
      <c r="Q10" s="163"/>
      <c r="R10" s="163"/>
      <c r="S10" s="163"/>
      <c r="T10" s="163"/>
      <c r="U10" s="163"/>
      <c r="V10" s="163"/>
      <c r="W10" s="163"/>
      <c r="X10" s="163"/>
      <c r="Y10" s="163"/>
      <c r="Z10" s="163"/>
    </row>
    <row r="11" spans="1:26" ht="15" customHeight="1">
      <c r="A11" s="180" t="s">
        <v>438</v>
      </c>
      <c r="B11" s="180">
        <v>120228045</v>
      </c>
      <c r="C11" s="180">
        <v>120228295</v>
      </c>
      <c r="D11" s="180" t="s">
        <v>632</v>
      </c>
      <c r="E11" s="180"/>
      <c r="F11" s="180"/>
      <c r="G11" s="180"/>
      <c r="H11" s="180"/>
      <c r="I11" s="180"/>
      <c r="J11" s="180"/>
      <c r="K11" s="180"/>
      <c r="L11" s="180"/>
      <c r="M11" s="180"/>
      <c r="N11" s="180"/>
      <c r="O11" s="163"/>
      <c r="P11" s="163"/>
      <c r="Q11" s="163"/>
      <c r="R11" s="163"/>
      <c r="S11" s="163"/>
      <c r="T11" s="163"/>
      <c r="U11" s="163"/>
      <c r="V11" s="163"/>
      <c r="W11" s="163"/>
      <c r="X11" s="163"/>
      <c r="Y11" s="163"/>
      <c r="Z11" s="163"/>
    </row>
    <row r="12" spans="1:26" ht="15" customHeight="1">
      <c r="A12" s="180" t="s">
        <v>438</v>
      </c>
      <c r="B12" s="180">
        <v>120354986</v>
      </c>
      <c r="C12" s="180">
        <v>120355148</v>
      </c>
      <c r="D12" s="180" t="s">
        <v>633</v>
      </c>
      <c r="E12" s="180"/>
      <c r="F12" s="180"/>
      <c r="G12" s="180"/>
      <c r="H12" s="180"/>
      <c r="I12" s="180"/>
      <c r="J12" s="180"/>
      <c r="K12" s="180"/>
      <c r="L12" s="180"/>
      <c r="M12" s="180"/>
      <c r="N12" s="180"/>
      <c r="O12" s="163"/>
      <c r="P12" s="163"/>
      <c r="Q12" s="163"/>
      <c r="R12" s="163"/>
      <c r="S12" s="163"/>
      <c r="T12" s="163"/>
      <c r="U12" s="163"/>
      <c r="V12" s="163"/>
      <c r="W12" s="163"/>
      <c r="X12" s="163"/>
      <c r="Y12" s="163"/>
      <c r="Z12" s="163"/>
    </row>
    <row r="13" spans="1:26" ht="15" customHeight="1">
      <c r="A13" s="180" t="s">
        <v>438</v>
      </c>
      <c r="B13" s="180">
        <v>120515118</v>
      </c>
      <c r="C13" s="180">
        <v>120515184</v>
      </c>
      <c r="D13" s="180" t="s">
        <v>634</v>
      </c>
      <c r="E13" s="180"/>
      <c r="F13" s="180"/>
      <c r="G13" s="180"/>
      <c r="H13" s="180"/>
      <c r="I13" s="180"/>
      <c r="J13" s="180"/>
      <c r="K13" s="180"/>
      <c r="L13" s="180"/>
      <c r="M13" s="180"/>
      <c r="N13" s="180"/>
      <c r="O13" s="163"/>
      <c r="P13" s="163"/>
      <c r="Q13" s="163"/>
      <c r="R13" s="163"/>
      <c r="S13" s="163"/>
      <c r="T13" s="163"/>
      <c r="U13" s="163"/>
      <c r="V13" s="163"/>
      <c r="W13" s="163"/>
      <c r="X13" s="163"/>
      <c r="Y13" s="163"/>
      <c r="Z13" s="163"/>
    </row>
    <row r="14" spans="1:26" ht="15" customHeight="1">
      <c r="A14" s="180" t="s">
        <v>438</v>
      </c>
      <c r="B14" s="180">
        <v>120571119</v>
      </c>
      <c r="C14" s="180">
        <v>120571264</v>
      </c>
      <c r="D14" s="180" t="s">
        <v>635</v>
      </c>
      <c r="E14" s="180"/>
      <c r="F14" s="180"/>
      <c r="G14" s="180"/>
      <c r="H14" s="180"/>
      <c r="I14" s="180"/>
      <c r="J14" s="180"/>
      <c r="K14" s="180"/>
      <c r="L14" s="180"/>
      <c r="M14" s="180"/>
      <c r="N14" s="180"/>
      <c r="O14" s="163"/>
      <c r="P14" s="163"/>
      <c r="Q14" s="163"/>
      <c r="R14" s="163"/>
      <c r="S14" s="163"/>
      <c r="T14" s="163"/>
      <c r="U14" s="163"/>
      <c r="V14" s="163"/>
      <c r="W14" s="163"/>
      <c r="X14" s="163"/>
      <c r="Y14" s="163"/>
      <c r="Z14" s="163"/>
    </row>
    <row r="15" spans="1:26" ht="15" customHeight="1">
      <c r="A15" s="180" t="s">
        <v>438</v>
      </c>
      <c r="B15" s="180">
        <v>120670126</v>
      </c>
      <c r="C15" s="180">
        <v>120670376</v>
      </c>
      <c r="D15" s="180" t="s">
        <v>632</v>
      </c>
      <c r="E15" s="180"/>
      <c r="F15" s="180"/>
      <c r="G15" s="180"/>
      <c r="H15" s="180"/>
      <c r="I15" s="180"/>
      <c r="J15" s="180"/>
      <c r="K15" s="180"/>
      <c r="L15" s="180"/>
      <c r="M15" s="180"/>
      <c r="N15" s="180"/>
      <c r="O15" s="163"/>
      <c r="P15" s="163"/>
      <c r="Q15" s="163"/>
      <c r="R15" s="163"/>
      <c r="S15" s="163"/>
      <c r="T15" s="163"/>
      <c r="U15" s="163"/>
      <c r="V15" s="163"/>
      <c r="W15" s="163"/>
      <c r="X15" s="163"/>
      <c r="Y15" s="163"/>
      <c r="Z15" s="163"/>
    </row>
    <row r="16" spans="1:26" ht="15" customHeight="1">
      <c r="A16" s="180" t="s">
        <v>438</v>
      </c>
      <c r="B16" s="180">
        <v>144227029</v>
      </c>
      <c r="C16" s="180">
        <v>144250288</v>
      </c>
      <c r="D16" s="180" t="s">
        <v>636</v>
      </c>
      <c r="E16" s="180"/>
      <c r="F16" s="180"/>
      <c r="G16" s="180"/>
      <c r="H16" s="180"/>
      <c r="I16" s="180"/>
      <c r="J16" s="180"/>
      <c r="K16" s="180"/>
      <c r="L16" s="180"/>
      <c r="M16" s="180"/>
      <c r="N16" s="180"/>
      <c r="O16" s="163"/>
      <c r="P16" s="163"/>
      <c r="Q16" s="163"/>
      <c r="R16" s="163"/>
      <c r="S16" s="163"/>
      <c r="T16" s="163"/>
      <c r="U16" s="163"/>
      <c r="V16" s="163"/>
      <c r="W16" s="163"/>
      <c r="X16" s="163"/>
      <c r="Y16" s="163"/>
      <c r="Z16" s="163"/>
    </row>
    <row r="17" spans="1:26" ht="15" customHeight="1">
      <c r="A17" s="180" t="s">
        <v>438</v>
      </c>
      <c r="B17" s="180">
        <v>144265216</v>
      </c>
      <c r="C17" s="180">
        <v>144265326</v>
      </c>
      <c r="D17" s="180" t="s">
        <v>637</v>
      </c>
      <c r="E17" s="180"/>
      <c r="F17" s="180"/>
      <c r="G17" s="180"/>
      <c r="H17" s="180"/>
      <c r="I17" s="180"/>
      <c r="J17" s="180"/>
      <c r="K17" s="180"/>
      <c r="L17" s="180"/>
      <c r="M17" s="180"/>
      <c r="N17" s="180"/>
      <c r="O17" s="163"/>
      <c r="P17" s="163"/>
      <c r="Q17" s="163"/>
      <c r="R17" s="163"/>
      <c r="S17" s="163"/>
      <c r="T17" s="163"/>
      <c r="U17" s="163"/>
      <c r="V17" s="163"/>
      <c r="W17" s="163"/>
      <c r="X17" s="163"/>
      <c r="Y17" s="163"/>
      <c r="Z17" s="163"/>
    </row>
    <row r="18" spans="1:26" ht="15" customHeight="1">
      <c r="A18" s="180" t="s">
        <v>438</v>
      </c>
      <c r="B18" s="180">
        <v>144372874</v>
      </c>
      <c r="C18" s="180">
        <v>144373659</v>
      </c>
      <c r="D18" s="180" t="s">
        <v>638</v>
      </c>
      <c r="E18" s="180"/>
      <c r="F18" s="180"/>
      <c r="G18" s="180"/>
      <c r="H18" s="180"/>
      <c r="I18" s="180"/>
      <c r="J18" s="180"/>
      <c r="K18" s="180"/>
      <c r="L18" s="180"/>
      <c r="M18" s="180"/>
      <c r="N18" s="180"/>
      <c r="O18" s="163"/>
      <c r="P18" s="163"/>
      <c r="Q18" s="163"/>
      <c r="R18" s="163"/>
      <c r="S18" s="163"/>
      <c r="T18" s="163"/>
      <c r="U18" s="163"/>
      <c r="V18" s="163"/>
      <c r="W18" s="163"/>
      <c r="X18" s="163"/>
      <c r="Y18" s="163"/>
      <c r="Z18" s="163"/>
    </row>
    <row r="19" spans="1:26" ht="15" customHeight="1">
      <c r="A19" s="180" t="s">
        <v>438</v>
      </c>
      <c r="B19" s="180">
        <v>144412575</v>
      </c>
      <c r="C19" s="180">
        <v>144412740</v>
      </c>
      <c r="D19" s="180" t="s">
        <v>639</v>
      </c>
      <c r="E19" s="180"/>
      <c r="F19" s="180"/>
      <c r="G19" s="180"/>
      <c r="H19" s="180"/>
      <c r="I19" s="180"/>
      <c r="J19" s="180"/>
      <c r="K19" s="180"/>
      <c r="L19" s="180"/>
      <c r="M19" s="180"/>
      <c r="N19" s="180"/>
      <c r="O19" s="163"/>
      <c r="P19" s="163"/>
      <c r="Q19" s="163"/>
      <c r="R19" s="163"/>
      <c r="S19" s="163"/>
      <c r="T19" s="163"/>
      <c r="U19" s="163"/>
      <c r="V19" s="163"/>
      <c r="W19" s="163"/>
      <c r="X19" s="163"/>
      <c r="Y19" s="163"/>
      <c r="Z19" s="163"/>
    </row>
    <row r="20" spans="1:26" ht="15" customHeight="1">
      <c r="A20" s="180" t="s">
        <v>438</v>
      </c>
      <c r="B20" s="180">
        <v>144418112</v>
      </c>
      <c r="C20" s="180">
        <v>144419192</v>
      </c>
      <c r="D20" s="180" t="s">
        <v>640</v>
      </c>
      <c r="E20" s="180"/>
      <c r="F20" s="180"/>
      <c r="G20" s="180"/>
      <c r="H20" s="180"/>
      <c r="I20" s="180"/>
      <c r="J20" s="180"/>
      <c r="K20" s="180"/>
      <c r="L20" s="180"/>
      <c r="M20" s="180"/>
      <c r="N20" s="180"/>
      <c r="O20" s="163"/>
      <c r="P20" s="163"/>
      <c r="Q20" s="163"/>
      <c r="R20" s="163"/>
      <c r="S20" s="163"/>
      <c r="T20" s="163"/>
      <c r="U20" s="163"/>
      <c r="V20" s="163"/>
      <c r="W20" s="163"/>
      <c r="X20" s="163"/>
      <c r="Y20" s="163"/>
      <c r="Z20" s="163"/>
    </row>
    <row r="21" spans="1:26" ht="15" customHeight="1">
      <c r="A21" s="180" t="s">
        <v>438</v>
      </c>
      <c r="B21" s="180">
        <v>144421389</v>
      </c>
      <c r="C21" s="180">
        <v>144461647</v>
      </c>
      <c r="D21" s="180" t="s">
        <v>641</v>
      </c>
      <c r="E21" s="180"/>
      <c r="F21" s="180"/>
      <c r="G21" s="180"/>
      <c r="H21" s="180"/>
      <c r="I21" s="180"/>
      <c r="J21" s="180"/>
      <c r="K21" s="180"/>
      <c r="L21" s="180"/>
      <c r="M21" s="180"/>
      <c r="N21" s="180"/>
      <c r="O21" s="163"/>
      <c r="P21" s="163"/>
      <c r="Q21" s="163"/>
      <c r="R21" s="163"/>
      <c r="S21" s="163"/>
      <c r="T21" s="163"/>
      <c r="U21" s="163"/>
      <c r="V21" s="163"/>
      <c r="W21" s="163"/>
      <c r="X21" s="163"/>
      <c r="Y21" s="163"/>
      <c r="Z21" s="163"/>
    </row>
    <row r="22" spans="1:26" ht="15" customHeight="1">
      <c r="A22" s="180" t="s">
        <v>438</v>
      </c>
      <c r="B22" s="180">
        <v>144523859</v>
      </c>
      <c r="C22" s="180">
        <v>144524021</v>
      </c>
      <c r="D22" s="180" t="s">
        <v>633</v>
      </c>
      <c r="E22" s="180"/>
      <c r="F22" s="180"/>
      <c r="G22" s="180"/>
      <c r="H22" s="180"/>
      <c r="I22" s="180"/>
      <c r="J22" s="180"/>
      <c r="K22" s="180"/>
      <c r="L22" s="180"/>
      <c r="M22" s="180"/>
      <c r="N22" s="180"/>
      <c r="O22" s="163"/>
      <c r="P22" s="163"/>
      <c r="Q22" s="163"/>
      <c r="R22" s="163"/>
      <c r="S22" s="163"/>
      <c r="T22" s="163"/>
      <c r="U22" s="163"/>
      <c r="V22" s="163"/>
      <c r="W22" s="163"/>
      <c r="X22" s="163"/>
      <c r="Y22" s="163"/>
      <c r="Z22" s="163"/>
    </row>
    <row r="23" spans="1:26" ht="15" customHeight="1">
      <c r="A23" s="180" t="s">
        <v>438</v>
      </c>
      <c r="B23" s="180">
        <v>144551778</v>
      </c>
      <c r="C23" s="180">
        <v>144551943</v>
      </c>
      <c r="D23" s="180" t="s">
        <v>633</v>
      </c>
      <c r="E23" s="180"/>
      <c r="F23" s="180"/>
      <c r="G23" s="180"/>
      <c r="H23" s="180"/>
      <c r="I23" s="180"/>
      <c r="J23" s="180"/>
      <c r="K23" s="180"/>
      <c r="L23" s="180"/>
      <c r="M23" s="180"/>
      <c r="N23" s="180"/>
      <c r="O23" s="163"/>
      <c r="P23" s="163"/>
      <c r="Q23" s="163"/>
      <c r="R23" s="163"/>
      <c r="S23" s="163"/>
      <c r="T23" s="163"/>
      <c r="U23" s="163"/>
      <c r="V23" s="163"/>
      <c r="W23" s="163"/>
      <c r="X23" s="163"/>
      <c r="Y23" s="163"/>
      <c r="Z23" s="163"/>
    </row>
    <row r="24" spans="1:26" ht="15" customHeight="1">
      <c r="A24" s="180" t="s">
        <v>438</v>
      </c>
      <c r="B24" s="180">
        <v>144560450</v>
      </c>
      <c r="C24" s="180">
        <v>144560527</v>
      </c>
      <c r="D24" s="180" t="s">
        <v>642</v>
      </c>
      <c r="E24" s="180"/>
      <c r="F24" s="180"/>
      <c r="G24" s="180"/>
      <c r="H24" s="180"/>
      <c r="I24" s="180"/>
      <c r="J24" s="180"/>
      <c r="K24" s="180"/>
      <c r="L24" s="180"/>
      <c r="M24" s="180"/>
      <c r="N24" s="180"/>
      <c r="O24" s="163"/>
      <c r="P24" s="163"/>
      <c r="Q24" s="163"/>
      <c r="R24" s="163"/>
      <c r="S24" s="163"/>
      <c r="T24" s="163"/>
      <c r="U24" s="163"/>
      <c r="V24" s="163"/>
      <c r="W24" s="163"/>
      <c r="X24" s="163"/>
      <c r="Y24" s="163"/>
      <c r="Z24" s="163"/>
    </row>
    <row r="25" spans="1:26" ht="15" customHeight="1">
      <c r="A25" s="180" t="s">
        <v>438</v>
      </c>
      <c r="B25" s="180">
        <v>144560665</v>
      </c>
      <c r="C25" s="180">
        <v>144560829</v>
      </c>
      <c r="D25" s="180" t="s">
        <v>633</v>
      </c>
      <c r="E25" s="180"/>
      <c r="F25" s="180"/>
      <c r="G25" s="180"/>
      <c r="H25" s="180"/>
      <c r="I25" s="180"/>
      <c r="J25" s="180"/>
      <c r="K25" s="180"/>
      <c r="L25" s="180"/>
      <c r="M25" s="180"/>
      <c r="N25" s="180"/>
      <c r="O25" s="163"/>
      <c r="P25" s="163"/>
      <c r="Q25" s="163"/>
      <c r="R25" s="163"/>
      <c r="S25" s="163"/>
      <c r="T25" s="163"/>
      <c r="U25" s="163"/>
      <c r="V25" s="163"/>
      <c r="W25" s="163"/>
      <c r="X25" s="163"/>
      <c r="Y25" s="163"/>
      <c r="Z25" s="163"/>
    </row>
    <row r="26" spans="1:26" ht="15" customHeight="1">
      <c r="A26" s="180" t="s">
        <v>438</v>
      </c>
      <c r="B26" s="180">
        <v>144592867</v>
      </c>
      <c r="C26" s="180">
        <v>144593527</v>
      </c>
      <c r="D26" s="180" t="s">
        <v>643</v>
      </c>
      <c r="E26" s="180"/>
      <c r="F26" s="180"/>
      <c r="G26" s="180"/>
      <c r="H26" s="180"/>
      <c r="I26" s="180"/>
      <c r="J26" s="180"/>
      <c r="K26" s="180"/>
      <c r="L26" s="180"/>
      <c r="M26" s="180"/>
      <c r="N26" s="180"/>
      <c r="O26" s="163"/>
      <c r="P26" s="163"/>
      <c r="Q26" s="163"/>
      <c r="R26" s="163"/>
      <c r="S26" s="163"/>
      <c r="T26" s="163"/>
      <c r="U26" s="163"/>
      <c r="V26" s="163"/>
      <c r="W26" s="163"/>
      <c r="X26" s="163"/>
      <c r="Y26" s="163"/>
      <c r="Z26" s="163"/>
    </row>
    <row r="27" spans="1:26" ht="15" customHeight="1">
      <c r="A27" s="180" t="s">
        <v>438</v>
      </c>
      <c r="B27" s="180">
        <v>144627191</v>
      </c>
      <c r="C27" s="180">
        <v>144642058</v>
      </c>
      <c r="D27" s="180" t="s">
        <v>644</v>
      </c>
      <c r="E27" s="180"/>
      <c r="F27" s="180"/>
      <c r="G27" s="180"/>
      <c r="H27" s="180"/>
      <c r="I27" s="180"/>
      <c r="J27" s="180"/>
      <c r="K27" s="180"/>
      <c r="L27" s="180"/>
      <c r="M27" s="180"/>
      <c r="N27" s="180"/>
      <c r="O27" s="163"/>
      <c r="P27" s="163"/>
      <c r="Q27" s="163"/>
      <c r="R27" s="163"/>
      <c r="S27" s="163"/>
      <c r="T27" s="163"/>
      <c r="U27" s="163"/>
      <c r="V27" s="163"/>
      <c r="W27" s="163"/>
      <c r="X27" s="163"/>
      <c r="Y27" s="163"/>
      <c r="Z27" s="163"/>
    </row>
    <row r="28" spans="1:26" ht="15" customHeight="1">
      <c r="A28" s="180" t="s">
        <v>438</v>
      </c>
      <c r="B28" s="180">
        <v>144641370</v>
      </c>
      <c r="C28" s="180">
        <v>144919902</v>
      </c>
      <c r="D28" s="180" t="s">
        <v>645</v>
      </c>
      <c r="E28" s="180"/>
      <c r="F28" s="180"/>
      <c r="G28" s="180"/>
      <c r="H28" s="180"/>
      <c r="I28" s="180"/>
      <c r="J28" s="180"/>
      <c r="K28" s="180"/>
      <c r="L28" s="180"/>
      <c r="M28" s="180"/>
      <c r="N28" s="180"/>
      <c r="O28" s="163"/>
      <c r="P28" s="163"/>
      <c r="Q28" s="163"/>
      <c r="R28" s="163"/>
      <c r="S28" s="163"/>
      <c r="T28" s="163"/>
      <c r="U28" s="163"/>
      <c r="V28" s="163"/>
      <c r="W28" s="163"/>
      <c r="X28" s="163"/>
      <c r="Y28" s="163"/>
      <c r="Z28" s="163"/>
    </row>
    <row r="29" spans="1:26" ht="15" customHeight="1">
      <c r="A29" s="180" t="s">
        <v>438</v>
      </c>
      <c r="B29" s="180">
        <v>144701049</v>
      </c>
      <c r="C29" s="180">
        <v>144701159</v>
      </c>
      <c r="D29" s="180" t="s">
        <v>646</v>
      </c>
      <c r="E29" s="180"/>
      <c r="F29" s="180"/>
      <c r="G29" s="180"/>
      <c r="H29" s="180"/>
      <c r="I29" s="180"/>
      <c r="J29" s="180"/>
      <c r="K29" s="180"/>
      <c r="L29" s="180"/>
      <c r="M29" s="180"/>
      <c r="N29" s="180"/>
      <c r="O29" s="163"/>
      <c r="P29" s="163"/>
      <c r="Q29" s="163"/>
      <c r="R29" s="163"/>
      <c r="S29" s="163"/>
      <c r="T29" s="163"/>
      <c r="U29" s="163"/>
      <c r="V29" s="163"/>
      <c r="W29" s="163"/>
      <c r="X29" s="163"/>
      <c r="Y29" s="163"/>
      <c r="Z29" s="163"/>
    </row>
    <row r="30" spans="1:26" ht="15" customHeight="1">
      <c r="A30" s="180" t="s">
        <v>438</v>
      </c>
      <c r="B30" s="180">
        <v>148889462</v>
      </c>
      <c r="C30" s="180">
        <v>149033016</v>
      </c>
      <c r="D30" s="180" t="s">
        <v>647</v>
      </c>
      <c r="E30" s="180"/>
      <c r="F30" s="180"/>
      <c r="G30" s="180"/>
      <c r="H30" s="180"/>
      <c r="I30" s="180"/>
      <c r="J30" s="180"/>
      <c r="K30" s="180"/>
      <c r="L30" s="180"/>
      <c r="M30" s="180"/>
      <c r="N30" s="180"/>
      <c r="O30" s="163"/>
      <c r="P30" s="163"/>
      <c r="Q30" s="163"/>
      <c r="R30" s="163"/>
      <c r="S30" s="163"/>
      <c r="T30" s="163"/>
      <c r="U30" s="163"/>
      <c r="V30" s="163"/>
      <c r="W30" s="163"/>
      <c r="X30" s="163"/>
      <c r="Y30" s="163"/>
      <c r="Z30" s="163"/>
    </row>
    <row r="31" spans="1:26" ht="15" customHeight="1">
      <c r="A31" s="180" t="s">
        <v>438</v>
      </c>
      <c r="B31" s="180">
        <v>148939738</v>
      </c>
      <c r="C31" s="180">
        <v>148939817</v>
      </c>
      <c r="D31" s="180" t="s">
        <v>648</v>
      </c>
      <c r="E31" s="180"/>
      <c r="F31" s="180"/>
      <c r="G31" s="180"/>
      <c r="H31" s="180"/>
      <c r="I31" s="180"/>
      <c r="J31" s="180"/>
      <c r="K31" s="180"/>
      <c r="L31" s="180"/>
      <c r="M31" s="180"/>
      <c r="N31" s="180"/>
      <c r="O31" s="163"/>
      <c r="P31" s="163"/>
      <c r="Q31" s="163"/>
      <c r="R31" s="163"/>
      <c r="S31" s="163"/>
      <c r="T31" s="163"/>
      <c r="U31" s="163"/>
      <c r="V31" s="163"/>
      <c r="W31" s="163"/>
      <c r="X31" s="163"/>
      <c r="Y31" s="163"/>
      <c r="Z31" s="163"/>
    </row>
    <row r="32" spans="1:26" ht="15" customHeight="1">
      <c r="A32" s="180" t="s">
        <v>438</v>
      </c>
      <c r="B32" s="180">
        <v>149006308</v>
      </c>
      <c r="C32" s="180">
        <v>149009527</v>
      </c>
      <c r="D32" s="180" t="s">
        <v>649</v>
      </c>
      <c r="E32" s="180"/>
      <c r="F32" s="180"/>
      <c r="G32" s="180"/>
      <c r="H32" s="180"/>
      <c r="I32" s="180"/>
      <c r="J32" s="180"/>
      <c r="K32" s="180"/>
      <c r="L32" s="180"/>
      <c r="M32" s="180"/>
      <c r="N32" s="180"/>
      <c r="O32" s="163"/>
      <c r="P32" s="163"/>
      <c r="Q32" s="163"/>
      <c r="R32" s="163"/>
      <c r="S32" s="163"/>
      <c r="T32" s="163"/>
      <c r="U32" s="163"/>
      <c r="V32" s="163"/>
      <c r="W32" s="163"/>
      <c r="X32" s="163"/>
      <c r="Y32" s="163"/>
      <c r="Z32" s="163"/>
    </row>
    <row r="33" spans="1:26" ht="15" customHeight="1">
      <c r="A33" s="180" t="s">
        <v>438</v>
      </c>
      <c r="B33" s="180">
        <v>149007076</v>
      </c>
      <c r="C33" s="180">
        <v>149007142</v>
      </c>
      <c r="D33" s="180" t="s">
        <v>650</v>
      </c>
      <c r="E33" s="180"/>
      <c r="F33" s="180"/>
      <c r="G33" s="180"/>
      <c r="H33" s="180"/>
      <c r="I33" s="180"/>
      <c r="J33" s="180"/>
      <c r="K33" s="180"/>
      <c r="L33" s="180"/>
      <c r="M33" s="180"/>
      <c r="N33" s="180"/>
      <c r="O33" s="163"/>
      <c r="P33" s="163"/>
      <c r="Q33" s="163"/>
      <c r="R33" s="163"/>
      <c r="S33" s="163"/>
      <c r="T33" s="163"/>
      <c r="U33" s="163"/>
      <c r="V33" s="163"/>
      <c r="W33" s="163"/>
      <c r="X33" s="163"/>
      <c r="Y33" s="163"/>
      <c r="Z33" s="163"/>
    </row>
    <row r="34" spans="1:26" ht="15" customHeight="1">
      <c r="A34" s="180" t="s">
        <v>438</v>
      </c>
      <c r="B34" s="180">
        <v>149018670</v>
      </c>
      <c r="C34" s="180">
        <v>149026269</v>
      </c>
      <c r="D34" s="180" t="s">
        <v>651</v>
      </c>
      <c r="E34" s="180"/>
      <c r="F34" s="180"/>
      <c r="G34" s="180"/>
      <c r="H34" s="180"/>
      <c r="I34" s="180"/>
      <c r="J34" s="180"/>
      <c r="K34" s="180"/>
      <c r="L34" s="180"/>
      <c r="M34" s="180"/>
      <c r="N34" s="180"/>
      <c r="O34" s="163"/>
      <c r="P34" s="163"/>
      <c r="Q34" s="163"/>
      <c r="R34" s="163"/>
      <c r="S34" s="163"/>
      <c r="T34" s="163"/>
      <c r="U34" s="163"/>
      <c r="V34" s="163"/>
      <c r="W34" s="163"/>
      <c r="X34" s="163"/>
      <c r="Y34" s="163"/>
      <c r="Z34" s="163"/>
    </row>
    <row r="35" spans="1:26" ht="15" customHeight="1">
      <c r="A35" s="180" t="s">
        <v>438</v>
      </c>
      <c r="B35" s="180">
        <v>149048575</v>
      </c>
      <c r="C35" s="180">
        <v>149051273</v>
      </c>
      <c r="D35" s="180" t="s">
        <v>652</v>
      </c>
      <c r="E35" s="180"/>
      <c r="F35" s="180"/>
      <c r="G35" s="180"/>
      <c r="H35" s="180"/>
      <c r="I35" s="180"/>
      <c r="J35" s="180"/>
      <c r="K35" s="180"/>
      <c r="L35" s="180"/>
      <c r="M35" s="180"/>
      <c r="N35" s="180"/>
      <c r="O35" s="163"/>
      <c r="P35" s="163"/>
      <c r="Q35" s="163"/>
      <c r="R35" s="163"/>
      <c r="S35" s="163"/>
      <c r="T35" s="163"/>
      <c r="U35" s="163"/>
      <c r="V35" s="163"/>
      <c r="W35" s="163"/>
      <c r="X35" s="163"/>
      <c r="Y35" s="163"/>
      <c r="Z35" s="163"/>
    </row>
    <row r="36" spans="1:26" ht="15" customHeight="1">
      <c r="A36" s="180" t="s">
        <v>438</v>
      </c>
      <c r="B36" s="180">
        <v>149054026</v>
      </c>
      <c r="C36" s="180">
        <v>149103539</v>
      </c>
      <c r="D36" s="180" t="s">
        <v>653</v>
      </c>
      <c r="E36" s="180"/>
      <c r="F36" s="180"/>
      <c r="G36" s="180"/>
      <c r="H36" s="180"/>
      <c r="I36" s="180"/>
      <c r="J36" s="180"/>
      <c r="K36" s="180"/>
      <c r="L36" s="180"/>
      <c r="M36" s="180"/>
      <c r="N36" s="180"/>
      <c r="O36" s="163"/>
      <c r="P36" s="163"/>
      <c r="Q36" s="163"/>
      <c r="R36" s="163"/>
      <c r="S36" s="163"/>
      <c r="T36" s="163"/>
      <c r="U36" s="163"/>
      <c r="V36" s="163"/>
      <c r="W36" s="163"/>
      <c r="X36" s="163"/>
      <c r="Y36" s="163"/>
      <c r="Z36" s="163"/>
    </row>
    <row r="37" spans="1:26" ht="15" customHeight="1">
      <c r="A37" s="180" t="s">
        <v>438</v>
      </c>
      <c r="B37" s="180">
        <v>149162782</v>
      </c>
      <c r="C37" s="180">
        <v>149162944</v>
      </c>
      <c r="D37" s="180" t="s">
        <v>654</v>
      </c>
      <c r="E37" s="180"/>
      <c r="F37" s="180"/>
      <c r="G37" s="180"/>
      <c r="H37" s="180"/>
      <c r="I37" s="180"/>
      <c r="J37" s="180"/>
      <c r="K37" s="180"/>
      <c r="L37" s="180"/>
      <c r="M37" s="180"/>
      <c r="N37" s="180"/>
      <c r="O37" s="163"/>
      <c r="P37" s="163"/>
      <c r="Q37" s="163"/>
      <c r="R37" s="163"/>
      <c r="S37" s="163"/>
      <c r="T37" s="163"/>
      <c r="U37" s="163"/>
      <c r="V37" s="163"/>
      <c r="W37" s="163"/>
      <c r="X37" s="163"/>
      <c r="Y37" s="163"/>
      <c r="Z37" s="163"/>
    </row>
    <row r="38" spans="1:26" ht="15" customHeight="1">
      <c r="A38" s="180" t="s">
        <v>438</v>
      </c>
      <c r="B38" s="180">
        <v>149176021</v>
      </c>
      <c r="C38" s="180">
        <v>149251013</v>
      </c>
      <c r="D38" s="180" t="s">
        <v>655</v>
      </c>
      <c r="E38" s="180"/>
      <c r="F38" s="180"/>
      <c r="G38" s="180"/>
      <c r="H38" s="180"/>
      <c r="I38" s="180"/>
      <c r="J38" s="180"/>
      <c r="K38" s="180"/>
      <c r="L38" s="180"/>
      <c r="M38" s="180"/>
      <c r="N38" s="180"/>
      <c r="O38" s="163"/>
      <c r="P38" s="163"/>
      <c r="Q38" s="163"/>
      <c r="R38" s="163"/>
      <c r="S38" s="163"/>
      <c r="T38" s="163"/>
      <c r="U38" s="163"/>
      <c r="V38" s="163"/>
      <c r="W38" s="163"/>
      <c r="X38" s="163"/>
      <c r="Y38" s="163"/>
      <c r="Z38" s="163"/>
    </row>
    <row r="39" spans="1:26" ht="15" customHeight="1">
      <c r="A39" s="180" t="s">
        <v>438</v>
      </c>
      <c r="B39" s="180">
        <v>149832658</v>
      </c>
      <c r="C39" s="180">
        <v>149833241</v>
      </c>
      <c r="D39" s="180" t="s">
        <v>656</v>
      </c>
      <c r="E39" s="180"/>
      <c r="F39" s="180"/>
      <c r="G39" s="180"/>
      <c r="H39" s="180"/>
      <c r="I39" s="180"/>
      <c r="J39" s="180"/>
      <c r="K39" s="180"/>
      <c r="L39" s="180"/>
      <c r="M39" s="180"/>
      <c r="N39" s="180"/>
      <c r="O39" s="163"/>
      <c r="P39" s="163"/>
      <c r="Q39" s="163"/>
      <c r="R39" s="163"/>
      <c r="S39" s="163"/>
      <c r="T39" s="163"/>
      <c r="U39" s="163"/>
      <c r="V39" s="163"/>
      <c r="W39" s="163"/>
      <c r="X39" s="163"/>
      <c r="Y39" s="163"/>
      <c r="Z39" s="163"/>
    </row>
    <row r="40" spans="1:26" ht="15" customHeight="1">
      <c r="A40" s="180" t="s">
        <v>438</v>
      </c>
      <c r="B40" s="180">
        <v>149839537</v>
      </c>
      <c r="C40" s="180">
        <v>149841193</v>
      </c>
      <c r="D40" s="180" t="s">
        <v>657</v>
      </c>
      <c r="E40" s="180"/>
      <c r="F40" s="180"/>
      <c r="G40" s="180"/>
      <c r="H40" s="180"/>
      <c r="I40" s="180"/>
      <c r="J40" s="180"/>
      <c r="K40" s="180"/>
      <c r="L40" s="180"/>
      <c r="M40" s="180"/>
      <c r="N40" s="180"/>
      <c r="O40" s="163"/>
      <c r="P40" s="163"/>
      <c r="Q40" s="163"/>
      <c r="R40" s="163"/>
      <c r="S40" s="163"/>
      <c r="T40" s="163"/>
      <c r="U40" s="163"/>
      <c r="V40" s="163"/>
      <c r="W40" s="163"/>
      <c r="X40" s="163"/>
      <c r="Y40" s="163"/>
      <c r="Z40" s="163"/>
    </row>
    <row r="41" spans="1:26" ht="15" customHeight="1">
      <c r="A41" s="180" t="s">
        <v>438</v>
      </c>
      <c r="B41" s="180">
        <v>149842187</v>
      </c>
      <c r="C41" s="180">
        <v>149842736</v>
      </c>
      <c r="D41" s="180" t="s">
        <v>658</v>
      </c>
      <c r="E41" s="180"/>
      <c r="F41" s="180"/>
      <c r="G41" s="180"/>
      <c r="H41" s="180"/>
      <c r="I41" s="180"/>
      <c r="J41" s="180"/>
      <c r="K41" s="180"/>
      <c r="L41" s="180"/>
      <c r="M41" s="180"/>
      <c r="N41" s="180"/>
      <c r="O41" s="163"/>
      <c r="P41" s="163"/>
      <c r="Q41" s="163"/>
      <c r="R41" s="163"/>
      <c r="S41" s="163"/>
      <c r="T41" s="163"/>
      <c r="U41" s="163"/>
      <c r="V41" s="163"/>
      <c r="W41" s="163"/>
      <c r="X41" s="163"/>
      <c r="Y41" s="163"/>
      <c r="Z41" s="163"/>
    </row>
    <row r="42" spans="1:26" ht="15" customHeight="1">
      <c r="A42" s="180" t="s">
        <v>438</v>
      </c>
      <c r="B42" s="180">
        <v>149842203</v>
      </c>
      <c r="C42" s="180">
        <v>149886641</v>
      </c>
      <c r="D42" s="180" t="s">
        <v>659</v>
      </c>
      <c r="E42" s="180"/>
      <c r="F42" s="180"/>
      <c r="G42" s="180"/>
      <c r="H42" s="180"/>
      <c r="I42" s="180"/>
      <c r="J42" s="180"/>
      <c r="K42" s="180"/>
      <c r="L42" s="180"/>
      <c r="M42" s="180"/>
      <c r="N42" s="180"/>
      <c r="O42" s="163"/>
      <c r="P42" s="163"/>
      <c r="Q42" s="163"/>
      <c r="R42" s="163"/>
      <c r="S42" s="163"/>
      <c r="T42" s="163"/>
      <c r="U42" s="163"/>
      <c r="V42" s="163"/>
      <c r="W42" s="163"/>
      <c r="X42" s="163"/>
      <c r="Y42" s="163"/>
      <c r="Z42" s="163"/>
    </row>
    <row r="43" spans="1:26" ht="15" customHeight="1">
      <c r="A43" s="180" t="s">
        <v>438</v>
      </c>
      <c r="B43" s="180">
        <v>149842354</v>
      </c>
      <c r="C43" s="180">
        <v>149842495</v>
      </c>
      <c r="D43" s="180" t="s">
        <v>660</v>
      </c>
      <c r="E43" s="180"/>
      <c r="F43" s="180"/>
      <c r="G43" s="180"/>
      <c r="H43" s="180"/>
      <c r="I43" s="180"/>
      <c r="J43" s="180"/>
      <c r="K43" s="180"/>
      <c r="L43" s="180"/>
      <c r="M43" s="180"/>
      <c r="N43" s="180"/>
      <c r="O43" s="163"/>
      <c r="P43" s="163"/>
      <c r="Q43" s="163"/>
      <c r="R43" s="163"/>
      <c r="S43" s="163"/>
      <c r="T43" s="163"/>
      <c r="U43" s="163"/>
      <c r="V43" s="163"/>
      <c r="W43" s="163"/>
      <c r="X43" s="163"/>
      <c r="Y43" s="163"/>
      <c r="Z43" s="163"/>
    </row>
    <row r="44" spans="1:26" ht="15" customHeight="1">
      <c r="A44" s="180" t="s">
        <v>438</v>
      </c>
      <c r="B44" s="180">
        <v>149844497</v>
      </c>
      <c r="C44" s="180">
        <v>149849024</v>
      </c>
      <c r="D44" s="180" t="s">
        <v>661</v>
      </c>
      <c r="E44" s="180"/>
      <c r="F44" s="180"/>
      <c r="G44" s="180"/>
      <c r="H44" s="180"/>
      <c r="I44" s="180"/>
      <c r="J44" s="180"/>
      <c r="K44" s="180"/>
      <c r="L44" s="180"/>
      <c r="M44" s="180"/>
      <c r="N44" s="180"/>
      <c r="O44" s="163"/>
      <c r="P44" s="163"/>
      <c r="Q44" s="163"/>
      <c r="R44" s="163"/>
      <c r="S44" s="163"/>
      <c r="T44" s="163"/>
      <c r="U44" s="163"/>
      <c r="V44" s="163"/>
      <c r="W44" s="163"/>
      <c r="X44" s="163"/>
      <c r="Y44" s="163"/>
      <c r="Z44" s="163"/>
    </row>
    <row r="45" spans="1:26" ht="15" customHeight="1">
      <c r="A45" s="180" t="s">
        <v>438</v>
      </c>
      <c r="B45" s="180">
        <v>149845815</v>
      </c>
      <c r="C45" s="180">
        <v>149846486</v>
      </c>
      <c r="D45" s="180" t="s">
        <v>662</v>
      </c>
      <c r="E45" s="180"/>
      <c r="F45" s="180"/>
      <c r="G45" s="180"/>
      <c r="H45" s="180"/>
      <c r="I45" s="180"/>
      <c r="J45" s="180"/>
      <c r="K45" s="180"/>
      <c r="L45" s="180"/>
      <c r="M45" s="180"/>
      <c r="N45" s="180"/>
      <c r="O45" s="163"/>
      <c r="P45" s="163"/>
      <c r="Q45" s="163"/>
      <c r="R45" s="163"/>
      <c r="S45" s="163"/>
      <c r="T45" s="163"/>
      <c r="U45" s="163"/>
      <c r="V45" s="163"/>
      <c r="W45" s="163"/>
      <c r="X45" s="163"/>
      <c r="Y45" s="163"/>
      <c r="Z45" s="163"/>
    </row>
    <row r="46" spans="1:26" ht="15" customHeight="1">
      <c r="A46" s="180" t="s">
        <v>438</v>
      </c>
      <c r="B46" s="180">
        <v>149851060</v>
      </c>
      <c r="C46" s="180">
        <v>149851624</v>
      </c>
      <c r="D46" s="180" t="s">
        <v>663</v>
      </c>
      <c r="E46" s="180"/>
      <c r="F46" s="180"/>
      <c r="G46" s="180"/>
      <c r="H46" s="180"/>
      <c r="I46" s="180"/>
      <c r="J46" s="180"/>
      <c r="K46" s="180"/>
      <c r="L46" s="180"/>
      <c r="M46" s="180"/>
      <c r="N46" s="180"/>
      <c r="O46" s="163"/>
      <c r="P46" s="163"/>
      <c r="Q46" s="163"/>
      <c r="R46" s="163"/>
      <c r="S46" s="163"/>
      <c r="T46" s="163"/>
      <c r="U46" s="163"/>
      <c r="V46" s="163"/>
      <c r="W46" s="163"/>
      <c r="X46" s="163"/>
      <c r="Y46" s="163"/>
      <c r="Z46" s="163"/>
    </row>
    <row r="47" spans="1:26" ht="15" customHeight="1">
      <c r="A47" s="180" t="s">
        <v>438</v>
      </c>
      <c r="B47" s="180">
        <v>149851316</v>
      </c>
      <c r="C47" s="180">
        <v>149851457</v>
      </c>
      <c r="D47" s="180" t="s">
        <v>664</v>
      </c>
      <c r="E47" s="180"/>
      <c r="F47" s="180"/>
      <c r="G47" s="180"/>
      <c r="H47" s="180"/>
      <c r="I47" s="180"/>
      <c r="J47" s="180"/>
      <c r="K47" s="180"/>
      <c r="L47" s="180"/>
      <c r="M47" s="180"/>
      <c r="N47" s="180"/>
      <c r="O47" s="163"/>
      <c r="P47" s="163"/>
      <c r="Q47" s="163"/>
      <c r="R47" s="163"/>
      <c r="S47" s="163"/>
      <c r="T47" s="163"/>
      <c r="U47" s="163"/>
      <c r="V47" s="163"/>
      <c r="W47" s="163"/>
      <c r="X47" s="163"/>
      <c r="Y47" s="163"/>
      <c r="Z47" s="163"/>
    </row>
    <row r="48" spans="1:26" ht="15" customHeight="1">
      <c r="A48" s="180" t="s">
        <v>438</v>
      </c>
      <c r="B48" s="180">
        <v>149852618</v>
      </c>
      <c r="C48" s="180">
        <v>149854274</v>
      </c>
      <c r="D48" s="180" t="s">
        <v>665</v>
      </c>
      <c r="E48" s="180"/>
      <c r="F48" s="180"/>
      <c r="G48" s="180"/>
      <c r="H48" s="180"/>
      <c r="I48" s="180"/>
      <c r="J48" s="180"/>
      <c r="K48" s="180"/>
      <c r="L48" s="180"/>
      <c r="M48" s="180"/>
      <c r="N48" s="180"/>
      <c r="O48" s="163"/>
      <c r="P48" s="163"/>
      <c r="Q48" s="163"/>
      <c r="R48" s="163"/>
      <c r="S48" s="163"/>
      <c r="T48" s="163"/>
      <c r="U48" s="163"/>
      <c r="V48" s="163"/>
      <c r="W48" s="163"/>
      <c r="X48" s="163"/>
      <c r="Y48" s="163"/>
      <c r="Z48" s="163"/>
    </row>
    <row r="49" spans="1:26" ht="15" customHeight="1">
      <c r="A49" s="180" t="s">
        <v>438</v>
      </c>
      <c r="B49" s="180">
        <v>149860078</v>
      </c>
      <c r="C49" s="180">
        <v>149861210</v>
      </c>
      <c r="D49" s="180" t="s">
        <v>666</v>
      </c>
      <c r="E49" s="180"/>
      <c r="F49" s="180"/>
      <c r="G49" s="180"/>
      <c r="H49" s="180"/>
      <c r="I49" s="180"/>
      <c r="J49" s="180"/>
      <c r="K49" s="180"/>
      <c r="L49" s="180"/>
      <c r="M49" s="180"/>
      <c r="N49" s="180"/>
      <c r="O49" s="163"/>
      <c r="P49" s="163"/>
      <c r="Q49" s="163"/>
      <c r="R49" s="163"/>
      <c r="S49" s="163"/>
      <c r="T49" s="163"/>
      <c r="U49" s="163"/>
      <c r="V49" s="163"/>
      <c r="W49" s="163"/>
      <c r="X49" s="163"/>
      <c r="Y49" s="163"/>
      <c r="Z49" s="163"/>
    </row>
    <row r="50" spans="1:26" ht="15" customHeight="1">
      <c r="A50" s="180" t="s">
        <v>438</v>
      </c>
      <c r="B50" s="180">
        <v>149861270</v>
      </c>
      <c r="C50" s="180">
        <v>149862504</v>
      </c>
      <c r="D50" s="180" t="s">
        <v>667</v>
      </c>
      <c r="E50" s="180"/>
      <c r="F50" s="180"/>
      <c r="G50" s="180"/>
      <c r="H50" s="180"/>
      <c r="I50" s="180"/>
      <c r="J50" s="180"/>
      <c r="K50" s="180"/>
      <c r="L50" s="180"/>
      <c r="M50" s="180"/>
      <c r="N50" s="180"/>
      <c r="O50" s="163"/>
      <c r="P50" s="163"/>
      <c r="Q50" s="163"/>
      <c r="R50" s="163"/>
      <c r="S50" s="163"/>
      <c r="T50" s="163"/>
      <c r="U50" s="163"/>
      <c r="V50" s="163"/>
      <c r="W50" s="163"/>
      <c r="X50" s="163"/>
      <c r="Y50" s="163"/>
      <c r="Z50" s="163"/>
    </row>
    <row r="51" spans="1:26" ht="15" customHeight="1">
      <c r="A51" s="180" t="s">
        <v>438</v>
      </c>
      <c r="B51" s="180">
        <v>248521646</v>
      </c>
      <c r="C51" s="180">
        <v>248522597</v>
      </c>
      <c r="D51" s="180" t="s">
        <v>668</v>
      </c>
      <c r="E51" s="180"/>
      <c r="F51" s="180"/>
      <c r="G51" s="180"/>
      <c r="H51" s="180"/>
      <c r="I51" s="180"/>
      <c r="J51" s="180"/>
      <c r="K51" s="180"/>
      <c r="L51" s="180"/>
      <c r="M51" s="180"/>
      <c r="N51" s="180"/>
      <c r="O51" s="163"/>
      <c r="P51" s="163"/>
      <c r="Q51" s="163"/>
      <c r="R51" s="163"/>
      <c r="S51" s="163"/>
      <c r="T51" s="163"/>
      <c r="U51" s="163"/>
      <c r="V51" s="163"/>
      <c r="W51" s="163"/>
      <c r="X51" s="163"/>
      <c r="Y51" s="163"/>
      <c r="Z51" s="163"/>
    </row>
    <row r="52" spans="1:26" ht="15" customHeight="1">
      <c r="A52" s="180" t="s">
        <v>441</v>
      </c>
      <c r="B52" s="180">
        <v>16224046</v>
      </c>
      <c r="C52" s="180">
        <v>16229140</v>
      </c>
      <c r="D52" s="180" t="s">
        <v>669</v>
      </c>
      <c r="E52" s="180"/>
      <c r="F52" s="180"/>
      <c r="G52" s="180"/>
      <c r="H52" s="180"/>
      <c r="I52" s="180"/>
      <c r="J52" s="180"/>
      <c r="K52" s="180"/>
      <c r="L52" s="180"/>
      <c r="M52" s="180"/>
      <c r="N52" s="180"/>
      <c r="O52" s="163"/>
      <c r="P52" s="163"/>
      <c r="Q52" s="163"/>
      <c r="R52" s="163"/>
      <c r="S52" s="163"/>
      <c r="T52" s="163"/>
      <c r="U52" s="163"/>
      <c r="V52" s="163"/>
      <c r="W52" s="163"/>
      <c r="X52" s="163"/>
      <c r="Y52" s="163"/>
      <c r="Z52" s="163"/>
    </row>
    <row r="53" spans="1:26" ht="15" customHeight="1">
      <c r="A53" s="180" t="s">
        <v>441</v>
      </c>
      <c r="B53" s="180">
        <v>49921738</v>
      </c>
      <c r="C53" s="180">
        <v>51032200</v>
      </c>
      <c r="D53" s="180" t="s">
        <v>670</v>
      </c>
      <c r="E53" s="180"/>
      <c r="F53" s="180"/>
      <c r="G53" s="180"/>
      <c r="H53" s="180"/>
      <c r="I53" s="180"/>
      <c r="J53" s="180"/>
      <c r="K53" s="180"/>
      <c r="L53" s="180"/>
      <c r="M53" s="180"/>
      <c r="N53" s="180"/>
      <c r="O53" s="163"/>
      <c r="P53" s="163"/>
      <c r="Q53" s="163"/>
      <c r="R53" s="163"/>
      <c r="S53" s="163"/>
      <c r="T53" s="163"/>
      <c r="U53" s="163"/>
      <c r="V53" s="163"/>
      <c r="W53" s="163"/>
      <c r="X53" s="163"/>
      <c r="Y53" s="163"/>
      <c r="Z53" s="163"/>
    </row>
    <row r="54" spans="1:26" ht="15" customHeight="1">
      <c r="A54" s="180" t="s">
        <v>441</v>
      </c>
      <c r="B54" s="180">
        <v>88857516</v>
      </c>
      <c r="C54" s="180">
        <v>89040698</v>
      </c>
      <c r="D54" s="180" t="s">
        <v>671</v>
      </c>
      <c r="E54" s="180"/>
      <c r="F54" s="180"/>
      <c r="G54" s="180"/>
      <c r="H54" s="180"/>
      <c r="I54" s="180"/>
      <c r="J54" s="180"/>
      <c r="K54" s="180"/>
      <c r="L54" s="180"/>
      <c r="M54" s="180"/>
      <c r="N54" s="180"/>
      <c r="O54" s="163"/>
      <c r="P54" s="163"/>
      <c r="Q54" s="163"/>
      <c r="R54" s="163"/>
      <c r="S54" s="163"/>
      <c r="T54" s="163"/>
      <c r="U54" s="163"/>
      <c r="V54" s="163"/>
      <c r="W54" s="163"/>
      <c r="X54" s="163"/>
      <c r="Y54" s="163"/>
      <c r="Z54" s="163"/>
    </row>
    <row r="55" spans="1:26" ht="15" customHeight="1">
      <c r="A55" s="180" t="s">
        <v>441</v>
      </c>
      <c r="B55" s="180">
        <v>95525108</v>
      </c>
      <c r="C55" s="180">
        <v>95526702</v>
      </c>
      <c r="D55" s="180" t="s">
        <v>672</v>
      </c>
      <c r="E55" s="180"/>
      <c r="F55" s="180"/>
      <c r="G55" s="180"/>
      <c r="H55" s="180"/>
      <c r="I55" s="180"/>
      <c r="J55" s="180"/>
      <c r="K55" s="180"/>
      <c r="L55" s="180"/>
      <c r="M55" s="180"/>
      <c r="N55" s="180"/>
      <c r="O55" s="163"/>
      <c r="P55" s="163"/>
      <c r="Q55" s="163"/>
      <c r="R55" s="163"/>
      <c r="S55" s="163"/>
      <c r="T55" s="163"/>
      <c r="U55" s="163"/>
      <c r="V55" s="163"/>
      <c r="W55" s="163"/>
      <c r="X55" s="163"/>
      <c r="Y55" s="163"/>
      <c r="Z55" s="163"/>
    </row>
    <row r="56" spans="1:26" ht="15" customHeight="1">
      <c r="A56" s="180" t="s">
        <v>441</v>
      </c>
      <c r="B56" s="180">
        <v>95537968</v>
      </c>
      <c r="C56" s="180">
        <v>95538469</v>
      </c>
      <c r="D56" s="180" t="s">
        <v>673</v>
      </c>
      <c r="E56" s="180"/>
      <c r="F56" s="180"/>
      <c r="G56" s="180"/>
      <c r="H56" s="180"/>
      <c r="I56" s="180"/>
      <c r="J56" s="180"/>
      <c r="K56" s="180"/>
      <c r="L56" s="180"/>
      <c r="M56" s="180"/>
      <c r="N56" s="180"/>
      <c r="O56" s="163"/>
      <c r="P56" s="163"/>
      <c r="Q56" s="163"/>
      <c r="R56" s="163"/>
      <c r="S56" s="163"/>
      <c r="T56" s="163"/>
      <c r="U56" s="163"/>
      <c r="V56" s="163"/>
      <c r="W56" s="163"/>
      <c r="X56" s="163"/>
      <c r="Y56" s="163"/>
      <c r="Z56" s="163"/>
    </row>
    <row r="57" spans="1:26" ht="15" customHeight="1">
      <c r="A57" s="180" t="s">
        <v>441</v>
      </c>
      <c r="B57" s="180">
        <v>95592017</v>
      </c>
      <c r="C57" s="180">
        <v>95599778</v>
      </c>
      <c r="D57" s="180" t="s">
        <v>674</v>
      </c>
      <c r="E57" s="180"/>
      <c r="F57" s="180"/>
      <c r="G57" s="180"/>
      <c r="H57" s="180"/>
      <c r="I57" s="180"/>
      <c r="J57" s="180"/>
      <c r="K57" s="180"/>
      <c r="L57" s="180"/>
      <c r="M57" s="180"/>
      <c r="N57" s="180"/>
      <c r="O57" s="163"/>
      <c r="P57" s="163"/>
      <c r="Q57" s="163"/>
      <c r="R57" s="163"/>
      <c r="S57" s="163"/>
      <c r="T57" s="163"/>
      <c r="U57" s="163"/>
      <c r="V57" s="163"/>
      <c r="W57" s="163"/>
      <c r="X57" s="163"/>
      <c r="Y57" s="163"/>
      <c r="Z57" s="163"/>
    </row>
    <row r="58" spans="1:26" ht="15" customHeight="1">
      <c r="A58" s="180" t="s">
        <v>441</v>
      </c>
      <c r="B58" s="180">
        <v>95807117</v>
      </c>
      <c r="C58" s="180">
        <v>95816215</v>
      </c>
      <c r="D58" s="180" t="s">
        <v>675</v>
      </c>
      <c r="E58" s="180"/>
      <c r="F58" s="180"/>
      <c r="G58" s="180"/>
      <c r="H58" s="180"/>
      <c r="I58" s="180"/>
      <c r="J58" s="180"/>
      <c r="K58" s="180"/>
      <c r="L58" s="180"/>
      <c r="M58" s="180"/>
      <c r="N58" s="180"/>
      <c r="O58" s="163"/>
      <c r="P58" s="163"/>
      <c r="Q58" s="163"/>
      <c r="R58" s="163"/>
      <c r="S58" s="163"/>
      <c r="T58" s="163"/>
      <c r="U58" s="163"/>
      <c r="V58" s="163"/>
      <c r="W58" s="163"/>
      <c r="X58" s="163"/>
      <c r="Y58" s="163"/>
      <c r="Z58" s="163"/>
    </row>
    <row r="59" spans="1:26" ht="15" customHeight="1">
      <c r="A59" s="180" t="s">
        <v>441</v>
      </c>
      <c r="B59" s="180">
        <v>95851165</v>
      </c>
      <c r="C59" s="180">
        <v>95991793</v>
      </c>
      <c r="D59" s="180" t="s">
        <v>676</v>
      </c>
      <c r="E59" s="180"/>
      <c r="F59" s="180"/>
      <c r="G59" s="180"/>
      <c r="H59" s="180"/>
      <c r="I59" s="180"/>
      <c r="J59" s="180"/>
      <c r="K59" s="180"/>
      <c r="L59" s="180"/>
      <c r="M59" s="180"/>
      <c r="N59" s="180"/>
      <c r="O59" s="163"/>
      <c r="P59" s="163"/>
      <c r="Q59" s="163"/>
      <c r="R59" s="163"/>
      <c r="S59" s="163"/>
      <c r="T59" s="163"/>
      <c r="U59" s="163"/>
      <c r="V59" s="163"/>
      <c r="W59" s="163"/>
      <c r="X59" s="163"/>
      <c r="Y59" s="163"/>
      <c r="Z59" s="163"/>
    </row>
    <row r="60" spans="1:26" ht="15" customHeight="1">
      <c r="A60" s="180" t="s">
        <v>441</v>
      </c>
      <c r="B60" s="180">
        <v>96004562</v>
      </c>
      <c r="C60" s="180">
        <v>96004850</v>
      </c>
      <c r="D60" s="180" t="s">
        <v>677</v>
      </c>
      <c r="E60" s="180"/>
      <c r="F60" s="180"/>
      <c r="G60" s="180"/>
      <c r="H60" s="180"/>
      <c r="I60" s="180"/>
      <c r="J60" s="180"/>
      <c r="K60" s="180"/>
      <c r="L60" s="180"/>
      <c r="M60" s="180"/>
      <c r="N60" s="180"/>
      <c r="O60" s="163"/>
      <c r="P60" s="163"/>
      <c r="Q60" s="163"/>
      <c r="R60" s="163"/>
      <c r="S60" s="163"/>
      <c r="T60" s="163"/>
      <c r="U60" s="163"/>
      <c r="V60" s="163"/>
      <c r="W60" s="163"/>
      <c r="X60" s="163"/>
      <c r="Y60" s="163"/>
      <c r="Z60" s="163"/>
    </row>
    <row r="61" spans="1:26" ht="15" customHeight="1">
      <c r="A61" s="180" t="s">
        <v>441</v>
      </c>
      <c r="B61" s="180">
        <v>96021945</v>
      </c>
      <c r="C61" s="180">
        <v>96035974</v>
      </c>
      <c r="D61" s="180" t="s">
        <v>678</v>
      </c>
      <c r="E61" s="180"/>
      <c r="F61" s="180"/>
      <c r="G61" s="180"/>
      <c r="H61" s="180"/>
      <c r="I61" s="180"/>
      <c r="J61" s="180"/>
      <c r="K61" s="180"/>
      <c r="L61" s="180"/>
      <c r="M61" s="180"/>
      <c r="N61" s="180"/>
      <c r="O61" s="163"/>
      <c r="P61" s="163"/>
      <c r="Q61" s="163"/>
      <c r="R61" s="163"/>
      <c r="S61" s="163"/>
      <c r="T61" s="163"/>
      <c r="U61" s="163"/>
      <c r="V61" s="163"/>
      <c r="W61" s="163"/>
      <c r="X61" s="163"/>
      <c r="Y61" s="163"/>
      <c r="Z61" s="163"/>
    </row>
    <row r="62" spans="1:26" ht="15" customHeight="1">
      <c r="A62" s="180" t="s">
        <v>441</v>
      </c>
      <c r="B62" s="180">
        <v>97113495</v>
      </c>
      <c r="C62" s="180">
        <v>97264521</v>
      </c>
      <c r="D62" s="180" t="s">
        <v>679</v>
      </c>
      <c r="E62" s="180"/>
      <c r="F62" s="180"/>
      <c r="G62" s="180"/>
      <c r="H62" s="180"/>
      <c r="I62" s="180"/>
      <c r="J62" s="180"/>
      <c r="K62" s="180"/>
      <c r="L62" s="180"/>
      <c r="M62" s="180"/>
      <c r="N62" s="180"/>
      <c r="O62" s="163"/>
      <c r="P62" s="163"/>
      <c r="Q62" s="163"/>
      <c r="R62" s="163"/>
      <c r="S62" s="163"/>
      <c r="T62" s="163"/>
      <c r="U62" s="163"/>
      <c r="V62" s="163"/>
      <c r="W62" s="163"/>
      <c r="X62" s="163"/>
      <c r="Y62" s="163"/>
      <c r="Z62" s="163"/>
    </row>
    <row r="63" spans="1:26" ht="15" customHeight="1">
      <c r="A63" s="180" t="s">
        <v>441</v>
      </c>
      <c r="B63" s="180">
        <v>97281903</v>
      </c>
      <c r="C63" s="180">
        <v>97291780</v>
      </c>
      <c r="D63" s="180" t="s">
        <v>680</v>
      </c>
      <c r="E63" s="180"/>
      <c r="F63" s="180"/>
      <c r="G63" s="180"/>
      <c r="H63" s="180"/>
      <c r="I63" s="180"/>
      <c r="J63" s="180"/>
      <c r="K63" s="180"/>
      <c r="L63" s="180"/>
      <c r="M63" s="180"/>
      <c r="N63" s="180"/>
      <c r="O63" s="163"/>
      <c r="P63" s="163"/>
      <c r="Q63" s="163"/>
      <c r="R63" s="163"/>
      <c r="S63" s="163"/>
      <c r="T63" s="163"/>
      <c r="U63" s="163"/>
      <c r="V63" s="163"/>
      <c r="W63" s="163"/>
      <c r="X63" s="163"/>
      <c r="Y63" s="163"/>
      <c r="Z63" s="163"/>
    </row>
    <row r="64" spans="1:26" ht="15" customHeight="1">
      <c r="A64" s="180" t="s">
        <v>441</v>
      </c>
      <c r="B64" s="180">
        <v>97301728</v>
      </c>
      <c r="C64" s="180">
        <v>97304151</v>
      </c>
      <c r="D64" s="180" t="s">
        <v>681</v>
      </c>
      <c r="E64" s="180"/>
      <c r="F64" s="180"/>
      <c r="G64" s="180"/>
      <c r="H64" s="180"/>
      <c r="I64" s="180"/>
      <c r="J64" s="180"/>
      <c r="K64" s="180"/>
      <c r="L64" s="180"/>
      <c r="M64" s="180"/>
      <c r="N64" s="180"/>
      <c r="O64" s="163"/>
      <c r="P64" s="163"/>
      <c r="Q64" s="163"/>
      <c r="R64" s="163"/>
      <c r="S64" s="163"/>
      <c r="T64" s="163"/>
      <c r="U64" s="163"/>
      <c r="V64" s="163"/>
      <c r="W64" s="163"/>
      <c r="X64" s="163"/>
      <c r="Y64" s="163"/>
      <c r="Z64" s="163"/>
    </row>
    <row r="65" spans="1:26" ht="15" customHeight="1">
      <c r="A65" s="180" t="s">
        <v>441</v>
      </c>
      <c r="B65" s="180">
        <v>97416164</v>
      </c>
      <c r="C65" s="180">
        <v>97426058</v>
      </c>
      <c r="D65" s="180" t="s">
        <v>682</v>
      </c>
      <c r="E65" s="180"/>
      <c r="F65" s="180"/>
      <c r="G65" s="180"/>
      <c r="H65" s="180"/>
      <c r="I65" s="180"/>
      <c r="J65" s="180"/>
      <c r="K65" s="180"/>
      <c r="L65" s="180"/>
      <c r="M65" s="180"/>
      <c r="N65" s="180"/>
      <c r="O65" s="163"/>
      <c r="P65" s="163"/>
      <c r="Q65" s="163"/>
      <c r="R65" s="163"/>
      <c r="S65" s="163"/>
      <c r="T65" s="163"/>
      <c r="U65" s="163"/>
      <c r="V65" s="163"/>
      <c r="W65" s="163"/>
      <c r="X65" s="163"/>
      <c r="Y65" s="163"/>
      <c r="Z65" s="163"/>
    </row>
    <row r="66" spans="1:26" ht="15" customHeight="1">
      <c r="A66" s="180" t="s">
        <v>441</v>
      </c>
      <c r="B66" s="180">
        <v>97421074</v>
      </c>
      <c r="C66" s="180">
        <v>97434847</v>
      </c>
      <c r="D66" s="180" t="s">
        <v>683</v>
      </c>
      <c r="E66" s="180"/>
      <c r="F66" s="180"/>
      <c r="G66" s="180"/>
      <c r="H66" s="180"/>
      <c r="I66" s="180"/>
      <c r="J66" s="180"/>
      <c r="K66" s="180"/>
      <c r="L66" s="180"/>
      <c r="M66" s="180"/>
      <c r="N66" s="180"/>
      <c r="O66" s="163"/>
      <c r="P66" s="163"/>
      <c r="Q66" s="163"/>
      <c r="R66" s="163"/>
      <c r="S66" s="163"/>
      <c r="T66" s="163"/>
      <c r="U66" s="163"/>
      <c r="V66" s="163"/>
      <c r="W66" s="163"/>
      <c r="X66" s="163"/>
      <c r="Y66" s="163"/>
      <c r="Z66" s="163"/>
    </row>
    <row r="67" spans="1:26" ht="15" customHeight="1">
      <c r="A67" s="180" t="s">
        <v>441</v>
      </c>
      <c r="B67" s="180">
        <v>97492662</v>
      </c>
      <c r="C67" s="180">
        <v>97589721</v>
      </c>
      <c r="D67" s="180" t="s">
        <v>684</v>
      </c>
      <c r="E67" s="180"/>
      <c r="F67" s="180"/>
      <c r="G67" s="180"/>
      <c r="H67" s="180"/>
      <c r="I67" s="180"/>
      <c r="J67" s="180"/>
      <c r="K67" s="180"/>
      <c r="L67" s="180"/>
      <c r="M67" s="180"/>
      <c r="N67" s="180"/>
      <c r="O67" s="163"/>
      <c r="P67" s="163"/>
      <c r="Q67" s="163"/>
      <c r="R67" s="163"/>
      <c r="S67" s="163"/>
      <c r="T67" s="163"/>
      <c r="U67" s="163"/>
      <c r="V67" s="163"/>
      <c r="W67" s="163"/>
      <c r="X67" s="163"/>
      <c r="Y67" s="163"/>
      <c r="Z67" s="163"/>
    </row>
    <row r="68" spans="1:26" ht="15" customHeight="1">
      <c r="A68" s="180" t="s">
        <v>441</v>
      </c>
      <c r="B68" s="180">
        <v>109758798</v>
      </c>
      <c r="C68" s="180">
        <v>109760364</v>
      </c>
      <c r="D68" s="180" t="s">
        <v>685</v>
      </c>
      <c r="E68" s="180"/>
      <c r="F68" s="180"/>
      <c r="G68" s="180"/>
      <c r="H68" s="180"/>
      <c r="I68" s="180"/>
      <c r="J68" s="180"/>
      <c r="K68" s="180"/>
      <c r="L68" s="180"/>
      <c r="M68" s="180"/>
      <c r="N68" s="180"/>
      <c r="O68" s="163"/>
      <c r="P68" s="163"/>
      <c r="Q68" s="163"/>
      <c r="R68" s="163"/>
      <c r="S68" s="163"/>
      <c r="T68" s="163"/>
      <c r="U68" s="163"/>
      <c r="V68" s="163"/>
      <c r="W68" s="163"/>
      <c r="X68" s="163"/>
      <c r="Y68" s="163"/>
      <c r="Z68" s="163"/>
    </row>
    <row r="69" spans="1:26" ht="15" customHeight="1">
      <c r="A69" s="180" t="s">
        <v>441</v>
      </c>
      <c r="B69" s="180">
        <v>109794307</v>
      </c>
      <c r="C69" s="180">
        <v>109857693</v>
      </c>
      <c r="D69" s="180" t="s">
        <v>686</v>
      </c>
      <c r="E69" s="180"/>
      <c r="F69" s="180"/>
      <c r="G69" s="180"/>
      <c r="H69" s="180"/>
      <c r="I69" s="180"/>
      <c r="J69" s="180"/>
      <c r="K69" s="180"/>
      <c r="L69" s="180"/>
      <c r="M69" s="180"/>
      <c r="N69" s="180"/>
      <c r="O69" s="163"/>
      <c r="P69" s="163"/>
      <c r="Q69" s="163"/>
      <c r="R69" s="163"/>
      <c r="S69" s="163"/>
      <c r="T69" s="163"/>
      <c r="U69" s="163"/>
      <c r="V69" s="163"/>
      <c r="W69" s="163"/>
      <c r="X69" s="163"/>
      <c r="Y69" s="163"/>
      <c r="Z69" s="163"/>
    </row>
    <row r="70" spans="1:26" ht="15" customHeight="1">
      <c r="A70" s="180" t="s">
        <v>441</v>
      </c>
      <c r="B70" s="180">
        <v>109898728</v>
      </c>
      <c r="C70" s="180">
        <v>109924769</v>
      </c>
      <c r="D70" s="180" t="s">
        <v>687</v>
      </c>
      <c r="E70" s="180"/>
      <c r="F70" s="180"/>
      <c r="G70" s="180"/>
      <c r="H70" s="180"/>
      <c r="I70" s="180"/>
      <c r="J70" s="180"/>
      <c r="K70" s="180"/>
      <c r="L70" s="180"/>
      <c r="M70" s="180"/>
      <c r="N70" s="180"/>
      <c r="O70" s="163"/>
      <c r="P70" s="163"/>
      <c r="Q70" s="163"/>
      <c r="R70" s="163"/>
      <c r="S70" s="163"/>
      <c r="T70" s="163"/>
      <c r="U70" s="163"/>
      <c r="V70" s="163"/>
      <c r="W70" s="163"/>
      <c r="X70" s="163"/>
      <c r="Y70" s="163"/>
      <c r="Z70" s="163"/>
    </row>
    <row r="71" spans="1:26" ht="15" customHeight="1">
      <c r="A71" s="180" t="s">
        <v>441</v>
      </c>
      <c r="B71" s="180">
        <v>109933160</v>
      </c>
      <c r="C71" s="180">
        <v>109968552</v>
      </c>
      <c r="D71" s="180" t="s">
        <v>688</v>
      </c>
      <c r="E71" s="180"/>
      <c r="F71" s="180"/>
      <c r="G71" s="180"/>
      <c r="H71" s="180"/>
      <c r="I71" s="180"/>
      <c r="J71" s="180"/>
      <c r="K71" s="180"/>
      <c r="L71" s="180"/>
      <c r="M71" s="180"/>
      <c r="N71" s="180"/>
      <c r="O71" s="163"/>
      <c r="P71" s="163"/>
      <c r="Q71" s="163"/>
      <c r="R71" s="163"/>
      <c r="S71" s="163"/>
      <c r="T71" s="163"/>
      <c r="U71" s="163"/>
      <c r="V71" s="163"/>
      <c r="W71" s="163"/>
      <c r="X71" s="163"/>
      <c r="Y71" s="163"/>
      <c r="Z71" s="163"/>
    </row>
    <row r="72" spans="1:26" ht="15" customHeight="1">
      <c r="A72" s="180" t="s">
        <v>441</v>
      </c>
      <c r="B72" s="180">
        <v>109987062</v>
      </c>
      <c r="C72" s="180">
        <v>109995281</v>
      </c>
      <c r="D72" s="180" t="s">
        <v>689</v>
      </c>
      <c r="E72" s="180"/>
      <c r="F72" s="180"/>
      <c r="G72" s="180"/>
      <c r="H72" s="180"/>
      <c r="I72" s="180"/>
      <c r="J72" s="180"/>
      <c r="K72" s="180"/>
      <c r="L72" s="180"/>
      <c r="M72" s="180"/>
      <c r="N72" s="180"/>
      <c r="O72" s="163"/>
      <c r="P72" s="163"/>
      <c r="Q72" s="163"/>
      <c r="R72" s="163"/>
      <c r="S72" s="163"/>
      <c r="T72" s="163"/>
      <c r="U72" s="163"/>
      <c r="V72" s="163"/>
      <c r="W72" s="163"/>
      <c r="X72" s="163"/>
      <c r="Y72" s="163"/>
      <c r="Z72" s="163"/>
    </row>
    <row r="73" spans="1:26" ht="15" customHeight="1">
      <c r="A73" s="180" t="s">
        <v>441</v>
      </c>
      <c r="B73" s="180">
        <v>110069960</v>
      </c>
      <c r="C73" s="180">
        <v>110070042</v>
      </c>
      <c r="D73" s="180" t="s">
        <v>690</v>
      </c>
      <c r="E73" s="180"/>
      <c r="F73" s="180"/>
      <c r="G73" s="180"/>
      <c r="H73" s="180"/>
      <c r="I73" s="180"/>
      <c r="J73" s="180"/>
      <c r="K73" s="180"/>
      <c r="L73" s="180"/>
      <c r="M73" s="180"/>
      <c r="N73" s="180"/>
      <c r="O73" s="163"/>
      <c r="P73" s="163"/>
      <c r="Q73" s="163"/>
      <c r="R73" s="163"/>
      <c r="S73" s="163"/>
      <c r="T73" s="163"/>
      <c r="U73" s="163"/>
      <c r="V73" s="163"/>
      <c r="W73" s="163"/>
      <c r="X73" s="163"/>
      <c r="Y73" s="163"/>
      <c r="Z73" s="163"/>
    </row>
    <row r="74" spans="1:26" ht="15" customHeight="1">
      <c r="A74" s="180" t="s">
        <v>441</v>
      </c>
      <c r="B74" s="180">
        <v>110083869</v>
      </c>
      <c r="C74" s="180">
        <v>110116566</v>
      </c>
      <c r="D74" s="180" t="s">
        <v>691</v>
      </c>
      <c r="E74" s="180"/>
      <c r="F74" s="180"/>
      <c r="G74" s="180"/>
      <c r="H74" s="180"/>
      <c r="I74" s="180"/>
      <c r="J74" s="180"/>
      <c r="K74" s="180"/>
      <c r="L74" s="180"/>
      <c r="M74" s="180"/>
      <c r="N74" s="180"/>
      <c r="O74" s="163"/>
      <c r="P74" s="163"/>
      <c r="Q74" s="163"/>
      <c r="R74" s="163"/>
      <c r="S74" s="163"/>
      <c r="T74" s="163"/>
      <c r="U74" s="163"/>
      <c r="V74" s="163"/>
      <c r="W74" s="163"/>
      <c r="X74" s="163"/>
      <c r="Y74" s="163"/>
      <c r="Z74" s="163"/>
    </row>
    <row r="75" spans="1:26" ht="15" customHeight="1">
      <c r="A75" s="180" t="s">
        <v>441</v>
      </c>
      <c r="B75" s="180">
        <v>110086432</v>
      </c>
      <c r="C75" s="180">
        <v>110086523</v>
      </c>
      <c r="D75" s="180" t="s">
        <v>692</v>
      </c>
      <c r="E75" s="180"/>
      <c r="F75" s="180"/>
      <c r="G75" s="180"/>
      <c r="H75" s="180"/>
      <c r="I75" s="180"/>
      <c r="J75" s="180"/>
      <c r="K75" s="180"/>
      <c r="L75" s="180"/>
      <c r="M75" s="180"/>
      <c r="N75" s="180"/>
      <c r="O75" s="163"/>
      <c r="P75" s="163"/>
      <c r="Q75" s="163"/>
      <c r="R75" s="163"/>
      <c r="S75" s="163"/>
      <c r="T75" s="163"/>
      <c r="U75" s="163"/>
      <c r="V75" s="163"/>
      <c r="W75" s="163"/>
      <c r="X75" s="163"/>
      <c r="Y75" s="163"/>
      <c r="Z75" s="163"/>
    </row>
    <row r="76" spans="1:26" ht="15" customHeight="1">
      <c r="A76" s="180" t="s">
        <v>441</v>
      </c>
      <c r="B76" s="180">
        <v>110122310</v>
      </c>
      <c r="C76" s="180">
        <v>110205042</v>
      </c>
      <c r="D76" s="180" t="s">
        <v>693</v>
      </c>
      <c r="E76" s="180"/>
      <c r="F76" s="180"/>
      <c r="G76" s="180"/>
      <c r="H76" s="180"/>
      <c r="I76" s="180"/>
      <c r="J76" s="180"/>
      <c r="K76" s="180"/>
      <c r="L76" s="180"/>
      <c r="M76" s="180"/>
      <c r="N76" s="180"/>
      <c r="O76" s="163"/>
      <c r="P76" s="163"/>
      <c r="Q76" s="163"/>
      <c r="R76" s="163"/>
      <c r="S76" s="163"/>
      <c r="T76" s="163"/>
      <c r="U76" s="163"/>
      <c r="V76" s="163"/>
      <c r="W76" s="163"/>
      <c r="X76" s="163"/>
      <c r="Y76" s="163"/>
      <c r="Z76" s="163"/>
    </row>
    <row r="77" spans="1:26" ht="15" customHeight="1">
      <c r="A77" s="180" t="s">
        <v>441</v>
      </c>
      <c r="B77" s="180">
        <v>110126731</v>
      </c>
      <c r="C77" s="180">
        <v>110126824</v>
      </c>
      <c r="D77" s="180" t="s">
        <v>694</v>
      </c>
      <c r="E77" s="180"/>
      <c r="F77" s="180"/>
      <c r="G77" s="180"/>
      <c r="H77" s="180"/>
      <c r="I77" s="180"/>
      <c r="J77" s="180"/>
      <c r="K77" s="180"/>
      <c r="L77" s="180"/>
      <c r="M77" s="180"/>
      <c r="N77" s="180"/>
      <c r="O77" s="163"/>
      <c r="P77" s="163"/>
      <c r="Q77" s="163"/>
      <c r="R77" s="163"/>
      <c r="S77" s="163"/>
      <c r="T77" s="163"/>
      <c r="U77" s="163"/>
      <c r="V77" s="163"/>
      <c r="W77" s="163"/>
      <c r="X77" s="163"/>
      <c r="Y77" s="163"/>
      <c r="Z77" s="163"/>
    </row>
    <row r="78" spans="1:26" ht="15" customHeight="1">
      <c r="A78" s="180" t="s">
        <v>441</v>
      </c>
      <c r="B78" s="180">
        <v>110211528</v>
      </c>
      <c r="C78" s="180">
        <v>110245420</v>
      </c>
      <c r="D78" s="180" t="s">
        <v>695</v>
      </c>
      <c r="E78" s="180"/>
      <c r="F78" s="180"/>
      <c r="G78" s="180"/>
      <c r="H78" s="180"/>
      <c r="I78" s="180"/>
      <c r="J78" s="180"/>
      <c r="K78" s="180"/>
      <c r="L78" s="180"/>
      <c r="M78" s="180"/>
      <c r="N78" s="180"/>
      <c r="O78" s="163"/>
      <c r="P78" s="163"/>
      <c r="Q78" s="163"/>
      <c r="R78" s="163"/>
      <c r="S78" s="163"/>
      <c r="T78" s="163"/>
      <c r="U78" s="163"/>
      <c r="V78" s="163"/>
      <c r="W78" s="163"/>
      <c r="X78" s="163"/>
      <c r="Y78" s="163"/>
      <c r="Z78" s="163"/>
    </row>
    <row r="79" spans="1:26" ht="15" customHeight="1">
      <c r="A79" s="180" t="s">
        <v>441</v>
      </c>
      <c r="B79" s="180">
        <v>110234734</v>
      </c>
      <c r="C79" s="180">
        <v>110266190</v>
      </c>
      <c r="D79" s="180" t="s">
        <v>696</v>
      </c>
      <c r="E79" s="180"/>
      <c r="F79" s="180"/>
      <c r="G79" s="180"/>
      <c r="H79" s="180"/>
      <c r="I79" s="180"/>
      <c r="J79" s="180"/>
      <c r="K79" s="180"/>
      <c r="L79" s="180"/>
      <c r="M79" s="180"/>
      <c r="N79" s="180"/>
      <c r="O79" s="163"/>
      <c r="P79" s="163"/>
      <c r="Q79" s="163"/>
      <c r="R79" s="163"/>
      <c r="S79" s="163"/>
      <c r="T79" s="163"/>
      <c r="U79" s="163"/>
      <c r="V79" s="163"/>
      <c r="W79" s="163"/>
      <c r="X79" s="163"/>
      <c r="Y79" s="163"/>
      <c r="Z79" s="163"/>
    </row>
    <row r="80" spans="1:26" ht="15" customHeight="1">
      <c r="A80" s="180" t="s">
        <v>441</v>
      </c>
      <c r="B80" s="180">
        <v>110245590</v>
      </c>
      <c r="C80" s="180">
        <v>110285856</v>
      </c>
      <c r="D80" s="180" t="s">
        <v>697</v>
      </c>
      <c r="E80" s="180"/>
      <c r="F80" s="180"/>
      <c r="G80" s="180"/>
      <c r="H80" s="180"/>
      <c r="I80" s="180"/>
      <c r="J80" s="180"/>
      <c r="K80" s="180"/>
      <c r="L80" s="180"/>
      <c r="M80" s="180"/>
      <c r="N80" s="180"/>
      <c r="O80" s="163"/>
      <c r="P80" s="163"/>
      <c r="Q80" s="163"/>
      <c r="R80" s="163"/>
      <c r="S80" s="163"/>
      <c r="T80" s="163"/>
      <c r="U80" s="163"/>
      <c r="V80" s="163"/>
      <c r="W80" s="163"/>
      <c r="X80" s="163"/>
      <c r="Y80" s="163"/>
      <c r="Z80" s="163"/>
    </row>
    <row r="81" spans="1:26" ht="15" customHeight="1">
      <c r="A81" s="180" t="s">
        <v>441</v>
      </c>
      <c r="B81" s="180">
        <v>110284852</v>
      </c>
      <c r="C81" s="180">
        <v>110284943</v>
      </c>
      <c r="D81" s="180" t="s">
        <v>698</v>
      </c>
      <c r="E81" s="180"/>
      <c r="F81" s="180"/>
      <c r="G81" s="180"/>
      <c r="H81" s="180"/>
      <c r="I81" s="180"/>
      <c r="J81" s="180"/>
      <c r="K81" s="180"/>
      <c r="L81" s="180"/>
      <c r="M81" s="180"/>
      <c r="N81" s="180"/>
      <c r="O81" s="163"/>
      <c r="P81" s="163"/>
      <c r="Q81" s="163"/>
      <c r="R81" s="163"/>
      <c r="S81" s="163"/>
      <c r="T81" s="163"/>
      <c r="U81" s="163"/>
      <c r="V81" s="163"/>
      <c r="W81" s="163"/>
      <c r="X81" s="163"/>
      <c r="Y81" s="163"/>
      <c r="Z81" s="163"/>
    </row>
    <row r="82" spans="1:26" ht="15" customHeight="1">
      <c r="A82" s="180" t="s">
        <v>441</v>
      </c>
      <c r="B82" s="180">
        <v>110301311</v>
      </c>
      <c r="C82" s="180">
        <v>110301393</v>
      </c>
      <c r="D82" s="180" t="s">
        <v>699</v>
      </c>
      <c r="E82" s="180"/>
      <c r="F82" s="180"/>
      <c r="G82" s="180"/>
      <c r="H82" s="180"/>
      <c r="I82" s="180"/>
      <c r="J82" s="180"/>
      <c r="K82" s="180"/>
      <c r="L82" s="180"/>
      <c r="M82" s="180"/>
      <c r="N82" s="180"/>
      <c r="O82" s="163"/>
      <c r="P82" s="163"/>
      <c r="Q82" s="163"/>
      <c r="R82" s="163"/>
      <c r="S82" s="163"/>
      <c r="T82" s="163"/>
      <c r="U82" s="163"/>
      <c r="V82" s="163"/>
      <c r="W82" s="163"/>
      <c r="X82" s="163"/>
      <c r="Y82" s="163"/>
      <c r="Z82" s="163"/>
    </row>
    <row r="83" spans="1:26" ht="15" customHeight="1">
      <c r="A83" s="180" t="s">
        <v>441</v>
      </c>
      <c r="B83" s="180">
        <v>110375137</v>
      </c>
      <c r="C83" s="180">
        <v>110384442</v>
      </c>
      <c r="D83" s="180" t="s">
        <v>700</v>
      </c>
      <c r="E83" s="180"/>
      <c r="F83" s="180"/>
      <c r="G83" s="180"/>
      <c r="H83" s="180"/>
      <c r="I83" s="180"/>
      <c r="J83" s="180"/>
      <c r="K83" s="180"/>
      <c r="L83" s="180"/>
      <c r="M83" s="180"/>
      <c r="N83" s="180"/>
      <c r="O83" s="163"/>
      <c r="P83" s="163"/>
      <c r="Q83" s="163"/>
      <c r="R83" s="163"/>
      <c r="S83" s="163"/>
      <c r="T83" s="163"/>
      <c r="U83" s="163"/>
      <c r="V83" s="163"/>
      <c r="W83" s="163"/>
      <c r="X83" s="163"/>
      <c r="Y83" s="163"/>
      <c r="Z83" s="163"/>
    </row>
    <row r="84" spans="1:26" ht="15" customHeight="1">
      <c r="A84" s="180" t="s">
        <v>441</v>
      </c>
      <c r="B84" s="180">
        <v>110386410</v>
      </c>
      <c r="C84" s="180">
        <v>110433673</v>
      </c>
      <c r="D84" s="180" t="s">
        <v>701</v>
      </c>
      <c r="E84" s="180"/>
      <c r="F84" s="180"/>
      <c r="G84" s="180"/>
      <c r="H84" s="180"/>
      <c r="I84" s="180"/>
      <c r="J84" s="180"/>
      <c r="K84" s="180"/>
      <c r="L84" s="180"/>
      <c r="M84" s="180"/>
      <c r="N84" s="180"/>
      <c r="O84" s="163"/>
      <c r="P84" s="163"/>
      <c r="Q84" s="163"/>
      <c r="R84" s="163"/>
      <c r="S84" s="163"/>
      <c r="T84" s="163"/>
      <c r="U84" s="163"/>
      <c r="V84" s="163"/>
      <c r="W84" s="163"/>
      <c r="X84" s="163"/>
      <c r="Y84" s="163"/>
      <c r="Z84" s="163"/>
    </row>
    <row r="85" spans="1:26" ht="15" customHeight="1">
      <c r="A85" s="180" t="s">
        <v>441</v>
      </c>
      <c r="B85" s="180">
        <v>110402913</v>
      </c>
      <c r="C85" s="180">
        <v>110435166</v>
      </c>
      <c r="D85" s="180" t="s">
        <v>702</v>
      </c>
      <c r="E85" s="180"/>
      <c r="F85" s="180"/>
      <c r="G85" s="180"/>
      <c r="H85" s="180"/>
      <c r="I85" s="180"/>
      <c r="J85" s="180"/>
      <c r="K85" s="180"/>
      <c r="L85" s="180"/>
      <c r="M85" s="180"/>
      <c r="N85" s="180"/>
      <c r="O85" s="163"/>
      <c r="P85" s="163"/>
      <c r="Q85" s="163"/>
      <c r="R85" s="163"/>
      <c r="S85" s="163"/>
      <c r="T85" s="163"/>
      <c r="U85" s="163"/>
      <c r="V85" s="163"/>
      <c r="W85" s="163"/>
      <c r="X85" s="163"/>
      <c r="Y85" s="163"/>
      <c r="Z85" s="163"/>
    </row>
    <row r="86" spans="1:26" ht="15" customHeight="1">
      <c r="A86" s="180" t="s">
        <v>441</v>
      </c>
      <c r="B86" s="180">
        <v>110402933</v>
      </c>
      <c r="C86" s="180">
        <v>110473075</v>
      </c>
      <c r="D86" s="180" t="s">
        <v>703</v>
      </c>
      <c r="E86" s="180"/>
      <c r="F86" s="180"/>
      <c r="G86" s="180"/>
      <c r="H86" s="180"/>
      <c r="I86" s="180"/>
      <c r="J86" s="180"/>
      <c r="K86" s="180"/>
      <c r="L86" s="180"/>
      <c r="M86" s="180"/>
      <c r="N86" s="180"/>
      <c r="O86" s="163"/>
      <c r="P86" s="163"/>
      <c r="Q86" s="163"/>
      <c r="R86" s="163"/>
      <c r="S86" s="163"/>
      <c r="T86" s="163"/>
      <c r="U86" s="163"/>
      <c r="V86" s="163"/>
      <c r="W86" s="163"/>
      <c r="X86" s="163"/>
      <c r="Y86" s="163"/>
      <c r="Z86" s="163"/>
    </row>
    <row r="87" spans="1:26" ht="15" customHeight="1">
      <c r="A87" s="180" t="s">
        <v>441</v>
      </c>
      <c r="B87" s="180">
        <v>110446738</v>
      </c>
      <c r="C87" s="180">
        <v>110473041</v>
      </c>
      <c r="D87" s="180" t="s">
        <v>704</v>
      </c>
      <c r="E87" s="180"/>
      <c r="F87" s="180"/>
      <c r="G87" s="180"/>
      <c r="H87" s="180"/>
      <c r="I87" s="180"/>
      <c r="J87" s="180"/>
      <c r="K87" s="180"/>
      <c r="L87" s="180"/>
      <c r="M87" s="180"/>
      <c r="N87" s="180"/>
      <c r="O87" s="163"/>
      <c r="P87" s="163"/>
      <c r="Q87" s="163"/>
      <c r="R87" s="163"/>
      <c r="S87" s="163"/>
      <c r="T87" s="163"/>
      <c r="U87" s="163"/>
      <c r="V87" s="163"/>
      <c r="W87" s="163"/>
      <c r="X87" s="163"/>
      <c r="Y87" s="163"/>
      <c r="Z87" s="163"/>
    </row>
    <row r="88" spans="1:26" ht="15" customHeight="1">
      <c r="A88" s="180" t="s">
        <v>441</v>
      </c>
      <c r="B88" s="180">
        <v>110449241</v>
      </c>
      <c r="C88" s="180">
        <v>110451064</v>
      </c>
      <c r="D88" s="180" t="s">
        <v>705</v>
      </c>
      <c r="E88" s="180"/>
      <c r="F88" s="180"/>
      <c r="G88" s="180"/>
      <c r="H88" s="180"/>
      <c r="I88" s="180"/>
      <c r="J88" s="180"/>
      <c r="K88" s="180"/>
      <c r="L88" s="180"/>
      <c r="M88" s="180"/>
      <c r="N88" s="180"/>
      <c r="O88" s="163"/>
      <c r="P88" s="163"/>
      <c r="Q88" s="163"/>
      <c r="R88" s="163"/>
      <c r="S88" s="163"/>
      <c r="T88" s="163"/>
      <c r="U88" s="163"/>
      <c r="V88" s="163"/>
      <c r="W88" s="163"/>
      <c r="X88" s="163"/>
      <c r="Y88" s="163"/>
      <c r="Z88" s="163"/>
    </row>
    <row r="89" spans="1:26" ht="15" customHeight="1">
      <c r="A89" s="180" t="s">
        <v>441</v>
      </c>
      <c r="B89" s="180">
        <v>110513820</v>
      </c>
      <c r="C89" s="180">
        <v>110577101</v>
      </c>
      <c r="D89" s="180" t="s">
        <v>706</v>
      </c>
      <c r="E89" s="180"/>
      <c r="F89" s="180"/>
      <c r="G89" s="180"/>
      <c r="H89" s="180"/>
      <c r="I89" s="180"/>
      <c r="J89" s="180"/>
      <c r="K89" s="180"/>
      <c r="L89" s="180"/>
      <c r="M89" s="180"/>
      <c r="N89" s="180"/>
      <c r="O89" s="163"/>
      <c r="P89" s="163"/>
      <c r="Q89" s="163"/>
      <c r="R89" s="163"/>
      <c r="S89" s="163"/>
      <c r="T89" s="163"/>
      <c r="U89" s="163"/>
      <c r="V89" s="163"/>
      <c r="W89" s="163"/>
      <c r="X89" s="163"/>
      <c r="Y89" s="163"/>
      <c r="Z89" s="163"/>
    </row>
    <row r="90" spans="1:26" ht="15" customHeight="1">
      <c r="A90" s="180" t="s">
        <v>441</v>
      </c>
      <c r="B90" s="180">
        <v>110610915</v>
      </c>
      <c r="C90" s="180">
        <v>110612404</v>
      </c>
      <c r="D90" s="180" t="s">
        <v>707</v>
      </c>
      <c r="E90" s="180"/>
      <c r="F90" s="180"/>
      <c r="G90" s="180"/>
      <c r="H90" s="180"/>
      <c r="I90" s="180"/>
      <c r="J90" s="180"/>
      <c r="K90" s="180"/>
      <c r="L90" s="180"/>
      <c r="M90" s="180"/>
      <c r="N90" s="180"/>
      <c r="O90" s="163"/>
      <c r="P90" s="163"/>
      <c r="Q90" s="163"/>
      <c r="R90" s="163"/>
      <c r="S90" s="163"/>
      <c r="T90" s="163"/>
      <c r="U90" s="163"/>
      <c r="V90" s="163"/>
      <c r="W90" s="163"/>
      <c r="X90" s="163"/>
      <c r="Y90" s="163"/>
      <c r="Z90" s="163"/>
    </row>
    <row r="91" spans="1:26" ht="15" customHeight="1">
      <c r="A91" s="180" t="s">
        <v>441</v>
      </c>
      <c r="B91" s="180">
        <v>110637833</v>
      </c>
      <c r="C91" s="180">
        <v>110678114</v>
      </c>
      <c r="D91" s="180" t="s">
        <v>708</v>
      </c>
      <c r="E91" s="180"/>
      <c r="F91" s="180"/>
      <c r="G91" s="180"/>
      <c r="H91" s="180"/>
      <c r="I91" s="180"/>
      <c r="J91" s="180"/>
      <c r="K91" s="180"/>
      <c r="L91" s="180"/>
      <c r="M91" s="180"/>
      <c r="N91" s="180"/>
      <c r="O91" s="163"/>
      <c r="P91" s="163"/>
      <c r="Q91" s="163"/>
      <c r="R91" s="163"/>
      <c r="S91" s="163"/>
      <c r="T91" s="163"/>
      <c r="U91" s="163"/>
      <c r="V91" s="163"/>
      <c r="W91" s="163"/>
      <c r="X91" s="163"/>
      <c r="Y91" s="163"/>
      <c r="Z91" s="163"/>
    </row>
    <row r="92" spans="1:26" ht="15" customHeight="1">
      <c r="A92" s="180" t="s">
        <v>441</v>
      </c>
      <c r="B92" s="180">
        <v>124025286</v>
      </c>
      <c r="C92" s="180">
        <v>124915287</v>
      </c>
      <c r="D92" s="180" t="s">
        <v>709</v>
      </c>
      <c r="E92" s="180"/>
      <c r="F92" s="180"/>
      <c r="G92" s="180"/>
      <c r="H92" s="180"/>
      <c r="I92" s="180"/>
      <c r="J92" s="180"/>
      <c r="K92" s="180"/>
      <c r="L92" s="180"/>
      <c r="M92" s="180"/>
      <c r="N92" s="180"/>
      <c r="O92" s="163"/>
      <c r="P92" s="163"/>
      <c r="Q92" s="163"/>
      <c r="R92" s="163"/>
      <c r="S92" s="163"/>
      <c r="T92" s="163"/>
      <c r="U92" s="163"/>
      <c r="V92" s="163"/>
      <c r="W92" s="163"/>
      <c r="X92" s="163"/>
      <c r="Y92" s="163"/>
      <c r="Z92" s="163"/>
    </row>
    <row r="93" spans="1:26" ht="15" customHeight="1">
      <c r="A93" s="180" t="s">
        <v>441</v>
      </c>
      <c r="B93" s="180">
        <v>130530274</v>
      </c>
      <c r="C93" s="180">
        <v>130537182</v>
      </c>
      <c r="D93" s="180" t="s">
        <v>710</v>
      </c>
      <c r="E93" s="180"/>
      <c r="F93" s="180"/>
      <c r="G93" s="180"/>
      <c r="H93" s="180"/>
      <c r="I93" s="180"/>
      <c r="J93" s="180"/>
      <c r="K93" s="180"/>
      <c r="L93" s="180"/>
      <c r="M93" s="180"/>
      <c r="N93" s="180"/>
      <c r="O93" s="163"/>
      <c r="P93" s="163"/>
      <c r="Q93" s="163"/>
      <c r="R93" s="163"/>
      <c r="S93" s="163"/>
      <c r="T93" s="163"/>
      <c r="U93" s="163"/>
      <c r="V93" s="163"/>
      <c r="W93" s="163"/>
      <c r="X93" s="163"/>
      <c r="Y93" s="163"/>
      <c r="Z93" s="163"/>
    </row>
    <row r="94" spans="1:26" ht="15" customHeight="1">
      <c r="A94" s="180" t="s">
        <v>441</v>
      </c>
      <c r="B94" s="180">
        <v>130539094</v>
      </c>
      <c r="C94" s="180">
        <v>130549883</v>
      </c>
      <c r="D94" s="180" t="s">
        <v>711</v>
      </c>
      <c r="E94" s="180"/>
      <c r="F94" s="180"/>
      <c r="G94" s="180"/>
      <c r="H94" s="180"/>
      <c r="I94" s="180"/>
      <c r="J94" s="180"/>
      <c r="K94" s="180"/>
      <c r="L94" s="180"/>
      <c r="M94" s="180"/>
      <c r="N94" s="180"/>
      <c r="O94" s="163"/>
      <c r="P94" s="163"/>
      <c r="Q94" s="163"/>
      <c r="R94" s="163"/>
      <c r="S94" s="163"/>
      <c r="T94" s="163"/>
      <c r="U94" s="163"/>
      <c r="V94" s="163"/>
      <c r="W94" s="163"/>
      <c r="X94" s="163"/>
      <c r="Y94" s="163"/>
      <c r="Z94" s="163"/>
    </row>
    <row r="95" spans="1:26" ht="15" customHeight="1">
      <c r="A95" s="180" t="s">
        <v>441</v>
      </c>
      <c r="B95" s="180">
        <v>130570885</v>
      </c>
      <c r="C95" s="180">
        <v>130577341</v>
      </c>
      <c r="D95" s="180" t="s">
        <v>712</v>
      </c>
      <c r="E95" s="180"/>
      <c r="F95" s="180"/>
      <c r="G95" s="180"/>
      <c r="H95" s="180"/>
      <c r="I95" s="180"/>
      <c r="J95" s="180"/>
      <c r="K95" s="180"/>
      <c r="L95" s="180"/>
      <c r="M95" s="180"/>
      <c r="N95" s="180"/>
      <c r="O95" s="163"/>
      <c r="P95" s="163"/>
      <c r="Q95" s="163"/>
      <c r="R95" s="163"/>
      <c r="S95" s="163"/>
      <c r="T95" s="163"/>
      <c r="U95" s="163"/>
      <c r="V95" s="163"/>
      <c r="W95" s="163"/>
      <c r="X95" s="163"/>
      <c r="Y95" s="163"/>
      <c r="Z95" s="163"/>
    </row>
    <row r="96" spans="1:26" ht="15" customHeight="1">
      <c r="A96" s="180" t="s">
        <v>441</v>
      </c>
      <c r="B96" s="180">
        <v>130583548</v>
      </c>
      <c r="C96" s="180">
        <v>130590463</v>
      </c>
      <c r="D96" s="180" t="s">
        <v>713</v>
      </c>
      <c r="E96" s="180"/>
      <c r="F96" s="180"/>
      <c r="G96" s="180"/>
      <c r="H96" s="180"/>
      <c r="I96" s="180"/>
      <c r="J96" s="180"/>
      <c r="K96" s="180"/>
      <c r="L96" s="180"/>
      <c r="M96" s="180"/>
      <c r="N96" s="180"/>
      <c r="O96" s="163"/>
      <c r="P96" s="163"/>
      <c r="Q96" s="163"/>
      <c r="R96" s="163"/>
      <c r="S96" s="163"/>
      <c r="T96" s="163"/>
      <c r="U96" s="163"/>
      <c r="V96" s="163"/>
      <c r="W96" s="163"/>
      <c r="X96" s="163"/>
      <c r="Y96" s="163"/>
      <c r="Z96" s="163"/>
    </row>
    <row r="97" spans="1:26" ht="15" customHeight="1">
      <c r="A97" s="180" t="s">
        <v>441</v>
      </c>
      <c r="B97" s="180">
        <v>130592765</v>
      </c>
      <c r="C97" s="180">
        <v>130599550</v>
      </c>
      <c r="D97" s="180" t="s">
        <v>714</v>
      </c>
      <c r="E97" s="180"/>
      <c r="F97" s="180"/>
      <c r="G97" s="180"/>
      <c r="H97" s="180"/>
      <c r="I97" s="180"/>
      <c r="J97" s="180"/>
      <c r="K97" s="180"/>
      <c r="L97" s="180"/>
      <c r="M97" s="180"/>
      <c r="N97" s="180"/>
      <c r="O97" s="163"/>
      <c r="P97" s="163"/>
      <c r="Q97" s="163"/>
      <c r="R97" s="163"/>
      <c r="S97" s="163"/>
      <c r="T97" s="163"/>
      <c r="U97" s="163"/>
      <c r="V97" s="163"/>
      <c r="W97" s="163"/>
      <c r="X97" s="163"/>
      <c r="Y97" s="163"/>
      <c r="Z97" s="163"/>
    </row>
    <row r="98" spans="1:26" ht="15" customHeight="1">
      <c r="A98" s="180" t="s">
        <v>441</v>
      </c>
      <c r="B98" s="180">
        <v>130603460</v>
      </c>
      <c r="C98" s="180">
        <v>130603724</v>
      </c>
      <c r="D98" s="180" t="s">
        <v>715</v>
      </c>
      <c r="E98" s="180"/>
      <c r="F98" s="180"/>
      <c r="G98" s="180"/>
      <c r="H98" s="180"/>
      <c r="I98" s="180"/>
      <c r="J98" s="180"/>
      <c r="K98" s="180"/>
      <c r="L98" s="180"/>
      <c r="M98" s="180"/>
      <c r="N98" s="180"/>
      <c r="O98" s="163"/>
      <c r="P98" s="163"/>
      <c r="Q98" s="163"/>
      <c r="R98" s="163"/>
      <c r="S98" s="163"/>
      <c r="T98" s="163"/>
      <c r="U98" s="163"/>
      <c r="V98" s="163"/>
      <c r="W98" s="163"/>
      <c r="X98" s="163"/>
      <c r="Y98" s="163"/>
      <c r="Z98" s="163"/>
    </row>
    <row r="99" spans="1:26" ht="15" customHeight="1">
      <c r="A99" s="180" t="s">
        <v>441</v>
      </c>
      <c r="B99" s="180">
        <v>130611480</v>
      </c>
      <c r="C99" s="180">
        <v>130658091</v>
      </c>
      <c r="D99" s="180" t="s">
        <v>716</v>
      </c>
      <c r="E99" s="180"/>
      <c r="F99" s="180"/>
      <c r="G99" s="180"/>
      <c r="H99" s="180"/>
      <c r="I99" s="180"/>
      <c r="J99" s="180"/>
      <c r="K99" s="180"/>
      <c r="L99" s="180"/>
      <c r="M99" s="180"/>
      <c r="N99" s="180"/>
      <c r="O99" s="163"/>
      <c r="P99" s="163"/>
      <c r="Q99" s="163"/>
      <c r="R99" s="163"/>
      <c r="S99" s="163"/>
      <c r="T99" s="163"/>
      <c r="U99" s="163"/>
      <c r="V99" s="163"/>
      <c r="W99" s="163"/>
      <c r="X99" s="163"/>
      <c r="Y99" s="163"/>
      <c r="Z99" s="163"/>
    </row>
    <row r="100" spans="1:26" ht="15" customHeight="1">
      <c r="A100" s="180" t="s">
        <v>441</v>
      </c>
      <c r="B100" s="180">
        <v>130622837</v>
      </c>
      <c r="C100" s="180">
        <v>130622944</v>
      </c>
      <c r="D100" s="180" t="s">
        <v>717</v>
      </c>
      <c r="E100" s="180"/>
      <c r="F100" s="180"/>
      <c r="G100" s="180"/>
      <c r="H100" s="180"/>
      <c r="I100" s="180"/>
      <c r="J100" s="180"/>
      <c r="K100" s="180"/>
      <c r="L100" s="180"/>
      <c r="M100" s="180"/>
      <c r="N100" s="180"/>
      <c r="O100" s="163"/>
      <c r="P100" s="163"/>
      <c r="Q100" s="163"/>
      <c r="R100" s="163"/>
      <c r="S100" s="163"/>
      <c r="T100" s="163"/>
      <c r="U100" s="163"/>
      <c r="V100" s="163"/>
      <c r="W100" s="163"/>
      <c r="X100" s="163"/>
      <c r="Y100" s="163"/>
      <c r="Z100" s="163"/>
    </row>
    <row r="101" spans="1:26" ht="15" customHeight="1">
      <c r="A101" s="180" t="s">
        <v>441</v>
      </c>
      <c r="B101" s="180">
        <v>143129313</v>
      </c>
      <c r="C101" s="180">
        <v>143768352</v>
      </c>
      <c r="D101" s="180" t="s">
        <v>718</v>
      </c>
      <c r="E101" s="180"/>
      <c r="F101" s="180"/>
      <c r="G101" s="180"/>
      <c r="H101" s="180"/>
      <c r="I101" s="180"/>
      <c r="J101" s="180"/>
      <c r="K101" s="180"/>
      <c r="L101" s="180"/>
      <c r="M101" s="180"/>
      <c r="N101" s="180"/>
      <c r="O101" s="163"/>
      <c r="P101" s="163"/>
      <c r="Q101" s="163"/>
      <c r="R101" s="163"/>
      <c r="S101" s="163"/>
      <c r="T101" s="163"/>
      <c r="U101" s="163"/>
      <c r="V101" s="163"/>
      <c r="W101" s="163"/>
      <c r="X101" s="163"/>
      <c r="Y101" s="163"/>
      <c r="Z101" s="163"/>
    </row>
    <row r="102" spans="1:26" ht="15" customHeight="1">
      <c r="A102" s="180" t="s">
        <v>441</v>
      </c>
      <c r="B102" s="180">
        <v>143295585</v>
      </c>
      <c r="C102" s="180">
        <v>143572105</v>
      </c>
      <c r="D102" s="180" t="s">
        <v>719</v>
      </c>
      <c r="E102" s="180"/>
      <c r="F102" s="180"/>
      <c r="G102" s="180"/>
      <c r="H102" s="180"/>
      <c r="I102" s="180"/>
      <c r="J102" s="180"/>
      <c r="K102" s="180"/>
      <c r="L102" s="180"/>
      <c r="M102" s="180"/>
      <c r="N102" s="180"/>
      <c r="O102" s="163"/>
      <c r="P102" s="163"/>
      <c r="Q102" s="163"/>
      <c r="R102" s="163"/>
      <c r="S102" s="163"/>
      <c r="T102" s="163"/>
      <c r="U102" s="163"/>
      <c r="V102" s="163"/>
      <c r="W102" s="163"/>
      <c r="X102" s="163"/>
      <c r="Y102" s="163"/>
      <c r="Z102" s="163"/>
    </row>
    <row r="103" spans="1:26" ht="15" customHeight="1">
      <c r="A103" s="180" t="s">
        <v>441</v>
      </c>
      <c r="B103" s="180">
        <v>143314433</v>
      </c>
      <c r="C103" s="180">
        <v>143480781</v>
      </c>
      <c r="D103" s="180" t="s">
        <v>720</v>
      </c>
      <c r="E103" s="180"/>
      <c r="F103" s="180"/>
      <c r="G103" s="180"/>
      <c r="H103" s="180"/>
      <c r="I103" s="180"/>
      <c r="J103" s="180"/>
      <c r="K103" s="180"/>
      <c r="L103" s="180"/>
      <c r="M103" s="180"/>
      <c r="N103" s="180"/>
      <c r="O103" s="163"/>
      <c r="P103" s="163"/>
      <c r="Q103" s="163"/>
      <c r="R103" s="163"/>
      <c r="S103" s="163"/>
      <c r="T103" s="163"/>
      <c r="U103" s="163"/>
      <c r="V103" s="163"/>
      <c r="W103" s="163"/>
      <c r="X103" s="163"/>
      <c r="Y103" s="163"/>
      <c r="Z103" s="163"/>
    </row>
    <row r="104" spans="1:26" ht="15" customHeight="1">
      <c r="A104" s="180" t="s">
        <v>441</v>
      </c>
      <c r="B104" s="180">
        <v>240676437</v>
      </c>
      <c r="C104" s="180">
        <v>240682900</v>
      </c>
      <c r="D104" s="180" t="s">
        <v>721</v>
      </c>
      <c r="E104" s="180"/>
      <c r="F104" s="180"/>
      <c r="G104" s="180"/>
      <c r="H104" s="180"/>
      <c r="I104" s="180"/>
      <c r="J104" s="180"/>
      <c r="K104" s="180"/>
      <c r="L104" s="180"/>
      <c r="M104" s="180"/>
      <c r="N104" s="180"/>
      <c r="O104" s="163"/>
      <c r="P104" s="163"/>
      <c r="Q104" s="163"/>
      <c r="R104" s="163"/>
      <c r="S104" s="163"/>
      <c r="T104" s="163"/>
      <c r="U104" s="163"/>
      <c r="V104" s="163"/>
      <c r="W104" s="163"/>
      <c r="X104" s="163"/>
      <c r="Y104" s="163"/>
      <c r="Z104" s="163"/>
    </row>
    <row r="105" spans="1:26" ht="15" customHeight="1">
      <c r="A105" s="180" t="s">
        <v>441</v>
      </c>
      <c r="B105" s="180">
        <v>240686333</v>
      </c>
      <c r="C105" s="180">
        <v>240690414</v>
      </c>
      <c r="D105" s="180" t="s">
        <v>722</v>
      </c>
      <c r="E105" s="180"/>
      <c r="F105" s="180"/>
      <c r="G105" s="180"/>
      <c r="H105" s="180"/>
      <c r="I105" s="180"/>
      <c r="J105" s="180"/>
      <c r="K105" s="180"/>
      <c r="L105" s="180"/>
      <c r="M105" s="180"/>
      <c r="N105" s="180"/>
      <c r="O105" s="163"/>
      <c r="P105" s="163"/>
      <c r="Q105" s="163"/>
      <c r="R105" s="163"/>
      <c r="S105" s="163"/>
      <c r="T105" s="163"/>
      <c r="U105" s="163"/>
      <c r="V105" s="163"/>
      <c r="W105" s="163"/>
      <c r="X105" s="163"/>
      <c r="Y105" s="163"/>
      <c r="Z105" s="163"/>
    </row>
    <row r="106" spans="1:26" ht="15" customHeight="1">
      <c r="A106" s="180" t="s">
        <v>441</v>
      </c>
      <c r="B106" s="180">
        <v>240691850</v>
      </c>
      <c r="C106" s="180">
        <v>240698479</v>
      </c>
      <c r="D106" s="180" t="s">
        <v>723</v>
      </c>
      <c r="E106" s="180"/>
      <c r="F106" s="180"/>
      <c r="G106" s="180"/>
      <c r="H106" s="180"/>
      <c r="I106" s="180"/>
      <c r="J106" s="180"/>
      <c r="K106" s="180"/>
      <c r="L106" s="180"/>
      <c r="M106" s="180"/>
      <c r="N106" s="180"/>
      <c r="O106" s="163"/>
      <c r="P106" s="163"/>
      <c r="Q106" s="163"/>
      <c r="R106" s="163"/>
      <c r="S106" s="163"/>
      <c r="T106" s="163"/>
      <c r="U106" s="163"/>
      <c r="V106" s="163"/>
      <c r="W106" s="163"/>
      <c r="X106" s="163"/>
      <c r="Y106" s="163"/>
      <c r="Z106" s="163"/>
    </row>
    <row r="107" spans="1:26" ht="15" customHeight="1">
      <c r="A107" s="180" t="s">
        <v>442</v>
      </c>
      <c r="B107" s="180">
        <v>41246606</v>
      </c>
      <c r="C107" s="180">
        <v>41962430</v>
      </c>
      <c r="D107" s="180" t="s">
        <v>724</v>
      </c>
      <c r="E107" s="180"/>
      <c r="F107" s="180"/>
      <c r="G107" s="180"/>
      <c r="H107" s="180"/>
      <c r="I107" s="180"/>
      <c r="J107" s="180"/>
      <c r="K107" s="180"/>
      <c r="L107" s="180"/>
      <c r="M107" s="180"/>
      <c r="N107" s="180"/>
      <c r="O107" s="163"/>
      <c r="P107" s="163"/>
      <c r="Q107" s="163"/>
      <c r="R107" s="163"/>
      <c r="S107" s="163"/>
      <c r="T107" s="163"/>
      <c r="U107" s="163"/>
      <c r="V107" s="163"/>
      <c r="W107" s="163"/>
      <c r="X107" s="163"/>
      <c r="Y107" s="163"/>
      <c r="Z107" s="163"/>
    </row>
    <row r="108" spans="1:26" ht="15" customHeight="1">
      <c r="A108" s="180" t="s">
        <v>442</v>
      </c>
      <c r="B108" s="180">
        <v>131533564</v>
      </c>
      <c r="C108" s="180">
        <v>132285410</v>
      </c>
      <c r="D108" s="180" t="s">
        <v>725</v>
      </c>
      <c r="E108" s="180"/>
      <c r="F108" s="180"/>
      <c r="G108" s="180"/>
      <c r="H108" s="180"/>
      <c r="I108" s="180"/>
      <c r="J108" s="180"/>
      <c r="K108" s="180"/>
      <c r="L108" s="180"/>
      <c r="M108" s="180"/>
      <c r="N108" s="180"/>
      <c r="O108" s="163"/>
      <c r="P108" s="163"/>
      <c r="Q108" s="163"/>
      <c r="R108" s="163"/>
      <c r="S108" s="163"/>
      <c r="T108" s="163"/>
      <c r="U108" s="163"/>
      <c r="V108" s="163"/>
      <c r="W108" s="163"/>
      <c r="X108" s="163"/>
      <c r="Y108" s="163"/>
      <c r="Z108" s="163"/>
    </row>
    <row r="109" spans="1:26" ht="15" customHeight="1">
      <c r="A109" s="180" t="s">
        <v>442</v>
      </c>
      <c r="B109" s="180">
        <v>195655564</v>
      </c>
      <c r="C109" s="180">
        <v>195657927</v>
      </c>
      <c r="D109" s="180" t="s">
        <v>726</v>
      </c>
      <c r="E109" s="180"/>
      <c r="F109" s="180"/>
      <c r="G109" s="180"/>
      <c r="H109" s="180"/>
      <c r="I109" s="180"/>
      <c r="J109" s="180"/>
      <c r="K109" s="180"/>
      <c r="L109" s="180"/>
      <c r="M109" s="180"/>
      <c r="N109" s="180"/>
      <c r="O109" s="163"/>
      <c r="P109" s="163"/>
      <c r="Q109" s="163"/>
      <c r="R109" s="163"/>
      <c r="S109" s="163"/>
      <c r="T109" s="163"/>
      <c r="U109" s="163"/>
      <c r="V109" s="163"/>
      <c r="W109" s="163"/>
      <c r="X109" s="163"/>
      <c r="Y109" s="163"/>
      <c r="Z109" s="163"/>
    </row>
    <row r="110" spans="1:26" ht="15" customHeight="1">
      <c r="A110" s="180" t="s">
        <v>442</v>
      </c>
      <c r="B110" s="180">
        <v>195688007</v>
      </c>
      <c r="C110" s="180">
        <v>195688120</v>
      </c>
      <c r="D110" s="180" t="s">
        <v>727</v>
      </c>
      <c r="E110" s="180"/>
      <c r="F110" s="180"/>
      <c r="G110" s="180"/>
      <c r="H110" s="180"/>
      <c r="I110" s="180"/>
      <c r="J110" s="180"/>
      <c r="K110" s="180"/>
      <c r="L110" s="180"/>
      <c r="M110" s="180"/>
      <c r="N110" s="180"/>
      <c r="O110" s="163"/>
      <c r="P110" s="163"/>
      <c r="Q110" s="163"/>
      <c r="R110" s="163"/>
      <c r="S110" s="163"/>
      <c r="T110" s="163"/>
      <c r="U110" s="163"/>
      <c r="V110" s="163"/>
      <c r="W110" s="163"/>
      <c r="X110" s="163"/>
      <c r="Y110" s="163"/>
      <c r="Z110" s="163"/>
    </row>
    <row r="111" spans="1:26" ht="15" customHeight="1">
      <c r="A111" s="180" t="s">
        <v>442</v>
      </c>
      <c r="B111" s="180">
        <v>195699400</v>
      </c>
      <c r="C111" s="180">
        <v>195699497</v>
      </c>
      <c r="D111" s="180" t="s">
        <v>728</v>
      </c>
      <c r="E111" s="180"/>
      <c r="F111" s="180"/>
      <c r="G111" s="180"/>
      <c r="H111" s="180"/>
      <c r="I111" s="180"/>
      <c r="J111" s="180"/>
      <c r="K111" s="180"/>
      <c r="L111" s="180"/>
      <c r="M111" s="180"/>
      <c r="N111" s="180"/>
      <c r="O111" s="163"/>
      <c r="P111" s="163"/>
      <c r="Q111" s="163"/>
      <c r="R111" s="163"/>
      <c r="S111" s="163"/>
      <c r="T111" s="163"/>
      <c r="U111" s="163"/>
      <c r="V111" s="163"/>
      <c r="W111" s="163"/>
      <c r="X111" s="163"/>
      <c r="Y111" s="163"/>
      <c r="Z111" s="163"/>
    </row>
    <row r="112" spans="1:26" ht="15" customHeight="1">
      <c r="A112" s="180" t="s">
        <v>442</v>
      </c>
      <c r="B112" s="180">
        <v>195708153</v>
      </c>
      <c r="C112" s="180">
        <v>195725030</v>
      </c>
      <c r="D112" s="180" t="s">
        <v>729</v>
      </c>
      <c r="E112" s="180"/>
      <c r="F112" s="180"/>
      <c r="G112" s="180"/>
      <c r="H112" s="180"/>
      <c r="I112" s="180"/>
      <c r="J112" s="180"/>
      <c r="K112" s="180"/>
      <c r="L112" s="180"/>
      <c r="M112" s="180"/>
      <c r="N112" s="180"/>
      <c r="O112" s="163"/>
      <c r="P112" s="163"/>
      <c r="Q112" s="163"/>
      <c r="R112" s="163"/>
      <c r="S112" s="163"/>
      <c r="T112" s="163"/>
      <c r="U112" s="163"/>
      <c r="V112" s="163"/>
      <c r="W112" s="163"/>
      <c r="X112" s="163"/>
      <c r="Y112" s="163"/>
      <c r="Z112" s="163"/>
    </row>
    <row r="113" spans="1:26" ht="15" customHeight="1">
      <c r="A113" s="180" t="s">
        <v>442</v>
      </c>
      <c r="B113" s="180">
        <v>195720881</v>
      </c>
      <c r="C113" s="180">
        <v>195733551</v>
      </c>
      <c r="D113" s="180" t="s">
        <v>730</v>
      </c>
      <c r="E113" s="180"/>
      <c r="F113" s="180"/>
      <c r="G113" s="180"/>
      <c r="H113" s="180"/>
      <c r="I113" s="180"/>
      <c r="J113" s="180"/>
      <c r="K113" s="180"/>
      <c r="L113" s="180"/>
      <c r="M113" s="180"/>
      <c r="N113" s="180"/>
      <c r="O113" s="163"/>
      <c r="P113" s="163"/>
      <c r="Q113" s="163"/>
      <c r="R113" s="163"/>
      <c r="S113" s="163"/>
      <c r="T113" s="163"/>
      <c r="U113" s="163"/>
      <c r="V113" s="163"/>
      <c r="W113" s="163"/>
      <c r="X113" s="163"/>
      <c r="Y113" s="163"/>
      <c r="Z113" s="163"/>
    </row>
    <row r="114" spans="1:26" ht="15" customHeight="1">
      <c r="A114" s="180" t="s">
        <v>442</v>
      </c>
      <c r="B114" s="180">
        <v>195746764</v>
      </c>
      <c r="C114" s="180">
        <v>195812277</v>
      </c>
      <c r="D114" s="180" t="s">
        <v>731</v>
      </c>
      <c r="E114" s="180"/>
      <c r="F114" s="180"/>
      <c r="G114" s="180"/>
      <c r="H114" s="180"/>
      <c r="I114" s="180"/>
      <c r="J114" s="180"/>
      <c r="K114" s="180"/>
      <c r="L114" s="180"/>
      <c r="M114" s="180"/>
      <c r="N114" s="180"/>
      <c r="O114" s="163"/>
      <c r="P114" s="163"/>
      <c r="Q114" s="163"/>
      <c r="R114" s="163"/>
      <c r="S114" s="163"/>
      <c r="T114" s="163"/>
      <c r="U114" s="163"/>
      <c r="V114" s="163"/>
      <c r="W114" s="163"/>
      <c r="X114" s="163"/>
      <c r="Y114" s="163"/>
      <c r="Z114" s="163"/>
    </row>
    <row r="115" spans="1:26" ht="15" customHeight="1">
      <c r="A115" s="180" t="s">
        <v>442</v>
      </c>
      <c r="B115" s="180">
        <v>195836192</v>
      </c>
      <c r="C115" s="180">
        <v>195854228</v>
      </c>
      <c r="D115" s="180" t="s">
        <v>732</v>
      </c>
      <c r="E115" s="180"/>
      <c r="F115" s="180"/>
      <c r="G115" s="180"/>
      <c r="H115" s="180"/>
      <c r="I115" s="180"/>
      <c r="J115" s="180"/>
      <c r="K115" s="180"/>
      <c r="L115" s="180"/>
      <c r="M115" s="180"/>
      <c r="N115" s="180"/>
      <c r="O115" s="163"/>
      <c r="P115" s="163"/>
      <c r="Q115" s="163"/>
      <c r="R115" s="163"/>
      <c r="S115" s="163"/>
      <c r="T115" s="163"/>
      <c r="U115" s="163"/>
      <c r="V115" s="163"/>
      <c r="W115" s="163"/>
      <c r="X115" s="163"/>
      <c r="Y115" s="163"/>
      <c r="Z115" s="163"/>
    </row>
    <row r="116" spans="1:26" ht="15" customHeight="1">
      <c r="A116" s="180" t="s">
        <v>442</v>
      </c>
      <c r="B116" s="180">
        <v>195863363</v>
      </c>
      <c r="C116" s="180">
        <v>195909084</v>
      </c>
      <c r="D116" s="180" t="s">
        <v>733</v>
      </c>
      <c r="E116" s="180"/>
      <c r="F116" s="180"/>
      <c r="G116" s="180"/>
      <c r="H116" s="180"/>
      <c r="I116" s="180"/>
      <c r="J116" s="180"/>
      <c r="K116" s="180"/>
      <c r="L116" s="180"/>
      <c r="M116" s="180"/>
      <c r="N116" s="180"/>
      <c r="O116" s="163"/>
      <c r="P116" s="163"/>
      <c r="Q116" s="163"/>
      <c r="R116" s="163"/>
      <c r="S116" s="163"/>
      <c r="T116" s="163"/>
      <c r="U116" s="163"/>
      <c r="V116" s="163"/>
      <c r="W116" s="163"/>
      <c r="X116" s="163"/>
      <c r="Y116" s="163"/>
      <c r="Z116" s="163"/>
    </row>
    <row r="117" spans="1:26" ht="15" customHeight="1">
      <c r="A117" s="180" t="s">
        <v>442</v>
      </c>
      <c r="B117" s="180">
        <v>195882328</v>
      </c>
      <c r="C117" s="180">
        <v>195882395</v>
      </c>
      <c r="D117" s="180" t="s">
        <v>734</v>
      </c>
      <c r="E117" s="180"/>
      <c r="F117" s="180"/>
      <c r="G117" s="180"/>
      <c r="H117" s="180"/>
      <c r="I117" s="180"/>
      <c r="J117" s="180"/>
      <c r="K117" s="180"/>
      <c r="L117" s="180"/>
      <c r="M117" s="180"/>
      <c r="N117" s="180"/>
      <c r="O117" s="163"/>
      <c r="P117" s="163"/>
      <c r="Q117" s="163"/>
      <c r="R117" s="163"/>
      <c r="S117" s="163"/>
      <c r="T117" s="163"/>
      <c r="U117" s="163"/>
      <c r="V117" s="163"/>
      <c r="W117" s="163"/>
      <c r="X117" s="163"/>
      <c r="Y117" s="163"/>
      <c r="Z117" s="163"/>
    </row>
    <row r="118" spans="1:26" ht="15" customHeight="1">
      <c r="A118" s="180" t="s">
        <v>442</v>
      </c>
      <c r="B118" s="180">
        <v>195908075</v>
      </c>
      <c r="C118" s="180">
        <v>195911257</v>
      </c>
      <c r="D118" s="180" t="s">
        <v>735</v>
      </c>
      <c r="E118" s="180"/>
      <c r="F118" s="180"/>
      <c r="G118" s="180"/>
      <c r="H118" s="180"/>
      <c r="I118" s="180"/>
      <c r="J118" s="180"/>
      <c r="K118" s="180"/>
      <c r="L118" s="180"/>
      <c r="M118" s="180"/>
      <c r="N118" s="180"/>
      <c r="O118" s="163"/>
      <c r="P118" s="163"/>
      <c r="Q118" s="163"/>
      <c r="R118" s="163"/>
      <c r="S118" s="163"/>
      <c r="T118" s="163"/>
      <c r="U118" s="163"/>
      <c r="V118" s="163"/>
      <c r="W118" s="163"/>
      <c r="X118" s="163"/>
      <c r="Y118" s="163"/>
      <c r="Z118" s="163"/>
    </row>
    <row r="119" spans="1:26" ht="15" customHeight="1">
      <c r="A119" s="180" t="s">
        <v>442</v>
      </c>
      <c r="B119" s="180">
        <v>195912048</v>
      </c>
      <c r="C119" s="180">
        <v>195913986</v>
      </c>
      <c r="D119" s="180" t="s">
        <v>736</v>
      </c>
      <c r="E119" s="180"/>
      <c r="F119" s="180"/>
      <c r="G119" s="180"/>
      <c r="H119" s="180"/>
      <c r="I119" s="180"/>
      <c r="J119" s="180"/>
      <c r="K119" s="180"/>
      <c r="L119" s="180"/>
      <c r="M119" s="180"/>
      <c r="N119" s="180"/>
      <c r="O119" s="163"/>
      <c r="P119" s="163"/>
      <c r="Q119" s="163"/>
      <c r="R119" s="163"/>
      <c r="S119" s="163"/>
      <c r="T119" s="163"/>
      <c r="U119" s="163"/>
      <c r="V119" s="163"/>
      <c r="W119" s="163"/>
      <c r="X119" s="163"/>
      <c r="Y119" s="163"/>
      <c r="Z119" s="163"/>
    </row>
    <row r="120" spans="1:26" ht="15" customHeight="1">
      <c r="A120" s="180" t="s">
        <v>442</v>
      </c>
      <c r="B120" s="180">
        <v>195913077</v>
      </c>
      <c r="C120" s="180">
        <v>195913683</v>
      </c>
      <c r="D120" s="180" t="s">
        <v>737</v>
      </c>
      <c r="E120" s="180"/>
      <c r="F120" s="180"/>
      <c r="G120" s="180"/>
      <c r="H120" s="180"/>
      <c r="I120" s="180"/>
      <c r="J120" s="180"/>
      <c r="K120" s="180"/>
      <c r="L120" s="180"/>
      <c r="M120" s="180"/>
      <c r="N120" s="180"/>
      <c r="O120" s="163"/>
      <c r="P120" s="163"/>
      <c r="Q120" s="163"/>
      <c r="R120" s="163"/>
      <c r="S120" s="163"/>
      <c r="T120" s="163"/>
      <c r="U120" s="163"/>
      <c r="V120" s="163"/>
      <c r="W120" s="163"/>
      <c r="X120" s="163"/>
      <c r="Y120" s="163"/>
      <c r="Z120" s="163"/>
    </row>
    <row r="121" spans="1:26" ht="15" customHeight="1">
      <c r="A121" s="180" t="s">
        <v>442</v>
      </c>
      <c r="B121" s="180">
        <v>195928588</v>
      </c>
      <c r="C121" s="180">
        <v>195928775</v>
      </c>
      <c r="D121" s="180" t="s">
        <v>738</v>
      </c>
      <c r="E121" s="180"/>
      <c r="F121" s="180"/>
      <c r="G121" s="180"/>
      <c r="H121" s="180"/>
      <c r="I121" s="180"/>
      <c r="J121" s="180"/>
      <c r="K121" s="180"/>
      <c r="L121" s="180"/>
      <c r="M121" s="180"/>
      <c r="N121" s="180"/>
      <c r="O121" s="163"/>
      <c r="P121" s="163"/>
      <c r="Q121" s="163"/>
      <c r="R121" s="163"/>
      <c r="S121" s="163"/>
      <c r="T121" s="163"/>
      <c r="U121" s="163"/>
      <c r="V121" s="163"/>
      <c r="W121" s="163"/>
      <c r="X121" s="163"/>
      <c r="Y121" s="163"/>
      <c r="Z121" s="163"/>
    </row>
    <row r="122" spans="1:26" ht="15" customHeight="1">
      <c r="A122" s="180" t="s">
        <v>442</v>
      </c>
      <c r="B122" s="180">
        <v>195949187</v>
      </c>
      <c r="C122" s="180">
        <v>195952695</v>
      </c>
      <c r="D122" s="180" t="s">
        <v>739</v>
      </c>
      <c r="E122" s="180"/>
      <c r="F122" s="180"/>
      <c r="G122" s="180"/>
      <c r="H122" s="180"/>
      <c r="I122" s="180"/>
      <c r="J122" s="180"/>
      <c r="K122" s="180"/>
      <c r="L122" s="180"/>
      <c r="M122" s="180"/>
      <c r="N122" s="180"/>
      <c r="O122" s="163"/>
      <c r="P122" s="163"/>
      <c r="Q122" s="163"/>
      <c r="R122" s="163"/>
      <c r="S122" s="163"/>
      <c r="T122" s="163"/>
      <c r="U122" s="163"/>
      <c r="V122" s="163"/>
      <c r="W122" s="163"/>
      <c r="X122" s="163"/>
      <c r="Y122" s="163"/>
      <c r="Z122" s="163"/>
    </row>
    <row r="123" spans="1:26" ht="15" customHeight="1">
      <c r="A123" s="180" t="s">
        <v>442</v>
      </c>
      <c r="B123" s="180">
        <v>195960499</v>
      </c>
      <c r="C123" s="180">
        <v>195960612</v>
      </c>
      <c r="D123" s="180" t="s">
        <v>740</v>
      </c>
      <c r="E123" s="180"/>
      <c r="F123" s="180"/>
      <c r="G123" s="180"/>
      <c r="H123" s="180"/>
      <c r="I123" s="180"/>
      <c r="J123" s="180"/>
      <c r="K123" s="180"/>
      <c r="L123" s="180"/>
      <c r="M123" s="180"/>
      <c r="N123" s="180"/>
      <c r="O123" s="163"/>
      <c r="P123" s="163"/>
      <c r="Q123" s="163"/>
      <c r="R123" s="163"/>
      <c r="S123" s="163"/>
      <c r="T123" s="163"/>
      <c r="U123" s="163"/>
      <c r="V123" s="163"/>
      <c r="W123" s="163"/>
      <c r="X123" s="163"/>
      <c r="Y123" s="163"/>
      <c r="Z123" s="163"/>
    </row>
    <row r="124" spans="1:26" ht="15" customHeight="1">
      <c r="A124" s="180" t="s">
        <v>347</v>
      </c>
      <c r="B124" s="180">
        <v>40191052</v>
      </c>
      <c r="C124" s="180">
        <v>40243995</v>
      </c>
      <c r="D124" s="180" t="s">
        <v>741</v>
      </c>
      <c r="E124" s="180"/>
      <c r="F124" s="180"/>
      <c r="G124" s="180"/>
      <c r="H124" s="180"/>
      <c r="I124" s="180"/>
      <c r="J124" s="180"/>
      <c r="K124" s="180"/>
      <c r="L124" s="180"/>
      <c r="M124" s="180"/>
      <c r="N124" s="180"/>
      <c r="O124" s="163"/>
      <c r="P124" s="163"/>
      <c r="Q124" s="163"/>
      <c r="R124" s="163"/>
      <c r="S124" s="163"/>
      <c r="T124" s="163"/>
      <c r="U124" s="163"/>
      <c r="V124" s="163"/>
      <c r="W124" s="163"/>
      <c r="X124" s="163"/>
      <c r="Y124" s="163"/>
      <c r="Z124" s="163"/>
    </row>
    <row r="125" spans="1:26" ht="15" customHeight="1">
      <c r="A125" s="180" t="s">
        <v>347</v>
      </c>
      <c r="B125" s="180">
        <v>145680203</v>
      </c>
      <c r="C125" s="180">
        <v>145732797</v>
      </c>
      <c r="D125" s="180" t="s">
        <v>742</v>
      </c>
      <c r="E125" s="180"/>
      <c r="F125" s="180"/>
      <c r="G125" s="180"/>
      <c r="H125" s="180"/>
      <c r="I125" s="180"/>
      <c r="J125" s="180"/>
      <c r="K125" s="180"/>
      <c r="L125" s="180"/>
      <c r="M125" s="180"/>
      <c r="N125" s="180"/>
      <c r="O125" s="163"/>
      <c r="P125" s="163"/>
      <c r="Q125" s="163"/>
      <c r="R125" s="163"/>
      <c r="S125" s="163"/>
      <c r="T125" s="163"/>
      <c r="U125" s="163"/>
      <c r="V125" s="163"/>
      <c r="W125" s="163"/>
      <c r="X125" s="163"/>
      <c r="Y125" s="163"/>
      <c r="Z125" s="163"/>
    </row>
    <row r="126" spans="1:26" ht="15" customHeight="1">
      <c r="A126" s="180" t="s">
        <v>347</v>
      </c>
      <c r="B126" s="180">
        <v>166733386</v>
      </c>
      <c r="C126" s="180">
        <v>167234757</v>
      </c>
      <c r="D126" s="180" t="s">
        <v>743</v>
      </c>
      <c r="E126" s="180"/>
      <c r="F126" s="180"/>
      <c r="G126" s="180"/>
      <c r="H126" s="180"/>
      <c r="I126" s="180"/>
      <c r="J126" s="180"/>
      <c r="K126" s="180"/>
      <c r="L126" s="180"/>
      <c r="M126" s="180"/>
      <c r="N126" s="180"/>
      <c r="O126" s="163"/>
      <c r="P126" s="163"/>
      <c r="Q126" s="163"/>
      <c r="R126" s="163"/>
      <c r="S126" s="163"/>
      <c r="T126" s="163"/>
      <c r="U126" s="163"/>
      <c r="V126" s="163"/>
      <c r="W126" s="163"/>
      <c r="X126" s="163"/>
      <c r="Y126" s="163"/>
      <c r="Z126" s="163"/>
    </row>
    <row r="127" spans="1:26" ht="15" customHeight="1">
      <c r="A127" s="180" t="s">
        <v>443</v>
      </c>
      <c r="B127" s="180">
        <v>115962493</v>
      </c>
      <c r="C127" s="180">
        <v>116027602</v>
      </c>
      <c r="D127" s="180" t="s">
        <v>744</v>
      </c>
      <c r="E127" s="180"/>
      <c r="F127" s="180"/>
      <c r="G127" s="180"/>
      <c r="H127" s="180"/>
      <c r="I127" s="180"/>
      <c r="J127" s="180"/>
      <c r="K127" s="180"/>
      <c r="L127" s="180"/>
      <c r="M127" s="180"/>
      <c r="N127" s="180"/>
      <c r="O127" s="163"/>
      <c r="P127" s="163"/>
      <c r="Q127" s="163"/>
      <c r="R127" s="163"/>
      <c r="S127" s="163"/>
      <c r="T127" s="163"/>
      <c r="U127" s="163"/>
      <c r="V127" s="163"/>
      <c r="W127" s="163"/>
      <c r="X127" s="163"/>
      <c r="Y127" s="163"/>
      <c r="Z127" s="163"/>
    </row>
    <row r="128" spans="1:26" ht="15" customHeight="1">
      <c r="A128" s="180" t="s">
        <v>443</v>
      </c>
      <c r="B128" s="180">
        <v>148169732</v>
      </c>
      <c r="C128" s="180">
        <v>148175398</v>
      </c>
      <c r="D128" s="180" t="s">
        <v>745</v>
      </c>
      <c r="E128" s="180"/>
      <c r="F128" s="180"/>
      <c r="G128" s="180"/>
      <c r="H128" s="180"/>
      <c r="I128" s="180"/>
      <c r="J128" s="180"/>
      <c r="K128" s="180"/>
      <c r="L128" s="180"/>
      <c r="M128" s="180"/>
      <c r="N128" s="180"/>
      <c r="O128" s="163"/>
      <c r="P128" s="163"/>
      <c r="Q128" s="163"/>
      <c r="R128" s="163"/>
      <c r="S128" s="163"/>
      <c r="T128" s="163"/>
      <c r="U128" s="163"/>
      <c r="V128" s="163"/>
      <c r="W128" s="163"/>
      <c r="X128" s="163"/>
      <c r="Y128" s="163"/>
      <c r="Z128" s="163"/>
    </row>
    <row r="129" spans="1:26" ht="15" customHeight="1">
      <c r="A129" s="180" t="s">
        <v>444</v>
      </c>
      <c r="B129" s="180">
        <v>26761896</v>
      </c>
      <c r="C129" s="180">
        <v>26762029</v>
      </c>
      <c r="D129" s="180" t="s">
        <v>746</v>
      </c>
      <c r="E129" s="180"/>
      <c r="F129" s="180"/>
      <c r="G129" s="180"/>
      <c r="H129" s="180"/>
      <c r="I129" s="180"/>
      <c r="J129" s="180"/>
      <c r="K129" s="180"/>
      <c r="L129" s="180"/>
      <c r="M129" s="180"/>
      <c r="N129" s="180"/>
      <c r="O129" s="163"/>
      <c r="P129" s="163"/>
      <c r="Q129" s="163"/>
      <c r="R129" s="163"/>
      <c r="S129" s="163"/>
      <c r="T129" s="163"/>
      <c r="U129" s="163"/>
      <c r="V129" s="163"/>
      <c r="W129" s="163"/>
      <c r="X129" s="163"/>
      <c r="Y129" s="163"/>
      <c r="Z129" s="163"/>
    </row>
    <row r="130" spans="1:26" ht="15" customHeight="1">
      <c r="A130" s="180" t="s">
        <v>444</v>
      </c>
      <c r="B130" s="180">
        <v>89177500</v>
      </c>
      <c r="C130" s="180">
        <v>89217433</v>
      </c>
      <c r="D130" s="180" t="s">
        <v>747</v>
      </c>
      <c r="E130" s="180"/>
      <c r="F130" s="180"/>
      <c r="G130" s="180"/>
      <c r="H130" s="180"/>
      <c r="I130" s="180"/>
      <c r="J130" s="180"/>
      <c r="K130" s="180"/>
      <c r="L130" s="180"/>
      <c r="M130" s="180"/>
      <c r="N130" s="180"/>
      <c r="O130" s="163"/>
      <c r="P130" s="163"/>
      <c r="Q130" s="163"/>
      <c r="R130" s="163"/>
      <c r="S130" s="163"/>
      <c r="T130" s="163"/>
      <c r="U130" s="163"/>
      <c r="V130" s="163"/>
      <c r="W130" s="163"/>
      <c r="X130" s="163"/>
      <c r="Y130" s="163"/>
      <c r="Z130" s="163"/>
    </row>
    <row r="131" spans="1:26" ht="15" customHeight="1">
      <c r="A131" s="180" t="s">
        <v>444</v>
      </c>
      <c r="B131" s="180">
        <v>106717451</v>
      </c>
      <c r="C131" s="180">
        <v>106787425</v>
      </c>
      <c r="D131" s="180" t="s">
        <v>748</v>
      </c>
      <c r="E131" s="180"/>
      <c r="F131" s="180"/>
      <c r="G131" s="180"/>
      <c r="H131" s="180"/>
      <c r="I131" s="180"/>
      <c r="J131" s="180"/>
      <c r="K131" s="180"/>
      <c r="L131" s="180"/>
      <c r="M131" s="180"/>
      <c r="N131" s="180"/>
      <c r="O131" s="163"/>
      <c r="P131" s="163"/>
      <c r="Q131" s="163"/>
      <c r="R131" s="163"/>
      <c r="S131" s="163"/>
      <c r="T131" s="163"/>
      <c r="U131" s="163"/>
      <c r="V131" s="163"/>
      <c r="W131" s="163"/>
      <c r="X131" s="163"/>
      <c r="Y131" s="163"/>
      <c r="Z131" s="163"/>
    </row>
    <row r="132" spans="1:26" ht="15" customHeight="1">
      <c r="A132" s="180" t="s">
        <v>444</v>
      </c>
      <c r="B132" s="180">
        <v>128883196</v>
      </c>
      <c r="C132" s="180">
        <v>129516569</v>
      </c>
      <c r="D132" s="180" t="s">
        <v>749</v>
      </c>
      <c r="E132" s="180"/>
      <c r="F132" s="180"/>
      <c r="G132" s="180"/>
      <c r="H132" s="180"/>
      <c r="I132" s="180"/>
      <c r="J132" s="180"/>
      <c r="K132" s="180"/>
      <c r="L132" s="180"/>
      <c r="M132" s="180"/>
      <c r="N132" s="180"/>
      <c r="O132" s="163"/>
      <c r="P132" s="163"/>
      <c r="Q132" s="163"/>
      <c r="R132" s="163"/>
      <c r="S132" s="163"/>
      <c r="T132" s="163"/>
      <c r="U132" s="163"/>
      <c r="V132" s="163"/>
      <c r="W132" s="163"/>
      <c r="X132" s="163"/>
      <c r="Y132" s="163"/>
      <c r="Z132" s="163"/>
    </row>
    <row r="133" spans="1:26" ht="15" customHeight="1">
      <c r="A133" s="180" t="s">
        <v>444</v>
      </c>
      <c r="B133" s="180">
        <v>167228299</v>
      </c>
      <c r="C133" s="180">
        <v>167237511</v>
      </c>
      <c r="D133" s="180" t="s">
        <v>750</v>
      </c>
      <c r="E133" s="180"/>
      <c r="F133" s="180"/>
      <c r="G133" s="180"/>
      <c r="H133" s="180"/>
      <c r="I133" s="180"/>
      <c r="J133" s="180"/>
      <c r="K133" s="180"/>
      <c r="L133" s="180"/>
      <c r="M133" s="180"/>
      <c r="N133" s="180"/>
      <c r="O133" s="163"/>
      <c r="P133" s="163"/>
      <c r="Q133" s="163"/>
      <c r="R133" s="163"/>
      <c r="S133" s="163"/>
      <c r="T133" s="163"/>
      <c r="U133" s="163"/>
      <c r="V133" s="163"/>
      <c r="W133" s="163"/>
      <c r="X133" s="163"/>
      <c r="Y133" s="163"/>
      <c r="Z133" s="163"/>
    </row>
    <row r="134" spans="1:26" ht="15" customHeight="1">
      <c r="A134" s="180" t="s">
        <v>444</v>
      </c>
      <c r="B134" s="180">
        <v>167237507</v>
      </c>
      <c r="C134" s="180">
        <v>167240480</v>
      </c>
      <c r="D134" s="180" t="s">
        <v>751</v>
      </c>
      <c r="E134" s="180"/>
      <c r="F134" s="180"/>
      <c r="G134" s="180"/>
      <c r="H134" s="180"/>
      <c r="I134" s="180"/>
      <c r="J134" s="180"/>
      <c r="K134" s="180"/>
      <c r="L134" s="180"/>
      <c r="M134" s="180"/>
      <c r="N134" s="180"/>
      <c r="O134" s="163"/>
      <c r="P134" s="163"/>
      <c r="Q134" s="163"/>
      <c r="R134" s="163"/>
      <c r="S134" s="163"/>
      <c r="T134" s="163"/>
      <c r="U134" s="163"/>
      <c r="V134" s="163"/>
      <c r="W134" s="163"/>
      <c r="X134" s="163"/>
      <c r="Y134" s="163"/>
      <c r="Z134" s="163"/>
    </row>
    <row r="135" spans="1:26" ht="15" customHeight="1">
      <c r="A135" s="180" t="s">
        <v>444</v>
      </c>
      <c r="B135" s="180">
        <v>167241890</v>
      </c>
      <c r="C135" s="180">
        <v>167245916</v>
      </c>
      <c r="D135" s="180" t="s">
        <v>752</v>
      </c>
      <c r="E135" s="180"/>
      <c r="F135" s="180"/>
      <c r="G135" s="180"/>
      <c r="H135" s="180"/>
      <c r="I135" s="180"/>
      <c r="J135" s="180"/>
      <c r="K135" s="180"/>
      <c r="L135" s="180"/>
      <c r="M135" s="180"/>
      <c r="N135" s="180"/>
      <c r="O135" s="163"/>
      <c r="P135" s="163"/>
      <c r="Q135" s="163"/>
      <c r="R135" s="163"/>
      <c r="S135" s="163"/>
      <c r="T135" s="163"/>
      <c r="U135" s="163"/>
      <c r="V135" s="163"/>
      <c r="W135" s="163"/>
      <c r="X135" s="163"/>
      <c r="Y135" s="163"/>
      <c r="Z135" s="163"/>
    </row>
    <row r="136" spans="1:26" ht="15" customHeight="1">
      <c r="A136" s="180" t="s">
        <v>444</v>
      </c>
      <c r="B136" s="180">
        <v>167291314</v>
      </c>
      <c r="C136" s="180">
        <v>167316019</v>
      </c>
      <c r="D136" s="180" t="s">
        <v>753</v>
      </c>
      <c r="E136" s="180"/>
      <c r="F136" s="180"/>
      <c r="G136" s="180"/>
      <c r="H136" s="180"/>
      <c r="I136" s="180"/>
      <c r="J136" s="180"/>
      <c r="K136" s="180"/>
      <c r="L136" s="180"/>
      <c r="M136" s="180"/>
      <c r="N136" s="180"/>
      <c r="O136" s="163"/>
      <c r="P136" s="163"/>
      <c r="Q136" s="163"/>
      <c r="R136" s="163"/>
      <c r="S136" s="163"/>
      <c r="T136" s="163"/>
      <c r="U136" s="163"/>
      <c r="V136" s="163"/>
      <c r="W136" s="163"/>
      <c r="X136" s="163"/>
      <c r="Y136" s="163"/>
      <c r="Z136" s="163"/>
    </row>
    <row r="137" spans="1:26" ht="15" customHeight="1">
      <c r="A137" s="180" t="s">
        <v>444</v>
      </c>
      <c r="B137" s="180">
        <v>167325085</v>
      </c>
      <c r="C137" s="180">
        <v>167341887</v>
      </c>
      <c r="D137" s="180" t="s">
        <v>754</v>
      </c>
      <c r="E137" s="180"/>
      <c r="F137" s="180"/>
      <c r="G137" s="180"/>
      <c r="H137" s="180"/>
      <c r="I137" s="180"/>
      <c r="J137" s="180"/>
      <c r="K137" s="180"/>
      <c r="L137" s="180"/>
      <c r="M137" s="180"/>
      <c r="N137" s="180"/>
      <c r="O137" s="163"/>
      <c r="P137" s="163"/>
      <c r="Q137" s="163"/>
      <c r="R137" s="163"/>
      <c r="S137" s="163"/>
      <c r="T137" s="163"/>
      <c r="U137" s="163"/>
      <c r="V137" s="163"/>
      <c r="W137" s="163"/>
      <c r="X137" s="163"/>
      <c r="Y137" s="163"/>
      <c r="Z137" s="163"/>
    </row>
    <row r="138" spans="1:26" ht="15" customHeight="1">
      <c r="A138" s="180" t="s">
        <v>445</v>
      </c>
      <c r="B138" s="180">
        <v>5898733</v>
      </c>
      <c r="C138" s="180">
        <v>5925974</v>
      </c>
      <c r="D138" s="180" t="s">
        <v>755</v>
      </c>
      <c r="E138" s="180"/>
      <c r="F138" s="180"/>
      <c r="G138" s="180"/>
      <c r="H138" s="180"/>
      <c r="I138" s="180"/>
      <c r="J138" s="180"/>
      <c r="K138" s="180"/>
      <c r="L138" s="180"/>
      <c r="M138" s="180"/>
      <c r="N138" s="180"/>
      <c r="O138" s="163"/>
      <c r="P138" s="163"/>
      <c r="Q138" s="163"/>
      <c r="R138" s="163"/>
      <c r="S138" s="163"/>
      <c r="T138" s="163"/>
      <c r="U138" s="163"/>
      <c r="V138" s="163"/>
      <c r="W138" s="163"/>
      <c r="X138" s="163"/>
      <c r="Y138" s="163"/>
      <c r="Z138" s="163"/>
    </row>
    <row r="139" spans="1:26" ht="15" customHeight="1">
      <c r="A139" s="180" t="s">
        <v>445</v>
      </c>
      <c r="B139" s="180">
        <v>5926145</v>
      </c>
      <c r="C139" s="180">
        <v>5970683</v>
      </c>
      <c r="D139" s="180" t="s">
        <v>756</v>
      </c>
      <c r="E139" s="180"/>
      <c r="F139" s="180"/>
      <c r="G139" s="180"/>
      <c r="H139" s="180"/>
      <c r="I139" s="180"/>
      <c r="J139" s="180"/>
      <c r="K139" s="180"/>
      <c r="L139" s="180"/>
      <c r="M139" s="180"/>
      <c r="N139" s="180"/>
      <c r="O139" s="163"/>
      <c r="P139" s="163"/>
      <c r="Q139" s="163"/>
      <c r="R139" s="163"/>
      <c r="S139" s="163"/>
      <c r="T139" s="163"/>
      <c r="U139" s="163"/>
      <c r="V139" s="163"/>
      <c r="W139" s="163"/>
      <c r="X139" s="163"/>
      <c r="Y139" s="163"/>
      <c r="Z139" s="163"/>
    </row>
    <row r="140" spans="1:26" ht="15" customHeight="1">
      <c r="A140" s="180" t="s">
        <v>445</v>
      </c>
      <c r="B140" s="180">
        <v>5973238</v>
      </c>
      <c r="C140" s="180">
        <v>6009125</v>
      </c>
      <c r="D140" s="180" t="s">
        <v>757</v>
      </c>
      <c r="E140" s="180"/>
      <c r="F140" s="180"/>
      <c r="G140" s="180"/>
      <c r="H140" s="180"/>
      <c r="I140" s="180"/>
      <c r="J140" s="180"/>
      <c r="K140" s="180"/>
      <c r="L140" s="180"/>
      <c r="M140" s="180"/>
      <c r="N140" s="180"/>
      <c r="O140" s="163"/>
      <c r="P140" s="163"/>
      <c r="Q140" s="163"/>
      <c r="R140" s="163"/>
      <c r="S140" s="163"/>
      <c r="T140" s="163"/>
      <c r="U140" s="163"/>
      <c r="V140" s="163"/>
      <c r="W140" s="163"/>
      <c r="X140" s="163"/>
      <c r="Y140" s="163"/>
      <c r="Z140" s="163"/>
    </row>
    <row r="141" spans="1:26" ht="15" customHeight="1">
      <c r="A141" s="180" t="s">
        <v>445</v>
      </c>
      <c r="B141" s="180">
        <v>5973238</v>
      </c>
      <c r="C141" s="180">
        <v>6009125</v>
      </c>
      <c r="D141" s="180" t="s">
        <v>757</v>
      </c>
      <c r="E141" s="180"/>
      <c r="F141" s="180"/>
      <c r="G141" s="180"/>
      <c r="H141" s="180"/>
      <c r="I141" s="180"/>
      <c r="J141" s="180"/>
      <c r="K141" s="180"/>
      <c r="L141" s="180"/>
      <c r="M141" s="180"/>
      <c r="N141" s="180"/>
      <c r="O141" s="163"/>
      <c r="P141" s="163"/>
      <c r="Q141" s="163"/>
      <c r="R141" s="163"/>
      <c r="S141" s="163"/>
      <c r="T141" s="163"/>
      <c r="U141" s="163"/>
      <c r="V141" s="163"/>
      <c r="W141" s="163"/>
      <c r="X141" s="163"/>
      <c r="Y141" s="163"/>
      <c r="Z141" s="163"/>
    </row>
    <row r="142" spans="1:26" ht="15" customHeight="1">
      <c r="A142" s="180" t="s">
        <v>445</v>
      </c>
      <c r="B142" s="180">
        <v>6004282</v>
      </c>
      <c r="C142" s="180">
        <v>6004385</v>
      </c>
      <c r="D142" s="180" t="s">
        <v>758</v>
      </c>
      <c r="E142" s="180"/>
      <c r="F142" s="180"/>
      <c r="G142" s="180"/>
      <c r="H142" s="180"/>
      <c r="I142" s="180"/>
      <c r="J142" s="180"/>
      <c r="K142" s="180"/>
      <c r="L142" s="180"/>
      <c r="M142" s="180"/>
      <c r="N142" s="180"/>
      <c r="O142" s="163"/>
      <c r="P142" s="163"/>
      <c r="Q142" s="163"/>
      <c r="R142" s="163"/>
      <c r="S142" s="163"/>
      <c r="T142" s="163"/>
      <c r="U142" s="163"/>
      <c r="V142" s="163"/>
      <c r="W142" s="163"/>
      <c r="X142" s="163"/>
      <c r="Y142" s="163"/>
      <c r="Z142" s="163"/>
    </row>
    <row r="143" spans="1:26" ht="15" customHeight="1">
      <c r="A143" s="180" t="s">
        <v>445</v>
      </c>
      <c r="B143" s="180">
        <v>6009244</v>
      </c>
      <c r="C143" s="180">
        <v>6023834</v>
      </c>
      <c r="D143" s="180" t="s">
        <v>759</v>
      </c>
      <c r="E143" s="180"/>
      <c r="F143" s="180"/>
      <c r="G143" s="180"/>
      <c r="H143" s="180"/>
      <c r="I143" s="180"/>
      <c r="J143" s="180"/>
      <c r="K143" s="180"/>
      <c r="L143" s="180"/>
      <c r="M143" s="180"/>
      <c r="N143" s="180"/>
      <c r="O143" s="163"/>
      <c r="P143" s="163"/>
      <c r="Q143" s="163"/>
      <c r="R143" s="163"/>
      <c r="S143" s="163"/>
      <c r="T143" s="163"/>
      <c r="U143" s="163"/>
      <c r="V143" s="163"/>
      <c r="W143" s="163"/>
      <c r="X143" s="163"/>
      <c r="Y143" s="163"/>
      <c r="Z143" s="163"/>
    </row>
    <row r="144" spans="1:26" ht="15" customHeight="1">
      <c r="A144" s="180" t="s">
        <v>445</v>
      </c>
      <c r="B144" s="180">
        <v>6016876</v>
      </c>
      <c r="C144" s="180">
        <v>6017011</v>
      </c>
      <c r="D144" s="180" t="s">
        <v>760</v>
      </c>
      <c r="E144" s="180"/>
      <c r="F144" s="180"/>
      <c r="G144" s="180"/>
      <c r="H144" s="180"/>
      <c r="I144" s="180"/>
      <c r="J144" s="180"/>
      <c r="K144" s="180"/>
      <c r="L144" s="180"/>
      <c r="M144" s="180"/>
      <c r="N144" s="180"/>
      <c r="O144" s="163"/>
      <c r="P144" s="163"/>
      <c r="Q144" s="163"/>
      <c r="R144" s="163"/>
      <c r="S144" s="163"/>
      <c r="T144" s="163"/>
      <c r="U144" s="163"/>
      <c r="V144" s="163"/>
      <c r="W144" s="163"/>
      <c r="X144" s="163"/>
      <c r="Y144" s="163"/>
      <c r="Z144" s="163"/>
    </row>
    <row r="145" spans="1:26" ht="15" customHeight="1">
      <c r="A145" s="180" t="s">
        <v>445</v>
      </c>
      <c r="B145" s="180">
        <v>6022243</v>
      </c>
      <c r="C145" s="180">
        <v>6059230</v>
      </c>
      <c r="D145" s="180" t="s">
        <v>761</v>
      </c>
      <c r="E145" s="180"/>
      <c r="F145" s="180"/>
      <c r="G145" s="180"/>
      <c r="H145" s="180"/>
      <c r="I145" s="180"/>
      <c r="J145" s="180"/>
      <c r="K145" s="180"/>
      <c r="L145" s="180"/>
      <c r="M145" s="180"/>
      <c r="N145" s="180"/>
      <c r="O145" s="163"/>
      <c r="P145" s="163"/>
      <c r="Q145" s="163"/>
      <c r="R145" s="163"/>
      <c r="S145" s="163"/>
      <c r="T145" s="163"/>
      <c r="U145" s="163"/>
      <c r="V145" s="163"/>
      <c r="W145" s="163"/>
      <c r="X145" s="163"/>
      <c r="Y145" s="163"/>
      <c r="Z145" s="163"/>
    </row>
    <row r="146" spans="1:26" ht="15" customHeight="1">
      <c r="A146" s="180" t="s">
        <v>445</v>
      </c>
      <c r="B146" s="180">
        <v>6031375</v>
      </c>
      <c r="C146" s="180">
        <v>6036386</v>
      </c>
      <c r="D146" s="180" t="s">
        <v>762</v>
      </c>
      <c r="E146" s="180"/>
      <c r="F146" s="180"/>
      <c r="G146" s="180"/>
      <c r="H146" s="180"/>
      <c r="I146" s="180"/>
      <c r="J146" s="180"/>
      <c r="K146" s="180"/>
      <c r="L146" s="180"/>
      <c r="M146" s="180"/>
      <c r="N146" s="180"/>
      <c r="O146" s="163"/>
      <c r="P146" s="163"/>
      <c r="Q146" s="163"/>
      <c r="R146" s="163"/>
      <c r="S146" s="163"/>
      <c r="T146" s="163"/>
      <c r="U146" s="163"/>
      <c r="V146" s="163"/>
      <c r="W146" s="163"/>
      <c r="X146" s="163"/>
      <c r="Y146" s="163"/>
      <c r="Z146" s="163"/>
    </row>
    <row r="147" spans="1:26" ht="15" customHeight="1">
      <c r="A147" s="180" t="s">
        <v>445</v>
      </c>
      <c r="B147" s="180">
        <v>6047720</v>
      </c>
      <c r="C147" s="180">
        <v>6048023</v>
      </c>
      <c r="D147" s="180" t="s">
        <v>763</v>
      </c>
      <c r="E147" s="180"/>
      <c r="F147" s="180"/>
      <c r="G147" s="180"/>
      <c r="H147" s="180"/>
      <c r="I147" s="180"/>
      <c r="J147" s="180"/>
      <c r="K147" s="180"/>
      <c r="L147" s="180"/>
      <c r="M147" s="180"/>
      <c r="N147" s="180"/>
      <c r="O147" s="163"/>
      <c r="P147" s="163"/>
      <c r="Q147" s="163"/>
      <c r="R147" s="163"/>
      <c r="S147" s="163"/>
      <c r="T147" s="163"/>
      <c r="U147" s="163"/>
      <c r="V147" s="163"/>
      <c r="W147" s="163"/>
      <c r="X147" s="163"/>
      <c r="Y147" s="163"/>
      <c r="Z147" s="163"/>
    </row>
    <row r="148" spans="1:26" ht="15" customHeight="1">
      <c r="A148" s="180" t="s">
        <v>445</v>
      </c>
      <c r="B148" s="180">
        <v>6057499</v>
      </c>
      <c r="C148" s="180">
        <v>6057604</v>
      </c>
      <c r="D148" s="180" t="s">
        <v>764</v>
      </c>
      <c r="E148" s="180"/>
      <c r="F148" s="180"/>
      <c r="G148" s="180"/>
      <c r="H148" s="180"/>
      <c r="I148" s="180"/>
      <c r="J148" s="180"/>
      <c r="K148" s="180"/>
      <c r="L148" s="180"/>
      <c r="M148" s="180"/>
      <c r="N148" s="180"/>
      <c r="O148" s="163"/>
      <c r="P148" s="163"/>
      <c r="Q148" s="163"/>
      <c r="R148" s="163"/>
      <c r="S148" s="163"/>
      <c r="T148" s="163"/>
      <c r="U148" s="163"/>
      <c r="V148" s="163"/>
      <c r="W148" s="163"/>
      <c r="X148" s="163"/>
      <c r="Y148" s="163"/>
      <c r="Z148" s="163"/>
    </row>
    <row r="149" spans="1:26" ht="15" customHeight="1">
      <c r="A149" s="180" t="s">
        <v>445</v>
      </c>
      <c r="B149" s="180">
        <v>6081102</v>
      </c>
      <c r="C149" s="180">
        <v>6093052</v>
      </c>
      <c r="D149" s="180" t="s">
        <v>765</v>
      </c>
      <c r="E149" s="180"/>
      <c r="F149" s="180"/>
      <c r="G149" s="180"/>
      <c r="H149" s="180"/>
      <c r="I149" s="180"/>
      <c r="J149" s="180"/>
      <c r="K149" s="180"/>
      <c r="L149" s="180"/>
      <c r="M149" s="180"/>
      <c r="N149" s="180"/>
      <c r="O149" s="163"/>
      <c r="P149" s="163"/>
      <c r="Q149" s="163"/>
      <c r="R149" s="163"/>
      <c r="S149" s="163"/>
      <c r="T149" s="163"/>
      <c r="U149" s="163"/>
      <c r="V149" s="163"/>
      <c r="W149" s="163"/>
      <c r="X149" s="163"/>
      <c r="Y149" s="163"/>
      <c r="Z149" s="163"/>
    </row>
    <row r="150" spans="1:26" ht="15" customHeight="1">
      <c r="A150" s="180" t="s">
        <v>445</v>
      </c>
      <c r="B150" s="180">
        <v>6104883</v>
      </c>
      <c r="C150" s="180">
        <v>6161564</v>
      </c>
      <c r="D150" s="180" t="s">
        <v>766</v>
      </c>
      <c r="E150" s="180"/>
      <c r="F150" s="180"/>
      <c r="G150" s="180"/>
      <c r="H150" s="180"/>
      <c r="I150" s="180"/>
      <c r="J150" s="180"/>
      <c r="K150" s="180"/>
      <c r="L150" s="180"/>
      <c r="M150" s="180"/>
      <c r="N150" s="180"/>
      <c r="O150" s="163"/>
      <c r="P150" s="163"/>
      <c r="Q150" s="163"/>
      <c r="R150" s="163"/>
      <c r="S150" s="163"/>
      <c r="T150" s="163"/>
      <c r="U150" s="163"/>
      <c r="V150" s="163"/>
      <c r="W150" s="163"/>
      <c r="X150" s="163"/>
      <c r="Y150" s="163"/>
      <c r="Z150" s="163"/>
    </row>
    <row r="151" spans="1:26" ht="15" customHeight="1">
      <c r="A151" s="180" t="s">
        <v>445</v>
      </c>
      <c r="B151" s="180">
        <v>6161775</v>
      </c>
      <c r="C151" s="180">
        <v>6272644</v>
      </c>
      <c r="D151" s="180" t="s">
        <v>767</v>
      </c>
      <c r="E151" s="180"/>
      <c r="F151" s="180"/>
      <c r="G151" s="180"/>
      <c r="H151" s="180"/>
      <c r="I151" s="180"/>
      <c r="J151" s="180"/>
      <c r="K151" s="180"/>
      <c r="L151" s="180"/>
      <c r="M151" s="180"/>
      <c r="N151" s="180"/>
      <c r="O151" s="163"/>
      <c r="P151" s="163"/>
      <c r="Q151" s="163"/>
      <c r="R151" s="163"/>
      <c r="S151" s="163"/>
      <c r="T151" s="163"/>
      <c r="U151" s="163"/>
      <c r="V151" s="163"/>
      <c r="W151" s="163"/>
      <c r="X151" s="163"/>
      <c r="Y151" s="163"/>
      <c r="Z151" s="163"/>
    </row>
    <row r="152" spans="1:26" ht="15" customHeight="1">
      <c r="A152" s="180" t="s">
        <v>445</v>
      </c>
      <c r="B152" s="180">
        <v>6185274</v>
      </c>
      <c r="C152" s="180">
        <v>6185360</v>
      </c>
      <c r="D152" s="180" t="s">
        <v>768</v>
      </c>
      <c r="E152" s="180"/>
      <c r="F152" s="180"/>
      <c r="G152" s="180"/>
      <c r="H152" s="180"/>
      <c r="I152" s="180"/>
      <c r="J152" s="180"/>
      <c r="K152" s="180"/>
      <c r="L152" s="180"/>
      <c r="M152" s="180"/>
      <c r="N152" s="180"/>
      <c r="O152" s="163"/>
      <c r="P152" s="163"/>
      <c r="Q152" s="163"/>
      <c r="R152" s="163"/>
      <c r="S152" s="163"/>
      <c r="T152" s="163"/>
      <c r="U152" s="163"/>
      <c r="V152" s="163"/>
      <c r="W152" s="163"/>
      <c r="X152" s="163"/>
      <c r="Y152" s="163"/>
      <c r="Z152" s="163"/>
    </row>
    <row r="153" spans="1:26" ht="15" customHeight="1">
      <c r="A153" s="180" t="s">
        <v>445</v>
      </c>
      <c r="B153" s="180">
        <v>6212637</v>
      </c>
      <c r="C153" s="180">
        <v>6212740</v>
      </c>
      <c r="D153" s="180" t="s">
        <v>758</v>
      </c>
      <c r="E153" s="180"/>
      <c r="F153" s="180"/>
      <c r="G153" s="180"/>
      <c r="H153" s="180"/>
      <c r="I153" s="180"/>
      <c r="J153" s="180"/>
      <c r="K153" s="180"/>
      <c r="L153" s="180"/>
      <c r="M153" s="180"/>
      <c r="N153" s="180"/>
      <c r="O153" s="163"/>
      <c r="P153" s="163"/>
      <c r="Q153" s="163"/>
      <c r="R153" s="163"/>
      <c r="S153" s="163"/>
      <c r="T153" s="163"/>
      <c r="U153" s="163"/>
      <c r="V153" s="163"/>
      <c r="W153" s="163"/>
      <c r="X153" s="163"/>
      <c r="Y153" s="163"/>
      <c r="Z153" s="163"/>
    </row>
    <row r="154" spans="1:26" ht="15" customHeight="1">
      <c r="A154" s="180" t="s">
        <v>445</v>
      </c>
      <c r="B154" s="180">
        <v>6331214</v>
      </c>
      <c r="C154" s="180">
        <v>6348758</v>
      </c>
      <c r="D154" s="180" t="s">
        <v>769</v>
      </c>
      <c r="E154" s="180"/>
      <c r="F154" s="180"/>
      <c r="G154" s="180"/>
      <c r="H154" s="180"/>
      <c r="I154" s="180"/>
      <c r="J154" s="180"/>
      <c r="K154" s="180"/>
      <c r="L154" s="180"/>
      <c r="M154" s="180"/>
      <c r="N154" s="180"/>
      <c r="O154" s="163"/>
      <c r="P154" s="163"/>
      <c r="Q154" s="163"/>
      <c r="R154" s="163"/>
      <c r="S154" s="163"/>
      <c r="T154" s="163"/>
      <c r="U154" s="163"/>
      <c r="V154" s="163"/>
      <c r="W154" s="163"/>
      <c r="X154" s="163"/>
      <c r="Y154" s="163"/>
      <c r="Z154" s="163"/>
    </row>
    <row r="155" spans="1:26" ht="15" customHeight="1">
      <c r="A155" s="180" t="s">
        <v>445</v>
      </c>
      <c r="B155" s="180">
        <v>6374522</v>
      </c>
      <c r="C155" s="180">
        <v>6403977</v>
      </c>
      <c r="D155" s="180" t="s">
        <v>770</v>
      </c>
      <c r="E155" s="180"/>
      <c r="F155" s="180"/>
      <c r="G155" s="180"/>
      <c r="H155" s="180"/>
      <c r="I155" s="180"/>
      <c r="J155" s="180"/>
      <c r="K155" s="180"/>
      <c r="L155" s="180"/>
      <c r="M155" s="180"/>
      <c r="N155" s="180"/>
      <c r="O155" s="163"/>
      <c r="P155" s="163"/>
      <c r="Q155" s="163"/>
      <c r="R155" s="163"/>
      <c r="S155" s="163"/>
      <c r="T155" s="163"/>
      <c r="U155" s="163"/>
      <c r="V155" s="163"/>
      <c r="W155" s="163"/>
      <c r="X155" s="163"/>
      <c r="Y155" s="163"/>
      <c r="Z155" s="163"/>
    </row>
    <row r="156" spans="1:26" ht="15" customHeight="1">
      <c r="A156" s="180" t="s">
        <v>445</v>
      </c>
      <c r="B156" s="180">
        <v>6409128</v>
      </c>
      <c r="C156" s="180">
        <v>6448012</v>
      </c>
      <c r="D156" s="180" t="s">
        <v>771</v>
      </c>
      <c r="E156" s="180"/>
      <c r="F156" s="180"/>
      <c r="G156" s="180"/>
      <c r="H156" s="180"/>
      <c r="I156" s="180"/>
      <c r="J156" s="180"/>
      <c r="K156" s="180"/>
      <c r="L156" s="180"/>
      <c r="M156" s="180"/>
      <c r="N156" s="180"/>
      <c r="O156" s="163"/>
      <c r="P156" s="163"/>
      <c r="Q156" s="163"/>
      <c r="R156" s="163"/>
      <c r="S156" s="163"/>
      <c r="T156" s="163"/>
      <c r="U156" s="163"/>
      <c r="V156" s="163"/>
      <c r="W156" s="163"/>
      <c r="X156" s="163"/>
      <c r="Y156" s="163"/>
      <c r="Z156" s="163"/>
    </row>
    <row r="157" spans="1:26" ht="15" customHeight="1">
      <c r="A157" s="180" t="s">
        <v>445</v>
      </c>
      <c r="B157" s="180">
        <v>6461080</v>
      </c>
      <c r="C157" s="180">
        <v>6484242</v>
      </c>
      <c r="D157" s="180" t="s">
        <v>772</v>
      </c>
      <c r="E157" s="180"/>
      <c r="F157" s="180"/>
      <c r="G157" s="180"/>
      <c r="H157" s="180"/>
      <c r="I157" s="180"/>
      <c r="J157" s="180"/>
      <c r="K157" s="180"/>
      <c r="L157" s="180"/>
      <c r="M157" s="180"/>
      <c r="N157" s="180"/>
      <c r="O157" s="163"/>
      <c r="P157" s="163"/>
      <c r="Q157" s="163"/>
      <c r="R157" s="163"/>
      <c r="S157" s="163"/>
      <c r="T157" s="163"/>
      <c r="U157" s="163"/>
      <c r="V157" s="163"/>
      <c r="W157" s="163"/>
      <c r="X157" s="163"/>
      <c r="Y157" s="163"/>
      <c r="Z157" s="163"/>
    </row>
    <row r="158" spans="1:26" ht="15" customHeight="1">
      <c r="A158" s="180" t="s">
        <v>445</v>
      </c>
      <c r="B158" s="180">
        <v>6497773</v>
      </c>
      <c r="C158" s="180">
        <v>6551436</v>
      </c>
      <c r="D158" s="180" t="s">
        <v>776</v>
      </c>
      <c r="E158" s="180"/>
      <c r="F158" s="180"/>
      <c r="G158" s="180"/>
      <c r="H158" s="180"/>
      <c r="I158" s="180"/>
      <c r="J158" s="180"/>
      <c r="K158" s="180"/>
      <c r="L158" s="180"/>
      <c r="M158" s="180"/>
      <c r="N158" s="180"/>
      <c r="O158" s="163"/>
      <c r="P158" s="163"/>
      <c r="Q158" s="163"/>
      <c r="R158" s="163"/>
      <c r="S158" s="163"/>
      <c r="T158" s="163"/>
      <c r="U158" s="163"/>
      <c r="V158" s="163"/>
      <c r="W158" s="163"/>
      <c r="X158" s="163"/>
      <c r="Y158" s="163"/>
      <c r="Z158" s="163"/>
    </row>
    <row r="159" spans="1:26" ht="15" customHeight="1">
      <c r="A159" s="180" t="s">
        <v>445</v>
      </c>
      <c r="B159" s="180">
        <v>6577504</v>
      </c>
      <c r="C159" s="180">
        <v>6589374</v>
      </c>
      <c r="D159" s="180" t="s">
        <v>777</v>
      </c>
      <c r="E159" s="180"/>
      <c r="F159" s="180"/>
      <c r="G159" s="180"/>
      <c r="H159" s="180"/>
      <c r="I159" s="180"/>
      <c r="J159" s="180"/>
      <c r="K159" s="180"/>
      <c r="L159" s="180"/>
      <c r="M159" s="180"/>
      <c r="N159" s="180"/>
      <c r="O159" s="163"/>
      <c r="P159" s="163"/>
      <c r="Q159" s="163"/>
      <c r="R159" s="163"/>
      <c r="S159" s="163"/>
      <c r="T159" s="163"/>
      <c r="U159" s="163"/>
      <c r="V159" s="163"/>
      <c r="W159" s="163"/>
      <c r="X159" s="163"/>
      <c r="Y159" s="163"/>
      <c r="Z159" s="163"/>
    </row>
    <row r="160" spans="1:26" ht="15" customHeight="1">
      <c r="A160" s="180" t="s">
        <v>445</v>
      </c>
      <c r="B160" s="180">
        <v>6578564</v>
      </c>
      <c r="C160" s="180">
        <v>6588974</v>
      </c>
      <c r="D160" s="180" t="s">
        <v>778</v>
      </c>
      <c r="E160" s="180"/>
      <c r="F160" s="180"/>
      <c r="G160" s="180"/>
      <c r="H160" s="180"/>
      <c r="I160" s="180"/>
      <c r="J160" s="180"/>
      <c r="K160" s="180"/>
      <c r="L160" s="180"/>
      <c r="M160" s="180"/>
      <c r="N160" s="180"/>
      <c r="O160" s="163"/>
      <c r="P160" s="163"/>
      <c r="Q160" s="163"/>
      <c r="R160" s="163"/>
      <c r="S160" s="163"/>
      <c r="T160" s="163"/>
      <c r="U160" s="163"/>
      <c r="V160" s="163"/>
      <c r="W160" s="163"/>
      <c r="X160" s="163"/>
      <c r="Y160" s="163"/>
      <c r="Z160" s="163"/>
    </row>
    <row r="161" spans="1:26" ht="15" customHeight="1">
      <c r="A161" s="180" t="s">
        <v>445</v>
      </c>
      <c r="B161" s="180">
        <v>6590016</v>
      </c>
      <c r="C161" s="180">
        <v>6608726</v>
      </c>
      <c r="D161" s="180" t="s">
        <v>779</v>
      </c>
      <c r="E161" s="180"/>
      <c r="F161" s="180"/>
      <c r="G161" s="180"/>
      <c r="H161" s="180"/>
      <c r="I161" s="180"/>
      <c r="J161" s="180"/>
      <c r="K161" s="180"/>
      <c r="L161" s="180"/>
      <c r="M161" s="180"/>
      <c r="N161" s="180"/>
      <c r="O161" s="163"/>
      <c r="P161" s="163"/>
      <c r="Q161" s="163"/>
      <c r="R161" s="163"/>
      <c r="S161" s="163"/>
      <c r="T161" s="163"/>
      <c r="U161" s="163"/>
      <c r="V161" s="163"/>
      <c r="W161" s="163"/>
      <c r="X161" s="163"/>
      <c r="Y161" s="163"/>
      <c r="Z161" s="163"/>
    </row>
    <row r="162" spans="1:26" ht="15" customHeight="1">
      <c r="A162" s="180" t="s">
        <v>445</v>
      </c>
      <c r="B162" s="180">
        <v>6615616</v>
      </c>
      <c r="C162" s="180">
        <v>6624290</v>
      </c>
      <c r="D162" s="180" t="s">
        <v>780</v>
      </c>
      <c r="E162" s="180"/>
      <c r="F162" s="180"/>
      <c r="G162" s="180"/>
      <c r="H162" s="180"/>
      <c r="I162" s="180"/>
      <c r="J162" s="180"/>
      <c r="K162" s="180"/>
      <c r="L162" s="180"/>
      <c r="M162" s="180"/>
      <c r="N162" s="180"/>
      <c r="O162" s="163"/>
      <c r="P162" s="163"/>
      <c r="Q162" s="163"/>
      <c r="R162" s="163"/>
      <c r="S162" s="163"/>
      <c r="T162" s="163"/>
      <c r="U162" s="163"/>
      <c r="V162" s="163"/>
      <c r="W162" s="163"/>
      <c r="X162" s="163"/>
      <c r="Y162" s="163"/>
      <c r="Z162" s="163"/>
    </row>
    <row r="163" spans="1:26" ht="15" customHeight="1">
      <c r="A163" s="180" t="s">
        <v>445</v>
      </c>
      <c r="B163" s="180">
        <v>6637321</v>
      </c>
      <c r="C163" s="180">
        <v>6656432</v>
      </c>
      <c r="D163" s="180" t="s">
        <v>781</v>
      </c>
      <c r="E163" s="180"/>
      <c r="F163" s="180"/>
      <c r="G163" s="180"/>
      <c r="H163" s="180"/>
      <c r="I163" s="180"/>
      <c r="J163" s="180"/>
      <c r="K163" s="180"/>
      <c r="L163" s="180"/>
      <c r="M163" s="180"/>
      <c r="N163" s="180"/>
      <c r="O163" s="163"/>
      <c r="P163" s="163"/>
      <c r="Q163" s="163"/>
      <c r="R163" s="163"/>
      <c r="S163" s="163"/>
      <c r="T163" s="163"/>
      <c r="U163" s="163"/>
      <c r="V163" s="163"/>
      <c r="W163" s="163"/>
      <c r="X163" s="163"/>
      <c r="Y163" s="163"/>
      <c r="Z163" s="163"/>
    </row>
    <row r="164" spans="1:26" ht="15" customHeight="1">
      <c r="A164" s="180" t="s">
        <v>445</v>
      </c>
      <c r="B164" s="180">
        <v>6663973</v>
      </c>
      <c r="C164" s="180">
        <v>6708901</v>
      </c>
      <c r="D164" s="180" t="s">
        <v>782</v>
      </c>
      <c r="E164" s="180"/>
      <c r="F164" s="180"/>
      <c r="G164" s="180"/>
      <c r="H164" s="180"/>
      <c r="I164" s="180"/>
      <c r="J164" s="180"/>
      <c r="K164" s="180"/>
      <c r="L164" s="180"/>
      <c r="M164" s="180"/>
      <c r="N164" s="180"/>
      <c r="O164" s="163"/>
      <c r="P164" s="163"/>
      <c r="Q164" s="163"/>
      <c r="R164" s="163"/>
      <c r="S164" s="163"/>
      <c r="T164" s="163"/>
      <c r="U164" s="163"/>
      <c r="V164" s="163"/>
      <c r="W164" s="163"/>
      <c r="X164" s="163"/>
      <c r="Y164" s="163"/>
      <c r="Z164" s="163"/>
    </row>
    <row r="165" spans="1:26" ht="15" customHeight="1">
      <c r="A165" s="180" t="s">
        <v>445</v>
      </c>
      <c r="B165" s="180">
        <v>6688432</v>
      </c>
      <c r="C165" s="180">
        <v>6706923</v>
      </c>
      <c r="D165" s="180" t="s">
        <v>783</v>
      </c>
      <c r="E165" s="180"/>
      <c r="F165" s="180"/>
      <c r="G165" s="180"/>
      <c r="H165" s="180"/>
      <c r="I165" s="180"/>
      <c r="J165" s="180"/>
      <c r="K165" s="180"/>
      <c r="L165" s="180"/>
      <c r="M165" s="180"/>
      <c r="N165" s="180"/>
      <c r="O165" s="163"/>
      <c r="P165" s="163"/>
      <c r="Q165" s="163"/>
      <c r="R165" s="163"/>
      <c r="S165" s="163"/>
      <c r="T165" s="163"/>
      <c r="U165" s="163"/>
      <c r="V165" s="163"/>
      <c r="W165" s="163"/>
      <c r="X165" s="163"/>
      <c r="Y165" s="163"/>
      <c r="Z165" s="163"/>
    </row>
    <row r="166" spans="1:26" ht="15" customHeight="1">
      <c r="A166" s="180" t="s">
        <v>445</v>
      </c>
      <c r="B166" s="180">
        <v>6691976</v>
      </c>
      <c r="C166" s="180">
        <v>6692059</v>
      </c>
      <c r="D166" s="180" t="s">
        <v>784</v>
      </c>
      <c r="E166" s="180"/>
      <c r="F166" s="180"/>
      <c r="G166" s="180"/>
      <c r="H166" s="180"/>
      <c r="I166" s="180"/>
      <c r="J166" s="180"/>
      <c r="K166" s="180"/>
      <c r="L166" s="180"/>
      <c r="M166" s="180"/>
      <c r="N166" s="180"/>
      <c r="O166" s="163"/>
      <c r="P166" s="163"/>
      <c r="Q166" s="163"/>
      <c r="R166" s="163"/>
      <c r="S166" s="163"/>
      <c r="T166" s="163"/>
      <c r="U166" s="163"/>
      <c r="V166" s="163"/>
      <c r="W166" s="163"/>
      <c r="X166" s="163"/>
      <c r="Y166" s="163"/>
      <c r="Z166" s="163"/>
    </row>
    <row r="167" spans="1:26" ht="15" customHeight="1">
      <c r="A167" s="180" t="s">
        <v>445</v>
      </c>
      <c r="B167" s="180">
        <v>40134976</v>
      </c>
      <c r="C167" s="180">
        <v>40860631</v>
      </c>
      <c r="D167" s="180" t="s">
        <v>785</v>
      </c>
      <c r="E167" s="180"/>
      <c r="F167" s="180"/>
      <c r="G167" s="180"/>
      <c r="H167" s="180"/>
      <c r="I167" s="180"/>
      <c r="J167" s="180"/>
      <c r="K167" s="180"/>
      <c r="L167" s="180"/>
      <c r="M167" s="180"/>
      <c r="N167" s="180"/>
      <c r="O167" s="163"/>
      <c r="P167" s="163"/>
      <c r="Q167" s="163"/>
      <c r="R167" s="163"/>
      <c r="S167" s="163"/>
      <c r="T167" s="163"/>
      <c r="U167" s="163"/>
      <c r="V167" s="163"/>
      <c r="W167" s="163"/>
      <c r="X167" s="163"/>
      <c r="Y167" s="163"/>
      <c r="Z167" s="163"/>
    </row>
    <row r="168" spans="1:26" ht="15" customHeight="1">
      <c r="A168" s="180" t="s">
        <v>445</v>
      </c>
      <c r="B168" s="180">
        <v>56955784</v>
      </c>
      <c r="C168" s="180">
        <v>56955864</v>
      </c>
      <c r="D168" s="180" t="s">
        <v>786</v>
      </c>
      <c r="E168" s="180"/>
      <c r="F168" s="180"/>
      <c r="G168" s="180"/>
      <c r="H168" s="180"/>
      <c r="I168" s="180"/>
      <c r="J168" s="180"/>
      <c r="K168" s="180"/>
      <c r="L168" s="180"/>
      <c r="M168" s="180"/>
      <c r="N168" s="180"/>
      <c r="O168" s="163"/>
      <c r="P168" s="163"/>
      <c r="Q168" s="163"/>
      <c r="R168" s="163"/>
      <c r="S168" s="163"/>
      <c r="T168" s="163"/>
      <c r="U168" s="163"/>
      <c r="V168" s="163"/>
      <c r="W168" s="163"/>
      <c r="X168" s="163"/>
      <c r="Y168" s="163"/>
      <c r="Z168" s="163"/>
    </row>
    <row r="169" spans="1:26" ht="15" customHeight="1">
      <c r="A169" s="180" t="s">
        <v>445</v>
      </c>
      <c r="B169" s="180">
        <v>63380465</v>
      </c>
      <c r="C169" s="180">
        <v>63385789</v>
      </c>
      <c r="D169" s="180" t="s">
        <v>787</v>
      </c>
      <c r="E169" s="180"/>
      <c r="F169" s="180"/>
      <c r="G169" s="180"/>
      <c r="H169" s="180"/>
      <c r="I169" s="180"/>
      <c r="J169" s="180"/>
      <c r="K169" s="180"/>
      <c r="L169" s="180"/>
      <c r="M169" s="180"/>
      <c r="N169" s="180"/>
      <c r="O169" s="163"/>
      <c r="P169" s="163"/>
      <c r="Q169" s="163"/>
      <c r="R169" s="163"/>
      <c r="S169" s="163"/>
      <c r="T169" s="163"/>
      <c r="U169" s="163"/>
      <c r="V169" s="163"/>
      <c r="W169" s="163"/>
      <c r="X169" s="163"/>
      <c r="Y169" s="163"/>
      <c r="Z169" s="163"/>
    </row>
    <row r="170" spans="1:26" ht="15" customHeight="1">
      <c r="A170" s="180" t="s">
        <v>445</v>
      </c>
      <c r="B170" s="180">
        <v>63621089</v>
      </c>
      <c r="C170" s="180">
        <v>63621169</v>
      </c>
      <c r="D170" s="180" t="s">
        <v>788</v>
      </c>
      <c r="E170" s="180"/>
      <c r="F170" s="180"/>
      <c r="G170" s="180"/>
      <c r="H170" s="180"/>
      <c r="I170" s="180"/>
      <c r="J170" s="180"/>
      <c r="K170" s="180"/>
      <c r="L170" s="180"/>
      <c r="M170" s="180"/>
      <c r="N170" s="180"/>
      <c r="O170" s="163"/>
      <c r="P170" s="163"/>
      <c r="Q170" s="163"/>
      <c r="R170" s="163"/>
      <c r="S170" s="163"/>
      <c r="T170" s="163"/>
      <c r="U170" s="163"/>
      <c r="V170" s="163"/>
      <c r="W170" s="163"/>
      <c r="X170" s="163"/>
      <c r="Y170" s="163"/>
      <c r="Z170" s="163"/>
    </row>
    <row r="171" spans="1:26" ht="15" customHeight="1">
      <c r="A171" s="180" t="s">
        <v>445</v>
      </c>
      <c r="B171" s="180">
        <v>65140527</v>
      </c>
      <c r="C171" s="180">
        <v>65141723</v>
      </c>
      <c r="D171" s="180" t="s">
        <v>789</v>
      </c>
      <c r="E171" s="180"/>
      <c r="F171" s="180"/>
      <c r="G171" s="180"/>
      <c r="H171" s="180"/>
      <c r="I171" s="180"/>
      <c r="J171" s="180"/>
      <c r="K171" s="180"/>
      <c r="L171" s="180"/>
      <c r="M171" s="180"/>
      <c r="N171" s="180"/>
      <c r="O171" s="163"/>
      <c r="P171" s="163"/>
      <c r="Q171" s="163"/>
      <c r="R171" s="163"/>
      <c r="S171" s="163"/>
      <c r="T171" s="163"/>
      <c r="U171" s="163"/>
      <c r="V171" s="163"/>
      <c r="W171" s="163"/>
      <c r="X171" s="163"/>
      <c r="Y171" s="163"/>
      <c r="Z171" s="163"/>
    </row>
    <row r="172" spans="1:26" ht="15" customHeight="1">
      <c r="A172" s="180" t="s">
        <v>445</v>
      </c>
      <c r="B172" s="180">
        <v>65263413</v>
      </c>
      <c r="C172" s="180">
        <v>65263509</v>
      </c>
      <c r="D172" s="180" t="s">
        <v>790</v>
      </c>
      <c r="E172" s="180"/>
      <c r="F172" s="180"/>
      <c r="G172" s="180"/>
      <c r="H172" s="180"/>
      <c r="I172" s="180"/>
      <c r="J172" s="180"/>
      <c r="K172" s="180"/>
      <c r="L172" s="180"/>
      <c r="M172" s="180"/>
      <c r="N172" s="180"/>
      <c r="O172" s="163"/>
      <c r="P172" s="163"/>
      <c r="Q172" s="163"/>
      <c r="R172" s="163"/>
      <c r="S172" s="163"/>
      <c r="T172" s="163"/>
      <c r="U172" s="163"/>
      <c r="V172" s="163"/>
      <c r="W172" s="163"/>
      <c r="X172" s="163"/>
      <c r="Y172" s="163"/>
      <c r="Z172" s="163"/>
    </row>
    <row r="173" spans="1:26" ht="15" customHeight="1">
      <c r="A173" s="180" t="s">
        <v>445</v>
      </c>
      <c r="B173" s="180">
        <v>65269373</v>
      </c>
      <c r="C173" s="180">
        <v>65306238</v>
      </c>
      <c r="D173" s="180" t="s">
        <v>791</v>
      </c>
      <c r="E173" s="180"/>
      <c r="F173" s="180"/>
      <c r="G173" s="180"/>
      <c r="H173" s="180"/>
      <c r="I173" s="180"/>
      <c r="J173" s="180"/>
      <c r="K173" s="180"/>
      <c r="L173" s="180"/>
      <c r="M173" s="180"/>
      <c r="N173" s="180"/>
      <c r="O173" s="163"/>
      <c r="P173" s="163"/>
      <c r="Q173" s="163"/>
      <c r="R173" s="163"/>
      <c r="S173" s="163"/>
      <c r="T173" s="163"/>
      <c r="U173" s="163"/>
      <c r="V173" s="163"/>
      <c r="W173" s="163"/>
      <c r="X173" s="163"/>
      <c r="Y173" s="163"/>
      <c r="Z173" s="163"/>
    </row>
    <row r="174" spans="1:26" ht="15" customHeight="1">
      <c r="A174" s="180" t="s">
        <v>445</v>
      </c>
      <c r="B174" s="180">
        <v>65326718</v>
      </c>
      <c r="C174" s="180">
        <v>65326816</v>
      </c>
      <c r="D174" s="180" t="s">
        <v>792</v>
      </c>
      <c r="E174" s="180"/>
      <c r="F174" s="180"/>
      <c r="G174" s="180"/>
      <c r="H174" s="180"/>
      <c r="I174" s="180"/>
      <c r="J174" s="180"/>
      <c r="K174" s="180"/>
      <c r="L174" s="180"/>
      <c r="M174" s="180"/>
      <c r="N174" s="180"/>
      <c r="O174" s="163"/>
      <c r="P174" s="163"/>
      <c r="Q174" s="163"/>
      <c r="R174" s="163"/>
      <c r="S174" s="163"/>
      <c r="T174" s="163"/>
      <c r="U174" s="163"/>
      <c r="V174" s="163"/>
      <c r="W174" s="163"/>
      <c r="X174" s="163"/>
      <c r="Y174" s="163"/>
      <c r="Z174" s="163"/>
    </row>
    <row r="175" spans="1:26" ht="15" customHeight="1">
      <c r="A175" s="180" t="s">
        <v>445</v>
      </c>
      <c r="B175" s="180">
        <v>65327395</v>
      </c>
      <c r="C175" s="180">
        <v>65327473</v>
      </c>
      <c r="D175" s="180" t="s">
        <v>792</v>
      </c>
      <c r="E175" s="180"/>
      <c r="F175" s="180"/>
      <c r="G175" s="180"/>
      <c r="H175" s="180"/>
      <c r="I175" s="180"/>
      <c r="J175" s="180"/>
      <c r="K175" s="180"/>
      <c r="L175" s="180"/>
      <c r="M175" s="180"/>
      <c r="N175" s="180"/>
      <c r="O175" s="163"/>
      <c r="P175" s="163"/>
      <c r="Q175" s="163"/>
      <c r="R175" s="163"/>
      <c r="S175" s="163"/>
      <c r="T175" s="163"/>
      <c r="U175" s="163"/>
      <c r="V175" s="163"/>
      <c r="W175" s="163"/>
      <c r="X175" s="163"/>
      <c r="Y175" s="163"/>
      <c r="Z175" s="163"/>
    </row>
    <row r="176" spans="1:26" ht="15" customHeight="1">
      <c r="A176" s="180" t="s">
        <v>445</v>
      </c>
      <c r="B176" s="180">
        <v>65373798</v>
      </c>
      <c r="C176" s="180">
        <v>65401125</v>
      </c>
      <c r="D176" s="180" t="s">
        <v>793</v>
      </c>
      <c r="E176" s="180"/>
      <c r="F176" s="180"/>
      <c r="G176" s="180"/>
      <c r="H176" s="180"/>
      <c r="I176" s="180"/>
      <c r="J176" s="180"/>
      <c r="K176" s="180"/>
      <c r="L176" s="180"/>
      <c r="M176" s="180"/>
      <c r="N176" s="180"/>
      <c r="O176" s="163"/>
      <c r="P176" s="163"/>
      <c r="Q176" s="163"/>
      <c r="R176" s="163"/>
      <c r="S176" s="163"/>
      <c r="T176" s="163"/>
      <c r="U176" s="163"/>
      <c r="V176" s="163"/>
      <c r="W176" s="163"/>
      <c r="X176" s="163"/>
      <c r="Y176" s="163"/>
      <c r="Z176" s="163"/>
    </row>
    <row r="177" spans="1:26" ht="15" customHeight="1">
      <c r="A177" s="180" t="s">
        <v>445</v>
      </c>
      <c r="B177" s="180">
        <v>65463070</v>
      </c>
      <c r="C177" s="180">
        <v>65463438</v>
      </c>
      <c r="D177" s="180" t="s">
        <v>794</v>
      </c>
      <c r="E177" s="180"/>
      <c r="F177" s="180"/>
      <c r="G177" s="180"/>
      <c r="H177" s="180"/>
      <c r="I177" s="180"/>
      <c r="J177" s="180"/>
      <c r="K177" s="180"/>
      <c r="L177" s="180"/>
      <c r="M177" s="180"/>
      <c r="N177" s="180"/>
      <c r="O177" s="163"/>
      <c r="P177" s="163"/>
      <c r="Q177" s="163"/>
      <c r="R177" s="163"/>
      <c r="S177" s="163"/>
      <c r="T177" s="163"/>
      <c r="U177" s="163"/>
      <c r="V177" s="163"/>
      <c r="W177" s="163"/>
      <c r="X177" s="163"/>
      <c r="Y177" s="163"/>
      <c r="Z177" s="163"/>
    </row>
    <row r="178" spans="1:26" ht="15" customHeight="1">
      <c r="A178" s="180" t="s">
        <v>445</v>
      </c>
      <c r="B178" s="180">
        <v>72959484</v>
      </c>
      <c r="C178" s="180">
        <v>72969466</v>
      </c>
      <c r="D178" s="180" t="s">
        <v>795</v>
      </c>
      <c r="E178" s="180"/>
      <c r="F178" s="180"/>
      <c r="G178" s="180"/>
      <c r="H178" s="180"/>
      <c r="I178" s="180"/>
      <c r="J178" s="180"/>
      <c r="K178" s="180"/>
      <c r="L178" s="180"/>
      <c r="M178" s="180"/>
      <c r="N178" s="180"/>
      <c r="O178" s="163"/>
      <c r="P178" s="163"/>
      <c r="Q178" s="163"/>
      <c r="R178" s="163"/>
      <c r="S178" s="163"/>
      <c r="T178" s="163"/>
      <c r="U178" s="163"/>
      <c r="V178" s="163"/>
      <c r="W178" s="163"/>
      <c r="X178" s="163"/>
      <c r="Y178" s="163"/>
      <c r="Z178" s="163"/>
    </row>
    <row r="179" spans="1:26" ht="15" customHeight="1">
      <c r="A179" s="180" t="s">
        <v>445</v>
      </c>
      <c r="B179" s="180">
        <v>72983359</v>
      </c>
      <c r="C179" s="180">
        <v>72983461</v>
      </c>
      <c r="D179" s="180" t="s">
        <v>758</v>
      </c>
      <c r="E179" s="180"/>
      <c r="F179" s="180"/>
      <c r="G179" s="180"/>
      <c r="H179" s="180"/>
      <c r="I179" s="180"/>
      <c r="J179" s="180"/>
      <c r="K179" s="180"/>
      <c r="L179" s="180"/>
      <c r="M179" s="180"/>
      <c r="N179" s="180"/>
      <c r="O179" s="163"/>
      <c r="P179" s="163"/>
      <c r="Q179" s="163"/>
      <c r="R179" s="163"/>
      <c r="S179" s="163"/>
      <c r="T179" s="163"/>
      <c r="U179" s="163"/>
      <c r="V179" s="163"/>
      <c r="W179" s="163"/>
      <c r="X179" s="163"/>
      <c r="Y179" s="163"/>
      <c r="Z179" s="163"/>
    </row>
    <row r="180" spans="1:26" ht="15" customHeight="1">
      <c r="A180" s="180" t="s">
        <v>445</v>
      </c>
      <c r="B180" s="180">
        <v>73011143</v>
      </c>
      <c r="C180" s="180">
        <v>73011245</v>
      </c>
      <c r="D180" s="180" t="s">
        <v>758</v>
      </c>
      <c r="E180" s="180"/>
      <c r="F180" s="180"/>
      <c r="G180" s="180"/>
      <c r="H180" s="180"/>
      <c r="I180" s="180"/>
      <c r="J180" s="180"/>
      <c r="K180" s="180"/>
      <c r="L180" s="180"/>
      <c r="M180" s="180"/>
      <c r="N180" s="180"/>
      <c r="O180" s="163"/>
      <c r="P180" s="163"/>
      <c r="Q180" s="163"/>
      <c r="R180" s="163"/>
      <c r="S180" s="163"/>
      <c r="T180" s="163"/>
      <c r="U180" s="163"/>
      <c r="V180" s="163"/>
      <c r="W180" s="163"/>
      <c r="X180" s="163"/>
      <c r="Y180" s="163"/>
      <c r="Z180" s="163"/>
    </row>
    <row r="181" spans="1:26" ht="15" customHeight="1">
      <c r="A181" s="180" t="s">
        <v>445</v>
      </c>
      <c r="B181" s="180">
        <v>73039084</v>
      </c>
      <c r="C181" s="180">
        <v>73039186</v>
      </c>
      <c r="D181" s="180" t="s">
        <v>758</v>
      </c>
      <c r="E181" s="180"/>
      <c r="F181" s="180"/>
      <c r="G181" s="180"/>
      <c r="H181" s="180"/>
      <c r="I181" s="180"/>
      <c r="J181" s="180"/>
      <c r="K181" s="180"/>
      <c r="L181" s="180"/>
      <c r="M181" s="180"/>
      <c r="N181" s="180"/>
      <c r="O181" s="163"/>
      <c r="P181" s="163"/>
      <c r="Q181" s="163"/>
      <c r="R181" s="163"/>
      <c r="S181" s="163"/>
      <c r="T181" s="163"/>
      <c r="U181" s="163"/>
      <c r="V181" s="163"/>
      <c r="W181" s="163"/>
      <c r="X181" s="163"/>
      <c r="Y181" s="163"/>
      <c r="Z181" s="163"/>
    </row>
    <row r="182" spans="1:26" ht="15" customHeight="1">
      <c r="A182" s="180" t="s">
        <v>445</v>
      </c>
      <c r="B182" s="180">
        <v>73067230</v>
      </c>
      <c r="C182" s="180">
        <v>73067332</v>
      </c>
      <c r="D182" s="180" t="s">
        <v>758</v>
      </c>
      <c r="E182" s="180"/>
      <c r="F182" s="180"/>
      <c r="G182" s="180"/>
      <c r="H182" s="180"/>
      <c r="I182" s="180"/>
      <c r="J182" s="180"/>
      <c r="K182" s="180"/>
      <c r="L182" s="180"/>
      <c r="M182" s="180"/>
      <c r="N182" s="180"/>
      <c r="O182" s="163"/>
      <c r="P182" s="163"/>
      <c r="Q182" s="163"/>
      <c r="R182" s="163"/>
      <c r="S182" s="163"/>
      <c r="T182" s="163"/>
      <c r="U182" s="163"/>
      <c r="V182" s="163"/>
      <c r="W182" s="163"/>
      <c r="X182" s="163"/>
      <c r="Y182" s="163"/>
      <c r="Z182" s="163"/>
    </row>
    <row r="183" spans="1:26" ht="15" customHeight="1">
      <c r="A183" s="180" t="s">
        <v>445</v>
      </c>
      <c r="B183" s="180">
        <v>73068570</v>
      </c>
      <c r="C183" s="180">
        <v>73068634</v>
      </c>
      <c r="D183" s="180" t="s">
        <v>796</v>
      </c>
      <c r="E183" s="180"/>
      <c r="F183" s="180"/>
      <c r="G183" s="180"/>
      <c r="H183" s="180"/>
      <c r="I183" s="180"/>
      <c r="J183" s="180"/>
      <c r="K183" s="180"/>
      <c r="L183" s="180"/>
      <c r="M183" s="180"/>
      <c r="N183" s="180"/>
      <c r="O183" s="163"/>
      <c r="P183" s="163"/>
      <c r="Q183" s="163"/>
      <c r="R183" s="163"/>
      <c r="S183" s="163"/>
      <c r="T183" s="163"/>
      <c r="U183" s="163"/>
      <c r="V183" s="163"/>
      <c r="W183" s="163"/>
      <c r="X183" s="163"/>
      <c r="Y183" s="163"/>
      <c r="Z183" s="163"/>
    </row>
    <row r="184" spans="1:26" ht="15" customHeight="1">
      <c r="A184" s="180" t="s">
        <v>445</v>
      </c>
      <c r="B184" s="180">
        <v>73095356</v>
      </c>
      <c r="C184" s="180">
        <v>73095458</v>
      </c>
      <c r="D184" s="180" t="s">
        <v>758</v>
      </c>
      <c r="E184" s="180"/>
      <c r="F184" s="180"/>
      <c r="G184" s="180"/>
      <c r="H184" s="180"/>
      <c r="I184" s="180"/>
      <c r="J184" s="180"/>
      <c r="K184" s="180"/>
      <c r="L184" s="180"/>
      <c r="M184" s="180"/>
      <c r="N184" s="180"/>
      <c r="O184" s="163"/>
      <c r="P184" s="163"/>
      <c r="Q184" s="163"/>
      <c r="R184" s="163"/>
      <c r="S184" s="163"/>
      <c r="T184" s="163"/>
      <c r="U184" s="163"/>
      <c r="V184" s="163"/>
      <c r="W184" s="163"/>
      <c r="X184" s="163"/>
      <c r="Y184" s="163"/>
      <c r="Z184" s="163"/>
    </row>
    <row r="185" spans="1:26" ht="15" customHeight="1">
      <c r="A185" s="180" t="s">
        <v>445</v>
      </c>
      <c r="B185" s="180">
        <v>73303234</v>
      </c>
      <c r="C185" s="180">
        <v>73308816</v>
      </c>
      <c r="D185" s="180" t="s">
        <v>797</v>
      </c>
      <c r="E185" s="180"/>
      <c r="F185" s="180"/>
      <c r="G185" s="180"/>
      <c r="H185" s="180"/>
      <c r="I185" s="180"/>
      <c r="J185" s="180"/>
      <c r="K185" s="180"/>
      <c r="L185" s="180"/>
      <c r="M185" s="180"/>
      <c r="N185" s="180"/>
      <c r="O185" s="163"/>
      <c r="P185" s="163"/>
      <c r="Q185" s="163"/>
      <c r="R185" s="163"/>
      <c r="S185" s="163"/>
      <c r="T185" s="163"/>
      <c r="U185" s="163"/>
      <c r="V185" s="163"/>
      <c r="W185" s="163"/>
      <c r="X185" s="163"/>
      <c r="Y185" s="163"/>
      <c r="Z185" s="163"/>
    </row>
    <row r="186" spans="1:26" ht="15" customHeight="1">
      <c r="A186" s="180" t="s">
        <v>445</v>
      </c>
      <c r="B186" s="180">
        <v>73312538</v>
      </c>
      <c r="C186" s="180">
        <v>73328082</v>
      </c>
      <c r="D186" s="180" t="s">
        <v>798</v>
      </c>
      <c r="E186" s="180"/>
      <c r="F186" s="180"/>
      <c r="G186" s="180"/>
      <c r="H186" s="180"/>
      <c r="I186" s="180"/>
      <c r="J186" s="180"/>
      <c r="K186" s="180"/>
      <c r="L186" s="180"/>
      <c r="M186" s="180"/>
      <c r="N186" s="180"/>
      <c r="O186" s="163"/>
      <c r="P186" s="163"/>
      <c r="Q186" s="163"/>
      <c r="R186" s="163"/>
      <c r="S186" s="163"/>
      <c r="T186" s="163"/>
      <c r="U186" s="163"/>
      <c r="V186" s="163"/>
      <c r="W186" s="163"/>
      <c r="X186" s="163"/>
      <c r="Y186" s="163"/>
      <c r="Z186" s="163"/>
    </row>
    <row r="187" spans="1:26" ht="15" customHeight="1">
      <c r="A187" s="180" t="s">
        <v>445</v>
      </c>
      <c r="B187" s="180">
        <v>73328359</v>
      </c>
      <c r="C187" s="180">
        <v>73358625</v>
      </c>
      <c r="D187" s="180" t="s">
        <v>799</v>
      </c>
      <c r="E187" s="180"/>
      <c r="F187" s="180"/>
      <c r="G187" s="180"/>
      <c r="H187" s="180"/>
      <c r="I187" s="180"/>
      <c r="J187" s="180"/>
      <c r="K187" s="180"/>
      <c r="L187" s="180"/>
      <c r="M187" s="180"/>
      <c r="N187" s="180"/>
      <c r="O187" s="163"/>
      <c r="P187" s="163"/>
      <c r="Q187" s="163"/>
      <c r="R187" s="163"/>
      <c r="S187" s="163"/>
      <c r="T187" s="163"/>
      <c r="U187" s="163"/>
      <c r="V187" s="163"/>
      <c r="W187" s="163"/>
      <c r="X187" s="163"/>
      <c r="Y187" s="163"/>
      <c r="Z187" s="163"/>
    </row>
    <row r="188" spans="1:26" ht="15" customHeight="1">
      <c r="A188" s="180" t="s">
        <v>445</v>
      </c>
      <c r="B188" s="180">
        <v>73339093</v>
      </c>
      <c r="C188" s="180">
        <v>73339200</v>
      </c>
      <c r="D188" s="180" t="s">
        <v>800</v>
      </c>
      <c r="E188" s="180"/>
      <c r="F188" s="180"/>
      <c r="G188" s="180"/>
      <c r="H188" s="180"/>
      <c r="I188" s="180"/>
      <c r="J188" s="180"/>
      <c r="K188" s="180"/>
      <c r="L188" s="180"/>
      <c r="M188" s="180"/>
      <c r="N188" s="180"/>
      <c r="O188" s="163"/>
      <c r="P188" s="163"/>
      <c r="Q188" s="163"/>
      <c r="R188" s="163"/>
      <c r="S188" s="163"/>
      <c r="T188" s="163"/>
      <c r="U188" s="163"/>
      <c r="V188" s="163"/>
      <c r="W188" s="163"/>
      <c r="X188" s="163"/>
      <c r="Y188" s="163"/>
      <c r="Z188" s="163"/>
    </row>
    <row r="189" spans="1:26" ht="15" customHeight="1">
      <c r="A189" s="180" t="s">
        <v>445</v>
      </c>
      <c r="B189" s="180">
        <v>73403787</v>
      </c>
      <c r="C189" s="180">
        <v>73403889</v>
      </c>
      <c r="D189" s="180" t="s">
        <v>758</v>
      </c>
      <c r="E189" s="180"/>
      <c r="F189" s="180"/>
      <c r="G189" s="180"/>
      <c r="H189" s="180"/>
      <c r="I189" s="180"/>
      <c r="J189" s="180"/>
      <c r="K189" s="180"/>
      <c r="L189" s="180"/>
      <c r="M189" s="180"/>
      <c r="N189" s="180"/>
      <c r="O189" s="163"/>
      <c r="P189" s="163"/>
      <c r="Q189" s="163"/>
      <c r="R189" s="163"/>
      <c r="S189" s="163"/>
      <c r="T189" s="163"/>
      <c r="U189" s="163"/>
      <c r="V189" s="163"/>
      <c r="W189" s="163"/>
      <c r="X189" s="163"/>
      <c r="Y189" s="163"/>
      <c r="Z189" s="163"/>
    </row>
    <row r="190" spans="1:26" ht="15" customHeight="1">
      <c r="A190" s="180" t="s">
        <v>445</v>
      </c>
      <c r="B190" s="180">
        <v>73433782</v>
      </c>
      <c r="C190" s="180">
        <v>73436120</v>
      </c>
      <c r="D190" s="180" t="s">
        <v>801</v>
      </c>
      <c r="E190" s="180"/>
      <c r="F190" s="180"/>
      <c r="G190" s="180"/>
      <c r="H190" s="180"/>
      <c r="I190" s="180"/>
      <c r="J190" s="180"/>
      <c r="K190" s="180"/>
      <c r="L190" s="180"/>
      <c r="M190" s="180"/>
      <c r="N190" s="180"/>
      <c r="O190" s="163"/>
      <c r="P190" s="163"/>
      <c r="Q190" s="163"/>
      <c r="R190" s="163"/>
      <c r="S190" s="163"/>
      <c r="T190" s="163"/>
      <c r="U190" s="163"/>
      <c r="V190" s="163"/>
      <c r="W190" s="163"/>
      <c r="X190" s="163"/>
      <c r="Y190" s="163"/>
      <c r="Z190" s="163"/>
    </row>
    <row r="191" spans="1:26" ht="15" customHeight="1">
      <c r="A191" s="180" t="s">
        <v>445</v>
      </c>
      <c r="B191" s="180">
        <v>73440397</v>
      </c>
      <c r="C191" s="180">
        <v>73522272</v>
      </c>
      <c r="D191" s="180" t="s">
        <v>802</v>
      </c>
      <c r="E191" s="180"/>
      <c r="F191" s="180"/>
      <c r="G191" s="180"/>
      <c r="H191" s="180"/>
      <c r="I191" s="180"/>
      <c r="J191" s="180"/>
      <c r="K191" s="180"/>
      <c r="L191" s="180"/>
      <c r="M191" s="180"/>
      <c r="N191" s="180"/>
      <c r="O191" s="163"/>
      <c r="P191" s="163"/>
      <c r="Q191" s="163"/>
      <c r="R191" s="163"/>
      <c r="S191" s="163"/>
      <c r="T191" s="163"/>
      <c r="U191" s="163"/>
      <c r="V191" s="163"/>
      <c r="W191" s="163"/>
      <c r="X191" s="163"/>
      <c r="Y191" s="163"/>
      <c r="Z191" s="163"/>
    </row>
    <row r="192" spans="1:26" ht="15" customHeight="1">
      <c r="A192" s="180" t="s">
        <v>445</v>
      </c>
      <c r="B192" s="180">
        <v>73507207</v>
      </c>
      <c r="C192" s="180">
        <v>73507274</v>
      </c>
      <c r="D192" s="180" t="s">
        <v>803</v>
      </c>
      <c r="E192" s="180"/>
      <c r="F192" s="180"/>
      <c r="G192" s="180"/>
      <c r="H192" s="180"/>
      <c r="I192" s="180"/>
      <c r="J192" s="180"/>
      <c r="K192" s="180"/>
      <c r="L192" s="180"/>
      <c r="M192" s="180"/>
      <c r="N192" s="180"/>
      <c r="O192" s="163"/>
      <c r="P192" s="163"/>
      <c r="Q192" s="163"/>
      <c r="R192" s="163"/>
      <c r="S192" s="163"/>
      <c r="T192" s="163"/>
      <c r="U192" s="163"/>
      <c r="V192" s="163"/>
      <c r="W192" s="163"/>
      <c r="X192" s="163"/>
      <c r="Y192" s="163"/>
      <c r="Z192" s="163"/>
    </row>
    <row r="193" spans="1:26" ht="15" customHeight="1">
      <c r="A193" s="180" t="s">
        <v>445</v>
      </c>
      <c r="B193" s="180">
        <v>73536355</v>
      </c>
      <c r="C193" s="180">
        <v>73558002</v>
      </c>
      <c r="D193" s="180" t="s">
        <v>804</v>
      </c>
      <c r="E193" s="180"/>
      <c r="F193" s="180"/>
      <c r="G193" s="180"/>
      <c r="H193" s="180"/>
      <c r="I193" s="180"/>
      <c r="J193" s="180"/>
      <c r="K193" s="180"/>
      <c r="L193" s="180"/>
      <c r="M193" s="180"/>
      <c r="N193" s="180"/>
      <c r="O193" s="163"/>
      <c r="P193" s="163"/>
      <c r="Q193" s="163"/>
      <c r="R193" s="163"/>
      <c r="S193" s="163"/>
      <c r="T193" s="163"/>
      <c r="U193" s="163"/>
      <c r="V193" s="163"/>
      <c r="W193" s="163"/>
      <c r="X193" s="163"/>
      <c r="Y193" s="163"/>
      <c r="Z193" s="163"/>
    </row>
    <row r="194" spans="1:26" ht="15" customHeight="1">
      <c r="A194" s="180" t="s">
        <v>445</v>
      </c>
      <c r="B194" s="180">
        <v>73568931</v>
      </c>
      <c r="C194" s="180">
        <v>73578791</v>
      </c>
      <c r="D194" s="180" t="s">
        <v>805</v>
      </c>
      <c r="E194" s="180"/>
      <c r="F194" s="180"/>
      <c r="G194" s="180"/>
      <c r="H194" s="180"/>
      <c r="I194" s="180"/>
      <c r="J194" s="180"/>
      <c r="K194" s="180"/>
      <c r="L194" s="180"/>
      <c r="M194" s="180"/>
      <c r="N194" s="180"/>
      <c r="O194" s="163"/>
      <c r="P194" s="163"/>
      <c r="Q194" s="163"/>
      <c r="R194" s="163"/>
      <c r="S194" s="163"/>
      <c r="T194" s="163"/>
      <c r="U194" s="163"/>
      <c r="V194" s="163"/>
      <c r="W194" s="163"/>
      <c r="X194" s="163"/>
      <c r="Y194" s="163"/>
      <c r="Z194" s="163"/>
    </row>
    <row r="195" spans="1:26" ht="15" customHeight="1">
      <c r="A195" s="180" t="s">
        <v>445</v>
      </c>
      <c r="B195" s="180">
        <v>73593193</v>
      </c>
      <c r="C195" s="180">
        <v>73624540</v>
      </c>
      <c r="D195" s="180" t="s">
        <v>806</v>
      </c>
      <c r="E195" s="180"/>
      <c r="F195" s="180"/>
      <c r="G195" s="180"/>
      <c r="H195" s="180"/>
      <c r="I195" s="180"/>
      <c r="J195" s="180"/>
      <c r="K195" s="180"/>
      <c r="L195" s="180"/>
      <c r="M195" s="180"/>
      <c r="N195" s="180"/>
      <c r="O195" s="163"/>
      <c r="P195" s="163"/>
      <c r="Q195" s="163"/>
      <c r="R195" s="163"/>
      <c r="S195" s="163"/>
      <c r="T195" s="163"/>
      <c r="U195" s="163"/>
      <c r="V195" s="163"/>
      <c r="W195" s="163"/>
      <c r="X195" s="163"/>
      <c r="Y195" s="163"/>
      <c r="Z195" s="163"/>
    </row>
    <row r="196" spans="1:26" ht="15" customHeight="1">
      <c r="A196" s="180" t="s">
        <v>445</v>
      </c>
      <c r="B196" s="180">
        <v>73609261</v>
      </c>
      <c r="C196" s="180">
        <v>73611502</v>
      </c>
      <c r="D196" s="180" t="s">
        <v>807</v>
      </c>
      <c r="E196" s="180"/>
      <c r="F196" s="180"/>
      <c r="G196" s="180"/>
      <c r="H196" s="180"/>
      <c r="I196" s="180"/>
      <c r="J196" s="180"/>
      <c r="K196" s="180"/>
      <c r="L196" s="180"/>
      <c r="M196" s="180"/>
      <c r="N196" s="180"/>
      <c r="O196" s="163"/>
      <c r="P196" s="163"/>
      <c r="Q196" s="163"/>
      <c r="R196" s="163"/>
      <c r="S196" s="163"/>
      <c r="T196" s="163"/>
      <c r="U196" s="163"/>
      <c r="V196" s="163"/>
      <c r="W196" s="163"/>
      <c r="X196" s="163"/>
      <c r="Y196" s="163"/>
      <c r="Z196" s="163"/>
    </row>
    <row r="197" spans="1:26" ht="15" customHeight="1">
      <c r="A197" s="180" t="s">
        <v>445</v>
      </c>
      <c r="B197" s="180">
        <v>73667824</v>
      </c>
      <c r="C197" s="180">
        <v>73672110</v>
      </c>
      <c r="D197" s="180" t="s">
        <v>808</v>
      </c>
      <c r="E197" s="180"/>
      <c r="F197" s="180"/>
      <c r="G197" s="180"/>
      <c r="H197" s="180"/>
      <c r="I197" s="180"/>
      <c r="J197" s="180"/>
      <c r="K197" s="180"/>
      <c r="L197" s="180"/>
      <c r="M197" s="180"/>
      <c r="N197" s="180"/>
      <c r="O197" s="163"/>
      <c r="P197" s="163"/>
      <c r="Q197" s="163"/>
      <c r="R197" s="163"/>
      <c r="S197" s="163"/>
      <c r="T197" s="163"/>
      <c r="U197" s="163"/>
      <c r="V197" s="163"/>
      <c r="W197" s="163"/>
      <c r="X197" s="163"/>
      <c r="Y197" s="163"/>
      <c r="Z197" s="163"/>
    </row>
    <row r="198" spans="1:26" ht="15" customHeight="1">
      <c r="A198" s="180" t="s">
        <v>445</v>
      </c>
      <c r="B198" s="180">
        <v>73680968</v>
      </c>
      <c r="C198" s="180">
        <v>73683453</v>
      </c>
      <c r="D198" s="180" t="s">
        <v>809</v>
      </c>
      <c r="E198" s="180"/>
      <c r="F198" s="180"/>
      <c r="G198" s="180"/>
      <c r="H198" s="180"/>
      <c r="I198" s="180"/>
      <c r="J198" s="180"/>
      <c r="K198" s="180"/>
      <c r="L198" s="180"/>
      <c r="M198" s="180"/>
      <c r="N198" s="180"/>
      <c r="O198" s="163"/>
      <c r="P198" s="163"/>
      <c r="Q198" s="163"/>
      <c r="R198" s="163"/>
      <c r="S198" s="163"/>
      <c r="T198" s="163"/>
      <c r="U198" s="163"/>
      <c r="V198" s="163"/>
      <c r="W198" s="163"/>
      <c r="X198" s="163"/>
      <c r="Y198" s="163"/>
      <c r="Z198" s="163"/>
    </row>
    <row r="199" spans="1:26" ht="15" customHeight="1">
      <c r="A199" s="180" t="s">
        <v>445</v>
      </c>
      <c r="B199" s="180">
        <v>73683567</v>
      </c>
      <c r="C199" s="180">
        <v>73698212</v>
      </c>
      <c r="D199" s="180" t="s">
        <v>810</v>
      </c>
      <c r="E199" s="180"/>
      <c r="F199" s="180"/>
      <c r="G199" s="180"/>
      <c r="H199" s="180"/>
      <c r="I199" s="180"/>
      <c r="J199" s="180"/>
      <c r="K199" s="180"/>
      <c r="L199" s="180"/>
      <c r="M199" s="180"/>
      <c r="N199" s="180"/>
      <c r="O199" s="163"/>
      <c r="P199" s="163"/>
      <c r="Q199" s="163"/>
      <c r="R199" s="163"/>
      <c r="S199" s="163"/>
      <c r="T199" s="163"/>
      <c r="U199" s="163"/>
      <c r="V199" s="163"/>
      <c r="W199" s="163"/>
      <c r="X199" s="163"/>
      <c r="Y199" s="163"/>
      <c r="Z199" s="163"/>
    </row>
    <row r="200" spans="1:26" ht="15" customHeight="1">
      <c r="A200" s="180" t="s">
        <v>445</v>
      </c>
      <c r="B200" s="180">
        <v>73699205</v>
      </c>
      <c r="C200" s="180">
        <v>73719658</v>
      </c>
      <c r="D200" s="180" t="s">
        <v>811</v>
      </c>
      <c r="E200" s="180"/>
      <c r="F200" s="180"/>
      <c r="G200" s="180"/>
      <c r="H200" s="180"/>
      <c r="I200" s="180"/>
      <c r="J200" s="180"/>
      <c r="K200" s="180"/>
      <c r="L200" s="180"/>
      <c r="M200" s="180"/>
      <c r="N200" s="180"/>
      <c r="O200" s="163"/>
      <c r="P200" s="163"/>
      <c r="Q200" s="163"/>
      <c r="R200" s="163"/>
      <c r="S200" s="163"/>
      <c r="T200" s="163"/>
      <c r="U200" s="163"/>
      <c r="V200" s="163"/>
      <c r="W200" s="163"/>
      <c r="X200" s="163"/>
      <c r="Y200" s="163"/>
      <c r="Z200" s="163"/>
    </row>
    <row r="201" spans="1:26" ht="15" customHeight="1">
      <c r="A201" s="180" t="s">
        <v>445</v>
      </c>
      <c r="B201" s="180">
        <v>73711316</v>
      </c>
      <c r="C201" s="180">
        <v>73711397</v>
      </c>
      <c r="D201" s="180" t="s">
        <v>812</v>
      </c>
      <c r="E201" s="180"/>
      <c r="F201" s="180"/>
      <c r="G201" s="180"/>
      <c r="H201" s="180"/>
      <c r="I201" s="180"/>
      <c r="J201" s="180"/>
      <c r="K201" s="180"/>
      <c r="L201" s="180"/>
      <c r="M201" s="180"/>
      <c r="N201" s="180"/>
      <c r="O201" s="163"/>
      <c r="P201" s="163"/>
      <c r="Q201" s="163"/>
      <c r="R201" s="163"/>
      <c r="S201" s="163"/>
      <c r="T201" s="163"/>
      <c r="U201" s="163"/>
      <c r="V201" s="163"/>
      <c r="W201" s="163"/>
      <c r="X201" s="163"/>
      <c r="Y201" s="163"/>
      <c r="Z201" s="163"/>
    </row>
    <row r="202" spans="1:26" ht="15" customHeight="1">
      <c r="A202" s="180" t="s">
        <v>445</v>
      </c>
      <c r="B202" s="180">
        <v>73732568</v>
      </c>
      <c r="C202" s="180">
        <v>73732868</v>
      </c>
      <c r="D202" s="180" t="s">
        <v>814</v>
      </c>
      <c r="E202" s="180"/>
      <c r="F202" s="180"/>
      <c r="G202" s="180"/>
      <c r="H202" s="180"/>
      <c r="I202" s="180"/>
      <c r="J202" s="180"/>
      <c r="K202" s="180"/>
      <c r="L202" s="180"/>
      <c r="M202" s="180"/>
      <c r="N202" s="180"/>
      <c r="O202" s="163"/>
      <c r="P202" s="163"/>
      <c r="Q202" s="163"/>
      <c r="R202" s="163"/>
      <c r="S202" s="163"/>
      <c r="T202" s="163"/>
      <c r="U202" s="163"/>
      <c r="V202" s="163"/>
      <c r="W202" s="163"/>
      <c r="X202" s="163"/>
      <c r="Y202" s="163"/>
      <c r="Z202" s="163"/>
    </row>
    <row r="203" spans="1:26" ht="15" customHeight="1">
      <c r="A203" s="180" t="s">
        <v>445</v>
      </c>
      <c r="B203" s="180">
        <v>73735037</v>
      </c>
      <c r="C203" s="180">
        <v>73736054</v>
      </c>
      <c r="D203" s="180" t="s">
        <v>816</v>
      </c>
      <c r="E203" s="180"/>
      <c r="F203" s="180"/>
      <c r="G203" s="180"/>
      <c r="H203" s="180"/>
      <c r="I203" s="180"/>
      <c r="J203" s="180"/>
      <c r="K203" s="180"/>
      <c r="L203" s="180"/>
      <c r="M203" s="180"/>
      <c r="N203" s="180"/>
      <c r="O203" s="163"/>
      <c r="P203" s="163"/>
      <c r="Q203" s="163"/>
      <c r="R203" s="163"/>
      <c r="S203" s="163"/>
      <c r="T203" s="163"/>
      <c r="U203" s="163"/>
      <c r="V203" s="163"/>
      <c r="W203" s="163"/>
      <c r="X203" s="163"/>
      <c r="Y203" s="163"/>
      <c r="Z203" s="163"/>
    </row>
    <row r="204" spans="1:26" ht="15" customHeight="1">
      <c r="A204" s="180" t="s">
        <v>445</v>
      </c>
      <c r="B204" s="180">
        <v>73736093</v>
      </c>
      <c r="C204" s="180">
        <v>73738867</v>
      </c>
      <c r="D204" s="180" t="s">
        <v>818</v>
      </c>
      <c r="E204" s="180"/>
      <c r="F204" s="180"/>
      <c r="G204" s="180"/>
      <c r="H204" s="180"/>
      <c r="I204" s="180"/>
      <c r="J204" s="180"/>
      <c r="K204" s="180"/>
      <c r="L204" s="180"/>
      <c r="M204" s="180"/>
      <c r="N204" s="180"/>
      <c r="O204" s="163"/>
      <c r="P204" s="163"/>
      <c r="Q204" s="163"/>
      <c r="R204" s="163"/>
      <c r="S204" s="163"/>
      <c r="T204" s="163"/>
      <c r="U204" s="163"/>
      <c r="V204" s="163"/>
      <c r="W204" s="163"/>
      <c r="X204" s="163"/>
      <c r="Y204" s="163"/>
      <c r="Z204" s="163"/>
    </row>
    <row r="205" spans="1:26" ht="15" customHeight="1">
      <c r="A205" s="180" t="s">
        <v>445</v>
      </c>
      <c r="B205" s="180">
        <v>73768996</v>
      </c>
      <c r="C205" s="180">
        <v>73770270</v>
      </c>
      <c r="D205" s="180" t="s">
        <v>820</v>
      </c>
      <c r="E205" s="180"/>
      <c r="F205" s="180"/>
      <c r="G205" s="180"/>
      <c r="H205" s="180"/>
      <c r="I205" s="180"/>
      <c r="J205" s="180"/>
      <c r="K205" s="180"/>
      <c r="L205" s="180"/>
      <c r="M205" s="180"/>
      <c r="N205" s="180"/>
      <c r="O205" s="163"/>
      <c r="P205" s="163"/>
      <c r="Q205" s="163"/>
      <c r="R205" s="163"/>
      <c r="S205" s="163"/>
      <c r="T205" s="163"/>
      <c r="U205" s="163"/>
      <c r="V205" s="163"/>
      <c r="W205" s="163"/>
      <c r="X205" s="163"/>
      <c r="Y205" s="163"/>
      <c r="Z205" s="163"/>
    </row>
    <row r="206" spans="1:26" ht="15" customHeight="1">
      <c r="A206" s="180" t="s">
        <v>445</v>
      </c>
      <c r="B206" s="180">
        <v>73827743</v>
      </c>
      <c r="C206" s="180">
        <v>73832684</v>
      </c>
      <c r="D206" s="180" t="s">
        <v>822</v>
      </c>
      <c r="E206" s="180"/>
      <c r="F206" s="180"/>
      <c r="G206" s="180"/>
      <c r="H206" s="180"/>
      <c r="I206" s="180"/>
      <c r="J206" s="180"/>
      <c r="K206" s="180"/>
      <c r="L206" s="180"/>
      <c r="M206" s="180"/>
      <c r="N206" s="180"/>
      <c r="O206" s="163"/>
      <c r="P206" s="163"/>
      <c r="Q206" s="163"/>
      <c r="R206" s="163"/>
      <c r="S206" s="163"/>
      <c r="T206" s="163"/>
      <c r="U206" s="163"/>
      <c r="V206" s="163"/>
      <c r="W206" s="163"/>
      <c r="X206" s="163"/>
      <c r="Y206" s="163"/>
      <c r="Z206" s="163"/>
    </row>
    <row r="207" spans="1:26" ht="15" customHeight="1">
      <c r="A207" s="180" t="s">
        <v>445</v>
      </c>
      <c r="B207" s="180">
        <v>73834589</v>
      </c>
      <c r="C207" s="180">
        <v>73842535</v>
      </c>
      <c r="D207" s="180" t="s">
        <v>825</v>
      </c>
      <c r="E207" s="180"/>
      <c r="F207" s="180"/>
      <c r="G207" s="180"/>
      <c r="H207" s="180"/>
      <c r="I207" s="180"/>
      <c r="J207" s="180"/>
      <c r="K207" s="180"/>
      <c r="L207" s="180"/>
      <c r="M207" s="180"/>
      <c r="N207" s="180"/>
      <c r="O207" s="163"/>
      <c r="P207" s="163"/>
      <c r="Q207" s="163"/>
      <c r="R207" s="163"/>
      <c r="S207" s="163"/>
      <c r="T207" s="163"/>
      <c r="U207" s="163"/>
      <c r="V207" s="163"/>
      <c r="W207" s="163"/>
      <c r="X207" s="163"/>
      <c r="Y207" s="163"/>
      <c r="Z207" s="163"/>
    </row>
    <row r="208" spans="1:26" ht="15" customHeight="1">
      <c r="A208" s="180" t="s">
        <v>445</v>
      </c>
      <c r="B208" s="180">
        <v>73861158</v>
      </c>
      <c r="C208" s="180">
        <v>73865893</v>
      </c>
      <c r="D208" s="180" t="s">
        <v>827</v>
      </c>
      <c r="E208" s="180"/>
      <c r="F208" s="180"/>
      <c r="G208" s="180"/>
      <c r="H208" s="180"/>
      <c r="I208" s="180"/>
      <c r="J208" s="180"/>
      <c r="K208" s="180"/>
      <c r="L208" s="180"/>
      <c r="M208" s="180"/>
      <c r="N208" s="180"/>
      <c r="O208" s="163"/>
      <c r="P208" s="163"/>
      <c r="Q208" s="163"/>
      <c r="R208" s="163"/>
      <c r="S208" s="163"/>
      <c r="T208" s="163"/>
      <c r="U208" s="163"/>
      <c r="V208" s="163"/>
      <c r="W208" s="163"/>
      <c r="X208" s="163"/>
      <c r="Y208" s="163"/>
      <c r="Z208" s="163"/>
    </row>
    <row r="209" spans="1:26" ht="15" customHeight="1">
      <c r="A209" s="180" t="s">
        <v>445</v>
      </c>
      <c r="B209" s="180">
        <v>73985991</v>
      </c>
      <c r="C209" s="180">
        <v>73988767</v>
      </c>
      <c r="D209" s="180" t="s">
        <v>829</v>
      </c>
      <c r="E209" s="180"/>
      <c r="F209" s="180"/>
      <c r="G209" s="180"/>
      <c r="H209" s="180"/>
      <c r="I209" s="180"/>
      <c r="J209" s="180"/>
      <c r="K209" s="180"/>
      <c r="L209" s="180"/>
      <c r="M209" s="180"/>
      <c r="N209" s="180"/>
      <c r="O209" s="163"/>
      <c r="P209" s="163"/>
      <c r="Q209" s="163"/>
      <c r="R209" s="163"/>
      <c r="S209" s="163"/>
      <c r="T209" s="163"/>
      <c r="U209" s="163"/>
      <c r="V209" s="163"/>
      <c r="W209" s="163"/>
      <c r="X209" s="163"/>
      <c r="Y209" s="163"/>
      <c r="Z209" s="163"/>
    </row>
    <row r="210" spans="1:26" ht="15" customHeight="1">
      <c r="A210" s="180" t="s">
        <v>445</v>
      </c>
      <c r="B210" s="180">
        <v>74027788</v>
      </c>
      <c r="C210" s="180">
        <v>74069907</v>
      </c>
      <c r="D210" s="180" t="s">
        <v>831</v>
      </c>
      <c r="E210" s="180"/>
      <c r="F210" s="180"/>
      <c r="G210" s="180"/>
      <c r="H210" s="180"/>
      <c r="I210" s="180"/>
      <c r="J210" s="180"/>
      <c r="K210" s="180"/>
      <c r="L210" s="180"/>
      <c r="M210" s="180"/>
      <c r="N210" s="180"/>
      <c r="O210" s="163"/>
      <c r="P210" s="163"/>
      <c r="Q210" s="163"/>
      <c r="R210" s="163"/>
      <c r="S210" s="163"/>
      <c r="T210" s="163"/>
      <c r="U210" s="163"/>
      <c r="V210" s="163"/>
      <c r="W210" s="163"/>
      <c r="X210" s="163"/>
      <c r="Y210" s="163"/>
      <c r="Z210" s="163"/>
    </row>
    <row r="211" spans="1:26" ht="15" customHeight="1">
      <c r="A211" s="180" t="s">
        <v>445</v>
      </c>
      <c r="B211" s="180">
        <v>74059575</v>
      </c>
      <c r="C211" s="180">
        <v>74062284</v>
      </c>
      <c r="D211" s="180" t="s">
        <v>832</v>
      </c>
      <c r="E211" s="180"/>
      <c r="F211" s="180"/>
      <c r="G211" s="180"/>
      <c r="H211" s="180"/>
      <c r="I211" s="180"/>
      <c r="J211" s="180"/>
      <c r="K211" s="180"/>
      <c r="L211" s="180"/>
      <c r="M211" s="180"/>
      <c r="N211" s="180"/>
      <c r="O211" s="163"/>
      <c r="P211" s="163"/>
      <c r="Q211" s="163"/>
      <c r="R211" s="163"/>
      <c r="S211" s="163"/>
      <c r="T211" s="163"/>
      <c r="U211" s="163"/>
      <c r="V211" s="163"/>
      <c r="W211" s="163"/>
      <c r="X211" s="163"/>
      <c r="Y211" s="163"/>
      <c r="Z211" s="163"/>
    </row>
    <row r="212" spans="1:26" ht="15" customHeight="1">
      <c r="A212" s="180" t="s">
        <v>445</v>
      </c>
      <c r="B212" s="180">
        <v>74083939</v>
      </c>
      <c r="C212" s="180">
        <v>74122525</v>
      </c>
      <c r="D212" s="180" t="s">
        <v>834</v>
      </c>
      <c r="E212" s="180"/>
      <c r="F212" s="180"/>
      <c r="G212" s="180"/>
      <c r="H212" s="180"/>
      <c r="I212" s="180"/>
      <c r="J212" s="180"/>
      <c r="K212" s="180"/>
      <c r="L212" s="180"/>
      <c r="M212" s="180"/>
      <c r="N212" s="180"/>
      <c r="O212" s="163"/>
      <c r="P212" s="163"/>
      <c r="Q212" s="163"/>
      <c r="R212" s="163"/>
      <c r="S212" s="163"/>
      <c r="T212" s="163"/>
      <c r="U212" s="163"/>
      <c r="V212" s="163"/>
      <c r="W212" s="163"/>
      <c r="X212" s="163"/>
      <c r="Y212" s="163"/>
      <c r="Z212" s="163"/>
    </row>
    <row r="213" spans="1:26" ht="15" customHeight="1">
      <c r="A213" s="180" t="s">
        <v>445</v>
      </c>
      <c r="B213" s="180">
        <v>74174244</v>
      </c>
      <c r="C213" s="180">
        <v>74197101</v>
      </c>
      <c r="D213" s="180" t="s">
        <v>836</v>
      </c>
      <c r="E213" s="180"/>
      <c r="F213" s="180"/>
      <c r="G213" s="180"/>
      <c r="H213" s="180"/>
      <c r="I213" s="180"/>
      <c r="J213" s="180"/>
      <c r="K213" s="180"/>
      <c r="L213" s="180"/>
      <c r="M213" s="180"/>
      <c r="N213" s="180"/>
      <c r="O213" s="163"/>
      <c r="P213" s="163"/>
      <c r="Q213" s="163"/>
      <c r="R213" s="163"/>
      <c r="S213" s="163"/>
      <c r="T213" s="163"/>
      <c r="U213" s="163"/>
      <c r="V213" s="163"/>
      <c r="W213" s="163"/>
      <c r="X213" s="163"/>
      <c r="Y213" s="163"/>
      <c r="Z213" s="163"/>
    </row>
    <row r="214" spans="1:26" ht="15" customHeight="1">
      <c r="A214" s="180" t="s">
        <v>445</v>
      </c>
      <c r="B214" s="180">
        <v>74191197</v>
      </c>
      <c r="C214" s="180">
        <v>74191294</v>
      </c>
      <c r="D214" s="180" t="s">
        <v>838</v>
      </c>
      <c r="E214" s="180"/>
      <c r="F214" s="180"/>
      <c r="G214" s="180"/>
      <c r="H214" s="180"/>
      <c r="I214" s="180"/>
      <c r="J214" s="180"/>
      <c r="K214" s="180"/>
      <c r="L214" s="180"/>
      <c r="M214" s="180"/>
      <c r="N214" s="180"/>
      <c r="O214" s="163"/>
      <c r="P214" s="163"/>
      <c r="Q214" s="163"/>
      <c r="R214" s="163"/>
      <c r="S214" s="163"/>
      <c r="T214" s="163"/>
      <c r="U214" s="163"/>
      <c r="V214" s="163"/>
      <c r="W214" s="163"/>
      <c r="X214" s="163"/>
      <c r="Y214" s="163"/>
      <c r="Z214" s="163"/>
    </row>
    <row r="215" spans="1:26" ht="15" customHeight="1">
      <c r="A215" s="180" t="s">
        <v>445</v>
      </c>
      <c r="B215" s="180">
        <v>74209395</v>
      </c>
      <c r="C215" s="180">
        <v>74229834</v>
      </c>
      <c r="D215" s="180" t="s">
        <v>840</v>
      </c>
      <c r="E215" s="180"/>
      <c r="F215" s="180"/>
      <c r="G215" s="180"/>
      <c r="H215" s="180"/>
      <c r="I215" s="180"/>
      <c r="J215" s="180"/>
      <c r="K215" s="180"/>
      <c r="L215" s="180"/>
      <c r="M215" s="180"/>
      <c r="N215" s="180"/>
      <c r="O215" s="163"/>
      <c r="P215" s="163"/>
      <c r="Q215" s="163"/>
      <c r="R215" s="163"/>
      <c r="S215" s="163"/>
      <c r="T215" s="163"/>
      <c r="U215" s="163"/>
      <c r="V215" s="163"/>
      <c r="W215" s="163"/>
      <c r="X215" s="163"/>
      <c r="Y215" s="163"/>
      <c r="Z215" s="163"/>
    </row>
    <row r="216" spans="1:26" ht="15" customHeight="1">
      <c r="A216" s="180" t="s">
        <v>445</v>
      </c>
      <c r="B216" s="180">
        <v>74231536</v>
      </c>
      <c r="C216" s="180">
        <v>74254444</v>
      </c>
      <c r="D216" s="180" t="s">
        <v>842</v>
      </c>
      <c r="E216" s="180"/>
      <c r="F216" s="180"/>
      <c r="G216" s="180"/>
      <c r="H216" s="180"/>
      <c r="I216" s="180"/>
      <c r="J216" s="180"/>
      <c r="K216" s="180"/>
      <c r="L216" s="180"/>
      <c r="M216" s="180"/>
      <c r="N216" s="180"/>
      <c r="O216" s="163"/>
      <c r="P216" s="163"/>
      <c r="Q216" s="163"/>
      <c r="R216" s="163"/>
      <c r="S216" s="163"/>
      <c r="T216" s="163"/>
      <c r="U216" s="163"/>
      <c r="V216" s="163"/>
      <c r="W216" s="163"/>
      <c r="X216" s="163"/>
      <c r="Y216" s="163"/>
      <c r="Z216" s="163"/>
    </row>
    <row r="217" spans="1:26" ht="15" customHeight="1">
      <c r="A217" s="180" t="s">
        <v>445</v>
      </c>
      <c r="B217" s="180">
        <v>74289474</v>
      </c>
      <c r="C217" s="180">
        <v>74405943</v>
      </c>
      <c r="D217" s="180" t="s">
        <v>844</v>
      </c>
      <c r="E217" s="180"/>
      <c r="F217" s="180"/>
      <c r="G217" s="180"/>
      <c r="H217" s="180"/>
      <c r="I217" s="180"/>
      <c r="J217" s="180"/>
      <c r="K217" s="180"/>
      <c r="L217" s="180"/>
      <c r="M217" s="180"/>
      <c r="N217" s="180"/>
      <c r="O217" s="163"/>
      <c r="P217" s="163"/>
      <c r="Q217" s="163"/>
      <c r="R217" s="163"/>
      <c r="S217" s="163"/>
      <c r="T217" s="163"/>
      <c r="U217" s="163"/>
      <c r="V217" s="163"/>
      <c r="W217" s="163"/>
      <c r="X217" s="163"/>
      <c r="Y217" s="163"/>
      <c r="Z217" s="163"/>
    </row>
    <row r="218" spans="1:26" ht="15" customHeight="1">
      <c r="A218" s="180" t="s">
        <v>445</v>
      </c>
      <c r="B218" s="180">
        <v>74453789</v>
      </c>
      <c r="C218" s="180">
        <v>74602590</v>
      </c>
      <c r="D218" s="180" t="s">
        <v>846</v>
      </c>
      <c r="E218" s="180"/>
      <c r="F218" s="180"/>
      <c r="G218" s="180"/>
      <c r="H218" s="180"/>
      <c r="I218" s="180"/>
      <c r="J218" s="180"/>
      <c r="K218" s="180"/>
      <c r="L218" s="180"/>
      <c r="M218" s="180"/>
      <c r="N218" s="180"/>
      <c r="O218" s="163"/>
      <c r="P218" s="163"/>
      <c r="Q218" s="163"/>
      <c r="R218" s="163"/>
      <c r="S218" s="163"/>
      <c r="T218" s="163"/>
      <c r="U218" s="163"/>
      <c r="V218" s="163"/>
      <c r="W218" s="163"/>
      <c r="X218" s="163"/>
      <c r="Y218" s="163"/>
      <c r="Z218" s="163"/>
    </row>
    <row r="219" spans="1:26" ht="15" customHeight="1">
      <c r="A219" s="180" t="s">
        <v>445</v>
      </c>
      <c r="B219" s="180">
        <v>74486690</v>
      </c>
      <c r="C219" s="180">
        <v>74486955</v>
      </c>
      <c r="D219" s="180" t="s">
        <v>715</v>
      </c>
      <c r="E219" s="180"/>
      <c r="F219" s="180"/>
      <c r="G219" s="180"/>
      <c r="H219" s="180"/>
      <c r="I219" s="180"/>
      <c r="J219" s="180"/>
      <c r="K219" s="180"/>
      <c r="L219" s="180"/>
      <c r="M219" s="180"/>
      <c r="N219" s="180"/>
      <c r="O219" s="163"/>
      <c r="P219" s="163"/>
      <c r="Q219" s="163"/>
      <c r="R219" s="163"/>
      <c r="S219" s="163"/>
      <c r="T219" s="163"/>
      <c r="U219" s="163"/>
      <c r="V219" s="163"/>
      <c r="W219" s="163"/>
      <c r="X219" s="163"/>
      <c r="Y219" s="163"/>
      <c r="Z219" s="163"/>
    </row>
    <row r="220" spans="1:26" ht="15" customHeight="1">
      <c r="A220" s="180" t="s">
        <v>445</v>
      </c>
      <c r="B220" s="180">
        <v>74487427</v>
      </c>
      <c r="C220" s="180">
        <v>74487540</v>
      </c>
      <c r="D220" s="180" t="s">
        <v>849</v>
      </c>
      <c r="E220" s="180"/>
      <c r="F220" s="180"/>
      <c r="G220" s="180"/>
      <c r="H220" s="180"/>
      <c r="I220" s="180"/>
      <c r="J220" s="180"/>
      <c r="K220" s="180"/>
      <c r="L220" s="180"/>
      <c r="M220" s="180"/>
      <c r="N220" s="180"/>
      <c r="O220" s="163"/>
      <c r="P220" s="163"/>
      <c r="Q220" s="163"/>
      <c r="R220" s="163"/>
      <c r="S220" s="163"/>
      <c r="T220" s="163"/>
      <c r="U220" s="163"/>
      <c r="V220" s="163"/>
      <c r="W220" s="163"/>
      <c r="X220" s="163"/>
      <c r="Y220" s="163"/>
      <c r="Z220" s="163"/>
    </row>
    <row r="221" spans="1:26" ht="15" customHeight="1">
      <c r="A221" s="180" t="s">
        <v>445</v>
      </c>
      <c r="B221" s="180">
        <v>74606912</v>
      </c>
      <c r="C221" s="180">
        <v>74607299</v>
      </c>
      <c r="D221" s="180" t="s">
        <v>850</v>
      </c>
      <c r="E221" s="180"/>
      <c r="F221" s="180"/>
      <c r="G221" s="180"/>
      <c r="H221" s="180"/>
      <c r="I221" s="180"/>
      <c r="J221" s="180"/>
      <c r="K221" s="180"/>
      <c r="L221" s="180"/>
      <c r="M221" s="180"/>
      <c r="N221" s="180"/>
      <c r="O221" s="163"/>
      <c r="P221" s="163"/>
      <c r="Q221" s="163"/>
      <c r="R221" s="163"/>
      <c r="S221" s="163"/>
      <c r="T221" s="163"/>
      <c r="U221" s="163"/>
      <c r="V221" s="163"/>
      <c r="W221" s="163"/>
      <c r="X221" s="163"/>
      <c r="Y221" s="163"/>
      <c r="Z221" s="163"/>
    </row>
    <row r="222" spans="1:26" ht="15" customHeight="1">
      <c r="A222" s="180" t="s">
        <v>445</v>
      </c>
      <c r="B222" s="180">
        <v>74633509</v>
      </c>
      <c r="C222" s="180">
        <v>74633884</v>
      </c>
      <c r="D222" s="180" t="s">
        <v>852</v>
      </c>
      <c r="E222" s="180"/>
      <c r="F222" s="180"/>
      <c r="G222" s="180"/>
      <c r="H222" s="180"/>
      <c r="I222" s="180"/>
      <c r="J222" s="180"/>
      <c r="K222" s="180"/>
      <c r="L222" s="180"/>
      <c r="M222" s="180"/>
      <c r="N222" s="180"/>
      <c r="O222" s="163"/>
      <c r="P222" s="163"/>
      <c r="Q222" s="163"/>
      <c r="R222" s="163"/>
      <c r="S222" s="163"/>
      <c r="T222" s="163"/>
      <c r="U222" s="163"/>
      <c r="V222" s="163"/>
      <c r="W222" s="163"/>
      <c r="X222" s="163"/>
      <c r="Y222" s="163"/>
      <c r="Z222" s="163"/>
    </row>
    <row r="223" spans="1:26" ht="15" customHeight="1">
      <c r="A223" s="180" t="s">
        <v>445</v>
      </c>
      <c r="B223" s="180">
        <v>74657684</v>
      </c>
      <c r="C223" s="180">
        <v>74760692</v>
      </c>
      <c r="D223" s="180" t="s">
        <v>854</v>
      </c>
      <c r="E223" s="180"/>
      <c r="F223" s="180"/>
      <c r="G223" s="180"/>
      <c r="H223" s="180"/>
      <c r="I223" s="180"/>
      <c r="J223" s="180"/>
      <c r="K223" s="180"/>
      <c r="L223" s="180"/>
      <c r="M223" s="180"/>
      <c r="N223" s="180"/>
      <c r="O223" s="163"/>
      <c r="P223" s="163"/>
      <c r="Q223" s="163"/>
      <c r="R223" s="163"/>
      <c r="S223" s="163"/>
      <c r="T223" s="163"/>
      <c r="U223" s="163"/>
      <c r="V223" s="163"/>
      <c r="W223" s="163"/>
      <c r="X223" s="163"/>
      <c r="Y223" s="163"/>
      <c r="Z223" s="163"/>
    </row>
    <row r="224" spans="1:26" ht="15" customHeight="1">
      <c r="A224" s="180" t="s">
        <v>445</v>
      </c>
      <c r="B224" s="180">
        <v>74688938</v>
      </c>
      <c r="C224" s="180">
        <v>74728765</v>
      </c>
      <c r="D224" s="180" t="s">
        <v>856</v>
      </c>
      <c r="E224" s="180"/>
      <c r="F224" s="180"/>
      <c r="G224" s="180"/>
      <c r="H224" s="180"/>
      <c r="I224" s="180"/>
      <c r="J224" s="180"/>
      <c r="K224" s="180"/>
      <c r="L224" s="180"/>
      <c r="M224" s="180"/>
      <c r="N224" s="180"/>
      <c r="O224" s="163"/>
      <c r="P224" s="163"/>
      <c r="Q224" s="163"/>
      <c r="R224" s="163"/>
      <c r="S224" s="163"/>
      <c r="T224" s="163"/>
      <c r="U224" s="163"/>
      <c r="V224" s="163"/>
      <c r="W224" s="163"/>
      <c r="X224" s="163"/>
      <c r="Y224" s="163"/>
      <c r="Z224" s="163"/>
    </row>
    <row r="225" spans="1:26" ht="15" customHeight="1">
      <c r="A225" s="180" t="s">
        <v>445</v>
      </c>
      <c r="B225" s="180">
        <v>74773961</v>
      </c>
      <c r="C225" s="180">
        <v>74789313</v>
      </c>
      <c r="D225" s="180" t="s">
        <v>858</v>
      </c>
      <c r="E225" s="180"/>
      <c r="F225" s="180"/>
      <c r="G225" s="180"/>
      <c r="H225" s="180"/>
      <c r="I225" s="180"/>
      <c r="J225" s="180"/>
      <c r="K225" s="180"/>
      <c r="L225" s="180"/>
      <c r="M225" s="180"/>
      <c r="N225" s="180"/>
      <c r="O225" s="163"/>
      <c r="P225" s="163"/>
      <c r="Q225" s="163"/>
      <c r="R225" s="163"/>
      <c r="S225" s="163"/>
      <c r="T225" s="163"/>
      <c r="U225" s="163"/>
      <c r="V225" s="163"/>
      <c r="W225" s="163"/>
      <c r="X225" s="163"/>
      <c r="Y225" s="163"/>
      <c r="Z225" s="163"/>
    </row>
    <row r="226" spans="1:26" ht="15" customHeight="1">
      <c r="A226" s="180" t="s">
        <v>445</v>
      </c>
      <c r="B226" s="180">
        <v>74796143</v>
      </c>
      <c r="C226" s="180">
        <v>74851551</v>
      </c>
      <c r="D226" s="180" t="s">
        <v>859</v>
      </c>
      <c r="E226" s="180"/>
      <c r="F226" s="180"/>
      <c r="G226" s="180"/>
      <c r="H226" s="180"/>
      <c r="I226" s="180"/>
      <c r="J226" s="180"/>
      <c r="K226" s="180"/>
      <c r="L226" s="180"/>
      <c r="M226" s="180"/>
      <c r="N226" s="180"/>
      <c r="O226" s="163"/>
      <c r="P226" s="163"/>
      <c r="Q226" s="163"/>
      <c r="R226" s="163"/>
      <c r="S226" s="163"/>
      <c r="T226" s="163"/>
      <c r="U226" s="163"/>
      <c r="V226" s="163"/>
      <c r="W226" s="163"/>
      <c r="X226" s="163"/>
      <c r="Y226" s="163"/>
      <c r="Z226" s="163"/>
    </row>
    <row r="227" spans="1:26" ht="15" customHeight="1">
      <c r="A227" s="180" t="s">
        <v>445</v>
      </c>
      <c r="B227" s="180">
        <v>74895815</v>
      </c>
      <c r="C227" s="180">
        <v>74895917</v>
      </c>
      <c r="D227" s="180" t="s">
        <v>758</v>
      </c>
      <c r="E227" s="180"/>
      <c r="F227" s="180"/>
      <c r="G227" s="180"/>
      <c r="H227" s="180"/>
      <c r="I227" s="180"/>
      <c r="J227" s="180"/>
      <c r="K227" s="180"/>
      <c r="L227" s="180"/>
      <c r="M227" s="180"/>
      <c r="N227" s="180"/>
      <c r="O227" s="163"/>
      <c r="P227" s="163"/>
      <c r="Q227" s="163"/>
      <c r="R227" s="163"/>
      <c r="S227" s="163"/>
      <c r="T227" s="163"/>
      <c r="U227" s="163"/>
      <c r="V227" s="163"/>
      <c r="W227" s="163"/>
      <c r="X227" s="163"/>
      <c r="Y227" s="163"/>
      <c r="Z227" s="163"/>
    </row>
    <row r="228" spans="1:26" ht="15" customHeight="1">
      <c r="A228" s="180" t="s">
        <v>445</v>
      </c>
      <c r="B228" s="180">
        <v>74964817</v>
      </c>
      <c r="C228" s="180">
        <v>75024798</v>
      </c>
      <c r="D228" s="180" t="s">
        <v>862</v>
      </c>
      <c r="E228" s="180"/>
      <c r="F228" s="180"/>
      <c r="G228" s="180"/>
      <c r="H228" s="180"/>
      <c r="I228" s="180"/>
      <c r="J228" s="180"/>
      <c r="K228" s="180"/>
      <c r="L228" s="180"/>
      <c r="M228" s="180"/>
      <c r="N228" s="180"/>
      <c r="O228" s="163"/>
      <c r="P228" s="163"/>
      <c r="Q228" s="163"/>
      <c r="R228" s="163"/>
      <c r="S228" s="163"/>
      <c r="T228" s="163"/>
      <c r="U228" s="163"/>
      <c r="V228" s="163"/>
      <c r="W228" s="163"/>
      <c r="X228" s="163"/>
      <c r="Y228" s="163"/>
      <c r="Z228" s="163"/>
    </row>
    <row r="229" spans="1:26" ht="15" customHeight="1">
      <c r="A229" s="180" t="s">
        <v>445</v>
      </c>
      <c r="B229" s="180">
        <v>75042182</v>
      </c>
      <c r="C229" s="180">
        <v>75073793</v>
      </c>
      <c r="D229" s="180" t="s">
        <v>863</v>
      </c>
      <c r="E229" s="180"/>
      <c r="F229" s="180"/>
      <c r="G229" s="180"/>
      <c r="H229" s="180"/>
      <c r="I229" s="180"/>
      <c r="J229" s="180"/>
      <c r="K229" s="180"/>
      <c r="L229" s="180"/>
      <c r="M229" s="180"/>
      <c r="N229" s="180"/>
      <c r="O229" s="163"/>
      <c r="P229" s="163"/>
      <c r="Q229" s="163"/>
      <c r="R229" s="163"/>
      <c r="S229" s="163"/>
      <c r="T229" s="163"/>
      <c r="U229" s="163"/>
      <c r="V229" s="163"/>
      <c r="W229" s="163"/>
      <c r="X229" s="163"/>
      <c r="Y229" s="163"/>
      <c r="Z229" s="163"/>
    </row>
    <row r="230" spans="1:26" ht="15" customHeight="1">
      <c r="A230" s="180" t="s">
        <v>445</v>
      </c>
      <c r="B230" s="180">
        <v>75057876</v>
      </c>
      <c r="C230" s="180">
        <v>75058188</v>
      </c>
      <c r="D230" s="180" t="s">
        <v>715</v>
      </c>
      <c r="E230" s="180"/>
      <c r="F230" s="180"/>
      <c r="G230" s="180"/>
      <c r="H230" s="180"/>
      <c r="I230" s="180"/>
      <c r="J230" s="180"/>
      <c r="K230" s="180"/>
      <c r="L230" s="180"/>
      <c r="M230" s="180"/>
      <c r="N230" s="180"/>
      <c r="O230" s="163"/>
      <c r="P230" s="163"/>
      <c r="Q230" s="163"/>
      <c r="R230" s="163"/>
      <c r="S230" s="163"/>
      <c r="T230" s="163"/>
      <c r="U230" s="163"/>
      <c r="V230" s="163"/>
      <c r="W230" s="163"/>
      <c r="X230" s="163"/>
      <c r="Y230" s="163"/>
      <c r="Z230" s="163"/>
    </row>
    <row r="231" spans="1:26" ht="15" customHeight="1">
      <c r="A231" s="180" t="s">
        <v>445</v>
      </c>
      <c r="B231" s="180">
        <v>75092580</v>
      </c>
      <c r="C231" s="180">
        <v>75149817</v>
      </c>
      <c r="D231" s="180" t="s">
        <v>866</v>
      </c>
      <c r="E231" s="180"/>
      <c r="F231" s="180"/>
      <c r="G231" s="180"/>
      <c r="H231" s="180"/>
      <c r="I231" s="180"/>
      <c r="J231" s="180"/>
      <c r="K231" s="180"/>
      <c r="L231" s="180"/>
      <c r="M231" s="180"/>
      <c r="N231" s="180"/>
      <c r="O231" s="163"/>
      <c r="P231" s="163"/>
      <c r="Q231" s="163"/>
      <c r="R231" s="163"/>
      <c r="S231" s="163"/>
      <c r="T231" s="163"/>
      <c r="U231" s="163"/>
      <c r="V231" s="163"/>
      <c r="W231" s="163"/>
      <c r="X231" s="163"/>
      <c r="Y231" s="163"/>
      <c r="Z231" s="163"/>
    </row>
    <row r="232" spans="1:26" ht="15" customHeight="1">
      <c r="A232" s="180" t="s">
        <v>445</v>
      </c>
      <c r="B232" s="180">
        <v>75225432</v>
      </c>
      <c r="C232" s="180">
        <v>75234310</v>
      </c>
      <c r="D232" s="180" t="s">
        <v>868</v>
      </c>
      <c r="E232" s="180"/>
      <c r="F232" s="180"/>
      <c r="G232" s="180"/>
      <c r="H232" s="180"/>
      <c r="I232" s="180"/>
      <c r="J232" s="180"/>
      <c r="K232" s="180"/>
      <c r="L232" s="180"/>
      <c r="M232" s="180"/>
      <c r="N232" s="180"/>
      <c r="O232" s="163"/>
      <c r="P232" s="163"/>
      <c r="Q232" s="163"/>
      <c r="R232" s="163"/>
      <c r="S232" s="163"/>
      <c r="T232" s="163"/>
      <c r="U232" s="163"/>
      <c r="V232" s="163"/>
      <c r="W232" s="163"/>
      <c r="X232" s="163"/>
      <c r="Y232" s="163"/>
      <c r="Z232" s="163"/>
    </row>
    <row r="233" spans="1:26" ht="15" customHeight="1">
      <c r="A233" s="180" t="s">
        <v>445</v>
      </c>
      <c r="B233" s="180">
        <v>75232927</v>
      </c>
      <c r="C233" s="180">
        <v>75233924</v>
      </c>
      <c r="D233" s="180" t="s">
        <v>870</v>
      </c>
      <c r="E233" s="180"/>
      <c r="F233" s="180"/>
      <c r="G233" s="180"/>
      <c r="H233" s="180"/>
      <c r="I233" s="180"/>
      <c r="J233" s="180"/>
      <c r="K233" s="180"/>
      <c r="L233" s="180"/>
      <c r="M233" s="180"/>
      <c r="N233" s="180"/>
      <c r="O233" s="163"/>
      <c r="P233" s="163"/>
      <c r="Q233" s="163"/>
      <c r="R233" s="163"/>
      <c r="S233" s="163"/>
      <c r="T233" s="163"/>
      <c r="U233" s="163"/>
      <c r="V233" s="163"/>
      <c r="W233" s="163"/>
      <c r="X233" s="163"/>
      <c r="Y233" s="163"/>
      <c r="Z233" s="163"/>
    </row>
    <row r="234" spans="1:26" ht="15" customHeight="1">
      <c r="A234" s="180" t="s">
        <v>445</v>
      </c>
      <c r="B234" s="180">
        <v>75297989</v>
      </c>
      <c r="C234" s="180">
        <v>75298091</v>
      </c>
      <c r="D234" s="180" t="s">
        <v>758</v>
      </c>
      <c r="E234" s="180"/>
      <c r="F234" s="180"/>
      <c r="G234" s="180"/>
      <c r="H234" s="180"/>
      <c r="I234" s="180"/>
      <c r="J234" s="180"/>
      <c r="K234" s="180"/>
      <c r="L234" s="180"/>
      <c r="M234" s="180"/>
      <c r="N234" s="180"/>
      <c r="O234" s="163"/>
      <c r="P234" s="163"/>
      <c r="Q234" s="163"/>
      <c r="R234" s="163"/>
      <c r="S234" s="163"/>
      <c r="T234" s="163"/>
      <c r="U234" s="163"/>
      <c r="V234" s="163"/>
      <c r="W234" s="163"/>
      <c r="X234" s="163"/>
      <c r="Y234" s="163"/>
      <c r="Z234" s="163"/>
    </row>
    <row r="235" spans="1:26" ht="15" customHeight="1">
      <c r="A235" s="180" t="s">
        <v>445</v>
      </c>
      <c r="B235" s="180">
        <v>75325958</v>
      </c>
      <c r="C235" s="180">
        <v>75326060</v>
      </c>
      <c r="D235" s="180" t="s">
        <v>758</v>
      </c>
      <c r="E235" s="180"/>
      <c r="F235" s="180"/>
      <c r="G235" s="180"/>
      <c r="H235" s="180"/>
      <c r="I235" s="180"/>
      <c r="J235" s="180"/>
      <c r="K235" s="180"/>
      <c r="L235" s="180"/>
      <c r="M235" s="180"/>
      <c r="N235" s="180"/>
      <c r="O235" s="163"/>
      <c r="P235" s="163"/>
      <c r="Q235" s="163"/>
      <c r="R235" s="163"/>
      <c r="S235" s="163"/>
      <c r="T235" s="163"/>
      <c r="U235" s="163"/>
      <c r="V235" s="163"/>
      <c r="W235" s="163"/>
      <c r="X235" s="163"/>
      <c r="Y235" s="163"/>
      <c r="Z235" s="163"/>
    </row>
    <row r="236" spans="1:26" ht="15" customHeight="1">
      <c r="A236" s="180" t="s">
        <v>445</v>
      </c>
      <c r="B236" s="180">
        <v>75353884</v>
      </c>
      <c r="C236" s="180">
        <v>75353986</v>
      </c>
      <c r="D236" s="180" t="s">
        <v>758</v>
      </c>
      <c r="E236" s="180"/>
      <c r="F236" s="180"/>
      <c r="G236" s="180"/>
      <c r="H236" s="180"/>
      <c r="I236" s="180"/>
      <c r="J236" s="180"/>
      <c r="K236" s="180"/>
      <c r="L236" s="180"/>
      <c r="M236" s="180"/>
      <c r="N236" s="180"/>
      <c r="O236" s="163"/>
      <c r="P236" s="163"/>
      <c r="Q236" s="163"/>
      <c r="R236" s="163"/>
      <c r="S236" s="163"/>
      <c r="T236" s="163"/>
      <c r="U236" s="163"/>
      <c r="V236" s="163"/>
      <c r="W236" s="163"/>
      <c r="X236" s="163"/>
      <c r="Y236" s="163"/>
      <c r="Z236" s="163"/>
    </row>
    <row r="237" spans="1:26" ht="15" customHeight="1">
      <c r="A237" s="180" t="s">
        <v>445</v>
      </c>
      <c r="B237" s="180">
        <v>75381637</v>
      </c>
      <c r="C237" s="180">
        <v>75381739</v>
      </c>
      <c r="D237" s="180" t="s">
        <v>758</v>
      </c>
      <c r="E237" s="180"/>
      <c r="F237" s="180"/>
      <c r="G237" s="180"/>
      <c r="H237" s="180"/>
      <c r="I237" s="180"/>
      <c r="J237" s="180"/>
      <c r="K237" s="180"/>
      <c r="L237" s="180"/>
      <c r="M237" s="180"/>
      <c r="N237" s="180"/>
      <c r="O237" s="163"/>
      <c r="P237" s="163"/>
      <c r="Q237" s="163"/>
      <c r="R237" s="163"/>
      <c r="S237" s="163"/>
      <c r="T237" s="163"/>
      <c r="U237" s="163"/>
      <c r="V237" s="163"/>
      <c r="W237" s="163"/>
      <c r="X237" s="163"/>
      <c r="Y237" s="163"/>
      <c r="Z237" s="163"/>
    </row>
    <row r="238" spans="1:26" ht="15" customHeight="1">
      <c r="A238" s="180" t="s">
        <v>445</v>
      </c>
      <c r="B238" s="180">
        <v>75395628</v>
      </c>
      <c r="C238" s="180">
        <v>75405613</v>
      </c>
      <c r="D238" s="180" t="s">
        <v>875</v>
      </c>
      <c r="E238" s="180"/>
      <c r="F238" s="180"/>
      <c r="G238" s="180"/>
      <c r="H238" s="180"/>
      <c r="I238" s="180"/>
      <c r="J238" s="180"/>
      <c r="K238" s="180"/>
      <c r="L238" s="180"/>
      <c r="M238" s="180"/>
      <c r="N238" s="180"/>
      <c r="O238" s="163"/>
      <c r="P238" s="163"/>
      <c r="Q238" s="163"/>
      <c r="R238" s="163"/>
      <c r="S238" s="163"/>
      <c r="T238" s="163"/>
      <c r="U238" s="163"/>
      <c r="V238" s="163"/>
      <c r="W238" s="163"/>
      <c r="X238" s="163"/>
      <c r="Y238" s="163"/>
      <c r="Z238" s="163"/>
    </row>
    <row r="239" spans="1:26" ht="15" customHeight="1">
      <c r="A239" s="180" t="s">
        <v>445</v>
      </c>
      <c r="B239" s="180">
        <v>75416789</v>
      </c>
      <c r="C239" s="180">
        <v>75486271</v>
      </c>
      <c r="D239" s="180" t="s">
        <v>877</v>
      </c>
      <c r="E239" s="180"/>
      <c r="F239" s="180"/>
      <c r="G239" s="180"/>
      <c r="H239" s="180"/>
      <c r="I239" s="180"/>
      <c r="J239" s="180"/>
      <c r="K239" s="180"/>
      <c r="L239" s="180"/>
      <c r="M239" s="180"/>
      <c r="N239" s="180"/>
      <c r="O239" s="163"/>
      <c r="P239" s="163"/>
      <c r="Q239" s="163"/>
      <c r="R239" s="163"/>
      <c r="S239" s="163"/>
      <c r="T239" s="163"/>
      <c r="U239" s="163"/>
      <c r="V239" s="163"/>
      <c r="W239" s="163"/>
      <c r="X239" s="163"/>
      <c r="Y239" s="163"/>
      <c r="Z239" s="163"/>
    </row>
    <row r="240" spans="1:26" ht="15" customHeight="1">
      <c r="A240" s="180" t="s">
        <v>445</v>
      </c>
      <c r="B240" s="180">
        <v>107202563</v>
      </c>
      <c r="C240" s="180">
        <v>107564514</v>
      </c>
      <c r="D240" s="180" t="s">
        <v>881</v>
      </c>
      <c r="E240" s="180"/>
      <c r="F240" s="180"/>
      <c r="G240" s="180"/>
      <c r="H240" s="180"/>
      <c r="I240" s="180"/>
      <c r="J240" s="180"/>
      <c r="K240" s="180"/>
      <c r="L240" s="180"/>
      <c r="M240" s="180"/>
      <c r="N240" s="180"/>
      <c r="O240" s="163"/>
      <c r="P240" s="163"/>
      <c r="Q240" s="163"/>
      <c r="R240" s="163"/>
      <c r="S240" s="163"/>
      <c r="T240" s="163"/>
      <c r="U240" s="163"/>
      <c r="V240" s="163"/>
      <c r="W240" s="163"/>
      <c r="X240" s="163"/>
      <c r="Y240" s="163"/>
      <c r="Z240" s="163"/>
    </row>
    <row r="241" spans="1:26" ht="15" customHeight="1">
      <c r="A241" s="180" t="s">
        <v>445</v>
      </c>
      <c r="B241" s="180">
        <v>143621451</v>
      </c>
      <c r="C241" s="180">
        <v>143730409</v>
      </c>
      <c r="D241" s="180" t="s">
        <v>883</v>
      </c>
      <c r="E241" s="180"/>
      <c r="F241" s="180"/>
      <c r="G241" s="180"/>
      <c r="H241" s="180"/>
      <c r="I241" s="180"/>
      <c r="J241" s="180"/>
      <c r="K241" s="180"/>
      <c r="L241" s="180"/>
      <c r="M241" s="180"/>
      <c r="N241" s="180"/>
      <c r="O241" s="163"/>
      <c r="P241" s="163"/>
      <c r="Q241" s="163"/>
      <c r="R241" s="163"/>
      <c r="S241" s="163"/>
      <c r="T241" s="163"/>
      <c r="U241" s="163"/>
      <c r="V241" s="163"/>
      <c r="W241" s="163"/>
      <c r="X241" s="163"/>
      <c r="Y241" s="163"/>
      <c r="Z241" s="163"/>
    </row>
    <row r="242" spans="1:26" ht="15" customHeight="1">
      <c r="A242" s="180" t="s">
        <v>445</v>
      </c>
      <c r="B242" s="180">
        <v>143754627</v>
      </c>
      <c r="C242" s="180">
        <v>143754730</v>
      </c>
      <c r="D242" s="180" t="s">
        <v>884</v>
      </c>
      <c r="E242" s="180"/>
      <c r="F242" s="180"/>
      <c r="G242" s="180"/>
      <c r="H242" s="180"/>
      <c r="I242" s="180"/>
      <c r="J242" s="180"/>
      <c r="K242" s="180"/>
      <c r="L242" s="180"/>
      <c r="M242" s="180"/>
      <c r="N242" s="180"/>
      <c r="O242" s="163"/>
      <c r="P242" s="163"/>
      <c r="Q242" s="163"/>
      <c r="R242" s="163"/>
      <c r="S242" s="163"/>
      <c r="T242" s="163"/>
      <c r="U242" s="163"/>
      <c r="V242" s="163"/>
      <c r="W242" s="163"/>
      <c r="X242" s="163"/>
      <c r="Y242" s="163"/>
      <c r="Z242" s="163"/>
    </row>
    <row r="243" spans="1:26" ht="15" customHeight="1">
      <c r="A243" s="180" t="s">
        <v>445</v>
      </c>
      <c r="B243" s="180">
        <v>143755088</v>
      </c>
      <c r="C243" s="180">
        <v>143757696</v>
      </c>
      <c r="D243" s="180" t="s">
        <v>886</v>
      </c>
      <c r="E243" s="180"/>
      <c r="F243" s="180"/>
      <c r="G243" s="180"/>
      <c r="H243" s="180"/>
      <c r="I243" s="180"/>
      <c r="J243" s="180"/>
      <c r="K243" s="180"/>
      <c r="L243" s="180"/>
      <c r="M243" s="180"/>
      <c r="N243" s="180"/>
      <c r="O243" s="163"/>
      <c r="P243" s="163"/>
      <c r="Q243" s="163"/>
      <c r="R243" s="163"/>
      <c r="S243" s="163"/>
      <c r="T243" s="163"/>
      <c r="U243" s="163"/>
      <c r="V243" s="163"/>
      <c r="W243" s="163"/>
      <c r="X243" s="163"/>
      <c r="Y243" s="163"/>
      <c r="Z243" s="163"/>
    </row>
    <row r="244" spans="1:26" ht="15" customHeight="1">
      <c r="A244" s="180" t="s">
        <v>445</v>
      </c>
      <c r="B244" s="180">
        <v>150000751</v>
      </c>
      <c r="C244" s="180">
        <v>150005124</v>
      </c>
      <c r="D244" s="180" t="s">
        <v>888</v>
      </c>
      <c r="E244" s="180"/>
      <c r="F244" s="180"/>
      <c r="G244" s="180"/>
      <c r="H244" s="180"/>
      <c r="I244" s="180"/>
      <c r="J244" s="180"/>
      <c r="K244" s="180"/>
      <c r="L244" s="180"/>
      <c r="M244" s="180"/>
      <c r="N244" s="180"/>
      <c r="O244" s="163"/>
      <c r="P244" s="163"/>
      <c r="Q244" s="163"/>
      <c r="R244" s="163"/>
      <c r="S244" s="163"/>
      <c r="T244" s="163"/>
      <c r="U244" s="163"/>
      <c r="V244" s="163"/>
      <c r="W244" s="163"/>
      <c r="X244" s="163"/>
      <c r="Y244" s="163"/>
      <c r="Z244" s="163"/>
    </row>
    <row r="245" spans="1:26" ht="15" customHeight="1">
      <c r="A245" s="180" t="s">
        <v>446</v>
      </c>
      <c r="B245" s="180">
        <v>7778590</v>
      </c>
      <c r="C245" s="180">
        <v>7781413</v>
      </c>
      <c r="D245" s="180" t="s">
        <v>890</v>
      </c>
      <c r="E245" s="180"/>
      <c r="F245" s="180"/>
      <c r="G245" s="180"/>
      <c r="H245" s="180"/>
      <c r="I245" s="180"/>
      <c r="J245" s="180"/>
      <c r="K245" s="180"/>
      <c r="L245" s="180"/>
      <c r="M245" s="180"/>
      <c r="N245" s="180"/>
      <c r="O245" s="163"/>
      <c r="P245" s="163"/>
      <c r="Q245" s="163"/>
      <c r="R245" s="163"/>
      <c r="S245" s="163"/>
      <c r="T245" s="163"/>
      <c r="U245" s="163"/>
      <c r="V245" s="163"/>
      <c r="W245" s="163"/>
      <c r="X245" s="163"/>
      <c r="Y245" s="163"/>
      <c r="Z245" s="163"/>
    </row>
    <row r="246" spans="1:26" ht="15" customHeight="1">
      <c r="A246" s="180" t="s">
        <v>446</v>
      </c>
      <c r="B246" s="180">
        <v>7811719</v>
      </c>
      <c r="C246" s="180">
        <v>7815716</v>
      </c>
      <c r="D246" s="180" t="s">
        <v>891</v>
      </c>
      <c r="E246" s="180"/>
      <c r="F246" s="180"/>
      <c r="G246" s="180"/>
      <c r="H246" s="180"/>
      <c r="I246" s="180"/>
      <c r="J246" s="180"/>
      <c r="K246" s="180"/>
      <c r="L246" s="180"/>
      <c r="M246" s="180"/>
      <c r="N246" s="180"/>
      <c r="O246" s="163"/>
      <c r="P246" s="163"/>
      <c r="Q246" s="163"/>
      <c r="R246" s="163"/>
      <c r="S246" s="163"/>
      <c r="T246" s="163"/>
      <c r="U246" s="163"/>
      <c r="V246" s="163"/>
      <c r="W246" s="163"/>
      <c r="X246" s="163"/>
      <c r="Y246" s="163"/>
      <c r="Z246" s="163"/>
    </row>
    <row r="247" spans="1:26" ht="15" customHeight="1">
      <c r="A247" s="180" t="s">
        <v>446</v>
      </c>
      <c r="B247" s="180">
        <v>7821965</v>
      </c>
      <c r="C247" s="180">
        <v>7823889</v>
      </c>
      <c r="D247" s="180" t="s">
        <v>893</v>
      </c>
      <c r="E247" s="180"/>
      <c r="F247" s="180"/>
      <c r="G247" s="180"/>
      <c r="H247" s="180"/>
      <c r="I247" s="180"/>
      <c r="J247" s="180"/>
      <c r="K247" s="180"/>
      <c r="L247" s="180"/>
      <c r="M247" s="180"/>
      <c r="N247" s="180"/>
      <c r="O247" s="163"/>
      <c r="P247" s="163"/>
      <c r="Q247" s="163"/>
      <c r="R247" s="163"/>
      <c r="S247" s="163"/>
      <c r="T247" s="163"/>
      <c r="U247" s="163"/>
      <c r="V247" s="163"/>
      <c r="W247" s="163"/>
      <c r="X247" s="163"/>
      <c r="Y247" s="163"/>
      <c r="Z247" s="163"/>
    </row>
    <row r="248" spans="1:26" ht="15" customHeight="1">
      <c r="A248" s="180" t="s">
        <v>446</v>
      </c>
      <c r="B248" s="180">
        <v>7825171</v>
      </c>
      <c r="C248" s="180">
        <v>7829053</v>
      </c>
      <c r="D248" s="180" t="s">
        <v>895</v>
      </c>
      <c r="E248" s="180"/>
      <c r="F248" s="180"/>
      <c r="G248" s="180"/>
      <c r="H248" s="180"/>
      <c r="I248" s="180"/>
      <c r="J248" s="180"/>
      <c r="K248" s="180"/>
      <c r="L248" s="180"/>
      <c r="M248" s="180"/>
      <c r="N248" s="180"/>
      <c r="O248" s="163"/>
      <c r="P248" s="163"/>
      <c r="Q248" s="163"/>
      <c r="R248" s="163"/>
      <c r="S248" s="163"/>
      <c r="T248" s="163"/>
      <c r="U248" s="163"/>
      <c r="V248" s="163"/>
      <c r="W248" s="163"/>
      <c r="X248" s="163"/>
      <c r="Y248" s="163"/>
      <c r="Z248" s="163"/>
    </row>
    <row r="249" spans="1:26" ht="15" customHeight="1">
      <c r="A249" s="180" t="s">
        <v>446</v>
      </c>
      <c r="B249" s="180">
        <v>7836470</v>
      </c>
      <c r="C249" s="180">
        <v>7841242</v>
      </c>
      <c r="D249" s="180" t="s">
        <v>897</v>
      </c>
      <c r="E249" s="180"/>
      <c r="F249" s="180"/>
      <c r="G249" s="180"/>
      <c r="H249" s="180"/>
      <c r="I249" s="180"/>
      <c r="J249" s="180"/>
      <c r="K249" s="180"/>
      <c r="L249" s="180"/>
      <c r="M249" s="180"/>
      <c r="N249" s="180"/>
      <c r="O249" s="163"/>
      <c r="P249" s="163"/>
      <c r="Q249" s="163"/>
      <c r="R249" s="163"/>
      <c r="S249" s="163"/>
      <c r="T249" s="163"/>
      <c r="U249" s="163"/>
      <c r="V249" s="163"/>
      <c r="W249" s="163"/>
      <c r="X249" s="163"/>
      <c r="Y249" s="163"/>
      <c r="Z249" s="163"/>
    </row>
    <row r="250" spans="1:26" ht="15" customHeight="1">
      <c r="A250" s="180" t="s">
        <v>446</v>
      </c>
      <c r="B250" s="180">
        <v>7847875</v>
      </c>
      <c r="C250" s="180">
        <v>7850436</v>
      </c>
      <c r="D250" s="180" t="s">
        <v>899</v>
      </c>
      <c r="E250" s="180"/>
      <c r="F250" s="180"/>
      <c r="G250" s="180"/>
      <c r="H250" s="180"/>
      <c r="I250" s="180"/>
      <c r="J250" s="180"/>
      <c r="K250" s="180"/>
      <c r="L250" s="180"/>
      <c r="M250" s="180"/>
      <c r="N250" s="180"/>
      <c r="O250" s="163"/>
      <c r="P250" s="163"/>
      <c r="Q250" s="163"/>
      <c r="R250" s="163"/>
      <c r="S250" s="163"/>
      <c r="T250" s="163"/>
      <c r="U250" s="163"/>
      <c r="V250" s="163"/>
      <c r="W250" s="163"/>
      <c r="X250" s="163"/>
      <c r="Y250" s="163"/>
      <c r="Z250" s="163"/>
    </row>
    <row r="251" spans="1:26" ht="15" customHeight="1">
      <c r="A251" s="180" t="s">
        <v>446</v>
      </c>
      <c r="B251" s="180">
        <v>7881203</v>
      </c>
      <c r="C251" s="180">
        <v>7882664</v>
      </c>
      <c r="D251" s="180" t="s">
        <v>900</v>
      </c>
      <c r="E251" s="180"/>
      <c r="F251" s="180"/>
      <c r="G251" s="180"/>
      <c r="H251" s="180"/>
      <c r="I251" s="180"/>
      <c r="J251" s="180"/>
      <c r="K251" s="180"/>
      <c r="L251" s="180"/>
      <c r="M251" s="180"/>
      <c r="N251" s="180"/>
      <c r="O251" s="163"/>
      <c r="P251" s="163"/>
      <c r="Q251" s="163"/>
      <c r="R251" s="163"/>
      <c r="S251" s="163"/>
      <c r="T251" s="163"/>
      <c r="U251" s="163"/>
      <c r="V251" s="163"/>
      <c r="W251" s="163"/>
      <c r="X251" s="163"/>
      <c r="Y251" s="163"/>
      <c r="Z251" s="163"/>
    </row>
    <row r="252" spans="1:26" ht="15" customHeight="1">
      <c r="A252" s="180" t="s">
        <v>446</v>
      </c>
      <c r="B252" s="180">
        <v>7894628</v>
      </c>
      <c r="C252" s="180">
        <v>7896711</v>
      </c>
      <c r="D252" s="180" t="s">
        <v>902</v>
      </c>
      <c r="E252" s="180"/>
      <c r="F252" s="180"/>
      <c r="G252" s="180"/>
      <c r="H252" s="180"/>
      <c r="I252" s="180"/>
      <c r="J252" s="180"/>
      <c r="K252" s="180"/>
      <c r="L252" s="180"/>
      <c r="M252" s="180"/>
      <c r="N252" s="180"/>
      <c r="O252" s="163"/>
      <c r="P252" s="163"/>
      <c r="Q252" s="163"/>
      <c r="R252" s="163"/>
      <c r="S252" s="163"/>
      <c r="T252" s="163"/>
      <c r="U252" s="163"/>
      <c r="V252" s="163"/>
      <c r="W252" s="163"/>
      <c r="X252" s="163"/>
      <c r="Y252" s="163"/>
      <c r="Z252" s="163"/>
    </row>
    <row r="253" spans="1:26" ht="15" customHeight="1">
      <c r="A253" s="180" t="s">
        <v>446</v>
      </c>
      <c r="B253" s="180">
        <v>8167818</v>
      </c>
      <c r="C253" s="180">
        <v>8226614</v>
      </c>
      <c r="D253" s="180" t="s">
        <v>904</v>
      </c>
      <c r="E253" s="180"/>
      <c r="F253" s="180"/>
      <c r="G253" s="180"/>
      <c r="H253" s="180"/>
      <c r="I253" s="180"/>
      <c r="J253" s="180"/>
      <c r="K253" s="180"/>
      <c r="L253" s="180"/>
      <c r="M253" s="180"/>
      <c r="N253" s="180"/>
      <c r="O253" s="163"/>
      <c r="P253" s="163"/>
      <c r="Q253" s="163"/>
      <c r="R253" s="163"/>
      <c r="S253" s="163"/>
      <c r="T253" s="163"/>
      <c r="U253" s="163"/>
      <c r="V253" s="163"/>
      <c r="W253" s="163"/>
      <c r="X253" s="163"/>
      <c r="Y253" s="163"/>
      <c r="Z253" s="163"/>
    </row>
    <row r="254" spans="1:26" ht="15" customHeight="1">
      <c r="A254" s="180" t="s">
        <v>446</v>
      </c>
      <c r="B254" s="180">
        <v>8317736</v>
      </c>
      <c r="C254" s="180">
        <v>8386498</v>
      </c>
      <c r="D254" s="180" t="s">
        <v>906</v>
      </c>
      <c r="E254" s="180"/>
      <c r="F254" s="180"/>
      <c r="G254" s="180"/>
      <c r="H254" s="180"/>
      <c r="I254" s="180"/>
      <c r="J254" s="180"/>
      <c r="K254" s="180"/>
      <c r="L254" s="180"/>
      <c r="M254" s="180"/>
      <c r="N254" s="180"/>
      <c r="O254" s="163"/>
      <c r="P254" s="163"/>
      <c r="Q254" s="163"/>
      <c r="R254" s="163"/>
      <c r="S254" s="163"/>
      <c r="T254" s="163"/>
      <c r="U254" s="163"/>
      <c r="V254" s="163"/>
      <c r="W254" s="163"/>
      <c r="X254" s="163"/>
      <c r="Y254" s="163"/>
      <c r="Z254" s="163"/>
    </row>
    <row r="255" spans="1:26" ht="15" customHeight="1">
      <c r="A255" s="180" t="s">
        <v>446</v>
      </c>
      <c r="B255" s="180">
        <v>8414689</v>
      </c>
      <c r="C255" s="180">
        <v>8424578</v>
      </c>
      <c r="D255" s="180" t="s">
        <v>908</v>
      </c>
      <c r="E255" s="180"/>
      <c r="F255" s="180"/>
      <c r="G255" s="180"/>
      <c r="H255" s="180"/>
      <c r="I255" s="180"/>
      <c r="J255" s="180"/>
      <c r="K255" s="180"/>
      <c r="L255" s="180"/>
      <c r="M255" s="180"/>
      <c r="N255" s="180"/>
      <c r="O255" s="163"/>
      <c r="P255" s="163"/>
      <c r="Q255" s="163"/>
      <c r="R255" s="163"/>
      <c r="S255" s="163"/>
      <c r="T255" s="163"/>
      <c r="U255" s="163"/>
      <c r="V255" s="163"/>
      <c r="W255" s="163"/>
      <c r="X255" s="163"/>
      <c r="Y255" s="163"/>
      <c r="Z255" s="163"/>
    </row>
    <row r="256" spans="1:26" ht="15" customHeight="1">
      <c r="A256" s="180" t="s">
        <v>446</v>
      </c>
      <c r="B256" s="180">
        <v>8456908</v>
      </c>
      <c r="C256" s="180">
        <v>8461337</v>
      </c>
      <c r="D256" s="180" t="s">
        <v>910</v>
      </c>
      <c r="E256" s="180"/>
      <c r="F256" s="180"/>
      <c r="G256" s="180"/>
      <c r="H256" s="180"/>
      <c r="I256" s="180"/>
      <c r="J256" s="180"/>
      <c r="K256" s="180"/>
      <c r="L256" s="180"/>
      <c r="M256" s="180"/>
      <c r="N256" s="180"/>
      <c r="O256" s="163"/>
      <c r="P256" s="163"/>
      <c r="Q256" s="163"/>
      <c r="R256" s="163"/>
      <c r="S256" s="163"/>
      <c r="T256" s="163"/>
      <c r="U256" s="163"/>
      <c r="V256" s="163"/>
      <c r="W256" s="163"/>
      <c r="X256" s="163"/>
      <c r="Y256" s="163"/>
      <c r="Z256" s="163"/>
    </row>
    <row r="257" spans="1:26" ht="15" customHeight="1">
      <c r="A257" s="180" t="s">
        <v>446</v>
      </c>
      <c r="B257" s="180">
        <v>8555737</v>
      </c>
      <c r="C257" s="180">
        <v>8560965</v>
      </c>
      <c r="D257" s="180" t="s">
        <v>912</v>
      </c>
      <c r="E257" s="180"/>
      <c r="F257" s="180"/>
      <c r="G257" s="180"/>
      <c r="H257" s="180"/>
      <c r="I257" s="180"/>
      <c r="J257" s="180"/>
      <c r="K257" s="180"/>
      <c r="L257" s="180"/>
      <c r="M257" s="180"/>
      <c r="N257" s="180"/>
      <c r="O257" s="163"/>
      <c r="P257" s="163"/>
      <c r="Q257" s="163"/>
      <c r="R257" s="163"/>
      <c r="S257" s="163"/>
      <c r="T257" s="163"/>
      <c r="U257" s="163"/>
      <c r="V257" s="163"/>
      <c r="W257" s="163"/>
      <c r="X257" s="163"/>
      <c r="Y257" s="163"/>
      <c r="Z257" s="163"/>
    </row>
    <row r="258" spans="1:26" ht="15" customHeight="1">
      <c r="A258" s="180" t="s">
        <v>446</v>
      </c>
      <c r="B258" s="180">
        <v>8559893</v>
      </c>
      <c r="C258" s="180">
        <v>8562124</v>
      </c>
      <c r="D258" s="180" t="s">
        <v>914</v>
      </c>
      <c r="E258" s="180"/>
      <c r="F258" s="180"/>
      <c r="G258" s="180"/>
      <c r="H258" s="180"/>
      <c r="I258" s="180"/>
      <c r="J258" s="180"/>
      <c r="K258" s="180"/>
      <c r="L258" s="180"/>
      <c r="M258" s="180"/>
      <c r="N258" s="180"/>
      <c r="O258" s="163"/>
      <c r="P258" s="163"/>
      <c r="Q258" s="163"/>
      <c r="R258" s="163"/>
      <c r="S258" s="163"/>
      <c r="T258" s="163"/>
      <c r="U258" s="163"/>
      <c r="V258" s="163"/>
      <c r="W258" s="163"/>
      <c r="X258" s="163"/>
      <c r="Y258" s="163"/>
      <c r="Z258" s="163"/>
    </row>
    <row r="259" spans="1:26" ht="15" customHeight="1">
      <c r="A259" s="180" t="s">
        <v>446</v>
      </c>
      <c r="B259" s="180">
        <v>8561393</v>
      </c>
      <c r="C259" s="180">
        <v>8569688</v>
      </c>
      <c r="D259" s="180" t="s">
        <v>915</v>
      </c>
      <c r="E259" s="180"/>
      <c r="F259" s="180"/>
      <c r="G259" s="180"/>
      <c r="H259" s="180"/>
      <c r="I259" s="180"/>
      <c r="J259" s="180"/>
      <c r="K259" s="180"/>
      <c r="L259" s="180"/>
      <c r="M259" s="180"/>
      <c r="N259" s="180"/>
      <c r="O259" s="163"/>
      <c r="P259" s="163"/>
      <c r="Q259" s="163"/>
      <c r="R259" s="163"/>
      <c r="S259" s="163"/>
      <c r="T259" s="163"/>
      <c r="U259" s="163"/>
      <c r="V259" s="163"/>
      <c r="W259" s="163"/>
      <c r="X259" s="163"/>
      <c r="Y259" s="163"/>
      <c r="Z259" s="163"/>
    </row>
    <row r="260" spans="1:26" ht="15" customHeight="1">
      <c r="A260" s="180" t="s">
        <v>446</v>
      </c>
      <c r="B260" s="180">
        <v>8582351</v>
      </c>
      <c r="C260" s="180">
        <v>8582427</v>
      </c>
      <c r="D260" s="180" t="s">
        <v>917</v>
      </c>
      <c r="E260" s="180"/>
      <c r="F260" s="180"/>
      <c r="G260" s="180"/>
      <c r="H260" s="180"/>
      <c r="I260" s="180"/>
      <c r="J260" s="180"/>
      <c r="K260" s="180"/>
      <c r="L260" s="180"/>
      <c r="M260" s="180"/>
      <c r="N260" s="180"/>
      <c r="O260" s="163"/>
      <c r="P260" s="163"/>
      <c r="Q260" s="163"/>
      <c r="R260" s="163"/>
      <c r="S260" s="163"/>
      <c r="T260" s="163"/>
      <c r="U260" s="163"/>
      <c r="V260" s="163"/>
      <c r="W260" s="163"/>
      <c r="X260" s="163"/>
      <c r="Y260" s="163"/>
      <c r="Z260" s="163"/>
    </row>
    <row r="261" spans="1:26" ht="15" customHeight="1">
      <c r="A261" s="180" t="s">
        <v>446</v>
      </c>
      <c r="B261" s="180">
        <v>8582351</v>
      </c>
      <c r="C261" s="180">
        <v>8582655</v>
      </c>
      <c r="D261" s="180" t="s">
        <v>919</v>
      </c>
      <c r="E261" s="180"/>
      <c r="F261" s="180"/>
      <c r="G261" s="180"/>
      <c r="H261" s="180"/>
      <c r="I261" s="180"/>
      <c r="J261" s="180"/>
      <c r="K261" s="180"/>
      <c r="L261" s="180"/>
      <c r="M261" s="180"/>
      <c r="N261" s="180"/>
      <c r="O261" s="163"/>
      <c r="P261" s="163"/>
      <c r="Q261" s="163"/>
      <c r="R261" s="163"/>
      <c r="S261" s="163"/>
      <c r="T261" s="163"/>
      <c r="U261" s="163"/>
      <c r="V261" s="163"/>
      <c r="W261" s="163"/>
      <c r="X261" s="163"/>
      <c r="Y261" s="163"/>
      <c r="Z261" s="163"/>
    </row>
    <row r="262" spans="1:26" ht="15" customHeight="1">
      <c r="A262" s="180" t="s">
        <v>446</v>
      </c>
      <c r="B262" s="180">
        <v>8633463</v>
      </c>
      <c r="C262" s="180">
        <v>8633548</v>
      </c>
      <c r="D262" s="180" t="s">
        <v>921</v>
      </c>
      <c r="E262" s="180"/>
      <c r="F262" s="180"/>
      <c r="G262" s="180"/>
      <c r="H262" s="180"/>
      <c r="I262" s="180"/>
      <c r="J262" s="180"/>
      <c r="K262" s="180"/>
      <c r="L262" s="180"/>
      <c r="M262" s="180"/>
      <c r="N262" s="180"/>
      <c r="O262" s="163"/>
      <c r="P262" s="163"/>
      <c r="Q262" s="163"/>
      <c r="R262" s="163"/>
      <c r="S262" s="163"/>
      <c r="T262" s="163"/>
      <c r="U262" s="163"/>
      <c r="V262" s="163"/>
      <c r="W262" s="163"/>
      <c r="X262" s="163"/>
      <c r="Y262" s="163"/>
      <c r="Z262" s="163"/>
    </row>
    <row r="263" spans="1:26" ht="15" customHeight="1">
      <c r="A263" s="180" t="s">
        <v>446</v>
      </c>
      <c r="B263" s="180">
        <v>8701937</v>
      </c>
      <c r="C263" s="180">
        <v>8704106</v>
      </c>
      <c r="D263" s="180" t="s">
        <v>923</v>
      </c>
      <c r="E263" s="180"/>
      <c r="F263" s="180"/>
      <c r="G263" s="180"/>
      <c r="H263" s="180"/>
      <c r="I263" s="180"/>
      <c r="J263" s="180"/>
      <c r="K263" s="180"/>
      <c r="L263" s="180"/>
      <c r="M263" s="180"/>
      <c r="N263" s="180"/>
      <c r="O263" s="163"/>
      <c r="P263" s="163"/>
      <c r="Q263" s="163"/>
      <c r="R263" s="163"/>
      <c r="S263" s="163"/>
      <c r="T263" s="163"/>
      <c r="U263" s="163"/>
      <c r="V263" s="163"/>
      <c r="W263" s="163"/>
      <c r="X263" s="163"/>
      <c r="Y263" s="163"/>
      <c r="Z263" s="163"/>
    </row>
    <row r="264" spans="1:26" ht="15" customHeight="1">
      <c r="A264" s="180" t="s">
        <v>446</v>
      </c>
      <c r="B264" s="180">
        <v>8723692</v>
      </c>
      <c r="C264" s="180">
        <v>8782479</v>
      </c>
      <c r="D264" s="180" t="s">
        <v>925</v>
      </c>
      <c r="E264" s="180"/>
      <c r="F264" s="180"/>
      <c r="G264" s="180"/>
      <c r="H264" s="180"/>
      <c r="I264" s="180"/>
      <c r="J264" s="180"/>
      <c r="K264" s="180"/>
      <c r="L264" s="180"/>
      <c r="M264" s="180"/>
      <c r="N264" s="180"/>
      <c r="O264" s="163"/>
      <c r="P264" s="163"/>
      <c r="Q264" s="163"/>
      <c r="R264" s="163"/>
      <c r="S264" s="163"/>
      <c r="T264" s="163"/>
      <c r="U264" s="163"/>
      <c r="V264" s="163"/>
      <c r="W264" s="163"/>
      <c r="X264" s="163"/>
      <c r="Y264" s="163"/>
      <c r="Z264" s="163"/>
    </row>
    <row r="265" spans="1:26" ht="15" customHeight="1">
      <c r="A265" s="180" t="s">
        <v>446</v>
      </c>
      <c r="B265" s="180">
        <v>8783353</v>
      </c>
      <c r="C265" s="180">
        <v>8893645</v>
      </c>
      <c r="D265" s="180" t="s">
        <v>927</v>
      </c>
      <c r="E265" s="180"/>
      <c r="F265" s="180"/>
      <c r="G265" s="180"/>
      <c r="H265" s="180"/>
      <c r="I265" s="180"/>
      <c r="J265" s="180"/>
      <c r="K265" s="180"/>
      <c r="L265" s="180"/>
      <c r="M265" s="180"/>
      <c r="N265" s="180"/>
      <c r="O265" s="163"/>
      <c r="P265" s="163"/>
      <c r="Q265" s="163"/>
      <c r="R265" s="163"/>
      <c r="S265" s="163"/>
      <c r="T265" s="163"/>
      <c r="U265" s="163"/>
      <c r="V265" s="163"/>
      <c r="W265" s="163"/>
      <c r="X265" s="163"/>
      <c r="Y265" s="163"/>
      <c r="Z265" s="163"/>
    </row>
    <row r="266" spans="1:26" ht="15" customHeight="1">
      <c r="A266" s="180" t="s">
        <v>446</v>
      </c>
      <c r="B266" s="180">
        <v>8895812</v>
      </c>
      <c r="C266" s="180">
        <v>8895918</v>
      </c>
      <c r="D266" s="180" t="s">
        <v>929</v>
      </c>
      <c r="E266" s="180"/>
      <c r="F266" s="180"/>
      <c r="G266" s="180"/>
      <c r="H266" s="180"/>
      <c r="I266" s="180"/>
      <c r="J266" s="180"/>
      <c r="K266" s="180"/>
      <c r="L266" s="180"/>
      <c r="M266" s="180"/>
      <c r="N266" s="180"/>
      <c r="O266" s="163"/>
      <c r="P266" s="163"/>
      <c r="Q266" s="163"/>
      <c r="R266" s="163"/>
      <c r="S266" s="163"/>
      <c r="T266" s="163"/>
      <c r="U266" s="163"/>
      <c r="V266" s="163"/>
      <c r="W266" s="163"/>
      <c r="X266" s="163"/>
      <c r="Y266" s="163"/>
      <c r="Z266" s="163"/>
    </row>
    <row r="267" spans="1:26" ht="15" customHeight="1">
      <c r="A267" s="180" t="s">
        <v>446</v>
      </c>
      <c r="B267" s="180">
        <v>8961574</v>
      </c>
      <c r="C267" s="180">
        <v>8961708</v>
      </c>
      <c r="D267" s="180" t="s">
        <v>931</v>
      </c>
      <c r="E267" s="180"/>
      <c r="F267" s="180"/>
      <c r="G267" s="180"/>
      <c r="H267" s="180"/>
      <c r="I267" s="180"/>
      <c r="J267" s="180"/>
      <c r="K267" s="180"/>
      <c r="L267" s="180"/>
      <c r="M267" s="180"/>
      <c r="N267" s="180"/>
      <c r="O267" s="163"/>
      <c r="P267" s="163"/>
      <c r="Q267" s="163"/>
      <c r="R267" s="163"/>
      <c r="S267" s="163"/>
      <c r="T267" s="163"/>
      <c r="U267" s="163"/>
      <c r="V267" s="163"/>
      <c r="W267" s="163"/>
      <c r="X267" s="163"/>
      <c r="Y267" s="163"/>
      <c r="Z267" s="163"/>
    </row>
    <row r="268" spans="1:26" ht="15" customHeight="1">
      <c r="A268" s="180" t="s">
        <v>446</v>
      </c>
      <c r="B268" s="180">
        <v>9002146</v>
      </c>
      <c r="C268" s="180">
        <v>9033341</v>
      </c>
      <c r="D268" s="180" t="s">
        <v>932</v>
      </c>
      <c r="E268" s="180"/>
      <c r="F268" s="180"/>
      <c r="G268" s="180"/>
      <c r="H268" s="180"/>
      <c r="I268" s="180"/>
      <c r="J268" s="180"/>
      <c r="K268" s="180"/>
      <c r="L268" s="180"/>
      <c r="M268" s="180"/>
      <c r="N268" s="180"/>
      <c r="O268" s="163"/>
      <c r="P268" s="163"/>
      <c r="Q268" s="163"/>
      <c r="R268" s="163"/>
      <c r="S268" s="163"/>
      <c r="T268" s="163"/>
      <c r="U268" s="163"/>
      <c r="V268" s="163"/>
      <c r="W268" s="163"/>
      <c r="X268" s="163"/>
      <c r="Y268" s="163"/>
      <c r="Z268" s="163"/>
    </row>
    <row r="269" spans="1:26" ht="15" customHeight="1">
      <c r="A269" s="180" t="s">
        <v>446</v>
      </c>
      <c r="B269" s="180">
        <v>9048444</v>
      </c>
      <c r="C269" s="180">
        <v>9048518</v>
      </c>
      <c r="D269" s="180" t="s">
        <v>935</v>
      </c>
      <c r="E269" s="180"/>
      <c r="F269" s="180"/>
      <c r="G269" s="180"/>
      <c r="H269" s="180"/>
      <c r="I269" s="180"/>
      <c r="J269" s="180"/>
      <c r="K269" s="180"/>
      <c r="L269" s="180"/>
      <c r="M269" s="180"/>
      <c r="N269" s="180"/>
      <c r="O269" s="163"/>
      <c r="P269" s="163"/>
      <c r="Q269" s="163"/>
      <c r="R269" s="163"/>
      <c r="S269" s="163"/>
      <c r="T269" s="163"/>
      <c r="U269" s="163"/>
      <c r="V269" s="163"/>
      <c r="W269" s="163"/>
      <c r="X269" s="163"/>
      <c r="Y269" s="163"/>
      <c r="Z269" s="163"/>
    </row>
    <row r="270" spans="1:26" ht="15" customHeight="1">
      <c r="A270" s="180" t="s">
        <v>446</v>
      </c>
      <c r="B270" s="180">
        <v>9072454</v>
      </c>
      <c r="C270" s="180">
        <v>9072516</v>
      </c>
      <c r="D270" s="180" t="s">
        <v>936</v>
      </c>
      <c r="E270" s="180"/>
      <c r="F270" s="180"/>
      <c r="G270" s="180"/>
      <c r="H270" s="180"/>
      <c r="I270" s="180"/>
      <c r="J270" s="180"/>
      <c r="K270" s="180"/>
      <c r="L270" s="180"/>
      <c r="M270" s="180"/>
      <c r="N270" s="180"/>
      <c r="O270" s="163"/>
      <c r="P270" s="163"/>
      <c r="Q270" s="163"/>
      <c r="R270" s="163"/>
      <c r="S270" s="163"/>
      <c r="T270" s="163"/>
      <c r="U270" s="163"/>
      <c r="V270" s="163"/>
      <c r="W270" s="163"/>
      <c r="X270" s="163"/>
      <c r="Y270" s="163"/>
      <c r="Z270" s="163"/>
    </row>
    <row r="271" spans="1:26" ht="15" customHeight="1">
      <c r="A271" s="180" t="s">
        <v>446</v>
      </c>
      <c r="B271" s="180">
        <v>9091239</v>
      </c>
      <c r="C271" s="180">
        <v>9091508</v>
      </c>
      <c r="D271" s="180" t="s">
        <v>715</v>
      </c>
      <c r="E271" s="180"/>
      <c r="F271" s="180"/>
      <c r="G271" s="180"/>
      <c r="H271" s="180"/>
      <c r="I271" s="180"/>
      <c r="J271" s="180"/>
      <c r="K271" s="180"/>
      <c r="L271" s="180"/>
      <c r="M271" s="180"/>
      <c r="N271" s="180"/>
      <c r="O271" s="163"/>
      <c r="P271" s="163"/>
      <c r="Q271" s="163"/>
      <c r="R271" s="163"/>
      <c r="S271" s="163"/>
      <c r="T271" s="163"/>
      <c r="U271" s="163"/>
      <c r="V271" s="163"/>
      <c r="W271" s="163"/>
      <c r="X271" s="163"/>
      <c r="Y271" s="163"/>
      <c r="Z271" s="163"/>
    </row>
    <row r="272" spans="1:26" ht="15" customHeight="1">
      <c r="A272" s="180" t="s">
        <v>446</v>
      </c>
      <c r="B272" s="180">
        <v>9136254</v>
      </c>
      <c r="C272" s="180">
        <v>9150696</v>
      </c>
      <c r="D272" s="180" t="s">
        <v>939</v>
      </c>
      <c r="E272" s="180"/>
      <c r="F272" s="180"/>
      <c r="G272" s="180"/>
      <c r="H272" s="180"/>
      <c r="I272" s="180"/>
      <c r="J272" s="180"/>
      <c r="K272" s="180"/>
      <c r="L272" s="180"/>
      <c r="M272" s="180"/>
      <c r="N272" s="180"/>
      <c r="O272" s="163"/>
      <c r="P272" s="163"/>
      <c r="Q272" s="163"/>
      <c r="R272" s="163"/>
      <c r="S272" s="163"/>
      <c r="T272" s="163"/>
      <c r="U272" s="163"/>
      <c r="V272" s="163"/>
      <c r="W272" s="163"/>
      <c r="X272" s="163"/>
      <c r="Y272" s="163"/>
      <c r="Z272" s="163"/>
    </row>
    <row r="273" spans="1:26" ht="15" customHeight="1">
      <c r="A273" s="180" t="s">
        <v>446</v>
      </c>
      <c r="B273" s="180">
        <v>9141423</v>
      </c>
      <c r="C273" s="180">
        <v>9145435</v>
      </c>
      <c r="D273" s="180" t="s">
        <v>940</v>
      </c>
      <c r="E273" s="180"/>
      <c r="F273" s="180"/>
      <c r="G273" s="180"/>
      <c r="H273" s="180"/>
      <c r="I273" s="180"/>
      <c r="J273" s="180"/>
      <c r="K273" s="180"/>
      <c r="L273" s="180"/>
      <c r="M273" s="180"/>
      <c r="N273" s="180"/>
      <c r="O273" s="163"/>
      <c r="P273" s="163"/>
      <c r="Q273" s="163"/>
      <c r="R273" s="163"/>
      <c r="S273" s="163"/>
      <c r="T273" s="163"/>
      <c r="U273" s="163"/>
      <c r="V273" s="163"/>
      <c r="W273" s="163"/>
      <c r="X273" s="163"/>
      <c r="Y273" s="163"/>
      <c r="Z273" s="163"/>
    </row>
    <row r="274" spans="1:26" ht="15" customHeight="1">
      <c r="A274" s="180" t="s">
        <v>446</v>
      </c>
      <c r="B274" s="180">
        <v>9151791</v>
      </c>
      <c r="C274" s="180">
        <v>9168136</v>
      </c>
      <c r="D274" s="180" t="s">
        <v>942</v>
      </c>
      <c r="E274" s="180"/>
      <c r="F274" s="180"/>
      <c r="G274" s="180"/>
      <c r="H274" s="180"/>
      <c r="I274" s="180"/>
      <c r="J274" s="180"/>
      <c r="K274" s="180"/>
      <c r="L274" s="180"/>
      <c r="M274" s="180"/>
      <c r="N274" s="180"/>
      <c r="O274" s="163"/>
      <c r="P274" s="163"/>
      <c r="Q274" s="163"/>
      <c r="R274" s="163"/>
      <c r="S274" s="163"/>
      <c r="T274" s="163"/>
      <c r="U274" s="163"/>
      <c r="V274" s="163"/>
      <c r="W274" s="163"/>
      <c r="X274" s="163"/>
      <c r="Y274" s="163"/>
      <c r="Z274" s="163"/>
    </row>
    <row r="275" spans="1:26" ht="15" customHeight="1">
      <c r="A275" s="180" t="s">
        <v>446</v>
      </c>
      <c r="B275" s="180">
        <v>9158062</v>
      </c>
      <c r="C275" s="180">
        <v>9158621</v>
      </c>
      <c r="D275" s="180" t="s">
        <v>944</v>
      </c>
      <c r="E275" s="180"/>
      <c r="F275" s="180"/>
      <c r="G275" s="180"/>
      <c r="H275" s="180"/>
      <c r="I275" s="180"/>
      <c r="J275" s="180"/>
      <c r="K275" s="180"/>
      <c r="L275" s="180"/>
      <c r="M275" s="180"/>
      <c r="N275" s="180"/>
      <c r="O275" s="163"/>
      <c r="P275" s="163"/>
      <c r="Q275" s="163"/>
      <c r="R275" s="163"/>
      <c r="S275" s="163"/>
      <c r="T275" s="163"/>
      <c r="U275" s="163"/>
      <c r="V275" s="163"/>
      <c r="W275" s="163"/>
      <c r="X275" s="163"/>
      <c r="Y275" s="163"/>
      <c r="Z275" s="163"/>
    </row>
    <row r="276" spans="1:26" ht="15" customHeight="1">
      <c r="A276" s="180" t="s">
        <v>446</v>
      </c>
      <c r="B276" s="180">
        <v>9180250</v>
      </c>
      <c r="C276" s="180">
        <v>9182519</v>
      </c>
      <c r="D276" s="180" t="s">
        <v>946</v>
      </c>
      <c r="E276" s="180"/>
      <c r="F276" s="180"/>
      <c r="G276" s="180"/>
      <c r="H276" s="180"/>
      <c r="I276" s="180"/>
      <c r="J276" s="180"/>
      <c r="K276" s="180"/>
      <c r="L276" s="180"/>
      <c r="M276" s="180"/>
      <c r="N276" s="180"/>
      <c r="O276" s="163"/>
      <c r="P276" s="163"/>
      <c r="Q276" s="163"/>
      <c r="R276" s="163"/>
      <c r="S276" s="163"/>
      <c r="T276" s="163"/>
      <c r="U276" s="163"/>
      <c r="V276" s="163"/>
      <c r="W276" s="163"/>
      <c r="X276" s="163"/>
      <c r="Y276" s="163"/>
      <c r="Z276" s="163"/>
    </row>
    <row r="277" spans="1:26" ht="15" customHeight="1">
      <c r="A277" s="180" t="s">
        <v>446</v>
      </c>
      <c r="B277" s="180">
        <v>9189010</v>
      </c>
      <c r="C277" s="180">
        <v>9202854</v>
      </c>
      <c r="D277" s="180" t="s">
        <v>948</v>
      </c>
      <c r="E277" s="180"/>
      <c r="F277" s="180"/>
      <c r="G277" s="180"/>
      <c r="H277" s="180"/>
      <c r="I277" s="180"/>
      <c r="J277" s="180"/>
      <c r="K277" s="180"/>
      <c r="L277" s="180"/>
      <c r="M277" s="180"/>
      <c r="N277" s="180"/>
      <c r="O277" s="163"/>
      <c r="P277" s="163"/>
      <c r="Q277" s="163"/>
      <c r="R277" s="163"/>
      <c r="S277" s="163"/>
      <c r="T277" s="163"/>
      <c r="U277" s="163"/>
      <c r="V277" s="163"/>
      <c r="W277" s="163"/>
      <c r="X277" s="163"/>
      <c r="Y277" s="163"/>
      <c r="Z277" s="163"/>
    </row>
    <row r="278" spans="1:26" ht="15" customHeight="1">
      <c r="A278" s="180" t="s">
        <v>446</v>
      </c>
      <c r="B278" s="180">
        <v>9249603</v>
      </c>
      <c r="C278" s="180">
        <v>9413714</v>
      </c>
      <c r="D278" s="180" t="s">
        <v>950</v>
      </c>
      <c r="E278" s="180"/>
      <c r="F278" s="180"/>
      <c r="G278" s="180"/>
      <c r="H278" s="180"/>
      <c r="I278" s="180"/>
      <c r="J278" s="180"/>
      <c r="K278" s="180"/>
      <c r="L278" s="180"/>
      <c r="M278" s="180"/>
      <c r="N278" s="180"/>
      <c r="O278" s="163"/>
      <c r="P278" s="163"/>
      <c r="Q278" s="163"/>
      <c r="R278" s="163"/>
      <c r="S278" s="163"/>
      <c r="T278" s="163"/>
      <c r="U278" s="163"/>
      <c r="V278" s="163"/>
      <c r="W278" s="163"/>
      <c r="X278" s="163"/>
      <c r="Y278" s="163"/>
      <c r="Z278" s="163"/>
    </row>
    <row r="279" spans="1:26" ht="15" customHeight="1">
      <c r="A279" s="180" t="s">
        <v>446</v>
      </c>
      <c r="B279" s="180">
        <v>9255348</v>
      </c>
      <c r="C279" s="180">
        <v>9260295</v>
      </c>
      <c r="D279" s="180" t="s">
        <v>951</v>
      </c>
      <c r="E279" s="180"/>
      <c r="F279" s="180"/>
      <c r="G279" s="180"/>
      <c r="H279" s="180"/>
      <c r="I279" s="180"/>
      <c r="J279" s="180"/>
      <c r="K279" s="180"/>
      <c r="L279" s="180"/>
      <c r="M279" s="180"/>
      <c r="N279" s="180"/>
      <c r="O279" s="163"/>
      <c r="P279" s="163"/>
      <c r="Q279" s="163"/>
      <c r="R279" s="163"/>
      <c r="S279" s="163"/>
      <c r="T279" s="163"/>
      <c r="U279" s="163"/>
      <c r="V279" s="163"/>
      <c r="W279" s="163"/>
      <c r="X279" s="163"/>
      <c r="Y279" s="163"/>
      <c r="Z279" s="163"/>
    </row>
    <row r="280" spans="1:26" ht="15" customHeight="1">
      <c r="A280" s="180" t="s">
        <v>446</v>
      </c>
      <c r="B280" s="180">
        <v>9287471</v>
      </c>
      <c r="C280" s="180">
        <v>9287578</v>
      </c>
      <c r="D280" s="180" t="s">
        <v>953</v>
      </c>
      <c r="E280" s="180"/>
      <c r="F280" s="180"/>
      <c r="G280" s="180"/>
      <c r="H280" s="180"/>
      <c r="I280" s="180"/>
      <c r="J280" s="180"/>
      <c r="K280" s="180"/>
      <c r="L280" s="180"/>
      <c r="M280" s="180"/>
      <c r="N280" s="180"/>
      <c r="O280" s="163"/>
      <c r="P280" s="163"/>
      <c r="Q280" s="163"/>
      <c r="R280" s="163"/>
      <c r="S280" s="163"/>
      <c r="T280" s="163"/>
      <c r="U280" s="163"/>
      <c r="V280" s="163"/>
      <c r="W280" s="163"/>
      <c r="X280" s="163"/>
      <c r="Y280" s="163"/>
      <c r="Z280" s="163"/>
    </row>
    <row r="281" spans="1:26" ht="15" customHeight="1">
      <c r="A281" s="180" t="s">
        <v>446</v>
      </c>
      <c r="B281" s="180">
        <v>9351237</v>
      </c>
      <c r="C281" s="180">
        <v>9358441</v>
      </c>
      <c r="D281" s="180" t="s">
        <v>955</v>
      </c>
      <c r="E281" s="180"/>
      <c r="F281" s="180"/>
      <c r="G281" s="180"/>
      <c r="H281" s="180"/>
      <c r="I281" s="180"/>
      <c r="J281" s="180"/>
      <c r="K281" s="180"/>
      <c r="L281" s="180"/>
      <c r="M281" s="180"/>
      <c r="N281" s="180"/>
      <c r="O281" s="163"/>
      <c r="P281" s="163"/>
      <c r="Q281" s="163"/>
      <c r="R281" s="163"/>
      <c r="S281" s="163"/>
      <c r="T281" s="163"/>
      <c r="U281" s="163"/>
      <c r="V281" s="163"/>
      <c r="W281" s="163"/>
      <c r="X281" s="163"/>
      <c r="Y281" s="163"/>
      <c r="Z281" s="163"/>
    </row>
    <row r="282" spans="1:26" ht="15" customHeight="1">
      <c r="A282" s="180" t="s">
        <v>446</v>
      </c>
      <c r="B282" s="180">
        <v>9371089</v>
      </c>
      <c r="C282" s="180">
        <v>9371195</v>
      </c>
      <c r="D282" s="180" t="s">
        <v>957</v>
      </c>
      <c r="E282" s="180"/>
      <c r="F282" s="180"/>
      <c r="G282" s="180"/>
      <c r="H282" s="180"/>
      <c r="I282" s="180"/>
      <c r="J282" s="180"/>
      <c r="K282" s="180"/>
      <c r="L282" s="180"/>
      <c r="M282" s="180"/>
      <c r="N282" s="180"/>
      <c r="O282" s="163"/>
      <c r="P282" s="163"/>
      <c r="Q282" s="163"/>
      <c r="R282" s="163"/>
      <c r="S282" s="163"/>
      <c r="T282" s="163"/>
      <c r="U282" s="163"/>
      <c r="V282" s="163"/>
      <c r="W282" s="163"/>
      <c r="X282" s="163"/>
      <c r="Y282" s="163"/>
      <c r="Z282" s="163"/>
    </row>
    <row r="283" spans="1:26" ht="15" customHeight="1">
      <c r="A283" s="180" t="s">
        <v>446</v>
      </c>
      <c r="B283" s="180">
        <v>9374897</v>
      </c>
      <c r="C283" s="180">
        <v>9436205</v>
      </c>
      <c r="D283" s="180" t="s">
        <v>959</v>
      </c>
      <c r="E283" s="180"/>
      <c r="F283" s="180"/>
      <c r="G283" s="180"/>
      <c r="H283" s="180"/>
      <c r="I283" s="180"/>
      <c r="J283" s="180"/>
      <c r="K283" s="180"/>
      <c r="L283" s="180"/>
      <c r="M283" s="180"/>
      <c r="N283" s="180"/>
      <c r="O283" s="163"/>
      <c r="P283" s="163"/>
      <c r="Q283" s="163"/>
      <c r="R283" s="163"/>
      <c r="S283" s="163"/>
      <c r="T283" s="163"/>
      <c r="U283" s="163"/>
      <c r="V283" s="163"/>
      <c r="W283" s="163"/>
      <c r="X283" s="163"/>
      <c r="Y283" s="163"/>
      <c r="Z283" s="163"/>
    </row>
    <row r="284" spans="1:26" ht="15" customHeight="1">
      <c r="A284" s="180" t="s">
        <v>446</v>
      </c>
      <c r="B284" s="180">
        <v>9555143</v>
      </c>
      <c r="C284" s="180">
        <v>9556520</v>
      </c>
      <c r="D284" s="180" t="s">
        <v>961</v>
      </c>
      <c r="E284" s="180"/>
      <c r="F284" s="180"/>
      <c r="G284" s="180"/>
      <c r="H284" s="180"/>
      <c r="I284" s="180"/>
      <c r="J284" s="180"/>
      <c r="K284" s="180"/>
      <c r="L284" s="180"/>
      <c r="M284" s="180"/>
      <c r="N284" s="180"/>
      <c r="O284" s="163"/>
      <c r="P284" s="163"/>
      <c r="Q284" s="163"/>
      <c r="R284" s="163"/>
      <c r="S284" s="163"/>
      <c r="T284" s="163"/>
      <c r="U284" s="163"/>
      <c r="V284" s="163"/>
      <c r="W284" s="163"/>
      <c r="X284" s="163"/>
      <c r="Y284" s="163"/>
      <c r="Z284" s="163"/>
    </row>
    <row r="285" spans="1:26" ht="15" customHeight="1">
      <c r="A285" s="180" t="s">
        <v>446</v>
      </c>
      <c r="B285" s="180">
        <v>9555913</v>
      </c>
      <c r="C285" s="180">
        <v>9782346</v>
      </c>
      <c r="D285" s="180" t="s">
        <v>963</v>
      </c>
      <c r="E285" s="180"/>
      <c r="F285" s="180"/>
      <c r="G285" s="180"/>
      <c r="H285" s="180"/>
      <c r="I285" s="180"/>
      <c r="J285" s="180"/>
      <c r="K285" s="180"/>
      <c r="L285" s="180"/>
      <c r="M285" s="180"/>
      <c r="N285" s="180"/>
      <c r="O285" s="163"/>
      <c r="P285" s="163"/>
      <c r="Q285" s="163"/>
      <c r="R285" s="163"/>
      <c r="S285" s="163"/>
      <c r="T285" s="163"/>
      <c r="U285" s="163"/>
      <c r="V285" s="163"/>
      <c r="W285" s="163"/>
      <c r="X285" s="163"/>
      <c r="Y285" s="163"/>
      <c r="Z285" s="163"/>
    </row>
    <row r="286" spans="1:26" ht="15" customHeight="1">
      <c r="A286" s="180" t="s">
        <v>446</v>
      </c>
      <c r="B286" s="180">
        <v>9741671</v>
      </c>
      <c r="C286" s="180">
        <v>9741768</v>
      </c>
      <c r="D286" s="180" t="s">
        <v>965</v>
      </c>
      <c r="E286" s="180"/>
      <c r="F286" s="180"/>
      <c r="G286" s="180"/>
      <c r="H286" s="180"/>
      <c r="I286" s="180"/>
      <c r="J286" s="180"/>
      <c r="K286" s="180"/>
      <c r="L286" s="180"/>
      <c r="M286" s="180"/>
      <c r="N286" s="180"/>
      <c r="O286" s="163"/>
      <c r="P286" s="163"/>
      <c r="Q286" s="163"/>
      <c r="R286" s="163"/>
      <c r="S286" s="163"/>
      <c r="T286" s="163"/>
      <c r="U286" s="163"/>
      <c r="V286" s="163"/>
      <c r="W286" s="163"/>
      <c r="X286" s="163"/>
      <c r="Y286" s="163"/>
      <c r="Z286" s="163"/>
    </row>
    <row r="287" spans="1:26" ht="15" customHeight="1">
      <c r="A287" s="180" t="s">
        <v>446</v>
      </c>
      <c r="B287" s="180">
        <v>9903166</v>
      </c>
      <c r="C287" s="180">
        <v>9904210</v>
      </c>
      <c r="D287" s="180" t="s">
        <v>967</v>
      </c>
      <c r="E287" s="180"/>
      <c r="F287" s="180"/>
      <c r="G287" s="180"/>
      <c r="H287" s="180"/>
      <c r="I287" s="180"/>
      <c r="J287" s="180"/>
      <c r="K287" s="180"/>
      <c r="L287" s="180"/>
      <c r="M287" s="180"/>
      <c r="N287" s="180"/>
      <c r="O287" s="163"/>
      <c r="P287" s="163"/>
      <c r="Q287" s="163"/>
      <c r="R287" s="163"/>
      <c r="S287" s="163"/>
      <c r="T287" s="163"/>
      <c r="U287" s="163"/>
      <c r="V287" s="163"/>
      <c r="W287" s="163"/>
      <c r="X287" s="163"/>
      <c r="Y287" s="163"/>
      <c r="Z287" s="163"/>
    </row>
    <row r="288" spans="1:26" ht="15" customHeight="1">
      <c r="A288" s="180" t="s">
        <v>446</v>
      </c>
      <c r="B288" s="180">
        <v>9903387</v>
      </c>
      <c r="C288" s="180">
        <v>9903472</v>
      </c>
      <c r="D288" s="180" t="s">
        <v>969</v>
      </c>
      <c r="E288" s="180"/>
      <c r="F288" s="180"/>
      <c r="G288" s="180"/>
      <c r="H288" s="180"/>
      <c r="I288" s="180"/>
      <c r="J288" s="180"/>
      <c r="K288" s="180"/>
      <c r="L288" s="180"/>
      <c r="M288" s="180"/>
      <c r="N288" s="180"/>
      <c r="O288" s="163"/>
      <c r="P288" s="163"/>
      <c r="Q288" s="163"/>
      <c r="R288" s="163"/>
      <c r="S288" s="163"/>
      <c r="T288" s="163"/>
      <c r="U288" s="163"/>
      <c r="V288" s="163"/>
      <c r="W288" s="163"/>
      <c r="X288" s="163"/>
      <c r="Y288" s="163"/>
      <c r="Z288" s="163"/>
    </row>
    <row r="289" spans="1:26" ht="15" customHeight="1">
      <c r="A289" s="180" t="s">
        <v>446</v>
      </c>
      <c r="B289" s="180">
        <v>10050484</v>
      </c>
      <c r="C289" s="180">
        <v>10054254</v>
      </c>
      <c r="D289" s="180" t="s">
        <v>971</v>
      </c>
      <c r="E289" s="180"/>
      <c r="F289" s="180"/>
      <c r="G289" s="180"/>
      <c r="H289" s="180"/>
      <c r="I289" s="180"/>
      <c r="J289" s="180"/>
      <c r="K289" s="180"/>
      <c r="L289" s="180"/>
      <c r="M289" s="180"/>
      <c r="N289" s="180"/>
      <c r="O289" s="163"/>
      <c r="P289" s="163"/>
      <c r="Q289" s="163"/>
      <c r="R289" s="163"/>
      <c r="S289" s="163"/>
      <c r="T289" s="163"/>
      <c r="U289" s="163"/>
      <c r="V289" s="163"/>
      <c r="W289" s="163"/>
      <c r="X289" s="163"/>
      <c r="Y289" s="163"/>
      <c r="Z289" s="163"/>
    </row>
    <row r="290" spans="1:26" ht="15" customHeight="1">
      <c r="A290" s="180" t="s">
        <v>446</v>
      </c>
      <c r="B290" s="180">
        <v>10054267</v>
      </c>
      <c r="C290" s="180">
        <v>10428891</v>
      </c>
      <c r="D290" s="180" t="s">
        <v>973</v>
      </c>
      <c r="E290" s="180"/>
      <c r="F290" s="180"/>
      <c r="G290" s="180"/>
      <c r="H290" s="180"/>
      <c r="I290" s="180"/>
      <c r="J290" s="180"/>
      <c r="K290" s="180"/>
      <c r="L290" s="180"/>
      <c r="M290" s="180"/>
      <c r="N290" s="180"/>
      <c r="O290" s="163"/>
      <c r="P290" s="163"/>
      <c r="Q290" s="163"/>
      <c r="R290" s="163"/>
      <c r="S290" s="163"/>
      <c r="T290" s="163"/>
      <c r="U290" s="163"/>
      <c r="V290" s="163"/>
      <c r="W290" s="163"/>
      <c r="X290" s="163"/>
      <c r="Y290" s="163"/>
      <c r="Z290" s="163"/>
    </row>
    <row r="291" spans="1:26" ht="15" customHeight="1">
      <c r="A291" s="180" t="s">
        <v>446</v>
      </c>
      <c r="B291" s="180">
        <v>10087920</v>
      </c>
      <c r="C291" s="180">
        <v>10088031</v>
      </c>
      <c r="D291" s="180" t="s">
        <v>975</v>
      </c>
      <c r="E291" s="180"/>
      <c r="F291" s="180"/>
      <c r="G291" s="180"/>
      <c r="H291" s="180"/>
      <c r="I291" s="180"/>
      <c r="J291" s="180"/>
      <c r="K291" s="180"/>
      <c r="L291" s="180"/>
      <c r="M291" s="180"/>
      <c r="N291" s="180"/>
      <c r="O291" s="163"/>
      <c r="P291" s="163"/>
      <c r="Q291" s="163"/>
      <c r="R291" s="163"/>
      <c r="S291" s="163"/>
      <c r="T291" s="163"/>
      <c r="U291" s="163"/>
      <c r="V291" s="163"/>
      <c r="W291" s="163"/>
      <c r="X291" s="163"/>
      <c r="Y291" s="163"/>
      <c r="Z291" s="163"/>
    </row>
    <row r="292" spans="1:26" ht="15" customHeight="1">
      <c r="A292" s="180" t="s">
        <v>446</v>
      </c>
      <c r="B292" s="180">
        <v>10433671</v>
      </c>
      <c r="C292" s="180">
        <v>10438312</v>
      </c>
      <c r="D292" s="180" t="s">
        <v>977</v>
      </c>
      <c r="E292" s="180"/>
      <c r="F292" s="180"/>
      <c r="G292" s="180"/>
      <c r="H292" s="180"/>
      <c r="I292" s="180"/>
      <c r="J292" s="180"/>
      <c r="K292" s="180"/>
      <c r="L292" s="180"/>
      <c r="M292" s="180"/>
      <c r="N292" s="180"/>
      <c r="O292" s="163"/>
      <c r="P292" s="163"/>
      <c r="Q292" s="163"/>
      <c r="R292" s="163"/>
      <c r="S292" s="163"/>
      <c r="T292" s="163"/>
      <c r="U292" s="163"/>
      <c r="V292" s="163"/>
      <c r="W292" s="163"/>
      <c r="X292" s="163"/>
      <c r="Y292" s="163"/>
      <c r="Z292" s="163"/>
    </row>
    <row r="293" spans="1:26" ht="15" customHeight="1">
      <c r="A293" s="180" t="s">
        <v>446</v>
      </c>
      <c r="B293" s="180">
        <v>10474564</v>
      </c>
      <c r="C293" s="180">
        <v>10481974</v>
      </c>
      <c r="D293" s="180" t="s">
        <v>979</v>
      </c>
      <c r="E293" s="180"/>
      <c r="F293" s="180"/>
      <c r="G293" s="180"/>
      <c r="H293" s="180"/>
      <c r="I293" s="180"/>
      <c r="J293" s="180"/>
      <c r="K293" s="180"/>
      <c r="L293" s="180"/>
      <c r="M293" s="180"/>
      <c r="N293" s="180"/>
      <c r="O293" s="163"/>
      <c r="P293" s="163"/>
      <c r="Q293" s="163"/>
      <c r="R293" s="163"/>
      <c r="S293" s="163"/>
      <c r="T293" s="163"/>
      <c r="U293" s="163"/>
      <c r="V293" s="163"/>
      <c r="W293" s="163"/>
      <c r="X293" s="163"/>
      <c r="Y293" s="163"/>
      <c r="Z293" s="163"/>
    </row>
    <row r="294" spans="1:26" ht="15" customHeight="1">
      <c r="A294" s="180" t="s">
        <v>446</v>
      </c>
      <c r="B294" s="180">
        <v>10476222</v>
      </c>
      <c r="C294" s="180">
        <v>10476329</v>
      </c>
      <c r="D294" s="180" t="s">
        <v>981</v>
      </c>
      <c r="E294" s="180"/>
      <c r="F294" s="180"/>
      <c r="G294" s="180"/>
      <c r="H294" s="180"/>
      <c r="I294" s="180"/>
      <c r="J294" s="180"/>
      <c r="K294" s="180"/>
      <c r="L294" s="180"/>
      <c r="M294" s="180"/>
      <c r="N294" s="180"/>
      <c r="O294" s="163"/>
      <c r="P294" s="163"/>
      <c r="Q294" s="163"/>
      <c r="R294" s="163"/>
      <c r="S294" s="163"/>
      <c r="T294" s="163"/>
      <c r="U294" s="163"/>
      <c r="V294" s="163"/>
      <c r="W294" s="163"/>
      <c r="X294" s="163"/>
      <c r="Y294" s="163"/>
      <c r="Z294" s="163"/>
    </row>
    <row r="295" spans="1:26" ht="15" customHeight="1">
      <c r="A295" s="180" t="s">
        <v>446</v>
      </c>
      <c r="B295" s="180">
        <v>10477490</v>
      </c>
      <c r="C295" s="180">
        <v>10479375</v>
      </c>
      <c r="D295" s="180" t="s">
        <v>983</v>
      </c>
      <c r="E295" s="180"/>
      <c r="F295" s="180"/>
      <c r="G295" s="180"/>
      <c r="H295" s="180"/>
      <c r="I295" s="180"/>
      <c r="J295" s="180"/>
      <c r="K295" s="180"/>
      <c r="L295" s="180"/>
      <c r="M295" s="180"/>
      <c r="N295" s="180"/>
      <c r="O295" s="163"/>
      <c r="P295" s="163"/>
      <c r="Q295" s="163"/>
      <c r="R295" s="163"/>
      <c r="S295" s="163"/>
      <c r="T295" s="163"/>
      <c r="U295" s="163"/>
      <c r="V295" s="163"/>
      <c r="W295" s="163"/>
      <c r="X295" s="163"/>
      <c r="Y295" s="163"/>
      <c r="Z295" s="163"/>
    </row>
    <row r="296" spans="1:26" ht="15" customHeight="1">
      <c r="A296" s="180" t="s">
        <v>446</v>
      </c>
      <c r="B296" s="180">
        <v>10482877</v>
      </c>
      <c r="C296" s="180">
        <v>10547585</v>
      </c>
      <c r="D296" s="180" t="s">
        <v>985</v>
      </c>
      <c r="E296" s="180"/>
      <c r="F296" s="180"/>
      <c r="G296" s="180"/>
      <c r="H296" s="180"/>
      <c r="I296" s="180"/>
      <c r="J296" s="180"/>
      <c r="K296" s="180"/>
      <c r="L296" s="180"/>
      <c r="M296" s="180"/>
      <c r="N296" s="180"/>
      <c r="O296" s="163"/>
      <c r="P296" s="163"/>
      <c r="Q296" s="163"/>
      <c r="R296" s="163"/>
      <c r="S296" s="163"/>
      <c r="T296" s="163"/>
      <c r="U296" s="163"/>
      <c r="V296" s="163"/>
      <c r="W296" s="163"/>
      <c r="X296" s="163"/>
      <c r="Y296" s="163"/>
      <c r="Z296" s="163"/>
    </row>
    <row r="297" spans="1:26" ht="15" customHeight="1">
      <c r="A297" s="180" t="s">
        <v>446</v>
      </c>
      <c r="B297" s="180">
        <v>10486806</v>
      </c>
      <c r="C297" s="180">
        <v>10489666</v>
      </c>
      <c r="D297" s="180" t="s">
        <v>988</v>
      </c>
      <c r="E297" s="180"/>
      <c r="F297" s="180"/>
      <c r="G297" s="180"/>
      <c r="H297" s="180"/>
      <c r="I297" s="180"/>
      <c r="J297" s="180"/>
      <c r="K297" s="180"/>
      <c r="L297" s="180"/>
      <c r="M297" s="180"/>
      <c r="N297" s="180"/>
      <c r="O297" s="163"/>
      <c r="P297" s="163"/>
      <c r="Q297" s="163"/>
      <c r="R297" s="163"/>
      <c r="S297" s="163"/>
      <c r="T297" s="163"/>
      <c r="U297" s="163"/>
      <c r="V297" s="163"/>
      <c r="W297" s="163"/>
      <c r="X297" s="163"/>
      <c r="Y297" s="163"/>
      <c r="Z297" s="163"/>
    </row>
    <row r="298" spans="1:26" ht="15" customHeight="1">
      <c r="A298" s="180" t="s">
        <v>446</v>
      </c>
      <c r="B298" s="180">
        <v>10525545</v>
      </c>
      <c r="C298" s="180">
        <v>10538818</v>
      </c>
      <c r="D298" s="180" t="s">
        <v>990</v>
      </c>
      <c r="E298" s="180"/>
      <c r="F298" s="180"/>
      <c r="G298" s="180"/>
      <c r="H298" s="180"/>
      <c r="I298" s="180"/>
      <c r="J298" s="180"/>
      <c r="K298" s="180"/>
      <c r="L298" s="180"/>
      <c r="M298" s="180"/>
      <c r="N298" s="180"/>
      <c r="O298" s="163"/>
      <c r="P298" s="163"/>
      <c r="Q298" s="163"/>
      <c r="R298" s="163"/>
      <c r="S298" s="163"/>
      <c r="T298" s="163"/>
      <c r="U298" s="163"/>
      <c r="V298" s="163"/>
      <c r="W298" s="163"/>
      <c r="X298" s="163"/>
      <c r="Y298" s="163"/>
      <c r="Z298" s="163"/>
    </row>
    <row r="299" spans="1:26" ht="15" customHeight="1">
      <c r="A299" s="180" t="s">
        <v>446</v>
      </c>
      <c r="B299" s="180">
        <v>10606348</v>
      </c>
      <c r="C299" s="180">
        <v>10655102</v>
      </c>
      <c r="D299" s="180" t="s">
        <v>992</v>
      </c>
      <c r="E299" s="180"/>
      <c r="F299" s="180"/>
      <c r="G299" s="180"/>
      <c r="H299" s="180"/>
      <c r="I299" s="180"/>
      <c r="J299" s="180"/>
      <c r="K299" s="180"/>
      <c r="L299" s="180"/>
      <c r="M299" s="180"/>
      <c r="N299" s="180"/>
      <c r="O299" s="163"/>
      <c r="P299" s="163"/>
      <c r="Q299" s="163"/>
      <c r="R299" s="163"/>
      <c r="S299" s="163"/>
      <c r="T299" s="163"/>
      <c r="U299" s="163"/>
      <c r="V299" s="163"/>
      <c r="W299" s="163"/>
      <c r="X299" s="163"/>
      <c r="Y299" s="163"/>
      <c r="Z299" s="163"/>
    </row>
    <row r="300" spans="1:26" ht="15" customHeight="1">
      <c r="A300" s="180" t="s">
        <v>446</v>
      </c>
      <c r="B300" s="180">
        <v>10666977</v>
      </c>
      <c r="C300" s="180">
        <v>10667070</v>
      </c>
      <c r="D300" s="180" t="s">
        <v>994</v>
      </c>
      <c r="E300" s="180"/>
      <c r="F300" s="180"/>
      <c r="G300" s="180"/>
      <c r="H300" s="180"/>
      <c r="I300" s="180"/>
      <c r="J300" s="180"/>
      <c r="K300" s="180"/>
      <c r="L300" s="180"/>
      <c r="M300" s="180"/>
      <c r="N300" s="180"/>
      <c r="O300" s="163"/>
      <c r="P300" s="163"/>
      <c r="Q300" s="163"/>
      <c r="R300" s="163"/>
      <c r="S300" s="163"/>
      <c r="T300" s="163"/>
      <c r="U300" s="163"/>
      <c r="V300" s="163"/>
      <c r="W300" s="163"/>
      <c r="X300" s="163"/>
      <c r="Y300" s="163"/>
      <c r="Z300" s="163"/>
    </row>
    <row r="301" spans="1:26" ht="15" customHeight="1">
      <c r="A301" s="180" t="s">
        <v>446</v>
      </c>
      <c r="B301" s="180">
        <v>10672636</v>
      </c>
      <c r="C301" s="180">
        <v>10700593</v>
      </c>
      <c r="D301" s="180" t="s">
        <v>996</v>
      </c>
      <c r="E301" s="180"/>
      <c r="F301" s="180"/>
      <c r="G301" s="180"/>
      <c r="H301" s="180"/>
      <c r="I301" s="180"/>
      <c r="J301" s="180"/>
      <c r="K301" s="180"/>
      <c r="L301" s="180"/>
      <c r="M301" s="180"/>
      <c r="N301" s="180"/>
      <c r="O301" s="163"/>
      <c r="P301" s="163"/>
      <c r="Q301" s="163"/>
      <c r="R301" s="163"/>
      <c r="S301" s="163"/>
      <c r="T301" s="163"/>
      <c r="U301" s="163"/>
      <c r="V301" s="163"/>
      <c r="W301" s="163"/>
      <c r="X301" s="163"/>
      <c r="Y301" s="163"/>
      <c r="Z301" s="163"/>
    </row>
    <row r="302" spans="1:26" ht="15" customHeight="1">
      <c r="A302" s="180" t="s">
        <v>446</v>
      </c>
      <c r="B302" s="180">
        <v>10686568</v>
      </c>
      <c r="C302" s="180">
        <v>10686687</v>
      </c>
      <c r="D302" s="180" t="s">
        <v>998</v>
      </c>
      <c r="E302" s="180"/>
      <c r="F302" s="180"/>
      <c r="G302" s="180"/>
      <c r="H302" s="180"/>
      <c r="I302" s="180"/>
      <c r="J302" s="180"/>
      <c r="K302" s="180"/>
      <c r="L302" s="180"/>
      <c r="M302" s="180"/>
      <c r="N302" s="180"/>
      <c r="O302" s="163"/>
      <c r="P302" s="163"/>
      <c r="Q302" s="163"/>
      <c r="R302" s="163"/>
      <c r="S302" s="163"/>
      <c r="T302" s="163"/>
      <c r="U302" s="163"/>
      <c r="V302" s="163"/>
      <c r="W302" s="163"/>
      <c r="X302" s="163"/>
      <c r="Y302" s="163"/>
      <c r="Z302" s="163"/>
    </row>
    <row r="303" spans="1:26" ht="15" customHeight="1">
      <c r="A303" s="180" t="s">
        <v>446</v>
      </c>
      <c r="B303" s="180">
        <v>10723767</v>
      </c>
      <c r="C303" s="180">
        <v>10730512</v>
      </c>
      <c r="D303" s="180" t="s">
        <v>1000</v>
      </c>
      <c r="E303" s="180"/>
      <c r="F303" s="180"/>
      <c r="G303" s="180"/>
      <c r="H303" s="180"/>
      <c r="I303" s="180"/>
      <c r="J303" s="180"/>
      <c r="K303" s="180"/>
      <c r="L303" s="180"/>
      <c r="M303" s="180"/>
      <c r="N303" s="180"/>
      <c r="O303" s="163"/>
      <c r="P303" s="163"/>
      <c r="Q303" s="163"/>
      <c r="R303" s="163"/>
      <c r="S303" s="163"/>
      <c r="T303" s="163"/>
      <c r="U303" s="163"/>
      <c r="V303" s="163"/>
      <c r="W303" s="163"/>
      <c r="X303" s="163"/>
      <c r="Y303" s="163"/>
      <c r="Z303" s="163"/>
    </row>
    <row r="304" spans="1:26" ht="15" customHeight="1">
      <c r="A304" s="180" t="s">
        <v>446</v>
      </c>
      <c r="B304" s="180">
        <v>10725398</v>
      </c>
      <c r="C304" s="180">
        <v>10839847</v>
      </c>
      <c r="D304" s="180" t="s">
        <v>1002</v>
      </c>
      <c r="E304" s="180"/>
      <c r="F304" s="180"/>
      <c r="G304" s="180"/>
      <c r="H304" s="180"/>
      <c r="I304" s="180"/>
      <c r="J304" s="180"/>
      <c r="K304" s="180"/>
      <c r="L304" s="180"/>
      <c r="M304" s="180"/>
      <c r="N304" s="180"/>
      <c r="O304" s="163"/>
      <c r="P304" s="163"/>
      <c r="Q304" s="163"/>
      <c r="R304" s="163"/>
      <c r="S304" s="163"/>
      <c r="T304" s="163"/>
      <c r="U304" s="163"/>
      <c r="V304" s="163"/>
      <c r="W304" s="163"/>
      <c r="X304" s="163"/>
      <c r="Y304" s="163"/>
      <c r="Z304" s="163"/>
    </row>
    <row r="305" spans="1:26" ht="15" customHeight="1">
      <c r="A305" s="180" t="s">
        <v>446</v>
      </c>
      <c r="B305" s="180">
        <v>10729313</v>
      </c>
      <c r="C305" s="180">
        <v>10764723</v>
      </c>
      <c r="D305" s="180" t="s">
        <v>1004</v>
      </c>
      <c r="E305" s="180"/>
      <c r="F305" s="180"/>
      <c r="G305" s="180"/>
      <c r="H305" s="180"/>
      <c r="I305" s="180"/>
      <c r="J305" s="180"/>
      <c r="K305" s="180"/>
      <c r="L305" s="180"/>
      <c r="M305" s="180"/>
      <c r="N305" s="180"/>
      <c r="O305" s="163"/>
      <c r="P305" s="163"/>
      <c r="Q305" s="163"/>
      <c r="R305" s="163"/>
      <c r="S305" s="163"/>
      <c r="T305" s="163"/>
      <c r="U305" s="163"/>
      <c r="V305" s="163"/>
      <c r="W305" s="163"/>
      <c r="X305" s="163"/>
      <c r="Y305" s="163"/>
      <c r="Z305" s="163"/>
    </row>
    <row r="306" spans="1:26" ht="15" customHeight="1">
      <c r="A306" s="180" t="s">
        <v>446</v>
      </c>
      <c r="B306" s="180">
        <v>10764962</v>
      </c>
      <c r="C306" s="180">
        <v>10839876</v>
      </c>
      <c r="D306" s="180" t="s">
        <v>1005</v>
      </c>
      <c r="E306" s="180"/>
      <c r="F306" s="180"/>
      <c r="G306" s="180"/>
      <c r="H306" s="180"/>
      <c r="I306" s="180"/>
      <c r="J306" s="180"/>
      <c r="K306" s="180"/>
      <c r="L306" s="180"/>
      <c r="M306" s="180"/>
      <c r="N306" s="180"/>
      <c r="O306" s="163"/>
      <c r="P306" s="163"/>
      <c r="Q306" s="163"/>
      <c r="R306" s="163"/>
      <c r="S306" s="163"/>
      <c r="T306" s="163"/>
      <c r="U306" s="163"/>
      <c r="V306" s="163"/>
      <c r="W306" s="163"/>
      <c r="X306" s="163"/>
      <c r="Y306" s="163"/>
      <c r="Z306" s="163"/>
    </row>
    <row r="307" spans="1:26" ht="15" customHeight="1">
      <c r="A307" s="180" t="s">
        <v>446</v>
      </c>
      <c r="B307" s="180">
        <v>10840575</v>
      </c>
      <c r="C307" s="180">
        <v>10846501</v>
      </c>
      <c r="D307" s="180" t="s">
        <v>1008</v>
      </c>
      <c r="E307" s="180"/>
      <c r="F307" s="180"/>
      <c r="G307" s="180"/>
      <c r="H307" s="180"/>
      <c r="I307" s="180"/>
      <c r="J307" s="180"/>
      <c r="K307" s="180"/>
      <c r="L307" s="180"/>
      <c r="M307" s="180"/>
      <c r="N307" s="180"/>
      <c r="O307" s="163"/>
      <c r="P307" s="163"/>
      <c r="Q307" s="163"/>
      <c r="R307" s="163"/>
      <c r="S307" s="163"/>
      <c r="T307" s="163"/>
      <c r="U307" s="163"/>
      <c r="V307" s="163"/>
      <c r="W307" s="163"/>
      <c r="X307" s="163"/>
      <c r="Y307" s="163"/>
      <c r="Z307" s="163"/>
    </row>
    <row r="308" spans="1:26" ht="15" customHeight="1">
      <c r="A308" s="180" t="s">
        <v>446</v>
      </c>
      <c r="B308" s="180">
        <v>10856084</v>
      </c>
      <c r="C308" s="180">
        <v>10859436</v>
      </c>
      <c r="D308" s="180" t="s">
        <v>1009</v>
      </c>
      <c r="E308" s="180"/>
      <c r="F308" s="180"/>
      <c r="G308" s="180"/>
      <c r="H308" s="180"/>
      <c r="I308" s="180"/>
      <c r="J308" s="180"/>
      <c r="K308" s="180"/>
      <c r="L308" s="180"/>
      <c r="M308" s="180"/>
      <c r="N308" s="180"/>
      <c r="O308" s="163"/>
      <c r="P308" s="163"/>
      <c r="Q308" s="163"/>
      <c r="R308" s="163"/>
      <c r="S308" s="163"/>
      <c r="T308" s="163"/>
      <c r="U308" s="163"/>
      <c r="V308" s="163"/>
      <c r="W308" s="163"/>
      <c r="X308" s="163"/>
      <c r="Y308" s="163"/>
      <c r="Z308" s="163"/>
    </row>
    <row r="309" spans="1:26" ht="15" customHeight="1">
      <c r="A309" s="180" t="s">
        <v>446</v>
      </c>
      <c r="B309" s="180">
        <v>10896522</v>
      </c>
      <c r="C309" s="180">
        <v>11201366</v>
      </c>
      <c r="D309" s="180" t="s">
        <v>1011</v>
      </c>
      <c r="E309" s="180"/>
      <c r="F309" s="180"/>
      <c r="G309" s="180"/>
      <c r="H309" s="180"/>
      <c r="I309" s="180"/>
      <c r="J309" s="180"/>
      <c r="K309" s="180"/>
      <c r="L309" s="180"/>
      <c r="M309" s="180"/>
      <c r="N309" s="180"/>
      <c r="O309" s="163"/>
      <c r="P309" s="163"/>
      <c r="Q309" s="163"/>
      <c r="R309" s="163"/>
      <c r="S309" s="163"/>
      <c r="T309" s="163"/>
      <c r="U309" s="163"/>
      <c r="V309" s="163"/>
      <c r="W309" s="163"/>
      <c r="X309" s="163"/>
      <c r="Y309" s="163"/>
      <c r="Z309" s="163"/>
    </row>
    <row r="310" spans="1:26" ht="15" customHeight="1">
      <c r="A310" s="180" t="s">
        <v>446</v>
      </c>
      <c r="B310" s="180">
        <v>11035200</v>
      </c>
      <c r="C310" s="180">
        <v>11035312</v>
      </c>
      <c r="D310" s="180" t="s">
        <v>1013</v>
      </c>
      <c r="E310" s="180"/>
      <c r="F310" s="180"/>
      <c r="G310" s="180"/>
      <c r="H310" s="180"/>
      <c r="I310" s="180"/>
      <c r="J310" s="180"/>
      <c r="K310" s="180"/>
      <c r="L310" s="180"/>
      <c r="M310" s="180"/>
      <c r="N310" s="180"/>
      <c r="O310" s="163"/>
      <c r="P310" s="163"/>
      <c r="Q310" s="163"/>
      <c r="R310" s="163"/>
      <c r="S310" s="163"/>
      <c r="T310" s="163"/>
      <c r="U310" s="163"/>
      <c r="V310" s="163"/>
      <c r="W310" s="163"/>
      <c r="X310" s="163"/>
      <c r="Y310" s="163"/>
      <c r="Z310" s="163"/>
    </row>
    <row r="311" spans="1:26" ht="15" customHeight="1">
      <c r="A311" s="180" t="s">
        <v>446</v>
      </c>
      <c r="B311" s="180">
        <v>11062646</v>
      </c>
      <c r="C311" s="180">
        <v>11067089</v>
      </c>
      <c r="D311" s="180" t="s">
        <v>1015</v>
      </c>
      <c r="E311" s="180"/>
      <c r="F311" s="180"/>
      <c r="G311" s="180"/>
      <c r="H311" s="180"/>
      <c r="I311" s="180"/>
      <c r="J311" s="180"/>
      <c r="K311" s="180"/>
      <c r="L311" s="180"/>
      <c r="M311" s="180"/>
      <c r="N311" s="180"/>
      <c r="O311" s="163"/>
      <c r="P311" s="163"/>
      <c r="Q311" s="163"/>
      <c r="R311" s="163"/>
      <c r="S311" s="163"/>
      <c r="T311" s="163"/>
      <c r="U311" s="163"/>
      <c r="V311" s="163"/>
      <c r="W311" s="163"/>
      <c r="X311" s="163"/>
      <c r="Y311" s="163"/>
      <c r="Z311" s="163"/>
    </row>
    <row r="312" spans="1:26" ht="15" customHeight="1">
      <c r="A312" s="180" t="s">
        <v>446</v>
      </c>
      <c r="B312" s="180">
        <v>11104690</v>
      </c>
      <c r="C312" s="180">
        <v>11106704</v>
      </c>
      <c r="D312" s="180" t="s">
        <v>1017</v>
      </c>
      <c r="E312" s="180"/>
      <c r="F312" s="180"/>
      <c r="G312" s="180"/>
      <c r="H312" s="180"/>
      <c r="I312" s="180"/>
      <c r="J312" s="180"/>
      <c r="K312" s="180"/>
      <c r="L312" s="180"/>
      <c r="M312" s="180"/>
      <c r="N312" s="180"/>
      <c r="O312" s="163"/>
      <c r="P312" s="163"/>
      <c r="Q312" s="163"/>
      <c r="R312" s="163"/>
      <c r="S312" s="163"/>
      <c r="T312" s="163"/>
      <c r="U312" s="163"/>
      <c r="V312" s="163"/>
      <c r="W312" s="163"/>
      <c r="X312" s="163"/>
      <c r="Y312" s="163"/>
      <c r="Z312" s="163"/>
    </row>
    <row r="313" spans="1:26" ht="15" customHeight="1">
      <c r="A313" s="180" t="s">
        <v>446</v>
      </c>
      <c r="B313" s="180">
        <v>11107787</v>
      </c>
      <c r="C313" s="180">
        <v>11109726</v>
      </c>
      <c r="D313" s="180" t="s">
        <v>1019</v>
      </c>
      <c r="E313" s="180"/>
      <c r="F313" s="180"/>
      <c r="G313" s="180"/>
      <c r="H313" s="180"/>
      <c r="I313" s="180"/>
      <c r="J313" s="180"/>
      <c r="K313" s="180"/>
      <c r="L313" s="180"/>
      <c r="M313" s="180"/>
      <c r="N313" s="180"/>
      <c r="O313" s="163"/>
      <c r="P313" s="163"/>
      <c r="Q313" s="163"/>
      <c r="R313" s="163"/>
      <c r="S313" s="163"/>
      <c r="T313" s="163"/>
      <c r="U313" s="163"/>
      <c r="V313" s="163"/>
      <c r="W313" s="163"/>
      <c r="X313" s="163"/>
      <c r="Y313" s="163"/>
      <c r="Z313" s="163"/>
    </row>
    <row r="314" spans="1:26" ht="15" customHeight="1">
      <c r="A314" s="180" t="s">
        <v>446</v>
      </c>
      <c r="B314" s="180">
        <v>11123380</v>
      </c>
      <c r="C314" s="180">
        <v>11126064</v>
      </c>
      <c r="D314" s="180" t="s">
        <v>1021</v>
      </c>
      <c r="E314" s="180"/>
      <c r="F314" s="180"/>
      <c r="G314" s="180"/>
      <c r="H314" s="180"/>
      <c r="I314" s="180"/>
      <c r="J314" s="180"/>
      <c r="K314" s="180"/>
      <c r="L314" s="180"/>
      <c r="M314" s="180"/>
      <c r="N314" s="180"/>
      <c r="O314" s="163"/>
      <c r="P314" s="163"/>
      <c r="Q314" s="163"/>
      <c r="R314" s="163"/>
      <c r="S314" s="163"/>
      <c r="T314" s="163"/>
      <c r="U314" s="163"/>
      <c r="V314" s="163"/>
      <c r="W314" s="163"/>
      <c r="X314" s="163"/>
      <c r="Y314" s="163"/>
      <c r="Z314" s="163"/>
    </row>
    <row r="315" spans="1:26" ht="15" customHeight="1">
      <c r="A315" s="180" t="s">
        <v>446</v>
      </c>
      <c r="B315" s="180">
        <v>11136897</v>
      </c>
      <c r="C315" s="180">
        <v>11138607</v>
      </c>
      <c r="D315" s="180" t="s">
        <v>1023</v>
      </c>
      <c r="E315" s="180"/>
      <c r="F315" s="180"/>
      <c r="G315" s="180"/>
      <c r="H315" s="180"/>
      <c r="I315" s="180"/>
      <c r="J315" s="180"/>
      <c r="K315" s="180"/>
      <c r="L315" s="180"/>
      <c r="M315" s="180"/>
      <c r="N315" s="180"/>
      <c r="O315" s="163"/>
      <c r="P315" s="163"/>
      <c r="Q315" s="163"/>
      <c r="R315" s="163"/>
      <c r="S315" s="163"/>
      <c r="T315" s="163"/>
      <c r="U315" s="163"/>
      <c r="V315" s="163"/>
      <c r="W315" s="163"/>
      <c r="X315" s="163"/>
      <c r="Y315" s="163"/>
      <c r="Z315" s="163"/>
    </row>
    <row r="316" spans="1:26" ht="15" customHeight="1">
      <c r="A316" s="180" t="s">
        <v>446</v>
      </c>
      <c r="B316" s="180">
        <v>11202964</v>
      </c>
      <c r="C316" s="180">
        <v>11203671</v>
      </c>
      <c r="D316" s="180" t="s">
        <v>1025</v>
      </c>
      <c r="E316" s="180"/>
      <c r="F316" s="180"/>
      <c r="G316" s="180"/>
      <c r="H316" s="180"/>
      <c r="I316" s="180"/>
      <c r="J316" s="180"/>
      <c r="K316" s="180"/>
      <c r="L316" s="180"/>
      <c r="M316" s="180"/>
      <c r="N316" s="180"/>
      <c r="O316" s="163"/>
      <c r="P316" s="163"/>
      <c r="Q316" s="163"/>
      <c r="R316" s="163"/>
      <c r="S316" s="163"/>
      <c r="T316" s="163"/>
      <c r="U316" s="163"/>
      <c r="V316" s="163"/>
      <c r="W316" s="163"/>
      <c r="X316" s="163"/>
      <c r="Y316" s="163"/>
      <c r="Z316" s="163"/>
    </row>
    <row r="317" spans="1:26" ht="15" customHeight="1">
      <c r="A317" s="180" t="s">
        <v>446</v>
      </c>
      <c r="B317" s="180">
        <v>11247625</v>
      </c>
      <c r="C317" s="180">
        <v>11267865</v>
      </c>
      <c r="D317" s="180" t="s">
        <v>1027</v>
      </c>
      <c r="E317" s="180"/>
      <c r="F317" s="180"/>
      <c r="G317" s="180"/>
      <c r="H317" s="180"/>
      <c r="I317" s="180"/>
      <c r="J317" s="180"/>
      <c r="K317" s="180"/>
      <c r="L317" s="180"/>
      <c r="M317" s="180"/>
      <c r="N317" s="180"/>
      <c r="O317" s="163"/>
      <c r="P317" s="163"/>
      <c r="Q317" s="163"/>
      <c r="R317" s="163"/>
      <c r="S317" s="163"/>
      <c r="T317" s="163"/>
      <c r="U317" s="163"/>
      <c r="V317" s="163"/>
      <c r="W317" s="163"/>
      <c r="X317" s="163"/>
      <c r="Y317" s="163"/>
      <c r="Z317" s="163"/>
    </row>
    <row r="318" spans="1:26" ht="15" customHeight="1">
      <c r="A318" s="180" t="s">
        <v>446</v>
      </c>
      <c r="B318" s="180">
        <v>11283499</v>
      </c>
      <c r="C318" s="180">
        <v>11285068</v>
      </c>
      <c r="D318" s="180" t="s">
        <v>1029</v>
      </c>
      <c r="E318" s="180"/>
      <c r="F318" s="180"/>
      <c r="G318" s="180"/>
      <c r="H318" s="180"/>
      <c r="I318" s="180"/>
      <c r="J318" s="180"/>
      <c r="K318" s="180"/>
      <c r="L318" s="180"/>
      <c r="M318" s="180"/>
      <c r="N318" s="180"/>
      <c r="O318" s="163"/>
      <c r="P318" s="163"/>
      <c r="Q318" s="163"/>
      <c r="R318" s="163"/>
      <c r="S318" s="163"/>
      <c r="T318" s="163"/>
      <c r="U318" s="163"/>
      <c r="V318" s="163"/>
      <c r="W318" s="163"/>
      <c r="X318" s="163"/>
      <c r="Y318" s="163"/>
      <c r="Z318" s="163"/>
    </row>
    <row r="319" spans="1:26" ht="15" customHeight="1">
      <c r="A319" s="180" t="s">
        <v>446</v>
      </c>
      <c r="B319" s="180">
        <v>11284415</v>
      </c>
      <c r="C319" s="180">
        <v>11328146</v>
      </c>
      <c r="D319" s="180" t="s">
        <v>1031</v>
      </c>
      <c r="E319" s="180"/>
      <c r="F319" s="180"/>
      <c r="G319" s="180"/>
      <c r="H319" s="180"/>
      <c r="I319" s="180"/>
      <c r="J319" s="180"/>
      <c r="K319" s="180"/>
      <c r="L319" s="180"/>
      <c r="M319" s="180"/>
      <c r="N319" s="180"/>
      <c r="O319" s="163"/>
      <c r="P319" s="163"/>
      <c r="Q319" s="163"/>
      <c r="R319" s="163"/>
      <c r="S319" s="163"/>
      <c r="T319" s="163"/>
      <c r="U319" s="163"/>
      <c r="V319" s="163"/>
      <c r="W319" s="163"/>
      <c r="X319" s="163"/>
      <c r="Y319" s="163"/>
      <c r="Z319" s="163"/>
    </row>
    <row r="320" spans="1:26" ht="15" customHeight="1">
      <c r="A320" s="180" t="s">
        <v>446</v>
      </c>
      <c r="B320" s="180">
        <v>11315858</v>
      </c>
      <c r="C320" s="180">
        <v>11325429</v>
      </c>
      <c r="D320" s="180" t="s">
        <v>1033</v>
      </c>
      <c r="E320" s="180"/>
      <c r="F320" s="180"/>
      <c r="G320" s="180"/>
      <c r="H320" s="180"/>
      <c r="I320" s="180"/>
      <c r="J320" s="180"/>
      <c r="K320" s="180"/>
      <c r="L320" s="180"/>
      <c r="M320" s="180"/>
      <c r="N320" s="180"/>
      <c r="O320" s="163"/>
      <c r="P320" s="163"/>
      <c r="Q320" s="163"/>
      <c r="R320" s="163"/>
      <c r="S320" s="163"/>
      <c r="T320" s="163"/>
      <c r="U320" s="163"/>
      <c r="V320" s="163"/>
      <c r="W320" s="163"/>
      <c r="X320" s="163"/>
      <c r="Y320" s="163"/>
      <c r="Z320" s="163"/>
    </row>
    <row r="321" spans="1:26" ht="15" customHeight="1">
      <c r="A321" s="180" t="s">
        <v>446</v>
      </c>
      <c r="B321" s="180">
        <v>11330887</v>
      </c>
      <c r="C321" s="180">
        <v>11332208</v>
      </c>
      <c r="D321" s="180" t="s">
        <v>1035</v>
      </c>
      <c r="E321" s="180"/>
      <c r="F321" s="180"/>
      <c r="G321" s="180"/>
      <c r="H321" s="180"/>
      <c r="I321" s="180"/>
      <c r="J321" s="180"/>
      <c r="K321" s="180"/>
      <c r="L321" s="180"/>
      <c r="M321" s="180"/>
      <c r="N321" s="180"/>
      <c r="O321" s="163"/>
      <c r="P321" s="163"/>
      <c r="Q321" s="163"/>
      <c r="R321" s="163"/>
      <c r="S321" s="163"/>
      <c r="T321" s="163"/>
      <c r="U321" s="163"/>
      <c r="V321" s="163"/>
      <c r="W321" s="163"/>
      <c r="X321" s="163"/>
      <c r="Y321" s="163"/>
      <c r="Z321" s="163"/>
    </row>
    <row r="322" spans="1:26" ht="15" customHeight="1">
      <c r="A322" s="180" t="s">
        <v>446</v>
      </c>
      <c r="B322" s="180">
        <v>11345747</v>
      </c>
      <c r="C322" s="180">
        <v>11347502</v>
      </c>
      <c r="D322" s="180" t="s">
        <v>1037</v>
      </c>
      <c r="E322" s="180"/>
      <c r="F322" s="180"/>
      <c r="G322" s="180"/>
      <c r="H322" s="180"/>
      <c r="I322" s="180"/>
      <c r="J322" s="180"/>
      <c r="K322" s="180"/>
      <c r="L322" s="180"/>
      <c r="M322" s="180"/>
      <c r="N322" s="180"/>
      <c r="O322" s="163"/>
      <c r="P322" s="163"/>
      <c r="Q322" s="163"/>
      <c r="R322" s="163"/>
      <c r="S322" s="163"/>
      <c r="T322" s="163"/>
      <c r="U322" s="163"/>
      <c r="V322" s="163"/>
      <c r="W322" s="163"/>
      <c r="X322" s="163"/>
      <c r="Y322" s="163"/>
      <c r="Z322" s="163"/>
    </row>
    <row r="323" spans="1:26" ht="15" customHeight="1">
      <c r="A323" s="180" t="s">
        <v>446</v>
      </c>
      <c r="B323" s="180">
        <v>11368401</v>
      </c>
      <c r="C323" s="180">
        <v>11438657</v>
      </c>
      <c r="D323" s="180" t="s">
        <v>1039</v>
      </c>
      <c r="E323" s="180"/>
      <c r="F323" s="180"/>
      <c r="G323" s="180"/>
      <c r="H323" s="180"/>
      <c r="I323" s="180"/>
      <c r="J323" s="180"/>
      <c r="K323" s="180"/>
      <c r="L323" s="180"/>
      <c r="M323" s="180"/>
      <c r="N323" s="180"/>
      <c r="O323" s="163"/>
      <c r="P323" s="163"/>
      <c r="Q323" s="163"/>
      <c r="R323" s="163"/>
      <c r="S323" s="163"/>
      <c r="T323" s="163"/>
      <c r="U323" s="163"/>
      <c r="V323" s="163"/>
      <c r="W323" s="163"/>
      <c r="X323" s="163"/>
      <c r="Y323" s="163"/>
      <c r="Z323" s="163"/>
    </row>
    <row r="324" spans="1:26" ht="15" customHeight="1">
      <c r="A324" s="180" t="s">
        <v>446</v>
      </c>
      <c r="B324" s="180">
        <v>11379394</v>
      </c>
      <c r="C324" s="180">
        <v>11379675</v>
      </c>
      <c r="D324" s="180" t="s">
        <v>1041</v>
      </c>
      <c r="E324" s="180"/>
      <c r="F324" s="180"/>
      <c r="G324" s="180"/>
      <c r="H324" s="180"/>
      <c r="I324" s="180"/>
      <c r="J324" s="180"/>
      <c r="K324" s="180"/>
      <c r="L324" s="180"/>
      <c r="M324" s="180"/>
      <c r="N324" s="180"/>
      <c r="O324" s="163"/>
      <c r="P324" s="163"/>
      <c r="Q324" s="163"/>
      <c r="R324" s="163"/>
      <c r="S324" s="163"/>
      <c r="T324" s="163"/>
      <c r="U324" s="163"/>
      <c r="V324" s="163"/>
      <c r="W324" s="163"/>
      <c r="X324" s="163"/>
      <c r="Y324" s="163"/>
      <c r="Z324" s="163"/>
    </row>
    <row r="325" spans="1:26" ht="15" customHeight="1">
      <c r="A325" s="180" t="s">
        <v>446</v>
      </c>
      <c r="B325" s="180">
        <v>11392410</v>
      </c>
      <c r="C325" s="180">
        <v>11392517</v>
      </c>
      <c r="D325" s="180" t="s">
        <v>1042</v>
      </c>
      <c r="E325" s="180"/>
      <c r="F325" s="180"/>
      <c r="G325" s="180"/>
      <c r="H325" s="180"/>
      <c r="I325" s="180"/>
      <c r="J325" s="180"/>
      <c r="K325" s="180"/>
      <c r="L325" s="180"/>
      <c r="M325" s="180"/>
      <c r="N325" s="180"/>
      <c r="O325" s="163"/>
      <c r="P325" s="163"/>
      <c r="Q325" s="163"/>
      <c r="R325" s="163"/>
      <c r="S325" s="163"/>
      <c r="T325" s="163"/>
      <c r="U325" s="163"/>
      <c r="V325" s="163"/>
      <c r="W325" s="163"/>
      <c r="X325" s="163"/>
      <c r="Y325" s="163"/>
      <c r="Z325" s="163"/>
    </row>
    <row r="326" spans="1:26" ht="15" customHeight="1">
      <c r="A326" s="180" t="s">
        <v>446</v>
      </c>
      <c r="B326" s="180">
        <v>11421462</v>
      </c>
      <c r="C326" s="180">
        <v>11466767</v>
      </c>
      <c r="D326" s="180" t="s">
        <v>1044</v>
      </c>
      <c r="E326" s="180"/>
      <c r="F326" s="180"/>
      <c r="G326" s="180"/>
      <c r="H326" s="180"/>
      <c r="I326" s="180"/>
      <c r="J326" s="180"/>
      <c r="K326" s="180"/>
      <c r="L326" s="180"/>
      <c r="M326" s="180"/>
      <c r="N326" s="180"/>
      <c r="O326" s="163"/>
      <c r="P326" s="163"/>
      <c r="Q326" s="163"/>
      <c r="R326" s="163"/>
      <c r="S326" s="163"/>
      <c r="T326" s="163"/>
      <c r="U326" s="163"/>
      <c r="V326" s="163"/>
      <c r="W326" s="163"/>
      <c r="X326" s="163"/>
      <c r="Y326" s="163"/>
      <c r="Z326" s="163"/>
    </row>
    <row r="327" spans="1:26" ht="15" customHeight="1">
      <c r="A327" s="180" t="s">
        <v>446</v>
      </c>
      <c r="B327" s="180">
        <v>11494000</v>
      </c>
      <c r="C327" s="180">
        <v>11564604</v>
      </c>
      <c r="D327" s="180" t="s">
        <v>1046</v>
      </c>
      <c r="E327" s="180"/>
      <c r="F327" s="180"/>
      <c r="G327" s="180"/>
      <c r="H327" s="180"/>
      <c r="I327" s="180"/>
      <c r="J327" s="180"/>
      <c r="K327" s="180"/>
      <c r="L327" s="180"/>
      <c r="M327" s="180"/>
      <c r="N327" s="180"/>
      <c r="O327" s="163"/>
      <c r="P327" s="163"/>
      <c r="Q327" s="163"/>
      <c r="R327" s="163"/>
      <c r="S327" s="163"/>
      <c r="T327" s="163"/>
      <c r="U327" s="163"/>
      <c r="V327" s="163"/>
      <c r="W327" s="163"/>
      <c r="X327" s="163"/>
      <c r="Y327" s="163"/>
      <c r="Z327" s="163"/>
    </row>
    <row r="328" spans="1:26" ht="15" customHeight="1">
      <c r="A328" s="180" t="s">
        <v>446</v>
      </c>
      <c r="B328" s="180">
        <v>11552487</v>
      </c>
      <c r="C328" s="180">
        <v>11552991</v>
      </c>
      <c r="D328" s="180" t="s">
        <v>1048</v>
      </c>
      <c r="E328" s="180"/>
      <c r="F328" s="180"/>
      <c r="G328" s="180"/>
      <c r="H328" s="180"/>
      <c r="I328" s="180"/>
      <c r="J328" s="180"/>
      <c r="K328" s="180"/>
      <c r="L328" s="180"/>
      <c r="M328" s="180"/>
      <c r="N328" s="180"/>
      <c r="O328" s="163"/>
      <c r="P328" s="163"/>
      <c r="Q328" s="163"/>
      <c r="R328" s="163"/>
      <c r="S328" s="163"/>
      <c r="T328" s="163"/>
      <c r="U328" s="163"/>
      <c r="V328" s="163"/>
      <c r="W328" s="163"/>
      <c r="X328" s="163"/>
      <c r="Y328" s="163"/>
      <c r="Z328" s="163"/>
    </row>
    <row r="329" spans="1:26" ht="15" customHeight="1">
      <c r="A329" s="180" t="s">
        <v>446</v>
      </c>
      <c r="B329" s="180">
        <v>11553223</v>
      </c>
      <c r="C329" s="180">
        <v>11554207</v>
      </c>
      <c r="D329" s="180" t="s">
        <v>1050</v>
      </c>
      <c r="E329" s="180"/>
      <c r="F329" s="180"/>
      <c r="G329" s="180"/>
      <c r="H329" s="180"/>
      <c r="I329" s="180"/>
      <c r="J329" s="180"/>
      <c r="K329" s="180"/>
      <c r="L329" s="180"/>
      <c r="M329" s="180"/>
      <c r="N329" s="180"/>
      <c r="O329" s="163"/>
      <c r="P329" s="163"/>
      <c r="Q329" s="163"/>
      <c r="R329" s="163"/>
      <c r="S329" s="163"/>
      <c r="T329" s="163"/>
      <c r="U329" s="163"/>
      <c r="V329" s="163"/>
      <c r="W329" s="163"/>
      <c r="X329" s="163"/>
      <c r="Y329" s="163"/>
      <c r="Z329" s="163"/>
    </row>
    <row r="330" spans="1:26" ht="15" customHeight="1">
      <c r="A330" s="180" t="s">
        <v>446</v>
      </c>
      <c r="B330" s="180">
        <v>11556250</v>
      </c>
      <c r="C330" s="180">
        <v>11558022</v>
      </c>
      <c r="D330" s="180" t="s">
        <v>1052</v>
      </c>
      <c r="E330" s="180"/>
      <c r="F330" s="180"/>
      <c r="G330" s="180"/>
      <c r="H330" s="180"/>
      <c r="I330" s="180"/>
      <c r="J330" s="180"/>
      <c r="K330" s="180"/>
      <c r="L330" s="180"/>
      <c r="M330" s="180"/>
      <c r="N330" s="180"/>
      <c r="O330" s="163"/>
      <c r="P330" s="163"/>
      <c r="Q330" s="163"/>
      <c r="R330" s="163"/>
      <c r="S330" s="163"/>
      <c r="T330" s="163"/>
      <c r="U330" s="163"/>
      <c r="V330" s="163"/>
      <c r="W330" s="163"/>
      <c r="X330" s="163"/>
      <c r="Y330" s="163"/>
      <c r="Z330" s="163"/>
    </row>
    <row r="331" spans="1:26" ht="15" customHeight="1">
      <c r="A331" s="180" t="s">
        <v>446</v>
      </c>
      <c r="B331" s="180">
        <v>11558465</v>
      </c>
      <c r="C331" s="180">
        <v>11560020</v>
      </c>
      <c r="D331" s="180" t="s">
        <v>1053</v>
      </c>
      <c r="E331" s="180"/>
      <c r="F331" s="180"/>
      <c r="G331" s="180"/>
      <c r="H331" s="180"/>
      <c r="I331" s="180"/>
      <c r="J331" s="180"/>
      <c r="K331" s="180"/>
      <c r="L331" s="180"/>
      <c r="M331" s="180"/>
      <c r="N331" s="180"/>
      <c r="O331" s="163"/>
      <c r="P331" s="163"/>
      <c r="Q331" s="163"/>
      <c r="R331" s="163"/>
      <c r="S331" s="163"/>
      <c r="T331" s="163"/>
      <c r="U331" s="163"/>
      <c r="V331" s="163"/>
      <c r="W331" s="163"/>
      <c r="X331" s="163"/>
      <c r="Y331" s="163"/>
      <c r="Z331" s="163"/>
    </row>
    <row r="332" spans="1:26" ht="15" customHeight="1">
      <c r="A332" s="180" t="s">
        <v>446</v>
      </c>
      <c r="B332" s="180">
        <v>11576312</v>
      </c>
      <c r="C332" s="180">
        <v>11581342</v>
      </c>
      <c r="D332" s="180" t="s">
        <v>1054</v>
      </c>
      <c r="E332" s="180"/>
      <c r="F332" s="180"/>
      <c r="G332" s="180"/>
      <c r="H332" s="180"/>
      <c r="I332" s="180"/>
      <c r="J332" s="180"/>
      <c r="K332" s="180"/>
      <c r="L332" s="180"/>
      <c r="M332" s="180"/>
      <c r="N332" s="180"/>
      <c r="O332" s="163"/>
      <c r="P332" s="163"/>
      <c r="Q332" s="163"/>
      <c r="R332" s="163"/>
      <c r="S332" s="163"/>
      <c r="T332" s="163"/>
      <c r="U332" s="163"/>
      <c r="V332" s="163"/>
      <c r="W332" s="163"/>
      <c r="X332" s="163"/>
      <c r="Y332" s="163"/>
      <c r="Z332" s="163"/>
    </row>
    <row r="333" spans="1:26" ht="15" customHeight="1">
      <c r="A333" s="180" t="s">
        <v>446</v>
      </c>
      <c r="B333" s="180">
        <v>11704203</v>
      </c>
      <c r="C333" s="180">
        <v>11760002</v>
      </c>
      <c r="D333" s="180" t="s">
        <v>1055</v>
      </c>
      <c r="E333" s="180"/>
      <c r="F333" s="180"/>
      <c r="G333" s="180"/>
      <c r="H333" s="180"/>
      <c r="I333" s="180"/>
      <c r="J333" s="180"/>
      <c r="K333" s="180"/>
      <c r="L333" s="180"/>
      <c r="M333" s="180"/>
      <c r="N333" s="180"/>
      <c r="O333" s="163"/>
      <c r="P333" s="163"/>
      <c r="Q333" s="163"/>
      <c r="R333" s="163"/>
      <c r="S333" s="163"/>
      <c r="T333" s="163"/>
      <c r="U333" s="163"/>
      <c r="V333" s="163"/>
      <c r="W333" s="163"/>
      <c r="X333" s="163"/>
      <c r="Y333" s="163"/>
      <c r="Z333" s="163"/>
    </row>
    <row r="334" spans="1:26" ht="15" customHeight="1">
      <c r="A334" s="180" t="s">
        <v>446</v>
      </c>
      <c r="B334" s="180">
        <v>11761255</v>
      </c>
      <c r="C334" s="180">
        <v>11763223</v>
      </c>
      <c r="D334" s="180" t="s">
        <v>1056</v>
      </c>
      <c r="E334" s="180"/>
      <c r="F334" s="180"/>
      <c r="G334" s="180"/>
      <c r="H334" s="180"/>
      <c r="I334" s="180"/>
      <c r="J334" s="180"/>
      <c r="K334" s="180"/>
      <c r="L334" s="180"/>
      <c r="M334" s="180"/>
      <c r="N334" s="180"/>
      <c r="O334" s="163"/>
      <c r="P334" s="163"/>
      <c r="Q334" s="163"/>
      <c r="R334" s="163"/>
      <c r="S334" s="163"/>
      <c r="T334" s="163"/>
      <c r="U334" s="163"/>
      <c r="V334" s="163"/>
      <c r="W334" s="163"/>
      <c r="X334" s="163"/>
      <c r="Y334" s="163"/>
      <c r="Z334" s="163"/>
    </row>
    <row r="335" spans="1:26" ht="15" customHeight="1">
      <c r="A335" s="180" t="s">
        <v>446</v>
      </c>
      <c r="B335" s="180">
        <v>11769638</v>
      </c>
      <c r="C335" s="180">
        <v>11787345</v>
      </c>
      <c r="D335" s="180" t="s">
        <v>1057</v>
      </c>
      <c r="E335" s="180"/>
      <c r="F335" s="180"/>
      <c r="G335" s="180"/>
      <c r="H335" s="180"/>
      <c r="I335" s="180"/>
      <c r="J335" s="180"/>
      <c r="K335" s="180"/>
      <c r="L335" s="180"/>
      <c r="M335" s="180"/>
      <c r="N335" s="180"/>
      <c r="O335" s="163"/>
      <c r="P335" s="163"/>
      <c r="Q335" s="163"/>
      <c r="R335" s="163"/>
      <c r="S335" s="163"/>
      <c r="T335" s="163"/>
      <c r="U335" s="163"/>
      <c r="V335" s="163"/>
      <c r="W335" s="163"/>
      <c r="X335" s="163"/>
      <c r="Y335" s="163"/>
      <c r="Z335" s="163"/>
    </row>
    <row r="336" spans="1:26" ht="15" customHeight="1">
      <c r="A336" s="180" t="s">
        <v>446</v>
      </c>
      <c r="B336" s="180">
        <v>11795572</v>
      </c>
      <c r="C336" s="180">
        <v>11839304</v>
      </c>
      <c r="D336" s="180" t="s">
        <v>1058</v>
      </c>
      <c r="E336" s="180"/>
      <c r="F336" s="180"/>
      <c r="G336" s="180"/>
      <c r="H336" s="180"/>
      <c r="I336" s="180"/>
      <c r="J336" s="180"/>
      <c r="K336" s="180"/>
      <c r="L336" s="180"/>
      <c r="M336" s="180"/>
      <c r="N336" s="180"/>
      <c r="O336" s="163"/>
      <c r="P336" s="163"/>
      <c r="Q336" s="163"/>
      <c r="R336" s="163"/>
      <c r="S336" s="163"/>
      <c r="T336" s="163"/>
      <c r="U336" s="163"/>
      <c r="V336" s="163"/>
      <c r="W336" s="163"/>
      <c r="X336" s="163"/>
      <c r="Y336" s="163"/>
      <c r="Z336" s="163"/>
    </row>
    <row r="337" spans="1:26" ht="15" customHeight="1">
      <c r="A337" s="180" t="s">
        <v>446</v>
      </c>
      <c r="B337" s="180">
        <v>11797927</v>
      </c>
      <c r="C337" s="180">
        <v>11802512</v>
      </c>
      <c r="D337" s="180" t="s">
        <v>1059</v>
      </c>
      <c r="E337" s="180"/>
      <c r="F337" s="180"/>
      <c r="G337" s="180"/>
      <c r="H337" s="180"/>
      <c r="I337" s="180"/>
      <c r="J337" s="180"/>
      <c r="K337" s="180"/>
      <c r="L337" s="180"/>
      <c r="M337" s="180"/>
      <c r="N337" s="180"/>
      <c r="O337" s="163"/>
      <c r="P337" s="163"/>
      <c r="Q337" s="163"/>
      <c r="R337" s="163"/>
      <c r="S337" s="163"/>
      <c r="T337" s="163"/>
      <c r="U337" s="163"/>
      <c r="V337" s="163"/>
      <c r="W337" s="163"/>
      <c r="X337" s="163"/>
      <c r="Y337" s="163"/>
      <c r="Z337" s="163"/>
    </row>
    <row r="338" spans="1:26" ht="15" customHeight="1">
      <c r="A338" s="180" t="s">
        <v>446</v>
      </c>
      <c r="B338" s="180">
        <v>11842523</v>
      </c>
      <c r="C338" s="180">
        <v>11868229</v>
      </c>
      <c r="D338" s="180" t="s">
        <v>1060</v>
      </c>
      <c r="E338" s="180"/>
      <c r="F338" s="180"/>
      <c r="G338" s="180"/>
      <c r="H338" s="180"/>
      <c r="I338" s="180"/>
      <c r="J338" s="180"/>
      <c r="K338" s="180"/>
      <c r="L338" s="180"/>
      <c r="M338" s="180"/>
      <c r="N338" s="180"/>
      <c r="O338" s="163"/>
      <c r="P338" s="163"/>
      <c r="Q338" s="163"/>
      <c r="R338" s="163"/>
      <c r="S338" s="163"/>
      <c r="T338" s="163"/>
      <c r="U338" s="163"/>
      <c r="V338" s="163"/>
      <c r="W338" s="163"/>
      <c r="X338" s="163"/>
      <c r="Y338" s="163"/>
      <c r="Z338" s="163"/>
    </row>
    <row r="339" spans="1:26" ht="15" customHeight="1">
      <c r="A339" s="180" t="s">
        <v>446</v>
      </c>
      <c r="B339" s="180">
        <v>11846153</v>
      </c>
      <c r="C339" s="180">
        <v>11846391</v>
      </c>
      <c r="D339" s="180" t="s">
        <v>1061</v>
      </c>
      <c r="E339" s="180"/>
      <c r="F339" s="180"/>
      <c r="G339" s="180"/>
      <c r="H339" s="180"/>
      <c r="I339" s="180"/>
      <c r="J339" s="180"/>
      <c r="K339" s="180"/>
      <c r="L339" s="180"/>
      <c r="M339" s="180"/>
      <c r="N339" s="180"/>
      <c r="O339" s="163"/>
      <c r="P339" s="163"/>
      <c r="Q339" s="163"/>
      <c r="R339" s="163"/>
      <c r="S339" s="163"/>
      <c r="T339" s="163"/>
      <c r="U339" s="163"/>
      <c r="V339" s="163"/>
      <c r="W339" s="163"/>
      <c r="X339" s="163"/>
      <c r="Y339" s="163"/>
      <c r="Z339" s="163"/>
    </row>
    <row r="340" spans="1:26" ht="15" customHeight="1">
      <c r="A340" s="180" t="s">
        <v>446</v>
      </c>
      <c r="B340" s="180">
        <v>11973936</v>
      </c>
      <c r="C340" s="180">
        <v>11974599</v>
      </c>
      <c r="D340" s="180" t="s">
        <v>1062</v>
      </c>
      <c r="E340" s="180"/>
      <c r="F340" s="180"/>
      <c r="G340" s="180"/>
      <c r="H340" s="180"/>
      <c r="I340" s="180"/>
      <c r="J340" s="180"/>
      <c r="K340" s="180"/>
      <c r="L340" s="180"/>
      <c r="M340" s="180"/>
      <c r="N340" s="180"/>
      <c r="O340" s="163"/>
      <c r="P340" s="163"/>
      <c r="Q340" s="163"/>
      <c r="R340" s="163"/>
      <c r="S340" s="163"/>
      <c r="T340" s="163"/>
      <c r="U340" s="163"/>
      <c r="V340" s="163"/>
      <c r="W340" s="163"/>
      <c r="X340" s="163"/>
      <c r="Y340" s="163"/>
      <c r="Z340" s="163"/>
    </row>
    <row r="341" spans="1:26" ht="15" customHeight="1">
      <c r="A341" s="180" t="s">
        <v>446</v>
      </c>
      <c r="B341" s="180">
        <v>11982320</v>
      </c>
      <c r="C341" s="180">
        <v>11984590</v>
      </c>
      <c r="D341" s="180" t="s">
        <v>1063</v>
      </c>
      <c r="E341" s="180"/>
      <c r="F341" s="180"/>
      <c r="G341" s="180"/>
      <c r="H341" s="180"/>
      <c r="I341" s="180"/>
      <c r="J341" s="180"/>
      <c r="K341" s="180"/>
      <c r="L341" s="180"/>
      <c r="M341" s="180"/>
      <c r="N341" s="180"/>
      <c r="O341" s="163"/>
      <c r="P341" s="163"/>
      <c r="Q341" s="163"/>
      <c r="R341" s="163"/>
      <c r="S341" s="163"/>
      <c r="T341" s="163"/>
      <c r="U341" s="163"/>
      <c r="V341" s="163"/>
      <c r="W341" s="163"/>
      <c r="X341" s="163"/>
      <c r="Y341" s="163"/>
      <c r="Z341" s="163"/>
    </row>
    <row r="342" spans="1:26" ht="15" customHeight="1">
      <c r="A342" s="180" t="s">
        <v>446</v>
      </c>
      <c r="B342" s="180">
        <v>11993173</v>
      </c>
      <c r="C342" s="180">
        <v>11996312</v>
      </c>
      <c r="D342" s="180" t="s">
        <v>1064</v>
      </c>
      <c r="E342" s="180"/>
      <c r="F342" s="180"/>
      <c r="G342" s="180"/>
      <c r="H342" s="180"/>
      <c r="I342" s="180"/>
      <c r="J342" s="180"/>
      <c r="K342" s="180"/>
      <c r="L342" s="180"/>
      <c r="M342" s="180"/>
      <c r="N342" s="180"/>
      <c r="O342" s="163"/>
      <c r="P342" s="163"/>
      <c r="Q342" s="163"/>
      <c r="R342" s="163"/>
      <c r="S342" s="163"/>
      <c r="T342" s="163"/>
      <c r="U342" s="163"/>
      <c r="V342" s="163"/>
      <c r="W342" s="163"/>
      <c r="X342" s="163"/>
      <c r="Y342" s="163"/>
      <c r="Z342" s="163"/>
    </row>
    <row r="343" spans="1:26" ht="15" customHeight="1">
      <c r="A343" s="180" t="s">
        <v>446</v>
      </c>
      <c r="B343" s="180">
        <v>12064388</v>
      </c>
      <c r="C343" s="180">
        <v>12071747</v>
      </c>
      <c r="D343" s="180" t="s">
        <v>1065</v>
      </c>
      <c r="E343" s="180"/>
      <c r="F343" s="180"/>
      <c r="G343" s="180"/>
      <c r="H343" s="180"/>
      <c r="I343" s="180"/>
      <c r="J343" s="180"/>
      <c r="K343" s="180"/>
      <c r="L343" s="180"/>
      <c r="M343" s="180"/>
      <c r="N343" s="180"/>
      <c r="O343" s="163"/>
      <c r="P343" s="163"/>
      <c r="Q343" s="163"/>
      <c r="R343" s="163"/>
      <c r="S343" s="163"/>
      <c r="T343" s="163"/>
      <c r="U343" s="163"/>
      <c r="V343" s="163"/>
      <c r="W343" s="163"/>
      <c r="X343" s="163"/>
      <c r="Y343" s="163"/>
      <c r="Z343" s="163"/>
    </row>
    <row r="344" spans="1:26" ht="15" customHeight="1">
      <c r="A344" s="180" t="s">
        <v>446</v>
      </c>
      <c r="B344" s="180">
        <v>12087395</v>
      </c>
      <c r="C344" s="180">
        <v>12087445</v>
      </c>
      <c r="D344" s="180" t="s">
        <v>1066</v>
      </c>
      <c r="E344" s="180"/>
      <c r="F344" s="180"/>
      <c r="G344" s="180"/>
      <c r="H344" s="180"/>
      <c r="I344" s="180"/>
      <c r="J344" s="180"/>
      <c r="K344" s="180"/>
      <c r="L344" s="180"/>
      <c r="M344" s="180"/>
      <c r="N344" s="180"/>
      <c r="O344" s="163"/>
      <c r="P344" s="163"/>
      <c r="Q344" s="163"/>
      <c r="R344" s="163"/>
      <c r="S344" s="163"/>
      <c r="T344" s="163"/>
      <c r="U344" s="163"/>
      <c r="V344" s="163"/>
      <c r="W344" s="163"/>
      <c r="X344" s="163"/>
      <c r="Y344" s="163"/>
      <c r="Z344" s="163"/>
    </row>
    <row r="345" spans="1:26" ht="15" customHeight="1">
      <c r="A345" s="180" t="s">
        <v>446</v>
      </c>
      <c r="B345" s="180">
        <v>12115781</v>
      </c>
      <c r="C345" s="180">
        <v>12177550</v>
      </c>
      <c r="D345" s="180" t="s">
        <v>903</v>
      </c>
      <c r="E345" s="180"/>
      <c r="F345" s="180"/>
      <c r="G345" s="180"/>
      <c r="H345" s="180"/>
      <c r="I345" s="180"/>
      <c r="J345" s="180"/>
      <c r="K345" s="180"/>
      <c r="L345" s="180"/>
      <c r="M345" s="180"/>
      <c r="N345" s="180"/>
      <c r="O345" s="163"/>
      <c r="P345" s="163"/>
      <c r="Q345" s="163"/>
      <c r="R345" s="163"/>
      <c r="S345" s="163"/>
      <c r="T345" s="163"/>
      <c r="U345" s="163"/>
      <c r="V345" s="163"/>
      <c r="W345" s="163"/>
      <c r="X345" s="163"/>
      <c r="Y345" s="163"/>
      <c r="Z345" s="163"/>
    </row>
    <row r="346" spans="1:26" ht="15" customHeight="1">
      <c r="A346" s="180" t="s">
        <v>446</v>
      </c>
      <c r="B346" s="180">
        <v>12180688</v>
      </c>
      <c r="C346" s="180">
        <v>12180754</v>
      </c>
      <c r="D346" s="180" t="s">
        <v>1067</v>
      </c>
      <c r="E346" s="180"/>
      <c r="F346" s="180"/>
      <c r="G346" s="180"/>
      <c r="H346" s="180"/>
      <c r="I346" s="180"/>
      <c r="J346" s="180"/>
      <c r="K346" s="180"/>
      <c r="L346" s="180"/>
      <c r="M346" s="180"/>
      <c r="N346" s="180"/>
      <c r="O346" s="163"/>
      <c r="P346" s="163"/>
      <c r="Q346" s="163"/>
      <c r="R346" s="163"/>
      <c r="S346" s="163"/>
      <c r="T346" s="163"/>
      <c r="U346" s="163"/>
      <c r="V346" s="163"/>
      <c r="W346" s="163"/>
      <c r="X346" s="163"/>
      <c r="Y346" s="163"/>
      <c r="Z346" s="163"/>
    </row>
    <row r="347" spans="1:26" ht="15" customHeight="1">
      <c r="A347" s="180" t="s">
        <v>446</v>
      </c>
      <c r="B347" s="180">
        <v>12182450</v>
      </c>
      <c r="C347" s="180">
        <v>12194120</v>
      </c>
      <c r="D347" s="180" t="s">
        <v>1068</v>
      </c>
      <c r="E347" s="180"/>
      <c r="F347" s="180"/>
      <c r="G347" s="180"/>
      <c r="H347" s="180"/>
      <c r="I347" s="180"/>
      <c r="J347" s="180"/>
      <c r="K347" s="180"/>
      <c r="L347" s="180"/>
      <c r="M347" s="180"/>
      <c r="N347" s="180"/>
      <c r="O347" s="163"/>
      <c r="P347" s="163"/>
      <c r="Q347" s="163"/>
      <c r="R347" s="163"/>
      <c r="S347" s="163"/>
      <c r="T347" s="163"/>
      <c r="U347" s="163"/>
      <c r="V347" s="163"/>
      <c r="W347" s="163"/>
      <c r="X347" s="163"/>
      <c r="Y347" s="163"/>
      <c r="Z347" s="163"/>
    </row>
    <row r="348" spans="1:26" ht="15" customHeight="1">
      <c r="A348" s="180" t="s">
        <v>446</v>
      </c>
      <c r="B348" s="180">
        <v>12194466</v>
      </c>
      <c r="C348" s="180">
        <v>12196280</v>
      </c>
      <c r="D348" s="180" t="s">
        <v>1069</v>
      </c>
      <c r="E348" s="180"/>
      <c r="F348" s="180"/>
      <c r="G348" s="180"/>
      <c r="H348" s="180"/>
      <c r="I348" s="180"/>
      <c r="J348" s="180"/>
      <c r="K348" s="180"/>
      <c r="L348" s="180"/>
      <c r="M348" s="180"/>
      <c r="N348" s="180"/>
      <c r="O348" s="163"/>
      <c r="P348" s="163"/>
      <c r="Q348" s="163"/>
      <c r="R348" s="163"/>
      <c r="S348" s="163"/>
      <c r="T348" s="163"/>
      <c r="U348" s="163"/>
      <c r="V348" s="163"/>
      <c r="W348" s="163"/>
      <c r="X348" s="163"/>
      <c r="Y348" s="163"/>
      <c r="Z348" s="163"/>
    </row>
    <row r="349" spans="1:26" ht="15" customHeight="1">
      <c r="A349" s="180" t="s">
        <v>446</v>
      </c>
      <c r="B349" s="180">
        <v>12310961</v>
      </c>
      <c r="C349" s="180">
        <v>12318316</v>
      </c>
      <c r="D349" s="180" t="s">
        <v>1070</v>
      </c>
      <c r="E349" s="180"/>
      <c r="F349" s="180"/>
      <c r="G349" s="180"/>
      <c r="H349" s="180"/>
      <c r="I349" s="180"/>
      <c r="J349" s="180"/>
      <c r="K349" s="180"/>
      <c r="L349" s="180"/>
      <c r="M349" s="180"/>
      <c r="N349" s="180"/>
      <c r="O349" s="163"/>
      <c r="P349" s="163"/>
      <c r="Q349" s="163"/>
      <c r="R349" s="163"/>
      <c r="S349" s="163"/>
      <c r="T349" s="163"/>
      <c r="U349" s="163"/>
      <c r="V349" s="163"/>
      <c r="W349" s="163"/>
      <c r="X349" s="163"/>
      <c r="Y349" s="163"/>
      <c r="Z349" s="163"/>
    </row>
    <row r="350" spans="1:26" ht="15" customHeight="1">
      <c r="A350" s="180" t="s">
        <v>446</v>
      </c>
      <c r="B350" s="180">
        <v>12333643</v>
      </c>
      <c r="C350" s="180">
        <v>12333693</v>
      </c>
      <c r="D350" s="180" t="s">
        <v>1071</v>
      </c>
      <c r="E350" s="180"/>
      <c r="F350" s="180"/>
      <c r="G350" s="180"/>
      <c r="H350" s="180"/>
      <c r="I350" s="180"/>
      <c r="J350" s="180"/>
      <c r="K350" s="180"/>
      <c r="L350" s="180"/>
      <c r="M350" s="180"/>
      <c r="N350" s="180"/>
      <c r="O350" s="163"/>
      <c r="P350" s="163"/>
      <c r="Q350" s="163"/>
      <c r="R350" s="163"/>
      <c r="S350" s="163"/>
      <c r="T350" s="163"/>
      <c r="U350" s="163"/>
      <c r="V350" s="163"/>
      <c r="W350" s="163"/>
      <c r="X350" s="163"/>
      <c r="Y350" s="163"/>
      <c r="Z350" s="163"/>
    </row>
    <row r="351" spans="1:26" ht="15" customHeight="1">
      <c r="A351" s="180" t="s">
        <v>446</v>
      </c>
      <c r="B351" s="180">
        <v>12362381</v>
      </c>
      <c r="C351" s="180">
        <v>12388296</v>
      </c>
      <c r="D351" s="180" t="s">
        <v>1072</v>
      </c>
      <c r="E351" s="180"/>
      <c r="F351" s="180"/>
      <c r="G351" s="180"/>
      <c r="H351" s="180"/>
      <c r="I351" s="180"/>
      <c r="J351" s="180"/>
      <c r="K351" s="180"/>
      <c r="L351" s="180"/>
      <c r="M351" s="180"/>
      <c r="N351" s="180"/>
      <c r="O351" s="163"/>
      <c r="P351" s="163"/>
      <c r="Q351" s="163"/>
      <c r="R351" s="163"/>
      <c r="S351" s="163"/>
      <c r="T351" s="163"/>
      <c r="U351" s="163"/>
      <c r="V351" s="163"/>
      <c r="W351" s="163"/>
      <c r="X351" s="163"/>
      <c r="Y351" s="163"/>
      <c r="Z351" s="163"/>
    </row>
    <row r="352" spans="1:26" ht="15" customHeight="1">
      <c r="A352" s="180" t="s">
        <v>447</v>
      </c>
      <c r="B352" s="180">
        <v>39807360</v>
      </c>
      <c r="C352" s="180">
        <v>39810063</v>
      </c>
      <c r="D352" s="180" t="s">
        <v>1073</v>
      </c>
      <c r="E352" s="180"/>
      <c r="F352" s="180"/>
      <c r="G352" s="180"/>
      <c r="H352" s="180"/>
      <c r="I352" s="180"/>
      <c r="J352" s="180"/>
      <c r="K352" s="180"/>
      <c r="L352" s="180"/>
      <c r="M352" s="180"/>
      <c r="N352" s="180"/>
      <c r="O352" s="163"/>
      <c r="P352" s="163"/>
      <c r="Q352" s="163"/>
      <c r="R352" s="163"/>
      <c r="S352" s="163"/>
      <c r="T352" s="163"/>
      <c r="U352" s="163"/>
      <c r="V352" s="163"/>
      <c r="W352" s="163"/>
      <c r="X352" s="163"/>
      <c r="Y352" s="163"/>
      <c r="Z352" s="163"/>
    </row>
    <row r="353" spans="1:26" ht="15" customHeight="1">
      <c r="A353" s="180" t="s">
        <v>447</v>
      </c>
      <c r="B353" s="180">
        <v>39886860</v>
      </c>
      <c r="C353" s="180">
        <v>39887144</v>
      </c>
      <c r="D353" s="180" t="s">
        <v>1074</v>
      </c>
      <c r="E353" s="180"/>
      <c r="F353" s="180"/>
      <c r="G353" s="180"/>
      <c r="H353" s="180"/>
      <c r="I353" s="180"/>
      <c r="J353" s="180"/>
      <c r="K353" s="180"/>
      <c r="L353" s="180"/>
      <c r="M353" s="180"/>
      <c r="N353" s="180"/>
      <c r="O353" s="163"/>
      <c r="P353" s="163"/>
      <c r="Q353" s="163"/>
      <c r="R353" s="163"/>
      <c r="S353" s="163"/>
      <c r="T353" s="163"/>
      <c r="U353" s="163"/>
      <c r="V353" s="163"/>
      <c r="W353" s="163"/>
      <c r="X353" s="163"/>
      <c r="Y353" s="163"/>
      <c r="Z353" s="163"/>
    </row>
    <row r="354" spans="1:26" ht="15" customHeight="1">
      <c r="A354" s="180" t="s">
        <v>447</v>
      </c>
      <c r="B354" s="180">
        <v>39892445</v>
      </c>
      <c r="C354" s="180">
        <v>39892540</v>
      </c>
      <c r="D354" s="180" t="s">
        <v>931</v>
      </c>
      <c r="E354" s="180"/>
      <c r="F354" s="180"/>
      <c r="G354" s="180"/>
      <c r="H354" s="180"/>
      <c r="I354" s="180"/>
      <c r="J354" s="180"/>
      <c r="K354" s="180"/>
      <c r="L354" s="180"/>
      <c r="M354" s="180"/>
      <c r="N354" s="180"/>
      <c r="O354" s="163"/>
      <c r="P354" s="163"/>
      <c r="Q354" s="163"/>
      <c r="R354" s="163"/>
      <c r="S354" s="163"/>
      <c r="T354" s="163"/>
      <c r="U354" s="163"/>
      <c r="V354" s="163"/>
      <c r="W354" s="163"/>
      <c r="X354" s="163"/>
      <c r="Y354" s="163"/>
      <c r="Z354" s="163"/>
    </row>
    <row r="355" spans="1:26" ht="15" customHeight="1">
      <c r="A355" s="180" t="s">
        <v>447</v>
      </c>
      <c r="B355" s="180">
        <v>40130920</v>
      </c>
      <c r="C355" s="180">
        <v>40153147</v>
      </c>
      <c r="D355" s="180" t="s">
        <v>1075</v>
      </c>
      <c r="E355" s="180"/>
      <c r="F355" s="180"/>
      <c r="G355" s="180"/>
      <c r="H355" s="180"/>
      <c r="I355" s="180"/>
      <c r="J355" s="180"/>
      <c r="K355" s="180"/>
      <c r="L355" s="180"/>
      <c r="M355" s="180"/>
      <c r="N355" s="180"/>
      <c r="O355" s="163"/>
      <c r="P355" s="163"/>
      <c r="Q355" s="163"/>
      <c r="R355" s="163"/>
      <c r="S355" s="163"/>
      <c r="T355" s="163"/>
      <c r="U355" s="163"/>
      <c r="V355" s="163"/>
      <c r="W355" s="163"/>
      <c r="X355" s="163"/>
      <c r="Y355" s="163"/>
      <c r="Z355" s="163"/>
    </row>
    <row r="356" spans="1:26" ht="15" customHeight="1">
      <c r="A356" s="180" t="s">
        <v>447</v>
      </c>
      <c r="B356" s="180">
        <v>40223284</v>
      </c>
      <c r="C356" s="180">
        <v>40266392</v>
      </c>
      <c r="D356" s="180" t="s">
        <v>1076</v>
      </c>
      <c r="E356" s="180"/>
      <c r="F356" s="180"/>
      <c r="G356" s="180"/>
      <c r="H356" s="180"/>
      <c r="I356" s="180"/>
      <c r="J356" s="180"/>
      <c r="K356" s="180"/>
      <c r="L356" s="180"/>
      <c r="M356" s="180"/>
      <c r="N356" s="180"/>
      <c r="O356" s="163"/>
      <c r="P356" s="163"/>
      <c r="Q356" s="163"/>
      <c r="R356" s="163"/>
      <c r="S356" s="163"/>
      <c r="T356" s="163"/>
      <c r="U356" s="163"/>
      <c r="V356" s="163"/>
      <c r="W356" s="163"/>
      <c r="X356" s="163"/>
      <c r="Y356" s="163"/>
      <c r="Z356" s="163"/>
    </row>
    <row r="357" spans="1:26" ht="15" customHeight="1">
      <c r="A357" s="180" t="s">
        <v>447</v>
      </c>
      <c r="B357" s="180">
        <v>40233922</v>
      </c>
      <c r="C357" s="180">
        <v>40234029</v>
      </c>
      <c r="D357" s="180" t="s">
        <v>1077</v>
      </c>
      <c r="E357" s="180"/>
      <c r="F357" s="180"/>
      <c r="G357" s="180"/>
      <c r="H357" s="180"/>
      <c r="I357" s="180"/>
      <c r="J357" s="180"/>
      <c r="K357" s="180"/>
      <c r="L357" s="180"/>
      <c r="M357" s="180"/>
      <c r="N357" s="180"/>
      <c r="O357" s="163"/>
      <c r="P357" s="163"/>
      <c r="Q357" s="163"/>
      <c r="R357" s="163"/>
      <c r="S357" s="163"/>
      <c r="T357" s="163"/>
      <c r="U357" s="163"/>
      <c r="V357" s="163"/>
      <c r="W357" s="163"/>
      <c r="X357" s="163"/>
      <c r="Y357" s="163"/>
      <c r="Z357" s="163"/>
    </row>
    <row r="358" spans="1:26" ht="15" customHeight="1">
      <c r="A358" s="180" t="s">
        <v>447</v>
      </c>
      <c r="B358" s="180">
        <v>40265344</v>
      </c>
      <c r="C358" s="180">
        <v>40329221</v>
      </c>
      <c r="D358" s="180" t="s">
        <v>1078</v>
      </c>
      <c r="E358" s="180"/>
      <c r="F358" s="180"/>
      <c r="G358" s="180"/>
      <c r="H358" s="180"/>
      <c r="I358" s="180"/>
      <c r="J358" s="180"/>
      <c r="K358" s="180"/>
      <c r="L358" s="180"/>
      <c r="M358" s="180"/>
      <c r="N358" s="180"/>
      <c r="O358" s="163"/>
      <c r="P358" s="163"/>
      <c r="Q358" s="163"/>
      <c r="R358" s="163"/>
      <c r="S358" s="163"/>
      <c r="T358" s="163"/>
      <c r="U358" s="163"/>
      <c r="V358" s="163"/>
      <c r="W358" s="163"/>
      <c r="X358" s="163"/>
      <c r="Y358" s="163"/>
      <c r="Z358" s="163"/>
    </row>
    <row r="359" spans="1:26" ht="15" customHeight="1">
      <c r="A359" s="180" t="s">
        <v>447</v>
      </c>
      <c r="B359" s="180">
        <v>40321298</v>
      </c>
      <c r="C359" s="180">
        <v>40329218</v>
      </c>
      <c r="D359" s="180" t="s">
        <v>1079</v>
      </c>
      <c r="E359" s="180"/>
      <c r="F359" s="180"/>
      <c r="G359" s="180"/>
      <c r="H359" s="180"/>
      <c r="I359" s="180"/>
      <c r="J359" s="180"/>
      <c r="K359" s="180"/>
      <c r="L359" s="180"/>
      <c r="M359" s="180"/>
      <c r="N359" s="180"/>
      <c r="O359" s="163"/>
      <c r="P359" s="163"/>
      <c r="Q359" s="163"/>
      <c r="R359" s="163"/>
      <c r="S359" s="163"/>
      <c r="T359" s="163"/>
      <c r="U359" s="163"/>
      <c r="V359" s="163"/>
      <c r="W359" s="163"/>
      <c r="X359" s="163"/>
      <c r="Y359" s="163"/>
      <c r="Z359" s="163"/>
    </row>
    <row r="360" spans="1:26" ht="15" customHeight="1">
      <c r="A360" s="180" t="s">
        <v>447</v>
      </c>
      <c r="B360" s="180">
        <v>40497849</v>
      </c>
      <c r="C360" s="180">
        <v>40512575</v>
      </c>
      <c r="D360" s="180" t="s">
        <v>1080</v>
      </c>
      <c r="E360" s="180"/>
      <c r="F360" s="180"/>
      <c r="G360" s="180"/>
      <c r="H360" s="180"/>
      <c r="I360" s="180"/>
      <c r="J360" s="180"/>
      <c r="K360" s="180"/>
      <c r="L360" s="180"/>
      <c r="M360" s="180"/>
      <c r="N360" s="180"/>
      <c r="O360" s="163"/>
      <c r="P360" s="163"/>
      <c r="Q360" s="163"/>
      <c r="R360" s="163"/>
      <c r="S360" s="163"/>
      <c r="T360" s="163"/>
      <c r="U360" s="163"/>
      <c r="V360" s="163"/>
      <c r="W360" s="163"/>
      <c r="X360" s="163"/>
      <c r="Y360" s="163"/>
      <c r="Z360" s="163"/>
    </row>
    <row r="361" spans="1:26" ht="15" customHeight="1">
      <c r="A361" s="180" t="s">
        <v>447</v>
      </c>
      <c r="B361" s="180">
        <v>40505398</v>
      </c>
      <c r="C361" s="180">
        <v>40566281</v>
      </c>
      <c r="D361" s="180" t="s">
        <v>1081</v>
      </c>
      <c r="E361" s="180"/>
      <c r="F361" s="180"/>
      <c r="G361" s="180"/>
      <c r="H361" s="180"/>
      <c r="I361" s="180"/>
      <c r="J361" s="180"/>
      <c r="K361" s="180"/>
      <c r="L361" s="180"/>
      <c r="M361" s="180"/>
      <c r="N361" s="180"/>
      <c r="O361" s="163"/>
      <c r="P361" s="163"/>
      <c r="Q361" s="163"/>
      <c r="R361" s="163"/>
      <c r="S361" s="163"/>
      <c r="T361" s="163"/>
      <c r="U361" s="163"/>
      <c r="V361" s="163"/>
      <c r="W361" s="163"/>
      <c r="X361" s="163"/>
      <c r="Y361" s="163"/>
      <c r="Z361" s="163"/>
    </row>
    <row r="362" spans="1:26" ht="15" customHeight="1">
      <c r="A362" s="180" t="s">
        <v>447</v>
      </c>
      <c r="B362" s="180">
        <v>40611251</v>
      </c>
      <c r="C362" s="180">
        <v>40622155</v>
      </c>
      <c r="D362" s="180" t="s">
        <v>1082</v>
      </c>
      <c r="E362" s="180"/>
      <c r="F362" s="180"/>
      <c r="G362" s="180"/>
      <c r="H362" s="180"/>
      <c r="I362" s="180"/>
      <c r="J362" s="180"/>
      <c r="K362" s="180"/>
      <c r="L362" s="180"/>
      <c r="M362" s="180"/>
      <c r="N362" s="180"/>
      <c r="O362" s="163"/>
      <c r="P362" s="163"/>
      <c r="Q362" s="163"/>
      <c r="R362" s="163"/>
      <c r="S362" s="163"/>
      <c r="T362" s="163"/>
      <c r="U362" s="163"/>
      <c r="V362" s="163"/>
      <c r="W362" s="163"/>
      <c r="X362" s="163"/>
      <c r="Y362" s="163"/>
      <c r="Z362" s="163"/>
    </row>
    <row r="363" spans="1:26" ht="15" customHeight="1">
      <c r="A363" s="180" t="s">
        <v>447</v>
      </c>
      <c r="B363" s="180">
        <v>40759599</v>
      </c>
      <c r="C363" s="180">
        <v>40759706</v>
      </c>
      <c r="D363" s="180" t="s">
        <v>1083</v>
      </c>
      <c r="E363" s="180"/>
      <c r="F363" s="180"/>
      <c r="G363" s="180"/>
      <c r="H363" s="180"/>
      <c r="I363" s="180"/>
      <c r="J363" s="180"/>
      <c r="K363" s="180"/>
      <c r="L363" s="180"/>
      <c r="M363" s="180"/>
      <c r="N363" s="180"/>
      <c r="O363" s="163"/>
      <c r="P363" s="163"/>
      <c r="Q363" s="163"/>
      <c r="R363" s="163"/>
      <c r="S363" s="163"/>
      <c r="T363" s="163"/>
      <c r="U363" s="163"/>
      <c r="V363" s="163"/>
      <c r="W363" s="163"/>
      <c r="X363" s="163"/>
      <c r="Y363" s="163"/>
      <c r="Z363" s="163"/>
    </row>
    <row r="364" spans="1:26" ht="15" customHeight="1">
      <c r="A364" s="180" t="s">
        <v>447</v>
      </c>
      <c r="B364" s="180">
        <v>40767869</v>
      </c>
      <c r="C364" s="180">
        <v>40806344</v>
      </c>
      <c r="D364" s="180" t="s">
        <v>1084</v>
      </c>
      <c r="E364" s="180"/>
      <c r="F364" s="180"/>
      <c r="G364" s="180"/>
      <c r="H364" s="180"/>
      <c r="I364" s="180"/>
      <c r="J364" s="180"/>
      <c r="K364" s="180"/>
      <c r="L364" s="180"/>
      <c r="M364" s="180"/>
      <c r="N364" s="180"/>
      <c r="O364" s="163"/>
      <c r="P364" s="163"/>
      <c r="Q364" s="163"/>
      <c r="R364" s="163"/>
      <c r="S364" s="163"/>
      <c r="T364" s="163"/>
      <c r="U364" s="163"/>
      <c r="V364" s="163"/>
      <c r="W364" s="163"/>
      <c r="X364" s="163"/>
      <c r="Y364" s="163"/>
      <c r="Z364" s="163"/>
    </row>
    <row r="365" spans="1:26" ht="15" customHeight="1">
      <c r="A365" s="180" t="s">
        <v>447</v>
      </c>
      <c r="B365" s="180">
        <v>41892869</v>
      </c>
      <c r="C365" s="180">
        <v>42129487</v>
      </c>
      <c r="D365" s="180" t="s">
        <v>1085</v>
      </c>
      <c r="E365" s="180"/>
      <c r="F365" s="180"/>
      <c r="G365" s="180"/>
      <c r="H365" s="180"/>
      <c r="I365" s="180"/>
      <c r="J365" s="180"/>
      <c r="K365" s="180"/>
      <c r="L365" s="180"/>
      <c r="M365" s="180"/>
      <c r="N365" s="180"/>
      <c r="O365" s="163"/>
      <c r="P365" s="163"/>
      <c r="Q365" s="163"/>
      <c r="R365" s="163"/>
      <c r="S365" s="163"/>
      <c r="T365" s="163"/>
      <c r="U365" s="163"/>
      <c r="V365" s="163"/>
      <c r="W365" s="163"/>
      <c r="X365" s="163"/>
      <c r="Y365" s="163"/>
      <c r="Z365" s="163"/>
    </row>
    <row r="366" spans="1:26" ht="15" customHeight="1">
      <c r="A366" s="180" t="s">
        <v>447</v>
      </c>
      <c r="B366" s="180">
        <v>42011349</v>
      </c>
      <c r="C366" s="180">
        <v>42011610</v>
      </c>
      <c r="D366" s="180" t="s">
        <v>1086</v>
      </c>
      <c r="E366" s="180"/>
      <c r="F366" s="180"/>
      <c r="G366" s="180"/>
      <c r="H366" s="180"/>
      <c r="I366" s="180"/>
      <c r="J366" s="180"/>
      <c r="K366" s="180"/>
      <c r="L366" s="180"/>
      <c r="M366" s="180"/>
      <c r="N366" s="180"/>
      <c r="O366" s="163"/>
      <c r="P366" s="163"/>
      <c r="Q366" s="163"/>
      <c r="R366" s="163"/>
      <c r="S366" s="163"/>
      <c r="T366" s="163"/>
      <c r="U366" s="163"/>
      <c r="V366" s="163"/>
      <c r="W366" s="163"/>
      <c r="X366" s="163"/>
      <c r="Y366" s="163"/>
      <c r="Z366" s="163"/>
    </row>
    <row r="367" spans="1:26" ht="15" customHeight="1">
      <c r="A367" s="180" t="s">
        <v>447</v>
      </c>
      <c r="B367" s="180">
        <v>42231810</v>
      </c>
      <c r="C367" s="180">
        <v>42354454</v>
      </c>
      <c r="D367" s="180" t="s">
        <v>938</v>
      </c>
      <c r="E367" s="180"/>
      <c r="F367" s="180"/>
      <c r="G367" s="180"/>
      <c r="H367" s="180"/>
      <c r="I367" s="180"/>
      <c r="J367" s="180"/>
      <c r="K367" s="180"/>
      <c r="L367" s="180"/>
      <c r="M367" s="180"/>
      <c r="N367" s="180"/>
      <c r="O367" s="163"/>
      <c r="P367" s="163"/>
      <c r="Q367" s="163"/>
      <c r="R367" s="163"/>
      <c r="S367" s="163"/>
      <c r="T367" s="163"/>
      <c r="U367" s="163"/>
      <c r="V367" s="163"/>
      <c r="W367" s="163"/>
      <c r="X367" s="163"/>
      <c r="Y367" s="163"/>
      <c r="Z367" s="163"/>
    </row>
    <row r="368" spans="1:26" ht="15" customHeight="1">
      <c r="A368" s="180" t="s">
        <v>447</v>
      </c>
      <c r="B368" s="180">
        <v>61190002</v>
      </c>
      <c r="C368" s="180">
        <v>61196280</v>
      </c>
      <c r="D368" s="180" t="s">
        <v>1087</v>
      </c>
      <c r="E368" s="180"/>
      <c r="F368" s="180"/>
      <c r="G368" s="180"/>
      <c r="H368" s="180"/>
      <c r="I368" s="180"/>
      <c r="J368" s="180"/>
      <c r="K368" s="180"/>
      <c r="L368" s="180"/>
      <c r="M368" s="180"/>
      <c r="N368" s="180"/>
      <c r="O368" s="163"/>
      <c r="P368" s="163"/>
      <c r="Q368" s="163"/>
      <c r="R368" s="163"/>
      <c r="S368" s="163"/>
      <c r="T368" s="163"/>
      <c r="U368" s="163"/>
      <c r="V368" s="163"/>
      <c r="W368" s="163"/>
      <c r="X368" s="163"/>
      <c r="Y368" s="163"/>
      <c r="Z368" s="163"/>
    </row>
    <row r="369" spans="1:26" ht="15" customHeight="1">
      <c r="A369" s="180" t="s">
        <v>447</v>
      </c>
      <c r="B369" s="180">
        <v>61194210</v>
      </c>
      <c r="C369" s="180">
        <v>61203446</v>
      </c>
      <c r="D369" s="180" t="s">
        <v>1088</v>
      </c>
      <c r="E369" s="180"/>
      <c r="F369" s="180"/>
      <c r="G369" s="180"/>
      <c r="H369" s="180"/>
      <c r="I369" s="180"/>
      <c r="J369" s="180"/>
      <c r="K369" s="180"/>
      <c r="L369" s="180"/>
      <c r="M369" s="180"/>
      <c r="N369" s="180"/>
      <c r="O369" s="163"/>
      <c r="P369" s="163"/>
      <c r="Q369" s="163"/>
      <c r="R369" s="163"/>
      <c r="S369" s="163"/>
      <c r="T369" s="163"/>
      <c r="U369" s="163"/>
      <c r="V369" s="163"/>
      <c r="W369" s="163"/>
      <c r="X369" s="163"/>
      <c r="Y369" s="163"/>
      <c r="Z369" s="163"/>
    </row>
    <row r="370" spans="1:26" ht="15" customHeight="1">
      <c r="A370" s="180" t="s">
        <v>447</v>
      </c>
      <c r="B370" s="180">
        <v>61229912</v>
      </c>
      <c r="C370" s="180">
        <v>61231863</v>
      </c>
      <c r="D370" s="180" t="s">
        <v>1089</v>
      </c>
      <c r="E370" s="180"/>
      <c r="F370" s="180"/>
      <c r="G370" s="180"/>
      <c r="H370" s="180"/>
      <c r="I370" s="180"/>
      <c r="J370" s="180"/>
      <c r="K370" s="180"/>
      <c r="L370" s="180"/>
      <c r="M370" s="180"/>
      <c r="N370" s="180"/>
      <c r="O370" s="163"/>
      <c r="P370" s="163"/>
      <c r="Q370" s="163"/>
      <c r="R370" s="163"/>
      <c r="S370" s="163"/>
      <c r="T370" s="163"/>
      <c r="U370" s="163"/>
      <c r="V370" s="163"/>
      <c r="W370" s="163"/>
      <c r="X370" s="163"/>
      <c r="Y370" s="163"/>
      <c r="Z370" s="163"/>
    </row>
    <row r="371" spans="1:26" ht="15" customHeight="1">
      <c r="A371" s="180" t="s">
        <v>447</v>
      </c>
      <c r="B371" s="180">
        <v>61789142</v>
      </c>
      <c r="C371" s="180">
        <v>61789426</v>
      </c>
      <c r="D371" s="180" t="s">
        <v>1091</v>
      </c>
      <c r="E371" s="180"/>
      <c r="F371" s="180"/>
      <c r="G371" s="180"/>
      <c r="H371" s="180"/>
      <c r="I371" s="180"/>
      <c r="J371" s="180"/>
      <c r="K371" s="180"/>
      <c r="L371" s="180"/>
      <c r="M371" s="180"/>
      <c r="N371" s="180"/>
      <c r="O371" s="163"/>
      <c r="P371" s="163"/>
      <c r="Q371" s="163"/>
      <c r="R371" s="163"/>
      <c r="S371" s="163"/>
      <c r="T371" s="163"/>
      <c r="U371" s="163"/>
      <c r="V371" s="163"/>
      <c r="W371" s="163"/>
      <c r="X371" s="163"/>
      <c r="Y371" s="163"/>
      <c r="Z371" s="163"/>
    </row>
    <row r="372" spans="1:26" ht="15" customHeight="1">
      <c r="A372" s="180" t="s">
        <v>447</v>
      </c>
      <c r="B372" s="180">
        <v>61854161</v>
      </c>
      <c r="C372" s="180">
        <v>61855331</v>
      </c>
      <c r="D372" s="180" t="s">
        <v>1092</v>
      </c>
      <c r="E372" s="180"/>
      <c r="F372" s="180"/>
      <c r="G372" s="180"/>
      <c r="H372" s="180"/>
      <c r="I372" s="180"/>
      <c r="J372" s="180"/>
      <c r="K372" s="180"/>
      <c r="L372" s="180"/>
      <c r="M372" s="180"/>
      <c r="N372" s="180"/>
      <c r="O372" s="163"/>
      <c r="P372" s="163"/>
      <c r="Q372" s="163"/>
      <c r="R372" s="163"/>
      <c r="S372" s="163"/>
      <c r="T372" s="163"/>
      <c r="U372" s="163"/>
      <c r="V372" s="163"/>
      <c r="W372" s="163"/>
      <c r="X372" s="163"/>
      <c r="Y372" s="163"/>
      <c r="Z372" s="163"/>
    </row>
    <row r="373" spans="1:26" ht="15" customHeight="1">
      <c r="A373" s="180" t="s">
        <v>447</v>
      </c>
      <c r="B373" s="180">
        <v>61865754</v>
      </c>
      <c r="C373" s="180">
        <v>61866965</v>
      </c>
      <c r="D373" s="180" t="s">
        <v>1093</v>
      </c>
      <c r="E373" s="180"/>
      <c r="F373" s="180"/>
      <c r="G373" s="180"/>
      <c r="H373" s="180"/>
      <c r="I373" s="180"/>
      <c r="J373" s="180"/>
      <c r="K373" s="180"/>
      <c r="L373" s="180"/>
      <c r="M373" s="180"/>
      <c r="N373" s="180"/>
      <c r="O373" s="163"/>
      <c r="P373" s="163"/>
      <c r="Q373" s="163"/>
      <c r="R373" s="163"/>
      <c r="S373" s="163"/>
      <c r="T373" s="163"/>
      <c r="U373" s="163"/>
      <c r="V373" s="163"/>
      <c r="W373" s="163"/>
      <c r="X373" s="163"/>
      <c r="Y373" s="163"/>
      <c r="Z373" s="163"/>
    </row>
    <row r="374" spans="1:26" ht="15" customHeight="1">
      <c r="A374" s="180" t="s">
        <v>447</v>
      </c>
      <c r="B374" s="180">
        <v>61868726</v>
      </c>
      <c r="C374" s="180">
        <v>61887084</v>
      </c>
      <c r="D374" s="180" t="s">
        <v>1094</v>
      </c>
      <c r="E374" s="180"/>
      <c r="F374" s="180"/>
      <c r="G374" s="180"/>
      <c r="H374" s="180"/>
      <c r="I374" s="180"/>
      <c r="J374" s="180"/>
      <c r="K374" s="180"/>
      <c r="L374" s="180"/>
      <c r="M374" s="180"/>
      <c r="N374" s="180"/>
      <c r="O374" s="163"/>
      <c r="P374" s="163"/>
      <c r="Q374" s="163"/>
      <c r="R374" s="163"/>
      <c r="S374" s="163"/>
      <c r="T374" s="163"/>
      <c r="U374" s="163"/>
      <c r="V374" s="163"/>
      <c r="W374" s="163"/>
      <c r="X374" s="163"/>
      <c r="Y374" s="163"/>
      <c r="Z374" s="163"/>
    </row>
    <row r="375" spans="1:26" ht="15" customHeight="1">
      <c r="A375" s="180" t="s">
        <v>447</v>
      </c>
      <c r="B375" s="180">
        <v>61883639</v>
      </c>
      <c r="C375" s="180">
        <v>61883751</v>
      </c>
      <c r="D375" s="180" t="s">
        <v>758</v>
      </c>
      <c r="E375" s="180"/>
      <c r="F375" s="180"/>
      <c r="G375" s="180"/>
      <c r="H375" s="180"/>
      <c r="I375" s="180"/>
      <c r="J375" s="180"/>
      <c r="K375" s="180"/>
      <c r="L375" s="180"/>
      <c r="M375" s="180"/>
      <c r="N375" s="180"/>
      <c r="O375" s="163"/>
      <c r="P375" s="163"/>
      <c r="Q375" s="163"/>
      <c r="R375" s="163"/>
      <c r="S375" s="163"/>
      <c r="T375" s="163"/>
      <c r="U375" s="163"/>
      <c r="V375" s="163"/>
      <c r="W375" s="163"/>
      <c r="X375" s="163"/>
      <c r="Y375" s="163"/>
      <c r="Z375" s="163"/>
    </row>
    <row r="376" spans="1:26" ht="15" customHeight="1">
      <c r="A376" s="180" t="s">
        <v>447</v>
      </c>
      <c r="B376" s="180">
        <v>61898804</v>
      </c>
      <c r="C376" s="180">
        <v>61910993</v>
      </c>
      <c r="D376" s="180" t="s">
        <v>1095</v>
      </c>
      <c r="E376" s="180"/>
      <c r="F376" s="180"/>
      <c r="G376" s="180"/>
      <c r="H376" s="180"/>
      <c r="I376" s="180"/>
      <c r="J376" s="180"/>
      <c r="K376" s="180"/>
      <c r="L376" s="180"/>
      <c r="M376" s="180"/>
      <c r="N376" s="180"/>
      <c r="O376" s="163"/>
      <c r="P376" s="163"/>
      <c r="Q376" s="163"/>
      <c r="R376" s="163"/>
      <c r="S376" s="163"/>
      <c r="T376" s="163"/>
      <c r="U376" s="163"/>
      <c r="V376" s="163"/>
      <c r="W376" s="163"/>
      <c r="X376" s="163"/>
      <c r="Y376" s="163"/>
      <c r="Z376" s="163"/>
    </row>
    <row r="377" spans="1:26" ht="15" customHeight="1">
      <c r="A377" s="180" t="s">
        <v>447</v>
      </c>
      <c r="B377" s="180">
        <v>61972239</v>
      </c>
      <c r="C377" s="180">
        <v>61976380</v>
      </c>
      <c r="D377" s="180" t="s">
        <v>1096</v>
      </c>
      <c r="E377" s="180"/>
      <c r="F377" s="180"/>
      <c r="G377" s="180"/>
      <c r="H377" s="180"/>
      <c r="I377" s="180"/>
      <c r="J377" s="180"/>
      <c r="K377" s="180"/>
      <c r="L377" s="180"/>
      <c r="M377" s="180"/>
      <c r="N377" s="180"/>
      <c r="O377" s="163"/>
      <c r="P377" s="163"/>
      <c r="Q377" s="163"/>
      <c r="R377" s="163"/>
      <c r="S377" s="163"/>
      <c r="T377" s="163"/>
      <c r="U377" s="163"/>
      <c r="V377" s="163"/>
      <c r="W377" s="163"/>
      <c r="X377" s="163"/>
      <c r="Y377" s="163"/>
      <c r="Z377" s="163"/>
    </row>
    <row r="378" spans="1:26" ht="15" customHeight="1">
      <c r="A378" s="180" t="s">
        <v>447</v>
      </c>
      <c r="B378" s="180">
        <v>62028425</v>
      </c>
      <c r="C378" s="180">
        <v>62076349</v>
      </c>
      <c r="D378" s="180" t="s">
        <v>1097</v>
      </c>
      <c r="E378" s="180"/>
      <c r="F378" s="180"/>
      <c r="G378" s="180"/>
      <c r="H378" s="180"/>
      <c r="I378" s="180"/>
      <c r="J378" s="180"/>
      <c r="K378" s="180"/>
      <c r="L378" s="180"/>
      <c r="M378" s="180"/>
      <c r="N378" s="180"/>
      <c r="O378" s="163"/>
      <c r="P378" s="163"/>
      <c r="Q378" s="163"/>
      <c r="R378" s="163"/>
      <c r="S378" s="163"/>
      <c r="T378" s="163"/>
      <c r="U378" s="163"/>
      <c r="V378" s="163"/>
      <c r="W378" s="163"/>
      <c r="X378" s="163"/>
      <c r="Y378" s="163"/>
      <c r="Z378" s="163"/>
    </row>
    <row r="379" spans="1:26" ht="15" customHeight="1">
      <c r="A379" s="180" t="s">
        <v>447</v>
      </c>
      <c r="B379" s="180">
        <v>64809341</v>
      </c>
      <c r="C379" s="180">
        <v>64809423</v>
      </c>
      <c r="D379" s="180" t="s">
        <v>1098</v>
      </c>
      <c r="E379" s="180"/>
      <c r="F379" s="180"/>
      <c r="G379" s="180"/>
      <c r="H379" s="180"/>
      <c r="I379" s="180"/>
      <c r="J379" s="180"/>
      <c r="K379" s="180"/>
      <c r="L379" s="180"/>
      <c r="M379" s="180"/>
      <c r="N379" s="180"/>
      <c r="O379" s="163"/>
      <c r="P379" s="163"/>
      <c r="Q379" s="163"/>
      <c r="R379" s="163"/>
      <c r="S379" s="163"/>
      <c r="T379" s="163"/>
      <c r="U379" s="163"/>
      <c r="V379" s="163"/>
      <c r="W379" s="163"/>
      <c r="X379" s="163"/>
      <c r="Y379" s="163"/>
      <c r="Z379" s="163"/>
    </row>
    <row r="380" spans="1:26" ht="15" customHeight="1">
      <c r="A380" s="180" t="s">
        <v>447</v>
      </c>
      <c r="B380" s="180">
        <v>64880368</v>
      </c>
      <c r="C380" s="180">
        <v>64880475</v>
      </c>
      <c r="D380" s="180" t="s">
        <v>1099</v>
      </c>
      <c r="E380" s="180"/>
      <c r="F380" s="180"/>
      <c r="G380" s="180"/>
      <c r="H380" s="180"/>
      <c r="I380" s="180"/>
      <c r="J380" s="180"/>
      <c r="K380" s="180"/>
      <c r="L380" s="180"/>
      <c r="M380" s="180"/>
      <c r="N380" s="180"/>
      <c r="O380" s="163"/>
      <c r="P380" s="163"/>
      <c r="Q380" s="163"/>
      <c r="R380" s="163"/>
      <c r="S380" s="163"/>
      <c r="T380" s="163"/>
      <c r="U380" s="163"/>
      <c r="V380" s="163"/>
      <c r="W380" s="163"/>
      <c r="X380" s="163"/>
      <c r="Y380" s="163"/>
      <c r="Z380" s="163"/>
    </row>
    <row r="381" spans="1:26" ht="15" customHeight="1">
      <c r="A381" s="180" t="s">
        <v>447</v>
      </c>
      <c r="B381" s="180">
        <v>65675798</v>
      </c>
      <c r="C381" s="180">
        <v>65734041</v>
      </c>
      <c r="D381" s="180" t="s">
        <v>1100</v>
      </c>
      <c r="E381" s="180"/>
      <c r="F381" s="180"/>
      <c r="G381" s="180"/>
      <c r="H381" s="180"/>
      <c r="I381" s="180"/>
      <c r="J381" s="180"/>
      <c r="K381" s="180"/>
      <c r="L381" s="180"/>
      <c r="M381" s="180"/>
      <c r="N381" s="180"/>
      <c r="O381" s="163"/>
      <c r="P381" s="163"/>
      <c r="Q381" s="163"/>
      <c r="R381" s="163"/>
      <c r="S381" s="163"/>
      <c r="T381" s="163"/>
      <c r="U381" s="163"/>
      <c r="V381" s="163"/>
      <c r="W381" s="163"/>
      <c r="X381" s="163"/>
      <c r="Y381" s="163"/>
      <c r="Z381" s="163"/>
    </row>
    <row r="382" spans="1:26" ht="15" customHeight="1">
      <c r="A382" s="180" t="s">
        <v>447</v>
      </c>
      <c r="B382" s="180">
        <v>65736554</v>
      </c>
      <c r="C382" s="180">
        <v>65738784</v>
      </c>
      <c r="D382" s="180" t="s">
        <v>1101</v>
      </c>
      <c r="E382" s="180"/>
      <c r="F382" s="180"/>
      <c r="G382" s="180"/>
      <c r="H382" s="180"/>
      <c r="I382" s="180"/>
      <c r="J382" s="180"/>
      <c r="K382" s="180"/>
      <c r="L382" s="180"/>
      <c r="M382" s="180"/>
      <c r="N382" s="180"/>
      <c r="O382" s="163"/>
      <c r="P382" s="163"/>
      <c r="Q382" s="163"/>
      <c r="R382" s="163"/>
      <c r="S382" s="163"/>
      <c r="T382" s="163"/>
      <c r="U382" s="163"/>
      <c r="V382" s="163"/>
      <c r="W382" s="163"/>
      <c r="X382" s="163"/>
      <c r="Y382" s="163"/>
      <c r="Z382" s="163"/>
    </row>
    <row r="383" spans="1:26" ht="15" customHeight="1">
      <c r="A383" s="180" t="s">
        <v>447</v>
      </c>
      <c r="B383" s="180">
        <v>66014524</v>
      </c>
      <c r="C383" s="180">
        <v>66020816</v>
      </c>
      <c r="D383" s="180" t="s">
        <v>1102</v>
      </c>
      <c r="E383" s="180"/>
      <c r="F383" s="180"/>
      <c r="G383" s="180"/>
      <c r="H383" s="180"/>
      <c r="I383" s="180"/>
      <c r="J383" s="180"/>
      <c r="K383" s="180"/>
      <c r="L383" s="180"/>
      <c r="M383" s="180"/>
      <c r="N383" s="180"/>
      <c r="O383" s="163"/>
      <c r="P383" s="163"/>
      <c r="Q383" s="163"/>
      <c r="R383" s="163"/>
      <c r="S383" s="163"/>
      <c r="T383" s="163"/>
      <c r="U383" s="163"/>
      <c r="V383" s="163"/>
      <c r="W383" s="163"/>
      <c r="X383" s="163"/>
      <c r="Y383" s="163"/>
      <c r="Z383" s="163"/>
    </row>
    <row r="384" spans="1:26" ht="15" customHeight="1">
      <c r="A384" s="180" t="s">
        <v>447</v>
      </c>
      <c r="B384" s="180">
        <v>66047086</v>
      </c>
      <c r="C384" s="180">
        <v>66052734</v>
      </c>
      <c r="D384" s="180" t="s">
        <v>1079</v>
      </c>
      <c r="E384" s="180"/>
      <c r="F384" s="180"/>
      <c r="G384" s="180"/>
      <c r="H384" s="180"/>
      <c r="I384" s="180"/>
      <c r="J384" s="180"/>
      <c r="K384" s="180"/>
      <c r="L384" s="180"/>
      <c r="M384" s="180"/>
      <c r="N384" s="180"/>
      <c r="O384" s="163"/>
      <c r="P384" s="163"/>
      <c r="Q384" s="163"/>
      <c r="R384" s="163"/>
      <c r="S384" s="163"/>
      <c r="T384" s="163"/>
      <c r="U384" s="163"/>
      <c r="V384" s="163"/>
      <c r="W384" s="163"/>
      <c r="X384" s="163"/>
      <c r="Y384" s="163"/>
      <c r="Z384" s="163"/>
    </row>
    <row r="385" spans="1:26" ht="15" customHeight="1">
      <c r="A385" s="180" t="s">
        <v>447</v>
      </c>
      <c r="B385" s="180">
        <v>66109393</v>
      </c>
      <c r="C385" s="180">
        <v>66152966</v>
      </c>
      <c r="D385" s="180" t="s">
        <v>1103</v>
      </c>
      <c r="E385" s="180"/>
      <c r="F385" s="180"/>
      <c r="G385" s="180"/>
      <c r="H385" s="180"/>
      <c r="I385" s="180"/>
      <c r="J385" s="180"/>
      <c r="K385" s="180"/>
      <c r="L385" s="180"/>
      <c r="M385" s="180"/>
      <c r="N385" s="180"/>
      <c r="O385" s="163"/>
      <c r="P385" s="163"/>
      <c r="Q385" s="163"/>
      <c r="R385" s="163"/>
      <c r="S385" s="163"/>
      <c r="T385" s="163"/>
      <c r="U385" s="163"/>
      <c r="V385" s="163"/>
      <c r="W385" s="163"/>
      <c r="X385" s="163"/>
      <c r="Y385" s="163"/>
      <c r="Z385" s="163"/>
    </row>
    <row r="386" spans="1:26" ht="15" customHeight="1">
      <c r="A386" s="180" t="s">
        <v>447</v>
      </c>
      <c r="B386" s="180">
        <v>66142220</v>
      </c>
      <c r="C386" s="180">
        <v>66142327</v>
      </c>
      <c r="D386" s="180" t="s">
        <v>1104</v>
      </c>
      <c r="E386" s="180"/>
      <c r="F386" s="180"/>
      <c r="G386" s="180"/>
      <c r="H386" s="180"/>
      <c r="I386" s="180"/>
      <c r="J386" s="180"/>
      <c r="K386" s="180"/>
      <c r="L386" s="180"/>
      <c r="M386" s="180"/>
      <c r="N386" s="180"/>
      <c r="O386" s="163"/>
      <c r="P386" s="163"/>
      <c r="Q386" s="163"/>
      <c r="R386" s="163"/>
      <c r="S386" s="163"/>
      <c r="T386" s="163"/>
      <c r="U386" s="163"/>
      <c r="V386" s="163"/>
      <c r="W386" s="163"/>
      <c r="X386" s="163"/>
      <c r="Y386" s="163"/>
      <c r="Z386" s="163"/>
    </row>
    <row r="387" spans="1:26" ht="15" customHeight="1">
      <c r="A387" s="180" t="s">
        <v>447</v>
      </c>
      <c r="B387" s="180">
        <v>66164523</v>
      </c>
      <c r="C387" s="180">
        <v>66179430</v>
      </c>
      <c r="D387" s="180" t="s">
        <v>1105</v>
      </c>
      <c r="E387" s="180"/>
      <c r="F387" s="180"/>
      <c r="G387" s="180"/>
      <c r="H387" s="180"/>
      <c r="I387" s="180"/>
      <c r="J387" s="180"/>
      <c r="K387" s="180"/>
      <c r="L387" s="180"/>
      <c r="M387" s="180"/>
      <c r="N387" s="180"/>
      <c r="O387" s="163"/>
      <c r="P387" s="163"/>
      <c r="Q387" s="163"/>
      <c r="R387" s="163"/>
      <c r="S387" s="163"/>
      <c r="T387" s="163"/>
      <c r="U387" s="163"/>
      <c r="V387" s="163"/>
      <c r="W387" s="163"/>
      <c r="X387" s="163"/>
      <c r="Y387" s="163"/>
      <c r="Z387" s="163"/>
    </row>
    <row r="388" spans="1:26" ht="15" customHeight="1">
      <c r="A388" s="180" t="s">
        <v>447</v>
      </c>
      <c r="B388" s="180">
        <v>66900728</v>
      </c>
      <c r="C388" s="180">
        <v>66921439</v>
      </c>
      <c r="D388" s="180" t="s">
        <v>1106</v>
      </c>
      <c r="E388" s="180"/>
      <c r="F388" s="180"/>
      <c r="G388" s="180"/>
      <c r="H388" s="180"/>
      <c r="I388" s="180"/>
      <c r="J388" s="180"/>
      <c r="K388" s="180"/>
      <c r="L388" s="180"/>
      <c r="M388" s="180"/>
      <c r="N388" s="180"/>
      <c r="O388" s="163"/>
      <c r="P388" s="163"/>
      <c r="Q388" s="163"/>
      <c r="R388" s="163"/>
      <c r="S388" s="163"/>
      <c r="T388" s="163"/>
      <c r="U388" s="163"/>
      <c r="V388" s="163"/>
      <c r="W388" s="163"/>
      <c r="X388" s="163"/>
      <c r="Y388" s="163"/>
      <c r="Z388" s="163"/>
    </row>
    <row r="389" spans="1:26" ht="15" customHeight="1">
      <c r="A389" s="180" t="s">
        <v>447</v>
      </c>
      <c r="B389" s="180">
        <v>66942702</v>
      </c>
      <c r="C389" s="180">
        <v>66951405</v>
      </c>
      <c r="D389" s="180" t="s">
        <v>1107</v>
      </c>
      <c r="E389" s="180"/>
      <c r="F389" s="180"/>
      <c r="G389" s="180"/>
      <c r="H389" s="180"/>
      <c r="I389" s="180"/>
      <c r="J389" s="180"/>
      <c r="K389" s="180"/>
      <c r="L389" s="180"/>
      <c r="M389" s="180"/>
      <c r="N389" s="180"/>
      <c r="O389" s="163"/>
      <c r="P389" s="163"/>
      <c r="Q389" s="163"/>
      <c r="R389" s="163"/>
      <c r="S389" s="163"/>
      <c r="T389" s="163"/>
      <c r="U389" s="163"/>
      <c r="V389" s="163"/>
      <c r="W389" s="163"/>
      <c r="X389" s="163"/>
      <c r="Y389" s="163"/>
      <c r="Z389" s="163"/>
    </row>
    <row r="390" spans="1:26" ht="15" customHeight="1">
      <c r="A390" s="180" t="s">
        <v>447</v>
      </c>
      <c r="B390" s="180">
        <v>66979131</v>
      </c>
      <c r="C390" s="180">
        <v>66988373</v>
      </c>
      <c r="D390" s="180" t="s">
        <v>1108</v>
      </c>
      <c r="E390" s="180"/>
      <c r="F390" s="180"/>
      <c r="G390" s="180"/>
      <c r="H390" s="180"/>
      <c r="I390" s="180"/>
      <c r="J390" s="180"/>
      <c r="K390" s="180"/>
      <c r="L390" s="180"/>
      <c r="M390" s="180"/>
      <c r="N390" s="180"/>
      <c r="O390" s="163"/>
      <c r="P390" s="163"/>
      <c r="Q390" s="163"/>
      <c r="R390" s="163"/>
      <c r="S390" s="163"/>
      <c r="T390" s="163"/>
      <c r="U390" s="163"/>
      <c r="V390" s="163"/>
      <c r="W390" s="163"/>
      <c r="X390" s="163"/>
      <c r="Y390" s="163"/>
      <c r="Z390" s="163"/>
    </row>
    <row r="391" spans="1:26" ht="15" customHeight="1">
      <c r="A391" s="180" t="s">
        <v>447</v>
      </c>
      <c r="B391" s="180">
        <v>66986303</v>
      </c>
      <c r="C391" s="180">
        <v>66992583</v>
      </c>
      <c r="D391" s="180" t="s">
        <v>1109</v>
      </c>
      <c r="E391" s="180"/>
      <c r="F391" s="180"/>
      <c r="G391" s="180"/>
      <c r="H391" s="180"/>
      <c r="I391" s="180"/>
      <c r="J391" s="180"/>
      <c r="K391" s="180"/>
      <c r="L391" s="180"/>
      <c r="M391" s="180"/>
      <c r="N391" s="180"/>
      <c r="O391" s="163"/>
      <c r="P391" s="163"/>
      <c r="Q391" s="163"/>
      <c r="R391" s="163"/>
      <c r="S391" s="163"/>
      <c r="T391" s="163"/>
      <c r="U391" s="163"/>
      <c r="V391" s="163"/>
      <c r="W391" s="163"/>
      <c r="X391" s="163"/>
      <c r="Y391" s="163"/>
      <c r="Z391" s="163"/>
    </row>
    <row r="392" spans="1:26" ht="15" customHeight="1">
      <c r="A392" s="180" t="s">
        <v>447</v>
      </c>
      <c r="B392" s="180">
        <v>67175774</v>
      </c>
      <c r="C392" s="180">
        <v>67176035</v>
      </c>
      <c r="D392" s="180" t="s">
        <v>1110</v>
      </c>
      <c r="E392" s="180"/>
      <c r="F392" s="180"/>
      <c r="G392" s="180"/>
      <c r="H392" s="180"/>
      <c r="I392" s="180"/>
      <c r="J392" s="180"/>
      <c r="K392" s="180"/>
      <c r="L392" s="180"/>
      <c r="M392" s="180"/>
      <c r="N392" s="180"/>
      <c r="O392" s="163"/>
      <c r="P392" s="163"/>
      <c r="Q392" s="163"/>
      <c r="R392" s="163"/>
      <c r="S392" s="163"/>
      <c r="T392" s="163"/>
      <c r="U392" s="163"/>
      <c r="V392" s="163"/>
      <c r="W392" s="163"/>
      <c r="X392" s="163"/>
      <c r="Y392" s="163"/>
      <c r="Z392" s="163"/>
    </row>
    <row r="393" spans="1:26" ht="15" customHeight="1">
      <c r="A393" s="180" t="s">
        <v>447</v>
      </c>
      <c r="B393" s="180">
        <v>87966445</v>
      </c>
      <c r="C393" s="180">
        <v>87974589</v>
      </c>
      <c r="D393" s="180" t="s">
        <v>1111</v>
      </c>
      <c r="E393" s="180"/>
      <c r="F393" s="180"/>
      <c r="G393" s="180"/>
      <c r="H393" s="180"/>
      <c r="I393" s="180"/>
      <c r="J393" s="180"/>
      <c r="K393" s="180"/>
      <c r="L393" s="180"/>
      <c r="M393" s="180"/>
      <c r="N393" s="180"/>
      <c r="O393" s="163"/>
      <c r="P393" s="163"/>
      <c r="Q393" s="163"/>
      <c r="R393" s="163"/>
      <c r="S393" s="163"/>
      <c r="T393" s="163"/>
      <c r="U393" s="163"/>
      <c r="V393" s="163"/>
      <c r="W393" s="163"/>
      <c r="X393" s="163"/>
      <c r="Y393" s="163"/>
      <c r="Z393" s="163"/>
    </row>
    <row r="394" spans="1:26" ht="15" customHeight="1">
      <c r="A394" s="180" t="s">
        <v>447</v>
      </c>
      <c r="B394" s="180">
        <v>87998228</v>
      </c>
      <c r="C394" s="180">
        <v>87998335</v>
      </c>
      <c r="D394" s="180" t="s">
        <v>1112</v>
      </c>
      <c r="E394" s="180"/>
      <c r="F394" s="180"/>
      <c r="G394" s="180"/>
      <c r="H394" s="180"/>
      <c r="I394" s="180"/>
      <c r="J394" s="180"/>
      <c r="K394" s="180"/>
      <c r="L394" s="180"/>
      <c r="M394" s="180"/>
      <c r="N394" s="180"/>
      <c r="O394" s="163"/>
      <c r="P394" s="163"/>
      <c r="Q394" s="163"/>
      <c r="R394" s="163"/>
      <c r="S394" s="163"/>
      <c r="T394" s="163"/>
      <c r="U394" s="163"/>
      <c r="V394" s="163"/>
      <c r="W394" s="163"/>
      <c r="X394" s="163"/>
      <c r="Y394" s="163"/>
      <c r="Z394" s="163"/>
    </row>
    <row r="395" spans="1:26" ht="15" customHeight="1">
      <c r="A395" s="180" t="s">
        <v>447</v>
      </c>
      <c r="B395" s="180">
        <v>102519635</v>
      </c>
      <c r="C395" s="180">
        <v>102657514</v>
      </c>
      <c r="D395" s="180" t="s">
        <v>1113</v>
      </c>
      <c r="E395" s="180"/>
      <c r="F395" s="180"/>
      <c r="G395" s="180"/>
      <c r="H395" s="180"/>
      <c r="I395" s="180"/>
      <c r="J395" s="180"/>
      <c r="K395" s="180"/>
      <c r="L395" s="180"/>
      <c r="M395" s="180"/>
      <c r="N395" s="180"/>
      <c r="O395" s="163"/>
      <c r="P395" s="163"/>
      <c r="Q395" s="163"/>
      <c r="R395" s="163"/>
      <c r="S395" s="163"/>
      <c r="T395" s="163"/>
      <c r="U395" s="163"/>
      <c r="V395" s="163"/>
      <c r="W395" s="163"/>
      <c r="X395" s="163"/>
      <c r="Y395" s="163"/>
      <c r="Z395" s="163"/>
    </row>
    <row r="396" spans="1:26" ht="15" customHeight="1">
      <c r="A396" s="180" t="s">
        <v>447</v>
      </c>
      <c r="B396" s="180">
        <v>113104722</v>
      </c>
      <c r="C396" s="180">
        <v>113111500</v>
      </c>
      <c r="D396" s="180" t="s">
        <v>1114</v>
      </c>
      <c r="E396" s="180"/>
      <c r="F396" s="180"/>
      <c r="G396" s="180"/>
      <c r="H396" s="180"/>
      <c r="I396" s="180"/>
      <c r="J396" s="180"/>
      <c r="K396" s="180"/>
      <c r="L396" s="180"/>
      <c r="M396" s="180"/>
      <c r="N396" s="180"/>
      <c r="O396" s="163"/>
      <c r="P396" s="163"/>
      <c r="Q396" s="163"/>
      <c r="R396" s="163"/>
      <c r="S396" s="163"/>
      <c r="T396" s="163"/>
      <c r="U396" s="163"/>
      <c r="V396" s="163"/>
      <c r="W396" s="163"/>
      <c r="X396" s="163"/>
      <c r="Y396" s="163"/>
      <c r="Z396" s="163"/>
    </row>
    <row r="397" spans="1:26" ht="15" customHeight="1">
      <c r="A397" s="180" t="s">
        <v>447</v>
      </c>
      <c r="B397" s="180">
        <v>113113072</v>
      </c>
      <c r="C397" s="180">
        <v>113119846</v>
      </c>
      <c r="D397" s="180" t="s">
        <v>1115</v>
      </c>
      <c r="E397" s="180"/>
      <c r="F397" s="180"/>
      <c r="G397" s="180"/>
      <c r="H397" s="180"/>
      <c r="I397" s="180"/>
      <c r="J397" s="180"/>
      <c r="K397" s="180"/>
      <c r="L397" s="180"/>
      <c r="M397" s="180"/>
      <c r="N397" s="180"/>
      <c r="O397" s="163"/>
      <c r="P397" s="163"/>
      <c r="Q397" s="163"/>
      <c r="R397" s="163"/>
      <c r="S397" s="163"/>
      <c r="T397" s="163"/>
      <c r="U397" s="163"/>
      <c r="V397" s="163"/>
      <c r="W397" s="163"/>
      <c r="X397" s="163"/>
      <c r="Y397" s="163"/>
      <c r="Z397" s="163"/>
    </row>
    <row r="398" spans="1:26" ht="15" customHeight="1">
      <c r="A398" s="180" t="s">
        <v>448</v>
      </c>
      <c r="B398" s="180">
        <v>4962435</v>
      </c>
      <c r="C398" s="180">
        <v>4962568</v>
      </c>
      <c r="D398" s="180" t="s">
        <v>1116</v>
      </c>
      <c r="E398" s="180"/>
      <c r="F398" s="180"/>
      <c r="G398" s="180"/>
      <c r="H398" s="180"/>
      <c r="I398" s="180"/>
      <c r="J398" s="180"/>
      <c r="K398" s="180"/>
      <c r="L398" s="180"/>
      <c r="M398" s="180"/>
      <c r="N398" s="180"/>
      <c r="O398" s="163"/>
      <c r="P398" s="163"/>
      <c r="Q398" s="163"/>
      <c r="R398" s="163"/>
      <c r="S398" s="163"/>
      <c r="T398" s="163"/>
      <c r="U398" s="163"/>
      <c r="V398" s="163"/>
      <c r="W398" s="163"/>
      <c r="X398" s="163"/>
      <c r="Y398" s="163"/>
      <c r="Z398" s="163"/>
    </row>
    <row r="399" spans="1:26" ht="15" customHeight="1">
      <c r="A399" s="180" t="s">
        <v>448</v>
      </c>
      <c r="B399" s="180">
        <v>4963252</v>
      </c>
      <c r="C399" s="180">
        <v>4983283</v>
      </c>
      <c r="D399" s="180" t="s">
        <v>1117</v>
      </c>
      <c r="E399" s="180"/>
      <c r="F399" s="180"/>
      <c r="G399" s="180"/>
      <c r="H399" s="180"/>
      <c r="I399" s="180"/>
      <c r="J399" s="180"/>
      <c r="K399" s="180"/>
      <c r="L399" s="180"/>
      <c r="M399" s="180"/>
      <c r="N399" s="180"/>
      <c r="O399" s="163"/>
      <c r="P399" s="163"/>
      <c r="Q399" s="163"/>
      <c r="R399" s="163"/>
      <c r="S399" s="163"/>
      <c r="T399" s="163"/>
      <c r="U399" s="163"/>
      <c r="V399" s="163"/>
      <c r="W399" s="163"/>
      <c r="X399" s="163"/>
      <c r="Y399" s="163"/>
      <c r="Z399" s="163"/>
    </row>
    <row r="400" spans="1:26" ht="15" customHeight="1">
      <c r="A400" s="180" t="s">
        <v>448</v>
      </c>
      <c r="B400" s="180">
        <v>4987399</v>
      </c>
      <c r="C400" s="180">
        <v>5004023</v>
      </c>
      <c r="D400" s="180" t="s">
        <v>1118</v>
      </c>
      <c r="E400" s="180"/>
      <c r="F400" s="180"/>
      <c r="G400" s="180"/>
      <c r="H400" s="180"/>
      <c r="I400" s="180"/>
      <c r="J400" s="180"/>
      <c r="K400" s="180"/>
      <c r="L400" s="180"/>
      <c r="M400" s="180"/>
      <c r="N400" s="180"/>
      <c r="O400" s="163"/>
      <c r="P400" s="163"/>
      <c r="Q400" s="163"/>
      <c r="R400" s="163"/>
      <c r="S400" s="163"/>
      <c r="T400" s="163"/>
      <c r="U400" s="163"/>
      <c r="V400" s="163"/>
      <c r="W400" s="163"/>
      <c r="X400" s="163"/>
      <c r="Y400" s="163"/>
      <c r="Z400" s="163"/>
    </row>
    <row r="401" spans="1:26" ht="15" customHeight="1">
      <c r="A401" s="180" t="s">
        <v>448</v>
      </c>
      <c r="B401" s="180">
        <v>4995487</v>
      </c>
      <c r="C401" s="180">
        <v>4997374</v>
      </c>
      <c r="D401" s="180" t="s">
        <v>1119</v>
      </c>
      <c r="E401" s="180"/>
      <c r="F401" s="180"/>
      <c r="G401" s="180"/>
      <c r="H401" s="180"/>
      <c r="I401" s="180"/>
      <c r="J401" s="180"/>
      <c r="K401" s="180"/>
      <c r="L401" s="180"/>
      <c r="M401" s="180"/>
      <c r="N401" s="180"/>
      <c r="O401" s="163"/>
      <c r="P401" s="163"/>
      <c r="Q401" s="163"/>
      <c r="R401" s="163"/>
      <c r="S401" s="163"/>
      <c r="T401" s="163"/>
      <c r="U401" s="163"/>
      <c r="V401" s="163"/>
      <c r="W401" s="163"/>
      <c r="X401" s="163"/>
      <c r="Y401" s="163"/>
      <c r="Z401" s="163"/>
    </row>
    <row r="402" spans="1:26" ht="15" customHeight="1">
      <c r="A402" s="180" t="s">
        <v>448</v>
      </c>
      <c r="B402" s="180">
        <v>5004709</v>
      </c>
      <c r="C402" s="180">
        <v>5004842</v>
      </c>
      <c r="D402" s="180" t="s">
        <v>1116</v>
      </c>
      <c r="E402" s="180"/>
      <c r="F402" s="180"/>
      <c r="G402" s="180"/>
      <c r="H402" s="180"/>
      <c r="I402" s="180"/>
      <c r="J402" s="180"/>
      <c r="K402" s="180"/>
      <c r="L402" s="180"/>
      <c r="M402" s="180"/>
      <c r="N402" s="180"/>
      <c r="O402" s="163"/>
      <c r="P402" s="163"/>
      <c r="Q402" s="163"/>
      <c r="R402" s="163"/>
      <c r="S402" s="163"/>
      <c r="T402" s="163"/>
      <c r="U402" s="163"/>
      <c r="V402" s="163"/>
      <c r="W402" s="163"/>
      <c r="X402" s="163"/>
      <c r="Y402" s="163"/>
      <c r="Z402" s="163"/>
    </row>
    <row r="403" spans="1:26" ht="15" customHeight="1">
      <c r="A403" s="180" t="s">
        <v>448</v>
      </c>
      <c r="B403" s="180">
        <v>46370758</v>
      </c>
      <c r="C403" s="180">
        <v>46382626</v>
      </c>
      <c r="D403" s="180" t="s">
        <v>1120</v>
      </c>
      <c r="E403" s="180"/>
      <c r="F403" s="180"/>
      <c r="G403" s="180"/>
      <c r="H403" s="180"/>
      <c r="I403" s="180"/>
      <c r="J403" s="180"/>
      <c r="K403" s="180"/>
      <c r="L403" s="180"/>
      <c r="M403" s="180"/>
      <c r="N403" s="180"/>
      <c r="O403" s="163"/>
      <c r="P403" s="163"/>
      <c r="Q403" s="163"/>
      <c r="R403" s="163"/>
      <c r="S403" s="163"/>
      <c r="T403" s="163"/>
      <c r="U403" s="163"/>
      <c r="V403" s="163"/>
      <c r="W403" s="163"/>
      <c r="X403" s="163"/>
      <c r="Y403" s="163"/>
      <c r="Z403" s="163"/>
    </row>
    <row r="404" spans="1:26" ht="15" customHeight="1">
      <c r="A404" s="180" t="s">
        <v>448</v>
      </c>
      <c r="B404" s="180">
        <v>46375726</v>
      </c>
      <c r="C404" s="180">
        <v>46390930</v>
      </c>
      <c r="D404" s="180" t="s">
        <v>1121</v>
      </c>
      <c r="E404" s="180"/>
      <c r="F404" s="180"/>
      <c r="G404" s="180"/>
      <c r="H404" s="180"/>
      <c r="I404" s="180"/>
      <c r="J404" s="180"/>
      <c r="K404" s="180"/>
      <c r="L404" s="180"/>
      <c r="M404" s="180"/>
      <c r="N404" s="180"/>
      <c r="O404" s="163"/>
      <c r="P404" s="163"/>
      <c r="Q404" s="163"/>
      <c r="R404" s="163"/>
      <c r="S404" s="163"/>
      <c r="T404" s="163"/>
      <c r="U404" s="163"/>
      <c r="V404" s="163"/>
      <c r="W404" s="163"/>
      <c r="X404" s="163"/>
      <c r="Y404" s="163"/>
      <c r="Z404" s="163"/>
    </row>
    <row r="405" spans="1:26" ht="15" customHeight="1">
      <c r="A405" s="180" t="s">
        <v>448</v>
      </c>
      <c r="B405" s="180">
        <v>46461098</v>
      </c>
      <c r="C405" s="180">
        <v>46465881</v>
      </c>
      <c r="D405" s="180" t="s">
        <v>1122</v>
      </c>
      <c r="E405" s="180"/>
      <c r="F405" s="180"/>
      <c r="G405" s="180"/>
      <c r="H405" s="180"/>
      <c r="I405" s="180"/>
      <c r="J405" s="180"/>
      <c r="K405" s="180"/>
      <c r="L405" s="180"/>
      <c r="M405" s="180"/>
      <c r="N405" s="180"/>
      <c r="O405" s="163"/>
      <c r="P405" s="163"/>
      <c r="Q405" s="163"/>
      <c r="R405" s="163"/>
      <c r="S405" s="163"/>
      <c r="T405" s="163"/>
      <c r="U405" s="163"/>
      <c r="V405" s="163"/>
      <c r="W405" s="163"/>
      <c r="X405" s="163"/>
      <c r="Y405" s="163"/>
      <c r="Z405" s="163"/>
    </row>
    <row r="406" spans="1:26" ht="15" customHeight="1">
      <c r="A406" s="180" t="s">
        <v>448</v>
      </c>
      <c r="B406" s="180">
        <v>46549043</v>
      </c>
      <c r="C406" s="180">
        <v>46555530</v>
      </c>
      <c r="D406" s="180" t="s">
        <v>1123</v>
      </c>
      <c r="E406" s="180"/>
      <c r="F406" s="180"/>
      <c r="G406" s="180"/>
      <c r="H406" s="180"/>
      <c r="I406" s="180"/>
      <c r="J406" s="180"/>
      <c r="K406" s="180"/>
      <c r="L406" s="180"/>
      <c r="M406" s="180"/>
      <c r="N406" s="180"/>
      <c r="O406" s="163"/>
      <c r="P406" s="163"/>
      <c r="Q406" s="163"/>
      <c r="R406" s="163"/>
      <c r="S406" s="163"/>
      <c r="T406" s="163"/>
      <c r="U406" s="163"/>
      <c r="V406" s="163"/>
      <c r="W406" s="163"/>
      <c r="X406" s="163"/>
      <c r="Y406" s="163"/>
      <c r="Z406" s="163"/>
    </row>
    <row r="407" spans="1:26" ht="15" customHeight="1">
      <c r="A407" s="180" t="s">
        <v>448</v>
      </c>
      <c r="B407" s="180">
        <v>46579101</v>
      </c>
      <c r="C407" s="180">
        <v>46587683</v>
      </c>
      <c r="D407" s="180" t="s">
        <v>1124</v>
      </c>
      <c r="E407" s="180"/>
      <c r="F407" s="180"/>
      <c r="G407" s="180"/>
      <c r="H407" s="180"/>
      <c r="I407" s="180"/>
      <c r="J407" s="180"/>
      <c r="K407" s="180"/>
      <c r="L407" s="180"/>
      <c r="M407" s="180"/>
      <c r="N407" s="180"/>
      <c r="O407" s="163"/>
      <c r="P407" s="163"/>
      <c r="Q407" s="163"/>
      <c r="R407" s="163"/>
      <c r="S407" s="163"/>
      <c r="T407" s="163"/>
      <c r="U407" s="163"/>
      <c r="V407" s="163"/>
      <c r="W407" s="163"/>
      <c r="X407" s="163"/>
      <c r="Y407" s="163"/>
      <c r="Z407" s="163"/>
    </row>
    <row r="408" spans="1:26" ht="15" customHeight="1">
      <c r="A408" s="180" t="s">
        <v>448</v>
      </c>
      <c r="B408" s="180">
        <v>46582781</v>
      </c>
      <c r="C408" s="180">
        <v>46598145</v>
      </c>
      <c r="D408" s="180" t="s">
        <v>1125</v>
      </c>
      <c r="E408" s="180"/>
      <c r="F408" s="180"/>
      <c r="G408" s="180"/>
      <c r="H408" s="180"/>
      <c r="I408" s="180"/>
      <c r="J408" s="180"/>
      <c r="K408" s="180"/>
      <c r="L408" s="180"/>
      <c r="M408" s="180"/>
      <c r="N408" s="180"/>
      <c r="O408" s="163"/>
      <c r="P408" s="163"/>
      <c r="Q408" s="163"/>
      <c r="R408" s="163"/>
      <c r="S408" s="163"/>
      <c r="T408" s="163"/>
      <c r="U408" s="163"/>
      <c r="V408" s="163"/>
      <c r="W408" s="163"/>
      <c r="X408" s="163"/>
      <c r="Y408" s="163"/>
      <c r="Z408" s="163"/>
    </row>
    <row r="409" spans="1:26" ht="15" customHeight="1">
      <c r="A409" s="180" t="s">
        <v>448</v>
      </c>
      <c r="B409" s="180">
        <v>46597917</v>
      </c>
      <c r="C409" s="180">
        <v>46612154</v>
      </c>
      <c r="D409" s="180" t="s">
        <v>1126</v>
      </c>
      <c r="E409" s="180"/>
      <c r="F409" s="180"/>
      <c r="G409" s="180"/>
      <c r="H409" s="180"/>
      <c r="I409" s="180"/>
      <c r="J409" s="180"/>
      <c r="K409" s="180"/>
      <c r="L409" s="180"/>
      <c r="M409" s="180"/>
      <c r="N409" s="180"/>
      <c r="O409" s="163"/>
      <c r="P409" s="163"/>
      <c r="Q409" s="163"/>
      <c r="R409" s="163"/>
      <c r="S409" s="163"/>
      <c r="T409" s="163"/>
      <c r="U409" s="163"/>
      <c r="V409" s="163"/>
      <c r="W409" s="163"/>
      <c r="X409" s="163"/>
      <c r="Y409" s="163"/>
      <c r="Z409" s="163"/>
    </row>
    <row r="410" spans="1:26" ht="15" customHeight="1">
      <c r="A410" s="180" t="s">
        <v>448</v>
      </c>
      <c r="B410" s="180">
        <v>46632386</v>
      </c>
      <c r="C410" s="180">
        <v>46635472</v>
      </c>
      <c r="D410" s="180" t="s">
        <v>1127</v>
      </c>
      <c r="E410" s="180"/>
      <c r="F410" s="180"/>
      <c r="G410" s="180"/>
      <c r="H410" s="180"/>
      <c r="I410" s="180"/>
      <c r="J410" s="180"/>
      <c r="K410" s="180"/>
      <c r="L410" s="180"/>
      <c r="M410" s="180"/>
      <c r="N410" s="180"/>
      <c r="O410" s="163"/>
      <c r="P410" s="163"/>
      <c r="Q410" s="163"/>
      <c r="R410" s="163"/>
      <c r="S410" s="163"/>
      <c r="T410" s="163"/>
      <c r="U410" s="163"/>
      <c r="V410" s="163"/>
      <c r="W410" s="163"/>
      <c r="X410" s="163"/>
      <c r="Y410" s="163"/>
      <c r="Z410" s="163"/>
    </row>
    <row r="411" spans="1:26" ht="15" customHeight="1">
      <c r="A411" s="180" t="s">
        <v>448</v>
      </c>
      <c r="B411" s="180">
        <v>46648947</v>
      </c>
      <c r="C411" s="180">
        <v>46649276</v>
      </c>
      <c r="D411" s="180" t="s">
        <v>1128</v>
      </c>
      <c r="E411" s="180"/>
      <c r="F411" s="180"/>
      <c r="G411" s="180"/>
      <c r="H411" s="180"/>
      <c r="I411" s="180"/>
      <c r="J411" s="180"/>
      <c r="K411" s="180"/>
      <c r="L411" s="180"/>
      <c r="M411" s="180"/>
      <c r="N411" s="180"/>
      <c r="O411" s="163"/>
      <c r="P411" s="163"/>
      <c r="Q411" s="163"/>
      <c r="R411" s="163"/>
      <c r="S411" s="163"/>
      <c r="T411" s="163"/>
      <c r="U411" s="163"/>
      <c r="V411" s="163"/>
      <c r="W411" s="163"/>
      <c r="X411" s="163"/>
      <c r="Y411" s="163"/>
      <c r="Z411" s="163"/>
    </row>
    <row r="412" spans="1:26" ht="15" customHeight="1">
      <c r="A412" s="180" t="s">
        <v>448</v>
      </c>
      <c r="B412" s="180">
        <v>46807457</v>
      </c>
      <c r="C412" s="180">
        <v>46807573</v>
      </c>
      <c r="D412" s="180" t="s">
        <v>1129</v>
      </c>
      <c r="E412" s="180"/>
      <c r="F412" s="180"/>
      <c r="G412" s="180"/>
      <c r="H412" s="180"/>
      <c r="I412" s="180"/>
      <c r="J412" s="180"/>
      <c r="K412" s="180"/>
      <c r="L412" s="180"/>
      <c r="M412" s="180"/>
      <c r="N412" s="180"/>
      <c r="O412" s="163"/>
      <c r="P412" s="163"/>
      <c r="Q412" s="163"/>
      <c r="R412" s="163"/>
      <c r="S412" s="163"/>
      <c r="T412" s="163"/>
      <c r="U412" s="163"/>
      <c r="V412" s="163"/>
      <c r="W412" s="163"/>
      <c r="X412" s="163"/>
      <c r="Y412" s="163"/>
      <c r="Z412" s="163"/>
    </row>
    <row r="413" spans="1:26" ht="15" customHeight="1">
      <c r="A413" s="180" t="s">
        <v>448</v>
      </c>
      <c r="B413" s="180">
        <v>46932422</v>
      </c>
      <c r="C413" s="180">
        <v>47000789</v>
      </c>
      <c r="D413" s="180" t="s">
        <v>1130</v>
      </c>
      <c r="E413" s="180"/>
      <c r="F413" s="180"/>
      <c r="G413" s="180"/>
      <c r="H413" s="180"/>
      <c r="I413" s="180"/>
      <c r="J413" s="180"/>
      <c r="K413" s="180"/>
      <c r="L413" s="180"/>
      <c r="M413" s="180"/>
      <c r="N413" s="180"/>
      <c r="O413" s="163"/>
      <c r="P413" s="163"/>
      <c r="Q413" s="163"/>
      <c r="R413" s="163"/>
      <c r="S413" s="163"/>
      <c r="T413" s="163"/>
      <c r="U413" s="163"/>
      <c r="V413" s="163"/>
      <c r="W413" s="163"/>
      <c r="X413" s="163"/>
      <c r="Y413" s="163"/>
      <c r="Z413" s="163"/>
    </row>
    <row r="414" spans="1:26" ht="15" customHeight="1">
      <c r="A414" s="180" t="s">
        <v>448</v>
      </c>
      <c r="B414" s="180">
        <v>47300385</v>
      </c>
      <c r="C414" s="180">
        <v>47313547</v>
      </c>
      <c r="D414" s="180" t="s">
        <v>1131</v>
      </c>
      <c r="E414" s="180"/>
      <c r="F414" s="180"/>
      <c r="G414" s="180"/>
      <c r="H414" s="180"/>
      <c r="I414" s="180"/>
      <c r="J414" s="180"/>
      <c r="K414" s="180"/>
      <c r="L414" s="180"/>
      <c r="M414" s="180"/>
      <c r="N414" s="180"/>
      <c r="O414" s="163"/>
      <c r="P414" s="163"/>
      <c r="Q414" s="163"/>
      <c r="R414" s="163"/>
      <c r="S414" s="163"/>
      <c r="T414" s="163"/>
      <c r="U414" s="163"/>
      <c r="V414" s="163"/>
      <c r="W414" s="163"/>
      <c r="X414" s="163"/>
      <c r="Y414" s="163"/>
      <c r="Z414" s="163"/>
    </row>
    <row r="415" spans="1:26" ht="15" customHeight="1">
      <c r="A415" s="180" t="s">
        <v>448</v>
      </c>
      <c r="B415" s="180">
        <v>47322489</v>
      </c>
      <c r="C415" s="180">
        <v>47326270</v>
      </c>
      <c r="D415" s="180" t="s">
        <v>1132</v>
      </c>
      <c r="E415" s="180"/>
      <c r="F415" s="180"/>
      <c r="G415" s="180"/>
      <c r="H415" s="180"/>
      <c r="I415" s="180"/>
      <c r="J415" s="180"/>
      <c r="K415" s="180"/>
      <c r="L415" s="180"/>
      <c r="M415" s="180"/>
      <c r="N415" s="180"/>
      <c r="O415" s="163"/>
      <c r="P415" s="163"/>
      <c r="Q415" s="163"/>
      <c r="R415" s="163"/>
      <c r="S415" s="163"/>
      <c r="T415" s="163"/>
      <c r="U415" s="163"/>
      <c r="V415" s="163"/>
      <c r="W415" s="163"/>
      <c r="X415" s="163"/>
      <c r="Y415" s="163"/>
      <c r="Z415" s="163"/>
    </row>
    <row r="416" spans="1:26" ht="15" customHeight="1">
      <c r="A416" s="180" t="s">
        <v>448</v>
      </c>
      <c r="B416" s="180">
        <v>47348370</v>
      </c>
      <c r="C416" s="180">
        <v>47357875</v>
      </c>
      <c r="D416" s="180" t="s">
        <v>1133</v>
      </c>
      <c r="E416" s="180"/>
      <c r="F416" s="180"/>
      <c r="G416" s="180"/>
      <c r="H416" s="180"/>
      <c r="I416" s="180"/>
      <c r="J416" s="180"/>
      <c r="K416" s="180"/>
      <c r="L416" s="180"/>
      <c r="M416" s="180"/>
      <c r="N416" s="180"/>
      <c r="O416" s="163"/>
      <c r="P416" s="163"/>
      <c r="Q416" s="163"/>
      <c r="R416" s="163"/>
      <c r="S416" s="163"/>
      <c r="T416" s="163"/>
      <c r="U416" s="163"/>
      <c r="V416" s="163"/>
      <c r="W416" s="163"/>
      <c r="X416" s="163"/>
      <c r="Y416" s="163"/>
      <c r="Z416" s="163"/>
    </row>
    <row r="417" spans="1:26" ht="15" customHeight="1">
      <c r="A417" s="180" t="s">
        <v>448</v>
      </c>
      <c r="B417" s="180">
        <v>47351739</v>
      </c>
      <c r="C417" s="180">
        <v>47351838</v>
      </c>
      <c r="D417" s="180" t="s">
        <v>1134</v>
      </c>
      <c r="E417" s="180"/>
      <c r="F417" s="180"/>
      <c r="G417" s="180"/>
      <c r="H417" s="180"/>
      <c r="I417" s="180"/>
      <c r="J417" s="180"/>
      <c r="K417" s="180"/>
      <c r="L417" s="180"/>
      <c r="M417" s="180"/>
      <c r="N417" s="180"/>
      <c r="O417" s="163"/>
      <c r="P417" s="163"/>
      <c r="Q417" s="163"/>
      <c r="R417" s="163"/>
      <c r="S417" s="163"/>
      <c r="T417" s="163"/>
      <c r="U417" s="163"/>
      <c r="V417" s="163"/>
      <c r="W417" s="163"/>
      <c r="X417" s="163"/>
      <c r="Y417" s="163"/>
      <c r="Z417" s="163"/>
    </row>
    <row r="418" spans="1:26" ht="15" customHeight="1">
      <c r="A418" s="180" t="s">
        <v>448</v>
      </c>
      <c r="B418" s="180">
        <v>47365495</v>
      </c>
      <c r="C418" s="180">
        <v>47384273</v>
      </c>
      <c r="D418" s="180" t="s">
        <v>1135</v>
      </c>
      <c r="E418" s="180"/>
      <c r="F418" s="180"/>
      <c r="G418" s="180"/>
      <c r="H418" s="180"/>
      <c r="I418" s="180"/>
      <c r="J418" s="180"/>
      <c r="K418" s="180"/>
      <c r="L418" s="180"/>
      <c r="M418" s="180"/>
      <c r="N418" s="180"/>
      <c r="O418" s="163"/>
      <c r="P418" s="163"/>
      <c r="Q418" s="163"/>
      <c r="R418" s="163"/>
      <c r="S418" s="163"/>
      <c r="T418" s="163"/>
      <c r="U418" s="163"/>
      <c r="V418" s="163"/>
      <c r="W418" s="163"/>
      <c r="X418" s="163"/>
      <c r="Y418" s="163"/>
      <c r="Z418" s="163"/>
    </row>
    <row r="419" spans="1:26" ht="15" customHeight="1">
      <c r="A419" s="180" t="s">
        <v>448</v>
      </c>
      <c r="B419" s="180">
        <v>47467992</v>
      </c>
      <c r="C419" s="180">
        <v>47484055</v>
      </c>
      <c r="D419" s="180" t="s">
        <v>1136</v>
      </c>
      <c r="E419" s="180"/>
      <c r="F419" s="180"/>
      <c r="G419" s="180"/>
      <c r="H419" s="180"/>
      <c r="I419" s="180"/>
      <c r="J419" s="180"/>
      <c r="K419" s="180"/>
      <c r="L419" s="180"/>
      <c r="M419" s="180"/>
      <c r="N419" s="180"/>
      <c r="O419" s="163"/>
      <c r="P419" s="163"/>
      <c r="Q419" s="163"/>
      <c r="R419" s="163"/>
      <c r="S419" s="163"/>
      <c r="T419" s="163"/>
      <c r="U419" s="163"/>
      <c r="V419" s="163"/>
      <c r="W419" s="163"/>
      <c r="X419" s="163"/>
      <c r="Y419" s="163"/>
      <c r="Z419" s="163"/>
    </row>
    <row r="420" spans="1:26" ht="15" customHeight="1">
      <c r="A420" s="180" t="s">
        <v>448</v>
      </c>
      <c r="B420" s="180">
        <v>47487218</v>
      </c>
      <c r="C420" s="180">
        <v>47491693</v>
      </c>
      <c r="D420" s="180" t="s">
        <v>1137</v>
      </c>
      <c r="E420" s="180"/>
      <c r="F420" s="180"/>
      <c r="G420" s="180"/>
      <c r="H420" s="180"/>
      <c r="I420" s="180"/>
      <c r="J420" s="180"/>
      <c r="K420" s="180"/>
      <c r="L420" s="180"/>
      <c r="M420" s="180"/>
      <c r="N420" s="180"/>
      <c r="O420" s="163"/>
      <c r="P420" s="163"/>
      <c r="Q420" s="163"/>
      <c r="R420" s="163"/>
      <c r="S420" s="163"/>
      <c r="T420" s="163"/>
      <c r="U420" s="163"/>
      <c r="V420" s="163"/>
      <c r="W420" s="163"/>
      <c r="X420" s="163"/>
      <c r="Y420" s="163"/>
      <c r="Z420" s="163"/>
    </row>
    <row r="421" spans="1:26" ht="15" customHeight="1">
      <c r="A421" s="180" t="s">
        <v>448</v>
      </c>
      <c r="B421" s="180">
        <v>47496211</v>
      </c>
      <c r="C421" s="180">
        <v>47502195</v>
      </c>
      <c r="D421" s="180" t="s">
        <v>1138</v>
      </c>
      <c r="E421" s="180"/>
      <c r="F421" s="180"/>
      <c r="G421" s="180"/>
      <c r="H421" s="180"/>
      <c r="I421" s="180"/>
      <c r="J421" s="180"/>
      <c r="K421" s="180"/>
      <c r="L421" s="180"/>
      <c r="M421" s="180"/>
      <c r="N421" s="180"/>
      <c r="O421" s="163"/>
      <c r="P421" s="163"/>
      <c r="Q421" s="163"/>
      <c r="R421" s="163"/>
      <c r="S421" s="163"/>
      <c r="T421" s="163"/>
      <c r="U421" s="163"/>
      <c r="V421" s="163"/>
      <c r="W421" s="163"/>
      <c r="X421" s="163"/>
      <c r="Y421" s="163"/>
      <c r="Z421" s="163"/>
    </row>
    <row r="422" spans="1:26" ht="15" customHeight="1">
      <c r="A422" s="180" t="s">
        <v>448</v>
      </c>
      <c r="B422" s="180">
        <v>47501853</v>
      </c>
      <c r="C422" s="180">
        <v>47523638</v>
      </c>
      <c r="D422" s="180" t="s">
        <v>1139</v>
      </c>
      <c r="E422" s="180"/>
      <c r="F422" s="180"/>
      <c r="G422" s="180"/>
      <c r="H422" s="180"/>
      <c r="I422" s="180"/>
      <c r="J422" s="180"/>
      <c r="K422" s="180"/>
      <c r="L422" s="180"/>
      <c r="M422" s="180"/>
      <c r="N422" s="180"/>
      <c r="O422" s="163"/>
      <c r="P422" s="163"/>
      <c r="Q422" s="163"/>
      <c r="R422" s="163"/>
      <c r="S422" s="163"/>
      <c r="T422" s="163"/>
      <c r="U422" s="163"/>
      <c r="V422" s="163"/>
      <c r="W422" s="163"/>
      <c r="X422" s="163"/>
      <c r="Y422" s="163"/>
      <c r="Z422" s="163"/>
    </row>
    <row r="423" spans="1:26" ht="15" customHeight="1">
      <c r="A423" s="180" t="s">
        <v>448</v>
      </c>
      <c r="B423" s="180">
        <v>47517815</v>
      </c>
      <c r="C423" s="180">
        <v>47553483</v>
      </c>
      <c r="D423" s="180" t="s">
        <v>1140</v>
      </c>
      <c r="E423" s="180"/>
      <c r="F423" s="180"/>
      <c r="G423" s="180"/>
      <c r="H423" s="180"/>
      <c r="I423" s="180"/>
      <c r="J423" s="180"/>
      <c r="K423" s="180"/>
      <c r="L423" s="180"/>
      <c r="M423" s="180"/>
      <c r="N423" s="180"/>
      <c r="O423" s="163"/>
      <c r="P423" s="163"/>
      <c r="Q423" s="163"/>
      <c r="R423" s="163"/>
      <c r="S423" s="163"/>
      <c r="T423" s="163"/>
      <c r="U423" s="163"/>
      <c r="V423" s="163"/>
      <c r="W423" s="163"/>
      <c r="X423" s="163"/>
      <c r="Y423" s="163"/>
      <c r="Z423" s="163"/>
    </row>
    <row r="424" spans="1:26" ht="15" customHeight="1">
      <c r="A424" s="180" t="s">
        <v>448</v>
      </c>
      <c r="B424" s="180">
        <v>47532351</v>
      </c>
      <c r="C424" s="180">
        <v>47532467</v>
      </c>
      <c r="D424" s="180" t="s">
        <v>1141</v>
      </c>
      <c r="E424" s="180"/>
      <c r="F424" s="180"/>
      <c r="G424" s="180"/>
      <c r="H424" s="180"/>
      <c r="I424" s="180"/>
      <c r="J424" s="180"/>
      <c r="K424" s="180"/>
      <c r="L424" s="180"/>
      <c r="M424" s="180"/>
      <c r="N424" s="180"/>
      <c r="O424" s="163"/>
      <c r="P424" s="163"/>
      <c r="Q424" s="163"/>
      <c r="R424" s="163"/>
      <c r="S424" s="163"/>
      <c r="T424" s="163"/>
      <c r="U424" s="163"/>
      <c r="V424" s="163"/>
      <c r="W424" s="163"/>
      <c r="X424" s="163"/>
      <c r="Y424" s="163"/>
      <c r="Z424" s="163"/>
    </row>
    <row r="425" spans="1:26" ht="15" customHeight="1">
      <c r="A425" s="180" t="s">
        <v>448</v>
      </c>
      <c r="B425" s="180">
        <v>47588680</v>
      </c>
      <c r="C425" s="180">
        <v>47599830</v>
      </c>
      <c r="D425" s="180" t="s">
        <v>1142</v>
      </c>
      <c r="E425" s="180"/>
      <c r="F425" s="180"/>
      <c r="G425" s="180"/>
      <c r="H425" s="180"/>
      <c r="I425" s="180"/>
      <c r="J425" s="180"/>
      <c r="K425" s="180"/>
      <c r="L425" s="180"/>
      <c r="M425" s="180"/>
      <c r="N425" s="180"/>
      <c r="O425" s="163"/>
      <c r="P425" s="163"/>
      <c r="Q425" s="163"/>
      <c r="R425" s="163"/>
      <c r="S425" s="163"/>
      <c r="T425" s="163"/>
      <c r="U425" s="163"/>
      <c r="V425" s="163"/>
      <c r="W425" s="163"/>
      <c r="X425" s="163"/>
      <c r="Y425" s="163"/>
      <c r="Z425" s="163"/>
    </row>
    <row r="426" spans="1:26" ht="15" customHeight="1">
      <c r="A426" s="180" t="s">
        <v>448</v>
      </c>
      <c r="B426" s="180">
        <v>47692398</v>
      </c>
      <c r="C426" s="180">
        <v>47692727</v>
      </c>
      <c r="D426" s="180" t="s">
        <v>1143</v>
      </c>
      <c r="E426" s="180"/>
      <c r="F426" s="180"/>
      <c r="G426" s="180"/>
      <c r="H426" s="180"/>
      <c r="I426" s="180"/>
      <c r="J426" s="180"/>
      <c r="K426" s="180"/>
      <c r="L426" s="180"/>
      <c r="M426" s="180"/>
      <c r="N426" s="180"/>
      <c r="O426" s="163"/>
      <c r="P426" s="163"/>
      <c r="Q426" s="163"/>
      <c r="R426" s="163"/>
      <c r="S426" s="163"/>
      <c r="T426" s="163"/>
      <c r="U426" s="163"/>
      <c r="V426" s="163"/>
      <c r="W426" s="163"/>
      <c r="X426" s="163"/>
      <c r="Y426" s="163"/>
      <c r="Z426" s="163"/>
    </row>
    <row r="427" spans="1:26" ht="15" customHeight="1">
      <c r="A427" s="180" t="s">
        <v>448</v>
      </c>
      <c r="B427" s="180">
        <v>47750863</v>
      </c>
      <c r="C427" s="180">
        <v>47763592</v>
      </c>
      <c r="D427" s="180" t="s">
        <v>1144</v>
      </c>
      <c r="E427" s="180"/>
      <c r="F427" s="180"/>
      <c r="G427" s="180"/>
      <c r="H427" s="180"/>
      <c r="I427" s="180"/>
      <c r="J427" s="180"/>
      <c r="K427" s="180"/>
      <c r="L427" s="180"/>
      <c r="M427" s="180"/>
      <c r="N427" s="180"/>
      <c r="O427" s="163"/>
      <c r="P427" s="163"/>
      <c r="Q427" s="163"/>
      <c r="R427" s="163"/>
      <c r="S427" s="163"/>
      <c r="T427" s="163"/>
      <c r="U427" s="163"/>
      <c r="V427" s="163"/>
      <c r="W427" s="163"/>
      <c r="X427" s="163"/>
      <c r="Y427" s="163"/>
      <c r="Z427" s="163"/>
    </row>
    <row r="428" spans="1:26" ht="15" customHeight="1">
      <c r="A428" s="180" t="s">
        <v>448</v>
      </c>
      <c r="B428" s="180">
        <v>50739947</v>
      </c>
      <c r="C428" s="180">
        <v>50754809</v>
      </c>
      <c r="D428" s="180" t="s">
        <v>1145</v>
      </c>
      <c r="E428" s="180"/>
      <c r="F428" s="180"/>
      <c r="G428" s="180"/>
      <c r="H428" s="180"/>
      <c r="I428" s="180"/>
      <c r="J428" s="180"/>
      <c r="K428" s="180"/>
      <c r="L428" s="180"/>
      <c r="M428" s="180"/>
      <c r="N428" s="180"/>
      <c r="O428" s="163"/>
      <c r="P428" s="163"/>
      <c r="Q428" s="163"/>
      <c r="R428" s="163"/>
      <c r="S428" s="163"/>
      <c r="T428" s="163"/>
      <c r="U428" s="163"/>
      <c r="V428" s="163"/>
      <c r="W428" s="163"/>
      <c r="X428" s="163"/>
      <c r="Y428" s="163"/>
      <c r="Z428" s="163"/>
    </row>
    <row r="429" spans="1:26" ht="15" customHeight="1">
      <c r="A429" s="180" t="s">
        <v>448</v>
      </c>
      <c r="B429" s="180">
        <v>87244131</v>
      </c>
      <c r="C429" s="180">
        <v>87342612</v>
      </c>
      <c r="D429" s="180" t="s">
        <v>1146</v>
      </c>
      <c r="E429" s="180"/>
      <c r="F429" s="180"/>
      <c r="G429" s="180"/>
      <c r="H429" s="180"/>
      <c r="I429" s="180"/>
      <c r="J429" s="180"/>
      <c r="K429" s="180"/>
      <c r="L429" s="180"/>
      <c r="M429" s="180"/>
      <c r="N429" s="180"/>
      <c r="O429" s="163"/>
      <c r="P429" s="163"/>
      <c r="Q429" s="163"/>
      <c r="R429" s="163"/>
      <c r="S429" s="163"/>
      <c r="T429" s="163"/>
      <c r="U429" s="163"/>
      <c r="V429" s="163"/>
      <c r="W429" s="163"/>
      <c r="X429" s="163"/>
      <c r="Y429" s="163"/>
      <c r="Z429" s="163"/>
    </row>
    <row r="430" spans="1:26" ht="15" customHeight="1">
      <c r="A430" s="180" t="s">
        <v>448</v>
      </c>
      <c r="B430" s="180">
        <v>91410344</v>
      </c>
      <c r="C430" s="180">
        <v>91514761</v>
      </c>
      <c r="D430" s="180" t="s">
        <v>1147</v>
      </c>
      <c r="E430" s="180"/>
      <c r="F430" s="180"/>
      <c r="G430" s="180"/>
      <c r="H430" s="180"/>
      <c r="I430" s="180"/>
      <c r="J430" s="180"/>
      <c r="K430" s="180"/>
      <c r="L430" s="180"/>
      <c r="M430" s="180"/>
      <c r="N430" s="180"/>
      <c r="O430" s="163"/>
      <c r="P430" s="163"/>
      <c r="Q430" s="163"/>
      <c r="R430" s="163"/>
      <c r="S430" s="163"/>
      <c r="T430" s="163"/>
      <c r="U430" s="163"/>
      <c r="V430" s="163"/>
      <c r="W430" s="163"/>
      <c r="X430" s="163"/>
      <c r="Y430" s="163"/>
      <c r="Z430" s="163"/>
    </row>
    <row r="431" spans="1:26" ht="15" customHeight="1">
      <c r="A431" s="180" t="s">
        <v>448</v>
      </c>
      <c r="B431" s="180">
        <v>98459117</v>
      </c>
      <c r="C431" s="180">
        <v>99235862</v>
      </c>
      <c r="D431" s="180" t="s">
        <v>1148</v>
      </c>
      <c r="E431" s="180"/>
      <c r="F431" s="180"/>
      <c r="G431" s="180"/>
      <c r="H431" s="180"/>
      <c r="I431" s="180"/>
      <c r="J431" s="180"/>
      <c r="K431" s="180"/>
      <c r="L431" s="180"/>
      <c r="M431" s="180"/>
      <c r="N431" s="180"/>
      <c r="O431" s="163"/>
      <c r="P431" s="163"/>
      <c r="Q431" s="163"/>
      <c r="R431" s="163"/>
      <c r="S431" s="163"/>
      <c r="T431" s="163"/>
      <c r="U431" s="163"/>
      <c r="V431" s="163"/>
      <c r="W431" s="163"/>
      <c r="X431" s="163"/>
      <c r="Y431" s="163"/>
      <c r="Z431" s="163"/>
    </row>
    <row r="432" spans="1:26" ht="15" customHeight="1">
      <c r="A432" s="180" t="s">
        <v>449</v>
      </c>
      <c r="B432" s="180">
        <v>36296287</v>
      </c>
      <c r="C432" s="180">
        <v>36463644</v>
      </c>
      <c r="D432" s="180" t="s">
        <v>1149</v>
      </c>
      <c r="E432" s="180"/>
      <c r="F432" s="180"/>
      <c r="G432" s="180"/>
      <c r="H432" s="180"/>
      <c r="I432" s="180"/>
      <c r="J432" s="180"/>
      <c r="K432" s="180"/>
      <c r="L432" s="180"/>
      <c r="M432" s="180"/>
      <c r="N432" s="180"/>
      <c r="O432" s="163"/>
      <c r="P432" s="163"/>
      <c r="Q432" s="163"/>
      <c r="R432" s="163"/>
      <c r="S432" s="163"/>
      <c r="T432" s="163"/>
      <c r="U432" s="163"/>
      <c r="V432" s="163"/>
      <c r="W432" s="163"/>
      <c r="X432" s="163"/>
      <c r="Y432" s="163"/>
      <c r="Z432" s="163"/>
    </row>
    <row r="433" spans="1:26" ht="15" customHeight="1">
      <c r="A433" s="180" t="s">
        <v>449</v>
      </c>
      <c r="B433" s="180">
        <v>50298617</v>
      </c>
      <c r="C433" s="180">
        <v>50304656</v>
      </c>
      <c r="D433" s="180" t="s">
        <v>1150</v>
      </c>
      <c r="E433" s="180"/>
      <c r="F433" s="180"/>
      <c r="G433" s="180"/>
      <c r="H433" s="180"/>
      <c r="I433" s="180"/>
      <c r="J433" s="180"/>
      <c r="K433" s="180"/>
      <c r="L433" s="180"/>
      <c r="M433" s="180"/>
      <c r="N433" s="180"/>
      <c r="O433" s="163"/>
      <c r="P433" s="163"/>
      <c r="Q433" s="163"/>
      <c r="R433" s="163"/>
      <c r="S433" s="163"/>
      <c r="T433" s="163"/>
      <c r="U433" s="163"/>
      <c r="V433" s="163"/>
      <c r="W433" s="163"/>
      <c r="X433" s="163"/>
      <c r="Y433" s="163"/>
      <c r="Z433" s="163"/>
    </row>
    <row r="434" spans="1:26" ht="15" customHeight="1">
      <c r="A434" s="180" t="s">
        <v>449</v>
      </c>
      <c r="B434" s="180">
        <v>89753981</v>
      </c>
      <c r="C434" s="180">
        <v>89754953</v>
      </c>
      <c r="D434" s="180" t="s">
        <v>1151</v>
      </c>
      <c r="E434" s="180"/>
      <c r="F434" s="180"/>
      <c r="G434" s="180"/>
      <c r="H434" s="180"/>
      <c r="I434" s="180"/>
      <c r="J434" s="180"/>
      <c r="K434" s="180"/>
      <c r="L434" s="180"/>
      <c r="M434" s="180"/>
      <c r="N434" s="180"/>
      <c r="O434" s="163"/>
      <c r="P434" s="163"/>
      <c r="Q434" s="163"/>
      <c r="R434" s="163"/>
      <c r="S434" s="163"/>
      <c r="T434" s="163"/>
      <c r="U434" s="163"/>
      <c r="V434" s="163"/>
      <c r="W434" s="163"/>
      <c r="X434" s="163"/>
      <c r="Y434" s="163"/>
      <c r="Z434" s="163"/>
    </row>
    <row r="435" spans="1:26" ht="15" customHeight="1">
      <c r="A435" s="180" t="s">
        <v>449</v>
      </c>
      <c r="B435" s="180">
        <v>89797654</v>
      </c>
      <c r="C435" s="180">
        <v>89808575</v>
      </c>
      <c r="D435" s="180" t="s">
        <v>1152</v>
      </c>
      <c r="E435" s="180"/>
      <c r="F435" s="180"/>
      <c r="G435" s="180"/>
      <c r="H435" s="180"/>
      <c r="I435" s="180"/>
      <c r="J435" s="180"/>
      <c r="K435" s="180"/>
      <c r="L435" s="180"/>
      <c r="M435" s="180"/>
      <c r="N435" s="180"/>
      <c r="O435" s="163"/>
      <c r="P435" s="163"/>
      <c r="Q435" s="163"/>
      <c r="R435" s="163"/>
      <c r="S435" s="163"/>
      <c r="T435" s="163"/>
      <c r="U435" s="163"/>
      <c r="V435" s="163"/>
      <c r="W435" s="163"/>
      <c r="X435" s="163"/>
      <c r="Y435" s="163"/>
      <c r="Z435" s="163"/>
    </row>
    <row r="436" spans="1:26" ht="15" customHeight="1">
      <c r="A436" s="180" t="s">
        <v>449</v>
      </c>
      <c r="B436" s="180">
        <v>89869281</v>
      </c>
      <c r="C436" s="180">
        <v>89876017</v>
      </c>
      <c r="D436" s="180" t="s">
        <v>1153</v>
      </c>
      <c r="E436" s="180"/>
      <c r="F436" s="180"/>
      <c r="G436" s="180"/>
      <c r="H436" s="180"/>
      <c r="I436" s="180"/>
      <c r="J436" s="180"/>
      <c r="K436" s="180"/>
      <c r="L436" s="180"/>
      <c r="M436" s="180"/>
      <c r="N436" s="180"/>
      <c r="O436" s="163"/>
      <c r="P436" s="163"/>
      <c r="Q436" s="163"/>
      <c r="R436" s="163"/>
      <c r="S436" s="163"/>
      <c r="T436" s="163"/>
      <c r="U436" s="163"/>
      <c r="V436" s="163"/>
      <c r="W436" s="163"/>
      <c r="X436" s="163"/>
      <c r="Y436" s="163"/>
      <c r="Z436" s="163"/>
    </row>
    <row r="437" spans="1:26" ht="15" customHeight="1">
      <c r="A437" s="180" t="s">
        <v>449</v>
      </c>
      <c r="B437" s="180">
        <v>89911110</v>
      </c>
      <c r="C437" s="180">
        <v>89921767</v>
      </c>
      <c r="D437" s="180" t="s">
        <v>1154</v>
      </c>
      <c r="E437" s="180"/>
      <c r="F437" s="180"/>
      <c r="G437" s="180"/>
      <c r="H437" s="180"/>
      <c r="I437" s="180"/>
      <c r="J437" s="180"/>
      <c r="K437" s="180"/>
      <c r="L437" s="180"/>
      <c r="M437" s="180"/>
      <c r="N437" s="180"/>
      <c r="O437" s="163"/>
      <c r="P437" s="163"/>
      <c r="Q437" s="163"/>
      <c r="R437" s="163"/>
      <c r="S437" s="163"/>
      <c r="T437" s="163"/>
      <c r="U437" s="163"/>
      <c r="V437" s="163"/>
      <c r="W437" s="163"/>
      <c r="X437" s="163"/>
      <c r="Y437" s="163"/>
      <c r="Z437" s="163"/>
    </row>
    <row r="438" spans="1:26" ht="15" customHeight="1">
      <c r="A438" s="180" t="s">
        <v>449</v>
      </c>
      <c r="B438" s="180">
        <v>89924063</v>
      </c>
      <c r="C438" s="180">
        <v>89933063</v>
      </c>
      <c r="D438" s="180" t="s">
        <v>1155</v>
      </c>
      <c r="E438" s="180"/>
      <c r="F438" s="180"/>
      <c r="G438" s="180"/>
      <c r="H438" s="180"/>
      <c r="I438" s="180"/>
      <c r="J438" s="180"/>
      <c r="K438" s="180"/>
      <c r="L438" s="180"/>
      <c r="M438" s="180"/>
      <c r="N438" s="180"/>
      <c r="O438" s="163"/>
      <c r="P438" s="163"/>
      <c r="Q438" s="163"/>
      <c r="R438" s="163"/>
      <c r="S438" s="163"/>
      <c r="T438" s="163"/>
      <c r="U438" s="163"/>
      <c r="V438" s="163"/>
      <c r="W438" s="163"/>
      <c r="X438" s="163"/>
      <c r="Y438" s="163"/>
      <c r="Z438" s="163"/>
    </row>
    <row r="439" spans="1:26" ht="15" customHeight="1">
      <c r="A439" s="180" t="s">
        <v>449</v>
      </c>
      <c r="B439" s="180">
        <v>89968501</v>
      </c>
      <c r="C439" s="180">
        <v>89975228</v>
      </c>
      <c r="D439" s="180" t="s">
        <v>1156</v>
      </c>
      <c r="E439" s="180"/>
      <c r="F439" s="180"/>
      <c r="G439" s="180"/>
      <c r="H439" s="180"/>
      <c r="I439" s="180"/>
      <c r="J439" s="180"/>
      <c r="K439" s="180"/>
      <c r="L439" s="180"/>
      <c r="M439" s="180"/>
      <c r="N439" s="180"/>
      <c r="O439" s="163"/>
      <c r="P439" s="163"/>
      <c r="Q439" s="163"/>
      <c r="R439" s="163"/>
      <c r="S439" s="163"/>
      <c r="T439" s="163"/>
      <c r="U439" s="163"/>
      <c r="V439" s="163"/>
      <c r="W439" s="163"/>
      <c r="X439" s="163"/>
      <c r="Y439" s="163"/>
      <c r="Z439" s="163"/>
    </row>
    <row r="440" spans="1:26" ht="15" customHeight="1">
      <c r="A440" s="180" t="s">
        <v>449</v>
      </c>
      <c r="B440" s="180">
        <v>90031105</v>
      </c>
      <c r="C440" s="180">
        <v>90042025</v>
      </c>
      <c r="D440" s="180" t="s">
        <v>1157</v>
      </c>
      <c r="E440" s="180"/>
      <c r="F440" s="180"/>
      <c r="G440" s="180"/>
      <c r="H440" s="180"/>
      <c r="I440" s="180"/>
      <c r="J440" s="180"/>
      <c r="K440" s="180"/>
      <c r="L440" s="180"/>
      <c r="M440" s="180"/>
      <c r="N440" s="180"/>
      <c r="O440" s="163"/>
      <c r="P440" s="163"/>
      <c r="Q440" s="163"/>
      <c r="R440" s="163"/>
      <c r="S440" s="163"/>
      <c r="T440" s="163"/>
      <c r="U440" s="163"/>
      <c r="V440" s="163"/>
      <c r="W440" s="163"/>
      <c r="X440" s="163"/>
      <c r="Y440" s="163"/>
      <c r="Z440" s="163"/>
    </row>
    <row r="441" spans="1:26" ht="15" customHeight="1">
      <c r="A441" s="180" t="s">
        <v>449</v>
      </c>
      <c r="B441" s="180">
        <v>90085949</v>
      </c>
      <c r="C441" s="180">
        <v>90087131</v>
      </c>
      <c r="D441" s="180" t="s">
        <v>1158</v>
      </c>
      <c r="E441" s="180"/>
      <c r="F441" s="180"/>
      <c r="G441" s="180"/>
      <c r="H441" s="180"/>
      <c r="I441" s="180"/>
      <c r="J441" s="180"/>
      <c r="K441" s="180"/>
      <c r="L441" s="180"/>
      <c r="M441" s="180"/>
      <c r="N441" s="180"/>
      <c r="O441" s="163"/>
      <c r="P441" s="163"/>
      <c r="Q441" s="163"/>
      <c r="R441" s="163"/>
      <c r="S441" s="163"/>
      <c r="T441" s="163"/>
      <c r="U441" s="163"/>
      <c r="V441" s="163"/>
      <c r="W441" s="163"/>
      <c r="X441" s="163"/>
      <c r="Y441" s="163"/>
      <c r="Z441" s="163"/>
    </row>
    <row r="442" spans="1:26" ht="15" customHeight="1">
      <c r="A442" s="180" t="s">
        <v>450</v>
      </c>
      <c r="B442" s="180">
        <v>12357120</v>
      </c>
      <c r="C442" s="180">
        <v>12469694</v>
      </c>
      <c r="D442" s="180" t="s">
        <v>1159</v>
      </c>
      <c r="E442" s="180"/>
      <c r="F442" s="180"/>
      <c r="G442" s="180"/>
      <c r="H442" s="180"/>
      <c r="I442" s="180"/>
      <c r="J442" s="180"/>
      <c r="K442" s="180"/>
      <c r="L442" s="180"/>
      <c r="M442" s="180"/>
      <c r="N442" s="180"/>
      <c r="O442" s="163"/>
      <c r="P442" s="163"/>
      <c r="Q442" s="163"/>
      <c r="R442" s="163"/>
      <c r="S442" s="163"/>
      <c r="T442" s="163"/>
      <c r="U442" s="163"/>
      <c r="V442" s="163"/>
      <c r="W442" s="163"/>
      <c r="X442" s="163"/>
      <c r="Y442" s="163"/>
      <c r="Z442" s="163"/>
    </row>
    <row r="443" spans="1:26" ht="15" customHeight="1">
      <c r="A443" s="180" t="s">
        <v>450</v>
      </c>
      <c r="B443" s="180">
        <v>65278642</v>
      </c>
      <c r="C443" s="180">
        <v>65466907</v>
      </c>
      <c r="D443" s="180" t="s">
        <v>1160</v>
      </c>
      <c r="E443" s="180"/>
      <c r="F443" s="180"/>
      <c r="G443" s="180"/>
      <c r="H443" s="180"/>
      <c r="I443" s="180"/>
      <c r="J443" s="180"/>
      <c r="K443" s="180"/>
      <c r="L443" s="180"/>
      <c r="M443" s="180"/>
      <c r="N443" s="180"/>
      <c r="O443" s="163"/>
      <c r="P443" s="163"/>
      <c r="Q443" s="163"/>
      <c r="R443" s="163"/>
      <c r="S443" s="163"/>
      <c r="T443" s="163"/>
      <c r="U443" s="163"/>
      <c r="V443" s="163"/>
      <c r="W443" s="163"/>
      <c r="X443" s="163"/>
      <c r="Y443" s="163"/>
      <c r="Z443" s="163"/>
    </row>
    <row r="444" spans="1:26" ht="15" customHeight="1">
      <c r="A444" s="180" t="s">
        <v>450</v>
      </c>
      <c r="B444" s="180">
        <v>71125084</v>
      </c>
      <c r="C444" s="180">
        <v>71441898</v>
      </c>
      <c r="D444" s="180" t="s">
        <v>1161</v>
      </c>
      <c r="E444" s="180"/>
      <c r="F444" s="180"/>
      <c r="G444" s="180"/>
      <c r="H444" s="180"/>
      <c r="I444" s="180"/>
      <c r="J444" s="180"/>
      <c r="K444" s="180"/>
      <c r="L444" s="180"/>
      <c r="M444" s="180"/>
      <c r="N444" s="180"/>
      <c r="O444" s="163"/>
      <c r="P444" s="163"/>
      <c r="Q444" s="163"/>
      <c r="R444" s="163"/>
      <c r="S444" s="163"/>
      <c r="T444" s="163"/>
      <c r="U444" s="163"/>
      <c r="V444" s="163"/>
      <c r="W444" s="163"/>
      <c r="X444" s="163"/>
      <c r="Y444" s="163"/>
      <c r="Z444" s="163"/>
    </row>
    <row r="445" spans="1:26" ht="15" customHeight="1">
      <c r="A445" s="180" t="s">
        <v>450</v>
      </c>
      <c r="B445" s="180">
        <v>71125084</v>
      </c>
      <c r="C445" s="180">
        <v>71441898</v>
      </c>
      <c r="D445" s="180" t="s">
        <v>1161</v>
      </c>
      <c r="E445" s="180"/>
      <c r="F445" s="180"/>
      <c r="G445" s="180"/>
      <c r="H445" s="180"/>
      <c r="I445" s="180"/>
      <c r="J445" s="180"/>
      <c r="K445" s="180"/>
      <c r="L445" s="180"/>
      <c r="M445" s="180"/>
      <c r="N445" s="180"/>
      <c r="O445" s="163"/>
      <c r="P445" s="163"/>
      <c r="Q445" s="163"/>
      <c r="R445" s="163"/>
      <c r="S445" s="163"/>
      <c r="T445" s="163"/>
      <c r="U445" s="163"/>
      <c r="V445" s="163"/>
      <c r="W445" s="163"/>
      <c r="X445" s="163"/>
      <c r="Y445" s="163"/>
      <c r="Z445" s="163"/>
    </row>
    <row r="446" spans="1:26" ht="15" customHeight="1">
      <c r="A446" s="180" t="s">
        <v>450</v>
      </c>
      <c r="B446" s="180">
        <v>71439769</v>
      </c>
      <c r="C446" s="180">
        <v>71586310</v>
      </c>
      <c r="D446" s="180" t="s">
        <v>1162</v>
      </c>
      <c r="E446" s="180"/>
      <c r="F446" s="180"/>
      <c r="G446" s="180"/>
      <c r="H446" s="180"/>
      <c r="I446" s="180"/>
      <c r="J446" s="180"/>
      <c r="K446" s="180"/>
      <c r="L446" s="180"/>
      <c r="M446" s="180"/>
      <c r="N446" s="180"/>
      <c r="O446" s="163"/>
      <c r="P446" s="163"/>
      <c r="Q446" s="163"/>
      <c r="R446" s="163"/>
      <c r="S446" s="163"/>
      <c r="T446" s="163"/>
      <c r="U446" s="163"/>
      <c r="V446" s="163"/>
      <c r="W446" s="163"/>
      <c r="X446" s="163"/>
      <c r="Y446" s="163"/>
      <c r="Z446" s="163"/>
    </row>
    <row r="447" spans="1:26" ht="15" customHeight="1">
      <c r="A447" s="180" t="s">
        <v>450</v>
      </c>
      <c r="B447" s="180">
        <v>131661062</v>
      </c>
      <c r="C447" s="180">
        <v>131661174</v>
      </c>
      <c r="D447" s="180" t="s">
        <v>1163</v>
      </c>
      <c r="E447" s="180"/>
      <c r="F447" s="180"/>
      <c r="G447" s="180"/>
      <c r="H447" s="180"/>
      <c r="I447" s="180"/>
      <c r="J447" s="180"/>
      <c r="K447" s="180"/>
      <c r="L447" s="180"/>
      <c r="M447" s="180"/>
      <c r="N447" s="180"/>
      <c r="O447" s="163"/>
      <c r="P447" s="163"/>
      <c r="Q447" s="163"/>
      <c r="R447" s="163"/>
      <c r="S447" s="163"/>
      <c r="T447" s="163"/>
      <c r="U447" s="163"/>
      <c r="V447" s="163"/>
      <c r="W447" s="163"/>
      <c r="X447" s="163"/>
      <c r="Y447" s="163"/>
      <c r="Z447" s="163"/>
    </row>
    <row r="448" spans="1:26" ht="15" customHeight="1">
      <c r="A448" s="180" t="s">
        <v>450</v>
      </c>
      <c r="B448" s="180">
        <v>131662595</v>
      </c>
      <c r="C448" s="180">
        <v>131664704</v>
      </c>
      <c r="D448" s="180" t="s">
        <v>1164</v>
      </c>
      <c r="E448" s="180"/>
      <c r="F448" s="180"/>
      <c r="G448" s="180"/>
      <c r="H448" s="180"/>
      <c r="I448" s="180"/>
      <c r="J448" s="180"/>
      <c r="K448" s="180"/>
      <c r="L448" s="180"/>
      <c r="M448" s="180"/>
      <c r="N448" s="180"/>
      <c r="O448" s="163"/>
      <c r="P448" s="163"/>
      <c r="Q448" s="163"/>
      <c r="R448" s="163"/>
      <c r="S448" s="163"/>
      <c r="T448" s="163"/>
      <c r="U448" s="163"/>
      <c r="V448" s="163"/>
      <c r="W448" s="163"/>
      <c r="X448" s="163"/>
      <c r="Y448" s="163"/>
      <c r="Z448" s="163"/>
    </row>
    <row r="449" spans="1:26" ht="15" customHeight="1">
      <c r="A449" s="180" t="s">
        <v>451</v>
      </c>
      <c r="B449" s="180">
        <v>18195296</v>
      </c>
      <c r="C449" s="180">
        <v>18232024</v>
      </c>
      <c r="D449" s="180" t="s">
        <v>1165</v>
      </c>
      <c r="E449" s="180"/>
      <c r="F449" s="180"/>
      <c r="G449" s="180"/>
      <c r="H449" s="180"/>
      <c r="I449" s="180"/>
      <c r="J449" s="180"/>
      <c r="K449" s="180"/>
      <c r="L449" s="180"/>
      <c r="M449" s="180"/>
      <c r="N449" s="180"/>
      <c r="O449" s="163"/>
      <c r="P449" s="163"/>
      <c r="Q449" s="163"/>
      <c r="R449" s="163"/>
      <c r="S449" s="163"/>
      <c r="T449" s="163"/>
      <c r="U449" s="163"/>
      <c r="V449" s="163"/>
      <c r="W449" s="163"/>
      <c r="X449" s="163"/>
      <c r="Y449" s="163"/>
      <c r="Z449" s="163"/>
    </row>
    <row r="450" spans="1:26" ht="15" customHeight="1">
      <c r="A450" s="180" t="s">
        <v>451</v>
      </c>
      <c r="B450" s="180">
        <v>18282728</v>
      </c>
      <c r="C450" s="180">
        <v>18282822</v>
      </c>
      <c r="D450" s="180" t="s">
        <v>1166</v>
      </c>
      <c r="E450" s="180"/>
      <c r="F450" s="180"/>
      <c r="G450" s="180"/>
      <c r="H450" s="180"/>
      <c r="I450" s="180"/>
      <c r="J450" s="180"/>
      <c r="K450" s="180"/>
      <c r="L450" s="180"/>
      <c r="M450" s="180"/>
      <c r="N450" s="180"/>
      <c r="O450" s="163"/>
      <c r="P450" s="163"/>
      <c r="Q450" s="163"/>
      <c r="R450" s="163"/>
      <c r="S450" s="163"/>
      <c r="T450" s="163"/>
      <c r="U450" s="163"/>
      <c r="V450" s="163"/>
      <c r="W450" s="163"/>
      <c r="X450" s="163"/>
      <c r="Y450" s="163"/>
      <c r="Z450" s="163"/>
    </row>
    <row r="451" spans="1:26" ht="15" customHeight="1">
      <c r="A451" s="180" t="s">
        <v>451</v>
      </c>
      <c r="B451" s="180">
        <v>52167708</v>
      </c>
      <c r="C451" s="180">
        <v>52291557</v>
      </c>
      <c r="D451" s="180" t="s">
        <v>1167</v>
      </c>
      <c r="E451" s="180"/>
      <c r="F451" s="180"/>
      <c r="G451" s="180"/>
      <c r="H451" s="180"/>
      <c r="I451" s="180"/>
      <c r="J451" s="180"/>
      <c r="K451" s="180"/>
      <c r="L451" s="180"/>
      <c r="M451" s="180"/>
      <c r="N451" s="180"/>
      <c r="O451" s="163"/>
      <c r="P451" s="163"/>
      <c r="Q451" s="163"/>
      <c r="R451" s="163"/>
      <c r="S451" s="163"/>
      <c r="T451" s="163"/>
      <c r="U451" s="163"/>
      <c r="V451" s="163"/>
      <c r="W451" s="163"/>
      <c r="X451" s="163"/>
      <c r="Y451" s="163"/>
      <c r="Z451" s="163"/>
    </row>
    <row r="452" spans="1:26" ht="15" customHeight="1">
      <c r="A452" s="180" t="s">
        <v>451</v>
      </c>
      <c r="B452" s="180">
        <v>52334294</v>
      </c>
      <c r="C452" s="180">
        <v>52341896</v>
      </c>
      <c r="D452" s="180" t="s">
        <v>1168</v>
      </c>
      <c r="E452" s="180"/>
      <c r="F452" s="180"/>
      <c r="G452" s="180"/>
      <c r="H452" s="180"/>
      <c r="I452" s="180"/>
      <c r="J452" s="180"/>
      <c r="K452" s="180"/>
      <c r="L452" s="180"/>
      <c r="M452" s="180"/>
      <c r="N452" s="180"/>
      <c r="O452" s="163"/>
      <c r="P452" s="163"/>
      <c r="Q452" s="163"/>
      <c r="R452" s="163"/>
      <c r="S452" s="163"/>
      <c r="T452" s="163"/>
      <c r="U452" s="163"/>
      <c r="V452" s="163"/>
      <c r="W452" s="163"/>
      <c r="X452" s="163"/>
      <c r="Y452" s="163"/>
      <c r="Z452" s="163"/>
    </row>
    <row r="453" spans="1:26" ht="15" customHeight="1">
      <c r="A453" s="180" t="s">
        <v>451</v>
      </c>
      <c r="B453" s="180">
        <v>52377186</v>
      </c>
      <c r="C453" s="180">
        <v>52406128</v>
      </c>
      <c r="D453" s="180" t="s">
        <v>1169</v>
      </c>
      <c r="E453" s="180"/>
      <c r="F453" s="180"/>
      <c r="G453" s="180"/>
      <c r="H453" s="180"/>
      <c r="I453" s="180"/>
      <c r="J453" s="180"/>
      <c r="K453" s="180"/>
      <c r="L453" s="180"/>
      <c r="M453" s="180"/>
      <c r="N453" s="180"/>
      <c r="O453" s="163"/>
      <c r="P453" s="163"/>
      <c r="Q453" s="163"/>
      <c r="R453" s="163"/>
      <c r="S453" s="163"/>
      <c r="T453" s="163"/>
      <c r="U453" s="163"/>
      <c r="V453" s="163"/>
      <c r="W453" s="163"/>
      <c r="X453" s="163"/>
      <c r="Y453" s="163"/>
      <c r="Z453" s="163"/>
    </row>
    <row r="454" spans="1:26" ht="15" customHeight="1">
      <c r="A454" s="180" t="s">
        <v>451</v>
      </c>
      <c r="B454" s="180">
        <v>52400003</v>
      </c>
      <c r="C454" s="180">
        <v>52400099</v>
      </c>
      <c r="D454" s="180" t="s">
        <v>1170</v>
      </c>
      <c r="E454" s="180"/>
      <c r="F454" s="180"/>
      <c r="G454" s="180"/>
      <c r="H454" s="180"/>
      <c r="I454" s="180"/>
      <c r="J454" s="180"/>
      <c r="K454" s="180"/>
      <c r="L454" s="180"/>
      <c r="M454" s="180"/>
      <c r="N454" s="180"/>
      <c r="O454" s="163"/>
      <c r="P454" s="163"/>
      <c r="Q454" s="163"/>
      <c r="R454" s="163"/>
      <c r="S454" s="163"/>
      <c r="T454" s="163"/>
      <c r="U454" s="163"/>
      <c r="V454" s="163"/>
      <c r="W454" s="163"/>
      <c r="X454" s="163"/>
      <c r="Y454" s="163"/>
      <c r="Z454" s="163"/>
    </row>
    <row r="455" spans="1:26" ht="15" customHeight="1">
      <c r="A455" s="180" t="s">
        <v>451</v>
      </c>
      <c r="B455" s="180">
        <v>52412601</v>
      </c>
      <c r="C455" s="180">
        <v>52450622</v>
      </c>
      <c r="D455" s="180" t="s">
        <v>1171</v>
      </c>
      <c r="E455" s="180"/>
      <c r="F455" s="180"/>
      <c r="G455" s="180"/>
      <c r="H455" s="180"/>
      <c r="I455" s="180"/>
      <c r="J455" s="180"/>
      <c r="K455" s="180"/>
      <c r="L455" s="180"/>
      <c r="M455" s="180"/>
      <c r="N455" s="180"/>
      <c r="O455" s="163"/>
      <c r="P455" s="163"/>
      <c r="Q455" s="163"/>
      <c r="R455" s="163"/>
      <c r="S455" s="163"/>
      <c r="T455" s="163"/>
      <c r="U455" s="163"/>
      <c r="V455" s="163"/>
      <c r="W455" s="163"/>
      <c r="X455" s="163"/>
      <c r="Y455" s="163"/>
      <c r="Z455" s="163"/>
    </row>
    <row r="456" spans="1:26" ht="15" customHeight="1">
      <c r="A456" s="180" t="s">
        <v>451</v>
      </c>
      <c r="B456" s="180">
        <v>52454774</v>
      </c>
      <c r="C456" s="180">
        <v>52455331</v>
      </c>
      <c r="D456" s="180" t="s">
        <v>1172</v>
      </c>
      <c r="E456" s="180"/>
      <c r="F456" s="180"/>
      <c r="G456" s="180"/>
      <c r="H456" s="180"/>
      <c r="I456" s="180"/>
      <c r="J456" s="180"/>
      <c r="K456" s="180"/>
      <c r="L456" s="180"/>
      <c r="M456" s="180"/>
      <c r="N456" s="180"/>
      <c r="O456" s="163"/>
      <c r="P456" s="163"/>
      <c r="Q456" s="163"/>
      <c r="R456" s="163"/>
      <c r="S456" s="163"/>
      <c r="T456" s="163"/>
      <c r="U456" s="163"/>
      <c r="V456" s="163"/>
      <c r="W456" s="163"/>
      <c r="X456" s="163"/>
      <c r="Y456" s="163"/>
      <c r="Z456" s="163"/>
    </row>
    <row r="457" spans="1:26" ht="15" customHeight="1">
      <c r="A457" s="180" t="s">
        <v>451</v>
      </c>
      <c r="B457" s="180">
        <v>52455438</v>
      </c>
      <c r="C457" s="180">
        <v>52476349</v>
      </c>
      <c r="D457" s="180" t="s">
        <v>1173</v>
      </c>
      <c r="E457" s="180"/>
      <c r="F457" s="180"/>
      <c r="G457" s="180"/>
      <c r="H457" s="180"/>
      <c r="I457" s="180"/>
      <c r="J457" s="180"/>
      <c r="K457" s="180"/>
      <c r="L457" s="180"/>
      <c r="M457" s="180"/>
      <c r="N457" s="180"/>
      <c r="O457" s="163"/>
      <c r="P457" s="163"/>
      <c r="Q457" s="163"/>
      <c r="R457" s="163"/>
      <c r="S457" s="163"/>
      <c r="T457" s="163"/>
      <c r="U457" s="163"/>
      <c r="V457" s="163"/>
      <c r="W457" s="163"/>
      <c r="X457" s="163"/>
      <c r="Y457" s="163"/>
      <c r="Z457" s="163"/>
    </row>
    <row r="458" spans="1:26" ht="15" customHeight="1">
      <c r="A458" s="180" t="s">
        <v>451</v>
      </c>
      <c r="B458" s="180">
        <v>52484160</v>
      </c>
      <c r="C458" s="180">
        <v>52484680</v>
      </c>
      <c r="D458" s="180" t="s">
        <v>1174</v>
      </c>
      <c r="E458" s="180"/>
      <c r="F458" s="180"/>
      <c r="G458" s="180"/>
      <c r="H458" s="180"/>
      <c r="I458" s="180"/>
      <c r="J458" s="180"/>
      <c r="K458" s="180"/>
      <c r="L458" s="180"/>
      <c r="M458" s="180"/>
      <c r="N458" s="180"/>
      <c r="O458" s="163"/>
      <c r="P458" s="163"/>
      <c r="Q458" s="163"/>
      <c r="R458" s="163"/>
      <c r="S458" s="163"/>
      <c r="T458" s="163"/>
      <c r="U458" s="163"/>
      <c r="V458" s="163"/>
      <c r="W458" s="163"/>
      <c r="X458" s="163"/>
      <c r="Y458" s="163"/>
      <c r="Z458" s="163"/>
    </row>
    <row r="459" spans="1:26" ht="15" customHeight="1">
      <c r="A459" s="180" t="s">
        <v>451</v>
      </c>
      <c r="B459" s="180">
        <v>52488992</v>
      </c>
      <c r="C459" s="180">
        <v>52499144</v>
      </c>
      <c r="D459" s="180" t="s">
        <v>1175</v>
      </c>
      <c r="E459" s="180"/>
      <c r="F459" s="180"/>
      <c r="G459" s="180"/>
      <c r="H459" s="180"/>
      <c r="I459" s="180"/>
      <c r="J459" s="180"/>
      <c r="K459" s="180"/>
      <c r="L459" s="180"/>
      <c r="M459" s="180"/>
      <c r="N459" s="180"/>
      <c r="O459" s="163"/>
      <c r="P459" s="163"/>
      <c r="Q459" s="163"/>
      <c r="R459" s="163"/>
      <c r="S459" s="163"/>
      <c r="T459" s="163"/>
      <c r="U459" s="163"/>
      <c r="V459" s="163"/>
      <c r="W459" s="163"/>
      <c r="X459" s="163"/>
      <c r="Y459" s="163"/>
      <c r="Z459" s="163"/>
    </row>
    <row r="460" spans="1:26" ht="15" customHeight="1">
      <c r="A460" s="180" t="s">
        <v>451</v>
      </c>
      <c r="B460" s="180">
        <v>52497096</v>
      </c>
      <c r="C460" s="180">
        <v>52500195</v>
      </c>
      <c r="D460" s="180" t="s">
        <v>1176</v>
      </c>
      <c r="E460" s="180"/>
      <c r="F460" s="180"/>
      <c r="G460" s="180"/>
      <c r="H460" s="180"/>
      <c r="I460" s="180"/>
      <c r="J460" s="180"/>
      <c r="K460" s="180"/>
      <c r="L460" s="180"/>
      <c r="M460" s="180"/>
      <c r="N460" s="180"/>
      <c r="O460" s="163"/>
      <c r="P460" s="163"/>
      <c r="Q460" s="163"/>
      <c r="R460" s="163"/>
      <c r="S460" s="163"/>
      <c r="T460" s="163"/>
      <c r="U460" s="163"/>
      <c r="V460" s="163"/>
      <c r="W460" s="163"/>
      <c r="X460" s="163"/>
      <c r="Y460" s="163"/>
      <c r="Z460" s="163"/>
    </row>
    <row r="461" spans="1:26" ht="15" customHeight="1">
      <c r="A461" s="180" t="s">
        <v>451</v>
      </c>
      <c r="B461" s="180">
        <v>63667681</v>
      </c>
      <c r="C461" s="180">
        <v>63738018</v>
      </c>
      <c r="D461" s="180" t="s">
        <v>1177</v>
      </c>
      <c r="E461" s="180"/>
      <c r="F461" s="180"/>
      <c r="G461" s="180"/>
      <c r="H461" s="180"/>
      <c r="I461" s="180"/>
      <c r="J461" s="180"/>
      <c r="K461" s="180"/>
      <c r="L461" s="180"/>
      <c r="M461" s="180"/>
      <c r="N461" s="180"/>
      <c r="O461" s="163"/>
      <c r="P461" s="163"/>
      <c r="Q461" s="163"/>
      <c r="R461" s="163"/>
      <c r="S461" s="163"/>
      <c r="T461" s="163"/>
      <c r="U461" s="163"/>
      <c r="V461" s="163"/>
      <c r="W461" s="163"/>
      <c r="X461" s="163"/>
      <c r="Y461" s="163"/>
      <c r="Z461" s="163"/>
    </row>
    <row r="462" spans="1:26" ht="15" customHeight="1">
      <c r="A462" s="180" t="s">
        <v>451</v>
      </c>
      <c r="B462" s="180">
        <v>63747998</v>
      </c>
      <c r="C462" s="180">
        <v>63751080</v>
      </c>
      <c r="D462" s="180" t="s">
        <v>1178</v>
      </c>
      <c r="E462" s="180"/>
      <c r="F462" s="180"/>
      <c r="G462" s="180"/>
      <c r="H462" s="180"/>
      <c r="I462" s="180"/>
      <c r="J462" s="180"/>
      <c r="K462" s="180"/>
      <c r="L462" s="180"/>
      <c r="M462" s="180"/>
      <c r="N462" s="180"/>
      <c r="O462" s="163"/>
      <c r="P462" s="163"/>
      <c r="Q462" s="163"/>
      <c r="R462" s="163"/>
      <c r="S462" s="163"/>
      <c r="T462" s="163"/>
      <c r="U462" s="163"/>
      <c r="V462" s="163"/>
      <c r="W462" s="163"/>
      <c r="X462" s="163"/>
      <c r="Y462" s="163"/>
      <c r="Z462" s="163"/>
    </row>
    <row r="463" spans="1:26" ht="15" customHeight="1">
      <c r="A463" s="180" t="s">
        <v>452</v>
      </c>
      <c r="B463" s="180">
        <v>18601044</v>
      </c>
      <c r="C463" s="180">
        <v>18602129</v>
      </c>
      <c r="D463" s="180" t="s">
        <v>1179</v>
      </c>
      <c r="E463" s="180"/>
      <c r="F463" s="180"/>
      <c r="G463" s="180"/>
      <c r="H463" s="180"/>
      <c r="I463" s="180"/>
      <c r="J463" s="180"/>
      <c r="K463" s="180"/>
      <c r="L463" s="180"/>
      <c r="M463" s="180"/>
      <c r="N463" s="180"/>
      <c r="O463" s="163"/>
      <c r="P463" s="163"/>
      <c r="Q463" s="163"/>
      <c r="R463" s="163"/>
      <c r="S463" s="163"/>
      <c r="T463" s="163"/>
      <c r="U463" s="163"/>
      <c r="V463" s="163"/>
      <c r="W463" s="163"/>
      <c r="X463" s="163"/>
      <c r="Y463" s="163"/>
      <c r="Z463" s="163"/>
    </row>
    <row r="464" spans="1:26" ht="15" customHeight="1">
      <c r="A464" s="180" t="s">
        <v>452</v>
      </c>
      <c r="B464" s="180">
        <v>18630317</v>
      </c>
      <c r="C464" s="180">
        <v>18633634</v>
      </c>
      <c r="D464" s="180" t="s">
        <v>1180</v>
      </c>
      <c r="E464" s="180"/>
      <c r="F464" s="180"/>
      <c r="G464" s="180"/>
      <c r="H464" s="180"/>
      <c r="I464" s="180"/>
      <c r="J464" s="180"/>
      <c r="K464" s="180"/>
      <c r="L464" s="180"/>
      <c r="M464" s="180"/>
      <c r="N464" s="180"/>
      <c r="O464" s="163"/>
      <c r="P464" s="163"/>
      <c r="Q464" s="163"/>
      <c r="R464" s="163"/>
      <c r="S464" s="163"/>
      <c r="T464" s="163"/>
      <c r="U464" s="163"/>
      <c r="V464" s="163"/>
      <c r="W464" s="163"/>
      <c r="X464" s="163"/>
      <c r="Y464" s="163"/>
      <c r="Z464" s="163"/>
    </row>
    <row r="465" spans="1:26" ht="15" customHeight="1">
      <c r="A465" s="180" t="s">
        <v>452</v>
      </c>
      <c r="B465" s="180">
        <v>18636042</v>
      </c>
      <c r="C465" s="180">
        <v>18637421</v>
      </c>
      <c r="D465" s="180" t="s">
        <v>1181</v>
      </c>
      <c r="E465" s="180"/>
      <c r="F465" s="180"/>
      <c r="G465" s="180"/>
      <c r="H465" s="180"/>
      <c r="I465" s="180"/>
      <c r="J465" s="180"/>
      <c r="K465" s="180"/>
      <c r="L465" s="180"/>
      <c r="M465" s="180"/>
      <c r="N465" s="180"/>
      <c r="O465" s="163"/>
      <c r="P465" s="163"/>
      <c r="Q465" s="163"/>
      <c r="R465" s="163"/>
      <c r="S465" s="163"/>
      <c r="T465" s="163"/>
      <c r="U465" s="163"/>
      <c r="V465" s="163"/>
      <c r="W465" s="163"/>
      <c r="X465" s="163"/>
      <c r="Y465" s="163"/>
      <c r="Z465" s="163"/>
    </row>
    <row r="466" spans="1:26" ht="15" customHeight="1">
      <c r="A466" s="180" t="s">
        <v>452</v>
      </c>
      <c r="B466" s="180">
        <v>34541739</v>
      </c>
      <c r="C466" s="180">
        <v>34546329</v>
      </c>
      <c r="D466" s="180" t="s">
        <v>1182</v>
      </c>
      <c r="E466" s="180"/>
      <c r="F466" s="180"/>
      <c r="G466" s="180"/>
      <c r="H466" s="180"/>
      <c r="I466" s="180"/>
      <c r="J466" s="180"/>
      <c r="K466" s="180"/>
      <c r="L466" s="180"/>
      <c r="M466" s="180"/>
      <c r="N466" s="180"/>
      <c r="O466" s="163"/>
      <c r="P466" s="163"/>
      <c r="Q466" s="163"/>
      <c r="R466" s="163"/>
      <c r="S466" s="163"/>
      <c r="T466" s="163"/>
      <c r="U466" s="163"/>
      <c r="V466" s="163"/>
      <c r="W466" s="163"/>
      <c r="X466" s="163"/>
      <c r="Y466" s="163"/>
      <c r="Z466" s="163"/>
    </row>
    <row r="467" spans="1:26" ht="15" customHeight="1">
      <c r="A467" s="180" t="s">
        <v>452</v>
      </c>
      <c r="B467" s="180">
        <v>34546713</v>
      </c>
      <c r="C467" s="180">
        <v>34546877</v>
      </c>
      <c r="D467" s="180" t="s">
        <v>1183</v>
      </c>
      <c r="E467" s="180"/>
      <c r="F467" s="180"/>
      <c r="G467" s="180"/>
      <c r="H467" s="180"/>
      <c r="I467" s="180"/>
      <c r="J467" s="180"/>
      <c r="K467" s="180"/>
      <c r="L467" s="180"/>
      <c r="M467" s="180"/>
      <c r="N467" s="180"/>
      <c r="O467" s="163"/>
      <c r="P467" s="163"/>
      <c r="Q467" s="163"/>
      <c r="R467" s="163"/>
      <c r="S467" s="163"/>
      <c r="T467" s="163"/>
      <c r="U467" s="163"/>
      <c r="V467" s="163"/>
      <c r="W467" s="163"/>
      <c r="X467" s="163"/>
      <c r="Y467" s="163"/>
      <c r="Z467" s="163"/>
    </row>
    <row r="468" spans="1:26" ht="15" customHeight="1">
      <c r="A468" s="180" t="s">
        <v>452</v>
      </c>
      <c r="B468" s="180">
        <v>34556225</v>
      </c>
      <c r="C468" s="180">
        <v>34556389</v>
      </c>
      <c r="D468" s="180" t="s">
        <v>1184</v>
      </c>
      <c r="E468" s="180"/>
      <c r="F468" s="180"/>
      <c r="G468" s="180"/>
      <c r="H468" s="180"/>
      <c r="I468" s="180"/>
      <c r="J468" s="180"/>
      <c r="K468" s="180"/>
      <c r="L468" s="180"/>
      <c r="M468" s="180"/>
      <c r="N468" s="180"/>
      <c r="O468" s="163"/>
      <c r="P468" s="163"/>
      <c r="Q468" s="163"/>
      <c r="R468" s="163"/>
      <c r="S468" s="163"/>
      <c r="T468" s="163"/>
      <c r="U468" s="163"/>
      <c r="V468" s="163"/>
      <c r="W468" s="163"/>
      <c r="X468" s="163"/>
      <c r="Y468" s="163"/>
      <c r="Z468" s="163"/>
    </row>
    <row r="469" spans="1:26" ht="15" customHeight="1">
      <c r="A469" s="180" t="s">
        <v>452</v>
      </c>
      <c r="B469" s="180">
        <v>34556773</v>
      </c>
      <c r="C469" s="180">
        <v>34561260</v>
      </c>
      <c r="D469" s="180" t="s">
        <v>1185</v>
      </c>
      <c r="E469" s="180"/>
      <c r="F469" s="180"/>
      <c r="G469" s="180"/>
      <c r="H469" s="180"/>
      <c r="I469" s="180"/>
      <c r="J469" s="180"/>
      <c r="K469" s="180"/>
      <c r="L469" s="180"/>
      <c r="M469" s="180"/>
      <c r="N469" s="180"/>
      <c r="O469" s="163"/>
      <c r="P469" s="163"/>
      <c r="Q469" s="163"/>
      <c r="R469" s="163"/>
      <c r="S469" s="163"/>
      <c r="T469" s="163"/>
      <c r="U469" s="163"/>
      <c r="V469" s="163"/>
      <c r="W469" s="163"/>
      <c r="X469" s="163"/>
      <c r="Y469" s="163"/>
      <c r="Z469" s="163"/>
    </row>
    <row r="470" spans="1:26" ht="15" customHeight="1">
      <c r="A470" s="180" t="s">
        <v>452</v>
      </c>
      <c r="B470" s="180">
        <v>34562408</v>
      </c>
      <c r="C470" s="180">
        <v>34630183</v>
      </c>
      <c r="D470" s="180" t="s">
        <v>1186</v>
      </c>
      <c r="E470" s="180"/>
      <c r="F470" s="180"/>
      <c r="G470" s="180"/>
      <c r="H470" s="180"/>
      <c r="I470" s="180"/>
      <c r="J470" s="180"/>
      <c r="K470" s="180"/>
      <c r="L470" s="180"/>
      <c r="M470" s="180"/>
      <c r="N470" s="180"/>
      <c r="O470" s="163"/>
      <c r="P470" s="163"/>
      <c r="Q470" s="163"/>
      <c r="R470" s="163"/>
      <c r="S470" s="163"/>
      <c r="T470" s="163"/>
      <c r="U470" s="163"/>
      <c r="V470" s="163"/>
      <c r="W470" s="163"/>
      <c r="X470" s="163"/>
      <c r="Y470" s="163"/>
      <c r="Z470" s="163"/>
    </row>
    <row r="471" spans="1:26" ht="15" customHeight="1">
      <c r="A471" s="180" t="s">
        <v>452</v>
      </c>
      <c r="B471" s="180">
        <v>93333218</v>
      </c>
      <c r="C471" s="180">
        <v>93707272</v>
      </c>
      <c r="D471" s="180" t="s">
        <v>1187</v>
      </c>
      <c r="E471" s="180"/>
      <c r="F471" s="180"/>
      <c r="G471" s="180"/>
      <c r="H471" s="180"/>
      <c r="I471" s="180"/>
      <c r="J471" s="180"/>
      <c r="K471" s="180"/>
      <c r="L471" s="180"/>
      <c r="M471" s="180"/>
      <c r="N471" s="180"/>
      <c r="O471" s="163"/>
      <c r="P471" s="163"/>
      <c r="Q471" s="163"/>
      <c r="R471" s="163"/>
      <c r="S471" s="163"/>
      <c r="T471" s="163"/>
      <c r="U471" s="163"/>
      <c r="V471" s="163"/>
      <c r="W471" s="163"/>
      <c r="X471" s="163"/>
      <c r="Y471" s="163"/>
      <c r="Z471" s="163"/>
    </row>
    <row r="472" spans="1:26" ht="15" customHeight="1">
      <c r="A472" s="180" t="s">
        <v>453</v>
      </c>
      <c r="B472" s="180">
        <v>20940437</v>
      </c>
      <c r="C472" s="180">
        <v>20993303</v>
      </c>
      <c r="D472" s="180" t="s">
        <v>1188</v>
      </c>
      <c r="E472" s="180"/>
      <c r="F472" s="180"/>
      <c r="G472" s="180"/>
      <c r="H472" s="180"/>
      <c r="I472" s="180"/>
      <c r="J472" s="180"/>
      <c r="K472" s="180"/>
      <c r="L472" s="180"/>
      <c r="M472" s="180"/>
      <c r="N472" s="180"/>
      <c r="O472" s="163"/>
      <c r="P472" s="163"/>
      <c r="Q472" s="163"/>
      <c r="R472" s="163"/>
      <c r="S472" s="163"/>
      <c r="T472" s="163"/>
      <c r="U472" s="163"/>
      <c r="V472" s="163"/>
      <c r="W472" s="163"/>
      <c r="X472" s="163"/>
      <c r="Y472" s="163"/>
      <c r="Z472" s="163"/>
    </row>
    <row r="473" spans="1:26" ht="15" customHeight="1">
      <c r="A473" s="180" t="s">
        <v>453</v>
      </c>
      <c r="B473" s="180">
        <v>21010493</v>
      </c>
      <c r="C473" s="180">
        <v>21010516</v>
      </c>
      <c r="D473" s="180" t="s">
        <v>1189</v>
      </c>
      <c r="E473" s="180"/>
      <c r="F473" s="180"/>
      <c r="G473" s="180"/>
      <c r="H473" s="180"/>
      <c r="I473" s="180"/>
      <c r="J473" s="180"/>
      <c r="K473" s="180"/>
      <c r="L473" s="180"/>
      <c r="M473" s="180"/>
      <c r="N473" s="180"/>
      <c r="O473" s="163"/>
      <c r="P473" s="163"/>
      <c r="Q473" s="163"/>
      <c r="R473" s="163"/>
      <c r="S473" s="163"/>
      <c r="T473" s="163"/>
      <c r="U473" s="163"/>
      <c r="V473" s="163"/>
      <c r="W473" s="163"/>
      <c r="X473" s="163"/>
      <c r="Y473" s="163"/>
      <c r="Z473" s="163"/>
    </row>
    <row r="474" spans="1:26" ht="15" customHeight="1">
      <c r="A474" s="180" t="s">
        <v>453</v>
      </c>
      <c r="B474" s="180">
        <v>21011450</v>
      </c>
      <c r="C474" s="180">
        <v>21011469</v>
      </c>
      <c r="D474" s="180" t="s">
        <v>1190</v>
      </c>
      <c r="E474" s="180"/>
      <c r="F474" s="180"/>
      <c r="G474" s="180"/>
      <c r="H474" s="180"/>
      <c r="I474" s="180"/>
      <c r="J474" s="180"/>
      <c r="K474" s="180"/>
      <c r="L474" s="180"/>
      <c r="M474" s="180"/>
      <c r="N474" s="180"/>
      <c r="O474" s="163"/>
      <c r="P474" s="163"/>
      <c r="Q474" s="163"/>
      <c r="R474" s="163"/>
      <c r="S474" s="163"/>
      <c r="T474" s="163"/>
      <c r="U474" s="163"/>
      <c r="V474" s="163"/>
      <c r="W474" s="163"/>
      <c r="X474" s="163"/>
      <c r="Y474" s="163"/>
      <c r="Z474" s="163"/>
    </row>
    <row r="475" spans="1:26" ht="15" customHeight="1">
      <c r="A475" s="180" t="s">
        <v>453</v>
      </c>
      <c r="B475" s="180">
        <v>21012558</v>
      </c>
      <c r="C475" s="180">
        <v>21012589</v>
      </c>
      <c r="D475" s="180" t="s">
        <v>1191</v>
      </c>
      <c r="E475" s="180"/>
      <c r="F475" s="180"/>
      <c r="G475" s="180"/>
      <c r="H475" s="180"/>
      <c r="I475" s="180"/>
      <c r="J475" s="180"/>
      <c r="K475" s="180"/>
      <c r="L475" s="180"/>
      <c r="M475" s="180"/>
      <c r="N475" s="180"/>
      <c r="O475" s="163"/>
      <c r="P475" s="163"/>
      <c r="Q475" s="163"/>
      <c r="R475" s="163"/>
      <c r="S475" s="163"/>
      <c r="T475" s="163"/>
      <c r="U475" s="163"/>
      <c r="V475" s="163"/>
      <c r="W475" s="163"/>
      <c r="X475" s="163"/>
      <c r="Y475" s="163"/>
      <c r="Z475" s="163"/>
    </row>
    <row r="476" spans="1:26" ht="15" customHeight="1">
      <c r="A476" s="180" t="s">
        <v>453</v>
      </c>
      <c r="B476" s="180">
        <v>21015047</v>
      </c>
      <c r="C476" s="180">
        <v>21015078</v>
      </c>
      <c r="D476" s="180" t="s">
        <v>1192</v>
      </c>
      <c r="E476" s="180"/>
      <c r="F476" s="180"/>
      <c r="G476" s="180"/>
      <c r="H476" s="180"/>
      <c r="I476" s="180"/>
      <c r="J476" s="180"/>
      <c r="K476" s="180"/>
      <c r="L476" s="180"/>
      <c r="M476" s="180"/>
      <c r="N476" s="180"/>
      <c r="O476" s="163"/>
      <c r="P476" s="163"/>
      <c r="Q476" s="163"/>
      <c r="R476" s="163"/>
      <c r="S476" s="163"/>
      <c r="T476" s="163"/>
      <c r="U476" s="163"/>
      <c r="V476" s="163"/>
      <c r="W476" s="163"/>
      <c r="X476" s="163"/>
      <c r="Y476" s="163"/>
      <c r="Z476" s="163"/>
    </row>
    <row r="477" spans="1:26" ht="15" customHeight="1">
      <c r="A477" s="180" t="s">
        <v>453</v>
      </c>
      <c r="B477" s="180">
        <v>21017799</v>
      </c>
      <c r="C477" s="180">
        <v>21017816</v>
      </c>
      <c r="D477" s="180" t="s">
        <v>1193</v>
      </c>
      <c r="E477" s="180"/>
      <c r="F477" s="180"/>
      <c r="G477" s="180"/>
      <c r="H477" s="180"/>
      <c r="I477" s="180"/>
      <c r="J477" s="180"/>
      <c r="K477" s="180"/>
      <c r="L477" s="180"/>
      <c r="M477" s="180"/>
      <c r="N477" s="180"/>
      <c r="O477" s="163"/>
      <c r="P477" s="163"/>
      <c r="Q477" s="163"/>
      <c r="R477" s="163"/>
      <c r="S477" s="163"/>
      <c r="T477" s="163"/>
      <c r="U477" s="163"/>
      <c r="V477" s="163"/>
      <c r="W477" s="163"/>
      <c r="X477" s="163"/>
      <c r="Y477" s="163"/>
      <c r="Z477" s="163"/>
    </row>
    <row r="478" spans="1:26" ht="15" customHeight="1">
      <c r="A478" s="180" t="s">
        <v>453</v>
      </c>
      <c r="B478" s="180">
        <v>21843749</v>
      </c>
      <c r="C478" s="180">
        <v>21843824</v>
      </c>
      <c r="D478" s="180" t="s">
        <v>1194</v>
      </c>
      <c r="E478" s="180"/>
      <c r="F478" s="180"/>
      <c r="G478" s="180"/>
      <c r="H478" s="180"/>
      <c r="I478" s="180"/>
      <c r="J478" s="180"/>
      <c r="K478" s="180"/>
      <c r="L478" s="180"/>
      <c r="M478" s="180"/>
      <c r="N478" s="180"/>
      <c r="O478" s="163"/>
      <c r="P478" s="163"/>
      <c r="Q478" s="163"/>
      <c r="R478" s="163"/>
      <c r="S478" s="163"/>
      <c r="T478" s="163"/>
      <c r="U478" s="163"/>
      <c r="V478" s="163"/>
      <c r="W478" s="163"/>
      <c r="X478" s="163"/>
      <c r="Y478" s="163"/>
      <c r="Z478" s="163"/>
    </row>
    <row r="479" spans="1:26" ht="15" customHeight="1">
      <c r="A479" s="180" t="s">
        <v>453</v>
      </c>
      <c r="B479" s="180">
        <v>21846328</v>
      </c>
      <c r="C479" s="180">
        <v>21877298</v>
      </c>
      <c r="D479" s="180" t="s">
        <v>1195</v>
      </c>
      <c r="E479" s="180"/>
      <c r="F479" s="180"/>
      <c r="G479" s="180"/>
      <c r="H479" s="180"/>
      <c r="I479" s="180"/>
      <c r="J479" s="180"/>
      <c r="K479" s="180"/>
      <c r="L479" s="180"/>
      <c r="M479" s="180"/>
      <c r="N479" s="180"/>
      <c r="O479" s="163"/>
      <c r="P479" s="163"/>
      <c r="Q479" s="163"/>
      <c r="R479" s="163"/>
      <c r="S479" s="163"/>
      <c r="T479" s="163"/>
      <c r="U479" s="163"/>
      <c r="V479" s="163"/>
      <c r="W479" s="163"/>
      <c r="X479" s="163"/>
      <c r="Y479" s="163"/>
      <c r="Z479" s="163"/>
    </row>
    <row r="480" spans="1:26" ht="15" customHeight="1">
      <c r="A480" s="180" t="s">
        <v>453</v>
      </c>
      <c r="B480" s="180">
        <v>21866209</v>
      </c>
      <c r="C480" s="180">
        <v>21866316</v>
      </c>
      <c r="D480" s="180" t="s">
        <v>1196</v>
      </c>
      <c r="E480" s="180"/>
      <c r="F480" s="180"/>
      <c r="G480" s="180"/>
      <c r="H480" s="180"/>
      <c r="I480" s="180"/>
      <c r="J480" s="180"/>
      <c r="K480" s="180"/>
      <c r="L480" s="180"/>
      <c r="M480" s="180"/>
      <c r="N480" s="180"/>
      <c r="O480" s="163"/>
      <c r="P480" s="163"/>
      <c r="Q480" s="163"/>
      <c r="R480" s="163"/>
      <c r="S480" s="163"/>
      <c r="T480" s="163"/>
      <c r="U480" s="163"/>
      <c r="V480" s="163"/>
      <c r="W480" s="163"/>
      <c r="X480" s="163"/>
      <c r="Y480" s="163"/>
      <c r="Z480" s="163"/>
    </row>
    <row r="481" spans="1:26" ht="15" customHeight="1">
      <c r="A481" s="180" t="s">
        <v>453</v>
      </c>
      <c r="B481" s="180">
        <v>21951241</v>
      </c>
      <c r="C481" s="180">
        <v>21951323</v>
      </c>
      <c r="D481" s="180" t="s">
        <v>1197</v>
      </c>
      <c r="E481" s="180"/>
      <c r="F481" s="180"/>
      <c r="G481" s="180"/>
      <c r="H481" s="180"/>
      <c r="I481" s="180"/>
      <c r="J481" s="180"/>
      <c r="K481" s="180"/>
      <c r="L481" s="180"/>
      <c r="M481" s="180"/>
      <c r="N481" s="180"/>
      <c r="O481" s="163"/>
      <c r="P481" s="163"/>
      <c r="Q481" s="163"/>
      <c r="R481" s="163"/>
      <c r="S481" s="163"/>
      <c r="T481" s="163"/>
      <c r="U481" s="163"/>
      <c r="V481" s="163"/>
      <c r="W481" s="163"/>
      <c r="X481" s="163"/>
      <c r="Y481" s="163"/>
      <c r="Z481" s="163"/>
    </row>
    <row r="482" spans="1:26" ht="15" customHeight="1">
      <c r="A482" s="180" t="s">
        <v>453</v>
      </c>
      <c r="B482" s="180">
        <v>22015231</v>
      </c>
      <c r="C482" s="180">
        <v>22125546</v>
      </c>
      <c r="D482" s="180" t="s">
        <v>1198</v>
      </c>
      <c r="E482" s="180"/>
      <c r="F482" s="180"/>
      <c r="G482" s="180"/>
      <c r="H482" s="180"/>
      <c r="I482" s="180"/>
      <c r="J482" s="180"/>
      <c r="K482" s="180"/>
      <c r="L482" s="180"/>
      <c r="M482" s="180"/>
      <c r="N482" s="180"/>
      <c r="O482" s="163"/>
      <c r="P482" s="163"/>
      <c r="Q482" s="163"/>
      <c r="R482" s="163"/>
      <c r="S482" s="163"/>
      <c r="T482" s="163"/>
      <c r="U482" s="163"/>
      <c r="V482" s="163"/>
      <c r="W482" s="163"/>
      <c r="X482" s="163"/>
      <c r="Y482" s="163"/>
      <c r="Z482" s="163"/>
    </row>
    <row r="483" spans="1:26" ht="15" customHeight="1">
      <c r="A483" s="180" t="s">
        <v>453</v>
      </c>
      <c r="B483" s="180">
        <v>22080526</v>
      </c>
      <c r="C483" s="180">
        <v>22081659</v>
      </c>
      <c r="D483" s="180" t="s">
        <v>1199</v>
      </c>
      <c r="E483" s="180"/>
      <c r="F483" s="180"/>
      <c r="G483" s="180"/>
      <c r="H483" s="180"/>
      <c r="I483" s="180"/>
      <c r="J483" s="180"/>
      <c r="K483" s="180"/>
      <c r="L483" s="180"/>
      <c r="M483" s="180"/>
      <c r="N483" s="180"/>
      <c r="O483" s="163"/>
      <c r="P483" s="163"/>
      <c r="Q483" s="163"/>
      <c r="R483" s="163"/>
      <c r="S483" s="163"/>
      <c r="T483" s="163"/>
      <c r="U483" s="163"/>
      <c r="V483" s="163"/>
      <c r="W483" s="163"/>
      <c r="X483" s="163"/>
      <c r="Y483" s="163"/>
      <c r="Z483" s="163"/>
    </row>
    <row r="484" spans="1:26" ht="15" customHeight="1">
      <c r="A484" s="180" t="s">
        <v>453</v>
      </c>
      <c r="B484" s="180">
        <v>22094430</v>
      </c>
      <c r="C484" s="180">
        <v>22095556</v>
      </c>
      <c r="D484" s="180" t="s">
        <v>1200</v>
      </c>
      <c r="E484" s="180"/>
      <c r="F484" s="180"/>
      <c r="G484" s="180"/>
      <c r="H484" s="180"/>
      <c r="I484" s="180"/>
      <c r="J484" s="180"/>
      <c r="K484" s="180"/>
      <c r="L484" s="180"/>
      <c r="M484" s="180"/>
      <c r="N484" s="180"/>
      <c r="O484" s="163"/>
      <c r="P484" s="163"/>
      <c r="Q484" s="163"/>
      <c r="R484" s="163"/>
      <c r="S484" s="163"/>
      <c r="T484" s="163"/>
      <c r="U484" s="163"/>
      <c r="V484" s="163"/>
      <c r="W484" s="163"/>
      <c r="X484" s="163"/>
      <c r="Y484" s="163"/>
      <c r="Z484" s="163"/>
    </row>
    <row r="485" spans="1:26" ht="15" customHeight="1">
      <c r="A485" s="180" t="s">
        <v>453</v>
      </c>
      <c r="B485" s="180">
        <v>22145938</v>
      </c>
      <c r="C485" s="180">
        <v>22148226</v>
      </c>
      <c r="D485" s="180" t="s">
        <v>1201</v>
      </c>
      <c r="E485" s="180"/>
      <c r="F485" s="180"/>
      <c r="G485" s="180"/>
      <c r="H485" s="180"/>
      <c r="I485" s="180"/>
      <c r="J485" s="180"/>
      <c r="K485" s="180"/>
      <c r="L485" s="180"/>
      <c r="M485" s="180"/>
      <c r="N485" s="180"/>
      <c r="O485" s="163"/>
      <c r="P485" s="163"/>
      <c r="Q485" s="163"/>
      <c r="R485" s="163"/>
      <c r="S485" s="163"/>
      <c r="T485" s="163"/>
      <c r="U485" s="163"/>
      <c r="V485" s="163"/>
      <c r="W485" s="163"/>
      <c r="X485" s="163"/>
      <c r="Y485" s="163"/>
      <c r="Z485" s="163"/>
    </row>
    <row r="486" spans="1:26" ht="15" customHeight="1">
      <c r="A486" s="180" t="s">
        <v>453</v>
      </c>
      <c r="B486" s="180">
        <v>22160430</v>
      </c>
      <c r="C486" s="180">
        <v>22160868</v>
      </c>
      <c r="D486" s="180" t="s">
        <v>1202</v>
      </c>
      <c r="E486" s="180"/>
      <c r="F486" s="180"/>
      <c r="G486" s="180"/>
      <c r="H486" s="180"/>
      <c r="I486" s="180"/>
      <c r="J486" s="180"/>
      <c r="K486" s="180"/>
      <c r="L486" s="180"/>
      <c r="M486" s="180"/>
      <c r="N486" s="180"/>
      <c r="O486" s="163"/>
      <c r="P486" s="163"/>
      <c r="Q486" s="163"/>
      <c r="R486" s="163"/>
      <c r="S486" s="163"/>
      <c r="T486" s="163"/>
      <c r="U486" s="163"/>
      <c r="V486" s="163"/>
      <c r="W486" s="163"/>
      <c r="X486" s="163"/>
      <c r="Y486" s="163"/>
      <c r="Z486" s="163"/>
    </row>
    <row r="487" spans="1:26" ht="15" customHeight="1">
      <c r="A487" s="180" t="s">
        <v>453</v>
      </c>
      <c r="B487" s="180">
        <v>22184966</v>
      </c>
      <c r="C487" s="180">
        <v>22185402</v>
      </c>
      <c r="D487" s="180" t="s">
        <v>1203</v>
      </c>
      <c r="E487" s="180"/>
      <c r="F487" s="180"/>
      <c r="G487" s="180"/>
      <c r="H487" s="180"/>
      <c r="I487" s="180"/>
      <c r="J487" s="180"/>
      <c r="K487" s="180"/>
      <c r="L487" s="180"/>
      <c r="M487" s="180"/>
      <c r="N487" s="180"/>
      <c r="O487" s="163"/>
      <c r="P487" s="163"/>
      <c r="Q487" s="163"/>
      <c r="R487" s="163"/>
      <c r="S487" s="163"/>
      <c r="T487" s="163"/>
      <c r="U487" s="163"/>
      <c r="V487" s="163"/>
      <c r="W487" s="163"/>
      <c r="X487" s="163"/>
      <c r="Y487" s="163"/>
      <c r="Z487" s="163"/>
    </row>
    <row r="488" spans="1:26" ht="15" customHeight="1">
      <c r="A488" s="180" t="s">
        <v>453</v>
      </c>
      <c r="B488" s="180">
        <v>22225277</v>
      </c>
      <c r="C488" s="180">
        <v>22225329</v>
      </c>
      <c r="D488" s="180" t="s">
        <v>1204</v>
      </c>
      <c r="E488" s="180"/>
      <c r="F488" s="180"/>
      <c r="G488" s="180"/>
      <c r="H488" s="180"/>
      <c r="I488" s="180"/>
      <c r="J488" s="180"/>
      <c r="K488" s="180"/>
      <c r="L488" s="180"/>
      <c r="M488" s="180"/>
      <c r="N488" s="180"/>
      <c r="O488" s="163"/>
      <c r="P488" s="163"/>
      <c r="Q488" s="163"/>
      <c r="R488" s="163"/>
      <c r="S488" s="163"/>
      <c r="T488" s="163"/>
      <c r="U488" s="163"/>
      <c r="V488" s="163"/>
      <c r="W488" s="163"/>
      <c r="X488" s="163"/>
      <c r="Y488" s="163"/>
      <c r="Z488" s="163"/>
    </row>
    <row r="489" spans="1:26" ht="15" customHeight="1">
      <c r="A489" s="180" t="s">
        <v>453</v>
      </c>
      <c r="B489" s="180">
        <v>22428245</v>
      </c>
      <c r="C489" s="180">
        <v>22428328</v>
      </c>
      <c r="D489" s="180" t="s">
        <v>1205</v>
      </c>
      <c r="E489" s="180"/>
      <c r="F489" s="180"/>
      <c r="G489" s="180"/>
      <c r="H489" s="180"/>
      <c r="I489" s="180"/>
      <c r="J489" s="180"/>
      <c r="K489" s="180"/>
      <c r="L489" s="180"/>
      <c r="M489" s="180"/>
      <c r="N489" s="180"/>
      <c r="O489" s="163"/>
      <c r="P489" s="163"/>
      <c r="Q489" s="163"/>
      <c r="R489" s="163"/>
      <c r="S489" s="163"/>
      <c r="T489" s="163"/>
      <c r="U489" s="163"/>
      <c r="V489" s="163"/>
      <c r="W489" s="163"/>
      <c r="X489" s="163"/>
      <c r="Y489" s="163"/>
      <c r="Z489" s="163"/>
    </row>
    <row r="490" spans="1:26" ht="15" customHeight="1">
      <c r="A490" s="180" t="s">
        <v>453</v>
      </c>
      <c r="B490" s="180">
        <v>22429199</v>
      </c>
      <c r="C490" s="180">
        <v>22429489</v>
      </c>
      <c r="D490" s="180" t="s">
        <v>1206</v>
      </c>
      <c r="E490" s="180"/>
      <c r="F490" s="180"/>
      <c r="G490" s="180"/>
      <c r="H490" s="180"/>
      <c r="I490" s="180"/>
      <c r="J490" s="180"/>
      <c r="K490" s="180"/>
      <c r="L490" s="180"/>
      <c r="M490" s="180"/>
      <c r="N490" s="180"/>
      <c r="O490" s="163"/>
      <c r="P490" s="163"/>
      <c r="Q490" s="163"/>
      <c r="R490" s="163"/>
      <c r="S490" s="163"/>
      <c r="T490" s="163"/>
      <c r="U490" s="163"/>
      <c r="V490" s="163"/>
      <c r="W490" s="163"/>
      <c r="X490" s="163"/>
      <c r="Y490" s="163"/>
      <c r="Z490" s="163"/>
    </row>
    <row r="491" spans="1:26" ht="15" customHeight="1">
      <c r="A491" s="180" t="s">
        <v>453</v>
      </c>
      <c r="B491" s="180">
        <v>22458902</v>
      </c>
      <c r="C491" s="180">
        <v>22469230</v>
      </c>
      <c r="D491" s="180" t="s">
        <v>1207</v>
      </c>
      <c r="E491" s="180"/>
      <c r="F491" s="180"/>
      <c r="G491" s="180"/>
      <c r="H491" s="180"/>
      <c r="I491" s="180"/>
      <c r="J491" s="180"/>
      <c r="K491" s="180"/>
      <c r="L491" s="180"/>
      <c r="M491" s="180"/>
      <c r="N491" s="180"/>
      <c r="O491" s="163"/>
      <c r="P491" s="163"/>
      <c r="Q491" s="163"/>
      <c r="R491" s="163"/>
      <c r="S491" s="163"/>
      <c r="T491" s="163"/>
      <c r="U491" s="163"/>
      <c r="V491" s="163"/>
      <c r="W491" s="163"/>
      <c r="X491" s="163"/>
      <c r="Y491" s="163"/>
      <c r="Z491" s="163"/>
    </row>
    <row r="492" spans="1:26" ht="15" customHeight="1">
      <c r="A492" s="180" t="s">
        <v>453</v>
      </c>
      <c r="B492" s="180">
        <v>22608147</v>
      </c>
      <c r="C492" s="180">
        <v>22608230</v>
      </c>
      <c r="D492" s="180" t="s">
        <v>1208</v>
      </c>
      <c r="E492" s="180"/>
      <c r="F492" s="180"/>
      <c r="G492" s="180"/>
      <c r="H492" s="180"/>
      <c r="I492" s="180"/>
      <c r="J492" s="180"/>
      <c r="K492" s="180"/>
      <c r="L492" s="180"/>
      <c r="M492" s="180"/>
      <c r="N492" s="180"/>
      <c r="O492" s="163"/>
      <c r="P492" s="163"/>
      <c r="Q492" s="163"/>
      <c r="R492" s="163"/>
      <c r="S492" s="163"/>
      <c r="T492" s="163"/>
      <c r="U492" s="163"/>
      <c r="V492" s="163"/>
      <c r="W492" s="163"/>
      <c r="X492" s="163"/>
      <c r="Y492" s="163"/>
      <c r="Z492" s="163"/>
    </row>
    <row r="493" spans="1:26" ht="15" customHeight="1">
      <c r="A493" s="180" t="s">
        <v>453</v>
      </c>
      <c r="B493" s="180">
        <v>22609140</v>
      </c>
      <c r="C493" s="180">
        <v>22609377</v>
      </c>
      <c r="D493" s="180" t="s">
        <v>1209</v>
      </c>
      <c r="E493" s="180"/>
      <c r="F493" s="180"/>
      <c r="G493" s="180"/>
      <c r="H493" s="180"/>
      <c r="I493" s="180"/>
      <c r="J493" s="180"/>
      <c r="K493" s="180"/>
      <c r="L493" s="180"/>
      <c r="M493" s="180"/>
      <c r="N493" s="180"/>
      <c r="O493" s="163"/>
      <c r="P493" s="163"/>
      <c r="Q493" s="163"/>
      <c r="R493" s="163"/>
      <c r="S493" s="163"/>
      <c r="T493" s="163"/>
      <c r="U493" s="163"/>
      <c r="V493" s="163"/>
      <c r="W493" s="163"/>
      <c r="X493" s="163"/>
      <c r="Y493" s="163"/>
      <c r="Z493" s="163"/>
    </row>
    <row r="494" spans="1:26" ht="15" customHeight="1">
      <c r="A494" s="180" t="s">
        <v>453</v>
      </c>
      <c r="B494" s="180">
        <v>32030497</v>
      </c>
      <c r="C494" s="180">
        <v>32172521</v>
      </c>
      <c r="D494" s="180" t="s">
        <v>1210</v>
      </c>
      <c r="E494" s="180"/>
      <c r="F494" s="180"/>
      <c r="G494" s="180"/>
      <c r="H494" s="180"/>
      <c r="I494" s="180"/>
      <c r="J494" s="180"/>
      <c r="K494" s="180"/>
      <c r="L494" s="180"/>
      <c r="M494" s="180"/>
      <c r="N494" s="180"/>
      <c r="O494" s="163"/>
      <c r="P494" s="163"/>
      <c r="Q494" s="163"/>
      <c r="R494" s="163"/>
      <c r="S494" s="163"/>
      <c r="T494" s="163"/>
      <c r="U494" s="163"/>
      <c r="V494" s="163"/>
      <c r="W494" s="163"/>
      <c r="X494" s="163"/>
      <c r="Y494" s="163"/>
      <c r="Z494" s="163"/>
    </row>
    <row r="495" spans="1:26" ht="15" customHeight="1">
      <c r="A495" s="180" t="s">
        <v>453</v>
      </c>
      <c r="B495" s="180">
        <v>32175246</v>
      </c>
      <c r="C495" s="180">
        <v>32175351</v>
      </c>
      <c r="D495" s="180" t="s">
        <v>758</v>
      </c>
      <c r="E495" s="180"/>
      <c r="F495" s="180"/>
      <c r="G495" s="180"/>
      <c r="H495" s="180"/>
      <c r="I495" s="180"/>
      <c r="J495" s="180"/>
      <c r="K495" s="180"/>
      <c r="L495" s="180"/>
      <c r="M495" s="180"/>
      <c r="N495" s="180"/>
      <c r="O495" s="163"/>
      <c r="P495" s="163"/>
      <c r="Q495" s="163"/>
      <c r="R495" s="163"/>
      <c r="S495" s="163"/>
      <c r="T495" s="163"/>
      <c r="U495" s="163"/>
      <c r="V495" s="163"/>
      <c r="W495" s="163"/>
      <c r="X495" s="163"/>
      <c r="Y495" s="163"/>
      <c r="Z495" s="163"/>
    </row>
    <row r="496" spans="1:26" ht="15" customHeight="1">
      <c r="A496" s="180" t="s">
        <v>453</v>
      </c>
      <c r="B496" s="180">
        <v>32182550</v>
      </c>
      <c r="C496" s="180">
        <v>32186475</v>
      </c>
      <c r="D496" s="180" t="s">
        <v>1211</v>
      </c>
      <c r="E496" s="180"/>
      <c r="F496" s="180"/>
      <c r="G496" s="180"/>
      <c r="H496" s="180"/>
      <c r="I496" s="180"/>
      <c r="J496" s="180"/>
      <c r="K496" s="180"/>
      <c r="L496" s="180"/>
      <c r="M496" s="180"/>
      <c r="N496" s="180"/>
      <c r="O496" s="163"/>
      <c r="P496" s="163"/>
      <c r="Q496" s="163"/>
      <c r="R496" s="163"/>
      <c r="S496" s="163"/>
      <c r="T496" s="163"/>
      <c r="U496" s="163"/>
      <c r="V496" s="163"/>
      <c r="W496" s="163"/>
      <c r="X496" s="163"/>
      <c r="Y496" s="163"/>
      <c r="Z496" s="163"/>
    </row>
    <row r="497" spans="1:26" ht="15" customHeight="1">
      <c r="A497" s="180" t="s">
        <v>453</v>
      </c>
      <c r="B497" s="180">
        <v>32284151</v>
      </c>
      <c r="C497" s="180">
        <v>32284258</v>
      </c>
      <c r="D497" s="180" t="s">
        <v>1212</v>
      </c>
      <c r="E497" s="180"/>
      <c r="F497" s="180"/>
      <c r="G497" s="180"/>
      <c r="H497" s="180"/>
      <c r="I497" s="180"/>
      <c r="J497" s="180"/>
      <c r="K497" s="180"/>
      <c r="L497" s="180"/>
      <c r="M497" s="180"/>
      <c r="N497" s="180"/>
      <c r="O497" s="163"/>
      <c r="P497" s="163"/>
      <c r="Q497" s="163"/>
      <c r="R497" s="163"/>
      <c r="S497" s="163"/>
      <c r="T497" s="163"/>
      <c r="U497" s="163"/>
      <c r="V497" s="163"/>
      <c r="W497" s="163"/>
      <c r="X497" s="163"/>
      <c r="Y497" s="163"/>
      <c r="Z497" s="163"/>
    </row>
    <row r="498" spans="1:26" ht="15" customHeight="1">
      <c r="A498" s="180" t="s">
        <v>453</v>
      </c>
      <c r="B498" s="180">
        <v>82342739</v>
      </c>
      <c r="C498" s="180">
        <v>82349475</v>
      </c>
      <c r="D498" s="180" t="s">
        <v>1213</v>
      </c>
      <c r="E498" s="180"/>
      <c r="F498" s="180"/>
      <c r="G498" s="180"/>
      <c r="H498" s="180"/>
      <c r="I498" s="180"/>
      <c r="J498" s="180"/>
      <c r="K498" s="180"/>
      <c r="L498" s="180"/>
      <c r="M498" s="180"/>
      <c r="N498" s="180"/>
      <c r="O498" s="163"/>
      <c r="P498" s="163"/>
      <c r="Q498" s="163"/>
      <c r="R498" s="163"/>
      <c r="S498" s="163"/>
      <c r="T498" s="163"/>
      <c r="U498" s="163"/>
      <c r="V498" s="163"/>
      <c r="W498" s="163"/>
      <c r="X498" s="163"/>
      <c r="Y498" s="163"/>
      <c r="Z498" s="163"/>
    </row>
    <row r="499" spans="1:26" ht="15" customHeight="1">
      <c r="A499" s="180" t="s">
        <v>453</v>
      </c>
      <c r="B499" s="180">
        <v>82418650</v>
      </c>
      <c r="C499" s="180">
        <v>82434235</v>
      </c>
      <c r="D499" s="180" t="s">
        <v>1214</v>
      </c>
      <c r="E499" s="180"/>
      <c r="F499" s="180"/>
      <c r="G499" s="180"/>
      <c r="H499" s="180"/>
      <c r="I499" s="180"/>
      <c r="J499" s="180"/>
      <c r="K499" s="180"/>
      <c r="L499" s="180"/>
      <c r="M499" s="180"/>
      <c r="N499" s="180"/>
      <c r="O499" s="163"/>
      <c r="P499" s="163"/>
      <c r="Q499" s="163"/>
      <c r="R499" s="163"/>
      <c r="S499" s="163"/>
      <c r="T499" s="163"/>
      <c r="U499" s="163"/>
      <c r="V499" s="163"/>
      <c r="W499" s="163"/>
      <c r="X499" s="163"/>
      <c r="Y499" s="163"/>
      <c r="Z499" s="163"/>
    </row>
    <row r="500" spans="1:26" ht="15" customHeight="1">
      <c r="A500" s="180" t="s">
        <v>453</v>
      </c>
      <c r="B500" s="180">
        <v>82430019</v>
      </c>
      <c r="C500" s="180">
        <v>82436762</v>
      </c>
      <c r="D500" s="180" t="s">
        <v>1215</v>
      </c>
      <c r="E500" s="180"/>
      <c r="F500" s="180"/>
      <c r="G500" s="180"/>
      <c r="H500" s="180"/>
      <c r="I500" s="180"/>
      <c r="J500" s="180"/>
      <c r="K500" s="180"/>
      <c r="L500" s="180"/>
      <c r="M500" s="180"/>
      <c r="N500" s="180"/>
      <c r="O500" s="163"/>
      <c r="P500" s="163"/>
      <c r="Q500" s="163"/>
      <c r="R500" s="163"/>
      <c r="S500" s="163"/>
      <c r="T500" s="163"/>
      <c r="U500" s="163"/>
      <c r="V500" s="163"/>
      <c r="W500" s="163"/>
      <c r="X500" s="163"/>
      <c r="Y500" s="163"/>
      <c r="Z500" s="163"/>
    </row>
    <row r="501" spans="1:26" ht="15" customHeight="1">
      <c r="A501" s="180" t="s">
        <v>453</v>
      </c>
      <c r="B501" s="180">
        <v>82477122</v>
      </c>
      <c r="C501" s="180">
        <v>82477206</v>
      </c>
      <c r="D501" s="180" t="s">
        <v>1216</v>
      </c>
      <c r="E501" s="180"/>
      <c r="F501" s="180"/>
      <c r="G501" s="180"/>
      <c r="H501" s="180"/>
      <c r="I501" s="180"/>
      <c r="J501" s="180"/>
      <c r="K501" s="180"/>
      <c r="L501" s="180"/>
      <c r="M501" s="180"/>
      <c r="N501" s="180"/>
      <c r="O501" s="163"/>
      <c r="P501" s="163"/>
      <c r="Q501" s="163"/>
      <c r="R501" s="163"/>
      <c r="S501" s="163"/>
      <c r="T501" s="163"/>
      <c r="U501" s="163"/>
      <c r="V501" s="163"/>
      <c r="W501" s="163"/>
      <c r="X501" s="163"/>
      <c r="Y501" s="163"/>
      <c r="Z501" s="163"/>
    </row>
    <row r="502" spans="1:26" ht="15" customHeight="1">
      <c r="A502" s="180" t="s">
        <v>453</v>
      </c>
      <c r="B502" s="180">
        <v>84394071</v>
      </c>
      <c r="C502" s="180">
        <v>84394336</v>
      </c>
      <c r="D502" s="180" t="s">
        <v>1217</v>
      </c>
      <c r="E502" s="180"/>
      <c r="F502" s="180"/>
      <c r="G502" s="180"/>
      <c r="H502" s="180"/>
      <c r="I502" s="180"/>
      <c r="J502" s="180"/>
      <c r="K502" s="180"/>
      <c r="L502" s="180"/>
      <c r="M502" s="180"/>
      <c r="N502" s="180"/>
      <c r="O502" s="163"/>
      <c r="P502" s="163"/>
      <c r="Q502" s="163"/>
      <c r="R502" s="163"/>
      <c r="S502" s="163"/>
      <c r="T502" s="163"/>
      <c r="U502" s="163"/>
      <c r="V502" s="163"/>
      <c r="W502" s="163"/>
      <c r="X502" s="163"/>
      <c r="Y502" s="163"/>
      <c r="Z502" s="163"/>
    </row>
    <row r="503" spans="1:26" ht="15" customHeight="1">
      <c r="A503" s="180" t="s">
        <v>453</v>
      </c>
      <c r="B503" s="180">
        <v>84395178</v>
      </c>
      <c r="C503" s="180">
        <v>84395262</v>
      </c>
      <c r="D503" s="180" t="s">
        <v>1218</v>
      </c>
      <c r="E503" s="180"/>
      <c r="F503" s="180"/>
      <c r="G503" s="180"/>
      <c r="H503" s="180"/>
      <c r="I503" s="180"/>
      <c r="J503" s="180"/>
      <c r="K503" s="180"/>
      <c r="L503" s="180"/>
      <c r="M503" s="180"/>
      <c r="N503" s="180"/>
      <c r="O503" s="163"/>
      <c r="P503" s="163"/>
      <c r="Q503" s="163"/>
      <c r="R503" s="163"/>
      <c r="S503" s="163"/>
      <c r="T503" s="163"/>
      <c r="U503" s="163"/>
      <c r="V503" s="163"/>
      <c r="W503" s="163"/>
      <c r="X503" s="163"/>
      <c r="Y503" s="163"/>
      <c r="Z503" s="163"/>
    </row>
    <row r="504" spans="1:26" ht="15" customHeight="1">
      <c r="A504" s="180" t="s">
        <v>453</v>
      </c>
      <c r="B504" s="180">
        <v>84422617</v>
      </c>
      <c r="C504" s="180">
        <v>84425882</v>
      </c>
      <c r="D504" s="180" t="s">
        <v>1219</v>
      </c>
      <c r="E504" s="180"/>
      <c r="F504" s="180"/>
      <c r="G504" s="180"/>
      <c r="H504" s="180"/>
      <c r="I504" s="180"/>
      <c r="J504" s="180"/>
      <c r="K504" s="180"/>
      <c r="L504" s="180"/>
      <c r="M504" s="180"/>
      <c r="N504" s="180"/>
      <c r="O504" s="163"/>
      <c r="P504" s="163"/>
      <c r="Q504" s="163"/>
      <c r="R504" s="163"/>
      <c r="S504" s="163"/>
      <c r="T504" s="163"/>
      <c r="U504" s="163"/>
      <c r="V504" s="163"/>
      <c r="W504" s="163"/>
      <c r="X504" s="163"/>
      <c r="Y504" s="163"/>
      <c r="Z504" s="163"/>
    </row>
    <row r="505" spans="1:26" ht="15" customHeight="1">
      <c r="A505" s="180" t="s">
        <v>453</v>
      </c>
      <c r="B505" s="180">
        <v>84467900</v>
      </c>
      <c r="C505" s="180">
        <v>84468147</v>
      </c>
      <c r="D505" s="180" t="s">
        <v>715</v>
      </c>
      <c r="E505" s="180"/>
      <c r="F505" s="180"/>
      <c r="G505" s="180"/>
      <c r="H505" s="180"/>
      <c r="I505" s="180"/>
      <c r="J505" s="180"/>
      <c r="K505" s="180"/>
      <c r="L505" s="180"/>
      <c r="M505" s="180"/>
      <c r="N505" s="180"/>
      <c r="O505" s="163"/>
      <c r="P505" s="163"/>
      <c r="Q505" s="163"/>
      <c r="R505" s="163"/>
      <c r="S505" s="163"/>
      <c r="T505" s="163"/>
      <c r="U505" s="163"/>
      <c r="V505" s="163"/>
      <c r="W505" s="163"/>
      <c r="X505" s="163"/>
      <c r="Y505" s="163"/>
      <c r="Z505" s="163"/>
    </row>
    <row r="506" spans="1:26" ht="15" customHeight="1">
      <c r="A506" s="180" t="s">
        <v>453</v>
      </c>
      <c r="B506" s="180">
        <v>84468964</v>
      </c>
      <c r="C506" s="180">
        <v>84469048</v>
      </c>
      <c r="D506" s="180" t="s">
        <v>1220</v>
      </c>
      <c r="E506" s="180"/>
      <c r="F506" s="180"/>
      <c r="G506" s="180"/>
      <c r="H506" s="180"/>
      <c r="I506" s="180"/>
      <c r="J506" s="180"/>
      <c r="K506" s="180"/>
      <c r="L506" s="180"/>
      <c r="M506" s="180"/>
      <c r="N506" s="180"/>
      <c r="O506" s="163"/>
      <c r="P506" s="163"/>
      <c r="Q506" s="163"/>
      <c r="R506" s="163"/>
      <c r="S506" s="163"/>
      <c r="T506" s="163"/>
      <c r="U506" s="163"/>
      <c r="V506" s="163"/>
      <c r="W506" s="163"/>
      <c r="X506" s="163"/>
      <c r="Y506" s="163"/>
      <c r="Z506" s="163"/>
    </row>
    <row r="507" spans="1:26" ht="15" customHeight="1">
      <c r="A507" s="180" t="s">
        <v>453</v>
      </c>
      <c r="B507" s="180">
        <v>84500377</v>
      </c>
      <c r="C507" s="180">
        <v>84502381</v>
      </c>
      <c r="D507" s="180" t="s">
        <v>1221</v>
      </c>
      <c r="E507" s="180"/>
      <c r="F507" s="180"/>
      <c r="G507" s="180"/>
      <c r="H507" s="180"/>
      <c r="I507" s="180"/>
      <c r="J507" s="180"/>
      <c r="K507" s="180"/>
      <c r="L507" s="180"/>
      <c r="M507" s="180"/>
      <c r="N507" s="180"/>
      <c r="O507" s="163"/>
      <c r="P507" s="163"/>
      <c r="Q507" s="163"/>
      <c r="R507" s="163"/>
      <c r="S507" s="163"/>
      <c r="T507" s="163"/>
      <c r="U507" s="163"/>
      <c r="V507" s="163"/>
      <c r="W507" s="163"/>
      <c r="X507" s="163"/>
      <c r="Y507" s="163"/>
      <c r="Z507" s="163"/>
    </row>
    <row r="508" spans="1:26" ht="15" customHeight="1">
      <c r="A508" s="180" t="s">
        <v>453</v>
      </c>
      <c r="B508" s="180">
        <v>84513240</v>
      </c>
      <c r="C508" s="180">
        <v>84526949</v>
      </c>
      <c r="D508" s="180" t="s">
        <v>1222</v>
      </c>
      <c r="E508" s="180"/>
      <c r="F508" s="180"/>
      <c r="G508" s="180"/>
      <c r="H508" s="180"/>
      <c r="I508" s="180"/>
      <c r="J508" s="180"/>
      <c r="K508" s="180"/>
      <c r="L508" s="180"/>
      <c r="M508" s="180"/>
      <c r="N508" s="180"/>
      <c r="O508" s="163"/>
      <c r="P508" s="163"/>
      <c r="Q508" s="163"/>
      <c r="R508" s="163"/>
      <c r="S508" s="163"/>
      <c r="T508" s="163"/>
      <c r="U508" s="163"/>
      <c r="V508" s="163"/>
      <c r="W508" s="163"/>
      <c r="X508" s="163"/>
      <c r="Y508" s="163"/>
      <c r="Z508" s="163"/>
    </row>
    <row r="509" spans="1:26" ht="15" customHeight="1">
      <c r="A509" s="180" t="s">
        <v>454</v>
      </c>
      <c r="B509" s="180">
        <v>1228336</v>
      </c>
      <c r="C509" s="180">
        <v>1230162</v>
      </c>
      <c r="D509" s="180" t="s">
        <v>1224</v>
      </c>
      <c r="E509" s="180"/>
      <c r="F509" s="180"/>
      <c r="G509" s="180"/>
      <c r="H509" s="180"/>
      <c r="I509" s="180"/>
      <c r="J509" s="180"/>
      <c r="K509" s="180"/>
      <c r="L509" s="180"/>
      <c r="M509" s="180"/>
      <c r="N509" s="180"/>
      <c r="O509" s="163"/>
      <c r="P509" s="163"/>
      <c r="Q509" s="163"/>
      <c r="R509" s="163"/>
      <c r="S509" s="163"/>
      <c r="T509" s="163"/>
      <c r="U509" s="163"/>
      <c r="V509" s="163"/>
      <c r="W509" s="163"/>
      <c r="X509" s="163"/>
      <c r="Y509" s="163"/>
      <c r="Z509" s="163"/>
    </row>
    <row r="510" spans="1:26" ht="15" customHeight="1">
      <c r="A510" s="180" t="s">
        <v>454</v>
      </c>
      <c r="B510" s="180">
        <v>1240695</v>
      </c>
      <c r="C510" s="180">
        <v>1242554</v>
      </c>
      <c r="D510" s="180" t="s">
        <v>1225</v>
      </c>
      <c r="E510" s="180"/>
      <c r="F510" s="180"/>
      <c r="G510" s="180"/>
      <c r="H510" s="180"/>
      <c r="I510" s="180"/>
      <c r="J510" s="180"/>
      <c r="K510" s="180"/>
      <c r="L510" s="180"/>
      <c r="M510" s="180"/>
      <c r="N510" s="180"/>
      <c r="O510" s="163"/>
      <c r="P510" s="163"/>
      <c r="Q510" s="163"/>
      <c r="R510" s="163"/>
      <c r="S510" s="163"/>
      <c r="T510" s="163"/>
      <c r="U510" s="163"/>
      <c r="V510" s="163"/>
      <c r="W510" s="163"/>
      <c r="X510" s="163"/>
      <c r="Y510" s="163"/>
      <c r="Z510" s="163"/>
    </row>
    <row r="511" spans="1:26" ht="15" customHeight="1">
      <c r="A511" s="180" t="s">
        <v>454</v>
      </c>
      <c r="B511" s="180">
        <v>1256132</v>
      </c>
      <c r="C511" s="180">
        <v>1258998</v>
      </c>
      <c r="D511" s="180" t="s">
        <v>1226</v>
      </c>
      <c r="E511" s="180"/>
      <c r="F511" s="180"/>
      <c r="G511" s="180"/>
      <c r="H511" s="180"/>
      <c r="I511" s="180"/>
      <c r="J511" s="180"/>
      <c r="K511" s="180"/>
      <c r="L511" s="180"/>
      <c r="M511" s="180"/>
      <c r="N511" s="180"/>
      <c r="O511" s="163"/>
      <c r="P511" s="163"/>
      <c r="Q511" s="163"/>
      <c r="R511" s="163"/>
      <c r="S511" s="163"/>
      <c r="T511" s="163"/>
      <c r="U511" s="163"/>
      <c r="V511" s="163"/>
      <c r="W511" s="163"/>
      <c r="X511" s="163"/>
      <c r="Y511" s="163"/>
      <c r="Z511" s="163"/>
    </row>
    <row r="512" spans="1:26" ht="15" customHeight="1">
      <c r="A512" s="180" t="s">
        <v>454</v>
      </c>
      <c r="B512" s="180">
        <v>1257338</v>
      </c>
      <c r="C512" s="180">
        <v>1258074</v>
      </c>
      <c r="D512" s="180" t="s">
        <v>1227</v>
      </c>
      <c r="E512" s="180"/>
      <c r="F512" s="180"/>
      <c r="G512" s="180"/>
      <c r="H512" s="180"/>
      <c r="I512" s="180"/>
      <c r="J512" s="180"/>
      <c r="K512" s="180"/>
      <c r="L512" s="180"/>
      <c r="M512" s="180"/>
      <c r="N512" s="180"/>
      <c r="O512" s="163"/>
      <c r="P512" s="163"/>
      <c r="Q512" s="163"/>
      <c r="R512" s="163"/>
      <c r="S512" s="163"/>
      <c r="T512" s="163"/>
      <c r="U512" s="163"/>
      <c r="V512" s="163"/>
      <c r="W512" s="163"/>
      <c r="X512" s="163"/>
      <c r="Y512" s="163"/>
      <c r="Z512" s="163"/>
    </row>
    <row r="513" spans="1:26" ht="15" customHeight="1">
      <c r="A513" s="180" t="s">
        <v>454</v>
      </c>
      <c r="B513" s="180">
        <v>14833680</v>
      </c>
      <c r="C513" s="180">
        <v>14896160</v>
      </c>
      <c r="D513" s="180" t="s">
        <v>1228</v>
      </c>
      <c r="E513" s="180"/>
      <c r="F513" s="180"/>
      <c r="G513" s="180"/>
      <c r="H513" s="180"/>
      <c r="I513" s="180"/>
      <c r="J513" s="180"/>
      <c r="K513" s="180"/>
      <c r="L513" s="180"/>
      <c r="M513" s="180"/>
      <c r="N513" s="180"/>
      <c r="O513" s="163"/>
      <c r="P513" s="163"/>
      <c r="Q513" s="163"/>
      <c r="R513" s="163"/>
      <c r="S513" s="163"/>
      <c r="T513" s="163"/>
      <c r="U513" s="163"/>
      <c r="V513" s="163"/>
      <c r="W513" s="163"/>
      <c r="X513" s="163"/>
      <c r="Y513" s="163"/>
      <c r="Z513" s="163"/>
    </row>
    <row r="514" spans="1:26" ht="15" customHeight="1">
      <c r="A514" s="180" t="s">
        <v>454</v>
      </c>
      <c r="B514" s="180">
        <v>14901498</v>
      </c>
      <c r="C514" s="180">
        <v>14902174</v>
      </c>
      <c r="D514" s="180" t="s">
        <v>1229</v>
      </c>
      <c r="E514" s="180"/>
      <c r="F514" s="180"/>
      <c r="G514" s="180"/>
      <c r="H514" s="180"/>
      <c r="I514" s="180"/>
      <c r="J514" s="180"/>
      <c r="K514" s="180"/>
      <c r="L514" s="180"/>
      <c r="M514" s="180"/>
      <c r="N514" s="180"/>
      <c r="O514" s="163"/>
      <c r="P514" s="163"/>
      <c r="Q514" s="163"/>
      <c r="R514" s="163"/>
      <c r="S514" s="163"/>
      <c r="T514" s="163"/>
      <c r="U514" s="163"/>
      <c r="V514" s="163"/>
      <c r="W514" s="163"/>
      <c r="X514" s="163"/>
      <c r="Y514" s="163"/>
      <c r="Z514" s="163"/>
    </row>
    <row r="515" spans="1:26" ht="15" customHeight="1">
      <c r="A515" s="180" t="s">
        <v>454</v>
      </c>
      <c r="B515" s="180">
        <v>14901507</v>
      </c>
      <c r="C515" s="180">
        <v>14901591</v>
      </c>
      <c r="D515" s="180" t="s">
        <v>1229</v>
      </c>
      <c r="E515" s="180"/>
      <c r="F515" s="180"/>
      <c r="G515" s="180"/>
      <c r="H515" s="180"/>
      <c r="I515" s="180"/>
      <c r="J515" s="180"/>
      <c r="K515" s="180"/>
      <c r="L515" s="180"/>
      <c r="M515" s="180"/>
      <c r="N515" s="180"/>
      <c r="O515" s="163"/>
      <c r="P515" s="163"/>
      <c r="Q515" s="163"/>
      <c r="R515" s="163"/>
      <c r="S515" s="163"/>
      <c r="T515" s="163"/>
      <c r="U515" s="163"/>
      <c r="V515" s="163"/>
      <c r="W515" s="163"/>
      <c r="X515" s="163"/>
      <c r="Y515" s="163"/>
      <c r="Z515" s="163"/>
    </row>
    <row r="516" spans="1:26" ht="15" customHeight="1">
      <c r="A516" s="180" t="s">
        <v>454</v>
      </c>
      <c r="B516" s="180">
        <v>14907716</v>
      </c>
      <c r="C516" s="180">
        <v>14907781</v>
      </c>
      <c r="D516" s="180" t="s">
        <v>1230</v>
      </c>
      <c r="E516" s="180"/>
      <c r="F516" s="180"/>
      <c r="G516" s="180"/>
      <c r="H516" s="180"/>
      <c r="I516" s="180"/>
      <c r="J516" s="180"/>
      <c r="K516" s="180"/>
      <c r="L516" s="180"/>
      <c r="M516" s="180"/>
      <c r="N516" s="180"/>
      <c r="O516" s="163"/>
      <c r="P516" s="163"/>
      <c r="Q516" s="163"/>
      <c r="R516" s="163"/>
      <c r="S516" s="163"/>
      <c r="T516" s="163"/>
      <c r="U516" s="163"/>
      <c r="V516" s="163"/>
      <c r="W516" s="163"/>
      <c r="X516" s="163"/>
      <c r="Y516" s="163"/>
      <c r="Z516" s="163"/>
    </row>
    <row r="517" spans="1:26" ht="15" customHeight="1">
      <c r="A517" s="180" t="s">
        <v>454</v>
      </c>
      <c r="B517" s="180">
        <v>14909886</v>
      </c>
      <c r="C517" s="180">
        <v>14911345</v>
      </c>
      <c r="D517" s="180" t="s">
        <v>1231</v>
      </c>
      <c r="E517" s="180"/>
      <c r="F517" s="180"/>
      <c r="G517" s="180"/>
      <c r="H517" s="180"/>
      <c r="I517" s="180"/>
      <c r="J517" s="180"/>
      <c r="K517" s="180"/>
      <c r="L517" s="180"/>
      <c r="M517" s="180"/>
      <c r="N517" s="180"/>
      <c r="O517" s="163"/>
      <c r="P517" s="163"/>
      <c r="Q517" s="163"/>
      <c r="R517" s="163"/>
      <c r="S517" s="163"/>
      <c r="T517" s="163"/>
      <c r="U517" s="163"/>
      <c r="V517" s="163"/>
      <c r="W517" s="163"/>
      <c r="X517" s="163"/>
      <c r="Y517" s="163"/>
      <c r="Z517" s="163"/>
    </row>
    <row r="518" spans="1:26" ht="15" customHeight="1">
      <c r="A518" s="180" t="s">
        <v>454</v>
      </c>
      <c r="B518" s="180">
        <v>14911219</v>
      </c>
      <c r="C518" s="180">
        <v>14911313</v>
      </c>
      <c r="D518" s="180" t="s">
        <v>1231</v>
      </c>
      <c r="E518" s="180"/>
      <c r="F518" s="180"/>
      <c r="G518" s="180"/>
      <c r="H518" s="180"/>
      <c r="I518" s="180"/>
      <c r="J518" s="180"/>
      <c r="K518" s="180"/>
      <c r="L518" s="180"/>
      <c r="M518" s="180"/>
      <c r="N518" s="180"/>
      <c r="O518" s="163"/>
      <c r="P518" s="163"/>
      <c r="Q518" s="163"/>
      <c r="R518" s="163"/>
      <c r="S518" s="163"/>
      <c r="T518" s="163"/>
      <c r="U518" s="163"/>
      <c r="V518" s="163"/>
      <c r="W518" s="163"/>
      <c r="X518" s="163"/>
      <c r="Y518" s="163"/>
      <c r="Z518" s="163"/>
    </row>
    <row r="519" spans="1:26" ht="15" customHeight="1">
      <c r="A519" s="180" t="s">
        <v>454</v>
      </c>
      <c r="B519" s="180">
        <v>14915456</v>
      </c>
      <c r="C519" s="180">
        <v>14915556</v>
      </c>
      <c r="D519" s="180" t="s">
        <v>758</v>
      </c>
      <c r="E519" s="180"/>
      <c r="F519" s="180"/>
      <c r="G519" s="180"/>
      <c r="H519" s="180"/>
      <c r="I519" s="180"/>
      <c r="J519" s="180"/>
      <c r="K519" s="180"/>
      <c r="L519" s="180"/>
      <c r="M519" s="180"/>
      <c r="N519" s="180"/>
      <c r="O519" s="163"/>
      <c r="P519" s="163"/>
      <c r="Q519" s="163"/>
      <c r="R519" s="163"/>
      <c r="S519" s="163"/>
      <c r="T519" s="163"/>
      <c r="U519" s="163"/>
      <c r="V519" s="163"/>
      <c r="W519" s="163"/>
      <c r="X519" s="163"/>
      <c r="Y519" s="163"/>
      <c r="Z519" s="163"/>
    </row>
    <row r="520" spans="1:26" ht="15" customHeight="1">
      <c r="A520" s="180" t="s">
        <v>454</v>
      </c>
      <c r="B520" s="180">
        <v>14925936</v>
      </c>
      <c r="C520" s="180">
        <v>14926003</v>
      </c>
      <c r="D520" s="180" t="s">
        <v>1232</v>
      </c>
      <c r="E520" s="180"/>
      <c r="F520" s="180"/>
      <c r="G520" s="180"/>
      <c r="H520" s="180"/>
      <c r="I520" s="180"/>
      <c r="J520" s="180"/>
      <c r="K520" s="180"/>
      <c r="L520" s="180"/>
      <c r="M520" s="180"/>
      <c r="N520" s="180"/>
      <c r="O520" s="163"/>
      <c r="P520" s="163"/>
      <c r="Q520" s="163"/>
      <c r="R520" s="163"/>
      <c r="S520" s="163"/>
      <c r="T520" s="163"/>
      <c r="U520" s="163"/>
      <c r="V520" s="163"/>
      <c r="W520" s="163"/>
      <c r="X520" s="163"/>
      <c r="Y520" s="163"/>
      <c r="Z520" s="163"/>
    </row>
    <row r="521" spans="1:26" ht="15" customHeight="1">
      <c r="A521" s="180" t="s">
        <v>454</v>
      </c>
      <c r="B521" s="180">
        <v>14930819</v>
      </c>
      <c r="C521" s="180">
        <v>14930879</v>
      </c>
      <c r="D521" s="180" t="s">
        <v>1233</v>
      </c>
      <c r="E521" s="180"/>
      <c r="F521" s="180"/>
      <c r="G521" s="180"/>
      <c r="H521" s="180"/>
      <c r="I521" s="180"/>
      <c r="J521" s="180"/>
      <c r="K521" s="180"/>
      <c r="L521" s="180"/>
      <c r="M521" s="180"/>
      <c r="N521" s="180"/>
      <c r="O521" s="163"/>
      <c r="P521" s="163"/>
      <c r="Q521" s="163"/>
      <c r="R521" s="163"/>
      <c r="S521" s="163"/>
      <c r="T521" s="163"/>
      <c r="U521" s="163"/>
      <c r="V521" s="163"/>
      <c r="W521" s="163"/>
      <c r="X521" s="163"/>
      <c r="Y521" s="163"/>
      <c r="Z521" s="163"/>
    </row>
    <row r="522" spans="1:26" ht="15" customHeight="1">
      <c r="A522" s="180" t="s">
        <v>454</v>
      </c>
      <c r="B522" s="180">
        <v>14937442</v>
      </c>
      <c r="C522" s="180">
        <v>14952056</v>
      </c>
      <c r="D522" s="180" t="s">
        <v>1234</v>
      </c>
      <c r="E522" s="180"/>
      <c r="F522" s="180"/>
      <c r="G522" s="180"/>
      <c r="H522" s="180"/>
      <c r="I522" s="180"/>
      <c r="J522" s="180"/>
      <c r="K522" s="180"/>
      <c r="L522" s="180"/>
      <c r="M522" s="180"/>
      <c r="N522" s="180"/>
      <c r="O522" s="163"/>
      <c r="P522" s="163"/>
      <c r="Q522" s="163"/>
      <c r="R522" s="163"/>
      <c r="S522" s="163"/>
      <c r="T522" s="163"/>
      <c r="U522" s="163"/>
      <c r="V522" s="163"/>
      <c r="W522" s="163"/>
      <c r="X522" s="163"/>
      <c r="Y522" s="163"/>
      <c r="Z522" s="163"/>
    </row>
    <row r="523" spans="1:26" ht="15" customHeight="1">
      <c r="A523" s="180" t="s">
        <v>454</v>
      </c>
      <c r="B523" s="180">
        <v>14975102</v>
      </c>
      <c r="C523" s="180">
        <v>15038332</v>
      </c>
      <c r="D523" s="180" t="s">
        <v>1235</v>
      </c>
      <c r="E523" s="180"/>
      <c r="F523" s="180"/>
      <c r="G523" s="180"/>
      <c r="H523" s="180"/>
      <c r="I523" s="180"/>
      <c r="J523" s="180"/>
      <c r="K523" s="180"/>
      <c r="L523" s="180"/>
      <c r="M523" s="180"/>
      <c r="N523" s="180"/>
      <c r="O523" s="163"/>
      <c r="P523" s="163"/>
      <c r="Q523" s="163"/>
      <c r="R523" s="163"/>
      <c r="S523" s="163"/>
      <c r="T523" s="163"/>
      <c r="U523" s="163"/>
      <c r="V523" s="163"/>
      <c r="W523" s="163"/>
      <c r="X523" s="163"/>
      <c r="Y523" s="163"/>
      <c r="Z523" s="163"/>
    </row>
    <row r="524" spans="1:26" ht="15" customHeight="1">
      <c r="A524" s="180" t="s">
        <v>454</v>
      </c>
      <c r="B524" s="180">
        <v>15010320</v>
      </c>
      <c r="C524" s="180">
        <v>15010397</v>
      </c>
      <c r="D524" s="180" t="s">
        <v>1236</v>
      </c>
      <c r="E524" s="180"/>
      <c r="F524" s="180"/>
      <c r="G524" s="180"/>
      <c r="H524" s="180"/>
      <c r="I524" s="180"/>
      <c r="J524" s="180"/>
      <c r="K524" s="180"/>
      <c r="L524" s="180"/>
      <c r="M524" s="180"/>
      <c r="N524" s="180"/>
      <c r="O524" s="163"/>
      <c r="P524" s="163"/>
      <c r="Q524" s="163"/>
      <c r="R524" s="163"/>
      <c r="S524" s="163"/>
      <c r="T524" s="163"/>
      <c r="U524" s="163"/>
      <c r="V524" s="163"/>
      <c r="W524" s="163"/>
      <c r="X524" s="163"/>
      <c r="Y524" s="163"/>
      <c r="Z524" s="163"/>
    </row>
    <row r="525" spans="1:26" ht="15" customHeight="1">
      <c r="A525" s="180" t="s">
        <v>454</v>
      </c>
      <c r="B525" s="180">
        <v>15015827</v>
      </c>
      <c r="C525" s="180">
        <v>15016390</v>
      </c>
      <c r="D525" s="180" t="s">
        <v>1237</v>
      </c>
      <c r="E525" s="180"/>
      <c r="F525" s="180"/>
      <c r="G525" s="180"/>
      <c r="H525" s="180"/>
      <c r="I525" s="180"/>
      <c r="J525" s="180"/>
      <c r="K525" s="180"/>
      <c r="L525" s="180"/>
      <c r="M525" s="180"/>
      <c r="N525" s="180"/>
      <c r="O525" s="163"/>
      <c r="P525" s="163"/>
      <c r="Q525" s="163"/>
      <c r="R525" s="163"/>
      <c r="S525" s="163"/>
      <c r="T525" s="163"/>
      <c r="U525" s="163"/>
      <c r="V525" s="163"/>
      <c r="W525" s="163"/>
      <c r="X525" s="163"/>
      <c r="Y525" s="163"/>
      <c r="Z525" s="163"/>
    </row>
    <row r="526" spans="1:26" ht="15" customHeight="1">
      <c r="A526" s="180" t="s">
        <v>454</v>
      </c>
      <c r="B526" s="180">
        <v>15037852</v>
      </c>
      <c r="C526" s="180">
        <v>15056064</v>
      </c>
      <c r="D526" s="180" t="s">
        <v>1238</v>
      </c>
      <c r="E526" s="180"/>
      <c r="F526" s="180"/>
      <c r="G526" s="180"/>
      <c r="H526" s="180"/>
      <c r="I526" s="180"/>
      <c r="J526" s="180"/>
      <c r="K526" s="180"/>
      <c r="L526" s="180"/>
      <c r="M526" s="180"/>
      <c r="N526" s="180"/>
      <c r="O526" s="163"/>
      <c r="P526" s="163"/>
      <c r="Q526" s="163"/>
      <c r="R526" s="163"/>
      <c r="S526" s="163"/>
      <c r="T526" s="163"/>
      <c r="U526" s="163"/>
      <c r="V526" s="163"/>
      <c r="W526" s="163"/>
      <c r="X526" s="163"/>
      <c r="Y526" s="163"/>
      <c r="Z526" s="163"/>
    </row>
    <row r="527" spans="1:26" ht="15" customHeight="1">
      <c r="A527" s="180" t="s">
        <v>454</v>
      </c>
      <c r="B527" s="180">
        <v>15060021</v>
      </c>
      <c r="C527" s="180">
        <v>15094317</v>
      </c>
      <c r="D527" s="180" t="s">
        <v>1239</v>
      </c>
      <c r="E527" s="180"/>
      <c r="F527" s="180"/>
      <c r="G527" s="180"/>
      <c r="H527" s="180"/>
      <c r="I527" s="180"/>
      <c r="J527" s="180"/>
      <c r="K527" s="180"/>
      <c r="L527" s="180"/>
      <c r="M527" s="180"/>
      <c r="N527" s="180"/>
      <c r="O527" s="163"/>
      <c r="P527" s="163"/>
      <c r="Q527" s="163"/>
      <c r="R527" s="163"/>
      <c r="S527" s="163"/>
      <c r="T527" s="163"/>
      <c r="U527" s="163"/>
      <c r="V527" s="163"/>
      <c r="W527" s="163"/>
      <c r="X527" s="163"/>
      <c r="Y527" s="163"/>
      <c r="Z527" s="163"/>
    </row>
    <row r="528" spans="1:26" ht="15" customHeight="1">
      <c r="A528" s="180" t="s">
        <v>454</v>
      </c>
      <c r="B528" s="180">
        <v>15094410</v>
      </c>
      <c r="C528" s="180">
        <v>15109197</v>
      </c>
      <c r="D528" s="180" t="s">
        <v>1240</v>
      </c>
      <c r="E528" s="180"/>
      <c r="F528" s="180"/>
      <c r="G528" s="180"/>
      <c r="H528" s="180"/>
      <c r="I528" s="180"/>
      <c r="J528" s="180"/>
      <c r="K528" s="180"/>
      <c r="L528" s="180"/>
      <c r="M528" s="180"/>
      <c r="N528" s="180"/>
      <c r="O528" s="163"/>
      <c r="P528" s="163"/>
      <c r="Q528" s="163"/>
      <c r="R528" s="163"/>
      <c r="S528" s="163"/>
      <c r="T528" s="163"/>
      <c r="U528" s="163"/>
      <c r="V528" s="163"/>
      <c r="W528" s="163"/>
      <c r="X528" s="163"/>
      <c r="Y528" s="163"/>
      <c r="Z528" s="163"/>
    </row>
    <row r="529" spans="1:26" ht="15" customHeight="1">
      <c r="A529" s="180" t="s">
        <v>454</v>
      </c>
      <c r="B529" s="180">
        <v>15104722</v>
      </c>
      <c r="C529" s="180">
        <v>15131601</v>
      </c>
      <c r="D529" s="180" t="s">
        <v>1241</v>
      </c>
      <c r="E529" s="180"/>
      <c r="F529" s="180"/>
      <c r="G529" s="180"/>
      <c r="H529" s="180"/>
      <c r="I529" s="180"/>
      <c r="J529" s="180"/>
      <c r="K529" s="180"/>
      <c r="L529" s="180"/>
      <c r="M529" s="180"/>
      <c r="N529" s="180"/>
      <c r="O529" s="163"/>
      <c r="P529" s="163"/>
      <c r="Q529" s="163"/>
      <c r="R529" s="163"/>
      <c r="S529" s="163"/>
      <c r="T529" s="163"/>
      <c r="U529" s="163"/>
      <c r="V529" s="163"/>
      <c r="W529" s="163"/>
      <c r="X529" s="163"/>
      <c r="Y529" s="163"/>
      <c r="Z529" s="163"/>
    </row>
    <row r="530" spans="1:26" ht="15" customHeight="1">
      <c r="A530" s="180" t="s">
        <v>454</v>
      </c>
      <c r="B530" s="180">
        <v>15130077</v>
      </c>
      <c r="C530" s="180">
        <v>15130137</v>
      </c>
      <c r="D530" s="180" t="s">
        <v>1242</v>
      </c>
      <c r="E530" s="180"/>
      <c r="F530" s="180"/>
      <c r="G530" s="180"/>
      <c r="H530" s="180"/>
      <c r="I530" s="180"/>
      <c r="J530" s="180"/>
      <c r="K530" s="180"/>
      <c r="L530" s="180"/>
      <c r="M530" s="180"/>
      <c r="N530" s="180"/>
      <c r="O530" s="163"/>
      <c r="P530" s="163"/>
      <c r="Q530" s="163"/>
      <c r="R530" s="163"/>
      <c r="S530" s="163"/>
      <c r="T530" s="163"/>
      <c r="U530" s="163"/>
      <c r="V530" s="163"/>
      <c r="W530" s="163"/>
      <c r="X530" s="163"/>
      <c r="Y530" s="163"/>
      <c r="Z530" s="163"/>
    </row>
    <row r="531" spans="1:26" ht="15" customHeight="1">
      <c r="A531" s="180" t="s">
        <v>454</v>
      </c>
      <c r="B531" s="180">
        <v>15134065</v>
      </c>
      <c r="C531" s="180">
        <v>15134150</v>
      </c>
      <c r="D531" s="180" t="s">
        <v>1243</v>
      </c>
      <c r="E531" s="180"/>
      <c r="F531" s="180"/>
      <c r="G531" s="180"/>
      <c r="H531" s="180"/>
      <c r="I531" s="180"/>
      <c r="J531" s="180"/>
      <c r="K531" s="180"/>
      <c r="L531" s="180"/>
      <c r="M531" s="180"/>
      <c r="N531" s="180"/>
      <c r="O531" s="163"/>
      <c r="P531" s="163"/>
      <c r="Q531" s="163"/>
      <c r="R531" s="163"/>
      <c r="S531" s="163"/>
      <c r="T531" s="163"/>
      <c r="U531" s="163"/>
      <c r="V531" s="163"/>
      <c r="W531" s="163"/>
      <c r="X531" s="163"/>
      <c r="Y531" s="163"/>
      <c r="Z531" s="163"/>
    </row>
    <row r="532" spans="1:26" ht="15" customHeight="1">
      <c r="A532" s="180" t="s">
        <v>454</v>
      </c>
      <c r="B532" s="180">
        <v>15150696</v>
      </c>
      <c r="C532" s="180">
        <v>15150796</v>
      </c>
      <c r="D532" s="180" t="s">
        <v>758</v>
      </c>
      <c r="E532" s="180"/>
      <c r="F532" s="180"/>
      <c r="G532" s="180"/>
      <c r="H532" s="180"/>
      <c r="I532" s="180"/>
      <c r="J532" s="180"/>
      <c r="K532" s="180"/>
      <c r="L532" s="180"/>
      <c r="M532" s="180"/>
      <c r="N532" s="180"/>
      <c r="O532" s="163"/>
      <c r="P532" s="163"/>
      <c r="Q532" s="163"/>
      <c r="R532" s="163"/>
      <c r="S532" s="163"/>
      <c r="T532" s="163"/>
      <c r="U532" s="163"/>
      <c r="V532" s="163"/>
      <c r="W532" s="163"/>
      <c r="X532" s="163"/>
      <c r="Y532" s="163"/>
      <c r="Z532" s="163"/>
    </row>
    <row r="533" spans="1:26" ht="15" customHeight="1">
      <c r="A533" s="180" t="s">
        <v>454</v>
      </c>
      <c r="B533" s="180">
        <v>15154849</v>
      </c>
      <c r="C533" s="180">
        <v>15155002</v>
      </c>
      <c r="D533" s="180" t="s">
        <v>1244</v>
      </c>
      <c r="E533" s="180"/>
      <c r="F533" s="180"/>
      <c r="G533" s="180"/>
      <c r="H533" s="180"/>
      <c r="I533" s="180"/>
      <c r="J533" s="180"/>
      <c r="K533" s="180"/>
      <c r="L533" s="180"/>
      <c r="M533" s="180"/>
      <c r="N533" s="180"/>
      <c r="O533" s="163"/>
      <c r="P533" s="163"/>
      <c r="Q533" s="163"/>
      <c r="R533" s="163"/>
      <c r="S533" s="163"/>
      <c r="T533" s="163"/>
      <c r="U533" s="163"/>
      <c r="V533" s="163"/>
      <c r="W533" s="163"/>
      <c r="X533" s="163"/>
      <c r="Y533" s="163"/>
      <c r="Z533" s="163"/>
    </row>
    <row r="534" spans="1:26" ht="15" customHeight="1">
      <c r="A534" s="180" t="s">
        <v>454</v>
      </c>
      <c r="B534" s="180">
        <v>15154902</v>
      </c>
      <c r="C534" s="180">
        <v>15157020</v>
      </c>
      <c r="D534" s="180" t="s">
        <v>1244</v>
      </c>
      <c r="E534" s="180"/>
      <c r="F534" s="180"/>
      <c r="G534" s="180"/>
      <c r="H534" s="180"/>
      <c r="I534" s="180"/>
      <c r="J534" s="180"/>
      <c r="K534" s="180"/>
      <c r="L534" s="180"/>
      <c r="M534" s="180"/>
      <c r="N534" s="180"/>
      <c r="O534" s="163"/>
      <c r="P534" s="163"/>
      <c r="Q534" s="163"/>
      <c r="R534" s="163"/>
      <c r="S534" s="163"/>
      <c r="T534" s="163"/>
      <c r="U534" s="163"/>
      <c r="V534" s="163"/>
      <c r="W534" s="163"/>
      <c r="X534" s="163"/>
      <c r="Y534" s="163"/>
      <c r="Z534" s="163"/>
    </row>
    <row r="535" spans="1:26" ht="15" customHeight="1">
      <c r="A535" s="180" t="s">
        <v>454</v>
      </c>
      <c r="B535" s="180">
        <v>15158456</v>
      </c>
      <c r="C535" s="180">
        <v>15158521</v>
      </c>
      <c r="D535" s="180" t="s">
        <v>1245</v>
      </c>
      <c r="E535" s="180"/>
      <c r="F535" s="180"/>
      <c r="G535" s="180"/>
      <c r="H535" s="180"/>
      <c r="I535" s="180"/>
      <c r="J535" s="180"/>
      <c r="K535" s="180"/>
      <c r="L535" s="180"/>
      <c r="M535" s="180"/>
      <c r="N535" s="180"/>
      <c r="O535" s="163"/>
      <c r="P535" s="163"/>
      <c r="Q535" s="163"/>
      <c r="R535" s="163"/>
      <c r="S535" s="163"/>
      <c r="T535" s="163"/>
      <c r="U535" s="163"/>
      <c r="V535" s="163"/>
      <c r="W535" s="163"/>
      <c r="X535" s="163"/>
      <c r="Y535" s="163"/>
      <c r="Z535" s="163"/>
    </row>
    <row r="536" spans="1:26" ht="15" customHeight="1">
      <c r="A536" s="180" t="s">
        <v>454</v>
      </c>
      <c r="B536" s="180">
        <v>15363623</v>
      </c>
      <c r="C536" s="180">
        <v>15378294</v>
      </c>
      <c r="D536" s="180" t="s">
        <v>1246</v>
      </c>
      <c r="E536" s="180"/>
      <c r="F536" s="180"/>
      <c r="G536" s="180"/>
      <c r="H536" s="180"/>
      <c r="I536" s="180"/>
      <c r="J536" s="180"/>
      <c r="K536" s="180"/>
      <c r="L536" s="180"/>
      <c r="M536" s="180"/>
      <c r="N536" s="180"/>
      <c r="O536" s="163"/>
      <c r="P536" s="163"/>
      <c r="Q536" s="163"/>
      <c r="R536" s="163"/>
      <c r="S536" s="163"/>
      <c r="T536" s="163"/>
      <c r="U536" s="163"/>
      <c r="V536" s="163"/>
      <c r="W536" s="163"/>
      <c r="X536" s="163"/>
      <c r="Y536" s="163"/>
      <c r="Z536" s="163"/>
    </row>
    <row r="537" spans="1:26" ht="15" customHeight="1">
      <c r="A537" s="180" t="s">
        <v>454</v>
      </c>
      <c r="B537" s="180">
        <v>16148927</v>
      </c>
      <c r="C537" s="180">
        <v>16223464</v>
      </c>
      <c r="D537" s="180" t="s">
        <v>1247</v>
      </c>
      <c r="E537" s="180"/>
      <c r="F537" s="180"/>
      <c r="G537" s="180"/>
      <c r="H537" s="180"/>
      <c r="I537" s="180"/>
      <c r="J537" s="180"/>
      <c r="K537" s="180"/>
      <c r="L537" s="180"/>
      <c r="M537" s="180"/>
      <c r="N537" s="180"/>
      <c r="O537" s="163"/>
      <c r="P537" s="163"/>
      <c r="Q537" s="163"/>
      <c r="R537" s="163"/>
      <c r="S537" s="163"/>
      <c r="T537" s="163"/>
      <c r="U537" s="163"/>
      <c r="V537" s="163"/>
      <c r="W537" s="163"/>
      <c r="X537" s="163"/>
      <c r="Y537" s="163"/>
      <c r="Z537" s="163"/>
    </row>
    <row r="538" spans="1:26" ht="15" customHeight="1">
      <c r="A538" s="180" t="s">
        <v>454</v>
      </c>
      <c r="B538" s="180">
        <v>16223026</v>
      </c>
      <c r="C538" s="180">
        <v>16224261</v>
      </c>
      <c r="D538" s="180" t="s">
        <v>1248</v>
      </c>
      <c r="E538" s="180"/>
      <c r="F538" s="180"/>
      <c r="G538" s="180"/>
      <c r="H538" s="180"/>
      <c r="I538" s="180"/>
      <c r="J538" s="180"/>
      <c r="K538" s="180"/>
      <c r="L538" s="180"/>
      <c r="M538" s="180"/>
      <c r="N538" s="180"/>
      <c r="O538" s="163"/>
      <c r="P538" s="163"/>
      <c r="Q538" s="163"/>
      <c r="R538" s="163"/>
      <c r="S538" s="163"/>
      <c r="T538" s="163"/>
      <c r="U538" s="163"/>
      <c r="V538" s="163"/>
      <c r="W538" s="163"/>
      <c r="X538" s="163"/>
      <c r="Y538" s="163"/>
      <c r="Z538" s="163"/>
    </row>
    <row r="539" spans="1:26" ht="15" customHeight="1">
      <c r="A539" s="180" t="s">
        <v>454</v>
      </c>
      <c r="B539" s="180">
        <v>16232494</v>
      </c>
      <c r="C539" s="180">
        <v>16294814</v>
      </c>
      <c r="D539" s="180" t="s">
        <v>1249</v>
      </c>
      <c r="E539" s="180"/>
      <c r="F539" s="180"/>
      <c r="G539" s="180"/>
      <c r="H539" s="180"/>
      <c r="I539" s="180"/>
      <c r="J539" s="180"/>
      <c r="K539" s="180"/>
      <c r="L539" s="180"/>
      <c r="M539" s="180"/>
      <c r="N539" s="180"/>
      <c r="O539" s="163"/>
      <c r="P539" s="163"/>
      <c r="Q539" s="163"/>
      <c r="R539" s="163"/>
      <c r="S539" s="163"/>
      <c r="T539" s="163"/>
      <c r="U539" s="163"/>
      <c r="V539" s="163"/>
      <c r="W539" s="163"/>
      <c r="X539" s="163"/>
      <c r="Y539" s="163"/>
      <c r="Z539" s="163"/>
    </row>
    <row r="540" spans="1:26" ht="15" customHeight="1">
      <c r="A540" s="180" t="s">
        <v>454</v>
      </c>
      <c r="B540" s="180">
        <v>16290134</v>
      </c>
      <c r="C540" s="180">
        <v>16292242</v>
      </c>
      <c r="D540" s="180" t="s">
        <v>1250</v>
      </c>
      <c r="E540" s="180"/>
      <c r="F540" s="180"/>
      <c r="G540" s="180"/>
      <c r="H540" s="180"/>
      <c r="I540" s="180"/>
      <c r="J540" s="180"/>
      <c r="K540" s="180"/>
      <c r="L540" s="180"/>
      <c r="M540" s="180"/>
      <c r="N540" s="180"/>
      <c r="O540" s="163"/>
      <c r="P540" s="163"/>
      <c r="Q540" s="163"/>
      <c r="R540" s="163"/>
      <c r="S540" s="163"/>
      <c r="T540" s="163"/>
      <c r="U540" s="163"/>
      <c r="V540" s="163"/>
      <c r="W540" s="163"/>
      <c r="X540" s="163"/>
      <c r="Y540" s="163"/>
      <c r="Z540" s="163"/>
    </row>
    <row r="541" spans="1:26" ht="15" customHeight="1">
      <c r="A541" s="180" t="s">
        <v>454</v>
      </c>
      <c r="B541" s="180">
        <v>16300158</v>
      </c>
      <c r="C541" s="180">
        <v>16300242</v>
      </c>
      <c r="D541" s="180" t="s">
        <v>1251</v>
      </c>
      <c r="E541" s="180"/>
      <c r="F541" s="180"/>
      <c r="G541" s="180"/>
      <c r="H541" s="180"/>
      <c r="I541" s="180"/>
      <c r="J541" s="180"/>
      <c r="K541" s="180"/>
      <c r="L541" s="180"/>
      <c r="M541" s="180"/>
      <c r="N541" s="180"/>
      <c r="O541" s="163"/>
      <c r="P541" s="163"/>
      <c r="Q541" s="163"/>
      <c r="R541" s="163"/>
      <c r="S541" s="163"/>
      <c r="T541" s="163"/>
      <c r="U541" s="163"/>
      <c r="V541" s="163"/>
      <c r="W541" s="163"/>
      <c r="X541" s="163"/>
      <c r="Y541" s="163"/>
      <c r="Z541" s="163"/>
    </row>
    <row r="542" spans="1:26" ht="15" customHeight="1">
      <c r="A542" s="180" t="s">
        <v>454</v>
      </c>
      <c r="B542" s="180">
        <v>16306369</v>
      </c>
      <c r="C542" s="180">
        <v>16306434</v>
      </c>
      <c r="D542" s="180" t="s">
        <v>1252</v>
      </c>
      <c r="E542" s="180"/>
      <c r="F542" s="180"/>
      <c r="G542" s="180"/>
      <c r="H542" s="180"/>
      <c r="I542" s="180"/>
      <c r="J542" s="180"/>
      <c r="K542" s="180"/>
      <c r="L542" s="180"/>
      <c r="M542" s="180"/>
      <c r="N542" s="180"/>
      <c r="O542" s="163"/>
      <c r="P542" s="163"/>
      <c r="Q542" s="163"/>
      <c r="R542" s="163"/>
      <c r="S542" s="163"/>
      <c r="T542" s="163"/>
      <c r="U542" s="163"/>
      <c r="V542" s="163"/>
      <c r="W542" s="163"/>
      <c r="X542" s="163"/>
      <c r="Y542" s="163"/>
      <c r="Z542" s="163"/>
    </row>
    <row r="543" spans="1:26" ht="15" customHeight="1">
      <c r="A543" s="180" t="s">
        <v>454</v>
      </c>
      <c r="B543" s="180">
        <v>16308541</v>
      </c>
      <c r="C543" s="180">
        <v>16310000</v>
      </c>
      <c r="D543" s="180" t="s">
        <v>1253</v>
      </c>
      <c r="E543" s="180"/>
      <c r="F543" s="180"/>
      <c r="G543" s="180"/>
      <c r="H543" s="180"/>
      <c r="I543" s="180"/>
      <c r="J543" s="180"/>
      <c r="K543" s="180"/>
      <c r="L543" s="180"/>
      <c r="M543" s="180"/>
      <c r="N543" s="180"/>
      <c r="O543" s="163"/>
      <c r="P543" s="163"/>
      <c r="Q543" s="163"/>
      <c r="R543" s="163"/>
      <c r="S543" s="163"/>
      <c r="T543" s="163"/>
      <c r="U543" s="163"/>
      <c r="V543" s="163"/>
      <c r="W543" s="163"/>
      <c r="X543" s="163"/>
      <c r="Y543" s="163"/>
      <c r="Z543" s="163"/>
    </row>
    <row r="544" spans="1:26" ht="15" customHeight="1">
      <c r="A544" s="180" t="s">
        <v>454</v>
      </c>
      <c r="B544" s="180">
        <v>16309874</v>
      </c>
      <c r="C544" s="180">
        <v>16309968</v>
      </c>
      <c r="D544" s="180" t="s">
        <v>1253</v>
      </c>
      <c r="E544" s="180"/>
      <c r="F544" s="180"/>
      <c r="G544" s="180"/>
      <c r="H544" s="180"/>
      <c r="I544" s="180"/>
      <c r="J544" s="180"/>
      <c r="K544" s="180"/>
      <c r="L544" s="180"/>
      <c r="M544" s="180"/>
      <c r="N544" s="180"/>
      <c r="O544" s="163"/>
      <c r="P544" s="163"/>
      <c r="Q544" s="163"/>
      <c r="R544" s="163"/>
      <c r="S544" s="163"/>
      <c r="T544" s="163"/>
      <c r="U544" s="163"/>
      <c r="V544" s="163"/>
      <c r="W544" s="163"/>
      <c r="X544" s="163"/>
      <c r="Y544" s="163"/>
      <c r="Z544" s="163"/>
    </row>
    <row r="545" spans="1:26" ht="15" customHeight="1">
      <c r="A545" s="180" t="s">
        <v>454</v>
      </c>
      <c r="B545" s="180">
        <v>16314111</v>
      </c>
      <c r="C545" s="180">
        <v>16314211</v>
      </c>
      <c r="D545" s="180" t="s">
        <v>758</v>
      </c>
      <c r="E545" s="180"/>
      <c r="F545" s="180"/>
      <c r="G545" s="180"/>
      <c r="H545" s="180"/>
      <c r="I545" s="180"/>
      <c r="J545" s="180"/>
      <c r="K545" s="180"/>
      <c r="L545" s="180"/>
      <c r="M545" s="180"/>
      <c r="N545" s="180"/>
      <c r="O545" s="163"/>
      <c r="P545" s="163"/>
      <c r="Q545" s="163"/>
      <c r="R545" s="163"/>
      <c r="S545" s="163"/>
      <c r="T545" s="163"/>
      <c r="U545" s="163"/>
      <c r="V545" s="163"/>
      <c r="W545" s="163"/>
      <c r="X545" s="163"/>
      <c r="Y545" s="163"/>
      <c r="Z545" s="163"/>
    </row>
    <row r="546" spans="1:26" ht="15" customHeight="1">
      <c r="A546" s="180" t="s">
        <v>454</v>
      </c>
      <c r="B546" s="180">
        <v>16324587</v>
      </c>
      <c r="C546" s="180">
        <v>16324654</v>
      </c>
      <c r="D546" s="180" t="s">
        <v>1254</v>
      </c>
      <c r="E546" s="180"/>
      <c r="F546" s="180"/>
      <c r="G546" s="180"/>
      <c r="H546" s="180"/>
      <c r="I546" s="180"/>
      <c r="J546" s="180"/>
      <c r="K546" s="180"/>
      <c r="L546" s="180"/>
      <c r="M546" s="180"/>
      <c r="N546" s="180"/>
      <c r="O546" s="163"/>
      <c r="P546" s="163"/>
      <c r="Q546" s="163"/>
      <c r="R546" s="163"/>
      <c r="S546" s="163"/>
      <c r="T546" s="163"/>
      <c r="U546" s="163"/>
      <c r="V546" s="163"/>
      <c r="W546" s="163"/>
      <c r="X546" s="163"/>
      <c r="Y546" s="163"/>
      <c r="Z546" s="163"/>
    </row>
    <row r="547" spans="1:26" ht="15" customHeight="1">
      <c r="A547" s="180" t="s">
        <v>454</v>
      </c>
      <c r="B547" s="180">
        <v>16329304</v>
      </c>
      <c r="C547" s="180">
        <v>16329364</v>
      </c>
      <c r="D547" s="180" t="s">
        <v>1255</v>
      </c>
      <c r="E547" s="180"/>
      <c r="F547" s="180"/>
      <c r="G547" s="180"/>
      <c r="H547" s="180"/>
      <c r="I547" s="180"/>
      <c r="J547" s="180"/>
      <c r="K547" s="180"/>
      <c r="L547" s="180"/>
      <c r="M547" s="180"/>
      <c r="N547" s="180"/>
      <c r="O547" s="163"/>
      <c r="P547" s="163"/>
      <c r="Q547" s="163"/>
      <c r="R547" s="163"/>
      <c r="S547" s="163"/>
      <c r="T547" s="163"/>
      <c r="U547" s="163"/>
      <c r="V547" s="163"/>
      <c r="W547" s="163"/>
      <c r="X547" s="163"/>
      <c r="Y547" s="163"/>
      <c r="Z547" s="163"/>
    </row>
    <row r="548" spans="1:26" ht="15" customHeight="1">
      <c r="A548" s="180" t="s">
        <v>454</v>
      </c>
      <c r="B548" s="180">
        <v>16331876</v>
      </c>
      <c r="C548" s="180">
        <v>16350590</v>
      </c>
      <c r="D548" s="180" t="s">
        <v>1256</v>
      </c>
      <c r="E548" s="180"/>
      <c r="F548" s="180"/>
      <c r="G548" s="180"/>
      <c r="H548" s="180"/>
      <c r="I548" s="180"/>
      <c r="J548" s="180"/>
      <c r="K548" s="180"/>
      <c r="L548" s="180"/>
      <c r="M548" s="180"/>
      <c r="N548" s="180"/>
      <c r="O548" s="163"/>
      <c r="P548" s="163"/>
      <c r="Q548" s="163"/>
      <c r="R548" s="163"/>
      <c r="S548" s="163"/>
      <c r="T548" s="163"/>
      <c r="U548" s="163"/>
      <c r="V548" s="163"/>
      <c r="W548" s="163"/>
      <c r="X548" s="163"/>
      <c r="Y548" s="163"/>
      <c r="Z548" s="163"/>
    </row>
    <row r="549" spans="1:26" ht="15" customHeight="1">
      <c r="A549" s="180" t="s">
        <v>454</v>
      </c>
      <c r="B549" s="180">
        <v>16368875</v>
      </c>
      <c r="C549" s="180">
        <v>16368942</v>
      </c>
      <c r="D549" s="180" t="s">
        <v>1257</v>
      </c>
      <c r="E549" s="180"/>
      <c r="F549" s="180"/>
      <c r="G549" s="180"/>
      <c r="H549" s="180"/>
      <c r="I549" s="180"/>
      <c r="J549" s="180"/>
      <c r="K549" s="180"/>
      <c r="L549" s="180"/>
      <c r="M549" s="180"/>
      <c r="N549" s="180"/>
      <c r="O549" s="163"/>
      <c r="P549" s="163"/>
      <c r="Q549" s="163"/>
      <c r="R549" s="163"/>
      <c r="S549" s="163"/>
      <c r="T549" s="163"/>
      <c r="U549" s="163"/>
      <c r="V549" s="163"/>
      <c r="W549" s="163"/>
      <c r="X549" s="163"/>
      <c r="Y549" s="163"/>
      <c r="Z549" s="163"/>
    </row>
    <row r="550" spans="1:26" ht="15" customHeight="1">
      <c r="A550" s="180" t="s">
        <v>454</v>
      </c>
      <c r="B550" s="180">
        <v>16372603</v>
      </c>
      <c r="C550" s="180">
        <v>16372663</v>
      </c>
      <c r="D550" s="180" t="s">
        <v>1258</v>
      </c>
      <c r="E550" s="180"/>
      <c r="F550" s="180"/>
      <c r="G550" s="180"/>
      <c r="H550" s="180"/>
      <c r="I550" s="180"/>
      <c r="J550" s="180"/>
      <c r="K550" s="180"/>
      <c r="L550" s="180"/>
      <c r="M550" s="180"/>
      <c r="N550" s="180"/>
      <c r="O550" s="163"/>
      <c r="P550" s="163"/>
      <c r="Q550" s="163"/>
      <c r="R550" s="163"/>
      <c r="S550" s="163"/>
      <c r="T550" s="163"/>
      <c r="U550" s="163"/>
      <c r="V550" s="163"/>
      <c r="W550" s="163"/>
      <c r="X550" s="163"/>
      <c r="Y550" s="163"/>
      <c r="Z550" s="163"/>
    </row>
    <row r="551" spans="1:26" ht="15" customHeight="1">
      <c r="A551" s="180" t="s">
        <v>454</v>
      </c>
      <c r="B551" s="180">
        <v>16379054</v>
      </c>
      <c r="C551" s="180">
        <v>16393954</v>
      </c>
      <c r="D551" s="180" t="s">
        <v>1259</v>
      </c>
      <c r="E551" s="180"/>
      <c r="F551" s="180"/>
      <c r="G551" s="180"/>
      <c r="H551" s="180"/>
      <c r="I551" s="180"/>
      <c r="J551" s="180"/>
      <c r="K551" s="180"/>
      <c r="L551" s="180"/>
      <c r="M551" s="180"/>
      <c r="N551" s="180"/>
      <c r="O551" s="163"/>
      <c r="P551" s="163"/>
      <c r="Q551" s="163"/>
      <c r="R551" s="163"/>
      <c r="S551" s="163"/>
      <c r="T551" s="163"/>
      <c r="U551" s="163"/>
      <c r="V551" s="163"/>
      <c r="W551" s="163"/>
      <c r="X551" s="163"/>
      <c r="Y551" s="163"/>
      <c r="Z551" s="163"/>
    </row>
    <row r="552" spans="1:26" ht="15" customHeight="1">
      <c r="A552" s="180" t="s">
        <v>454</v>
      </c>
      <c r="B552" s="180">
        <v>16658226</v>
      </c>
      <c r="C552" s="180">
        <v>16664135</v>
      </c>
      <c r="D552" s="180" t="s">
        <v>1260</v>
      </c>
      <c r="E552" s="180"/>
      <c r="F552" s="180"/>
      <c r="G552" s="180"/>
      <c r="H552" s="180"/>
      <c r="I552" s="180"/>
      <c r="J552" s="180"/>
      <c r="K552" s="180"/>
      <c r="L552" s="180"/>
      <c r="M552" s="180"/>
      <c r="N552" s="180"/>
      <c r="O552" s="163"/>
      <c r="P552" s="163"/>
      <c r="Q552" s="163"/>
      <c r="R552" s="163"/>
      <c r="S552" s="163"/>
      <c r="T552" s="163"/>
      <c r="U552" s="163"/>
      <c r="V552" s="163"/>
      <c r="W552" s="163"/>
      <c r="X552" s="163"/>
      <c r="Y552" s="163"/>
      <c r="Z552" s="163"/>
    </row>
    <row r="553" spans="1:26" ht="15" customHeight="1">
      <c r="A553" s="180" t="s">
        <v>454</v>
      </c>
      <c r="B553" s="180">
        <v>16709401</v>
      </c>
      <c r="C553" s="180">
        <v>16709528</v>
      </c>
      <c r="D553" s="180" t="s">
        <v>1261</v>
      </c>
      <c r="E553" s="180"/>
      <c r="F553" s="180"/>
      <c r="G553" s="180"/>
      <c r="H553" s="180"/>
      <c r="I553" s="180"/>
      <c r="J553" s="180"/>
      <c r="K553" s="180"/>
      <c r="L553" s="180"/>
      <c r="M553" s="180"/>
      <c r="N553" s="180"/>
      <c r="O553" s="163"/>
      <c r="P553" s="163"/>
      <c r="Q553" s="163"/>
      <c r="R553" s="163"/>
      <c r="S553" s="163"/>
      <c r="T553" s="163"/>
      <c r="U553" s="163"/>
      <c r="V553" s="163"/>
      <c r="W553" s="163"/>
      <c r="X553" s="163"/>
      <c r="Y553" s="163"/>
      <c r="Z553" s="163"/>
    </row>
    <row r="554" spans="1:26" ht="15" customHeight="1">
      <c r="A554" s="180" t="s">
        <v>454</v>
      </c>
      <c r="B554" s="180">
        <v>16760904</v>
      </c>
      <c r="C554" s="180">
        <v>16762465</v>
      </c>
      <c r="D554" s="180" t="s">
        <v>1262</v>
      </c>
      <c r="E554" s="180"/>
      <c r="F554" s="180"/>
      <c r="G554" s="180"/>
      <c r="H554" s="180"/>
      <c r="I554" s="180"/>
      <c r="J554" s="180"/>
      <c r="K554" s="180"/>
      <c r="L554" s="180"/>
      <c r="M554" s="180"/>
      <c r="N554" s="180"/>
      <c r="O554" s="163"/>
      <c r="P554" s="163"/>
      <c r="Q554" s="163"/>
      <c r="R554" s="163"/>
      <c r="S554" s="163"/>
      <c r="T554" s="163"/>
      <c r="U554" s="163"/>
      <c r="V554" s="163"/>
      <c r="W554" s="163"/>
      <c r="X554" s="163"/>
      <c r="Y554" s="163"/>
      <c r="Z554" s="163"/>
    </row>
    <row r="555" spans="1:26" ht="15" customHeight="1">
      <c r="A555" s="180" t="s">
        <v>454</v>
      </c>
      <c r="B555" s="180">
        <v>17082294</v>
      </c>
      <c r="C555" s="180">
        <v>17085049</v>
      </c>
      <c r="D555" s="180" t="s">
        <v>1263</v>
      </c>
      <c r="E555" s="180"/>
      <c r="F555" s="180"/>
      <c r="G555" s="180"/>
      <c r="H555" s="180"/>
      <c r="I555" s="180"/>
      <c r="J555" s="180"/>
      <c r="K555" s="180"/>
      <c r="L555" s="180"/>
      <c r="M555" s="180"/>
      <c r="N555" s="180"/>
      <c r="O555" s="163"/>
      <c r="P555" s="163"/>
      <c r="Q555" s="163"/>
      <c r="R555" s="163"/>
      <c r="S555" s="163"/>
      <c r="T555" s="163"/>
      <c r="U555" s="163"/>
      <c r="V555" s="163"/>
      <c r="W555" s="163"/>
      <c r="X555" s="163"/>
      <c r="Y555" s="163"/>
      <c r="Z555" s="163"/>
    </row>
    <row r="556" spans="1:26" ht="15" customHeight="1">
      <c r="A556" s="180" t="s">
        <v>454</v>
      </c>
      <c r="B556" s="180">
        <v>17101768</v>
      </c>
      <c r="C556" s="180">
        <v>17470881</v>
      </c>
      <c r="D556" s="180" t="s">
        <v>1264</v>
      </c>
      <c r="E556" s="180"/>
      <c r="F556" s="180"/>
      <c r="G556" s="180"/>
      <c r="H556" s="180"/>
      <c r="I556" s="180"/>
      <c r="J556" s="180"/>
      <c r="K556" s="180"/>
      <c r="L556" s="180"/>
      <c r="M556" s="180"/>
      <c r="N556" s="180"/>
      <c r="O556" s="163"/>
      <c r="P556" s="163"/>
      <c r="Q556" s="163"/>
      <c r="R556" s="163"/>
      <c r="S556" s="163"/>
      <c r="T556" s="163"/>
      <c r="U556" s="163"/>
      <c r="V556" s="163"/>
      <c r="W556" s="163"/>
      <c r="X556" s="163"/>
      <c r="Y556" s="163"/>
      <c r="Z556" s="163"/>
    </row>
    <row r="557" spans="1:26" ht="15" customHeight="1">
      <c r="A557" s="180" t="s">
        <v>454</v>
      </c>
      <c r="B557" s="180">
        <v>17134503</v>
      </c>
      <c r="C557" s="180">
        <v>17138736</v>
      </c>
      <c r="D557" s="180" t="s">
        <v>1265</v>
      </c>
      <c r="E557" s="180"/>
      <c r="F557" s="180"/>
      <c r="G557" s="180"/>
      <c r="H557" s="180"/>
      <c r="I557" s="180"/>
      <c r="J557" s="180"/>
      <c r="K557" s="180"/>
      <c r="L557" s="180"/>
      <c r="M557" s="180"/>
      <c r="N557" s="180"/>
      <c r="O557" s="163"/>
      <c r="P557" s="163"/>
      <c r="Q557" s="163"/>
      <c r="R557" s="163"/>
      <c r="S557" s="163"/>
      <c r="T557" s="163"/>
      <c r="U557" s="163"/>
      <c r="V557" s="163"/>
      <c r="W557" s="163"/>
      <c r="X557" s="163"/>
      <c r="Y557" s="163"/>
      <c r="Z557" s="163"/>
    </row>
    <row r="558" spans="1:26" ht="15" customHeight="1">
      <c r="A558" s="180" t="s">
        <v>454</v>
      </c>
      <c r="B558" s="180">
        <v>17192862</v>
      </c>
      <c r="C558" s="180">
        <v>17194232</v>
      </c>
      <c r="D558" s="180" t="s">
        <v>1266</v>
      </c>
      <c r="E558" s="180"/>
      <c r="F558" s="180"/>
      <c r="G558" s="180"/>
      <c r="H558" s="180"/>
      <c r="I558" s="180"/>
      <c r="J558" s="180"/>
      <c r="K558" s="180"/>
      <c r="L558" s="180"/>
      <c r="M558" s="180"/>
      <c r="N558" s="180"/>
      <c r="O558" s="163"/>
      <c r="P558" s="163"/>
      <c r="Q558" s="163"/>
      <c r="R558" s="163"/>
      <c r="S558" s="163"/>
      <c r="T558" s="163"/>
      <c r="U558" s="163"/>
      <c r="V558" s="163"/>
      <c r="W558" s="163"/>
      <c r="X558" s="163"/>
      <c r="Y558" s="163"/>
      <c r="Z558" s="163"/>
    </row>
    <row r="559" spans="1:26" ht="15" customHeight="1">
      <c r="A559" s="180" t="s">
        <v>454</v>
      </c>
      <c r="B559" s="180">
        <v>17227022</v>
      </c>
      <c r="C559" s="180">
        <v>17228000</v>
      </c>
      <c r="D559" s="180" t="s">
        <v>1267</v>
      </c>
      <c r="E559" s="180"/>
      <c r="F559" s="180"/>
      <c r="G559" s="180"/>
      <c r="H559" s="180"/>
      <c r="I559" s="180"/>
      <c r="J559" s="180"/>
      <c r="K559" s="180"/>
      <c r="L559" s="180"/>
      <c r="M559" s="180"/>
      <c r="N559" s="180"/>
      <c r="O559" s="163"/>
      <c r="P559" s="163"/>
      <c r="Q559" s="163"/>
      <c r="R559" s="163"/>
      <c r="S559" s="163"/>
      <c r="T559" s="163"/>
      <c r="U559" s="163"/>
      <c r="V559" s="163"/>
      <c r="W559" s="163"/>
      <c r="X559" s="163"/>
      <c r="Y559" s="163"/>
      <c r="Z559" s="163"/>
    </row>
    <row r="560" spans="1:26" ht="15" customHeight="1">
      <c r="A560" s="180" t="s">
        <v>454</v>
      </c>
      <c r="B560" s="180">
        <v>17249673</v>
      </c>
      <c r="C560" s="180">
        <v>17251395</v>
      </c>
      <c r="D560" s="180" t="s">
        <v>1268</v>
      </c>
      <c r="E560" s="180"/>
      <c r="F560" s="180"/>
      <c r="G560" s="180"/>
      <c r="H560" s="180"/>
      <c r="I560" s="180"/>
      <c r="J560" s="180"/>
      <c r="K560" s="180"/>
      <c r="L560" s="180"/>
      <c r="M560" s="180"/>
      <c r="N560" s="180"/>
      <c r="O560" s="163"/>
      <c r="P560" s="163"/>
      <c r="Q560" s="163"/>
      <c r="R560" s="163"/>
      <c r="S560" s="163"/>
      <c r="T560" s="163"/>
      <c r="U560" s="163"/>
      <c r="V560" s="163"/>
      <c r="W560" s="163"/>
      <c r="X560" s="163"/>
      <c r="Y560" s="163"/>
      <c r="Z560" s="163"/>
    </row>
    <row r="561" spans="1:26" ht="15" customHeight="1">
      <c r="A561" s="180" t="s">
        <v>454</v>
      </c>
      <c r="B561" s="180">
        <v>17445824</v>
      </c>
      <c r="C561" s="180">
        <v>17446380</v>
      </c>
      <c r="D561" s="180" t="s">
        <v>1269</v>
      </c>
      <c r="E561" s="180"/>
      <c r="F561" s="180"/>
      <c r="G561" s="180"/>
      <c r="H561" s="180"/>
      <c r="I561" s="180"/>
      <c r="J561" s="180"/>
      <c r="K561" s="180"/>
      <c r="L561" s="180"/>
      <c r="M561" s="180"/>
      <c r="N561" s="180"/>
      <c r="O561" s="163"/>
      <c r="P561" s="163"/>
      <c r="Q561" s="163"/>
      <c r="R561" s="163"/>
      <c r="S561" s="163"/>
      <c r="T561" s="163"/>
      <c r="U561" s="163"/>
      <c r="V561" s="163"/>
      <c r="W561" s="163"/>
      <c r="X561" s="163"/>
      <c r="Y561" s="163"/>
      <c r="Z561" s="163"/>
    </row>
    <row r="562" spans="1:26" ht="15" customHeight="1">
      <c r="A562" s="180" t="s">
        <v>454</v>
      </c>
      <c r="B562" s="180">
        <v>17540330</v>
      </c>
      <c r="C562" s="180">
        <v>17540985</v>
      </c>
      <c r="D562" s="180" t="s">
        <v>1270</v>
      </c>
      <c r="E562" s="180"/>
      <c r="F562" s="180"/>
      <c r="G562" s="180"/>
      <c r="H562" s="180"/>
      <c r="I562" s="180"/>
      <c r="J562" s="180"/>
      <c r="K562" s="180"/>
      <c r="L562" s="180"/>
      <c r="M562" s="180"/>
      <c r="N562" s="180"/>
      <c r="O562" s="163"/>
      <c r="P562" s="163"/>
      <c r="Q562" s="163"/>
      <c r="R562" s="163"/>
      <c r="S562" s="163"/>
      <c r="T562" s="163"/>
      <c r="U562" s="163"/>
      <c r="V562" s="163"/>
      <c r="W562" s="163"/>
      <c r="X562" s="163"/>
      <c r="Y562" s="163"/>
      <c r="Z562" s="163"/>
    </row>
    <row r="563" spans="1:26" ht="15" customHeight="1">
      <c r="A563" s="180" t="s">
        <v>454</v>
      </c>
      <c r="B563" s="180">
        <v>17825251</v>
      </c>
      <c r="C563" s="180">
        <v>17826906</v>
      </c>
      <c r="D563" s="180" t="s">
        <v>1271</v>
      </c>
      <c r="E563" s="180"/>
      <c r="F563" s="180"/>
      <c r="G563" s="180"/>
      <c r="H563" s="180"/>
      <c r="I563" s="180"/>
      <c r="J563" s="180"/>
      <c r="K563" s="180"/>
      <c r="L563" s="180"/>
      <c r="M563" s="180"/>
      <c r="N563" s="180"/>
      <c r="O563" s="163"/>
      <c r="P563" s="163"/>
      <c r="Q563" s="163"/>
      <c r="R563" s="163"/>
      <c r="S563" s="163"/>
      <c r="T563" s="163"/>
      <c r="U563" s="163"/>
      <c r="V563" s="163"/>
      <c r="W563" s="163"/>
      <c r="X563" s="163"/>
      <c r="Y563" s="163"/>
      <c r="Z563" s="163"/>
    </row>
    <row r="564" spans="1:26" ht="15" customHeight="1">
      <c r="A564" s="180" t="s">
        <v>454</v>
      </c>
      <c r="B564" s="180">
        <v>17961596</v>
      </c>
      <c r="C564" s="180">
        <v>17962370</v>
      </c>
      <c r="D564" s="180" t="s">
        <v>1272</v>
      </c>
      <c r="E564" s="180"/>
      <c r="F564" s="180"/>
      <c r="G564" s="180"/>
      <c r="H564" s="180"/>
      <c r="I564" s="180"/>
      <c r="J564" s="180"/>
      <c r="K564" s="180"/>
      <c r="L564" s="180"/>
      <c r="M564" s="180"/>
      <c r="N564" s="180"/>
      <c r="O564" s="163"/>
      <c r="P564" s="163"/>
      <c r="Q564" s="163"/>
      <c r="R564" s="163"/>
      <c r="S564" s="163"/>
      <c r="T564" s="163"/>
      <c r="U564" s="163"/>
      <c r="V564" s="163"/>
      <c r="W564" s="163"/>
      <c r="X564" s="163"/>
      <c r="Y564" s="163"/>
      <c r="Z564" s="163"/>
    </row>
    <row r="565" spans="1:26" ht="15" customHeight="1">
      <c r="A565" s="180" t="s">
        <v>454</v>
      </c>
      <c r="B565" s="180">
        <v>17967392</v>
      </c>
      <c r="C565" s="180">
        <v>18151595</v>
      </c>
      <c r="D565" s="180" t="s">
        <v>1273</v>
      </c>
      <c r="E565" s="180"/>
      <c r="F565" s="180"/>
      <c r="G565" s="180"/>
      <c r="H565" s="180"/>
      <c r="I565" s="180"/>
      <c r="J565" s="180"/>
      <c r="K565" s="180"/>
      <c r="L565" s="180"/>
      <c r="M565" s="180"/>
      <c r="N565" s="180"/>
      <c r="O565" s="163"/>
      <c r="P565" s="163"/>
      <c r="Q565" s="163"/>
      <c r="R565" s="163"/>
      <c r="S565" s="163"/>
      <c r="T565" s="163"/>
      <c r="U565" s="163"/>
      <c r="V565" s="163"/>
      <c r="W565" s="163"/>
      <c r="X565" s="163"/>
      <c r="Y565" s="163"/>
      <c r="Z565" s="163"/>
    </row>
    <row r="566" spans="1:26" ht="15" customHeight="1">
      <c r="A566" s="180" t="s">
        <v>454</v>
      </c>
      <c r="B566" s="180">
        <v>18002805</v>
      </c>
      <c r="C566" s="180">
        <v>18173063</v>
      </c>
      <c r="D566" s="180" t="s">
        <v>1274</v>
      </c>
      <c r="E566" s="180"/>
      <c r="F566" s="180"/>
      <c r="G566" s="180"/>
      <c r="H566" s="180"/>
      <c r="I566" s="180"/>
      <c r="J566" s="180"/>
      <c r="K566" s="180"/>
      <c r="L566" s="180"/>
      <c r="M566" s="180"/>
      <c r="N566" s="180"/>
      <c r="O566" s="163"/>
      <c r="P566" s="163"/>
      <c r="Q566" s="163"/>
      <c r="R566" s="163"/>
      <c r="S566" s="163"/>
      <c r="T566" s="163"/>
      <c r="U566" s="163"/>
      <c r="V566" s="163"/>
      <c r="W566" s="163"/>
      <c r="X566" s="163"/>
      <c r="Y566" s="163"/>
      <c r="Z566" s="163"/>
    </row>
    <row r="567" spans="1:26" ht="15" customHeight="1">
      <c r="A567" s="180" t="s">
        <v>454</v>
      </c>
      <c r="B567" s="180">
        <v>18201500</v>
      </c>
      <c r="C567" s="180">
        <v>18201956</v>
      </c>
      <c r="D567" s="180" t="s">
        <v>1275</v>
      </c>
      <c r="E567" s="180"/>
      <c r="F567" s="180"/>
      <c r="G567" s="180"/>
      <c r="H567" s="180"/>
      <c r="I567" s="180"/>
      <c r="J567" s="180"/>
      <c r="K567" s="180"/>
      <c r="L567" s="180"/>
      <c r="M567" s="180"/>
      <c r="N567" s="180"/>
      <c r="O567" s="163"/>
      <c r="P567" s="163"/>
      <c r="Q567" s="163"/>
      <c r="R567" s="163"/>
      <c r="S567" s="163"/>
      <c r="T567" s="163"/>
      <c r="U567" s="163"/>
      <c r="V567" s="163"/>
      <c r="W567" s="163"/>
      <c r="X567" s="163"/>
      <c r="Y567" s="163"/>
      <c r="Z567" s="163"/>
    </row>
    <row r="568" spans="1:26" ht="15" customHeight="1">
      <c r="A568" s="180" t="s">
        <v>454</v>
      </c>
      <c r="B568" s="180">
        <v>18263635</v>
      </c>
      <c r="C568" s="180">
        <v>18263756</v>
      </c>
      <c r="D568" s="180" t="s">
        <v>1276</v>
      </c>
      <c r="E568" s="180"/>
      <c r="F568" s="180"/>
      <c r="G568" s="180"/>
      <c r="H568" s="180"/>
      <c r="I568" s="180"/>
      <c r="J568" s="180"/>
      <c r="K568" s="180"/>
      <c r="L568" s="180"/>
      <c r="M568" s="180"/>
      <c r="N568" s="180"/>
      <c r="O568" s="163"/>
      <c r="P568" s="163"/>
      <c r="Q568" s="163"/>
      <c r="R568" s="163"/>
      <c r="S568" s="163"/>
      <c r="T568" s="163"/>
      <c r="U568" s="163"/>
      <c r="V568" s="163"/>
      <c r="W568" s="163"/>
      <c r="X568" s="163"/>
      <c r="Y568" s="163"/>
      <c r="Z568" s="163"/>
    </row>
    <row r="569" spans="1:26" ht="15" customHeight="1">
      <c r="A569" s="180" t="s">
        <v>454</v>
      </c>
      <c r="B569" s="180">
        <v>18317941</v>
      </c>
      <c r="C569" s="180">
        <v>18336736</v>
      </c>
      <c r="D569" s="180" t="s">
        <v>1277</v>
      </c>
      <c r="E569" s="180"/>
      <c r="F569" s="180"/>
      <c r="G569" s="180"/>
      <c r="H569" s="180"/>
      <c r="I569" s="180"/>
      <c r="J569" s="180"/>
      <c r="K569" s="180"/>
      <c r="L569" s="180"/>
      <c r="M569" s="180"/>
      <c r="N569" s="180"/>
      <c r="O569" s="163"/>
      <c r="P569" s="163"/>
      <c r="Q569" s="163"/>
      <c r="R569" s="163"/>
      <c r="S569" s="163"/>
      <c r="T569" s="163"/>
      <c r="U569" s="163"/>
      <c r="V569" s="163"/>
      <c r="W569" s="163"/>
      <c r="X569" s="163"/>
      <c r="Y569" s="163"/>
      <c r="Z569" s="163"/>
    </row>
    <row r="570" spans="1:26" ht="15" customHeight="1">
      <c r="A570" s="180" t="s">
        <v>454</v>
      </c>
      <c r="B570" s="180">
        <v>18339243</v>
      </c>
      <c r="C570" s="180">
        <v>18339303</v>
      </c>
      <c r="D570" s="180" t="s">
        <v>1278</v>
      </c>
      <c r="E570" s="180"/>
      <c r="F570" s="180"/>
      <c r="G570" s="180"/>
      <c r="H570" s="180"/>
      <c r="I570" s="180"/>
      <c r="J570" s="180"/>
      <c r="K570" s="180"/>
      <c r="L570" s="180"/>
      <c r="M570" s="180"/>
      <c r="N570" s="180"/>
      <c r="O570" s="163"/>
      <c r="P570" s="163"/>
      <c r="Q570" s="163"/>
      <c r="R570" s="163"/>
      <c r="S570" s="163"/>
      <c r="T570" s="163"/>
      <c r="U570" s="163"/>
      <c r="V570" s="163"/>
      <c r="W570" s="163"/>
      <c r="X570" s="163"/>
      <c r="Y570" s="163"/>
      <c r="Z570" s="163"/>
    </row>
    <row r="571" spans="1:26" ht="15" customHeight="1">
      <c r="A571" s="180" t="s">
        <v>454</v>
      </c>
      <c r="B571" s="180">
        <v>18344012</v>
      </c>
      <c r="C571" s="180">
        <v>18344079</v>
      </c>
      <c r="D571" s="180" t="s">
        <v>1279</v>
      </c>
      <c r="E571" s="180"/>
      <c r="F571" s="180"/>
      <c r="G571" s="180"/>
      <c r="H571" s="180"/>
      <c r="I571" s="180"/>
      <c r="J571" s="180"/>
      <c r="K571" s="180"/>
      <c r="L571" s="180"/>
      <c r="M571" s="180"/>
      <c r="N571" s="180"/>
      <c r="O571" s="163"/>
      <c r="P571" s="163"/>
      <c r="Q571" s="163"/>
      <c r="R571" s="163"/>
      <c r="S571" s="163"/>
      <c r="T571" s="163"/>
      <c r="U571" s="163"/>
      <c r="V571" s="163"/>
      <c r="W571" s="163"/>
      <c r="X571" s="163"/>
      <c r="Y571" s="163"/>
      <c r="Z571" s="163"/>
    </row>
    <row r="572" spans="1:26" ht="15" customHeight="1">
      <c r="A572" s="180" t="s">
        <v>454</v>
      </c>
      <c r="B572" s="180">
        <v>18358094</v>
      </c>
      <c r="C572" s="180">
        <v>18376839</v>
      </c>
      <c r="D572" s="180" t="s">
        <v>1280</v>
      </c>
      <c r="E572" s="180"/>
      <c r="F572" s="180"/>
      <c r="G572" s="180"/>
      <c r="H572" s="180"/>
      <c r="I572" s="180"/>
      <c r="J572" s="180"/>
      <c r="K572" s="180"/>
      <c r="L572" s="180"/>
      <c r="M572" s="180"/>
      <c r="N572" s="180"/>
      <c r="O572" s="163"/>
      <c r="P572" s="163"/>
      <c r="Q572" s="163"/>
      <c r="R572" s="163"/>
      <c r="S572" s="163"/>
      <c r="T572" s="163"/>
      <c r="U572" s="163"/>
      <c r="V572" s="163"/>
      <c r="W572" s="163"/>
      <c r="X572" s="163"/>
      <c r="Y572" s="163"/>
      <c r="Z572" s="163"/>
    </row>
    <row r="573" spans="1:26" ht="15" customHeight="1">
      <c r="A573" s="180" t="s">
        <v>454</v>
      </c>
      <c r="B573" s="180">
        <v>18379350</v>
      </c>
      <c r="C573" s="180">
        <v>18379410</v>
      </c>
      <c r="D573" s="180" t="s">
        <v>1281</v>
      </c>
      <c r="E573" s="180"/>
      <c r="F573" s="180"/>
      <c r="G573" s="180"/>
      <c r="H573" s="180"/>
      <c r="I573" s="180"/>
      <c r="J573" s="180"/>
      <c r="K573" s="180"/>
      <c r="L573" s="180"/>
      <c r="M573" s="180"/>
      <c r="N573" s="180"/>
      <c r="O573" s="163"/>
      <c r="P573" s="163"/>
      <c r="Q573" s="163"/>
      <c r="R573" s="163"/>
      <c r="S573" s="163"/>
      <c r="T573" s="163"/>
      <c r="U573" s="163"/>
      <c r="V573" s="163"/>
      <c r="W573" s="163"/>
      <c r="X573" s="163"/>
      <c r="Y573" s="163"/>
      <c r="Z573" s="163"/>
    </row>
    <row r="574" spans="1:26" ht="15" customHeight="1">
      <c r="A574" s="180" t="s">
        <v>454</v>
      </c>
      <c r="B574" s="180">
        <v>18383229</v>
      </c>
      <c r="C574" s="180">
        <v>18383314</v>
      </c>
      <c r="D574" s="180" t="s">
        <v>1282</v>
      </c>
      <c r="E574" s="180"/>
      <c r="F574" s="180"/>
      <c r="G574" s="180"/>
      <c r="H574" s="180"/>
      <c r="I574" s="180"/>
      <c r="J574" s="180"/>
      <c r="K574" s="180"/>
      <c r="L574" s="180"/>
      <c r="M574" s="180"/>
      <c r="N574" s="180"/>
      <c r="O574" s="163"/>
      <c r="P574" s="163"/>
      <c r="Q574" s="163"/>
      <c r="R574" s="163"/>
      <c r="S574" s="163"/>
      <c r="T574" s="163"/>
      <c r="U574" s="163"/>
      <c r="V574" s="163"/>
      <c r="W574" s="163"/>
      <c r="X574" s="163"/>
      <c r="Y574" s="163"/>
      <c r="Z574" s="163"/>
    </row>
    <row r="575" spans="1:26" ht="15" customHeight="1">
      <c r="A575" s="180" t="s">
        <v>454</v>
      </c>
      <c r="B575" s="180">
        <v>18397936</v>
      </c>
      <c r="C575" s="180">
        <v>18398036</v>
      </c>
      <c r="D575" s="180" t="s">
        <v>758</v>
      </c>
      <c r="E575" s="180"/>
      <c r="F575" s="180"/>
      <c r="G575" s="180"/>
      <c r="H575" s="180"/>
      <c r="I575" s="180"/>
      <c r="J575" s="180"/>
      <c r="K575" s="180"/>
      <c r="L575" s="180"/>
      <c r="M575" s="180"/>
      <c r="N575" s="180"/>
      <c r="O575" s="163"/>
      <c r="P575" s="163"/>
      <c r="Q575" s="163"/>
      <c r="R575" s="163"/>
      <c r="S575" s="163"/>
      <c r="T575" s="163"/>
      <c r="U575" s="163"/>
      <c r="V575" s="163"/>
      <c r="W575" s="163"/>
      <c r="X575" s="163"/>
      <c r="Y575" s="163"/>
      <c r="Z575" s="163"/>
    </row>
    <row r="576" spans="1:26" ht="15" customHeight="1">
      <c r="A576" s="180" t="s">
        <v>454</v>
      </c>
      <c r="B576" s="180">
        <v>18402145</v>
      </c>
      <c r="C576" s="180">
        <v>18403604</v>
      </c>
      <c r="D576" s="180" t="s">
        <v>1283</v>
      </c>
      <c r="E576" s="180"/>
      <c r="F576" s="180"/>
      <c r="G576" s="180"/>
      <c r="H576" s="180"/>
      <c r="I576" s="180"/>
      <c r="J576" s="180"/>
      <c r="K576" s="180"/>
      <c r="L576" s="180"/>
      <c r="M576" s="180"/>
      <c r="N576" s="180"/>
      <c r="O576" s="163"/>
      <c r="P576" s="163"/>
      <c r="Q576" s="163"/>
      <c r="R576" s="163"/>
      <c r="S576" s="163"/>
      <c r="T576" s="163"/>
      <c r="U576" s="163"/>
      <c r="V576" s="163"/>
      <c r="W576" s="163"/>
      <c r="X576" s="163"/>
      <c r="Y576" s="163"/>
      <c r="Z576" s="163"/>
    </row>
    <row r="577" spans="1:26" ht="15" customHeight="1">
      <c r="A577" s="180" t="s">
        <v>454</v>
      </c>
      <c r="B577" s="180">
        <v>18402177</v>
      </c>
      <c r="C577" s="180">
        <v>18402271</v>
      </c>
      <c r="D577" s="180" t="s">
        <v>1283</v>
      </c>
      <c r="E577" s="180"/>
      <c r="F577" s="180"/>
      <c r="G577" s="180"/>
      <c r="H577" s="180"/>
      <c r="I577" s="180"/>
      <c r="J577" s="180"/>
      <c r="K577" s="180"/>
      <c r="L577" s="180"/>
      <c r="M577" s="180"/>
      <c r="N577" s="180"/>
      <c r="O577" s="163"/>
      <c r="P577" s="163"/>
      <c r="Q577" s="163"/>
      <c r="R577" s="163"/>
      <c r="S577" s="163"/>
      <c r="T577" s="163"/>
      <c r="U577" s="163"/>
      <c r="V577" s="163"/>
      <c r="W577" s="163"/>
      <c r="X577" s="163"/>
      <c r="Y577" s="163"/>
      <c r="Z577" s="163"/>
    </row>
    <row r="578" spans="1:26" ht="15" customHeight="1">
      <c r="A578" s="180" t="s">
        <v>454</v>
      </c>
      <c r="B578" s="180">
        <v>18405697</v>
      </c>
      <c r="C578" s="180">
        <v>18405762</v>
      </c>
      <c r="D578" s="180" t="s">
        <v>1284</v>
      </c>
      <c r="E578" s="180"/>
      <c r="F578" s="180"/>
      <c r="G578" s="180"/>
      <c r="H578" s="180"/>
      <c r="I578" s="180"/>
      <c r="J578" s="180"/>
      <c r="K578" s="180"/>
      <c r="L578" s="180"/>
      <c r="M578" s="180"/>
      <c r="N578" s="180"/>
      <c r="O578" s="163"/>
      <c r="P578" s="163"/>
      <c r="Q578" s="163"/>
      <c r="R578" s="163"/>
      <c r="S578" s="163"/>
      <c r="T578" s="163"/>
      <c r="U578" s="163"/>
      <c r="V578" s="163"/>
      <c r="W578" s="163"/>
      <c r="X578" s="163"/>
      <c r="Y578" s="163"/>
      <c r="Z578" s="163"/>
    </row>
    <row r="579" spans="1:26" ht="15" customHeight="1">
      <c r="A579" s="180" t="s">
        <v>454</v>
      </c>
      <c r="B579" s="180">
        <v>18411308</v>
      </c>
      <c r="C579" s="180">
        <v>18411851</v>
      </c>
      <c r="D579" s="180" t="s">
        <v>1285</v>
      </c>
      <c r="E579" s="180"/>
      <c r="F579" s="180"/>
      <c r="G579" s="180"/>
      <c r="H579" s="180"/>
      <c r="I579" s="180"/>
      <c r="J579" s="180"/>
      <c r="K579" s="180"/>
      <c r="L579" s="180"/>
      <c r="M579" s="180"/>
      <c r="N579" s="180"/>
      <c r="O579" s="163"/>
      <c r="P579" s="163"/>
      <c r="Q579" s="163"/>
      <c r="R579" s="163"/>
      <c r="S579" s="163"/>
      <c r="T579" s="163"/>
      <c r="U579" s="163"/>
      <c r="V579" s="163"/>
      <c r="W579" s="163"/>
      <c r="X579" s="163"/>
      <c r="Y579" s="163"/>
      <c r="Z579" s="163"/>
    </row>
    <row r="580" spans="1:26" ht="15" customHeight="1">
      <c r="A580" s="180" t="s">
        <v>454</v>
      </c>
      <c r="B580" s="180">
        <v>18411893</v>
      </c>
      <c r="C580" s="180">
        <v>18411977</v>
      </c>
      <c r="D580" s="180" t="s">
        <v>1285</v>
      </c>
      <c r="E580" s="180"/>
      <c r="F580" s="180"/>
      <c r="G580" s="180"/>
      <c r="H580" s="180"/>
      <c r="I580" s="180"/>
      <c r="J580" s="180"/>
      <c r="K580" s="180"/>
      <c r="L580" s="180"/>
      <c r="M580" s="180"/>
      <c r="N580" s="180"/>
      <c r="O580" s="163"/>
      <c r="P580" s="163"/>
      <c r="Q580" s="163"/>
      <c r="R580" s="163"/>
      <c r="S580" s="163"/>
      <c r="T580" s="163"/>
      <c r="U580" s="163"/>
      <c r="V580" s="163"/>
      <c r="W580" s="163"/>
      <c r="X580" s="163"/>
      <c r="Y580" s="163"/>
      <c r="Z580" s="163"/>
    </row>
    <row r="581" spans="1:26" ht="15" customHeight="1">
      <c r="A581" s="180" t="s">
        <v>454</v>
      </c>
      <c r="B581" s="180">
        <v>21587626</v>
      </c>
      <c r="C581" s="180">
        <v>21587864</v>
      </c>
      <c r="D581" s="180" t="s">
        <v>1286</v>
      </c>
      <c r="E581" s="180"/>
      <c r="F581" s="180"/>
      <c r="G581" s="180"/>
      <c r="H581" s="180"/>
      <c r="I581" s="180"/>
      <c r="J581" s="180"/>
      <c r="K581" s="180"/>
      <c r="L581" s="180"/>
      <c r="M581" s="180"/>
      <c r="N581" s="180"/>
      <c r="O581" s="163"/>
      <c r="P581" s="163"/>
      <c r="Q581" s="163"/>
      <c r="R581" s="163"/>
      <c r="S581" s="163"/>
      <c r="T581" s="163"/>
      <c r="U581" s="163"/>
      <c r="V581" s="163"/>
      <c r="W581" s="163"/>
      <c r="X581" s="163"/>
      <c r="Y581" s="163"/>
      <c r="Z581" s="163"/>
    </row>
    <row r="582" spans="1:26" ht="15" customHeight="1">
      <c r="A582" s="180" t="s">
        <v>454</v>
      </c>
      <c r="B582" s="180">
        <v>21599475</v>
      </c>
      <c r="C582" s="180">
        <v>21657473</v>
      </c>
      <c r="D582" s="180" t="s">
        <v>1287</v>
      </c>
      <c r="E582" s="180"/>
      <c r="F582" s="180"/>
      <c r="G582" s="180"/>
      <c r="H582" s="180"/>
      <c r="I582" s="180"/>
      <c r="J582" s="180"/>
      <c r="K582" s="180"/>
      <c r="L582" s="180"/>
      <c r="M582" s="180"/>
      <c r="N582" s="180"/>
      <c r="O582" s="163"/>
      <c r="P582" s="163"/>
      <c r="Q582" s="163"/>
      <c r="R582" s="163"/>
      <c r="S582" s="163"/>
      <c r="T582" s="163"/>
      <c r="U582" s="163"/>
      <c r="V582" s="163"/>
      <c r="W582" s="163"/>
      <c r="X582" s="163"/>
      <c r="Y582" s="163"/>
      <c r="Z582" s="163"/>
    </row>
    <row r="583" spans="1:26" ht="15" customHeight="1">
      <c r="A583" s="180" t="s">
        <v>454</v>
      </c>
      <c r="B583" s="180">
        <v>21626741</v>
      </c>
      <c r="C583" s="180">
        <v>21627569</v>
      </c>
      <c r="D583" s="180" t="s">
        <v>1288</v>
      </c>
      <c r="E583" s="180"/>
      <c r="F583" s="180"/>
      <c r="G583" s="180"/>
      <c r="H583" s="180"/>
      <c r="I583" s="180"/>
      <c r="J583" s="180"/>
      <c r="K583" s="180"/>
      <c r="L583" s="180"/>
      <c r="M583" s="180"/>
      <c r="N583" s="180"/>
      <c r="O583" s="163"/>
      <c r="P583" s="163"/>
      <c r="Q583" s="163"/>
      <c r="R583" s="163"/>
      <c r="S583" s="163"/>
      <c r="T583" s="163"/>
      <c r="U583" s="163"/>
      <c r="V583" s="163"/>
      <c r="W583" s="163"/>
      <c r="X583" s="163"/>
      <c r="Y583" s="163"/>
      <c r="Z583" s="163"/>
    </row>
    <row r="584" spans="1:26" ht="15" customHeight="1">
      <c r="A584" s="180" t="s">
        <v>454</v>
      </c>
      <c r="B584" s="180">
        <v>21639536</v>
      </c>
      <c r="C584" s="180">
        <v>21652660</v>
      </c>
      <c r="D584" s="180" t="s">
        <v>1289</v>
      </c>
      <c r="E584" s="180"/>
      <c r="F584" s="180"/>
      <c r="G584" s="180"/>
      <c r="H584" s="180"/>
      <c r="I584" s="180"/>
      <c r="J584" s="180"/>
      <c r="K584" s="180"/>
      <c r="L584" s="180"/>
      <c r="M584" s="180"/>
      <c r="N584" s="180"/>
      <c r="O584" s="163"/>
      <c r="P584" s="163"/>
      <c r="Q584" s="163"/>
      <c r="R584" s="163"/>
      <c r="S584" s="163"/>
      <c r="T584" s="163"/>
      <c r="U584" s="163"/>
      <c r="V584" s="163"/>
      <c r="W584" s="163"/>
      <c r="X584" s="163"/>
      <c r="Y584" s="163"/>
      <c r="Z584" s="163"/>
    </row>
    <row r="585" spans="1:26" ht="15" customHeight="1">
      <c r="A585" s="180" t="s">
        <v>454</v>
      </c>
      <c r="B585" s="180">
        <v>21642053</v>
      </c>
      <c r="C585" s="180">
        <v>21642160</v>
      </c>
      <c r="D585" s="180" t="s">
        <v>1290</v>
      </c>
      <c r="E585" s="180"/>
      <c r="F585" s="180"/>
      <c r="G585" s="180"/>
      <c r="H585" s="180"/>
      <c r="I585" s="180"/>
      <c r="J585" s="180"/>
      <c r="K585" s="180"/>
      <c r="L585" s="180"/>
      <c r="M585" s="180"/>
      <c r="N585" s="180"/>
      <c r="O585" s="163"/>
      <c r="P585" s="163"/>
      <c r="Q585" s="163"/>
      <c r="R585" s="163"/>
      <c r="S585" s="163"/>
      <c r="T585" s="163"/>
      <c r="U585" s="163"/>
      <c r="V585" s="163"/>
      <c r="W585" s="163"/>
      <c r="X585" s="163"/>
      <c r="Y585" s="163"/>
      <c r="Z585" s="163"/>
    </row>
    <row r="586" spans="1:26" ht="15" customHeight="1">
      <c r="A586" s="180" t="s">
        <v>454</v>
      </c>
      <c r="B586" s="180">
        <v>21642293</v>
      </c>
      <c r="C586" s="180">
        <v>21642400</v>
      </c>
      <c r="D586" s="180" t="s">
        <v>1291</v>
      </c>
      <c r="E586" s="180"/>
      <c r="F586" s="180"/>
      <c r="G586" s="180"/>
      <c r="H586" s="180"/>
      <c r="I586" s="180"/>
      <c r="J586" s="180"/>
      <c r="K586" s="180"/>
      <c r="L586" s="180"/>
      <c r="M586" s="180"/>
      <c r="N586" s="180"/>
      <c r="O586" s="163"/>
      <c r="P586" s="163"/>
      <c r="Q586" s="163"/>
      <c r="R586" s="163"/>
      <c r="S586" s="163"/>
      <c r="T586" s="163"/>
      <c r="U586" s="163"/>
      <c r="V586" s="163"/>
      <c r="W586" s="163"/>
      <c r="X586" s="163"/>
      <c r="Y586" s="163"/>
      <c r="Z586" s="163"/>
    </row>
    <row r="587" spans="1:26" ht="15" customHeight="1">
      <c r="A587" s="180" t="s">
        <v>454</v>
      </c>
      <c r="B587" s="180">
        <v>21678513</v>
      </c>
      <c r="C587" s="180">
        <v>21760729</v>
      </c>
      <c r="D587" s="180" t="s">
        <v>1292</v>
      </c>
      <c r="E587" s="180"/>
      <c r="F587" s="180"/>
      <c r="G587" s="180"/>
      <c r="H587" s="180"/>
      <c r="I587" s="180"/>
      <c r="J587" s="180"/>
      <c r="K587" s="180"/>
      <c r="L587" s="180"/>
      <c r="M587" s="180"/>
      <c r="N587" s="180"/>
      <c r="O587" s="163"/>
      <c r="P587" s="163"/>
      <c r="Q587" s="163"/>
      <c r="R587" s="163"/>
      <c r="S587" s="163"/>
      <c r="T587" s="163"/>
      <c r="U587" s="163"/>
      <c r="V587" s="163"/>
      <c r="W587" s="163"/>
      <c r="X587" s="163"/>
      <c r="Y587" s="163"/>
      <c r="Z587" s="163"/>
    </row>
    <row r="588" spans="1:26" ht="15" customHeight="1">
      <c r="A588" s="180" t="s">
        <v>454</v>
      </c>
      <c r="B588" s="180">
        <v>21794094</v>
      </c>
      <c r="C588" s="180">
        <v>21795759</v>
      </c>
      <c r="D588" s="180" t="s">
        <v>1293</v>
      </c>
      <c r="E588" s="180"/>
      <c r="F588" s="180"/>
      <c r="G588" s="180"/>
      <c r="H588" s="180"/>
      <c r="I588" s="180"/>
      <c r="J588" s="180"/>
      <c r="K588" s="180"/>
      <c r="L588" s="180"/>
      <c r="M588" s="180"/>
      <c r="N588" s="180"/>
      <c r="O588" s="163"/>
      <c r="P588" s="163"/>
      <c r="Q588" s="163"/>
      <c r="R588" s="163"/>
      <c r="S588" s="163"/>
      <c r="T588" s="163"/>
      <c r="U588" s="163"/>
      <c r="V588" s="163"/>
      <c r="W588" s="163"/>
      <c r="X588" s="163"/>
      <c r="Y588" s="163"/>
      <c r="Z588" s="163"/>
    </row>
    <row r="589" spans="1:26" ht="15" customHeight="1">
      <c r="A589" s="180" t="s">
        <v>454</v>
      </c>
      <c r="B589" s="180">
        <v>21834568</v>
      </c>
      <c r="C589" s="180">
        <v>21857418</v>
      </c>
      <c r="D589" s="180" t="s">
        <v>1294</v>
      </c>
      <c r="E589" s="180"/>
      <c r="F589" s="180"/>
      <c r="G589" s="180"/>
      <c r="H589" s="180"/>
      <c r="I589" s="180"/>
      <c r="J589" s="180"/>
      <c r="K589" s="180"/>
      <c r="L589" s="180"/>
      <c r="M589" s="180"/>
      <c r="N589" s="180"/>
      <c r="O589" s="163"/>
      <c r="P589" s="163"/>
      <c r="Q589" s="163"/>
      <c r="R589" s="163"/>
      <c r="S589" s="163"/>
      <c r="T589" s="163"/>
      <c r="U589" s="163"/>
      <c r="V589" s="163"/>
      <c r="W589" s="163"/>
      <c r="X589" s="163"/>
      <c r="Y589" s="163"/>
      <c r="Z589" s="163"/>
    </row>
    <row r="590" spans="1:26" ht="15" customHeight="1">
      <c r="A590" s="180" t="s">
        <v>454</v>
      </c>
      <c r="B590" s="180">
        <v>21876369</v>
      </c>
      <c r="C590" s="180">
        <v>21876478</v>
      </c>
      <c r="D590" s="180" t="s">
        <v>1295</v>
      </c>
      <c r="E590" s="180"/>
      <c r="F590" s="180"/>
      <c r="G590" s="180"/>
      <c r="H590" s="180"/>
      <c r="I590" s="180"/>
      <c r="J590" s="180"/>
      <c r="K590" s="180"/>
      <c r="L590" s="180"/>
      <c r="M590" s="180"/>
      <c r="N590" s="180"/>
      <c r="O590" s="163"/>
      <c r="P590" s="163"/>
      <c r="Q590" s="163"/>
      <c r="R590" s="163"/>
      <c r="S590" s="163"/>
      <c r="T590" s="163"/>
      <c r="U590" s="163"/>
      <c r="V590" s="163"/>
      <c r="W590" s="163"/>
      <c r="X590" s="163"/>
      <c r="Y590" s="163"/>
      <c r="Z590" s="163"/>
    </row>
    <row r="591" spans="1:26" ht="15" customHeight="1">
      <c r="A591" s="180" t="s">
        <v>454</v>
      </c>
      <c r="B591" s="180">
        <v>21950217</v>
      </c>
      <c r="C591" s="180">
        <v>21951708</v>
      </c>
      <c r="D591" s="180" t="s">
        <v>1296</v>
      </c>
      <c r="E591" s="180"/>
      <c r="F591" s="180"/>
      <c r="G591" s="180"/>
      <c r="H591" s="180"/>
      <c r="I591" s="180"/>
      <c r="J591" s="180"/>
      <c r="K591" s="180"/>
      <c r="L591" s="180"/>
      <c r="M591" s="180"/>
      <c r="N591" s="180"/>
      <c r="O591" s="163"/>
      <c r="P591" s="163"/>
      <c r="Q591" s="163"/>
      <c r="R591" s="163"/>
      <c r="S591" s="163"/>
      <c r="T591" s="163"/>
      <c r="U591" s="163"/>
      <c r="V591" s="163"/>
      <c r="W591" s="163"/>
      <c r="X591" s="163"/>
      <c r="Y591" s="163"/>
      <c r="Z591" s="163"/>
    </row>
    <row r="592" spans="1:26" ht="15" customHeight="1">
      <c r="A592" s="180" t="s">
        <v>454</v>
      </c>
      <c r="B592" s="180">
        <v>21952659</v>
      </c>
      <c r="C592" s="180">
        <v>21983660</v>
      </c>
      <c r="D592" s="180" t="s">
        <v>1297</v>
      </c>
      <c r="E592" s="180"/>
      <c r="F592" s="180"/>
      <c r="G592" s="180"/>
      <c r="H592" s="180"/>
      <c r="I592" s="180"/>
      <c r="J592" s="180"/>
      <c r="K592" s="180"/>
      <c r="L592" s="180"/>
      <c r="M592" s="180"/>
      <c r="N592" s="180"/>
      <c r="O592" s="163"/>
      <c r="P592" s="163"/>
      <c r="Q592" s="163"/>
      <c r="R592" s="163"/>
      <c r="S592" s="163"/>
      <c r="T592" s="163"/>
      <c r="U592" s="163"/>
      <c r="V592" s="163"/>
      <c r="W592" s="163"/>
      <c r="X592" s="163"/>
      <c r="Y592" s="163"/>
      <c r="Z592" s="163"/>
    </row>
    <row r="593" spans="1:26" ht="15" customHeight="1">
      <c r="A593" s="180" t="s">
        <v>454</v>
      </c>
      <c r="B593" s="180">
        <v>21983864</v>
      </c>
      <c r="C593" s="180">
        <v>22001110</v>
      </c>
      <c r="D593" s="180" t="s">
        <v>1298</v>
      </c>
      <c r="E593" s="180"/>
      <c r="F593" s="180"/>
      <c r="G593" s="180"/>
      <c r="H593" s="180"/>
      <c r="I593" s="180"/>
      <c r="J593" s="180"/>
      <c r="K593" s="180"/>
      <c r="L593" s="180"/>
      <c r="M593" s="180"/>
      <c r="N593" s="180"/>
      <c r="O593" s="163"/>
      <c r="P593" s="163"/>
      <c r="Q593" s="163"/>
      <c r="R593" s="163"/>
      <c r="S593" s="163"/>
      <c r="T593" s="163"/>
      <c r="U593" s="163"/>
      <c r="V593" s="163"/>
      <c r="W593" s="163"/>
      <c r="X593" s="163"/>
      <c r="Y593" s="163"/>
      <c r="Z593" s="163"/>
    </row>
    <row r="594" spans="1:26" ht="15" customHeight="1">
      <c r="A594" s="180" t="s">
        <v>454</v>
      </c>
      <c r="B594" s="180">
        <v>22007479</v>
      </c>
      <c r="C594" s="180">
        <v>22008062</v>
      </c>
      <c r="D594" s="180" t="s">
        <v>1299</v>
      </c>
      <c r="E594" s="180"/>
      <c r="F594" s="180"/>
      <c r="G594" s="180"/>
      <c r="H594" s="180"/>
      <c r="I594" s="180"/>
      <c r="J594" s="180"/>
      <c r="K594" s="180"/>
      <c r="L594" s="180"/>
      <c r="M594" s="180"/>
      <c r="N594" s="180"/>
      <c r="O594" s="163"/>
      <c r="P594" s="163"/>
      <c r="Q594" s="163"/>
      <c r="R594" s="163"/>
      <c r="S594" s="163"/>
      <c r="T594" s="163"/>
      <c r="U594" s="163"/>
      <c r="V594" s="163"/>
      <c r="W594" s="163"/>
      <c r="X594" s="163"/>
      <c r="Y594" s="163"/>
      <c r="Z594" s="163"/>
    </row>
    <row r="595" spans="1:26" ht="15" customHeight="1">
      <c r="A595" s="180" t="s">
        <v>454</v>
      </c>
      <c r="B595" s="180">
        <v>22008208</v>
      </c>
      <c r="C595" s="180">
        <v>22084643</v>
      </c>
      <c r="D595" s="180" t="s">
        <v>1300</v>
      </c>
      <c r="E595" s="180"/>
      <c r="F595" s="180"/>
      <c r="G595" s="180"/>
      <c r="H595" s="180"/>
      <c r="I595" s="180"/>
      <c r="J595" s="180"/>
      <c r="K595" s="180"/>
      <c r="L595" s="180"/>
      <c r="M595" s="180"/>
      <c r="N595" s="180"/>
      <c r="O595" s="163"/>
      <c r="P595" s="163"/>
      <c r="Q595" s="163"/>
      <c r="R595" s="163"/>
      <c r="S595" s="163"/>
      <c r="T595" s="163"/>
      <c r="U595" s="163"/>
      <c r="V595" s="163"/>
      <c r="W595" s="163"/>
      <c r="X595" s="163"/>
      <c r="Y595" s="163"/>
      <c r="Z595" s="163"/>
    </row>
    <row r="596" spans="1:26" ht="15" customHeight="1">
      <c r="A596" s="180" t="s">
        <v>454</v>
      </c>
      <c r="B596" s="180">
        <v>22086986</v>
      </c>
      <c r="C596" s="180">
        <v>22092231</v>
      </c>
      <c r="D596" s="180" t="s">
        <v>1301</v>
      </c>
      <c r="E596" s="180"/>
      <c r="F596" s="180"/>
      <c r="G596" s="180"/>
      <c r="H596" s="180"/>
      <c r="I596" s="180"/>
      <c r="J596" s="180"/>
      <c r="K596" s="180"/>
      <c r="L596" s="180"/>
      <c r="M596" s="180"/>
      <c r="N596" s="180"/>
      <c r="O596" s="163"/>
      <c r="P596" s="163"/>
      <c r="Q596" s="163"/>
      <c r="R596" s="163"/>
      <c r="S596" s="163"/>
      <c r="T596" s="163"/>
      <c r="U596" s="163"/>
      <c r="V596" s="163"/>
      <c r="W596" s="163"/>
      <c r="X596" s="163"/>
      <c r="Y596" s="163"/>
      <c r="Z596" s="163"/>
    </row>
    <row r="597" spans="1:26" ht="15" customHeight="1">
      <c r="A597" s="180" t="s">
        <v>454</v>
      </c>
      <c r="B597" s="180">
        <v>22092541</v>
      </c>
      <c r="C597" s="180">
        <v>22156966</v>
      </c>
      <c r="D597" s="180" t="s">
        <v>1302</v>
      </c>
      <c r="E597" s="180"/>
      <c r="F597" s="180"/>
      <c r="G597" s="180"/>
      <c r="H597" s="180"/>
      <c r="I597" s="180"/>
      <c r="J597" s="180"/>
      <c r="K597" s="180"/>
      <c r="L597" s="180"/>
      <c r="M597" s="180"/>
      <c r="N597" s="180"/>
      <c r="O597" s="163"/>
      <c r="P597" s="163"/>
      <c r="Q597" s="163"/>
      <c r="R597" s="163"/>
      <c r="S597" s="163"/>
      <c r="T597" s="163"/>
      <c r="U597" s="163"/>
      <c r="V597" s="163"/>
      <c r="W597" s="163"/>
      <c r="X597" s="163"/>
      <c r="Y597" s="163"/>
      <c r="Z597" s="163"/>
    </row>
    <row r="598" spans="1:26" ht="15" customHeight="1">
      <c r="A598" s="180" t="s">
        <v>454</v>
      </c>
      <c r="B598" s="180">
        <v>22165582</v>
      </c>
      <c r="C598" s="180">
        <v>22191754</v>
      </c>
      <c r="D598" s="180" t="s">
        <v>1303</v>
      </c>
      <c r="E598" s="180"/>
      <c r="F598" s="180"/>
      <c r="G598" s="180"/>
      <c r="H598" s="180"/>
      <c r="I598" s="180"/>
      <c r="J598" s="180"/>
      <c r="K598" s="180"/>
      <c r="L598" s="180"/>
      <c r="M598" s="180"/>
      <c r="N598" s="180"/>
      <c r="O598" s="163"/>
      <c r="P598" s="163"/>
      <c r="Q598" s="163"/>
      <c r="R598" s="163"/>
      <c r="S598" s="163"/>
      <c r="T598" s="163"/>
      <c r="U598" s="163"/>
      <c r="V598" s="163"/>
      <c r="W598" s="163"/>
      <c r="X598" s="163"/>
      <c r="Y598" s="163"/>
      <c r="Z598" s="163"/>
    </row>
    <row r="599" spans="1:26" ht="15" customHeight="1">
      <c r="A599" s="180" t="s">
        <v>454</v>
      </c>
      <c r="B599" s="180">
        <v>22206281</v>
      </c>
      <c r="C599" s="180">
        <v>22288732</v>
      </c>
      <c r="D599" s="180" t="s">
        <v>1304</v>
      </c>
      <c r="E599" s="180"/>
      <c r="F599" s="180"/>
      <c r="G599" s="180"/>
      <c r="H599" s="180"/>
      <c r="I599" s="180"/>
      <c r="J599" s="180"/>
      <c r="K599" s="180"/>
      <c r="L599" s="180"/>
      <c r="M599" s="180"/>
      <c r="N599" s="180"/>
      <c r="O599" s="163"/>
      <c r="P599" s="163"/>
      <c r="Q599" s="163"/>
      <c r="R599" s="163"/>
      <c r="S599" s="163"/>
      <c r="T599" s="163"/>
      <c r="U599" s="163"/>
      <c r="V599" s="163"/>
      <c r="W599" s="163"/>
      <c r="X599" s="163"/>
      <c r="Y599" s="163"/>
      <c r="Z599" s="163"/>
    </row>
    <row r="600" spans="1:26" ht="15" customHeight="1">
      <c r="A600" s="180" t="s">
        <v>454</v>
      </c>
      <c r="B600" s="180">
        <v>22286707</v>
      </c>
      <c r="C600" s="180">
        <v>22288738</v>
      </c>
      <c r="D600" s="180" t="s">
        <v>1305</v>
      </c>
      <c r="E600" s="180"/>
      <c r="F600" s="180"/>
      <c r="G600" s="180"/>
      <c r="H600" s="180"/>
      <c r="I600" s="180"/>
      <c r="J600" s="180"/>
      <c r="K600" s="180"/>
      <c r="L600" s="180"/>
      <c r="M600" s="180"/>
      <c r="N600" s="180"/>
      <c r="O600" s="163"/>
      <c r="P600" s="163"/>
      <c r="Q600" s="163"/>
      <c r="R600" s="163"/>
      <c r="S600" s="163"/>
      <c r="T600" s="163"/>
      <c r="U600" s="163"/>
      <c r="V600" s="163"/>
      <c r="W600" s="163"/>
      <c r="X600" s="163"/>
      <c r="Y600" s="163"/>
      <c r="Z600" s="163"/>
    </row>
    <row r="601" spans="1:26" ht="15" customHeight="1">
      <c r="A601" s="180" t="s">
        <v>454</v>
      </c>
      <c r="B601" s="180">
        <v>22297408</v>
      </c>
      <c r="C601" s="180">
        <v>22335103</v>
      </c>
      <c r="D601" s="180" t="s">
        <v>1306</v>
      </c>
      <c r="E601" s="180"/>
      <c r="F601" s="180"/>
      <c r="G601" s="180"/>
      <c r="H601" s="180"/>
      <c r="I601" s="180"/>
      <c r="J601" s="180"/>
      <c r="K601" s="180"/>
      <c r="L601" s="180"/>
      <c r="M601" s="180"/>
      <c r="N601" s="180"/>
      <c r="O601" s="163"/>
      <c r="P601" s="163"/>
      <c r="Q601" s="163"/>
      <c r="R601" s="163"/>
      <c r="S601" s="163"/>
      <c r="T601" s="163"/>
      <c r="U601" s="163"/>
      <c r="V601" s="163"/>
      <c r="W601" s="163"/>
      <c r="X601" s="163"/>
      <c r="Y601" s="163"/>
      <c r="Z601" s="163"/>
    </row>
    <row r="602" spans="1:26" ht="15" customHeight="1">
      <c r="A602" s="180" t="s">
        <v>454</v>
      </c>
      <c r="B602" s="180">
        <v>22345935</v>
      </c>
      <c r="C602" s="180">
        <v>22374617</v>
      </c>
      <c r="D602" s="180" t="s">
        <v>1307</v>
      </c>
      <c r="E602" s="180"/>
      <c r="F602" s="180"/>
      <c r="G602" s="180"/>
      <c r="H602" s="180"/>
      <c r="I602" s="180"/>
      <c r="J602" s="180"/>
      <c r="K602" s="180"/>
      <c r="L602" s="180"/>
      <c r="M602" s="180"/>
      <c r="N602" s="180"/>
      <c r="O602" s="163"/>
      <c r="P602" s="163"/>
      <c r="Q602" s="163"/>
      <c r="R602" s="163"/>
      <c r="S602" s="163"/>
      <c r="T602" s="163"/>
      <c r="U602" s="163"/>
      <c r="V602" s="163"/>
      <c r="W602" s="163"/>
      <c r="X602" s="163"/>
      <c r="Y602" s="163"/>
      <c r="Z602" s="163"/>
    </row>
    <row r="603" spans="1:26" ht="15" customHeight="1">
      <c r="A603" s="180" t="s">
        <v>454</v>
      </c>
      <c r="B603" s="180">
        <v>22365120</v>
      </c>
      <c r="C603" s="180">
        <v>22369047</v>
      </c>
      <c r="D603" s="180" t="s">
        <v>1308</v>
      </c>
      <c r="E603" s="180"/>
      <c r="F603" s="180"/>
      <c r="G603" s="180"/>
      <c r="H603" s="180"/>
      <c r="I603" s="180"/>
      <c r="J603" s="180"/>
      <c r="K603" s="180"/>
      <c r="L603" s="180"/>
      <c r="M603" s="180"/>
      <c r="N603" s="180"/>
      <c r="O603" s="163"/>
      <c r="P603" s="163"/>
      <c r="Q603" s="163"/>
      <c r="R603" s="163"/>
      <c r="S603" s="163"/>
      <c r="T603" s="163"/>
      <c r="U603" s="163"/>
      <c r="V603" s="163"/>
      <c r="W603" s="163"/>
      <c r="X603" s="163"/>
      <c r="Y603" s="163"/>
      <c r="Z603" s="163"/>
    </row>
    <row r="604" spans="1:26" ht="15" customHeight="1">
      <c r="A604" s="180" t="s">
        <v>454</v>
      </c>
      <c r="B604" s="180">
        <v>22374886</v>
      </c>
      <c r="C604" s="180">
        <v>22378180</v>
      </c>
      <c r="D604" s="180" t="s">
        <v>1309</v>
      </c>
      <c r="E604" s="180"/>
      <c r="F604" s="180"/>
      <c r="G604" s="180"/>
      <c r="H604" s="180"/>
      <c r="I604" s="180"/>
      <c r="J604" s="180"/>
      <c r="K604" s="180"/>
      <c r="L604" s="180"/>
      <c r="M604" s="180"/>
      <c r="N604" s="180"/>
      <c r="O604" s="163"/>
      <c r="P604" s="163"/>
      <c r="Q604" s="163"/>
      <c r="R604" s="163"/>
      <c r="S604" s="163"/>
      <c r="T604" s="163"/>
      <c r="U604" s="163"/>
      <c r="V604" s="163"/>
      <c r="W604" s="163"/>
      <c r="X604" s="163"/>
      <c r="Y604" s="163"/>
      <c r="Z604" s="163"/>
    </row>
    <row r="605" spans="1:26" ht="15" customHeight="1">
      <c r="A605" s="180" t="s">
        <v>454</v>
      </c>
      <c r="B605" s="180">
        <v>22494686</v>
      </c>
      <c r="C605" s="180">
        <v>22494795</v>
      </c>
      <c r="D605" s="180" t="s">
        <v>1310</v>
      </c>
      <c r="E605" s="180"/>
      <c r="F605" s="180"/>
      <c r="G605" s="180"/>
      <c r="H605" s="180"/>
      <c r="I605" s="180"/>
      <c r="J605" s="180"/>
      <c r="K605" s="180"/>
      <c r="L605" s="180"/>
      <c r="M605" s="180"/>
      <c r="N605" s="180"/>
      <c r="O605" s="163"/>
      <c r="P605" s="163"/>
      <c r="Q605" s="163"/>
      <c r="R605" s="163"/>
      <c r="S605" s="163"/>
      <c r="T605" s="163"/>
      <c r="U605" s="163"/>
      <c r="V605" s="163"/>
      <c r="W605" s="163"/>
      <c r="X605" s="163"/>
      <c r="Y605" s="163"/>
      <c r="Z605" s="163"/>
    </row>
    <row r="606" spans="1:26" ht="15" customHeight="1">
      <c r="A606" s="180" t="s">
        <v>454</v>
      </c>
      <c r="B606" s="180">
        <v>22513522</v>
      </c>
      <c r="C606" s="180">
        <v>22536505</v>
      </c>
      <c r="D606" s="180" t="s">
        <v>1311</v>
      </c>
      <c r="E606" s="180"/>
      <c r="F606" s="180"/>
      <c r="G606" s="180"/>
      <c r="H606" s="180"/>
      <c r="I606" s="180"/>
      <c r="J606" s="180"/>
      <c r="K606" s="180"/>
      <c r="L606" s="180"/>
      <c r="M606" s="180"/>
      <c r="N606" s="180"/>
      <c r="O606" s="163"/>
      <c r="P606" s="163"/>
      <c r="Q606" s="163"/>
      <c r="R606" s="163"/>
      <c r="S606" s="163"/>
      <c r="T606" s="163"/>
      <c r="U606" s="163"/>
      <c r="V606" s="163"/>
      <c r="W606" s="163"/>
      <c r="X606" s="163"/>
      <c r="Y606" s="163"/>
      <c r="Z606" s="163"/>
    </row>
    <row r="607" spans="1:26" ht="15" customHeight="1">
      <c r="A607" s="180" t="s">
        <v>454</v>
      </c>
      <c r="B607" s="180">
        <v>22610530</v>
      </c>
      <c r="C607" s="180">
        <v>22612196</v>
      </c>
      <c r="D607" s="180" t="s">
        <v>1312</v>
      </c>
      <c r="E607" s="180"/>
      <c r="F607" s="180"/>
      <c r="G607" s="180"/>
      <c r="H607" s="180"/>
      <c r="I607" s="180"/>
      <c r="J607" s="180"/>
      <c r="K607" s="180"/>
      <c r="L607" s="180"/>
      <c r="M607" s="180"/>
      <c r="N607" s="180"/>
      <c r="O607" s="163"/>
      <c r="P607" s="163"/>
      <c r="Q607" s="163"/>
      <c r="R607" s="163"/>
      <c r="S607" s="163"/>
      <c r="T607" s="163"/>
      <c r="U607" s="163"/>
      <c r="V607" s="163"/>
      <c r="W607" s="163"/>
      <c r="X607" s="163"/>
      <c r="Y607" s="163"/>
      <c r="Z607" s="163"/>
    </row>
    <row r="608" spans="1:26" ht="15" customHeight="1">
      <c r="A608" s="180" t="s">
        <v>454</v>
      </c>
      <c r="B608" s="180">
        <v>22612542</v>
      </c>
      <c r="C608" s="180">
        <v>22613483</v>
      </c>
      <c r="D608" s="180" t="s">
        <v>1313</v>
      </c>
      <c r="E608" s="180"/>
      <c r="F608" s="180"/>
      <c r="G608" s="180"/>
      <c r="H608" s="180"/>
      <c r="I608" s="180"/>
      <c r="J608" s="180"/>
      <c r="K608" s="180"/>
      <c r="L608" s="180"/>
      <c r="M608" s="180"/>
      <c r="N608" s="180"/>
      <c r="O608" s="163"/>
      <c r="P608" s="163"/>
      <c r="Q608" s="163"/>
      <c r="R608" s="163"/>
      <c r="S608" s="163"/>
      <c r="T608" s="163"/>
      <c r="U608" s="163"/>
      <c r="V608" s="163"/>
      <c r="W608" s="163"/>
      <c r="X608" s="163"/>
      <c r="Y608" s="163"/>
      <c r="Z608" s="163"/>
    </row>
    <row r="609" spans="1:26" ht="15" customHeight="1">
      <c r="A609" s="180" t="s">
        <v>454</v>
      </c>
      <c r="B609" s="180">
        <v>28456423</v>
      </c>
      <c r="C609" s="180">
        <v>28471175</v>
      </c>
      <c r="D609" s="180" t="s">
        <v>1314</v>
      </c>
      <c r="E609" s="180"/>
      <c r="F609" s="180"/>
      <c r="G609" s="180"/>
      <c r="H609" s="180"/>
      <c r="I609" s="180"/>
      <c r="J609" s="180"/>
      <c r="K609" s="180"/>
      <c r="L609" s="180"/>
      <c r="M609" s="180"/>
      <c r="N609" s="180"/>
      <c r="O609" s="163"/>
      <c r="P609" s="163"/>
      <c r="Q609" s="163"/>
      <c r="R609" s="163"/>
      <c r="S609" s="163"/>
      <c r="T609" s="163"/>
      <c r="U609" s="163"/>
      <c r="V609" s="163"/>
      <c r="W609" s="163"/>
      <c r="X609" s="163"/>
      <c r="Y609" s="163"/>
      <c r="Z609" s="163"/>
    </row>
    <row r="610" spans="1:26" ht="15" customHeight="1">
      <c r="A610" s="180" t="s">
        <v>454</v>
      </c>
      <c r="B610" s="180">
        <v>28466652</v>
      </c>
      <c r="C610" s="180">
        <v>28492012</v>
      </c>
      <c r="D610" s="180" t="s">
        <v>1315</v>
      </c>
      <c r="E610" s="180"/>
      <c r="F610" s="180"/>
      <c r="G610" s="180"/>
      <c r="H610" s="180"/>
      <c r="I610" s="180"/>
      <c r="J610" s="180"/>
      <c r="K610" s="180"/>
      <c r="L610" s="180"/>
      <c r="M610" s="180"/>
      <c r="N610" s="180"/>
      <c r="O610" s="163"/>
      <c r="P610" s="163"/>
      <c r="Q610" s="163"/>
      <c r="R610" s="163"/>
      <c r="S610" s="163"/>
      <c r="T610" s="163"/>
      <c r="U610" s="163"/>
      <c r="V610" s="163"/>
      <c r="W610" s="163"/>
      <c r="X610" s="163"/>
      <c r="Y610" s="163"/>
      <c r="Z610" s="163"/>
    </row>
    <row r="611" spans="1:26" ht="15" customHeight="1">
      <c r="A611" s="180" t="s">
        <v>454</v>
      </c>
      <c r="B611" s="180">
        <v>28477278</v>
      </c>
      <c r="C611" s="180">
        <v>28495534</v>
      </c>
      <c r="D611" s="180" t="s">
        <v>1316</v>
      </c>
      <c r="E611" s="180"/>
      <c r="F611" s="180"/>
      <c r="G611" s="180"/>
      <c r="H611" s="180"/>
      <c r="I611" s="180"/>
      <c r="J611" s="180"/>
      <c r="K611" s="180"/>
      <c r="L611" s="180"/>
      <c r="M611" s="180"/>
      <c r="N611" s="180"/>
      <c r="O611" s="163"/>
      <c r="P611" s="163"/>
      <c r="Q611" s="163"/>
      <c r="R611" s="163"/>
      <c r="S611" s="163"/>
      <c r="T611" s="163"/>
      <c r="U611" s="163"/>
      <c r="V611" s="163"/>
      <c r="W611" s="163"/>
      <c r="X611" s="163"/>
      <c r="Y611" s="163"/>
      <c r="Z611" s="163"/>
    </row>
    <row r="612" spans="1:26" ht="15" customHeight="1">
      <c r="A612" s="180" t="s">
        <v>454</v>
      </c>
      <c r="B612" s="180">
        <v>28494648</v>
      </c>
      <c r="C612" s="180">
        <v>28498970</v>
      </c>
      <c r="D612" s="180" t="s">
        <v>1317</v>
      </c>
      <c r="E612" s="180"/>
      <c r="F612" s="180"/>
      <c r="G612" s="180"/>
      <c r="H612" s="180"/>
      <c r="I612" s="180"/>
      <c r="J612" s="180"/>
      <c r="K612" s="180"/>
      <c r="L612" s="180"/>
      <c r="M612" s="180"/>
      <c r="N612" s="180"/>
      <c r="O612" s="163"/>
      <c r="P612" s="163"/>
      <c r="Q612" s="163"/>
      <c r="R612" s="163"/>
      <c r="S612" s="163"/>
      <c r="T612" s="163"/>
      <c r="U612" s="163"/>
      <c r="V612" s="163"/>
      <c r="W612" s="163"/>
      <c r="X612" s="163"/>
      <c r="Y612" s="163"/>
      <c r="Z612" s="163"/>
    </row>
    <row r="613" spans="1:26" ht="15" customHeight="1">
      <c r="A613" s="180" t="s">
        <v>454</v>
      </c>
      <c r="B613" s="180">
        <v>28499361</v>
      </c>
      <c r="C613" s="180">
        <v>28506834</v>
      </c>
      <c r="D613" s="180" t="s">
        <v>1318</v>
      </c>
      <c r="E613" s="180"/>
      <c r="F613" s="180"/>
      <c r="G613" s="180"/>
      <c r="H613" s="180"/>
      <c r="I613" s="180"/>
      <c r="J613" s="180"/>
      <c r="K613" s="180"/>
      <c r="L613" s="180"/>
      <c r="M613" s="180"/>
      <c r="N613" s="180"/>
      <c r="O613" s="163"/>
      <c r="P613" s="163"/>
      <c r="Q613" s="163"/>
      <c r="R613" s="163"/>
      <c r="S613" s="163"/>
      <c r="T613" s="163"/>
      <c r="U613" s="163"/>
      <c r="V613" s="163"/>
      <c r="W613" s="163"/>
      <c r="X613" s="163"/>
      <c r="Y613" s="163"/>
      <c r="Z613" s="163"/>
    </row>
    <row r="614" spans="1:26" ht="15" customHeight="1">
      <c r="A614" s="180" t="s">
        <v>454</v>
      </c>
      <c r="B614" s="180">
        <v>28532707</v>
      </c>
      <c r="C614" s="180">
        <v>28539174</v>
      </c>
      <c r="D614" s="180" t="s">
        <v>1320</v>
      </c>
      <c r="E614" s="180"/>
      <c r="F614" s="180"/>
      <c r="G614" s="180"/>
      <c r="H614" s="180"/>
      <c r="I614" s="180"/>
      <c r="J614" s="180"/>
      <c r="K614" s="180"/>
      <c r="L614" s="180"/>
      <c r="M614" s="180"/>
      <c r="N614" s="180"/>
      <c r="O614" s="163"/>
      <c r="P614" s="163"/>
      <c r="Q614" s="163"/>
      <c r="R614" s="163"/>
      <c r="S614" s="163"/>
      <c r="T614" s="163"/>
      <c r="U614" s="163"/>
      <c r="V614" s="163"/>
      <c r="W614" s="163"/>
      <c r="X614" s="163"/>
      <c r="Y614" s="163"/>
      <c r="Z614" s="163"/>
    </row>
    <row r="615" spans="1:26" ht="15" customHeight="1">
      <c r="A615" s="180" t="s">
        <v>454</v>
      </c>
      <c r="B615" s="180">
        <v>28553708</v>
      </c>
      <c r="C615" s="180">
        <v>28554140</v>
      </c>
      <c r="D615" s="180" t="s">
        <v>1321</v>
      </c>
      <c r="E615" s="180"/>
      <c r="F615" s="180"/>
      <c r="G615" s="180"/>
      <c r="H615" s="180"/>
      <c r="I615" s="180"/>
      <c r="J615" s="180"/>
      <c r="K615" s="180"/>
      <c r="L615" s="180"/>
      <c r="M615" s="180"/>
      <c r="N615" s="180"/>
      <c r="O615" s="163"/>
      <c r="P615" s="163"/>
      <c r="Q615" s="163"/>
      <c r="R615" s="163"/>
      <c r="S615" s="163"/>
      <c r="T615" s="163"/>
      <c r="U615" s="163"/>
      <c r="V615" s="163"/>
      <c r="W615" s="163"/>
      <c r="X615" s="163"/>
      <c r="Y615" s="163"/>
      <c r="Z615" s="163"/>
    </row>
    <row r="616" spans="1:26" ht="15" customHeight="1">
      <c r="A616" s="180" t="s">
        <v>454</v>
      </c>
      <c r="B616" s="180">
        <v>28553925</v>
      </c>
      <c r="C616" s="180">
        <v>28591790</v>
      </c>
      <c r="D616" s="180" t="s">
        <v>1322</v>
      </c>
      <c r="E616" s="180"/>
      <c r="F616" s="180"/>
      <c r="G616" s="180"/>
      <c r="H616" s="180"/>
      <c r="I616" s="180"/>
      <c r="J616" s="180"/>
      <c r="K616" s="180"/>
      <c r="L616" s="180"/>
      <c r="M616" s="180"/>
      <c r="N616" s="180"/>
      <c r="O616" s="163"/>
      <c r="P616" s="163"/>
      <c r="Q616" s="163"/>
      <c r="R616" s="163"/>
      <c r="S616" s="163"/>
      <c r="T616" s="163"/>
      <c r="U616" s="163"/>
      <c r="V616" s="163"/>
      <c r="W616" s="163"/>
      <c r="X616" s="163"/>
      <c r="Y616" s="163"/>
      <c r="Z616" s="163"/>
    </row>
    <row r="617" spans="1:26" ht="15" customHeight="1">
      <c r="A617" s="180" t="s">
        <v>454</v>
      </c>
      <c r="B617" s="180">
        <v>28591942</v>
      </c>
      <c r="C617" s="180">
        <v>28597109</v>
      </c>
      <c r="D617" s="180" t="s">
        <v>1323</v>
      </c>
      <c r="E617" s="180"/>
      <c r="F617" s="180"/>
      <c r="G617" s="180"/>
      <c r="H617" s="180"/>
      <c r="I617" s="180"/>
      <c r="J617" s="180"/>
      <c r="K617" s="180"/>
      <c r="L617" s="180"/>
      <c r="M617" s="180"/>
      <c r="N617" s="180"/>
      <c r="O617" s="163"/>
      <c r="P617" s="163"/>
      <c r="Q617" s="163"/>
      <c r="R617" s="163"/>
      <c r="S617" s="163"/>
      <c r="T617" s="163"/>
      <c r="U617" s="163"/>
      <c r="V617" s="163"/>
      <c r="W617" s="163"/>
      <c r="X617" s="163"/>
      <c r="Y617" s="163"/>
      <c r="Z617" s="163"/>
    </row>
    <row r="618" spans="1:26" ht="15" customHeight="1">
      <c r="A618" s="180" t="s">
        <v>454</v>
      </c>
      <c r="B618" s="180">
        <v>28605596</v>
      </c>
      <c r="C618" s="180">
        <v>28623553</v>
      </c>
      <c r="D618" s="180" t="s">
        <v>1324</v>
      </c>
      <c r="E618" s="180"/>
      <c r="F618" s="180"/>
      <c r="G618" s="180"/>
      <c r="H618" s="180"/>
      <c r="I618" s="180"/>
      <c r="J618" s="180"/>
      <c r="K618" s="180"/>
      <c r="L618" s="180"/>
      <c r="M618" s="180"/>
      <c r="N618" s="180"/>
      <c r="O618" s="163"/>
      <c r="P618" s="163"/>
      <c r="Q618" s="163"/>
      <c r="R618" s="163"/>
      <c r="S618" s="163"/>
      <c r="T618" s="163"/>
      <c r="U618" s="163"/>
      <c r="V618" s="163"/>
      <c r="W618" s="163"/>
      <c r="X618" s="163"/>
      <c r="Y618" s="163"/>
      <c r="Z618" s="163"/>
    </row>
    <row r="619" spans="1:26" ht="15" customHeight="1">
      <c r="A619" s="180" t="s">
        <v>454</v>
      </c>
      <c r="B619" s="180">
        <v>28637653</v>
      </c>
      <c r="C619" s="180">
        <v>28658682</v>
      </c>
      <c r="D619" s="180" t="s">
        <v>1325</v>
      </c>
      <c r="E619" s="180"/>
      <c r="F619" s="180"/>
      <c r="G619" s="180"/>
      <c r="H619" s="180"/>
      <c r="I619" s="180"/>
      <c r="J619" s="180"/>
      <c r="K619" s="180"/>
      <c r="L619" s="180"/>
      <c r="M619" s="180"/>
      <c r="N619" s="180"/>
      <c r="O619" s="163"/>
      <c r="P619" s="163"/>
      <c r="Q619" s="163"/>
      <c r="R619" s="163"/>
      <c r="S619" s="163"/>
      <c r="T619" s="163"/>
      <c r="U619" s="163"/>
      <c r="V619" s="163"/>
      <c r="W619" s="163"/>
      <c r="X619" s="163"/>
      <c r="Y619" s="163"/>
      <c r="Z619" s="163"/>
    </row>
    <row r="620" spans="1:26" ht="15" customHeight="1">
      <c r="A620" s="180" t="s">
        <v>454</v>
      </c>
      <c r="B620" s="180">
        <v>28688557</v>
      </c>
      <c r="C620" s="180">
        <v>28735598</v>
      </c>
      <c r="D620" s="180" t="s">
        <v>1326</v>
      </c>
      <c r="E620" s="180"/>
      <c r="F620" s="180"/>
      <c r="G620" s="180"/>
      <c r="H620" s="180"/>
      <c r="I620" s="180"/>
      <c r="J620" s="180"/>
      <c r="K620" s="180"/>
      <c r="L620" s="180"/>
      <c r="M620" s="180"/>
      <c r="N620" s="180"/>
      <c r="O620" s="163"/>
      <c r="P620" s="163"/>
      <c r="Q620" s="163"/>
      <c r="R620" s="163"/>
      <c r="S620" s="163"/>
      <c r="T620" s="163"/>
      <c r="U620" s="163"/>
      <c r="V620" s="163"/>
      <c r="W620" s="163"/>
      <c r="X620" s="163"/>
      <c r="Y620" s="163"/>
      <c r="Z620" s="163"/>
    </row>
    <row r="621" spans="1:26" ht="15" customHeight="1">
      <c r="A621" s="180" t="s">
        <v>454</v>
      </c>
      <c r="B621" s="180">
        <v>28724251</v>
      </c>
      <c r="C621" s="180">
        <v>28724321</v>
      </c>
      <c r="D621" s="180" t="s">
        <v>1327</v>
      </c>
      <c r="E621" s="180"/>
      <c r="F621" s="180"/>
      <c r="G621" s="180"/>
      <c r="H621" s="180"/>
      <c r="I621" s="180"/>
      <c r="J621" s="180"/>
      <c r="K621" s="180"/>
      <c r="L621" s="180"/>
      <c r="M621" s="180"/>
      <c r="N621" s="180"/>
      <c r="O621" s="163"/>
      <c r="P621" s="163"/>
      <c r="Q621" s="163"/>
      <c r="R621" s="163"/>
      <c r="S621" s="163"/>
      <c r="T621" s="163"/>
      <c r="U621" s="163"/>
      <c r="V621" s="163"/>
      <c r="W621" s="163"/>
      <c r="X621" s="163"/>
      <c r="Y621" s="163"/>
      <c r="Z621" s="163"/>
    </row>
    <row r="622" spans="1:26" ht="15" customHeight="1">
      <c r="A622" s="180" t="s">
        <v>454</v>
      </c>
      <c r="B622" s="180">
        <v>32809555</v>
      </c>
      <c r="C622" s="180">
        <v>32824645</v>
      </c>
      <c r="D622" s="180" t="s">
        <v>1328</v>
      </c>
      <c r="E622" s="180"/>
      <c r="F622" s="180"/>
      <c r="G622" s="180"/>
      <c r="H622" s="180"/>
      <c r="I622" s="180"/>
      <c r="J622" s="180"/>
      <c r="K622" s="180"/>
      <c r="L622" s="180"/>
      <c r="M622" s="180"/>
      <c r="N622" s="180"/>
      <c r="O622" s="163"/>
      <c r="P622" s="163"/>
      <c r="Q622" s="163"/>
      <c r="R622" s="163"/>
      <c r="S622" s="163"/>
      <c r="T622" s="163"/>
      <c r="U622" s="163"/>
      <c r="V622" s="163"/>
      <c r="W622" s="163"/>
      <c r="X622" s="163"/>
      <c r="Y622" s="163"/>
      <c r="Z622" s="163"/>
    </row>
    <row r="623" spans="1:26" ht="15" customHeight="1">
      <c r="A623" s="180" t="s">
        <v>454</v>
      </c>
      <c r="B623" s="180">
        <v>32847712</v>
      </c>
      <c r="C623" s="180">
        <v>32848156</v>
      </c>
      <c r="D623" s="180" t="s">
        <v>1329</v>
      </c>
      <c r="E623" s="180"/>
      <c r="F623" s="180"/>
      <c r="G623" s="180"/>
      <c r="H623" s="180"/>
      <c r="I623" s="180"/>
      <c r="J623" s="180"/>
      <c r="K623" s="180"/>
      <c r="L623" s="180"/>
      <c r="M623" s="180"/>
      <c r="N623" s="180"/>
      <c r="O623" s="163"/>
      <c r="P623" s="163"/>
      <c r="Q623" s="163"/>
      <c r="R623" s="163"/>
      <c r="S623" s="163"/>
      <c r="T623" s="163"/>
      <c r="U623" s="163"/>
      <c r="V623" s="163"/>
      <c r="W623" s="163"/>
      <c r="X623" s="163"/>
      <c r="Y623" s="163"/>
      <c r="Z623" s="163"/>
    </row>
    <row r="624" spans="1:26" ht="15" customHeight="1">
      <c r="A624" s="180" t="s">
        <v>454</v>
      </c>
      <c r="B624" s="180">
        <v>32885193</v>
      </c>
      <c r="C624" s="180">
        <v>32888874</v>
      </c>
      <c r="D624" s="180" t="s">
        <v>1330</v>
      </c>
      <c r="E624" s="180"/>
      <c r="F624" s="180"/>
      <c r="G624" s="180"/>
      <c r="H624" s="180"/>
      <c r="I624" s="180"/>
      <c r="J624" s="180"/>
      <c r="K624" s="180"/>
      <c r="L624" s="180"/>
      <c r="M624" s="180"/>
      <c r="N624" s="180"/>
      <c r="O624" s="163"/>
      <c r="P624" s="163"/>
      <c r="Q624" s="163"/>
      <c r="R624" s="163"/>
      <c r="S624" s="163"/>
      <c r="T624" s="163"/>
      <c r="U624" s="163"/>
      <c r="V624" s="163"/>
      <c r="W624" s="163"/>
      <c r="X624" s="163"/>
      <c r="Y624" s="163"/>
      <c r="Z624" s="163"/>
    </row>
    <row r="625" spans="1:26" ht="15" customHeight="1">
      <c r="A625" s="180" t="s">
        <v>454</v>
      </c>
      <c r="B625" s="180">
        <v>32995047</v>
      </c>
      <c r="C625" s="180">
        <v>32995505</v>
      </c>
      <c r="D625" s="180" t="s">
        <v>1331</v>
      </c>
      <c r="E625" s="180"/>
      <c r="F625" s="180"/>
      <c r="G625" s="180"/>
      <c r="H625" s="180"/>
      <c r="I625" s="180"/>
      <c r="J625" s="180"/>
      <c r="K625" s="180"/>
      <c r="L625" s="180"/>
      <c r="M625" s="180"/>
      <c r="N625" s="180"/>
      <c r="O625" s="163"/>
      <c r="P625" s="163"/>
      <c r="Q625" s="163"/>
      <c r="R625" s="163"/>
      <c r="S625" s="163"/>
      <c r="T625" s="163"/>
      <c r="U625" s="163"/>
      <c r="V625" s="163"/>
      <c r="W625" s="163"/>
      <c r="X625" s="163"/>
      <c r="Y625" s="163"/>
      <c r="Z625" s="163"/>
    </row>
    <row r="626" spans="1:26" ht="15" customHeight="1">
      <c r="A626" s="180" t="s">
        <v>454</v>
      </c>
      <c r="B626" s="180">
        <v>32995536</v>
      </c>
      <c r="C626" s="180">
        <v>32996770</v>
      </c>
      <c r="D626" s="180" t="s">
        <v>1332</v>
      </c>
      <c r="E626" s="180"/>
      <c r="F626" s="180"/>
      <c r="G626" s="180"/>
      <c r="H626" s="180"/>
      <c r="I626" s="180"/>
      <c r="J626" s="180"/>
      <c r="K626" s="180"/>
      <c r="L626" s="180"/>
      <c r="M626" s="180"/>
      <c r="N626" s="180"/>
      <c r="O626" s="163"/>
      <c r="P626" s="163"/>
      <c r="Q626" s="163"/>
      <c r="R626" s="163"/>
      <c r="S626" s="163"/>
      <c r="T626" s="163"/>
      <c r="U626" s="163"/>
      <c r="V626" s="163"/>
      <c r="W626" s="163"/>
      <c r="X626" s="163"/>
      <c r="Y626" s="163"/>
      <c r="Z626" s="163"/>
    </row>
    <row r="627" spans="1:26" ht="15" customHeight="1">
      <c r="A627" s="180" t="s">
        <v>454</v>
      </c>
      <c r="B627" s="180">
        <v>33009174</v>
      </c>
      <c r="C627" s="180">
        <v>33009620</v>
      </c>
      <c r="D627" s="180" t="s">
        <v>1333</v>
      </c>
      <c r="E627" s="180"/>
      <c r="F627" s="180"/>
      <c r="G627" s="180"/>
      <c r="H627" s="180"/>
      <c r="I627" s="180"/>
      <c r="J627" s="180"/>
      <c r="K627" s="180"/>
      <c r="L627" s="180"/>
      <c r="M627" s="180"/>
      <c r="N627" s="180"/>
      <c r="O627" s="163"/>
      <c r="P627" s="163"/>
      <c r="Q627" s="163"/>
      <c r="R627" s="163"/>
      <c r="S627" s="163"/>
      <c r="T627" s="163"/>
      <c r="U627" s="163"/>
      <c r="V627" s="163"/>
      <c r="W627" s="163"/>
      <c r="X627" s="163"/>
      <c r="Y627" s="163"/>
      <c r="Z627" s="163"/>
    </row>
    <row r="628" spans="1:26" ht="15" customHeight="1">
      <c r="A628" s="180" t="s">
        <v>454</v>
      </c>
      <c r="B628" s="180">
        <v>33046528</v>
      </c>
      <c r="C628" s="180">
        <v>33095431</v>
      </c>
      <c r="D628" s="180" t="s">
        <v>1334</v>
      </c>
      <c r="E628" s="180"/>
      <c r="F628" s="180"/>
      <c r="G628" s="180"/>
      <c r="H628" s="180"/>
      <c r="I628" s="180"/>
      <c r="J628" s="180"/>
      <c r="K628" s="180"/>
      <c r="L628" s="180"/>
      <c r="M628" s="180"/>
      <c r="N628" s="180"/>
      <c r="O628" s="163"/>
      <c r="P628" s="163"/>
      <c r="Q628" s="163"/>
      <c r="R628" s="163"/>
      <c r="S628" s="163"/>
      <c r="T628" s="163"/>
      <c r="U628" s="163"/>
      <c r="V628" s="163"/>
      <c r="W628" s="163"/>
      <c r="X628" s="163"/>
      <c r="Y628" s="163"/>
      <c r="Z628" s="163"/>
    </row>
    <row r="629" spans="1:26" ht="15" customHeight="1">
      <c r="A629" s="180" t="s">
        <v>454</v>
      </c>
      <c r="B629" s="180">
        <v>33129315</v>
      </c>
      <c r="C629" s="180">
        <v>33134499</v>
      </c>
      <c r="D629" s="180" t="s">
        <v>1335</v>
      </c>
      <c r="E629" s="180"/>
      <c r="F629" s="180"/>
      <c r="G629" s="180"/>
      <c r="H629" s="180"/>
      <c r="I629" s="180"/>
      <c r="J629" s="180"/>
      <c r="K629" s="180"/>
      <c r="L629" s="180"/>
      <c r="M629" s="180"/>
      <c r="N629" s="180"/>
      <c r="O629" s="163"/>
      <c r="P629" s="163"/>
      <c r="Q629" s="163"/>
      <c r="R629" s="163"/>
      <c r="S629" s="163"/>
      <c r="T629" s="163"/>
      <c r="U629" s="163"/>
      <c r="V629" s="163"/>
      <c r="W629" s="163"/>
      <c r="X629" s="163"/>
      <c r="Y629" s="163"/>
      <c r="Z629" s="163"/>
    </row>
    <row r="630" spans="1:26" ht="15" customHeight="1">
      <c r="A630" s="180" t="s">
        <v>454</v>
      </c>
      <c r="B630" s="180">
        <v>33191560</v>
      </c>
      <c r="C630" s="180">
        <v>33195354</v>
      </c>
      <c r="D630" s="180" t="s">
        <v>1336</v>
      </c>
      <c r="E630" s="180"/>
      <c r="F630" s="180"/>
      <c r="G630" s="180"/>
      <c r="H630" s="180"/>
      <c r="I630" s="180"/>
      <c r="J630" s="180"/>
      <c r="K630" s="180"/>
      <c r="L630" s="180"/>
      <c r="M630" s="180"/>
      <c r="N630" s="180"/>
      <c r="O630" s="163"/>
      <c r="P630" s="163"/>
      <c r="Q630" s="163"/>
      <c r="R630" s="163"/>
      <c r="S630" s="163"/>
      <c r="T630" s="163"/>
      <c r="U630" s="163"/>
      <c r="V630" s="163"/>
      <c r="W630" s="163"/>
      <c r="X630" s="163"/>
      <c r="Y630" s="163"/>
      <c r="Z630" s="163"/>
    </row>
    <row r="631" spans="1:26" ht="15" customHeight="1">
      <c r="A631" s="180" t="s">
        <v>454</v>
      </c>
      <c r="B631" s="180">
        <v>33193658</v>
      </c>
      <c r="C631" s="180">
        <v>33196858</v>
      </c>
      <c r="D631" s="180" t="s">
        <v>1337</v>
      </c>
      <c r="E631" s="180"/>
      <c r="F631" s="180"/>
      <c r="G631" s="180"/>
      <c r="H631" s="180"/>
      <c r="I631" s="180"/>
      <c r="J631" s="180"/>
      <c r="K631" s="180"/>
      <c r="L631" s="180"/>
      <c r="M631" s="180"/>
      <c r="N631" s="180"/>
      <c r="O631" s="163"/>
      <c r="P631" s="163"/>
      <c r="Q631" s="163"/>
      <c r="R631" s="163"/>
      <c r="S631" s="163"/>
      <c r="T631" s="163"/>
      <c r="U631" s="163"/>
      <c r="V631" s="163"/>
      <c r="W631" s="163"/>
      <c r="X631" s="163"/>
      <c r="Y631" s="163"/>
      <c r="Z631" s="163"/>
    </row>
    <row r="632" spans="1:26" ht="15" customHeight="1">
      <c r="A632" s="180" t="s">
        <v>454</v>
      </c>
      <c r="B632" s="180">
        <v>33203772</v>
      </c>
      <c r="C632" s="180">
        <v>33206462</v>
      </c>
      <c r="D632" s="180" t="s">
        <v>1338</v>
      </c>
      <c r="E632" s="180"/>
      <c r="F632" s="180"/>
      <c r="G632" s="180"/>
      <c r="H632" s="180"/>
      <c r="I632" s="180"/>
      <c r="J632" s="180"/>
      <c r="K632" s="180"/>
      <c r="L632" s="180"/>
      <c r="M632" s="180"/>
      <c r="N632" s="180"/>
      <c r="O632" s="163"/>
      <c r="P632" s="163"/>
      <c r="Q632" s="163"/>
      <c r="R632" s="163"/>
      <c r="S632" s="163"/>
      <c r="T632" s="163"/>
      <c r="U632" s="163"/>
      <c r="V632" s="163"/>
      <c r="W632" s="163"/>
      <c r="X632" s="163"/>
      <c r="Y632" s="163"/>
      <c r="Z632" s="163"/>
    </row>
    <row r="633" spans="1:26" ht="15" customHeight="1">
      <c r="A633" s="180" t="s">
        <v>454</v>
      </c>
      <c r="B633" s="180">
        <v>33206430</v>
      </c>
      <c r="C633" s="180">
        <v>33330342</v>
      </c>
      <c r="D633" s="180" t="s">
        <v>1339</v>
      </c>
      <c r="E633" s="180"/>
      <c r="F633" s="180"/>
      <c r="G633" s="180"/>
      <c r="H633" s="180"/>
      <c r="I633" s="180"/>
      <c r="J633" s="180"/>
      <c r="K633" s="180"/>
      <c r="L633" s="180"/>
      <c r="M633" s="180"/>
      <c r="N633" s="180"/>
      <c r="O633" s="163"/>
      <c r="P633" s="163"/>
      <c r="Q633" s="163"/>
      <c r="R633" s="163"/>
      <c r="S633" s="163"/>
      <c r="T633" s="163"/>
      <c r="U633" s="163"/>
      <c r="V633" s="163"/>
      <c r="W633" s="163"/>
      <c r="X633" s="163"/>
      <c r="Y633" s="163"/>
      <c r="Z633" s="163"/>
    </row>
    <row r="634" spans="1:26" ht="15" customHeight="1">
      <c r="A634" s="180" t="s">
        <v>454</v>
      </c>
      <c r="B634" s="180">
        <v>33303738</v>
      </c>
      <c r="C634" s="180">
        <v>33306935</v>
      </c>
      <c r="D634" s="180" t="s">
        <v>1340</v>
      </c>
      <c r="E634" s="180"/>
      <c r="F634" s="180"/>
      <c r="G634" s="180"/>
      <c r="H634" s="180"/>
      <c r="I634" s="180"/>
      <c r="J634" s="180"/>
      <c r="K634" s="180"/>
      <c r="L634" s="180"/>
      <c r="M634" s="180"/>
      <c r="N634" s="180"/>
      <c r="O634" s="163"/>
      <c r="P634" s="163"/>
      <c r="Q634" s="163"/>
      <c r="R634" s="163"/>
      <c r="S634" s="163"/>
      <c r="T634" s="163"/>
      <c r="U634" s="163"/>
      <c r="V634" s="163"/>
      <c r="W634" s="163"/>
      <c r="X634" s="163"/>
      <c r="Y634" s="163"/>
      <c r="Z634" s="163"/>
    </row>
    <row r="635" spans="1:26" ht="15" customHeight="1">
      <c r="A635" s="180" t="s">
        <v>454</v>
      </c>
      <c r="B635" s="180">
        <v>33360273</v>
      </c>
      <c r="C635" s="180">
        <v>33363478</v>
      </c>
      <c r="D635" s="180" t="s">
        <v>1341</v>
      </c>
      <c r="E635" s="180"/>
      <c r="F635" s="180"/>
      <c r="G635" s="180"/>
      <c r="H635" s="180"/>
      <c r="I635" s="180"/>
      <c r="J635" s="180"/>
      <c r="K635" s="180"/>
      <c r="L635" s="180"/>
      <c r="M635" s="180"/>
      <c r="N635" s="180"/>
      <c r="O635" s="163"/>
      <c r="P635" s="163"/>
      <c r="Q635" s="163"/>
      <c r="R635" s="163"/>
      <c r="S635" s="163"/>
      <c r="T635" s="163"/>
      <c r="U635" s="163"/>
      <c r="V635" s="163"/>
      <c r="W635" s="163"/>
      <c r="X635" s="163"/>
      <c r="Y635" s="163"/>
      <c r="Z635" s="163"/>
    </row>
    <row r="636" spans="1:26" ht="15" customHeight="1">
      <c r="A636" s="180" t="s">
        <v>454</v>
      </c>
      <c r="B636" s="180">
        <v>33370472</v>
      </c>
      <c r="C636" s="180">
        <v>33372915</v>
      </c>
      <c r="D636" s="180" t="s">
        <v>1342</v>
      </c>
      <c r="E636" s="180"/>
      <c r="F636" s="180"/>
      <c r="G636" s="180"/>
      <c r="H636" s="180"/>
      <c r="I636" s="180"/>
      <c r="J636" s="180"/>
      <c r="K636" s="180"/>
      <c r="L636" s="180"/>
      <c r="M636" s="180"/>
      <c r="N636" s="180"/>
      <c r="O636" s="163"/>
      <c r="P636" s="163"/>
      <c r="Q636" s="163"/>
      <c r="R636" s="163"/>
      <c r="S636" s="163"/>
      <c r="T636" s="163"/>
      <c r="U636" s="163"/>
      <c r="V636" s="163"/>
      <c r="W636" s="163"/>
      <c r="X636" s="163"/>
      <c r="Y636" s="163"/>
      <c r="Z636" s="163"/>
    </row>
    <row r="637" spans="1:26" ht="15" customHeight="1">
      <c r="A637" s="180" t="s">
        <v>454</v>
      </c>
      <c r="B637" s="180">
        <v>33459044</v>
      </c>
      <c r="C637" s="180">
        <v>33462246</v>
      </c>
      <c r="D637" s="180" t="s">
        <v>1343</v>
      </c>
      <c r="E637" s="180"/>
      <c r="F637" s="180"/>
      <c r="G637" s="180"/>
      <c r="H637" s="180"/>
      <c r="I637" s="180"/>
      <c r="J637" s="180"/>
      <c r="K637" s="180"/>
      <c r="L637" s="180"/>
      <c r="M637" s="180"/>
      <c r="N637" s="180"/>
      <c r="O637" s="163"/>
      <c r="P637" s="163"/>
      <c r="Q637" s="163"/>
      <c r="R637" s="163"/>
      <c r="S637" s="163"/>
      <c r="T637" s="163"/>
      <c r="U637" s="163"/>
      <c r="V637" s="163"/>
      <c r="W637" s="163"/>
      <c r="X637" s="163"/>
      <c r="Y637" s="163"/>
      <c r="Z637" s="163"/>
    </row>
    <row r="638" spans="1:26" ht="15" customHeight="1">
      <c r="A638" s="180" t="s">
        <v>454</v>
      </c>
      <c r="B638" s="180">
        <v>33533815</v>
      </c>
      <c r="C638" s="180">
        <v>33534976</v>
      </c>
      <c r="D638" s="180" t="s">
        <v>1344</v>
      </c>
      <c r="E638" s="180"/>
      <c r="F638" s="180"/>
      <c r="G638" s="180"/>
      <c r="H638" s="180"/>
      <c r="I638" s="180"/>
      <c r="J638" s="180"/>
      <c r="K638" s="180"/>
      <c r="L638" s="180"/>
      <c r="M638" s="180"/>
      <c r="N638" s="180"/>
      <c r="O638" s="163"/>
      <c r="P638" s="163"/>
      <c r="Q638" s="163"/>
      <c r="R638" s="163"/>
      <c r="S638" s="163"/>
      <c r="T638" s="163"/>
      <c r="U638" s="163"/>
      <c r="V638" s="163"/>
      <c r="W638" s="163"/>
      <c r="X638" s="163"/>
      <c r="Y638" s="163"/>
      <c r="Z638" s="163"/>
    </row>
    <row r="639" spans="1:26" ht="15" customHeight="1">
      <c r="A639" s="180" t="s">
        <v>454</v>
      </c>
      <c r="B639" s="180">
        <v>55802852</v>
      </c>
      <c r="C639" s="180">
        <v>55833158</v>
      </c>
      <c r="D639" s="180" t="s">
        <v>1345</v>
      </c>
      <c r="E639" s="180"/>
      <c r="F639" s="180"/>
      <c r="G639" s="180"/>
      <c r="H639" s="180"/>
      <c r="I639" s="180"/>
      <c r="J639" s="180"/>
      <c r="K639" s="180"/>
      <c r="L639" s="180"/>
      <c r="M639" s="180"/>
      <c r="N639" s="180"/>
      <c r="O639" s="163"/>
      <c r="P639" s="163"/>
      <c r="Q639" s="163"/>
      <c r="R639" s="163"/>
      <c r="S639" s="163"/>
      <c r="T639" s="163"/>
      <c r="U639" s="163"/>
      <c r="V639" s="163"/>
      <c r="W639" s="163"/>
      <c r="X639" s="163"/>
      <c r="Y639" s="163"/>
      <c r="Z639" s="163"/>
    </row>
    <row r="640" spans="1:26" ht="15" customHeight="1">
      <c r="A640" s="180" t="s">
        <v>454</v>
      </c>
      <c r="B640" s="180">
        <v>69727012</v>
      </c>
      <c r="C640" s="180">
        <v>69742563</v>
      </c>
      <c r="D640" s="180" t="s">
        <v>1346</v>
      </c>
      <c r="E640" s="180"/>
      <c r="F640" s="180"/>
      <c r="G640" s="180"/>
      <c r="H640" s="180"/>
      <c r="I640" s="180"/>
      <c r="J640" s="180"/>
      <c r="K640" s="180"/>
      <c r="L640" s="180"/>
      <c r="M640" s="180"/>
      <c r="N640" s="180"/>
      <c r="O640" s="163"/>
      <c r="P640" s="163"/>
      <c r="Q640" s="163"/>
      <c r="R640" s="163"/>
      <c r="S640" s="163"/>
      <c r="T640" s="163"/>
      <c r="U640" s="163"/>
      <c r="V640" s="163"/>
      <c r="W640" s="163"/>
      <c r="X640" s="163"/>
      <c r="Y640" s="163"/>
      <c r="Z640" s="163"/>
    </row>
    <row r="641" spans="1:26" ht="15" customHeight="1">
      <c r="A641" s="180" t="s">
        <v>454</v>
      </c>
      <c r="B641" s="180">
        <v>74408630</v>
      </c>
      <c r="C641" s="180">
        <v>74421392</v>
      </c>
      <c r="D641" s="180" t="s">
        <v>1347</v>
      </c>
      <c r="E641" s="180"/>
      <c r="F641" s="180"/>
      <c r="G641" s="180"/>
      <c r="H641" s="180"/>
      <c r="I641" s="180"/>
      <c r="J641" s="180"/>
      <c r="K641" s="180"/>
      <c r="L641" s="180"/>
      <c r="M641" s="180"/>
      <c r="N641" s="180"/>
      <c r="O641" s="163"/>
      <c r="P641" s="163"/>
      <c r="Q641" s="163"/>
      <c r="R641" s="163"/>
      <c r="S641" s="163"/>
      <c r="T641" s="163"/>
      <c r="U641" s="163"/>
      <c r="V641" s="163"/>
      <c r="W641" s="163"/>
      <c r="X641" s="163"/>
      <c r="Y641" s="163"/>
      <c r="Z641" s="163"/>
    </row>
    <row r="642" spans="1:26" ht="15" customHeight="1">
      <c r="A642" s="180" t="s">
        <v>455</v>
      </c>
      <c r="B642" s="180">
        <v>18424320</v>
      </c>
      <c r="C642" s="180">
        <v>18425097</v>
      </c>
      <c r="D642" s="180" t="s">
        <v>1348</v>
      </c>
      <c r="E642" s="180"/>
      <c r="F642" s="180"/>
      <c r="G642" s="180"/>
      <c r="H642" s="180"/>
      <c r="I642" s="180"/>
      <c r="J642" s="180"/>
      <c r="K642" s="180"/>
      <c r="L642" s="180"/>
      <c r="M642" s="180"/>
      <c r="N642" s="180"/>
      <c r="O642" s="163"/>
      <c r="P642" s="163"/>
      <c r="Q642" s="163"/>
      <c r="R642" s="163"/>
      <c r="S642" s="163"/>
      <c r="T642" s="163"/>
      <c r="U642" s="163"/>
      <c r="V642" s="163"/>
      <c r="W642" s="163"/>
      <c r="X642" s="163"/>
      <c r="Y642" s="163"/>
      <c r="Z642" s="163"/>
    </row>
    <row r="643" spans="1:26" ht="15" customHeight="1">
      <c r="A643" s="180" t="s">
        <v>455</v>
      </c>
      <c r="B643" s="180">
        <v>18476773</v>
      </c>
      <c r="C643" s="180">
        <v>18494945</v>
      </c>
      <c r="D643" s="180" t="s">
        <v>1349</v>
      </c>
      <c r="E643" s="180"/>
      <c r="F643" s="180"/>
      <c r="G643" s="180"/>
      <c r="H643" s="180"/>
      <c r="I643" s="180"/>
      <c r="J643" s="180"/>
      <c r="K643" s="180"/>
      <c r="L643" s="180"/>
      <c r="M643" s="180"/>
      <c r="N643" s="180"/>
      <c r="O643" s="163"/>
      <c r="P643" s="163"/>
      <c r="Q643" s="163"/>
      <c r="R643" s="163"/>
      <c r="S643" s="163"/>
      <c r="T643" s="163"/>
      <c r="U643" s="163"/>
      <c r="V643" s="163"/>
      <c r="W643" s="163"/>
      <c r="X643" s="163"/>
      <c r="Y643" s="163"/>
      <c r="Z643" s="163"/>
    </row>
    <row r="644" spans="1:26" ht="15" customHeight="1">
      <c r="A644" s="180" t="s">
        <v>455</v>
      </c>
      <c r="B644" s="180">
        <v>18635528</v>
      </c>
      <c r="C644" s="180">
        <v>18644427</v>
      </c>
      <c r="D644" s="180" t="s">
        <v>1350</v>
      </c>
      <c r="E644" s="180"/>
      <c r="F644" s="180"/>
      <c r="G644" s="180"/>
      <c r="H644" s="180"/>
      <c r="I644" s="180"/>
      <c r="J644" s="180"/>
      <c r="K644" s="180"/>
      <c r="L644" s="180"/>
      <c r="M644" s="180"/>
      <c r="N644" s="180"/>
      <c r="O644" s="163"/>
      <c r="P644" s="163"/>
      <c r="Q644" s="163"/>
      <c r="R644" s="163"/>
      <c r="S644" s="163"/>
      <c r="T644" s="163"/>
      <c r="U644" s="163"/>
      <c r="V644" s="163"/>
      <c r="W644" s="163"/>
      <c r="X644" s="163"/>
      <c r="Y644" s="163"/>
      <c r="Z644" s="163"/>
    </row>
    <row r="645" spans="1:26" ht="15" customHeight="1">
      <c r="A645" s="180" t="s">
        <v>455</v>
      </c>
      <c r="B645" s="180">
        <v>18658428</v>
      </c>
      <c r="C645" s="180">
        <v>18682259</v>
      </c>
      <c r="D645" s="180" t="s">
        <v>1351</v>
      </c>
      <c r="E645" s="180"/>
      <c r="F645" s="180"/>
      <c r="G645" s="180"/>
      <c r="H645" s="180"/>
      <c r="I645" s="180"/>
      <c r="J645" s="180"/>
      <c r="K645" s="180"/>
      <c r="L645" s="180"/>
      <c r="M645" s="180"/>
      <c r="N645" s="180"/>
      <c r="O645" s="163"/>
      <c r="P645" s="163"/>
      <c r="Q645" s="163"/>
      <c r="R645" s="163"/>
      <c r="S645" s="163"/>
      <c r="T645" s="163"/>
      <c r="U645" s="163"/>
      <c r="V645" s="163"/>
      <c r="W645" s="163"/>
      <c r="X645" s="163"/>
      <c r="Y645" s="163"/>
      <c r="Z645" s="163"/>
    </row>
    <row r="646" spans="1:26" ht="15" customHeight="1">
      <c r="A646" s="180" t="s">
        <v>455</v>
      </c>
      <c r="B646" s="180">
        <v>18667628</v>
      </c>
      <c r="C646" s="180">
        <v>18669461</v>
      </c>
      <c r="D646" s="180" t="s">
        <v>1352</v>
      </c>
      <c r="E646" s="180"/>
      <c r="F646" s="180"/>
      <c r="G646" s="180"/>
      <c r="H646" s="180"/>
      <c r="I646" s="180"/>
      <c r="J646" s="180"/>
      <c r="K646" s="180"/>
      <c r="L646" s="180"/>
      <c r="M646" s="180"/>
      <c r="N646" s="180"/>
      <c r="O646" s="163"/>
      <c r="P646" s="163"/>
      <c r="Q646" s="163"/>
      <c r="R646" s="163"/>
      <c r="S646" s="163"/>
      <c r="T646" s="163"/>
      <c r="U646" s="163"/>
      <c r="V646" s="163"/>
      <c r="W646" s="163"/>
      <c r="X646" s="163"/>
      <c r="Y646" s="163"/>
      <c r="Z646" s="163"/>
    </row>
    <row r="647" spans="1:26" ht="15" customHeight="1">
      <c r="A647" s="180" t="s">
        <v>455</v>
      </c>
      <c r="B647" s="180">
        <v>18698009</v>
      </c>
      <c r="C647" s="180">
        <v>18736118</v>
      </c>
      <c r="D647" s="180" t="s">
        <v>1353</v>
      </c>
      <c r="E647" s="180"/>
      <c r="F647" s="180"/>
      <c r="G647" s="180"/>
      <c r="H647" s="180"/>
      <c r="I647" s="180"/>
      <c r="J647" s="180"/>
      <c r="K647" s="180"/>
      <c r="L647" s="180"/>
      <c r="M647" s="180"/>
      <c r="N647" s="180"/>
      <c r="O647" s="163"/>
      <c r="P647" s="163"/>
      <c r="Q647" s="163"/>
      <c r="R647" s="163"/>
      <c r="S647" s="163"/>
      <c r="T647" s="163"/>
      <c r="U647" s="163"/>
      <c r="V647" s="163"/>
      <c r="W647" s="163"/>
      <c r="X647" s="163"/>
      <c r="Y647" s="163"/>
      <c r="Z647" s="163"/>
    </row>
    <row r="648" spans="1:26" ht="15" customHeight="1">
      <c r="A648" s="180" t="s">
        <v>455</v>
      </c>
      <c r="B648" s="180">
        <v>18744023</v>
      </c>
      <c r="C648" s="180">
        <v>18779349</v>
      </c>
      <c r="D648" s="180" t="s">
        <v>1354</v>
      </c>
      <c r="E648" s="180"/>
      <c r="F648" s="180"/>
      <c r="G648" s="180"/>
      <c r="H648" s="180"/>
      <c r="I648" s="180"/>
      <c r="J648" s="180"/>
      <c r="K648" s="180"/>
      <c r="L648" s="180"/>
      <c r="M648" s="180"/>
      <c r="N648" s="180"/>
      <c r="O648" s="163"/>
      <c r="P648" s="163"/>
      <c r="Q648" s="163"/>
      <c r="R648" s="163"/>
      <c r="S648" s="163"/>
      <c r="T648" s="163"/>
      <c r="U648" s="163"/>
      <c r="V648" s="163"/>
      <c r="W648" s="163"/>
      <c r="X648" s="163"/>
      <c r="Y648" s="163"/>
      <c r="Z648" s="163"/>
    </row>
    <row r="649" spans="1:26" ht="15" customHeight="1">
      <c r="A649" s="180" t="s">
        <v>455</v>
      </c>
      <c r="B649" s="180">
        <v>18780994</v>
      </c>
      <c r="C649" s="180">
        <v>18806714</v>
      </c>
      <c r="D649" s="180" t="s">
        <v>1355</v>
      </c>
      <c r="E649" s="180"/>
      <c r="F649" s="180"/>
      <c r="G649" s="180"/>
      <c r="H649" s="180"/>
      <c r="I649" s="180"/>
      <c r="J649" s="180"/>
      <c r="K649" s="180"/>
      <c r="L649" s="180"/>
      <c r="M649" s="180"/>
      <c r="N649" s="180"/>
      <c r="O649" s="163"/>
      <c r="P649" s="163"/>
      <c r="Q649" s="163"/>
      <c r="R649" s="163"/>
      <c r="S649" s="163"/>
      <c r="T649" s="163"/>
      <c r="U649" s="163"/>
      <c r="V649" s="163"/>
      <c r="W649" s="163"/>
      <c r="X649" s="163"/>
      <c r="Y649" s="163"/>
      <c r="Z649" s="163"/>
    </row>
    <row r="650" spans="1:26" ht="15" customHeight="1">
      <c r="A650" s="180" t="s">
        <v>455</v>
      </c>
      <c r="B650" s="180">
        <v>18809955</v>
      </c>
      <c r="C650" s="180">
        <v>18810940</v>
      </c>
      <c r="D650" s="180" t="s">
        <v>1356</v>
      </c>
      <c r="E650" s="180"/>
      <c r="F650" s="180"/>
      <c r="G650" s="180"/>
      <c r="H650" s="180"/>
      <c r="I650" s="180"/>
      <c r="J650" s="180"/>
      <c r="K650" s="180"/>
      <c r="L650" s="180"/>
      <c r="M650" s="180"/>
      <c r="N650" s="180"/>
      <c r="O650" s="163"/>
      <c r="P650" s="163"/>
      <c r="Q650" s="163"/>
      <c r="R650" s="163"/>
      <c r="S650" s="163"/>
      <c r="T650" s="163"/>
      <c r="U650" s="163"/>
      <c r="V650" s="163"/>
      <c r="W650" s="163"/>
      <c r="X650" s="163"/>
      <c r="Y650" s="163"/>
      <c r="Z650" s="163"/>
    </row>
    <row r="651" spans="1:26" ht="15" customHeight="1">
      <c r="A651" s="180" t="s">
        <v>455</v>
      </c>
      <c r="B651" s="180">
        <v>21376196</v>
      </c>
      <c r="C651" s="180">
        <v>21419872</v>
      </c>
      <c r="D651" s="180" t="s">
        <v>1357</v>
      </c>
      <c r="E651" s="180"/>
      <c r="F651" s="180"/>
      <c r="G651" s="180"/>
      <c r="H651" s="180"/>
      <c r="I651" s="180"/>
      <c r="J651" s="180"/>
      <c r="K651" s="180"/>
      <c r="L651" s="180"/>
      <c r="M651" s="180"/>
      <c r="N651" s="180"/>
      <c r="O651" s="163"/>
      <c r="P651" s="163"/>
      <c r="Q651" s="163"/>
      <c r="R651" s="163"/>
      <c r="S651" s="163"/>
      <c r="T651" s="163"/>
      <c r="U651" s="163"/>
      <c r="V651" s="163"/>
      <c r="W651" s="163"/>
      <c r="X651" s="163"/>
      <c r="Y651" s="163"/>
      <c r="Z651" s="163"/>
    </row>
    <row r="652" spans="1:26" ht="15" customHeight="1">
      <c r="A652" s="180" t="s">
        <v>455</v>
      </c>
      <c r="B652" s="180">
        <v>21692522</v>
      </c>
      <c r="C652" s="180">
        <v>21704612</v>
      </c>
      <c r="D652" s="180" t="s">
        <v>1358</v>
      </c>
      <c r="E652" s="180"/>
      <c r="F652" s="180"/>
      <c r="G652" s="180"/>
      <c r="H652" s="180"/>
      <c r="I652" s="180"/>
      <c r="J652" s="180"/>
      <c r="K652" s="180"/>
      <c r="L652" s="180"/>
      <c r="M652" s="180"/>
      <c r="N652" s="180"/>
      <c r="O652" s="163"/>
      <c r="P652" s="163"/>
      <c r="Q652" s="163"/>
      <c r="R652" s="163"/>
      <c r="S652" s="163"/>
      <c r="T652" s="163"/>
      <c r="U652" s="163"/>
      <c r="V652" s="163"/>
      <c r="W652" s="163"/>
      <c r="X652" s="163"/>
      <c r="Y652" s="163"/>
      <c r="Z652" s="163"/>
    </row>
    <row r="653" spans="1:26" ht="15" customHeight="1">
      <c r="A653" s="180" t="s">
        <v>455</v>
      </c>
      <c r="B653" s="180">
        <v>30607565</v>
      </c>
      <c r="C653" s="180">
        <v>30672789</v>
      </c>
      <c r="D653" s="180" t="s">
        <v>1359</v>
      </c>
      <c r="E653" s="180"/>
      <c r="F653" s="180"/>
      <c r="G653" s="180"/>
      <c r="H653" s="180"/>
      <c r="I653" s="180"/>
      <c r="J653" s="180"/>
      <c r="K653" s="180"/>
      <c r="L653" s="180"/>
      <c r="M653" s="180"/>
      <c r="N653" s="180"/>
      <c r="O653" s="163"/>
      <c r="P653" s="163"/>
      <c r="Q653" s="163"/>
      <c r="R653" s="163"/>
      <c r="S653" s="163"/>
      <c r="T653" s="163"/>
      <c r="U653" s="163"/>
      <c r="V653" s="163"/>
      <c r="W653" s="163"/>
      <c r="X653" s="163"/>
      <c r="Y653" s="163"/>
      <c r="Z653" s="163"/>
    </row>
    <row r="654" spans="1:26" ht="15" customHeight="1">
      <c r="A654" s="180" t="s">
        <v>455</v>
      </c>
      <c r="B654" s="180">
        <v>34837870</v>
      </c>
      <c r="C654" s="180">
        <v>34859046</v>
      </c>
      <c r="D654" s="180" t="s">
        <v>1360</v>
      </c>
      <c r="E654" s="180"/>
      <c r="F654" s="180"/>
      <c r="G654" s="180"/>
      <c r="H654" s="180"/>
      <c r="I654" s="180"/>
      <c r="J654" s="180"/>
      <c r="K654" s="180"/>
      <c r="L654" s="180"/>
      <c r="M654" s="180"/>
      <c r="N654" s="180"/>
      <c r="O654" s="163"/>
      <c r="P654" s="163"/>
      <c r="Q654" s="163"/>
      <c r="R654" s="163"/>
      <c r="S654" s="163"/>
      <c r="T654" s="163"/>
      <c r="U654" s="163"/>
      <c r="V654" s="163"/>
      <c r="W654" s="163"/>
      <c r="X654" s="163"/>
      <c r="Y654" s="163"/>
      <c r="Z654" s="163"/>
    </row>
    <row r="655" spans="1:26" ht="15" customHeight="1">
      <c r="A655" s="180" t="s">
        <v>455</v>
      </c>
      <c r="B655" s="180">
        <v>60042360</v>
      </c>
      <c r="C655" s="180">
        <v>60042442</v>
      </c>
      <c r="D655" s="180" t="s">
        <v>1361</v>
      </c>
      <c r="E655" s="180"/>
      <c r="F655" s="180"/>
      <c r="G655" s="180"/>
      <c r="H655" s="180"/>
      <c r="I655" s="180"/>
      <c r="J655" s="180"/>
      <c r="K655" s="180"/>
      <c r="L655" s="180"/>
      <c r="M655" s="180"/>
      <c r="N655" s="180"/>
      <c r="O655" s="163"/>
      <c r="P655" s="163"/>
      <c r="Q655" s="163"/>
      <c r="R655" s="163"/>
      <c r="S655" s="163"/>
      <c r="T655" s="163"/>
      <c r="U655" s="163"/>
      <c r="V655" s="163"/>
      <c r="W655" s="163"/>
      <c r="X655" s="163"/>
      <c r="Y655" s="163"/>
      <c r="Z655" s="163"/>
    </row>
    <row r="656" spans="1:26" ht="15" customHeight="1">
      <c r="A656" s="180" t="s">
        <v>455</v>
      </c>
      <c r="B656" s="180">
        <v>60042545</v>
      </c>
      <c r="C656" s="180">
        <v>60042627</v>
      </c>
      <c r="D656" s="180" t="s">
        <v>1362</v>
      </c>
      <c r="E656" s="180"/>
      <c r="F656" s="180"/>
      <c r="G656" s="180"/>
      <c r="H656" s="180"/>
      <c r="I656" s="180"/>
      <c r="J656" s="180"/>
      <c r="K656" s="180"/>
      <c r="L656" s="180"/>
      <c r="M656" s="180"/>
      <c r="N656" s="180"/>
      <c r="O656" s="163"/>
      <c r="P656" s="163"/>
      <c r="Q656" s="163"/>
      <c r="R656" s="163"/>
      <c r="S656" s="163"/>
      <c r="T656" s="163"/>
      <c r="U656" s="163"/>
      <c r="V656" s="163"/>
      <c r="W656" s="163"/>
      <c r="X656" s="163"/>
      <c r="Y656" s="163"/>
      <c r="Z656" s="163"/>
    </row>
    <row r="657" spans="1:26" ht="15" customHeight="1">
      <c r="A657" s="180" t="s">
        <v>455</v>
      </c>
      <c r="B657" s="180">
        <v>60042693</v>
      </c>
      <c r="C657" s="180">
        <v>60042772</v>
      </c>
      <c r="D657" s="180" t="s">
        <v>1363</v>
      </c>
      <c r="E657" s="180"/>
      <c r="F657" s="180"/>
      <c r="G657" s="180"/>
      <c r="H657" s="180"/>
      <c r="I657" s="180"/>
      <c r="J657" s="180"/>
      <c r="K657" s="180"/>
      <c r="L657" s="180"/>
      <c r="M657" s="180"/>
      <c r="N657" s="180"/>
      <c r="O657" s="163"/>
      <c r="P657" s="163"/>
      <c r="Q657" s="163"/>
      <c r="R657" s="163"/>
      <c r="S657" s="163"/>
      <c r="T657" s="163"/>
      <c r="U657" s="163"/>
      <c r="V657" s="163"/>
      <c r="W657" s="163"/>
      <c r="X657" s="163"/>
      <c r="Y657" s="163"/>
      <c r="Z657" s="163"/>
    </row>
    <row r="658" spans="1:26" ht="15" customHeight="1">
      <c r="A658" s="180" t="s">
        <v>455</v>
      </c>
      <c r="B658" s="180">
        <v>60042804</v>
      </c>
      <c r="C658" s="180">
        <v>60042882</v>
      </c>
      <c r="D658" s="180" t="s">
        <v>1364</v>
      </c>
      <c r="E658" s="180"/>
      <c r="F658" s="180"/>
      <c r="G658" s="180"/>
      <c r="H658" s="180"/>
      <c r="I658" s="180"/>
      <c r="J658" s="180"/>
      <c r="K658" s="180"/>
      <c r="L658" s="180"/>
      <c r="M658" s="180"/>
      <c r="N658" s="180"/>
      <c r="O658" s="163"/>
      <c r="P658" s="163"/>
      <c r="Q658" s="163"/>
      <c r="R658" s="163"/>
      <c r="S658" s="163"/>
      <c r="T658" s="163"/>
      <c r="U658" s="163"/>
      <c r="V658" s="163"/>
      <c r="W658" s="163"/>
      <c r="X658" s="163"/>
      <c r="Y658" s="163"/>
      <c r="Z658" s="163"/>
    </row>
    <row r="659" spans="1:26" ht="15" customHeight="1">
      <c r="A659" s="180" t="s">
        <v>455</v>
      </c>
      <c r="B659" s="180">
        <v>60043024</v>
      </c>
      <c r="C659" s="180">
        <v>60043105</v>
      </c>
      <c r="D659" s="180" t="s">
        <v>1365</v>
      </c>
      <c r="E659" s="180"/>
      <c r="F659" s="180"/>
      <c r="G659" s="180"/>
      <c r="H659" s="180"/>
      <c r="I659" s="180"/>
      <c r="J659" s="180"/>
      <c r="K659" s="180"/>
      <c r="L659" s="180"/>
      <c r="M659" s="180"/>
      <c r="N659" s="180"/>
      <c r="O659" s="163"/>
      <c r="P659" s="163"/>
      <c r="Q659" s="163"/>
      <c r="R659" s="163"/>
      <c r="S659" s="163"/>
      <c r="T659" s="163"/>
      <c r="U659" s="163"/>
      <c r="V659" s="163"/>
      <c r="W659" s="163"/>
      <c r="X659" s="163"/>
      <c r="Y659" s="163"/>
      <c r="Z659" s="163"/>
    </row>
    <row r="660" spans="1:26" ht="15" customHeight="1">
      <c r="A660" s="180" t="s">
        <v>455</v>
      </c>
      <c r="B660" s="180">
        <v>60043193</v>
      </c>
      <c r="C660" s="180">
        <v>60078931</v>
      </c>
      <c r="D660" s="180" t="s">
        <v>1366</v>
      </c>
      <c r="E660" s="180"/>
      <c r="F660" s="180"/>
      <c r="G660" s="180"/>
      <c r="H660" s="180"/>
      <c r="I660" s="180"/>
      <c r="J660" s="180"/>
      <c r="K660" s="180"/>
      <c r="L660" s="180"/>
      <c r="M660" s="180"/>
      <c r="N660" s="180"/>
      <c r="O660" s="163"/>
      <c r="P660" s="163"/>
      <c r="Q660" s="163"/>
      <c r="R660" s="163"/>
      <c r="S660" s="163"/>
      <c r="T660" s="163"/>
      <c r="U660" s="163"/>
      <c r="V660" s="163"/>
      <c r="W660" s="163"/>
      <c r="X660" s="163"/>
      <c r="Y660" s="163"/>
      <c r="Z660" s="163"/>
    </row>
    <row r="661" spans="1:26" ht="15" customHeight="1">
      <c r="A661" s="180" t="s">
        <v>455</v>
      </c>
      <c r="B661" s="180">
        <v>60079308</v>
      </c>
      <c r="C661" s="180">
        <v>60088695</v>
      </c>
      <c r="D661" s="180" t="s">
        <v>1367</v>
      </c>
      <c r="E661" s="180"/>
      <c r="F661" s="180"/>
      <c r="G661" s="180"/>
      <c r="H661" s="180"/>
      <c r="I661" s="180"/>
      <c r="J661" s="180"/>
      <c r="K661" s="180"/>
      <c r="L661" s="180"/>
      <c r="M661" s="180"/>
      <c r="N661" s="180"/>
      <c r="O661" s="163"/>
      <c r="P661" s="163"/>
      <c r="Q661" s="163"/>
      <c r="R661" s="163"/>
      <c r="S661" s="163"/>
      <c r="T661" s="163"/>
      <c r="U661" s="163"/>
      <c r="V661" s="163"/>
      <c r="W661" s="163"/>
      <c r="X661" s="163"/>
      <c r="Y661" s="163"/>
      <c r="Z661" s="163"/>
    </row>
    <row r="662" spans="1:26" ht="15" customHeight="1">
      <c r="A662" s="180" t="s">
        <v>455</v>
      </c>
      <c r="B662" s="180">
        <v>60083565</v>
      </c>
      <c r="C662" s="180">
        <v>60091885</v>
      </c>
      <c r="D662" s="180" t="s">
        <v>1368</v>
      </c>
      <c r="E662" s="180"/>
      <c r="F662" s="180"/>
      <c r="G662" s="180"/>
      <c r="H662" s="180"/>
      <c r="I662" s="180"/>
      <c r="J662" s="180"/>
      <c r="K662" s="180"/>
      <c r="L662" s="180"/>
      <c r="M662" s="180"/>
      <c r="N662" s="180"/>
      <c r="O662" s="163"/>
      <c r="P662" s="163"/>
      <c r="Q662" s="163"/>
      <c r="R662" s="163"/>
      <c r="S662" s="163"/>
      <c r="T662" s="163"/>
      <c r="U662" s="163"/>
      <c r="V662" s="163"/>
      <c r="W662" s="163"/>
      <c r="X662" s="163"/>
      <c r="Y662" s="163"/>
      <c r="Z662" s="163"/>
    </row>
    <row r="663" spans="1:26" ht="15" customHeight="1">
      <c r="A663" s="180" t="s">
        <v>455</v>
      </c>
      <c r="B663" s="180">
        <v>60126534</v>
      </c>
      <c r="C663" s="180">
        <v>60134998</v>
      </c>
      <c r="D663" s="180" t="s">
        <v>1369</v>
      </c>
      <c r="E663" s="180"/>
      <c r="F663" s="180"/>
      <c r="G663" s="180"/>
      <c r="H663" s="180"/>
      <c r="I663" s="180"/>
      <c r="J663" s="180"/>
      <c r="K663" s="180"/>
      <c r="L663" s="180"/>
      <c r="M663" s="180"/>
      <c r="N663" s="180"/>
      <c r="O663" s="163"/>
      <c r="P663" s="163"/>
      <c r="Q663" s="163"/>
      <c r="R663" s="163"/>
      <c r="S663" s="163"/>
      <c r="T663" s="163"/>
      <c r="U663" s="163"/>
      <c r="V663" s="163"/>
      <c r="W663" s="163"/>
      <c r="X663" s="163"/>
      <c r="Y663" s="163"/>
      <c r="Z663" s="163"/>
    </row>
    <row r="664" spans="1:26" ht="15" customHeight="1">
      <c r="A664" s="180" t="s">
        <v>458</v>
      </c>
      <c r="B664" s="180">
        <v>26054654</v>
      </c>
      <c r="C664" s="180">
        <v>26086917</v>
      </c>
      <c r="D664" s="180" t="s">
        <v>1370</v>
      </c>
      <c r="E664" s="180"/>
      <c r="F664" s="180"/>
      <c r="G664" s="180"/>
      <c r="H664" s="180"/>
      <c r="I664" s="180"/>
      <c r="J664" s="180"/>
      <c r="K664" s="180"/>
      <c r="L664" s="180"/>
      <c r="M664" s="180"/>
      <c r="N664" s="180"/>
      <c r="O664" s="163"/>
      <c r="P664" s="163"/>
      <c r="Q664" s="163"/>
      <c r="R664" s="163"/>
      <c r="S664" s="163"/>
      <c r="T664" s="163"/>
      <c r="U664" s="163"/>
      <c r="V664" s="163"/>
      <c r="W664" s="163"/>
      <c r="X664" s="163"/>
      <c r="Y664" s="163"/>
      <c r="Z664" s="163"/>
    </row>
    <row r="665" spans="1:26" ht="15" customHeight="1">
      <c r="A665" s="180" t="s">
        <v>459</v>
      </c>
      <c r="B665" s="180">
        <v>25880549</v>
      </c>
      <c r="C665" s="180">
        <v>26170654</v>
      </c>
      <c r="D665" s="180" t="s">
        <v>1371</v>
      </c>
      <c r="E665" s="180"/>
      <c r="F665" s="180"/>
      <c r="G665" s="180"/>
      <c r="H665" s="180"/>
      <c r="I665" s="180"/>
      <c r="J665" s="180"/>
      <c r="K665" s="180"/>
      <c r="L665" s="180"/>
      <c r="M665" s="180"/>
      <c r="N665" s="180"/>
      <c r="O665" s="163"/>
      <c r="P665" s="163"/>
      <c r="Q665" s="163"/>
      <c r="R665" s="163"/>
      <c r="S665" s="163"/>
      <c r="T665" s="163"/>
      <c r="U665" s="163"/>
      <c r="V665" s="163"/>
      <c r="W665" s="163"/>
      <c r="X665" s="163"/>
      <c r="Y665" s="163"/>
      <c r="Z665" s="163"/>
    </row>
    <row r="666" spans="1:26" ht="15" customHeight="1">
      <c r="A666" s="180" t="s">
        <v>460</v>
      </c>
      <c r="B666" s="180">
        <v>21417403</v>
      </c>
      <c r="C666" s="180">
        <v>21451463</v>
      </c>
      <c r="D666" s="180" t="s">
        <v>1372</v>
      </c>
      <c r="E666" s="180"/>
      <c r="F666" s="180"/>
      <c r="G666" s="180"/>
      <c r="H666" s="180"/>
      <c r="I666" s="180"/>
      <c r="J666" s="180"/>
      <c r="K666" s="180"/>
      <c r="L666" s="180"/>
      <c r="M666" s="180"/>
      <c r="N666" s="180"/>
      <c r="O666" s="163"/>
      <c r="P666" s="163"/>
      <c r="Q666" s="163"/>
      <c r="R666" s="163"/>
      <c r="S666" s="163"/>
      <c r="T666" s="163"/>
      <c r="U666" s="163"/>
      <c r="V666" s="163"/>
      <c r="W666" s="163"/>
      <c r="X666" s="163"/>
      <c r="Y666" s="163"/>
      <c r="Z666" s="163"/>
    </row>
    <row r="667" spans="1:26" ht="15" customHeight="1">
      <c r="A667" s="180" t="s">
        <v>460</v>
      </c>
      <c r="B667" s="180">
        <v>21463962</v>
      </c>
      <c r="C667" s="180">
        <v>21464279</v>
      </c>
      <c r="D667" s="180" t="s">
        <v>715</v>
      </c>
      <c r="E667" s="180"/>
      <c r="F667" s="180"/>
      <c r="G667" s="180"/>
      <c r="H667" s="180"/>
      <c r="I667" s="180"/>
      <c r="J667" s="180"/>
      <c r="K667" s="180"/>
      <c r="L667" s="180"/>
      <c r="M667" s="180"/>
      <c r="N667" s="180"/>
      <c r="O667" s="163"/>
      <c r="P667" s="163"/>
      <c r="Q667" s="163"/>
      <c r="R667" s="163"/>
      <c r="S667" s="163"/>
      <c r="T667" s="163"/>
      <c r="U667" s="163"/>
      <c r="V667" s="163"/>
      <c r="W667" s="163"/>
      <c r="X667" s="163"/>
      <c r="Y667" s="163"/>
      <c r="Z667" s="163"/>
    </row>
    <row r="668" spans="1:26" ht="15" customHeight="1">
      <c r="A668" s="180" t="s">
        <v>460</v>
      </c>
      <c r="B668" s="180">
        <v>21467390</v>
      </c>
      <c r="C668" s="180">
        <v>21471269</v>
      </c>
      <c r="D668" s="180" t="s">
        <v>1373</v>
      </c>
      <c r="E668" s="180"/>
      <c r="F668" s="180"/>
      <c r="G668" s="180"/>
      <c r="H668" s="180"/>
      <c r="I668" s="180"/>
      <c r="J668" s="180"/>
      <c r="K668" s="180"/>
      <c r="L668" s="180"/>
      <c r="M668" s="180"/>
      <c r="N668" s="180"/>
      <c r="O668" s="163"/>
      <c r="P668" s="163"/>
      <c r="Q668" s="163"/>
      <c r="R668" s="163"/>
      <c r="S668" s="163"/>
      <c r="T668" s="163"/>
      <c r="U668" s="163"/>
      <c r="V668" s="163"/>
      <c r="W668" s="163"/>
      <c r="X668" s="163"/>
      <c r="Y668" s="163"/>
      <c r="Z668" s="163"/>
    </row>
    <row r="669" spans="1:26" ht="15" customHeight="1">
      <c r="A669" s="180" t="s">
        <v>460</v>
      </c>
      <c r="B669" s="180">
        <v>23957413</v>
      </c>
      <c r="C669" s="180">
        <v>23961186</v>
      </c>
      <c r="D669" s="180" t="s">
        <v>1374</v>
      </c>
      <c r="E669" s="180"/>
      <c r="F669" s="180"/>
      <c r="G669" s="180"/>
      <c r="H669" s="180"/>
      <c r="I669" s="180"/>
      <c r="J669" s="180"/>
      <c r="K669" s="180"/>
      <c r="L669" s="180"/>
      <c r="M669" s="180"/>
      <c r="N669" s="180"/>
      <c r="O669" s="163"/>
      <c r="P669" s="163"/>
      <c r="Q669" s="163"/>
      <c r="R669" s="163"/>
      <c r="S669" s="163"/>
      <c r="T669" s="163"/>
      <c r="U669" s="163"/>
      <c r="V669" s="163"/>
      <c r="W669" s="163"/>
      <c r="X669" s="163"/>
      <c r="Y669" s="163"/>
      <c r="Z669" s="163"/>
    </row>
    <row r="670" spans="1:26" ht="15" customHeight="1">
      <c r="A670" s="180" t="s">
        <v>495</v>
      </c>
      <c r="B670" s="180">
        <v>5890025</v>
      </c>
      <c r="C670" s="180">
        <v>6228863</v>
      </c>
      <c r="D670" s="180" t="s">
        <v>1375</v>
      </c>
      <c r="E670" s="180"/>
      <c r="F670" s="180"/>
      <c r="G670" s="180"/>
      <c r="H670" s="180"/>
      <c r="I670" s="180"/>
      <c r="J670" s="180"/>
      <c r="K670" s="180"/>
      <c r="L670" s="180"/>
      <c r="M670" s="180"/>
      <c r="N670" s="180"/>
      <c r="O670" s="163"/>
      <c r="P670" s="163"/>
      <c r="Q670" s="163"/>
      <c r="R670" s="163"/>
      <c r="S670" s="163"/>
      <c r="T670" s="163"/>
      <c r="U670" s="163"/>
      <c r="V670" s="163"/>
      <c r="W670" s="163"/>
      <c r="X670" s="163"/>
      <c r="Y670" s="163"/>
      <c r="Z670" s="163"/>
    </row>
    <row r="671" spans="1:26" ht="15" customHeight="1">
      <c r="A671" s="180" t="s">
        <v>495</v>
      </c>
      <c r="B671" s="180">
        <v>51681211</v>
      </c>
      <c r="C671" s="180">
        <v>51682831</v>
      </c>
      <c r="D671" s="180" t="s">
        <v>1376</v>
      </c>
      <c r="E671" s="180"/>
      <c r="F671" s="180"/>
      <c r="G671" s="180"/>
      <c r="H671" s="180"/>
      <c r="I671" s="180"/>
      <c r="J671" s="180"/>
      <c r="K671" s="180"/>
      <c r="L671" s="180"/>
      <c r="M671" s="180"/>
      <c r="N671" s="180"/>
      <c r="O671" s="163"/>
      <c r="P671" s="163"/>
      <c r="Q671" s="163"/>
      <c r="R671" s="163"/>
      <c r="S671" s="163"/>
      <c r="T671" s="163"/>
      <c r="U671" s="163"/>
      <c r="V671" s="163"/>
      <c r="W671" s="163"/>
      <c r="X671" s="163"/>
      <c r="Y671" s="163"/>
      <c r="Z671" s="163"/>
    </row>
    <row r="672" spans="1:26" ht="15" customHeight="1">
      <c r="A672" s="180" t="s">
        <v>495</v>
      </c>
      <c r="B672" s="180">
        <v>51710511</v>
      </c>
      <c r="C672" s="180">
        <v>51712131</v>
      </c>
      <c r="D672" s="180" t="s">
        <v>1377</v>
      </c>
      <c r="E672" s="180"/>
      <c r="F672" s="180"/>
      <c r="G672" s="180"/>
      <c r="H672" s="180"/>
      <c r="I672" s="180"/>
      <c r="J672" s="180"/>
      <c r="K672" s="180"/>
      <c r="L672" s="180"/>
      <c r="M672" s="180"/>
      <c r="N672" s="180"/>
      <c r="O672" s="163"/>
      <c r="P672" s="163"/>
      <c r="Q672" s="163"/>
      <c r="R672" s="163"/>
      <c r="S672" s="163"/>
      <c r="T672" s="163"/>
      <c r="U672" s="163"/>
      <c r="V672" s="163"/>
      <c r="W672" s="163"/>
      <c r="X672" s="163"/>
      <c r="Y672" s="163"/>
      <c r="Z672" s="163"/>
    </row>
    <row r="673" spans="1:26" ht="15" customHeight="1">
      <c r="A673" s="180" t="s">
        <v>495</v>
      </c>
      <c r="B673" s="180">
        <v>52184911</v>
      </c>
      <c r="C673" s="180">
        <v>52192268</v>
      </c>
      <c r="D673" s="180" t="s">
        <v>1378</v>
      </c>
      <c r="E673" s="180"/>
      <c r="F673" s="180"/>
      <c r="G673" s="180"/>
      <c r="H673" s="180"/>
      <c r="I673" s="180"/>
      <c r="J673" s="180"/>
      <c r="K673" s="180"/>
      <c r="L673" s="180"/>
      <c r="M673" s="180"/>
      <c r="N673" s="180"/>
      <c r="O673" s="163"/>
      <c r="P673" s="163"/>
      <c r="Q673" s="163"/>
      <c r="R673" s="163"/>
      <c r="S673" s="163"/>
      <c r="T673" s="163"/>
      <c r="U673" s="163"/>
      <c r="V673" s="163"/>
      <c r="W673" s="163"/>
      <c r="X673" s="163"/>
      <c r="Y673" s="163"/>
      <c r="Z673" s="163"/>
    </row>
    <row r="674" spans="1:26" ht="15" customHeight="1">
      <c r="A674" s="180" t="s">
        <v>495</v>
      </c>
      <c r="B674" s="180">
        <v>52190620</v>
      </c>
      <c r="C674" s="180">
        <v>52190748</v>
      </c>
      <c r="D674" s="180" t="s">
        <v>1379</v>
      </c>
      <c r="E674" s="180"/>
      <c r="F674" s="180"/>
      <c r="G674" s="180"/>
      <c r="H674" s="180"/>
      <c r="I674" s="180"/>
      <c r="J674" s="180"/>
      <c r="K674" s="180"/>
      <c r="L674" s="180"/>
      <c r="M674" s="180"/>
      <c r="N674" s="180"/>
      <c r="O674" s="163"/>
      <c r="P674" s="163"/>
      <c r="Q674" s="163"/>
      <c r="R674" s="163"/>
      <c r="S674" s="163"/>
      <c r="T674" s="163"/>
      <c r="U674" s="163"/>
      <c r="V674" s="163"/>
      <c r="W674" s="163"/>
      <c r="X674" s="163"/>
      <c r="Y674" s="163"/>
      <c r="Z674" s="163"/>
    </row>
    <row r="675" spans="1:26" ht="15" customHeight="1">
      <c r="A675" s="180" t="s">
        <v>495</v>
      </c>
      <c r="B675" s="180">
        <v>52495675</v>
      </c>
      <c r="C675" s="180">
        <v>52500812</v>
      </c>
      <c r="D675" s="180" t="s">
        <v>1380</v>
      </c>
      <c r="E675" s="180"/>
      <c r="F675" s="180"/>
      <c r="G675" s="180"/>
      <c r="H675" s="180"/>
      <c r="I675" s="180"/>
      <c r="J675" s="180"/>
      <c r="K675" s="180"/>
      <c r="L675" s="180"/>
      <c r="M675" s="180"/>
      <c r="N675" s="180"/>
      <c r="O675" s="163"/>
      <c r="P675" s="163"/>
      <c r="Q675" s="163"/>
      <c r="R675" s="163"/>
      <c r="S675" s="163"/>
      <c r="T675" s="163"/>
      <c r="U675" s="163"/>
      <c r="V675" s="163"/>
      <c r="W675" s="163"/>
      <c r="X675" s="163"/>
      <c r="Y675" s="163"/>
      <c r="Z675" s="163"/>
    </row>
    <row r="676" spans="1:26" ht="15" customHeight="1">
      <c r="A676" s="180" t="s">
        <v>495</v>
      </c>
      <c r="B676" s="180">
        <v>52512079</v>
      </c>
      <c r="C676" s="180">
        <v>52520803</v>
      </c>
      <c r="D676" s="180" t="s">
        <v>1381</v>
      </c>
      <c r="E676" s="180"/>
      <c r="F676" s="180"/>
      <c r="G676" s="180"/>
      <c r="H676" s="180"/>
      <c r="I676" s="180"/>
      <c r="J676" s="180"/>
      <c r="K676" s="180"/>
      <c r="L676" s="180"/>
      <c r="M676" s="180"/>
      <c r="N676" s="180"/>
      <c r="O676" s="163"/>
      <c r="P676" s="163"/>
      <c r="Q676" s="163"/>
      <c r="R676" s="163"/>
      <c r="S676" s="163"/>
      <c r="T676" s="163"/>
      <c r="U676" s="163"/>
      <c r="V676" s="163"/>
      <c r="W676" s="163"/>
      <c r="X676" s="163"/>
      <c r="Y676" s="163"/>
      <c r="Z676" s="163"/>
    </row>
    <row r="677" spans="1:26" ht="15" customHeight="1">
      <c r="A677" s="180" t="s">
        <v>495</v>
      </c>
      <c r="B677" s="180">
        <v>52947257</v>
      </c>
      <c r="C677" s="180">
        <v>52995472</v>
      </c>
      <c r="D677" s="180" t="s">
        <v>1382</v>
      </c>
      <c r="E677" s="180"/>
      <c r="F677" s="180"/>
      <c r="G677" s="180"/>
      <c r="H677" s="180"/>
      <c r="I677" s="180"/>
      <c r="J677" s="180"/>
      <c r="K677" s="180"/>
      <c r="L677" s="180"/>
      <c r="M677" s="180"/>
      <c r="N677" s="180"/>
      <c r="O677" s="163"/>
      <c r="P677" s="163"/>
      <c r="Q677" s="163"/>
      <c r="R677" s="163"/>
      <c r="S677" s="163"/>
      <c r="T677" s="163"/>
      <c r="U677" s="163"/>
      <c r="V677" s="163"/>
      <c r="W677" s="163"/>
      <c r="X677" s="163"/>
      <c r="Y677" s="163"/>
      <c r="Z677" s="163"/>
    </row>
    <row r="678" spans="1:26" ht="15" customHeight="1">
      <c r="A678" s="180" t="s">
        <v>495</v>
      </c>
      <c r="B678" s="180">
        <v>55484615</v>
      </c>
      <c r="C678" s="180">
        <v>55489202</v>
      </c>
      <c r="D678" s="180" t="s">
        <v>1383</v>
      </c>
      <c r="E678" s="180"/>
      <c r="F678" s="180"/>
      <c r="G678" s="180"/>
      <c r="H678" s="180"/>
      <c r="I678" s="180"/>
      <c r="J678" s="180"/>
      <c r="K678" s="180"/>
      <c r="L678" s="180"/>
      <c r="M678" s="180"/>
      <c r="N678" s="180"/>
      <c r="O678" s="163"/>
      <c r="P678" s="163"/>
      <c r="Q678" s="163"/>
      <c r="R678" s="163"/>
      <c r="S678" s="163"/>
      <c r="T678" s="163"/>
      <c r="U678" s="163"/>
      <c r="V678" s="163"/>
      <c r="W678" s="163"/>
      <c r="X678" s="163"/>
      <c r="Y678" s="163"/>
      <c r="Z678" s="163"/>
    </row>
    <row r="679" spans="1:26" ht="15" customHeight="1">
      <c r="A679" s="180" t="s">
        <v>495</v>
      </c>
      <c r="B679" s="180">
        <v>72872120</v>
      </c>
      <c r="C679" s="180">
        <v>72875974</v>
      </c>
      <c r="D679" s="180" t="s">
        <v>1384</v>
      </c>
      <c r="E679" s="180"/>
      <c r="F679" s="180"/>
      <c r="G679" s="180"/>
      <c r="H679" s="180"/>
      <c r="I679" s="180"/>
      <c r="J679" s="180"/>
      <c r="K679" s="180"/>
      <c r="L679" s="180"/>
      <c r="M679" s="180"/>
      <c r="N679" s="180"/>
      <c r="O679" s="163"/>
      <c r="P679" s="163"/>
      <c r="Q679" s="163"/>
      <c r="R679" s="163"/>
      <c r="S679" s="163"/>
      <c r="T679" s="163"/>
      <c r="U679" s="163"/>
      <c r="V679" s="163"/>
      <c r="W679" s="163"/>
      <c r="X679" s="163"/>
      <c r="Y679" s="163"/>
      <c r="Z679" s="163"/>
    </row>
    <row r="680" spans="1:26" ht="15" customHeight="1">
      <c r="A680" s="180" t="s">
        <v>495</v>
      </c>
      <c r="B680" s="180">
        <v>73003516</v>
      </c>
      <c r="C680" s="180">
        <v>73005713</v>
      </c>
      <c r="D680" s="180" t="s">
        <v>1385</v>
      </c>
      <c r="E680" s="180"/>
      <c r="F680" s="180"/>
      <c r="G680" s="180"/>
      <c r="H680" s="180"/>
      <c r="I680" s="180"/>
      <c r="J680" s="180"/>
      <c r="K680" s="180"/>
      <c r="L680" s="180"/>
      <c r="M680" s="180"/>
      <c r="N680" s="180"/>
      <c r="O680" s="163"/>
      <c r="P680" s="163"/>
      <c r="Q680" s="163"/>
      <c r="R680" s="163"/>
      <c r="S680" s="163"/>
      <c r="T680" s="163"/>
      <c r="U680" s="163"/>
      <c r="V680" s="163"/>
      <c r="W680" s="163"/>
      <c r="X680" s="163"/>
      <c r="Y680" s="163"/>
      <c r="Z680" s="163"/>
    </row>
    <row r="681" spans="1:26" ht="15" customHeight="1">
      <c r="A681" s="180" t="s">
        <v>495</v>
      </c>
      <c r="B681" s="180">
        <v>73077275</v>
      </c>
      <c r="C681" s="180">
        <v>73079512</v>
      </c>
      <c r="D681" s="180" t="s">
        <v>1386</v>
      </c>
      <c r="E681" s="180"/>
      <c r="F681" s="180"/>
      <c r="G681" s="180"/>
      <c r="H681" s="180"/>
      <c r="I681" s="180"/>
      <c r="J681" s="180"/>
      <c r="K681" s="180"/>
      <c r="L681" s="180"/>
      <c r="M681" s="180"/>
      <c r="N681" s="180"/>
      <c r="O681" s="163"/>
      <c r="P681" s="163"/>
      <c r="Q681" s="163"/>
      <c r="R681" s="163"/>
      <c r="S681" s="163"/>
      <c r="T681" s="163"/>
      <c r="U681" s="163"/>
      <c r="V681" s="163"/>
      <c r="W681" s="163"/>
      <c r="X681" s="163"/>
      <c r="Y681" s="163"/>
      <c r="Z681" s="163"/>
    </row>
    <row r="682" spans="1:26" ht="15" customHeight="1">
      <c r="A682" s="180" t="s">
        <v>495</v>
      </c>
      <c r="B682" s="180">
        <v>101615119</v>
      </c>
      <c r="C682" s="180">
        <v>101618001</v>
      </c>
      <c r="D682" s="180" t="s">
        <v>1387</v>
      </c>
      <c r="E682" s="180"/>
      <c r="F682" s="180"/>
      <c r="G682" s="180"/>
      <c r="H682" s="180"/>
      <c r="I682" s="180"/>
      <c r="J682" s="180"/>
      <c r="K682" s="180"/>
      <c r="L682" s="180"/>
      <c r="M682" s="180"/>
      <c r="N682" s="180"/>
      <c r="O682" s="163"/>
      <c r="P682" s="163"/>
      <c r="Q682" s="163"/>
      <c r="R682" s="163"/>
      <c r="S682" s="163"/>
      <c r="T682" s="163"/>
      <c r="U682" s="163"/>
      <c r="V682" s="163"/>
      <c r="W682" s="163"/>
      <c r="X682" s="163"/>
      <c r="Y682" s="163"/>
      <c r="Z682" s="163"/>
    </row>
    <row r="683" spans="1:26" ht="15" customHeight="1">
      <c r="A683" s="180" t="s">
        <v>495</v>
      </c>
      <c r="B683" s="180">
        <v>102247160</v>
      </c>
      <c r="C683" s="180">
        <v>102326717</v>
      </c>
      <c r="D683" s="180" t="s">
        <v>1388</v>
      </c>
      <c r="E683" s="180"/>
      <c r="F683" s="180"/>
      <c r="G683" s="180"/>
      <c r="H683" s="180"/>
      <c r="I683" s="180"/>
      <c r="J683" s="180"/>
      <c r="K683" s="180"/>
      <c r="L683" s="180"/>
      <c r="M683" s="180"/>
      <c r="N683" s="180"/>
      <c r="O683" s="163"/>
      <c r="P683" s="163"/>
      <c r="Q683" s="163"/>
      <c r="R683" s="163"/>
      <c r="S683" s="163"/>
      <c r="T683" s="163"/>
      <c r="U683" s="163"/>
      <c r="V683" s="163"/>
      <c r="W683" s="163"/>
      <c r="X683" s="163"/>
      <c r="Y683" s="163"/>
      <c r="Z683" s="163"/>
    </row>
    <row r="684" spans="1:26" ht="15" customHeight="1">
      <c r="A684" s="180" t="s">
        <v>495</v>
      </c>
      <c r="B684" s="180">
        <v>102360397</v>
      </c>
      <c r="C684" s="180">
        <v>102463164</v>
      </c>
      <c r="D684" s="180" t="s">
        <v>1389</v>
      </c>
      <c r="E684" s="180"/>
      <c r="F684" s="180"/>
      <c r="G684" s="180"/>
      <c r="H684" s="180"/>
      <c r="I684" s="180"/>
      <c r="J684" s="180"/>
      <c r="K684" s="180"/>
      <c r="L684" s="180"/>
      <c r="M684" s="180"/>
      <c r="N684" s="180"/>
      <c r="O684" s="163"/>
      <c r="P684" s="163"/>
      <c r="Q684" s="163"/>
      <c r="R684" s="163"/>
      <c r="S684" s="163"/>
      <c r="T684" s="163"/>
      <c r="U684" s="163"/>
      <c r="V684" s="163"/>
      <c r="W684" s="163"/>
      <c r="X684" s="163"/>
      <c r="Y684" s="163"/>
      <c r="Z684" s="163"/>
    </row>
    <row r="685" spans="1:26" ht="15" customHeight="1">
      <c r="A685" s="180" t="s">
        <v>495</v>
      </c>
      <c r="B685" s="180">
        <v>104011146</v>
      </c>
      <c r="C685" s="180">
        <v>104013687</v>
      </c>
      <c r="D685" s="180" t="s">
        <v>1390</v>
      </c>
      <c r="E685" s="180"/>
      <c r="F685" s="180"/>
      <c r="G685" s="180"/>
      <c r="H685" s="180"/>
      <c r="I685" s="180"/>
      <c r="J685" s="180"/>
      <c r="K685" s="180"/>
      <c r="L685" s="180"/>
      <c r="M685" s="180"/>
      <c r="N685" s="180"/>
      <c r="O685" s="163"/>
      <c r="P685" s="163"/>
      <c r="Q685" s="163"/>
      <c r="R685" s="163"/>
      <c r="S685" s="163"/>
      <c r="T685" s="163"/>
      <c r="U685" s="163"/>
      <c r="V685" s="163"/>
      <c r="W685" s="163"/>
      <c r="X685" s="163"/>
      <c r="Y685" s="163"/>
      <c r="Z685" s="163"/>
    </row>
    <row r="686" spans="1:26" ht="15" customHeight="1">
      <c r="A686" s="180" t="s">
        <v>495</v>
      </c>
      <c r="B686" s="180">
        <v>104039948</v>
      </c>
      <c r="C686" s="180">
        <v>104042454</v>
      </c>
      <c r="D686" s="180" t="s">
        <v>1391</v>
      </c>
      <c r="E686" s="180"/>
      <c r="F686" s="180"/>
      <c r="G686" s="180"/>
      <c r="H686" s="180"/>
      <c r="I686" s="180"/>
      <c r="J686" s="180"/>
      <c r="K686" s="180"/>
      <c r="L686" s="180"/>
      <c r="M686" s="180"/>
      <c r="N686" s="180"/>
      <c r="O686" s="163"/>
      <c r="P686" s="163"/>
      <c r="Q686" s="163"/>
      <c r="R686" s="163"/>
      <c r="S686" s="163"/>
      <c r="T686" s="163"/>
      <c r="U686" s="163"/>
      <c r="V686" s="163"/>
      <c r="W686" s="163"/>
      <c r="X686" s="163"/>
      <c r="Y686" s="163"/>
      <c r="Z686" s="163"/>
    </row>
    <row r="687" spans="1:26" ht="15" customHeight="1">
      <c r="A687" s="180" t="s">
        <v>495</v>
      </c>
      <c r="B687" s="180">
        <v>120036235</v>
      </c>
      <c r="C687" s="180">
        <v>120146854</v>
      </c>
      <c r="D687" s="180" t="s">
        <v>1392</v>
      </c>
      <c r="E687" s="180"/>
      <c r="F687" s="180"/>
      <c r="G687" s="180"/>
      <c r="H687" s="180"/>
      <c r="I687" s="180"/>
      <c r="J687" s="180"/>
      <c r="K687" s="180"/>
      <c r="L687" s="180"/>
      <c r="M687" s="180"/>
      <c r="N687" s="180"/>
      <c r="O687" s="163"/>
      <c r="P687" s="163"/>
      <c r="Q687" s="163"/>
      <c r="R687" s="163"/>
      <c r="S687" s="163"/>
      <c r="T687" s="163"/>
      <c r="U687" s="163"/>
      <c r="V687" s="163"/>
      <c r="W687" s="163"/>
      <c r="X687" s="163"/>
      <c r="Y687" s="163"/>
      <c r="Z687" s="163"/>
    </row>
    <row r="688" spans="1:26" ht="15" customHeight="1">
      <c r="A688" s="180" t="s">
        <v>495</v>
      </c>
      <c r="B688" s="180">
        <v>120070671</v>
      </c>
      <c r="C688" s="180">
        <v>120077705</v>
      </c>
      <c r="D688" s="180" t="s">
        <v>1393</v>
      </c>
      <c r="E688" s="180"/>
      <c r="F688" s="180"/>
      <c r="G688" s="180"/>
      <c r="H688" s="180"/>
      <c r="I688" s="180"/>
      <c r="J688" s="180"/>
      <c r="K688" s="180"/>
      <c r="L688" s="180"/>
      <c r="M688" s="180"/>
      <c r="N688" s="180"/>
      <c r="O688" s="163"/>
      <c r="P688" s="163"/>
      <c r="Q688" s="163"/>
      <c r="R688" s="163"/>
      <c r="S688" s="163"/>
      <c r="T688" s="163"/>
      <c r="U688" s="163"/>
      <c r="V688" s="163"/>
      <c r="W688" s="163"/>
      <c r="X688" s="163"/>
      <c r="Y688" s="163"/>
      <c r="Z688" s="163"/>
    </row>
    <row r="689" spans="1:26" ht="15" customHeight="1">
      <c r="A689" s="180" t="s">
        <v>495</v>
      </c>
      <c r="B689" s="180">
        <v>120109052</v>
      </c>
      <c r="C689" s="180">
        <v>120115937</v>
      </c>
      <c r="D689" s="180" t="s">
        <v>1394</v>
      </c>
      <c r="E689" s="180"/>
      <c r="F689" s="180"/>
      <c r="G689" s="180"/>
      <c r="H689" s="180"/>
      <c r="I689" s="180"/>
      <c r="J689" s="180"/>
      <c r="K689" s="180"/>
      <c r="L689" s="180"/>
      <c r="M689" s="180"/>
      <c r="N689" s="180"/>
      <c r="O689" s="163"/>
      <c r="P689" s="163"/>
      <c r="Q689" s="163"/>
      <c r="R689" s="163"/>
      <c r="S689" s="163"/>
      <c r="T689" s="163"/>
      <c r="U689" s="163"/>
      <c r="V689" s="163"/>
      <c r="W689" s="163"/>
      <c r="X689" s="163"/>
      <c r="Y689" s="163"/>
      <c r="Z689" s="163"/>
    </row>
    <row r="690" spans="1:26" ht="15" customHeight="1">
      <c r="A690" s="180" t="s">
        <v>495</v>
      </c>
      <c r="B690" s="180">
        <v>120117641</v>
      </c>
      <c r="C690" s="180">
        <v>120119700</v>
      </c>
      <c r="D690" s="180" t="s">
        <v>1395</v>
      </c>
      <c r="E690" s="180"/>
      <c r="F690" s="180"/>
      <c r="G690" s="180"/>
      <c r="H690" s="180"/>
      <c r="I690" s="180"/>
      <c r="J690" s="180"/>
      <c r="K690" s="180"/>
      <c r="L690" s="180"/>
      <c r="M690" s="180"/>
      <c r="N690" s="180"/>
      <c r="O690" s="163"/>
      <c r="P690" s="163"/>
      <c r="Q690" s="163"/>
      <c r="R690" s="163"/>
      <c r="S690" s="163"/>
      <c r="T690" s="163"/>
      <c r="U690" s="163"/>
      <c r="V690" s="163"/>
      <c r="W690" s="163"/>
      <c r="X690" s="163"/>
      <c r="Y690" s="163"/>
      <c r="Z690" s="163"/>
    </row>
    <row r="691" spans="1:26" ht="15" customHeight="1">
      <c r="A691" s="180" t="s">
        <v>495</v>
      </c>
      <c r="B691" s="180">
        <v>120158560</v>
      </c>
      <c r="C691" s="180">
        <v>120165630</v>
      </c>
      <c r="D691" s="180" t="s">
        <v>1396</v>
      </c>
      <c r="E691" s="180"/>
      <c r="F691" s="180"/>
      <c r="G691" s="180"/>
      <c r="H691" s="180"/>
      <c r="I691" s="180"/>
      <c r="J691" s="180"/>
      <c r="K691" s="180"/>
      <c r="L691" s="180"/>
      <c r="M691" s="180"/>
      <c r="N691" s="180"/>
      <c r="O691" s="163"/>
      <c r="P691" s="163"/>
      <c r="Q691" s="163"/>
      <c r="R691" s="163"/>
      <c r="S691" s="163"/>
      <c r="T691" s="163"/>
      <c r="U691" s="163"/>
      <c r="V691" s="163"/>
      <c r="W691" s="163"/>
      <c r="X691" s="163"/>
      <c r="Y691" s="163"/>
      <c r="Z691" s="163"/>
    </row>
    <row r="692" spans="1:26" ht="15" customHeight="1">
      <c r="A692" s="180" t="s">
        <v>495</v>
      </c>
      <c r="B692" s="180">
        <v>135156539</v>
      </c>
      <c r="C692" s="180">
        <v>135171398</v>
      </c>
      <c r="D692" s="180" t="s">
        <v>1397</v>
      </c>
      <c r="E692" s="180"/>
      <c r="F692" s="180"/>
      <c r="G692" s="180"/>
      <c r="H692" s="180"/>
      <c r="I692" s="180"/>
      <c r="J692" s="180"/>
      <c r="K692" s="180"/>
      <c r="L692" s="180"/>
      <c r="M692" s="180"/>
      <c r="N692" s="180"/>
      <c r="O692" s="163"/>
      <c r="P692" s="163"/>
      <c r="Q692" s="163"/>
      <c r="R692" s="163"/>
      <c r="S692" s="163"/>
      <c r="T692" s="163"/>
      <c r="U692" s="163"/>
      <c r="V692" s="163"/>
      <c r="W692" s="163"/>
      <c r="X692" s="163"/>
      <c r="Y692" s="163"/>
      <c r="Z692" s="163"/>
    </row>
    <row r="693" spans="1:26" ht="15" customHeight="1">
      <c r="A693" s="180" t="s">
        <v>495</v>
      </c>
      <c r="B693" s="180">
        <v>135206560</v>
      </c>
      <c r="C693" s="180">
        <v>135206646</v>
      </c>
      <c r="D693" s="180" t="s">
        <v>1398</v>
      </c>
      <c r="E693" s="180"/>
      <c r="F693" s="180"/>
      <c r="G693" s="180"/>
      <c r="H693" s="180"/>
      <c r="I693" s="180"/>
      <c r="J693" s="180"/>
      <c r="K693" s="180"/>
      <c r="L693" s="180"/>
      <c r="M693" s="180"/>
      <c r="N693" s="180"/>
      <c r="O693" s="163"/>
      <c r="P693" s="163"/>
      <c r="Q693" s="163"/>
      <c r="R693" s="163"/>
      <c r="S693" s="163"/>
      <c r="T693" s="163"/>
      <c r="U693" s="163"/>
      <c r="V693" s="163"/>
      <c r="W693" s="163"/>
      <c r="X693" s="163"/>
      <c r="Y693" s="163"/>
      <c r="Z693" s="163"/>
    </row>
    <row r="694" spans="1:26" ht="15" customHeight="1">
      <c r="A694" s="180" t="s">
        <v>495</v>
      </c>
      <c r="B694" s="180">
        <v>135713452</v>
      </c>
      <c r="C694" s="180">
        <v>135723226</v>
      </c>
      <c r="D694" s="180" t="s">
        <v>1399</v>
      </c>
      <c r="E694" s="180"/>
      <c r="F694" s="180"/>
      <c r="G694" s="180"/>
      <c r="H694" s="180"/>
      <c r="I694" s="180"/>
      <c r="J694" s="180"/>
      <c r="K694" s="180"/>
      <c r="L694" s="180"/>
      <c r="M694" s="180"/>
      <c r="N694" s="180"/>
      <c r="O694" s="163"/>
      <c r="P694" s="163"/>
      <c r="Q694" s="163"/>
      <c r="R694" s="163"/>
      <c r="S694" s="163"/>
      <c r="T694" s="163"/>
      <c r="U694" s="163"/>
      <c r="V694" s="163"/>
      <c r="W694" s="163"/>
      <c r="X694" s="163"/>
      <c r="Y694" s="163"/>
      <c r="Z694" s="163"/>
    </row>
    <row r="695" spans="1:26" ht="15" customHeight="1">
      <c r="A695" s="180" t="s">
        <v>495</v>
      </c>
      <c r="B695" s="180">
        <v>135760156</v>
      </c>
      <c r="C695" s="180">
        <v>135768191</v>
      </c>
      <c r="D695" s="180" t="s">
        <v>1401</v>
      </c>
      <c r="E695" s="180"/>
      <c r="F695" s="180"/>
      <c r="G695" s="180"/>
      <c r="H695" s="180"/>
      <c r="I695" s="180"/>
      <c r="J695" s="180"/>
      <c r="K695" s="180"/>
      <c r="L695" s="180"/>
      <c r="M695" s="180"/>
      <c r="N695" s="180"/>
      <c r="O695" s="163"/>
      <c r="P695" s="163"/>
      <c r="Q695" s="163"/>
      <c r="R695" s="163"/>
      <c r="S695" s="163"/>
      <c r="T695" s="163"/>
      <c r="U695" s="163"/>
      <c r="V695" s="163"/>
      <c r="W695" s="163"/>
      <c r="X695" s="163"/>
      <c r="Y695" s="163"/>
      <c r="Z695" s="163"/>
    </row>
    <row r="696" spans="1:26" ht="15" customHeight="1">
      <c r="A696" s="180" t="s">
        <v>495</v>
      </c>
      <c r="B696" s="180">
        <v>135777129</v>
      </c>
      <c r="C696" s="180">
        <v>135785298</v>
      </c>
      <c r="D696" s="180" t="s">
        <v>1402</v>
      </c>
      <c r="E696" s="180"/>
      <c r="F696" s="180"/>
      <c r="G696" s="180"/>
      <c r="H696" s="180"/>
      <c r="I696" s="180"/>
      <c r="J696" s="180"/>
      <c r="K696" s="180"/>
      <c r="L696" s="180"/>
      <c r="M696" s="180"/>
      <c r="N696" s="180"/>
      <c r="O696" s="163"/>
      <c r="P696" s="163"/>
      <c r="Q696" s="163"/>
      <c r="R696" s="163"/>
      <c r="S696" s="163"/>
      <c r="T696" s="163"/>
      <c r="U696" s="163"/>
      <c r="V696" s="163"/>
      <c r="W696" s="163"/>
      <c r="X696" s="163"/>
      <c r="Y696" s="163"/>
      <c r="Z696" s="163"/>
    </row>
    <row r="697" spans="1:26" ht="15" customHeight="1">
      <c r="A697" s="180" t="s">
        <v>495</v>
      </c>
      <c r="B697" s="180">
        <v>135794741</v>
      </c>
      <c r="C697" s="180">
        <v>135802656</v>
      </c>
      <c r="D697" s="180" t="s">
        <v>1403</v>
      </c>
      <c r="E697" s="180"/>
      <c r="F697" s="180"/>
      <c r="G697" s="180"/>
      <c r="H697" s="180"/>
      <c r="I697" s="180"/>
      <c r="J697" s="180"/>
      <c r="K697" s="180"/>
      <c r="L697" s="180"/>
      <c r="M697" s="180"/>
      <c r="N697" s="180"/>
      <c r="O697" s="163"/>
      <c r="P697" s="163"/>
      <c r="Q697" s="163"/>
      <c r="R697" s="163"/>
      <c r="S697" s="163"/>
      <c r="T697" s="163"/>
      <c r="U697" s="163"/>
      <c r="V697" s="163"/>
      <c r="W697" s="163"/>
      <c r="X697" s="163"/>
      <c r="Y697" s="163"/>
      <c r="Z697" s="163"/>
    </row>
    <row r="698" spans="1:26" ht="15" customHeight="1">
      <c r="A698" s="180" t="s">
        <v>495</v>
      </c>
      <c r="B698" s="180">
        <v>149592514</v>
      </c>
      <c r="C698" s="180">
        <v>149594716</v>
      </c>
      <c r="D698" s="180" t="s">
        <v>1404</v>
      </c>
      <c r="E698" s="180"/>
      <c r="F698" s="180"/>
      <c r="G698" s="180"/>
      <c r="H698" s="180"/>
      <c r="I698" s="180"/>
      <c r="J698" s="180"/>
      <c r="K698" s="180"/>
      <c r="L698" s="180"/>
      <c r="M698" s="180"/>
      <c r="N698" s="180"/>
      <c r="O698" s="163"/>
      <c r="P698" s="163"/>
      <c r="Q698" s="163"/>
      <c r="R698" s="163"/>
      <c r="S698" s="163"/>
      <c r="T698" s="163"/>
      <c r="U698" s="163"/>
      <c r="V698" s="163"/>
      <c r="W698" s="163"/>
      <c r="X698" s="163"/>
      <c r="Y698" s="163"/>
      <c r="Z698" s="163"/>
    </row>
    <row r="699" spans="1:26" ht="15" customHeight="1">
      <c r="A699" s="180" t="s">
        <v>495</v>
      </c>
      <c r="B699" s="180">
        <v>149596555</v>
      </c>
      <c r="C699" s="180">
        <v>149631912</v>
      </c>
      <c r="D699" s="180" t="s">
        <v>1405</v>
      </c>
      <c r="E699" s="180"/>
      <c r="F699" s="180"/>
      <c r="G699" s="180"/>
      <c r="H699" s="180"/>
      <c r="I699" s="180"/>
      <c r="J699" s="180"/>
      <c r="K699" s="180"/>
      <c r="L699" s="180"/>
      <c r="M699" s="180"/>
      <c r="N699" s="180"/>
      <c r="O699" s="163"/>
      <c r="P699" s="163"/>
      <c r="Q699" s="163"/>
      <c r="R699" s="163"/>
      <c r="S699" s="163"/>
      <c r="T699" s="163"/>
      <c r="U699" s="163"/>
      <c r="V699" s="163"/>
      <c r="W699" s="163"/>
      <c r="X699" s="163"/>
      <c r="Y699" s="163"/>
      <c r="Z699" s="163"/>
    </row>
    <row r="700" spans="1:26" ht="15" customHeight="1">
      <c r="A700" s="180" t="s">
        <v>495</v>
      </c>
      <c r="B700" s="180">
        <v>149712077</v>
      </c>
      <c r="C700" s="180">
        <v>149717248</v>
      </c>
      <c r="D700" s="180" t="s">
        <v>1406</v>
      </c>
      <c r="E700" s="180"/>
      <c r="F700" s="180"/>
      <c r="G700" s="180"/>
      <c r="H700" s="180"/>
      <c r="I700" s="180"/>
      <c r="J700" s="180"/>
      <c r="K700" s="180"/>
      <c r="L700" s="180"/>
      <c r="M700" s="180"/>
      <c r="N700" s="180"/>
      <c r="O700" s="163"/>
      <c r="P700" s="163"/>
      <c r="Q700" s="163"/>
      <c r="R700" s="163"/>
      <c r="S700" s="163"/>
      <c r="T700" s="163"/>
      <c r="U700" s="163"/>
      <c r="V700" s="163"/>
      <c r="W700" s="163"/>
      <c r="X700" s="163"/>
      <c r="Y700" s="163"/>
      <c r="Z700" s="163"/>
    </row>
    <row r="701" spans="1:26" ht="15" customHeight="1">
      <c r="A701" s="180" t="s">
        <v>495</v>
      </c>
      <c r="B701" s="180">
        <v>149774067</v>
      </c>
      <c r="C701" s="180">
        <v>149776867</v>
      </c>
      <c r="D701" s="180" t="s">
        <v>1408</v>
      </c>
      <c r="E701" s="180"/>
      <c r="F701" s="180"/>
      <c r="G701" s="180"/>
      <c r="H701" s="180"/>
      <c r="I701" s="180"/>
      <c r="J701" s="180"/>
      <c r="K701" s="180"/>
      <c r="L701" s="180"/>
      <c r="M701" s="180"/>
      <c r="N701" s="180"/>
      <c r="O701" s="163"/>
      <c r="P701" s="163"/>
      <c r="Q701" s="163"/>
      <c r="R701" s="163"/>
      <c r="S701" s="163"/>
      <c r="T701" s="163"/>
      <c r="U701" s="163"/>
      <c r="V701" s="163"/>
      <c r="W701" s="163"/>
      <c r="X701" s="163"/>
      <c r="Y701" s="163"/>
      <c r="Z701" s="163"/>
    </row>
    <row r="702" spans="1:26" ht="15" customHeight="1">
      <c r="A702" s="180" t="s">
        <v>495</v>
      </c>
      <c r="B702" s="180">
        <v>152714585</v>
      </c>
      <c r="C702" s="180">
        <v>152718606</v>
      </c>
      <c r="D702" s="180" t="s">
        <v>1409</v>
      </c>
      <c r="E702" s="180"/>
      <c r="F702" s="180"/>
      <c r="G702" s="180"/>
      <c r="H702" s="180"/>
      <c r="I702" s="180"/>
      <c r="J702" s="180"/>
      <c r="K702" s="180"/>
      <c r="L702" s="180"/>
      <c r="M702" s="180"/>
      <c r="N702" s="180"/>
      <c r="O702" s="163"/>
      <c r="P702" s="163"/>
      <c r="Q702" s="163"/>
      <c r="R702" s="163"/>
      <c r="S702" s="163"/>
      <c r="T702" s="163"/>
      <c r="U702" s="163"/>
      <c r="V702" s="163"/>
      <c r="W702" s="163"/>
      <c r="X702" s="163"/>
      <c r="Y702" s="163"/>
      <c r="Z702" s="163"/>
    </row>
    <row r="703" spans="1:26" ht="15" customHeight="1">
      <c r="A703" s="180" t="s">
        <v>495</v>
      </c>
      <c r="B703" s="180">
        <v>152727483</v>
      </c>
      <c r="C703" s="180">
        <v>152733735</v>
      </c>
      <c r="D703" s="180" t="s">
        <v>1410</v>
      </c>
      <c r="E703" s="180"/>
      <c r="F703" s="180"/>
      <c r="G703" s="180"/>
      <c r="H703" s="180"/>
      <c r="I703" s="180"/>
      <c r="J703" s="180"/>
      <c r="K703" s="180"/>
      <c r="L703" s="180"/>
      <c r="M703" s="180"/>
      <c r="N703" s="180"/>
      <c r="O703" s="163"/>
      <c r="P703" s="163"/>
      <c r="Q703" s="163"/>
      <c r="R703" s="163"/>
      <c r="S703" s="163"/>
      <c r="T703" s="163"/>
      <c r="U703" s="163"/>
      <c r="V703" s="163"/>
      <c r="W703" s="163"/>
      <c r="X703" s="163"/>
      <c r="Y703" s="163"/>
      <c r="Z703" s="163"/>
    </row>
    <row r="704" spans="1:26" ht="15" customHeight="1">
      <c r="A704" s="180" t="s">
        <v>495</v>
      </c>
      <c r="B704" s="180">
        <v>152733778</v>
      </c>
      <c r="C704" s="180">
        <v>152737669</v>
      </c>
      <c r="D704" s="180" t="s">
        <v>1411</v>
      </c>
      <c r="E704" s="180"/>
      <c r="F704" s="180"/>
      <c r="G704" s="180"/>
      <c r="H704" s="180"/>
      <c r="I704" s="180"/>
      <c r="J704" s="180"/>
      <c r="K704" s="180"/>
      <c r="L704" s="180"/>
      <c r="M704" s="180"/>
      <c r="N704" s="180"/>
      <c r="O704" s="163"/>
      <c r="P704" s="163"/>
      <c r="Q704" s="163"/>
      <c r="R704" s="163"/>
      <c r="S704" s="163"/>
      <c r="T704" s="163"/>
      <c r="U704" s="163"/>
      <c r="V704" s="163"/>
      <c r="W704" s="163"/>
      <c r="X704" s="163"/>
      <c r="Y704" s="163"/>
      <c r="Z704" s="163"/>
    </row>
    <row r="705" spans="1:26" ht="15" customHeight="1">
      <c r="A705" s="180" t="s">
        <v>495</v>
      </c>
      <c r="B705" s="180">
        <v>152746816</v>
      </c>
      <c r="C705" s="180">
        <v>152747762</v>
      </c>
      <c r="D705" s="180" t="s">
        <v>1412</v>
      </c>
      <c r="E705" s="180"/>
      <c r="F705" s="180"/>
      <c r="G705" s="180"/>
      <c r="H705" s="180"/>
      <c r="I705" s="180"/>
      <c r="J705" s="180"/>
      <c r="K705" s="180"/>
      <c r="L705" s="180"/>
      <c r="M705" s="180"/>
      <c r="N705" s="180"/>
      <c r="O705" s="163"/>
      <c r="P705" s="163"/>
      <c r="Q705" s="163"/>
      <c r="R705" s="163"/>
      <c r="S705" s="163"/>
      <c r="T705" s="163"/>
      <c r="U705" s="163"/>
      <c r="V705" s="163"/>
      <c r="W705" s="163"/>
      <c r="X705" s="163"/>
      <c r="Y705" s="163"/>
      <c r="Z705" s="163"/>
    </row>
    <row r="706" spans="1:26" ht="15" customHeight="1">
      <c r="A706" s="180" t="s">
        <v>495</v>
      </c>
      <c r="B706" s="180">
        <v>152749862</v>
      </c>
      <c r="C706" s="180">
        <v>152753884</v>
      </c>
      <c r="D706" s="180" t="s">
        <v>1413</v>
      </c>
      <c r="E706" s="180"/>
      <c r="F706" s="180"/>
      <c r="G706" s="180"/>
      <c r="H706" s="180"/>
      <c r="I706" s="180"/>
      <c r="J706" s="180"/>
      <c r="K706" s="180"/>
      <c r="L706" s="180"/>
      <c r="M706" s="180"/>
      <c r="N706" s="180"/>
      <c r="O706" s="163"/>
      <c r="P706" s="163"/>
      <c r="Q706" s="163"/>
      <c r="R706" s="163"/>
      <c r="S706" s="163"/>
      <c r="T706" s="163"/>
      <c r="U706" s="163"/>
      <c r="V706" s="163"/>
      <c r="W706" s="163"/>
      <c r="X706" s="163"/>
      <c r="Y706" s="163"/>
      <c r="Z706" s="163"/>
    </row>
    <row r="707" spans="1:26" ht="15" customHeight="1">
      <c r="A707" s="180" t="s">
        <v>495</v>
      </c>
      <c r="B707" s="180">
        <v>153072481</v>
      </c>
      <c r="C707" s="180">
        <v>153075018</v>
      </c>
      <c r="D707" s="180" t="s">
        <v>1414</v>
      </c>
      <c r="E707" s="180"/>
      <c r="F707" s="180"/>
      <c r="G707" s="180"/>
      <c r="H707" s="180"/>
      <c r="I707" s="180"/>
      <c r="J707" s="180"/>
      <c r="K707" s="180"/>
      <c r="L707" s="180"/>
      <c r="M707" s="180"/>
      <c r="N707" s="180"/>
      <c r="O707" s="163"/>
      <c r="P707" s="163"/>
      <c r="Q707" s="163"/>
      <c r="R707" s="163"/>
      <c r="S707" s="163"/>
      <c r="T707" s="163"/>
      <c r="U707" s="163"/>
      <c r="V707" s="163"/>
      <c r="W707" s="163"/>
      <c r="X707" s="163"/>
      <c r="Y707" s="163"/>
      <c r="Z707" s="163"/>
    </row>
    <row r="708" spans="1:26" ht="15" customHeight="1">
      <c r="A708" s="180" t="s">
        <v>495</v>
      </c>
      <c r="B708" s="180">
        <v>153179284</v>
      </c>
      <c r="C708" s="180">
        <v>153183880</v>
      </c>
      <c r="D708" s="180" t="s">
        <v>1415</v>
      </c>
      <c r="E708" s="180"/>
      <c r="F708" s="180"/>
      <c r="G708" s="180"/>
      <c r="H708" s="180"/>
      <c r="I708" s="180"/>
      <c r="J708" s="180"/>
      <c r="K708" s="180"/>
      <c r="L708" s="180"/>
      <c r="M708" s="180"/>
      <c r="N708" s="180"/>
      <c r="O708" s="163"/>
      <c r="P708" s="163"/>
      <c r="Q708" s="163"/>
      <c r="R708" s="163"/>
      <c r="S708" s="163"/>
      <c r="T708" s="163"/>
      <c r="U708" s="163"/>
      <c r="V708" s="163"/>
      <c r="W708" s="163"/>
      <c r="X708" s="163"/>
      <c r="Y708" s="163"/>
      <c r="Z708" s="163"/>
    </row>
    <row r="709" spans="1:26" ht="15" customHeight="1">
      <c r="A709" s="180" t="s">
        <v>495</v>
      </c>
      <c r="B709" s="180">
        <v>153196632</v>
      </c>
      <c r="C709" s="180">
        <v>153196684</v>
      </c>
      <c r="D709" s="180" t="s">
        <v>1416</v>
      </c>
      <c r="E709" s="180"/>
      <c r="F709" s="180"/>
      <c r="G709" s="180"/>
      <c r="H709" s="180"/>
      <c r="I709" s="180"/>
      <c r="J709" s="180"/>
      <c r="K709" s="180"/>
      <c r="L709" s="180"/>
      <c r="M709" s="180"/>
      <c r="N709" s="180"/>
      <c r="O709" s="163"/>
      <c r="P709" s="163"/>
      <c r="Q709" s="163"/>
      <c r="R709" s="163"/>
      <c r="S709" s="163"/>
      <c r="T709" s="163"/>
      <c r="U709" s="163"/>
      <c r="V709" s="163"/>
      <c r="W709" s="163"/>
      <c r="X709" s="163"/>
      <c r="Y709" s="163"/>
      <c r="Z709" s="163"/>
    </row>
    <row r="710" spans="1:26" ht="15" customHeight="1">
      <c r="A710" s="180" t="s">
        <v>495</v>
      </c>
      <c r="B710" s="180">
        <v>153225658</v>
      </c>
      <c r="C710" s="180">
        <v>153230357</v>
      </c>
      <c r="D710" s="180" t="s">
        <v>1417</v>
      </c>
      <c r="E710" s="180"/>
      <c r="F710" s="180"/>
      <c r="G710" s="180"/>
      <c r="H710" s="180"/>
      <c r="I710" s="180"/>
      <c r="J710" s="180"/>
      <c r="K710" s="180"/>
      <c r="L710" s="180"/>
      <c r="M710" s="180"/>
      <c r="N710" s="180"/>
      <c r="O710" s="163"/>
      <c r="P710" s="163"/>
      <c r="Q710" s="163"/>
      <c r="R710" s="163"/>
      <c r="S710" s="163"/>
      <c r="T710" s="163"/>
      <c r="U710" s="163"/>
      <c r="V710" s="163"/>
      <c r="W710" s="163"/>
      <c r="X710" s="163"/>
      <c r="Y710" s="163"/>
      <c r="Z710" s="163"/>
    </row>
    <row r="711" spans="1:26" ht="15" customHeight="1">
      <c r="A711" s="180" t="s">
        <v>495</v>
      </c>
      <c r="B711" s="180">
        <v>154348531</v>
      </c>
      <c r="C711" s="180">
        <v>154374638</v>
      </c>
      <c r="D711" s="180" t="s">
        <v>1418</v>
      </c>
      <c r="E711" s="180"/>
      <c r="F711" s="180"/>
      <c r="G711" s="180"/>
      <c r="H711" s="180"/>
      <c r="I711" s="180"/>
      <c r="J711" s="180"/>
      <c r="K711" s="180"/>
      <c r="L711" s="180"/>
      <c r="M711" s="180"/>
      <c r="N711" s="180"/>
      <c r="O711" s="163"/>
      <c r="P711" s="163"/>
      <c r="Q711" s="163"/>
      <c r="R711" s="163"/>
      <c r="S711" s="163"/>
      <c r="T711" s="163"/>
      <c r="U711" s="163"/>
      <c r="V711" s="163"/>
      <c r="W711" s="163"/>
      <c r="X711" s="163"/>
      <c r="Y711" s="163"/>
      <c r="Z711" s="163"/>
    </row>
    <row r="712" spans="1:26" ht="15" customHeight="1">
      <c r="A712" s="180" t="s">
        <v>495</v>
      </c>
      <c r="B712" s="180">
        <v>154379196</v>
      </c>
      <c r="C712" s="180">
        <v>154381523</v>
      </c>
      <c r="D712" s="180" t="s">
        <v>1419</v>
      </c>
      <c r="E712" s="180"/>
      <c r="F712" s="180"/>
      <c r="G712" s="180"/>
      <c r="H712" s="180"/>
      <c r="I712" s="180"/>
      <c r="J712" s="180"/>
      <c r="K712" s="180"/>
      <c r="L712" s="180"/>
      <c r="M712" s="180"/>
      <c r="N712" s="180"/>
      <c r="O712" s="163"/>
      <c r="P712" s="163"/>
      <c r="Q712" s="163"/>
      <c r="R712" s="163"/>
      <c r="S712" s="163"/>
      <c r="T712" s="163"/>
      <c r="U712" s="163"/>
      <c r="V712" s="163"/>
      <c r="W712" s="163"/>
      <c r="X712" s="163"/>
      <c r="Y712" s="163"/>
      <c r="Z712" s="163"/>
    </row>
    <row r="713" spans="1:26" ht="15" customHeight="1">
      <c r="A713" s="180" t="s">
        <v>495</v>
      </c>
      <c r="B713" s="180">
        <v>154585153</v>
      </c>
      <c r="C713" s="180">
        <v>154586816</v>
      </c>
      <c r="D713" s="180" t="s">
        <v>1420</v>
      </c>
      <c r="E713" s="180"/>
      <c r="F713" s="180"/>
      <c r="G713" s="180"/>
      <c r="H713" s="180"/>
      <c r="I713" s="180"/>
      <c r="J713" s="180"/>
      <c r="K713" s="180"/>
      <c r="L713" s="180"/>
      <c r="M713" s="180"/>
      <c r="N713" s="180"/>
      <c r="O713" s="163"/>
      <c r="P713" s="163"/>
      <c r="Q713" s="163"/>
      <c r="R713" s="163"/>
      <c r="S713" s="163"/>
      <c r="T713" s="163"/>
      <c r="U713" s="163"/>
      <c r="V713" s="163"/>
      <c r="W713" s="163"/>
      <c r="X713" s="163"/>
      <c r="Y713" s="163"/>
      <c r="Z713" s="163"/>
    </row>
    <row r="714" spans="1:26" ht="15" customHeight="1">
      <c r="A714" s="180" t="s">
        <v>495</v>
      </c>
      <c r="B714" s="180">
        <v>154617608</v>
      </c>
      <c r="C714" s="180">
        <v>154619271</v>
      </c>
      <c r="D714" s="180" t="s">
        <v>1421</v>
      </c>
      <c r="E714" s="180"/>
      <c r="F714" s="180"/>
      <c r="G714" s="180"/>
      <c r="H714" s="180"/>
      <c r="I714" s="180"/>
      <c r="J714" s="180"/>
      <c r="K714" s="180"/>
      <c r="L714" s="180"/>
      <c r="M714" s="180"/>
      <c r="N714" s="180"/>
      <c r="O714" s="163"/>
      <c r="P714" s="163"/>
      <c r="Q714" s="163"/>
      <c r="R714" s="163"/>
      <c r="S714" s="163"/>
      <c r="T714" s="163"/>
      <c r="U714" s="163"/>
      <c r="V714" s="163"/>
      <c r="W714" s="163"/>
      <c r="X714" s="163"/>
      <c r="Y714" s="163"/>
      <c r="Z714" s="163"/>
    </row>
    <row r="715" spans="1:26" ht="15" customHeight="1">
      <c r="A715" s="180" t="s">
        <v>495</v>
      </c>
      <c r="B715" s="180">
        <v>154632469</v>
      </c>
      <c r="C715" s="180">
        <v>154633182</v>
      </c>
      <c r="D715" s="180" t="s">
        <v>1422</v>
      </c>
      <c r="E715" s="180"/>
      <c r="F715" s="180"/>
      <c r="G715" s="180"/>
      <c r="H715" s="180"/>
      <c r="I715" s="180"/>
      <c r="J715" s="180"/>
      <c r="K715" s="180"/>
      <c r="L715" s="180"/>
      <c r="M715" s="180"/>
      <c r="N715" s="180"/>
      <c r="O715" s="163"/>
      <c r="P715" s="163"/>
      <c r="Q715" s="163"/>
      <c r="R715" s="163"/>
      <c r="S715" s="163"/>
      <c r="T715" s="163"/>
      <c r="U715" s="163"/>
      <c r="V715" s="163"/>
      <c r="W715" s="163"/>
      <c r="X715" s="163"/>
      <c r="Y715" s="163"/>
      <c r="Z715" s="163"/>
    </row>
    <row r="716" spans="1:26" ht="15" customHeight="1">
      <c r="A716" s="180"/>
      <c r="B716" s="180"/>
      <c r="C716" s="180"/>
      <c r="D716" s="180"/>
      <c r="E716" s="180"/>
      <c r="F716" s="180"/>
      <c r="G716" s="180"/>
      <c r="H716" s="180"/>
      <c r="I716" s="180"/>
      <c r="J716" s="180"/>
      <c r="K716" s="180"/>
      <c r="L716" s="180"/>
      <c r="M716" s="180"/>
      <c r="N716" s="180"/>
      <c r="O716" s="163"/>
      <c r="P716" s="163"/>
      <c r="Q716" s="163"/>
      <c r="R716" s="163"/>
      <c r="S716" s="163"/>
      <c r="T716" s="163"/>
      <c r="U716" s="163"/>
      <c r="V716" s="163"/>
      <c r="W716" s="163"/>
      <c r="X716" s="163"/>
      <c r="Y716" s="163"/>
      <c r="Z716" s="163"/>
    </row>
    <row r="717" spans="1:26" ht="15" customHeight="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row>
    <row r="718" spans="1:26" ht="15" customHeight="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row>
    <row r="719" spans="1:26" ht="15" customHeight="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row>
    <row r="720" spans="1:26" ht="15" customHeight="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row>
    <row r="721" spans="1:26" ht="15" customHeight="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row>
    <row r="722" spans="1:26" ht="15" customHeight="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row>
    <row r="723" spans="1:26" ht="15" customHeight="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row>
    <row r="724" spans="1:26" ht="15" customHeight="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row>
    <row r="725" spans="1:26" ht="15" customHeight="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row>
    <row r="726" spans="1:26" ht="15" customHeight="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row>
    <row r="727" spans="1:26" ht="15" customHeight="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row>
    <row r="728" spans="1:26" ht="15" customHeight="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row>
    <row r="729" spans="1:26" ht="15" customHeight="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row>
    <row r="730" spans="1:26" ht="15" customHeight="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row>
    <row r="731" spans="1:26" ht="15" customHeight="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row>
    <row r="732" spans="1:26" ht="15" customHeight="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row>
    <row r="733" spans="1:26" ht="15" customHeight="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row>
    <row r="734" spans="1:26" ht="15" customHeight="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row>
    <row r="735" spans="1:26" ht="15" customHeight="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row>
    <row r="736" spans="1:26" ht="15" customHeight="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row>
    <row r="737" spans="1:26" ht="15" customHeight="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row>
    <row r="738" spans="1:26" ht="15" customHeight="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row>
    <row r="739" spans="1:26" ht="15" customHeight="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row>
    <row r="740" spans="1:26" ht="15" customHeight="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row>
    <row r="741" spans="1:26" ht="15" customHeight="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row>
    <row r="742" spans="1:26" ht="15" customHeight="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row>
    <row r="743" spans="1:26" ht="15" customHeight="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row>
    <row r="744" spans="1:26" ht="15" customHeight="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row>
    <row r="745" spans="1:26" ht="15" customHeight="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row>
    <row r="746" spans="1:26" ht="15" customHeight="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row>
    <row r="747" spans="1:26" ht="15" customHeight="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row>
    <row r="748" spans="1:26" ht="15" customHeight="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row>
    <row r="749" spans="1:26" ht="15" customHeight="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row>
    <row r="750" spans="1:26" ht="15" customHeight="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row>
    <row r="751" spans="1:26" ht="15" customHeight="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row>
    <row r="752" spans="1:26" ht="15" customHeight="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row>
    <row r="753" spans="1:26" ht="15" customHeight="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row>
    <row r="754" spans="1:26" ht="15" customHeight="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row>
    <row r="755" spans="1:26" ht="15" customHeight="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row>
    <row r="756" spans="1:26" ht="15" customHeight="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row>
    <row r="757" spans="1:26" ht="15" customHeight="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row>
    <row r="758" spans="1:26" ht="15" customHeight="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row>
    <row r="759" spans="1:26" ht="15" customHeight="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row>
    <row r="760" spans="1:26" ht="15" customHeight="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row>
    <row r="761" spans="1:26" ht="15" customHeight="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row>
    <row r="762" spans="1:26" ht="15" customHeight="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row>
    <row r="763" spans="1:26" ht="15" customHeight="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row>
    <row r="764" spans="1:26" ht="15" customHeight="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row>
    <row r="765" spans="1:26" ht="15" customHeight="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row>
    <row r="766" spans="1:26" ht="15" customHeight="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row>
    <row r="767" spans="1:26" ht="15" customHeight="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row>
    <row r="768" spans="1:26" ht="15" customHeight="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row>
    <row r="769" spans="1:26" ht="15" customHeight="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row>
    <row r="770" spans="1:26" ht="15" customHeight="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row>
    <row r="771" spans="1:26" ht="15" customHeight="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row>
    <row r="772" spans="1:26" ht="15" customHeight="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row>
    <row r="773" spans="1:26" ht="15" customHeight="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row>
    <row r="774" spans="1:26" ht="15" customHeight="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row>
    <row r="775" spans="1:26" ht="15" customHeight="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row>
    <row r="776" spans="1:26" ht="15" customHeight="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row>
    <row r="777" spans="1:26" ht="15" customHeight="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row>
    <row r="778" spans="1:26" ht="15" customHeight="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row>
    <row r="779" spans="1:26" ht="15" customHeight="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row>
    <row r="780" spans="1:26" ht="15" customHeight="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row>
    <row r="781" spans="1:26" ht="15" customHeight="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row>
    <row r="782" spans="1:26" ht="15" customHeight="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row>
    <row r="783" spans="1:26" ht="15" customHeight="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row>
    <row r="784" spans="1:26" ht="15" customHeight="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row>
    <row r="785" spans="1:26" ht="15" customHeight="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row>
    <row r="786" spans="1:26" ht="15" customHeight="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row>
    <row r="787" spans="1:26" ht="15" customHeight="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row>
    <row r="788" spans="1:26" ht="15" customHeight="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row>
    <row r="789" spans="1:26" ht="15" customHeight="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row>
    <row r="790" spans="1:26" ht="15" customHeight="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row>
    <row r="791" spans="1:26" ht="15" customHeight="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row>
    <row r="792" spans="1:26" ht="15" customHeight="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row>
    <row r="793" spans="1:26" ht="15" customHeight="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row>
    <row r="794" spans="1:26" ht="15" customHeight="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row>
    <row r="795" spans="1:26" ht="15" customHeight="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row>
    <row r="796" spans="1:26" ht="15" customHeight="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row>
    <row r="797" spans="1:26" ht="15" customHeight="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row>
    <row r="798" spans="1:26" ht="15" customHeight="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row>
    <row r="799" spans="1:26" ht="15" customHeight="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row>
    <row r="800" spans="1:26" ht="15" customHeight="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row>
    <row r="801" spans="1:26" ht="15" customHeight="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row>
    <row r="802" spans="1:26" ht="15" customHeight="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row>
    <row r="803" spans="1:26" ht="15" customHeight="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row>
    <row r="804" spans="1:26" ht="15" customHeight="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row>
    <row r="805" spans="1:26" ht="15" customHeight="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row>
    <row r="806" spans="1:26" ht="15" customHeight="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row>
    <row r="807" spans="1:26" ht="15" customHeight="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row>
    <row r="808" spans="1:26" ht="15" customHeight="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row>
    <row r="809" spans="1:26" ht="15" customHeight="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row>
    <row r="810" spans="1:26" ht="15" customHeight="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row>
    <row r="811" spans="1:26" ht="15" customHeight="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row>
    <row r="812" spans="1:26" ht="15" customHeight="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row>
    <row r="813" spans="1:26" ht="15" customHeight="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row>
    <row r="814" spans="1:26" ht="15" customHeight="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row>
    <row r="815" spans="1:26" ht="15" customHeight="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row>
    <row r="816" spans="1:26" ht="15" customHeight="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row>
    <row r="817" spans="1:26" ht="15" customHeight="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row>
    <row r="818" spans="1:26" ht="15" customHeight="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row>
    <row r="819" spans="1:26" ht="15" customHeight="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row>
    <row r="820" spans="1:26" ht="15" customHeight="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row>
    <row r="821" spans="1:26" ht="15" customHeight="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row>
    <row r="822" spans="1:26" ht="15" customHeight="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row>
    <row r="823" spans="1:26" ht="15" customHeight="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row>
    <row r="824" spans="1:26" ht="15" customHeight="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row>
    <row r="825" spans="1:26" ht="15" customHeight="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row>
    <row r="826" spans="1:26" ht="15" customHeight="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row>
    <row r="827" spans="1:26" ht="15" customHeight="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row>
    <row r="828" spans="1:26" ht="15" customHeight="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row>
    <row r="829" spans="1:26" ht="15" customHeight="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row>
    <row r="830" spans="1:26" ht="15" customHeight="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row>
    <row r="831" spans="1:26" ht="15" customHeight="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row>
    <row r="832" spans="1:26" ht="15" customHeight="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row>
    <row r="833" spans="1:26" ht="15" customHeight="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row>
    <row r="834" spans="1:26" ht="15" customHeight="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row>
    <row r="835" spans="1:26" ht="15" customHeight="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row>
    <row r="836" spans="1:26" ht="15" customHeight="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row>
    <row r="837" spans="1:26" ht="15" customHeight="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row>
    <row r="838" spans="1:26" ht="15" customHeight="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row>
    <row r="839" spans="1:26" ht="15" customHeight="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row>
    <row r="840" spans="1:26" ht="15" customHeight="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row>
    <row r="841" spans="1:26" ht="15" customHeight="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row>
    <row r="842" spans="1:26" ht="15" customHeight="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row>
    <row r="843" spans="1:26" ht="15" customHeight="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row>
    <row r="844" spans="1:26" ht="15" customHeight="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row>
    <row r="845" spans="1:26" ht="15" customHeight="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row>
    <row r="846" spans="1:26" ht="15" customHeight="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row>
    <row r="847" spans="1:26" ht="15" customHeight="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row>
    <row r="848" spans="1:26" ht="15" customHeight="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row>
    <row r="849" spans="1:26" ht="15" customHeight="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row>
    <row r="850" spans="1:26" ht="15" customHeight="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row>
    <row r="851" spans="1:26" ht="15" customHeight="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row>
    <row r="852" spans="1:26" ht="15" customHeight="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row>
    <row r="853" spans="1:26" ht="15" customHeight="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row>
    <row r="854" spans="1:26" ht="15" customHeight="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row>
    <row r="855" spans="1:26" ht="15" customHeight="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row>
    <row r="856" spans="1:26" ht="15" customHeight="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row>
    <row r="857" spans="1:26" ht="15" customHeight="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row>
    <row r="858" spans="1:26" ht="15" customHeight="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row>
    <row r="859" spans="1:26" ht="15" customHeight="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row>
    <row r="860" spans="1:26" ht="15" customHeight="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row>
    <row r="861" spans="1:26" ht="15" customHeight="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row>
    <row r="862" spans="1:26" ht="15" customHeight="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row>
    <row r="863" spans="1:26" ht="15" customHeight="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row>
    <row r="864" spans="1:26" ht="15" customHeight="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row>
    <row r="865" spans="1:26" ht="15" customHeight="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row>
    <row r="866" spans="1:26" ht="15" customHeight="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row>
    <row r="867" spans="1:26" ht="15" customHeight="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row>
    <row r="868" spans="1:26" ht="15" customHeight="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row>
    <row r="869" spans="1:26" ht="15" customHeight="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row>
    <row r="870" spans="1:26" ht="15" customHeight="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row>
    <row r="871" spans="1:26" ht="15" customHeight="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row>
    <row r="872" spans="1:26" ht="15" customHeight="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row>
    <row r="873" spans="1:26" ht="15" customHeight="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row>
    <row r="874" spans="1:26" ht="15" customHeight="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row>
    <row r="875" spans="1:26" ht="15" customHeight="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row>
    <row r="876" spans="1:26" ht="15" customHeight="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row>
    <row r="877" spans="1:26" ht="15" customHeight="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row>
    <row r="878" spans="1:26" ht="15" customHeight="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row>
    <row r="879" spans="1:26" ht="15" customHeight="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row>
    <row r="880" spans="1:26" ht="15" customHeight="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row>
    <row r="881" spans="1:26" ht="15" customHeight="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row>
    <row r="882" spans="1:26" ht="15" customHeight="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row>
    <row r="883" spans="1:26" ht="15" customHeight="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row>
    <row r="884" spans="1:26" ht="15" customHeight="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row>
    <row r="885" spans="1:26" ht="15" customHeight="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row>
    <row r="886" spans="1:26" ht="15" customHeight="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row>
    <row r="887" spans="1:26" ht="15" customHeight="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row>
    <row r="888" spans="1:26" ht="15" customHeight="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row>
    <row r="889" spans="1:26" ht="15" customHeight="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row>
    <row r="890" spans="1:26" ht="15" customHeight="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row>
    <row r="891" spans="1:26" ht="15" customHeight="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row>
    <row r="892" spans="1:26" ht="15" customHeight="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row>
    <row r="893" spans="1:26" ht="15" customHeight="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row>
    <row r="894" spans="1:26" ht="15" customHeight="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row>
    <row r="895" spans="1:26" ht="15" customHeight="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row>
    <row r="896" spans="1:26" ht="15" customHeight="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row>
    <row r="897" spans="1:26" ht="15" customHeight="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row>
    <row r="898" spans="1:26" ht="15" customHeight="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row>
    <row r="899" spans="1:26" ht="15" customHeight="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row>
    <row r="900" spans="1:26" ht="15" customHeight="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row>
    <row r="901" spans="1:26" ht="15" customHeight="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row>
    <row r="902" spans="1:26" ht="15" customHeight="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row>
    <row r="903" spans="1:26" ht="15" customHeight="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row>
    <row r="904" spans="1:26" ht="15" customHeight="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row>
    <row r="905" spans="1:26" ht="15" customHeight="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row>
    <row r="906" spans="1:26" ht="15" customHeight="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row>
    <row r="907" spans="1:26" ht="15" customHeight="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row>
    <row r="908" spans="1:26" ht="15" customHeight="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row>
    <row r="909" spans="1:26" ht="15" customHeight="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row>
    <row r="910" spans="1:26" ht="15" customHeight="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row>
    <row r="911" spans="1:26" ht="15" customHeight="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row>
    <row r="912" spans="1:26" ht="15" customHeight="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row>
    <row r="913" spans="1:26" ht="15" customHeight="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row>
    <row r="914" spans="1:26" ht="15" customHeight="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row>
    <row r="915" spans="1:26" ht="15" customHeight="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row>
    <row r="916" spans="1:26" ht="15" customHeight="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row>
    <row r="917" spans="1:26" ht="15" customHeight="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row>
    <row r="918" spans="1:26" ht="15" customHeight="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row>
    <row r="919" spans="1:26" ht="15" customHeight="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row>
    <row r="920" spans="1:26" ht="15" customHeight="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row>
    <row r="921" spans="1:26" ht="15" customHeight="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row>
    <row r="922" spans="1:26" ht="15" customHeight="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row>
    <row r="923" spans="1:26" ht="15" customHeight="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row>
    <row r="924" spans="1:26" ht="15" customHeight="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row>
    <row r="925" spans="1:26" ht="15" customHeight="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row>
    <row r="926" spans="1:26" ht="15" customHeight="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row>
    <row r="927" spans="1:26" ht="15" customHeight="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row>
    <row r="928" spans="1:26" ht="15" customHeight="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row>
    <row r="929" spans="1:26" ht="15" customHeight="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row>
    <row r="930" spans="1:26" ht="15" customHeight="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row>
    <row r="931" spans="1:26" ht="15" customHeight="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row>
    <row r="932" spans="1:26" ht="15" customHeight="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row>
    <row r="933" spans="1:26" ht="15" customHeight="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row>
    <row r="934" spans="1:26" ht="15" customHeight="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row>
    <row r="935" spans="1:26" ht="15" customHeight="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row>
    <row r="936" spans="1:26" ht="15" customHeight="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row>
    <row r="937" spans="1:26" ht="15" customHeight="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row>
    <row r="938" spans="1:26" ht="15" customHeight="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row>
    <row r="939" spans="1:26" ht="15" customHeight="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row>
    <row r="940" spans="1:26" ht="15" customHeight="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row>
    <row r="941" spans="1:26" ht="15" customHeight="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row>
    <row r="942" spans="1:26" ht="15" customHeight="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row>
    <row r="943" spans="1:26" ht="15" customHeight="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row>
    <row r="944" spans="1:26" ht="15" customHeight="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row>
    <row r="945" spans="1:26" ht="15" customHeight="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row>
    <row r="946" spans="1:26" ht="15" customHeight="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row>
    <row r="947" spans="1:26" ht="15" customHeight="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row>
    <row r="948" spans="1:26" ht="15" customHeight="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row>
    <row r="949" spans="1:26" ht="15" customHeight="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row>
    <row r="950" spans="1:26" ht="15" customHeight="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row>
    <row r="951" spans="1:26" ht="15" customHeight="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row>
    <row r="952" spans="1:26" ht="15" customHeight="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row>
    <row r="953" spans="1:26" ht="15" customHeight="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row>
    <row r="954" spans="1:26" ht="15" customHeight="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row>
    <row r="955" spans="1:26" ht="15" customHeight="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row>
    <row r="956" spans="1:26" ht="15" customHeight="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row>
    <row r="957" spans="1:26" ht="15" customHeight="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row>
    <row r="958" spans="1:26" ht="15" customHeight="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row>
    <row r="959" spans="1:26" ht="15" customHeight="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row>
    <row r="960" spans="1:26" ht="15" customHeight="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row>
    <row r="961" spans="1:26" ht="15" customHeight="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row>
    <row r="962" spans="1:26" ht="15" customHeight="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row>
    <row r="963" spans="1:26" ht="15" customHeight="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row>
    <row r="964" spans="1:26" ht="15" customHeight="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row>
    <row r="965" spans="1:26" ht="15" customHeight="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row>
    <row r="966" spans="1:26" ht="15" customHeight="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row>
    <row r="967" spans="1:26" ht="15" customHeight="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row>
    <row r="968" spans="1:26" ht="15" customHeight="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row>
    <row r="969" spans="1:26" ht="15" customHeight="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row>
    <row r="970" spans="1:26" ht="15" customHeight="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row>
    <row r="971" spans="1:26" ht="15" customHeight="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row>
    <row r="972" spans="1:26" ht="15" customHeight="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row>
    <row r="973" spans="1:26" ht="15" customHeight="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row>
    <row r="974" spans="1:26" ht="15" customHeight="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row>
    <row r="975" spans="1:26" ht="15" customHeight="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row>
    <row r="976" spans="1:26" ht="15" customHeight="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row>
    <row r="977" spans="1:26" ht="15" customHeight="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row>
    <row r="978" spans="1:26" ht="15" customHeight="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row>
    <row r="979" spans="1:26" ht="15" customHeight="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row>
    <row r="980" spans="1:26" ht="15" customHeight="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row>
    <row r="981" spans="1:26" ht="15" customHeight="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row>
    <row r="982" spans="1:26" ht="15" customHeight="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row>
    <row r="983" spans="1:26" ht="15" customHeight="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row>
    <row r="984" spans="1:26" ht="15" customHeight="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row>
    <row r="985" spans="1:26" ht="15" customHeight="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row>
    <row r="986" spans="1:26" ht="15" customHeight="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row>
    <row r="987" spans="1:26" ht="15" customHeight="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row>
    <row r="988" spans="1:26" ht="15" customHeight="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row>
    <row r="989" spans="1:26" ht="15" customHeight="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row>
    <row r="990" spans="1:26" ht="15" customHeight="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row>
    <row r="991" spans="1:26" ht="15" customHeight="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row>
    <row r="992" spans="1:26" ht="15" customHeight="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row>
    <row r="993" spans="1:26" ht="15" customHeight="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row>
    <row r="994" spans="1:26" ht="15" customHeight="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row>
    <row r="995" spans="1:26" ht="15" customHeight="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row>
    <row r="996" spans="1:26" ht="15" customHeight="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row>
    <row r="997" spans="1:26" ht="15" customHeight="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row>
    <row r="998" spans="1:26" ht="15" customHeight="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row>
    <row r="999" spans="1:26" ht="15" customHeight="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row>
    <row r="1000" spans="1:26" ht="15" customHeight="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1.125" defaultRowHeight="15" customHeight="1"/>
  <cols>
    <col min="1" max="1" width="64.375" style="154" customWidth="1"/>
    <col min="2" max="16384" width="11.125" style="154"/>
  </cols>
  <sheetData>
    <row r="1" spans="1:26" ht="15" customHeight="1">
      <c r="A1" s="206" t="s">
        <v>7636</v>
      </c>
      <c r="B1" s="159"/>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26" ht="15" customHeight="1">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row>
    <row r="3" spans="1:26" ht="15" customHeight="1">
      <c r="A3" s="159"/>
      <c r="B3" s="243" t="s">
        <v>21</v>
      </c>
      <c r="C3" s="244"/>
      <c r="D3" s="245"/>
      <c r="E3" s="243" t="s">
        <v>26</v>
      </c>
      <c r="F3" s="244"/>
      <c r="G3" s="245"/>
      <c r="H3" s="243" t="s">
        <v>42</v>
      </c>
      <c r="I3" s="244"/>
      <c r="J3" s="245"/>
      <c r="K3" s="159"/>
      <c r="L3" s="159"/>
      <c r="M3" s="159"/>
      <c r="N3" s="159"/>
      <c r="O3" s="159"/>
      <c r="P3" s="159"/>
      <c r="Q3" s="159"/>
      <c r="R3" s="159"/>
      <c r="S3" s="159"/>
      <c r="T3" s="159"/>
      <c r="U3" s="159"/>
      <c r="V3" s="159"/>
      <c r="W3" s="159"/>
      <c r="X3" s="159"/>
      <c r="Y3" s="159"/>
      <c r="Z3" s="159"/>
    </row>
    <row r="4" spans="1:26" ht="15" customHeight="1">
      <c r="A4" s="218"/>
      <c r="B4" s="157" t="s">
        <v>7603</v>
      </c>
      <c r="C4" s="157" t="s">
        <v>7604</v>
      </c>
      <c r="D4" s="157" t="s">
        <v>7605</v>
      </c>
      <c r="E4" s="157" t="s">
        <v>7603</v>
      </c>
      <c r="F4" s="157" t="s">
        <v>7604</v>
      </c>
      <c r="G4" s="157" t="s">
        <v>7605</v>
      </c>
      <c r="H4" s="157" t="s">
        <v>7603</v>
      </c>
      <c r="I4" s="157" t="s">
        <v>7604</v>
      </c>
      <c r="J4" s="157" t="s">
        <v>7605</v>
      </c>
      <c r="K4" s="159"/>
      <c r="L4" s="159"/>
      <c r="M4" s="159"/>
      <c r="N4" s="159"/>
      <c r="O4" s="159"/>
      <c r="P4" s="159"/>
      <c r="Q4" s="159"/>
      <c r="R4" s="159"/>
      <c r="S4" s="159"/>
      <c r="T4" s="159"/>
      <c r="U4" s="159"/>
      <c r="V4" s="159"/>
      <c r="W4" s="159"/>
      <c r="X4" s="159"/>
      <c r="Y4" s="159"/>
      <c r="Z4" s="159"/>
    </row>
    <row r="5" spans="1:26" ht="15" customHeight="1">
      <c r="A5" s="219" t="s">
        <v>153</v>
      </c>
      <c r="B5" s="220"/>
      <c r="C5" s="220"/>
      <c r="D5" s="220"/>
      <c r="E5" s="220"/>
      <c r="F5" s="220"/>
      <c r="G5" s="220"/>
      <c r="H5" s="220"/>
      <c r="I5" s="220"/>
      <c r="J5" s="220"/>
      <c r="K5" s="159"/>
      <c r="L5" s="159"/>
      <c r="M5" s="159"/>
      <c r="N5" s="159"/>
      <c r="O5" s="159"/>
      <c r="P5" s="159"/>
      <c r="Q5" s="159"/>
      <c r="R5" s="159"/>
      <c r="S5" s="159"/>
      <c r="T5" s="159"/>
      <c r="U5" s="159"/>
      <c r="V5" s="159"/>
      <c r="W5" s="159"/>
      <c r="X5" s="159"/>
      <c r="Y5" s="159"/>
      <c r="Z5" s="159"/>
    </row>
    <row r="6" spans="1:26" ht="15" customHeight="1">
      <c r="A6" s="221">
        <v>100</v>
      </c>
      <c r="B6" s="221">
        <v>1826</v>
      </c>
      <c r="C6" s="221">
        <v>125</v>
      </c>
      <c r="D6" s="221">
        <v>0.94</v>
      </c>
      <c r="E6" s="221">
        <v>1855</v>
      </c>
      <c r="F6" s="221">
        <v>109</v>
      </c>
      <c r="G6" s="221">
        <v>0.94</v>
      </c>
      <c r="H6" s="221">
        <v>2177</v>
      </c>
      <c r="I6" s="221">
        <v>118</v>
      </c>
      <c r="J6" s="221">
        <v>0.95</v>
      </c>
      <c r="K6" s="159"/>
      <c r="L6" s="159"/>
      <c r="M6" s="159"/>
      <c r="N6" s="159"/>
      <c r="O6" s="159"/>
      <c r="P6" s="159"/>
      <c r="Q6" s="159"/>
      <c r="R6" s="159"/>
      <c r="S6" s="159"/>
      <c r="T6" s="159"/>
      <c r="U6" s="159"/>
      <c r="V6" s="159"/>
      <c r="W6" s="159"/>
      <c r="X6" s="159"/>
      <c r="Y6" s="159"/>
      <c r="Z6" s="159"/>
    </row>
    <row r="7" spans="1:26" ht="15" customHeight="1">
      <c r="A7" s="222">
        <v>500</v>
      </c>
      <c r="B7" s="222">
        <v>2333</v>
      </c>
      <c r="C7" s="222">
        <v>629</v>
      </c>
      <c r="D7" s="222">
        <v>0.79</v>
      </c>
      <c r="E7" s="222">
        <v>2311</v>
      </c>
      <c r="F7" s="222">
        <v>583</v>
      </c>
      <c r="G7" s="222">
        <v>0.8</v>
      </c>
      <c r="H7" s="222">
        <v>2894</v>
      </c>
      <c r="I7" s="222">
        <v>557</v>
      </c>
      <c r="J7" s="222">
        <v>0.84</v>
      </c>
      <c r="K7" s="159"/>
      <c r="L7" s="159"/>
      <c r="M7" s="159"/>
      <c r="N7" s="159"/>
      <c r="O7" s="159"/>
      <c r="P7" s="159"/>
      <c r="Q7" s="159"/>
      <c r="R7" s="159"/>
      <c r="S7" s="159"/>
      <c r="T7" s="159"/>
      <c r="U7" s="159"/>
      <c r="V7" s="159"/>
      <c r="W7" s="159"/>
      <c r="X7" s="159"/>
      <c r="Y7" s="159"/>
      <c r="Z7" s="159"/>
    </row>
    <row r="8" spans="1:26" ht="15" customHeight="1">
      <c r="A8" s="222">
        <v>1000</v>
      </c>
      <c r="B8" s="222">
        <v>365</v>
      </c>
      <c r="C8" s="222">
        <v>127</v>
      </c>
      <c r="D8" s="222">
        <v>0.74</v>
      </c>
      <c r="E8" s="222">
        <v>343</v>
      </c>
      <c r="F8" s="222">
        <v>113</v>
      </c>
      <c r="G8" s="222">
        <v>0.75</v>
      </c>
      <c r="H8" s="222">
        <v>465</v>
      </c>
      <c r="I8" s="222">
        <v>88</v>
      </c>
      <c r="J8" s="222">
        <v>0.84</v>
      </c>
      <c r="K8" s="159"/>
      <c r="L8" s="159"/>
      <c r="M8" s="159"/>
      <c r="N8" s="159"/>
      <c r="O8" s="159"/>
      <c r="P8" s="159"/>
      <c r="Q8" s="159"/>
      <c r="R8" s="159"/>
      <c r="S8" s="159"/>
      <c r="T8" s="159"/>
      <c r="U8" s="159"/>
      <c r="V8" s="159"/>
      <c r="W8" s="159"/>
      <c r="X8" s="159"/>
      <c r="Y8" s="159"/>
      <c r="Z8" s="159"/>
    </row>
    <row r="9" spans="1:26" ht="15" customHeight="1">
      <c r="A9" s="222">
        <v>5000</v>
      </c>
      <c r="B9" s="222">
        <v>628</v>
      </c>
      <c r="C9" s="222">
        <v>219</v>
      </c>
      <c r="D9" s="222">
        <v>0.74</v>
      </c>
      <c r="E9" s="222">
        <v>575</v>
      </c>
      <c r="F9" s="222">
        <v>249</v>
      </c>
      <c r="G9" s="222">
        <v>0.7</v>
      </c>
      <c r="H9" s="222">
        <v>796</v>
      </c>
      <c r="I9" s="222">
        <v>211</v>
      </c>
      <c r="J9" s="222">
        <v>0.79</v>
      </c>
      <c r="K9" s="159"/>
      <c r="L9" s="159"/>
      <c r="M9" s="159"/>
      <c r="N9" s="159"/>
      <c r="O9" s="159"/>
      <c r="P9" s="159"/>
      <c r="Q9" s="159"/>
      <c r="R9" s="159"/>
      <c r="S9" s="159"/>
      <c r="T9" s="159"/>
      <c r="U9" s="159"/>
      <c r="V9" s="159"/>
      <c r="W9" s="159"/>
      <c r="X9" s="159"/>
      <c r="Y9" s="159"/>
      <c r="Z9" s="159"/>
    </row>
    <row r="10" spans="1:26" ht="15" customHeight="1">
      <c r="A10" s="223" t="s">
        <v>7606</v>
      </c>
      <c r="B10" s="223">
        <v>245</v>
      </c>
      <c r="C10" s="223">
        <v>139</v>
      </c>
      <c r="D10" s="223">
        <v>0.64</v>
      </c>
      <c r="E10" s="223">
        <v>234</v>
      </c>
      <c r="F10" s="223">
        <v>157</v>
      </c>
      <c r="G10" s="223">
        <v>0.6</v>
      </c>
      <c r="H10" s="223">
        <v>273</v>
      </c>
      <c r="I10" s="223">
        <v>143</v>
      </c>
      <c r="J10" s="223">
        <v>0.66</v>
      </c>
      <c r="K10" s="159"/>
      <c r="L10" s="159"/>
      <c r="M10" s="159"/>
      <c r="N10" s="159"/>
      <c r="O10" s="159"/>
      <c r="P10" s="159"/>
      <c r="Q10" s="159"/>
      <c r="R10" s="159"/>
      <c r="S10" s="159"/>
      <c r="T10" s="159"/>
      <c r="U10" s="159"/>
      <c r="V10" s="159"/>
      <c r="W10" s="159"/>
      <c r="X10" s="159"/>
      <c r="Y10" s="159"/>
      <c r="Z10" s="159"/>
    </row>
    <row r="11" spans="1:26" ht="15" customHeight="1">
      <c r="A11" s="221" t="s">
        <v>152</v>
      </c>
      <c r="B11" s="224"/>
      <c r="C11" s="224"/>
      <c r="D11" s="224"/>
      <c r="E11" s="224"/>
      <c r="F11" s="224"/>
      <c r="G11" s="224"/>
      <c r="H11" s="224"/>
      <c r="I11" s="224"/>
      <c r="J11" s="224"/>
      <c r="K11" s="159"/>
      <c r="L11" s="159"/>
      <c r="M11" s="159"/>
      <c r="N11" s="159"/>
      <c r="O11" s="159"/>
      <c r="P11" s="159"/>
      <c r="Q11" s="159"/>
      <c r="R11" s="159"/>
      <c r="S11" s="159"/>
      <c r="T11" s="159"/>
      <c r="U11" s="159"/>
      <c r="V11" s="159"/>
      <c r="W11" s="159"/>
      <c r="X11" s="159"/>
      <c r="Y11" s="159"/>
      <c r="Z11" s="159"/>
    </row>
    <row r="12" spans="1:26" ht="15" customHeight="1">
      <c r="A12" s="222">
        <v>100</v>
      </c>
      <c r="B12" s="222">
        <v>954</v>
      </c>
      <c r="C12" s="222">
        <v>40</v>
      </c>
      <c r="D12" s="222">
        <v>0.96</v>
      </c>
      <c r="E12" s="222">
        <v>929</v>
      </c>
      <c r="F12" s="222">
        <v>20</v>
      </c>
      <c r="G12" s="222">
        <v>0.98</v>
      </c>
      <c r="H12" s="222">
        <v>1122</v>
      </c>
      <c r="I12" s="222">
        <v>56</v>
      </c>
      <c r="J12" s="222">
        <v>0.95</v>
      </c>
      <c r="K12" s="159"/>
      <c r="L12" s="159"/>
      <c r="M12" s="159"/>
      <c r="N12" s="159"/>
      <c r="O12" s="159"/>
      <c r="P12" s="159"/>
      <c r="Q12" s="159"/>
      <c r="R12" s="159"/>
      <c r="S12" s="159"/>
      <c r="T12" s="159"/>
      <c r="U12" s="159"/>
      <c r="V12" s="159"/>
      <c r="W12" s="159"/>
      <c r="X12" s="159"/>
      <c r="Y12" s="159"/>
      <c r="Z12" s="159"/>
    </row>
    <row r="13" spans="1:26" ht="15" customHeight="1">
      <c r="A13" s="222">
        <v>500</v>
      </c>
      <c r="B13" s="222">
        <v>1572</v>
      </c>
      <c r="C13" s="222">
        <v>134</v>
      </c>
      <c r="D13" s="222">
        <v>0.92</v>
      </c>
      <c r="E13" s="222">
        <v>1631</v>
      </c>
      <c r="F13" s="222">
        <v>99</v>
      </c>
      <c r="G13" s="222">
        <v>0.94</v>
      </c>
      <c r="H13" s="222">
        <v>2003</v>
      </c>
      <c r="I13" s="222">
        <v>157</v>
      </c>
      <c r="J13" s="222">
        <v>0.93</v>
      </c>
      <c r="K13" s="159"/>
      <c r="L13" s="159"/>
      <c r="M13" s="159"/>
      <c r="N13" s="159"/>
      <c r="O13" s="159"/>
      <c r="P13" s="159"/>
      <c r="Q13" s="159"/>
      <c r="R13" s="159"/>
      <c r="S13" s="159"/>
      <c r="T13" s="159"/>
      <c r="U13" s="159"/>
      <c r="V13" s="159"/>
      <c r="W13" s="159"/>
      <c r="X13" s="159"/>
      <c r="Y13" s="159"/>
      <c r="Z13" s="159"/>
    </row>
    <row r="14" spans="1:26" ht="15" customHeight="1">
      <c r="A14" s="222">
        <v>1000</v>
      </c>
      <c r="B14" s="222">
        <v>94</v>
      </c>
      <c r="C14" s="222">
        <v>35</v>
      </c>
      <c r="D14" s="222">
        <v>0.73</v>
      </c>
      <c r="E14" s="222">
        <v>104</v>
      </c>
      <c r="F14" s="222">
        <v>40</v>
      </c>
      <c r="G14" s="222">
        <v>0.72</v>
      </c>
      <c r="H14" s="222">
        <v>98</v>
      </c>
      <c r="I14" s="222">
        <v>45</v>
      </c>
      <c r="J14" s="222">
        <v>0.69</v>
      </c>
      <c r="K14" s="159"/>
      <c r="L14" s="159"/>
      <c r="M14" s="159"/>
      <c r="N14" s="159"/>
      <c r="O14" s="159"/>
      <c r="P14" s="159"/>
      <c r="Q14" s="159"/>
      <c r="R14" s="159"/>
      <c r="S14" s="159"/>
      <c r="T14" s="159"/>
      <c r="U14" s="159"/>
      <c r="V14" s="159"/>
      <c r="W14" s="159"/>
      <c r="X14" s="159"/>
      <c r="Y14" s="159"/>
      <c r="Z14" s="159"/>
    </row>
    <row r="15" spans="1:26" ht="15" customHeight="1">
      <c r="A15" s="222">
        <v>5000</v>
      </c>
      <c r="B15" s="222">
        <v>123</v>
      </c>
      <c r="C15" s="222">
        <v>267</v>
      </c>
      <c r="D15" s="222">
        <v>0.32</v>
      </c>
      <c r="E15" s="222">
        <v>101</v>
      </c>
      <c r="F15" s="222">
        <v>272</v>
      </c>
      <c r="G15" s="222">
        <v>0.27</v>
      </c>
      <c r="H15" s="222">
        <v>125</v>
      </c>
      <c r="I15" s="222">
        <v>283</v>
      </c>
      <c r="J15" s="222">
        <v>0.31</v>
      </c>
      <c r="K15" s="159"/>
      <c r="L15" s="159"/>
      <c r="M15" s="159"/>
      <c r="N15" s="159"/>
      <c r="O15" s="159"/>
      <c r="P15" s="159"/>
      <c r="Q15" s="159"/>
      <c r="R15" s="159"/>
      <c r="S15" s="159"/>
      <c r="T15" s="159"/>
      <c r="U15" s="159"/>
      <c r="V15" s="159"/>
      <c r="W15" s="159"/>
      <c r="X15" s="159"/>
      <c r="Y15" s="159"/>
      <c r="Z15" s="159"/>
    </row>
    <row r="16" spans="1:26" ht="15" customHeight="1">
      <c r="A16" s="225" t="s">
        <v>7606</v>
      </c>
      <c r="B16" s="225">
        <v>54</v>
      </c>
      <c r="C16" s="225">
        <v>176</v>
      </c>
      <c r="D16" s="225">
        <v>0.23</v>
      </c>
      <c r="E16" s="225">
        <v>59</v>
      </c>
      <c r="F16" s="225">
        <v>175</v>
      </c>
      <c r="G16" s="225">
        <v>0.25</v>
      </c>
      <c r="H16" s="225">
        <v>67</v>
      </c>
      <c r="I16" s="225">
        <v>180</v>
      </c>
      <c r="J16" s="225">
        <v>0.27</v>
      </c>
      <c r="K16" s="159"/>
      <c r="L16" s="159"/>
      <c r="M16" s="159"/>
      <c r="N16" s="159"/>
      <c r="O16" s="159"/>
      <c r="P16" s="159"/>
      <c r="Q16" s="159"/>
      <c r="R16" s="159"/>
      <c r="S16" s="159"/>
      <c r="T16" s="159"/>
      <c r="U16" s="159"/>
      <c r="V16" s="159"/>
      <c r="W16" s="159"/>
      <c r="X16" s="159"/>
      <c r="Y16" s="159"/>
      <c r="Z16" s="159"/>
    </row>
    <row r="17" spans="1:26" ht="15" customHeight="1">
      <c r="A17" s="159"/>
      <c r="B17" s="159"/>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row>
    <row r="18" spans="1:26" ht="15" customHeight="1">
      <c r="A18" s="159"/>
      <c r="B18" s="159"/>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row>
    <row r="19" spans="1:26" ht="15" customHeight="1">
      <c r="A19" s="159"/>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row>
    <row r="20" spans="1:26" ht="15" customHeight="1">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ht="15" customHeight="1">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ht="15" customHeight="1">
      <c r="A22" s="159"/>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ht="1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ht="15" customHeight="1">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ht="15" customHeight="1">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ht="15" customHeight="1">
      <c r="A26" s="159"/>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ht="15" customHeight="1">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ht="15" customHeight="1">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ht="15" customHeight="1">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ht="15" customHeight="1">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ht="15" customHeight="1">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ht="15" customHeight="1">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ht="15" customHeight="1">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ht="15" customHeight="1">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ht="15" customHeight="1">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ht="15" customHeight="1">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ht="15" customHeight="1">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ht="15" customHeight="1">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ht="15" customHeight="1">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ht="15" customHeight="1">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ht="15" customHeight="1">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ht="15" customHeight="1">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ht="15" customHeight="1">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15" customHeight="1">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ht="15" customHeight="1">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ht="15" customHeight="1">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ht="15" customHeight="1">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ht="15" customHeight="1">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ht="15" customHeight="1">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ht="15" customHeight="1">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ht="15" customHeight="1">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ht="15" customHeight="1">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ht="15" customHeight="1">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ht="15" customHeight="1">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ht="15" customHeight="1">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ht="15" customHeight="1">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ht="15" customHeight="1">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ht="15" customHeight="1">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spans="1:26" ht="15" customHeight="1">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spans="1:26" ht="15" customHeight="1">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spans="1:26" ht="15" customHeight="1">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spans="1:26" ht="15" customHeight="1">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spans="1:26" ht="15" customHeight="1">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spans="1:26" ht="15" customHeight="1">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spans="1:26" ht="15" customHeight="1">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spans="1:26" ht="15" customHeight="1">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spans="1:26" ht="15" customHeight="1">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spans="1:26" ht="15" customHeight="1">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spans="1:26" ht="15" customHeight="1">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spans="1:26" ht="15" customHeight="1">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spans="1:26" ht="15" customHeight="1">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spans="1:26" ht="15" customHeight="1">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spans="1:26" ht="15" customHeight="1">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spans="1:26" ht="15" customHeight="1">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spans="1:26" ht="15" customHeight="1">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spans="1:26" ht="15" customHeight="1">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spans="1:26" ht="15" customHeight="1">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spans="1:26" ht="15" customHeight="1">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spans="1:26" ht="15" customHeight="1">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spans="1:26" ht="15" customHeight="1">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spans="1:26" ht="15" customHeight="1">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spans="1:26" ht="15" customHeight="1">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spans="1:26" ht="15" customHeight="1">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spans="1:26" ht="15" customHeight="1">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spans="1:26" ht="15" customHeight="1">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spans="1:26" ht="15" customHeight="1">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spans="1:26" ht="15" customHeigh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spans="1:26" ht="15" customHeigh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spans="1:26" ht="15" customHeight="1">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spans="1:26" ht="15" customHeight="1">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spans="1:26" ht="15" customHeight="1">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spans="1:26" ht="15" customHeight="1">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spans="1:26" ht="15" customHeight="1">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spans="1:26" ht="15" customHeight="1">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spans="1:26" ht="15" customHeight="1">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spans="1:26" ht="15" customHeight="1">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spans="1:26" ht="15" customHeight="1">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spans="1:26" ht="15" customHeight="1">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spans="1:26" ht="15" customHeight="1">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5" customHeight="1">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5" customHeight="1">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5" customHeight="1">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5" customHeight="1">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5" customHeight="1">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5" customHeight="1">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5" customHeight="1">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5" customHeight="1">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5" customHeight="1">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5" customHeight="1">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5" customHeight="1">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5" customHeight="1">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5" customHeight="1">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5" customHeight="1">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5" customHeight="1">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5" customHeight="1">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5" customHeight="1">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5" customHeight="1">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5" customHeight="1">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5" customHeight="1">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5" customHeight="1">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5" customHeight="1">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5" customHeight="1">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5" customHeight="1">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5" customHeight="1">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5" customHeight="1">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5" customHeight="1">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5" customHeight="1">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5" customHeight="1">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5" customHeight="1">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5" customHeight="1">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5" customHeight="1">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5" customHeight="1">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5" customHeight="1">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5" customHeight="1">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5" customHeight="1">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5" customHeight="1">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5" customHeight="1">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5" customHeight="1">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5" customHeight="1">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5" customHeight="1">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5" customHeight="1">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5" customHeight="1">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5" customHeight="1">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5" customHeight="1">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5" customHeight="1">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5" customHeight="1">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5" customHeight="1">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5" customHeight="1">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5" customHeight="1">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5" customHeight="1">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5" customHeight="1">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5" customHeight="1">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5" customHeight="1">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5" customHeight="1">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5" customHeight="1">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5" customHeight="1">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5" customHeight="1">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5" customHeight="1">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5" customHeight="1">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5" customHeight="1">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5" customHeight="1">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5" customHeight="1">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5" customHeight="1">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5" customHeight="1">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5" customHeight="1">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5" customHeight="1">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5" customHeight="1">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5" customHeight="1">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5" customHeight="1">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5" customHeight="1">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5" customHeight="1">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5" customHeight="1">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5" customHeight="1">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5" customHeight="1">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5" customHeight="1">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5" customHeight="1">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5" customHeight="1">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5" customHeight="1">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5" customHeight="1">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5" customHeight="1">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5" customHeight="1">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5" customHeight="1">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5" customHeight="1">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5" customHeight="1">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5" customHeight="1">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5" customHeight="1">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5" customHeight="1">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5" customHeight="1">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5" customHeight="1">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5" customHeight="1">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5" customHeight="1">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5" customHeight="1">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5" customHeight="1">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5" customHeight="1">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5" customHeight="1">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5" customHeight="1">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5" customHeight="1">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5" customHeight="1">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5" customHeight="1">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5" customHeight="1">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5" customHeight="1">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5" customHeight="1">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5" customHeight="1">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5" customHeight="1">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5" customHeight="1">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5" customHeight="1">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5" customHeight="1">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5" customHeight="1">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5" customHeight="1">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5" customHeight="1">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5" customHeight="1">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5" customHeight="1">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5" customHeight="1">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5" customHeight="1">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5" customHeight="1">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5" customHeight="1">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5" customHeight="1">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5" customHeight="1">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5" customHeight="1">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5" customHeight="1">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5" customHeight="1">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5" customHeight="1">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5" customHeight="1">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5" customHeight="1">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5" customHeight="1">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5" customHeight="1">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5" customHeight="1">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5" customHeight="1">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5" customHeight="1">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5" customHeight="1">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5" customHeight="1">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5" customHeight="1">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5" customHeight="1">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5" customHeight="1">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5" customHeight="1">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5" customHeight="1">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5" customHeight="1">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5" customHeight="1">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5" customHeight="1">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5" customHeight="1">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5" customHeight="1">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5" customHeight="1">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5" customHeight="1">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5" customHeight="1">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5" customHeight="1">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5" customHeight="1">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5" customHeight="1">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5" customHeight="1">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5" customHeight="1">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5" customHeight="1">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5" customHeight="1">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5" customHeight="1">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5" customHeight="1">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5" customHeight="1">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5" customHeight="1">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5" customHeight="1">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5" customHeight="1">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5" customHeight="1">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5" customHeight="1">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5" customHeight="1">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5" customHeight="1">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5" customHeight="1">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5" customHeight="1">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5" customHeight="1">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5" customHeight="1">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5" customHeight="1">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5" customHeight="1">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5" customHeight="1">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5" customHeight="1">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5" customHeight="1">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5" customHeight="1">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5" customHeight="1">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5" customHeight="1">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5" customHeight="1">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5" customHeight="1">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5" customHeight="1">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5" customHeight="1">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5" customHeight="1">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5" customHeight="1">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5" customHeight="1">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5" customHeight="1">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5" customHeight="1">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5" customHeight="1">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5" customHeight="1">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5" customHeight="1">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5" customHeight="1">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5" customHeight="1">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5" customHeight="1">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5" customHeight="1">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5" customHeight="1">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5" customHeight="1">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5" customHeight="1">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5" customHeight="1">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5" customHeight="1">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5" customHeight="1">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5" customHeight="1">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5" customHeight="1">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5" customHeight="1">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5" customHeight="1">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5" customHeight="1">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5" customHeight="1">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5" customHeight="1">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5" customHeight="1">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5" customHeight="1">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5" customHeight="1">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5" customHeight="1">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5" customHeight="1">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5" customHeight="1">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5" customHeight="1">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5" customHeight="1">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5" customHeight="1">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5" customHeight="1">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5" customHeight="1">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5" customHeight="1">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5" customHeight="1">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5" customHeight="1">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5" customHeight="1">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5" customHeight="1">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5" customHeight="1">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5" customHeight="1">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5" customHeight="1">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5" customHeight="1">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5" customHeight="1">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5" customHeight="1">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5" customHeight="1">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5" customHeight="1">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5" customHeight="1">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5" customHeight="1">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5" customHeight="1">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5" customHeight="1">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5" customHeight="1">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5" customHeight="1">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5" customHeight="1">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5" customHeight="1">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5" customHeight="1">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5" customHeight="1">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5" customHeight="1">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5" customHeight="1">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5" customHeight="1">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5" customHeight="1">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5" customHeight="1">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5" customHeight="1">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5" customHeight="1">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5" customHeight="1">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5" customHeight="1">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5" customHeight="1">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5" customHeight="1">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5" customHeight="1">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5" customHeight="1">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5" customHeight="1">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5" customHeight="1">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5" customHeight="1">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5" customHeight="1">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5" customHeight="1">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5" customHeight="1">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5" customHeight="1">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5" customHeight="1">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5" customHeight="1">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5" customHeight="1">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5" customHeight="1">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5" customHeight="1">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5" customHeight="1">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5" customHeight="1">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5" customHeight="1">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5" customHeight="1">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5" customHeight="1">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5" customHeight="1">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5" customHeight="1">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5" customHeight="1">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5" customHeight="1">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5" customHeight="1">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5" customHeight="1">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5" customHeight="1">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5" customHeight="1">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5"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5"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5"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5"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5"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5"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5"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5"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5"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5"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5"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5"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5"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5"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5"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5"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5"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5"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5"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5"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5"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5"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5"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5"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5"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5"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5"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5"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5"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5"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5"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5"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5"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5"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5"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5"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5"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5"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5"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5"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5"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5"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5"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5"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5"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5"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5"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5"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5"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5"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5"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5"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5"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5"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5"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5"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5"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5"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5"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5"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5"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5"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5"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5"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5"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5"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5"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5"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5"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5"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5"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5"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5"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5"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5"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5"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5"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5"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5"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5"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5"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5"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5"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5"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5"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5"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5"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5"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5"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5"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5"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5"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5"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5"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5"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5"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5"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5"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5"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5"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5"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5"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5"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5"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5"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5"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5"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5"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5"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5"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5"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5"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5"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5"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5"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5"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5"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5"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5"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5"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5"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5"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5"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5"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5"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5"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5"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5"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5"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5"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5"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5"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5"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5"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5"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5"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5"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5"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5"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5"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5"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5"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5"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5"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5"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5"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5"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5"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5"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5"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5"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5"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5"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5"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5"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5"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5"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5"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5"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5"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5"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5"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5"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5"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5"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5"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5"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5"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5"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5"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5"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5"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5"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5"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5"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5"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5"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5"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5"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5"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5"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5"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5"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5"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5"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5"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5"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5"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5"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5"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5"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5"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5"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5"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5"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5"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5"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5"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5"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5"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5"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5"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5"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5"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5"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5"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5"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5"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5"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5"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5"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5"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5"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5"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5"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5"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5"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5"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5"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5"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5"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5"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5"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5"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5"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5"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5"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5"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5"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5"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5"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5"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5"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5"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5"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5"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5"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5"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5"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5"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5"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5"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5"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5"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5"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5"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5"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5"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5"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5"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5"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5"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5"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5"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5"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5"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5"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5"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5"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5"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5"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5"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5"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5"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5"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5"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5"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5"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5"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5"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5"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5"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5"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5"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5"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5"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5"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5"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5"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5"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5"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5"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5"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5"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5"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5"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5"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5"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5"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5"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5"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5"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5"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5"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5"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5"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5"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5"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5"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5"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5"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5"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5"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5"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5"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5"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5"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5"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5"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5"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5"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5"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5"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5"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5"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5"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5"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5"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5"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5"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5"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5"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5"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5"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5"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5"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5"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5"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5"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5"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5"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5"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5"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5"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5"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5"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5"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5"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5"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5"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5"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5"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5"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5"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5"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5"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5"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5"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5"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5"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5"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5"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5"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5"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5"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5"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5"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5"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5"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5"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5"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5"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5"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5"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5"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5"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5"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5"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5"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5"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5"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5"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5"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5"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5"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5"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5"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5"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5"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5"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5"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5"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5"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5"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5"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5"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5"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5"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5"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5"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5"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5"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5"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5"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5"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5"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5"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5"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5"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5"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5"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5"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5"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5"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5"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5"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5"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5"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5"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5"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5"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5"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5"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5"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5"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5"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5"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5"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5"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5"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5"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5"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5"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5"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5"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5"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5"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5"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5"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5"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5"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5"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5"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5"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5"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5"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5"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5"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5"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5"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5"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5"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5"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5"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5"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5"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5"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5"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5"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5"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5"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5"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5"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5"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5"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5"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5"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5"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5"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5"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5"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5"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5"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5"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5"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5"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5"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5"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5"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5"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5"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5"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5"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5"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5"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5"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5"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5"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5"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5"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5"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5"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5"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5"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5"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5"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5"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5"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5"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5"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5"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5"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5"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5"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5"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5"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5"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5"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5"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5"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5"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5"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5"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5"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5"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5"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5"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5"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5"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5"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5"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5"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5"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5"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5"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5"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5"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5"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5"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5"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5"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5"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5"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5"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5"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5"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5"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5"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5"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5"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5"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5"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5"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5"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5"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5"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5"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5"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5"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5"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5"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5"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5"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5"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5"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5"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5"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5"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5"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5"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5"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5"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5"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5"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5"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5"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5"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5"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5"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5"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5"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5"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5"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5"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5"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5"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5"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5"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5"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5"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5"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5"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5"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5"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5"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5"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5"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5"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5"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5"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5"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5"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5"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5"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5"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5"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5"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5"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5"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5"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5"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5"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5"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5"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5"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5"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5"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5"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5"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5"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5"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5"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5"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5"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5"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5"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5" customHeight="1">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5" customHeight="1">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5" customHeight="1">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5" customHeight="1">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5" customHeight="1">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5" customHeight="1">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5" customHeight="1">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5" customHeight="1">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5" customHeight="1">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5" customHeight="1">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5" customHeight="1">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5" customHeight="1">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5" customHeight="1">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5" customHeight="1">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5" customHeight="1">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5" customHeight="1">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5" customHeight="1">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5" customHeight="1">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mergeCells count="3">
    <mergeCell ref="B3:D3"/>
    <mergeCell ref="E3:G3"/>
    <mergeCell ref="H3:J3"/>
  </mergeCell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24"/>
  <sheetViews>
    <sheetView workbookViewId="0">
      <selection activeCell="B9" sqref="B9"/>
    </sheetView>
  </sheetViews>
  <sheetFormatPr defaultColWidth="11.125" defaultRowHeight="15" customHeight="1"/>
  <cols>
    <col min="1" max="1" width="64.375" style="154" customWidth="1"/>
    <col min="2" max="26" width="10.5" style="154" customWidth="1"/>
    <col min="27" max="16384" width="11.125" style="154"/>
  </cols>
  <sheetData>
    <row r="1" spans="1:26" ht="15.75" customHeight="1">
      <c r="A1" s="162" t="s">
        <v>7607</v>
      </c>
      <c r="B1" s="155"/>
      <c r="C1" s="155"/>
      <c r="D1" s="155"/>
      <c r="E1" s="155"/>
      <c r="F1" s="155"/>
      <c r="G1" s="155"/>
      <c r="H1" s="155"/>
      <c r="I1" s="155"/>
      <c r="J1" s="155"/>
      <c r="K1" s="155"/>
      <c r="L1" s="155"/>
      <c r="M1" s="155"/>
      <c r="N1" s="155"/>
      <c r="O1" s="155"/>
      <c r="P1" s="155"/>
      <c r="Q1" s="155"/>
      <c r="R1" s="155"/>
      <c r="S1" s="155"/>
      <c r="T1" s="155"/>
      <c r="U1" s="155"/>
      <c r="V1" s="155"/>
      <c r="W1" s="155"/>
      <c r="X1" s="155"/>
      <c r="Y1" s="155"/>
      <c r="Z1" s="155"/>
    </row>
    <row r="2" spans="1:26" ht="15.75" customHeight="1">
      <c r="A2" s="155"/>
      <c r="B2" s="155" t="s">
        <v>1635</v>
      </c>
      <c r="E2" s="155"/>
      <c r="F2" s="155"/>
      <c r="G2" s="155"/>
      <c r="H2" s="155" t="s">
        <v>1636</v>
      </c>
      <c r="J2" s="155"/>
      <c r="K2" s="155"/>
      <c r="L2" s="163"/>
      <c r="M2" s="163"/>
      <c r="N2" s="155" t="s">
        <v>1637</v>
      </c>
      <c r="O2" s="163"/>
      <c r="P2" s="163"/>
      <c r="Q2" s="163"/>
      <c r="R2" s="163"/>
      <c r="S2" s="163"/>
      <c r="T2" s="163"/>
      <c r="U2" s="163"/>
      <c r="V2" s="163"/>
      <c r="W2" s="163"/>
      <c r="X2" s="163"/>
      <c r="Y2" s="163"/>
      <c r="Z2" s="163"/>
    </row>
    <row r="3" spans="1:26" ht="15.75" customHeight="1">
      <c r="A3" s="155"/>
      <c r="B3" s="226" t="s">
        <v>14</v>
      </c>
      <c r="C3" s="227"/>
      <c r="D3" s="226" t="s">
        <v>19</v>
      </c>
      <c r="E3" s="227"/>
      <c r="F3" s="226" t="s">
        <v>21</v>
      </c>
      <c r="G3" s="227"/>
      <c r="H3" s="226" t="s">
        <v>23</v>
      </c>
      <c r="I3" s="227"/>
      <c r="J3" s="226" t="s">
        <v>25</v>
      </c>
      <c r="K3" s="227"/>
      <c r="L3" s="226" t="s">
        <v>26</v>
      </c>
      <c r="M3" s="227"/>
      <c r="N3" s="226" t="s">
        <v>40</v>
      </c>
      <c r="O3" s="227"/>
      <c r="P3" s="226" t="s">
        <v>41</v>
      </c>
      <c r="Q3" s="227"/>
      <c r="R3" s="226" t="s">
        <v>42</v>
      </c>
      <c r="S3" s="227"/>
      <c r="T3" s="163"/>
      <c r="U3" s="163"/>
      <c r="V3" s="163"/>
      <c r="W3" s="163"/>
      <c r="X3" s="163"/>
      <c r="Y3" s="163"/>
      <c r="Z3" s="163"/>
    </row>
    <row r="4" spans="1:26" ht="15.75" customHeight="1">
      <c r="A4" s="164"/>
      <c r="B4" s="165" t="s">
        <v>1638</v>
      </c>
      <c r="C4" s="164" t="s">
        <v>1639</v>
      </c>
      <c r="D4" s="165" t="s">
        <v>1638</v>
      </c>
      <c r="E4" s="164" t="s">
        <v>1639</v>
      </c>
      <c r="F4" s="165" t="s">
        <v>1638</v>
      </c>
      <c r="G4" s="164" t="s">
        <v>1639</v>
      </c>
      <c r="H4" s="165" t="s">
        <v>1638</v>
      </c>
      <c r="I4" s="164" t="s">
        <v>1639</v>
      </c>
      <c r="J4" s="165" t="s">
        <v>1638</v>
      </c>
      <c r="K4" s="164" t="s">
        <v>1639</v>
      </c>
      <c r="L4" s="165" t="s">
        <v>1638</v>
      </c>
      <c r="M4" s="164" t="s">
        <v>1639</v>
      </c>
      <c r="N4" s="165" t="s">
        <v>1638</v>
      </c>
      <c r="O4" s="164" t="s">
        <v>1639</v>
      </c>
      <c r="P4" s="165" t="s">
        <v>1638</v>
      </c>
      <c r="Q4" s="164" t="s">
        <v>1639</v>
      </c>
      <c r="R4" s="165" t="s">
        <v>1638</v>
      </c>
      <c r="S4" s="164" t="s">
        <v>1639</v>
      </c>
      <c r="T4" s="155"/>
      <c r="U4" s="155"/>
      <c r="V4" s="155"/>
      <c r="W4" s="155"/>
      <c r="X4" s="155"/>
      <c r="Y4" s="155"/>
      <c r="Z4" s="155"/>
    </row>
    <row r="5" spans="1:26" ht="15.75" customHeight="1">
      <c r="A5" s="155" t="s">
        <v>192</v>
      </c>
      <c r="B5" s="155">
        <v>22.04</v>
      </c>
      <c r="C5" s="155">
        <v>9060</v>
      </c>
      <c r="D5" s="155">
        <v>17.39</v>
      </c>
      <c r="E5" s="155">
        <v>9855</v>
      </c>
      <c r="F5" s="155">
        <v>41.8</v>
      </c>
      <c r="G5" s="155">
        <v>10120</v>
      </c>
      <c r="H5" s="155">
        <v>23.004999999999999</v>
      </c>
      <c r="I5" s="155">
        <v>9545</v>
      </c>
      <c r="J5" s="155">
        <v>23.08</v>
      </c>
      <c r="K5" s="155">
        <v>9410</v>
      </c>
      <c r="L5" s="155">
        <v>39.43</v>
      </c>
      <c r="M5" s="155">
        <v>10119</v>
      </c>
      <c r="N5" s="155">
        <v>18.21</v>
      </c>
      <c r="O5" s="155">
        <v>5702</v>
      </c>
      <c r="P5" s="155">
        <v>16.5</v>
      </c>
      <c r="Q5" s="155">
        <v>5420</v>
      </c>
      <c r="R5" s="155">
        <v>37.67</v>
      </c>
      <c r="S5" s="155">
        <v>5619</v>
      </c>
      <c r="T5" s="155"/>
      <c r="U5" s="155"/>
      <c r="V5" s="155"/>
      <c r="W5" s="155"/>
      <c r="X5" s="155"/>
      <c r="Y5" s="155"/>
      <c r="Z5" s="155"/>
    </row>
    <row r="6" spans="1:26" ht="15.75" customHeight="1">
      <c r="A6" s="155" t="s">
        <v>1640</v>
      </c>
      <c r="B6" s="155"/>
      <c r="C6" s="155"/>
      <c r="D6" s="155"/>
      <c r="E6" s="155"/>
      <c r="F6" s="155"/>
      <c r="G6" s="155"/>
      <c r="H6" s="155"/>
      <c r="I6" s="155"/>
      <c r="J6" s="155"/>
      <c r="K6" s="155"/>
      <c r="L6" s="166">
        <v>18.899999999999999</v>
      </c>
      <c r="M6" s="167">
        <v>11993</v>
      </c>
      <c r="N6" s="168"/>
      <c r="O6" s="155"/>
      <c r="P6" s="155"/>
      <c r="Q6" s="155"/>
      <c r="R6" s="155"/>
      <c r="S6" s="155"/>
      <c r="T6" s="155"/>
      <c r="U6" s="155"/>
      <c r="V6" s="155"/>
      <c r="W6" s="155"/>
      <c r="X6" s="155"/>
      <c r="Y6" s="155"/>
      <c r="Z6" s="155"/>
    </row>
    <row r="7" spans="1:26" ht="15.75" customHeight="1">
      <c r="A7" s="155" t="s">
        <v>1641</v>
      </c>
      <c r="B7" s="155">
        <v>78</v>
      </c>
      <c r="C7" s="155">
        <v>679</v>
      </c>
      <c r="D7" s="155">
        <v>76</v>
      </c>
      <c r="E7" s="155">
        <v>680</v>
      </c>
      <c r="F7" s="155">
        <v>75</v>
      </c>
      <c r="G7" s="155">
        <v>720</v>
      </c>
      <c r="H7" s="155">
        <v>77</v>
      </c>
      <c r="I7" s="155">
        <v>702</v>
      </c>
      <c r="J7" s="155">
        <v>75</v>
      </c>
      <c r="K7" s="155">
        <v>673</v>
      </c>
      <c r="L7" s="155">
        <v>75</v>
      </c>
      <c r="M7" s="155">
        <v>703</v>
      </c>
      <c r="N7" s="155">
        <v>76</v>
      </c>
      <c r="O7" s="155">
        <v>712</v>
      </c>
      <c r="P7" s="155">
        <v>76</v>
      </c>
      <c r="Q7" s="155">
        <v>707</v>
      </c>
      <c r="R7" s="155">
        <v>77</v>
      </c>
      <c r="S7" s="155">
        <v>668</v>
      </c>
      <c r="T7" s="155"/>
      <c r="U7" s="155"/>
      <c r="V7" s="155"/>
      <c r="W7" s="155"/>
      <c r="X7" s="155"/>
      <c r="Y7" s="155"/>
      <c r="Z7" s="155"/>
    </row>
    <row r="8" spans="1:26" ht="15.75" customHeight="1">
      <c r="A8" s="155" t="s">
        <v>1642</v>
      </c>
      <c r="B8" s="155">
        <v>154.26</v>
      </c>
      <c r="C8" s="155">
        <v>3417</v>
      </c>
      <c r="D8" s="155">
        <v>162.53</v>
      </c>
      <c r="E8" s="155">
        <v>3329</v>
      </c>
      <c r="F8" s="155">
        <v>138.11000000000001</v>
      </c>
      <c r="G8" s="155">
        <v>3339</v>
      </c>
      <c r="H8" s="155">
        <v>156.21</v>
      </c>
      <c r="I8" s="155">
        <v>3452</v>
      </c>
      <c r="J8" s="155">
        <v>142.68</v>
      </c>
      <c r="K8" s="155">
        <v>3537</v>
      </c>
      <c r="L8" s="155">
        <v>188.59</v>
      </c>
      <c r="M8" s="155">
        <v>3751</v>
      </c>
      <c r="N8" s="155">
        <v>154.28</v>
      </c>
      <c r="O8" s="155">
        <v>3506</v>
      </c>
      <c r="P8" s="155">
        <v>153.72999999999999</v>
      </c>
      <c r="Q8" s="155">
        <v>3433</v>
      </c>
      <c r="R8" s="155">
        <v>178.81</v>
      </c>
      <c r="S8" s="155">
        <v>3509</v>
      </c>
      <c r="T8" s="155"/>
      <c r="U8" s="155"/>
      <c r="V8" s="155"/>
      <c r="W8" s="155"/>
      <c r="X8" s="155"/>
      <c r="Y8" s="155"/>
      <c r="Z8" s="155"/>
    </row>
    <row r="9" spans="1:26" ht="15.75" customHeight="1">
      <c r="A9" s="155" t="s">
        <v>1643</v>
      </c>
      <c r="B9" s="155">
        <v>38.68</v>
      </c>
      <c r="C9" s="155">
        <v>7096</v>
      </c>
      <c r="D9" s="155">
        <v>41.19</v>
      </c>
      <c r="E9" s="155">
        <v>6624</v>
      </c>
      <c r="F9" s="155">
        <v>39.159999999999997</v>
      </c>
      <c r="G9" s="155">
        <v>6838</v>
      </c>
      <c r="H9" s="155">
        <v>36.07</v>
      </c>
      <c r="I9" s="155">
        <v>7215</v>
      </c>
      <c r="J9" s="155">
        <v>32.880000000000003</v>
      </c>
      <c r="K9" s="155">
        <v>7814</v>
      </c>
      <c r="L9" s="155">
        <v>46.49</v>
      </c>
      <c r="M9" s="155">
        <v>6407</v>
      </c>
      <c r="N9" s="155">
        <v>42.31</v>
      </c>
      <c r="O9" s="155">
        <v>6668</v>
      </c>
      <c r="P9" s="155">
        <v>39.17</v>
      </c>
      <c r="Q9" s="155">
        <v>7182</v>
      </c>
      <c r="R9" s="155">
        <v>37.01</v>
      </c>
      <c r="S9" s="155">
        <v>6915</v>
      </c>
      <c r="T9" s="155"/>
      <c r="U9" s="155"/>
      <c r="V9" s="155"/>
      <c r="W9" s="155"/>
      <c r="X9" s="155"/>
      <c r="Y9" s="155"/>
      <c r="Z9" s="155"/>
    </row>
    <row r="10" spans="1:26" ht="15.75" customHeight="1">
      <c r="A10" s="155" t="s">
        <v>1644</v>
      </c>
      <c r="B10" s="155">
        <v>186</v>
      </c>
      <c r="C10" s="155">
        <v>90881</v>
      </c>
      <c r="D10" s="155">
        <v>233</v>
      </c>
      <c r="E10" s="155">
        <v>75757</v>
      </c>
      <c r="F10" s="155">
        <v>192</v>
      </c>
      <c r="G10" s="155">
        <v>74013</v>
      </c>
      <c r="H10" s="155">
        <v>230</v>
      </c>
      <c r="I10" s="155">
        <v>106166</v>
      </c>
      <c r="J10" s="155">
        <v>221</v>
      </c>
      <c r="K10" s="155">
        <v>79851</v>
      </c>
      <c r="L10" s="155">
        <v>256</v>
      </c>
      <c r="M10" s="155">
        <v>87955</v>
      </c>
      <c r="N10" s="155">
        <v>197</v>
      </c>
      <c r="O10" s="155">
        <v>99831</v>
      </c>
      <c r="P10" s="155">
        <v>225</v>
      </c>
      <c r="Q10" s="155">
        <v>95436</v>
      </c>
      <c r="R10" s="155">
        <v>245</v>
      </c>
      <c r="S10" s="155">
        <v>108291</v>
      </c>
      <c r="T10" s="155"/>
      <c r="U10" s="155"/>
      <c r="V10" s="155"/>
      <c r="W10" s="155"/>
      <c r="X10" s="155"/>
      <c r="Y10" s="155"/>
      <c r="Z10" s="155"/>
    </row>
    <row r="11" spans="1:26" ht="15.75" customHeight="1">
      <c r="A11" s="155" t="s">
        <v>1645</v>
      </c>
      <c r="B11" s="155">
        <v>88</v>
      </c>
      <c r="C11" s="169">
        <v>281000</v>
      </c>
      <c r="D11" s="155">
        <v>125</v>
      </c>
      <c r="E11" s="169">
        <v>268000</v>
      </c>
      <c r="F11" s="155">
        <v>147</v>
      </c>
      <c r="G11" s="169">
        <v>304000</v>
      </c>
      <c r="H11" s="155">
        <v>82</v>
      </c>
      <c r="I11" s="169">
        <v>260000</v>
      </c>
      <c r="J11" s="155">
        <v>112</v>
      </c>
      <c r="K11" s="169">
        <v>258000</v>
      </c>
      <c r="L11" s="155">
        <v>142</v>
      </c>
      <c r="M11" s="169">
        <v>285000</v>
      </c>
      <c r="N11" s="155">
        <v>90</v>
      </c>
      <c r="O11" s="169">
        <v>286000</v>
      </c>
      <c r="P11" s="155">
        <v>151</v>
      </c>
      <c r="Q11" s="169">
        <v>300000</v>
      </c>
      <c r="R11" s="155">
        <v>113</v>
      </c>
      <c r="S11" s="169">
        <v>285000</v>
      </c>
      <c r="T11" s="155"/>
      <c r="U11" s="155"/>
      <c r="V11" s="155"/>
      <c r="W11" s="155"/>
      <c r="X11" s="155"/>
      <c r="Y11" s="155"/>
      <c r="Z11" s="155"/>
    </row>
    <row r="12" spans="1:26" ht="15.75" customHeight="1">
      <c r="A12" s="155" t="s">
        <v>1646</v>
      </c>
      <c r="B12" s="155">
        <v>5.22</v>
      </c>
      <c r="C12" s="155">
        <v>4195</v>
      </c>
      <c r="D12" s="155">
        <v>3.31</v>
      </c>
      <c r="E12" s="155">
        <v>5198</v>
      </c>
      <c r="F12" s="155">
        <v>1.44</v>
      </c>
      <c r="G12" s="155">
        <v>4825</v>
      </c>
      <c r="H12" s="155">
        <v>4.8099999999999996</v>
      </c>
      <c r="I12" s="155">
        <v>4137</v>
      </c>
      <c r="J12" s="155">
        <v>2.97</v>
      </c>
      <c r="K12" s="155">
        <v>5002</v>
      </c>
      <c r="L12" s="155">
        <v>2.6</v>
      </c>
      <c r="M12" s="155">
        <v>5077</v>
      </c>
      <c r="N12" s="155">
        <v>4.0199999999999996</v>
      </c>
      <c r="O12" s="155">
        <v>5116</v>
      </c>
      <c r="P12" s="155">
        <v>2.69</v>
      </c>
      <c r="Q12" s="155">
        <v>5418</v>
      </c>
      <c r="R12" s="155">
        <v>4.17</v>
      </c>
      <c r="S12" s="155">
        <v>5129</v>
      </c>
      <c r="T12" s="155"/>
      <c r="U12" s="155"/>
      <c r="V12" s="155"/>
      <c r="W12" s="155"/>
      <c r="X12" s="155"/>
      <c r="Y12" s="155"/>
      <c r="Z12" s="155"/>
    </row>
    <row r="13" spans="1:26" ht="15.75" customHeight="1">
      <c r="A13" s="155" t="s">
        <v>1647</v>
      </c>
      <c r="B13" s="155">
        <v>5.63</v>
      </c>
      <c r="C13" s="155" t="s">
        <v>201</v>
      </c>
      <c r="D13" s="155">
        <v>3.55</v>
      </c>
      <c r="E13" s="155" t="s">
        <v>201</v>
      </c>
      <c r="F13" s="155">
        <v>4.1900000000000004</v>
      </c>
      <c r="G13" s="155" t="s">
        <v>201</v>
      </c>
      <c r="H13" s="155">
        <v>7.31</v>
      </c>
      <c r="I13" s="155" t="s">
        <v>201</v>
      </c>
      <c r="J13" s="155">
        <v>5.27</v>
      </c>
      <c r="K13" s="155" t="s">
        <v>201</v>
      </c>
      <c r="L13" s="155">
        <v>5.95</v>
      </c>
      <c r="M13" s="155" t="s">
        <v>201</v>
      </c>
      <c r="N13" s="155">
        <v>7.73</v>
      </c>
      <c r="O13" s="155" t="s">
        <v>201</v>
      </c>
      <c r="P13" s="155">
        <v>6.08</v>
      </c>
      <c r="Q13" s="155" t="s">
        <v>201</v>
      </c>
      <c r="R13" s="155">
        <v>7.11</v>
      </c>
      <c r="S13" s="155" t="s">
        <v>201</v>
      </c>
      <c r="T13" s="155"/>
      <c r="U13" s="155"/>
      <c r="V13" s="155"/>
      <c r="W13" s="155"/>
      <c r="X13" s="155"/>
      <c r="Y13" s="155"/>
      <c r="Z13" s="155"/>
    </row>
    <row r="14" spans="1:26" ht="15.75" customHeight="1">
      <c r="A14" s="164" t="s">
        <v>91</v>
      </c>
      <c r="B14" s="164">
        <v>16.75</v>
      </c>
      <c r="C14" s="164">
        <v>11832814</v>
      </c>
      <c r="D14" s="164">
        <v>18.57</v>
      </c>
      <c r="E14" s="164">
        <v>11720551</v>
      </c>
      <c r="F14" s="164">
        <v>18.2</v>
      </c>
      <c r="G14" s="164">
        <v>8299044</v>
      </c>
      <c r="H14" s="164">
        <v>17.149999999999999</v>
      </c>
      <c r="I14" s="164">
        <v>11106723</v>
      </c>
      <c r="J14" s="164">
        <v>20.82</v>
      </c>
      <c r="K14" s="164">
        <v>9076744</v>
      </c>
      <c r="L14" s="164">
        <v>18.850000000000001</v>
      </c>
      <c r="M14" s="164">
        <v>10605859</v>
      </c>
      <c r="N14" s="164">
        <v>22.98</v>
      </c>
      <c r="O14" s="164">
        <v>11848169</v>
      </c>
      <c r="P14" s="164">
        <v>25.03</v>
      </c>
      <c r="Q14" s="164">
        <v>10025580</v>
      </c>
      <c r="R14" s="164">
        <v>17.079999999999998</v>
      </c>
      <c r="S14" s="164">
        <v>8469579</v>
      </c>
      <c r="T14" s="155"/>
      <c r="U14" s="155"/>
      <c r="V14" s="155"/>
      <c r="W14" s="155"/>
      <c r="X14" s="155"/>
      <c r="Y14" s="155"/>
      <c r="Z14" s="155"/>
    </row>
    <row r="15" spans="1:26" ht="15.75" customHeight="1">
      <c r="A15" s="160" t="s">
        <v>1648</v>
      </c>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row>
    <row r="16" spans="1:26" ht="15.75" customHeight="1">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row>
    <row r="17" spans="1:26" ht="15.75" customHeight="1">
      <c r="A17" s="155"/>
      <c r="B17" s="155"/>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row>
    <row r="18" spans="1:26" ht="15.75"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row>
    <row r="19" spans="1:26" ht="15.75" customHeight="1">
      <c r="A19" s="155"/>
      <c r="B19" s="155"/>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row>
    <row r="20" spans="1:26" ht="15.75" customHeight="1">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row>
    <row r="21" spans="1:26" ht="15.75"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row>
    <row r="22" spans="1:26" ht="15.75"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row>
    <row r="23" spans="1:26" ht="15.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row>
    <row r="24" spans="1:26" ht="15.75" customHeight="1">
      <c r="A24" s="170"/>
    </row>
  </sheetData>
  <mergeCells count="9">
    <mergeCell ref="N3:O3"/>
    <mergeCell ref="P3:Q3"/>
    <mergeCell ref="R3:S3"/>
    <mergeCell ref="B3:C3"/>
    <mergeCell ref="D3:E3"/>
    <mergeCell ref="F3:G3"/>
    <mergeCell ref="H3:I3"/>
    <mergeCell ref="J3:K3"/>
    <mergeCell ref="L3:M3"/>
  </mergeCells>
  <pageMargins left="0.7" right="0.7" top="0.75" bottom="0.75" header="0.3" footer="0.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21"/>
  <sheetViews>
    <sheetView workbookViewId="0"/>
  </sheetViews>
  <sheetFormatPr defaultColWidth="11.125" defaultRowHeight="15" customHeight="1"/>
  <cols>
    <col min="1" max="1" width="13.875" customWidth="1"/>
    <col min="2" max="2" width="14.125" customWidth="1"/>
    <col min="3" max="4" width="14.375" customWidth="1"/>
    <col min="5" max="15" width="10.375" customWidth="1"/>
    <col min="16" max="26" width="11.125" customWidth="1"/>
  </cols>
  <sheetData>
    <row r="1" spans="1:5" ht="15.75" customHeight="1">
      <c r="A1" s="2" t="s">
        <v>7637</v>
      </c>
      <c r="B1" s="4"/>
      <c r="C1" s="4"/>
      <c r="D1" s="4"/>
      <c r="E1" s="4"/>
    </row>
    <row r="2" spans="1:5" ht="15.75" customHeight="1">
      <c r="A2" s="3" t="s">
        <v>95</v>
      </c>
      <c r="B2" s="3" t="s">
        <v>96</v>
      </c>
      <c r="C2" s="3" t="s">
        <v>97</v>
      </c>
      <c r="D2" s="3" t="s">
        <v>98</v>
      </c>
      <c r="E2" s="3" t="s">
        <v>99</v>
      </c>
    </row>
    <row r="3" spans="1:5" ht="15.75" customHeight="1">
      <c r="A3" s="3" t="s">
        <v>100</v>
      </c>
      <c r="B3" s="4"/>
      <c r="C3" s="4"/>
      <c r="D3" s="4"/>
      <c r="E3" s="4"/>
    </row>
    <row r="4" spans="1:5" ht="15.75" customHeight="1">
      <c r="A4" s="3" t="s">
        <v>21</v>
      </c>
      <c r="B4" s="3">
        <v>2545719489</v>
      </c>
      <c r="C4" s="7">
        <v>0.92400000000000004</v>
      </c>
      <c r="D4" s="3">
        <v>2545719489</v>
      </c>
      <c r="E4" s="3">
        <v>92.4</v>
      </c>
    </row>
    <row r="5" spans="1:5" ht="15.75" customHeight="1">
      <c r="A5" s="3" t="s">
        <v>26</v>
      </c>
      <c r="B5" s="3">
        <v>2530267135</v>
      </c>
      <c r="C5" s="7">
        <v>0.91800000000000004</v>
      </c>
      <c r="D5" s="3">
        <v>2533705512</v>
      </c>
      <c r="E5" s="3">
        <v>91.9</v>
      </c>
    </row>
    <row r="6" spans="1:5" ht="15.75" customHeight="1">
      <c r="A6" s="3" t="s">
        <v>42</v>
      </c>
      <c r="B6" s="3">
        <v>2553845766</v>
      </c>
      <c r="C6" s="7">
        <v>0.92700000000000005</v>
      </c>
      <c r="D6" s="3">
        <v>2560368822</v>
      </c>
      <c r="E6" s="3">
        <v>92.9</v>
      </c>
    </row>
    <row r="7" spans="1:5" ht="15.75" customHeight="1">
      <c r="A7" s="3" t="s">
        <v>101</v>
      </c>
      <c r="B7" s="4"/>
      <c r="C7" s="4"/>
      <c r="D7" s="4"/>
      <c r="E7" s="4"/>
    </row>
    <row r="8" spans="1:5" ht="15.75" customHeight="1">
      <c r="A8" s="3" t="s">
        <v>21</v>
      </c>
      <c r="B8" s="3">
        <v>2543400008</v>
      </c>
      <c r="C8" s="7">
        <v>0.92300000000000004</v>
      </c>
      <c r="D8" s="3">
        <v>2540310002</v>
      </c>
      <c r="E8" s="7">
        <v>0.92200000000000004</v>
      </c>
    </row>
    <row r="9" spans="1:5" ht="15.75" customHeight="1">
      <c r="A9" s="3" t="s">
        <v>26</v>
      </c>
      <c r="B9" s="3">
        <v>2518840493</v>
      </c>
      <c r="C9" s="7">
        <v>0.91400000000000003</v>
      </c>
      <c r="D9" s="3">
        <v>2516974633</v>
      </c>
      <c r="E9" s="7">
        <v>0.91300000000000003</v>
      </c>
    </row>
    <row r="10" spans="1:5" ht="15.75" customHeight="1">
      <c r="A10" s="3" t="s">
        <v>42</v>
      </c>
      <c r="B10" s="3">
        <v>2549524968</v>
      </c>
      <c r="C10" s="7">
        <v>0.92500000000000004</v>
      </c>
      <c r="D10" s="3">
        <v>2540310002</v>
      </c>
      <c r="E10" s="7">
        <v>0.92500000000000004</v>
      </c>
    </row>
    <row r="11" spans="1:5" ht="15.75" customHeight="1">
      <c r="A11" s="10"/>
      <c r="B11" s="10"/>
      <c r="C11" s="10"/>
      <c r="D11" s="10"/>
    </row>
    <row r="12" spans="1:5" ht="15.75" customHeight="1">
      <c r="A12" s="10"/>
      <c r="B12" s="10"/>
      <c r="C12" s="10"/>
      <c r="D12" s="10"/>
    </row>
    <row r="13" spans="1:5" ht="15.75" customHeight="1">
      <c r="A13" s="10"/>
      <c r="B13" s="10"/>
      <c r="C13" s="10"/>
      <c r="D13" s="10"/>
    </row>
    <row r="14" spans="1:5" ht="15.75" customHeight="1">
      <c r="A14" s="10"/>
      <c r="B14" s="10"/>
      <c r="C14" s="10"/>
      <c r="D14" s="10"/>
    </row>
    <row r="15" spans="1:5" ht="15.75" customHeight="1">
      <c r="A15" s="10"/>
      <c r="B15" s="10"/>
      <c r="C15" s="10"/>
      <c r="D15" s="10"/>
    </row>
    <row r="16" spans="1:5" ht="15.75" customHeight="1">
      <c r="A16" s="10"/>
      <c r="B16" s="10"/>
      <c r="C16" s="10"/>
      <c r="D16" s="10"/>
    </row>
    <row r="17" spans="1:4" ht="15.75" customHeight="1">
      <c r="A17" s="10"/>
      <c r="B17" s="10"/>
      <c r="C17" s="10"/>
      <c r="D17" s="10"/>
    </row>
    <row r="18" spans="1:4" ht="15.75" customHeight="1">
      <c r="A18" s="10"/>
      <c r="B18" s="10"/>
      <c r="C18" s="10"/>
      <c r="D18" s="10"/>
    </row>
    <row r="19" spans="1:4" ht="15.75" customHeight="1">
      <c r="A19" s="10"/>
      <c r="B19" s="10"/>
      <c r="C19" s="10"/>
      <c r="D19" s="10"/>
    </row>
    <row r="20" spans="1:4" ht="15.75" customHeight="1">
      <c r="A20" s="10"/>
      <c r="B20" s="10"/>
      <c r="C20" s="10"/>
      <c r="D20" s="10"/>
    </row>
    <row r="21" spans="1:4" ht="15.75" customHeight="1">
      <c r="A21" s="10"/>
      <c r="B21" s="10"/>
      <c r="C21" s="10"/>
      <c r="D21" s="10"/>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21"/>
  <sheetViews>
    <sheetView workbookViewId="0"/>
  </sheetViews>
  <sheetFormatPr defaultColWidth="11.125" defaultRowHeight="15" customHeight="1"/>
  <cols>
    <col min="1" max="2" width="10.875" customWidth="1"/>
    <col min="3" max="3" width="10.375" customWidth="1"/>
    <col min="4" max="4" width="10.875" customWidth="1"/>
    <col min="5" max="5" width="12.875" customWidth="1"/>
    <col min="6" max="15" width="10.375" customWidth="1"/>
    <col min="16" max="26" width="11.125" customWidth="1"/>
  </cols>
  <sheetData>
    <row r="1" spans="1:5" ht="19.5" customHeight="1">
      <c r="A1" s="12" t="s">
        <v>7638</v>
      </c>
      <c r="B1" s="1"/>
      <c r="C1" s="1"/>
      <c r="D1" s="1"/>
      <c r="E1" s="1"/>
    </row>
    <row r="2" spans="1:5" ht="15.75" customHeight="1">
      <c r="A2" s="9"/>
      <c r="B2" s="9" t="s">
        <v>102</v>
      </c>
      <c r="C2" s="9"/>
      <c r="D2" s="9" t="s">
        <v>103</v>
      </c>
      <c r="E2" s="9"/>
    </row>
    <row r="3" spans="1:5" ht="15.75" customHeight="1">
      <c r="A3" s="9"/>
      <c r="B3" s="9" t="s">
        <v>104</v>
      </c>
      <c r="C3" s="9" t="s">
        <v>105</v>
      </c>
      <c r="D3" s="9" t="s">
        <v>104</v>
      </c>
      <c r="E3" s="9" t="s">
        <v>105</v>
      </c>
    </row>
    <row r="4" spans="1:5" ht="15.75" customHeight="1">
      <c r="A4" s="9" t="s">
        <v>21</v>
      </c>
      <c r="B4" s="9">
        <v>30.4</v>
      </c>
      <c r="C4" s="9">
        <v>30.9</v>
      </c>
      <c r="D4" s="9">
        <v>29.3</v>
      </c>
      <c r="E4" s="9">
        <v>29.2</v>
      </c>
    </row>
    <row r="5" spans="1:5" ht="15.75" customHeight="1">
      <c r="A5" s="9" t="s">
        <v>26</v>
      </c>
      <c r="B5" s="9">
        <v>34.4</v>
      </c>
      <c r="C5" s="9">
        <v>35.5</v>
      </c>
      <c r="D5" s="9">
        <v>31.6</v>
      </c>
      <c r="E5" s="8">
        <v>30.2</v>
      </c>
    </row>
    <row r="6" spans="1:5" ht="15.75" customHeight="1">
      <c r="A6" s="9" t="s">
        <v>42</v>
      </c>
      <c r="B6" s="9">
        <v>29.5</v>
      </c>
      <c r="C6" s="9">
        <v>30.3</v>
      </c>
      <c r="D6" s="9">
        <v>25.5</v>
      </c>
      <c r="E6" s="8">
        <v>26.2</v>
      </c>
    </row>
    <row r="7" spans="1:5" ht="15.75" customHeight="1">
      <c r="A7" s="10"/>
      <c r="B7" s="10"/>
      <c r="D7" s="10"/>
      <c r="E7" s="10"/>
    </row>
    <row r="8" spans="1:5" ht="15.75" customHeight="1">
      <c r="A8" s="10"/>
      <c r="B8" s="10"/>
      <c r="D8" s="10"/>
      <c r="E8" s="10"/>
    </row>
    <row r="9" spans="1:5" ht="15.75" customHeight="1">
      <c r="A9" s="10"/>
      <c r="B9" s="10"/>
      <c r="D9" s="10"/>
      <c r="E9" s="10"/>
    </row>
    <row r="10" spans="1:5" ht="15.75" customHeight="1">
      <c r="A10" s="10"/>
      <c r="B10" s="10"/>
      <c r="D10" s="10"/>
      <c r="E10" s="10"/>
    </row>
    <row r="11" spans="1:5" ht="15.75" customHeight="1">
      <c r="A11" s="10"/>
      <c r="B11" s="10"/>
      <c r="D11" s="10"/>
      <c r="E11" s="10"/>
    </row>
    <row r="12" spans="1:5" ht="15.75" customHeight="1">
      <c r="A12" s="10"/>
      <c r="B12" s="10"/>
      <c r="D12" s="10"/>
      <c r="E12" s="10"/>
    </row>
    <row r="13" spans="1:5" ht="15.75" customHeight="1">
      <c r="A13" s="10"/>
      <c r="B13" s="10"/>
      <c r="D13" s="10"/>
      <c r="E13" s="10"/>
    </row>
    <row r="14" spans="1:5" ht="15.75" customHeight="1">
      <c r="A14" s="10"/>
      <c r="B14" s="10"/>
      <c r="D14" s="10"/>
      <c r="E14" s="10"/>
    </row>
    <row r="15" spans="1:5" ht="15.75" customHeight="1">
      <c r="A15" s="10"/>
      <c r="B15" s="10"/>
      <c r="D15" s="10"/>
      <c r="E15" s="10"/>
    </row>
    <row r="16" spans="1:5" ht="15.75" customHeight="1">
      <c r="A16" s="10"/>
      <c r="B16" s="10"/>
      <c r="D16" s="10"/>
      <c r="E16" s="10"/>
    </row>
    <row r="17" spans="1:5" ht="15.75" customHeight="1">
      <c r="A17" s="10"/>
      <c r="B17" s="10"/>
      <c r="D17" s="10"/>
      <c r="E17" s="10"/>
    </row>
    <row r="18" spans="1:5" ht="15.75" customHeight="1">
      <c r="A18" s="10"/>
      <c r="B18" s="10"/>
      <c r="D18" s="10"/>
      <c r="E18" s="10"/>
    </row>
    <row r="19" spans="1:5" ht="15.75" customHeight="1">
      <c r="A19" s="10"/>
      <c r="B19" s="10"/>
      <c r="D19" s="10"/>
      <c r="E19" s="10"/>
    </row>
    <row r="20" spans="1:5" ht="15.75" customHeight="1">
      <c r="A20" s="10"/>
      <c r="B20" s="10"/>
      <c r="D20" s="10"/>
      <c r="E20" s="10"/>
    </row>
    <row r="21" spans="1:5" ht="15.75" customHeight="1">
      <c r="A21" s="10"/>
      <c r="B21" s="10"/>
      <c r="D21" s="10"/>
      <c r="E21" s="10"/>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1.125" defaultRowHeight="15" customHeight="1"/>
  <cols>
    <col min="1" max="1" width="13.125" customWidth="1"/>
  </cols>
  <sheetData>
    <row r="1" spans="1:26" ht="15" customHeight="1">
      <c r="A1" s="14" t="s">
        <v>7639</v>
      </c>
      <c r="B1" s="15"/>
      <c r="C1" s="15"/>
      <c r="D1" s="15"/>
      <c r="E1" s="15"/>
      <c r="F1" s="15"/>
      <c r="G1" s="15"/>
      <c r="H1" s="15"/>
      <c r="I1" s="15"/>
      <c r="J1" s="15"/>
      <c r="K1" s="15"/>
      <c r="L1" s="15"/>
      <c r="M1" s="15"/>
      <c r="N1" s="15"/>
      <c r="O1" s="15"/>
      <c r="P1" s="15"/>
      <c r="Q1" s="15"/>
      <c r="R1" s="15"/>
      <c r="S1" s="15"/>
      <c r="T1" s="15"/>
      <c r="U1" s="15"/>
      <c r="V1" s="15"/>
      <c r="W1" s="15"/>
      <c r="X1" s="15"/>
      <c r="Y1" s="15"/>
      <c r="Z1" s="15"/>
    </row>
    <row r="2" spans="1:26" ht="15" customHeight="1">
      <c r="A2" s="15"/>
      <c r="B2" s="15"/>
      <c r="C2" s="15"/>
      <c r="D2" s="15"/>
      <c r="E2" s="15"/>
      <c r="F2" s="15"/>
      <c r="G2" s="15"/>
      <c r="H2" s="15"/>
      <c r="I2" s="15"/>
      <c r="J2" s="15"/>
      <c r="K2" s="15"/>
      <c r="L2" s="15"/>
      <c r="M2" s="15"/>
      <c r="N2" s="15"/>
      <c r="O2" s="15"/>
      <c r="P2" s="15"/>
      <c r="Q2" s="15"/>
      <c r="R2" s="15"/>
      <c r="S2" s="15"/>
      <c r="T2" s="15"/>
      <c r="U2" s="15"/>
      <c r="V2" s="15"/>
      <c r="W2" s="15"/>
      <c r="X2" s="15"/>
      <c r="Y2" s="15"/>
      <c r="Z2" s="15"/>
    </row>
    <row r="3" spans="1:26" ht="15" customHeight="1">
      <c r="A3" s="16" t="s">
        <v>95</v>
      </c>
      <c r="B3" s="16" t="s">
        <v>106</v>
      </c>
      <c r="C3" s="16" t="s">
        <v>107</v>
      </c>
      <c r="D3" s="16" t="s">
        <v>108</v>
      </c>
      <c r="E3" s="16" t="s">
        <v>109</v>
      </c>
      <c r="F3" s="16" t="s">
        <v>110</v>
      </c>
      <c r="G3" s="16" t="s">
        <v>111</v>
      </c>
      <c r="H3" s="15"/>
      <c r="I3" s="15"/>
      <c r="J3" s="15"/>
      <c r="K3" s="15"/>
      <c r="L3" s="15"/>
      <c r="M3" s="15"/>
      <c r="N3" s="15"/>
      <c r="O3" s="15"/>
      <c r="P3" s="15"/>
      <c r="Q3" s="15"/>
      <c r="R3" s="15"/>
      <c r="S3" s="15"/>
      <c r="T3" s="15"/>
      <c r="U3" s="15"/>
      <c r="V3" s="15"/>
      <c r="W3" s="15"/>
      <c r="X3" s="15"/>
      <c r="Y3" s="15"/>
      <c r="Z3" s="15"/>
    </row>
    <row r="4" spans="1:26" ht="15" customHeight="1">
      <c r="A4" s="11" t="s">
        <v>112</v>
      </c>
      <c r="B4" s="11">
        <v>18118</v>
      </c>
      <c r="C4" s="11">
        <v>16759</v>
      </c>
      <c r="D4" s="11">
        <v>19373</v>
      </c>
      <c r="E4" s="11">
        <v>17840</v>
      </c>
      <c r="F4" s="11">
        <v>20518</v>
      </c>
      <c r="G4" s="11">
        <v>18886</v>
      </c>
      <c r="H4" s="15"/>
      <c r="I4" s="15"/>
      <c r="J4" s="15"/>
      <c r="K4" s="15"/>
      <c r="L4" s="15"/>
      <c r="M4" s="15"/>
      <c r="N4" s="15"/>
      <c r="O4" s="15"/>
      <c r="P4" s="15"/>
      <c r="Q4" s="15"/>
      <c r="R4" s="15"/>
      <c r="S4" s="15"/>
      <c r="T4" s="15"/>
      <c r="U4" s="15"/>
      <c r="V4" s="15"/>
      <c r="W4" s="15"/>
      <c r="X4" s="15"/>
      <c r="Y4" s="15"/>
      <c r="Z4" s="15"/>
    </row>
    <row r="5" spans="1:26" ht="15" customHeight="1">
      <c r="A5" s="11" t="s">
        <v>113</v>
      </c>
      <c r="B5" s="11">
        <v>18060</v>
      </c>
      <c r="C5" s="11">
        <v>16844</v>
      </c>
      <c r="D5" s="11">
        <v>19339</v>
      </c>
      <c r="E5" s="11">
        <v>18156</v>
      </c>
      <c r="F5" s="11">
        <v>20267</v>
      </c>
      <c r="G5" s="11">
        <v>18416</v>
      </c>
      <c r="H5" s="15"/>
      <c r="I5" s="15"/>
      <c r="J5" s="15"/>
      <c r="K5" s="15"/>
      <c r="L5" s="15"/>
      <c r="M5" s="15"/>
      <c r="N5" s="15"/>
      <c r="O5" s="15"/>
      <c r="P5" s="15"/>
      <c r="Q5" s="15"/>
      <c r="R5" s="15"/>
      <c r="S5" s="15"/>
      <c r="T5" s="15"/>
      <c r="U5" s="15"/>
      <c r="V5" s="15"/>
      <c r="W5" s="15"/>
      <c r="X5" s="15"/>
      <c r="Y5" s="15"/>
      <c r="Z5" s="15"/>
    </row>
    <row r="6" spans="1:26" ht="15" customHeight="1">
      <c r="A6" s="11" t="s">
        <v>114</v>
      </c>
      <c r="B6" s="11">
        <v>34829</v>
      </c>
      <c r="C6" s="11">
        <v>16953</v>
      </c>
      <c r="D6" s="11">
        <v>47170</v>
      </c>
      <c r="E6" s="11">
        <v>19801</v>
      </c>
      <c r="F6" s="11">
        <v>46706</v>
      </c>
      <c r="G6" s="11">
        <v>16671</v>
      </c>
      <c r="H6" s="15"/>
      <c r="I6" s="15"/>
      <c r="J6" s="15"/>
      <c r="K6" s="15"/>
      <c r="L6" s="15"/>
      <c r="M6" s="15"/>
      <c r="N6" s="15"/>
      <c r="O6" s="15"/>
      <c r="P6" s="15"/>
      <c r="Q6" s="15"/>
      <c r="R6" s="15"/>
      <c r="S6" s="15"/>
      <c r="T6" s="15"/>
      <c r="U6" s="15"/>
      <c r="V6" s="15"/>
      <c r="W6" s="15"/>
      <c r="X6" s="15"/>
      <c r="Y6" s="15"/>
      <c r="Z6" s="15"/>
    </row>
    <row r="7" spans="1:26" ht="15" customHeight="1">
      <c r="A7" s="11" t="s">
        <v>118</v>
      </c>
      <c r="B7" s="11">
        <v>22232</v>
      </c>
      <c r="C7" s="11">
        <v>16052</v>
      </c>
      <c r="D7" s="11">
        <v>21183</v>
      </c>
      <c r="E7" s="11">
        <v>15271</v>
      </c>
      <c r="F7" s="11">
        <v>22962</v>
      </c>
      <c r="G7" s="11">
        <v>17641</v>
      </c>
      <c r="H7" s="15"/>
      <c r="I7" s="15"/>
      <c r="J7" s="15"/>
      <c r="K7" s="15"/>
      <c r="L7" s="15"/>
      <c r="M7" s="15"/>
      <c r="N7" s="15"/>
      <c r="O7" s="15"/>
      <c r="P7" s="15"/>
      <c r="Q7" s="15"/>
      <c r="R7" s="15"/>
      <c r="S7" s="15"/>
      <c r="T7" s="15"/>
      <c r="U7" s="15"/>
      <c r="V7" s="15"/>
      <c r="W7" s="15"/>
      <c r="X7" s="15"/>
      <c r="Y7" s="15"/>
      <c r="Z7" s="15"/>
    </row>
    <row r="8" spans="1:26" ht="15" customHeight="1">
      <c r="A8" s="16" t="s">
        <v>119</v>
      </c>
      <c r="B8" s="16">
        <v>21844</v>
      </c>
      <c r="C8" s="16">
        <v>15729</v>
      </c>
      <c r="D8" s="16">
        <v>21749</v>
      </c>
      <c r="E8" s="16">
        <v>15630</v>
      </c>
      <c r="F8" s="16">
        <v>22860</v>
      </c>
      <c r="G8" s="16">
        <v>17714</v>
      </c>
      <c r="H8" s="15"/>
      <c r="I8" s="15"/>
      <c r="J8" s="15"/>
      <c r="K8" s="15"/>
      <c r="L8" s="15"/>
      <c r="M8" s="15"/>
      <c r="N8" s="15"/>
      <c r="O8" s="15"/>
      <c r="P8" s="15"/>
      <c r="Q8" s="15"/>
      <c r="R8" s="15"/>
      <c r="S8" s="15"/>
      <c r="T8" s="15"/>
      <c r="U8" s="15"/>
      <c r="V8" s="15"/>
      <c r="W8" s="15"/>
      <c r="X8" s="15"/>
      <c r="Y8" s="15"/>
      <c r="Z8" s="15"/>
    </row>
    <row r="9" spans="1:26" ht="15" customHeight="1">
      <c r="A9" s="15"/>
      <c r="B9" s="15"/>
      <c r="C9" s="15"/>
      <c r="D9" s="15"/>
      <c r="E9" s="15"/>
      <c r="F9" s="15"/>
      <c r="G9" s="15"/>
      <c r="H9" s="15"/>
      <c r="I9" s="15"/>
      <c r="J9" s="15"/>
      <c r="K9" s="15"/>
      <c r="L9" s="15"/>
      <c r="M9" s="15"/>
      <c r="N9" s="15"/>
      <c r="O9" s="15"/>
      <c r="P9" s="15"/>
      <c r="Q9" s="15"/>
      <c r="R9" s="15"/>
      <c r="S9" s="15"/>
      <c r="T9" s="15"/>
      <c r="U9" s="15"/>
      <c r="V9" s="15"/>
      <c r="W9" s="15"/>
      <c r="X9" s="15"/>
      <c r="Y9" s="15"/>
      <c r="Z9" s="15"/>
    </row>
    <row r="10" spans="1:26" ht="15" customHeight="1">
      <c r="A10" s="15"/>
      <c r="B10" s="15"/>
      <c r="C10" s="15"/>
      <c r="D10" s="15"/>
      <c r="E10" s="15"/>
      <c r="F10" s="15"/>
      <c r="G10" s="15"/>
      <c r="H10" s="15"/>
      <c r="I10" s="15"/>
      <c r="J10" s="15"/>
      <c r="K10" s="15"/>
      <c r="L10" s="15"/>
      <c r="M10" s="15"/>
      <c r="N10" s="15"/>
      <c r="O10" s="15"/>
      <c r="P10" s="15"/>
      <c r="Q10" s="15"/>
      <c r="R10" s="15"/>
      <c r="S10" s="15"/>
      <c r="T10" s="15"/>
      <c r="U10" s="15"/>
      <c r="V10" s="15"/>
      <c r="W10" s="15"/>
      <c r="X10" s="15"/>
      <c r="Y10" s="15"/>
      <c r="Z10" s="15"/>
    </row>
    <row r="11" spans="1:26" ht="15" customHeight="1">
      <c r="A11" s="15"/>
      <c r="B11" s="15"/>
      <c r="C11" s="15"/>
      <c r="D11" s="15"/>
      <c r="E11" s="15"/>
      <c r="F11" s="15"/>
      <c r="G11" s="15"/>
      <c r="H11" s="15"/>
      <c r="I11" s="15"/>
      <c r="J11" s="15"/>
      <c r="K11" s="15"/>
      <c r="L11" s="15"/>
      <c r="M11" s="15"/>
      <c r="N11" s="15"/>
      <c r="O11" s="15"/>
      <c r="P11" s="15"/>
      <c r="Q11" s="15"/>
      <c r="R11" s="15"/>
      <c r="S11" s="15"/>
      <c r="T11" s="15"/>
      <c r="U11" s="15"/>
      <c r="V11" s="15"/>
      <c r="W11" s="15"/>
      <c r="X11" s="15"/>
      <c r="Y11" s="15"/>
      <c r="Z11" s="15"/>
    </row>
    <row r="12" spans="1:26" ht="15" customHeight="1">
      <c r="A12" s="15"/>
      <c r="B12" s="15"/>
      <c r="C12" s="15"/>
      <c r="D12" s="15"/>
      <c r="E12" s="15"/>
      <c r="F12" s="15"/>
      <c r="G12" s="15"/>
      <c r="H12" s="11"/>
      <c r="I12" s="15"/>
      <c r="J12" s="15"/>
      <c r="K12" s="15"/>
      <c r="L12" s="15"/>
      <c r="M12" s="15"/>
      <c r="N12" s="15"/>
      <c r="O12" s="15"/>
      <c r="P12" s="15"/>
      <c r="Q12" s="15"/>
      <c r="R12" s="15"/>
      <c r="S12" s="15"/>
      <c r="T12" s="15"/>
      <c r="U12" s="15"/>
      <c r="V12" s="15"/>
      <c r="W12" s="15"/>
      <c r="X12" s="15"/>
      <c r="Y12" s="15"/>
      <c r="Z12" s="15"/>
    </row>
    <row r="13" spans="1:26" ht="15" customHeight="1">
      <c r="A13" s="15"/>
      <c r="B13" s="15"/>
      <c r="C13" s="15"/>
      <c r="D13" s="15"/>
      <c r="E13" s="15"/>
      <c r="F13" s="15"/>
      <c r="G13" s="15"/>
      <c r="H13" s="11"/>
      <c r="I13" s="15"/>
      <c r="J13" s="15"/>
      <c r="K13" s="15"/>
      <c r="L13" s="15"/>
      <c r="M13" s="15"/>
      <c r="N13" s="15"/>
      <c r="O13" s="15"/>
      <c r="P13" s="15"/>
      <c r="Q13" s="15"/>
      <c r="R13" s="15"/>
      <c r="S13" s="15"/>
      <c r="T13" s="15"/>
      <c r="U13" s="15"/>
      <c r="V13" s="15"/>
      <c r="W13" s="15"/>
      <c r="X13" s="15"/>
      <c r="Y13" s="15"/>
      <c r="Z13" s="15"/>
    </row>
    <row r="14" spans="1:26" ht="15" customHeight="1">
      <c r="A14" s="15"/>
      <c r="B14" s="15"/>
      <c r="C14" s="15"/>
      <c r="D14" s="15"/>
      <c r="E14" s="15"/>
      <c r="F14" s="15"/>
      <c r="G14" s="15"/>
      <c r="H14" s="11"/>
      <c r="I14" s="15"/>
      <c r="J14" s="15"/>
      <c r="K14" s="15"/>
      <c r="L14" s="15"/>
      <c r="M14" s="15"/>
      <c r="N14" s="15"/>
      <c r="O14" s="15"/>
      <c r="P14" s="15"/>
      <c r="Q14" s="15"/>
      <c r="R14" s="15"/>
      <c r="S14" s="15"/>
      <c r="T14" s="15"/>
      <c r="U14" s="15"/>
      <c r="V14" s="15"/>
      <c r="W14" s="15"/>
      <c r="X14" s="15"/>
      <c r="Y14" s="15"/>
      <c r="Z14" s="15"/>
    </row>
    <row r="15" spans="1:26" ht="15" customHeight="1">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row>
    <row r="16" spans="1:26" ht="15" customHeight="1">
      <c r="A16" s="15"/>
      <c r="B16" s="15"/>
      <c r="C16" s="15"/>
      <c r="D16" s="15"/>
      <c r="E16" s="15"/>
      <c r="F16" s="15"/>
      <c r="G16" s="15"/>
      <c r="H16" s="11"/>
      <c r="I16" s="15"/>
      <c r="J16" s="15"/>
      <c r="K16" s="15"/>
      <c r="L16" s="15"/>
      <c r="M16" s="15"/>
      <c r="N16" s="15"/>
      <c r="O16" s="15"/>
      <c r="P16" s="15"/>
      <c r="Q16" s="15"/>
      <c r="R16" s="15"/>
      <c r="S16" s="15"/>
      <c r="T16" s="15"/>
      <c r="U16" s="15"/>
      <c r="V16" s="15"/>
      <c r="W16" s="15"/>
      <c r="X16" s="15"/>
      <c r="Y16" s="15"/>
      <c r="Z16" s="15"/>
    </row>
    <row r="17" spans="1:26" ht="15" customHeight="1">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row>
    <row r="18" spans="1:26" ht="15" customHeigh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spans="1:26" ht="15" customHeight="1">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row r="20" spans="1:26" ht="15" customHeight="1">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row>
    <row r="21" spans="1:26" ht="15" customHeight="1">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row>
    <row r="22" spans="1:26" ht="15" customHeight="1">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row>
    <row r="23" spans="1:26" ht="15" customHeight="1">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row>
    <row r="24" spans="1:26" ht="15" customHeight="1">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row>
    <row r="25" spans="1:26" ht="1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row>
    <row r="26" spans="1:26" ht="15" customHeight="1">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row>
    <row r="27" spans="1:26" ht="15" customHeight="1">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row>
    <row r="28" spans="1:26" ht="15" customHeight="1">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row>
    <row r="29" spans="1:26" ht="15.7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row>
    <row r="30" spans="1:26" ht="15.7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5.75">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5.75">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5.7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5.7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5.7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5.7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5.7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5.7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5.7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5.7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5.7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5.7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5.7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5.7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5.7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5.7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5.7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5.7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5.7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5.7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5.7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5.7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5.7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5.7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5.7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5.7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5.7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5.7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5.7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5.7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5.7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5.7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5.7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5.7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5.7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5.7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5.7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5.7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5.7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5.7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5.7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5.7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5.7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5.7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5.7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5.7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5.7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5.7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5.7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5.7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5.7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5.7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5.7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5.7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5.7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5.7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5.7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5.7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5.7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5.7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5.7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5.7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5.7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5.7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5.7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5.7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5.7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5.7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5.7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5.7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5.7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5.7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5.7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5.7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5.7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5.7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5.7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5.7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5.7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5.7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5.7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21"/>
  <sheetViews>
    <sheetView workbookViewId="0">
      <selection sqref="A1:G1"/>
    </sheetView>
  </sheetViews>
  <sheetFormatPr defaultColWidth="11.125" defaultRowHeight="15" customHeight="1"/>
  <cols>
    <col min="1" max="1" width="16.375" customWidth="1"/>
    <col min="2" max="7" width="10.875" customWidth="1"/>
    <col min="8" max="17" width="10.375" customWidth="1"/>
    <col min="18" max="26" width="11.125" customWidth="1"/>
  </cols>
  <sheetData>
    <row r="1" spans="1:13" ht="15.75" customHeight="1">
      <c r="A1" s="246" t="s">
        <v>7640</v>
      </c>
      <c r="B1" s="247"/>
      <c r="C1" s="247"/>
      <c r="D1" s="247"/>
      <c r="E1" s="247"/>
      <c r="F1" s="247"/>
      <c r="G1" s="247"/>
    </row>
    <row r="2" spans="1:13" ht="15.75" customHeight="1">
      <c r="A2" s="9"/>
      <c r="B2" s="248" t="s">
        <v>21</v>
      </c>
      <c r="C2" s="247"/>
      <c r="D2" s="248" t="s">
        <v>26</v>
      </c>
      <c r="E2" s="247"/>
      <c r="F2" s="248" t="s">
        <v>42</v>
      </c>
      <c r="G2" s="247"/>
    </row>
    <row r="3" spans="1:13" ht="35.25" customHeight="1">
      <c r="A3" s="9"/>
      <c r="B3" s="9" t="s">
        <v>115</v>
      </c>
      <c r="C3" s="9" t="s">
        <v>116</v>
      </c>
      <c r="D3" s="9" t="s">
        <v>115</v>
      </c>
      <c r="E3" s="9" t="s">
        <v>116</v>
      </c>
      <c r="F3" s="9" t="s">
        <v>115</v>
      </c>
      <c r="G3" s="9" t="s">
        <v>116</v>
      </c>
    </row>
    <row r="4" spans="1:13" ht="15.75" customHeight="1">
      <c r="A4" s="8" t="s">
        <v>117</v>
      </c>
      <c r="B4" s="9"/>
      <c r="C4" s="9"/>
      <c r="D4" s="9"/>
      <c r="E4" s="9"/>
      <c r="F4" s="9"/>
      <c r="G4" s="9"/>
      <c r="I4" s="17"/>
      <c r="J4" s="17"/>
      <c r="K4" s="17"/>
      <c r="L4" s="17"/>
      <c r="M4" s="17"/>
    </row>
    <row r="5" spans="1:13" ht="15.75" customHeight="1">
      <c r="A5" s="8" t="s">
        <v>120</v>
      </c>
      <c r="B5" s="8">
        <v>249</v>
      </c>
      <c r="C5" s="8">
        <v>5595</v>
      </c>
      <c r="D5" s="8">
        <v>241</v>
      </c>
      <c r="E5" s="8">
        <v>4961</v>
      </c>
      <c r="F5" s="8">
        <v>278</v>
      </c>
      <c r="G5" s="8">
        <v>4192</v>
      </c>
      <c r="H5" s="17"/>
      <c r="I5" s="17"/>
      <c r="J5" s="17"/>
      <c r="K5" s="17"/>
      <c r="L5" s="17"/>
      <c r="M5" s="17"/>
    </row>
    <row r="6" spans="1:13" ht="15.75" customHeight="1">
      <c r="A6" s="8" t="s">
        <v>121</v>
      </c>
      <c r="B6" s="8">
        <v>254</v>
      </c>
      <c r="C6" s="8">
        <v>5027</v>
      </c>
      <c r="D6" s="8">
        <v>250</v>
      </c>
      <c r="E6" s="8">
        <v>4713</v>
      </c>
      <c r="F6" s="8">
        <v>297</v>
      </c>
      <c r="G6" s="8">
        <v>4613</v>
      </c>
      <c r="H6" s="17"/>
      <c r="I6" s="17"/>
      <c r="J6" s="17"/>
      <c r="K6" s="17"/>
      <c r="L6" s="17"/>
      <c r="M6" s="17"/>
    </row>
    <row r="7" spans="1:13" ht="15.75" customHeight="1">
      <c r="A7" s="8" t="s">
        <v>122</v>
      </c>
      <c r="B7" s="8">
        <v>8180</v>
      </c>
      <c r="C7" s="8">
        <v>538</v>
      </c>
      <c r="D7" s="8">
        <v>8639</v>
      </c>
      <c r="E7" s="8">
        <v>525</v>
      </c>
      <c r="F7" s="8">
        <v>10064</v>
      </c>
      <c r="G7" s="8">
        <v>507</v>
      </c>
      <c r="H7" s="17"/>
      <c r="I7" s="17"/>
      <c r="J7" s="17"/>
      <c r="K7" s="17"/>
      <c r="L7" s="17"/>
      <c r="M7" s="17"/>
    </row>
    <row r="8" spans="1:13" ht="15.75" customHeight="1">
      <c r="A8" s="8" t="s">
        <v>123</v>
      </c>
      <c r="B8" s="8">
        <v>653</v>
      </c>
      <c r="C8" s="8">
        <v>197</v>
      </c>
      <c r="D8" s="8">
        <v>687</v>
      </c>
      <c r="E8" s="8">
        <v>248</v>
      </c>
      <c r="F8" s="8">
        <v>514</v>
      </c>
      <c r="G8" s="8">
        <v>341</v>
      </c>
      <c r="H8" s="17"/>
      <c r="I8" s="17"/>
    </row>
    <row r="9" spans="1:13" ht="15.75" customHeight="1">
      <c r="A9" s="8" t="s">
        <v>124</v>
      </c>
      <c r="B9" s="9"/>
      <c r="C9" s="9"/>
      <c r="D9" s="9"/>
      <c r="E9" s="9"/>
      <c r="F9" s="9"/>
      <c r="G9" s="9"/>
      <c r="I9" s="17"/>
      <c r="J9" s="17"/>
      <c r="K9" s="17"/>
      <c r="L9" s="17"/>
      <c r="M9" s="17"/>
    </row>
    <row r="10" spans="1:13" ht="15.75" customHeight="1">
      <c r="A10" s="8" t="s">
        <v>120</v>
      </c>
      <c r="B10" s="8">
        <v>296</v>
      </c>
      <c r="C10" s="8">
        <v>3451</v>
      </c>
      <c r="D10" s="8">
        <v>289</v>
      </c>
      <c r="E10" s="8">
        <v>3819</v>
      </c>
      <c r="F10" s="8">
        <v>366</v>
      </c>
      <c r="G10" s="8">
        <v>3498</v>
      </c>
      <c r="H10" s="17"/>
      <c r="I10" s="17"/>
      <c r="J10" s="17"/>
      <c r="K10" s="17"/>
      <c r="L10" s="17"/>
      <c r="M10" s="17"/>
    </row>
    <row r="11" spans="1:13" ht="15.75" customHeight="1">
      <c r="A11" s="8" t="s">
        <v>121</v>
      </c>
      <c r="B11" s="8">
        <v>332</v>
      </c>
      <c r="C11" s="8">
        <v>2922</v>
      </c>
      <c r="D11" s="8">
        <v>364</v>
      </c>
      <c r="E11" s="8">
        <v>2946</v>
      </c>
      <c r="F11" s="8">
        <v>319</v>
      </c>
      <c r="G11" s="8">
        <v>2770</v>
      </c>
      <c r="H11" s="17"/>
      <c r="I11" s="17"/>
      <c r="J11" s="17"/>
      <c r="K11" s="17"/>
      <c r="L11" s="17"/>
      <c r="M11" s="17"/>
    </row>
    <row r="12" spans="1:13" ht="15.75" customHeight="1">
      <c r="A12" s="8" t="s">
        <v>122</v>
      </c>
      <c r="B12" s="8">
        <v>13592</v>
      </c>
      <c r="C12" s="8">
        <v>449</v>
      </c>
      <c r="D12" s="8">
        <v>14570</v>
      </c>
      <c r="E12" s="8">
        <v>467</v>
      </c>
      <c r="F12" s="8">
        <v>15244</v>
      </c>
      <c r="G12" s="8">
        <v>431</v>
      </c>
      <c r="H12" s="17"/>
      <c r="I12" s="17"/>
      <c r="J12" s="17"/>
      <c r="K12" s="17"/>
      <c r="L12" s="17"/>
      <c r="M12" s="17"/>
    </row>
    <row r="13" spans="1:13" ht="15.75" customHeight="1">
      <c r="A13" s="8" t="s">
        <v>123</v>
      </c>
      <c r="B13" s="8">
        <v>1143</v>
      </c>
      <c r="C13" s="8">
        <v>307</v>
      </c>
      <c r="D13" s="8">
        <v>1342</v>
      </c>
      <c r="E13" s="8">
        <v>298</v>
      </c>
      <c r="F13" s="8">
        <v>872</v>
      </c>
      <c r="G13" s="8">
        <v>366</v>
      </c>
      <c r="H13" s="17"/>
    </row>
    <row r="14" spans="1:13" ht="15.75" customHeight="1">
      <c r="A14" s="9" t="s">
        <v>125</v>
      </c>
      <c r="B14" s="9">
        <f>SUM(B5:B13)</f>
        <v>24699</v>
      </c>
      <c r="C14" s="9"/>
      <c r="D14" s="9">
        <f>SUM(D5:D13)</f>
        <v>26382</v>
      </c>
      <c r="E14" s="9"/>
      <c r="F14" s="9">
        <f>SUM(F5:F13)</f>
        <v>27954</v>
      </c>
      <c r="G14" s="9"/>
    </row>
    <row r="15" spans="1:13" ht="15.75" customHeight="1">
      <c r="A15" s="4"/>
      <c r="B15" s="4"/>
      <c r="C15" s="4"/>
      <c r="D15" s="4"/>
      <c r="E15" s="4"/>
      <c r="F15" s="4"/>
      <c r="G15" s="4"/>
    </row>
    <row r="16" spans="1:13" ht="15.75" customHeight="1">
      <c r="A16" s="4"/>
      <c r="B16" s="4"/>
      <c r="C16" s="4"/>
      <c r="D16" s="4"/>
      <c r="E16" s="4"/>
      <c r="F16" s="4"/>
      <c r="G16" s="4"/>
    </row>
    <row r="17" spans="1:7" ht="15.75" customHeight="1">
      <c r="A17" s="4"/>
      <c r="B17" s="4"/>
      <c r="C17" s="4"/>
      <c r="D17" s="4"/>
      <c r="E17" s="4"/>
      <c r="F17" s="4"/>
      <c r="G17" s="4"/>
    </row>
    <row r="18" spans="1:7" ht="15.75" customHeight="1">
      <c r="A18" s="4"/>
      <c r="B18" s="4"/>
      <c r="C18" s="4"/>
      <c r="D18" s="4"/>
      <c r="E18" s="4"/>
      <c r="F18" s="4"/>
      <c r="G18" s="4"/>
    </row>
    <row r="19" spans="1:7" ht="15.75" customHeight="1">
      <c r="A19" s="4"/>
      <c r="B19" s="4"/>
      <c r="C19" s="4"/>
      <c r="D19" s="4"/>
      <c r="E19" s="4"/>
      <c r="F19" s="4"/>
      <c r="G19" s="4"/>
    </row>
    <row r="20" spans="1:7" ht="15.75" customHeight="1">
      <c r="A20" s="4"/>
      <c r="B20" s="4"/>
      <c r="C20" s="4"/>
      <c r="D20" s="4"/>
      <c r="E20" s="4"/>
      <c r="F20" s="4"/>
      <c r="G20" s="4"/>
    </row>
    <row r="21" spans="1:7" ht="15.75" customHeight="1">
      <c r="A21" s="4"/>
      <c r="B21" s="4"/>
      <c r="C21" s="4"/>
      <c r="D21" s="4"/>
      <c r="E21" s="4"/>
      <c r="F21" s="4"/>
      <c r="G21" s="4"/>
    </row>
  </sheetData>
  <mergeCells count="4">
    <mergeCell ref="A1:G1"/>
    <mergeCell ref="B2:C2"/>
    <mergeCell ref="D2:E2"/>
    <mergeCell ref="F2:G2"/>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1.125" defaultRowHeight="15" customHeight="1"/>
  <sheetData>
    <row r="1" spans="1:26" ht="15.75">
      <c r="A1" s="29" t="s">
        <v>7641</v>
      </c>
      <c r="B1" s="19"/>
      <c r="C1" s="19"/>
      <c r="D1" s="19"/>
      <c r="E1" s="19"/>
      <c r="F1" s="19"/>
      <c r="G1" s="19"/>
      <c r="H1" s="19"/>
      <c r="I1" s="19"/>
      <c r="J1" s="19"/>
      <c r="K1" s="19"/>
      <c r="L1" s="19"/>
      <c r="M1" s="19"/>
      <c r="N1" s="19"/>
      <c r="O1" s="19"/>
      <c r="P1" s="19"/>
      <c r="Q1" s="19"/>
      <c r="R1" s="19"/>
      <c r="S1" s="19"/>
      <c r="T1" s="19"/>
      <c r="U1" s="19"/>
      <c r="V1" s="19"/>
      <c r="W1" s="19"/>
      <c r="X1" s="19"/>
      <c r="Y1" s="19"/>
      <c r="Z1" s="19"/>
    </row>
    <row r="2" spans="1:26" ht="15.75">
      <c r="A2" s="20" t="s">
        <v>31</v>
      </c>
      <c r="B2" s="21" t="s">
        <v>126</v>
      </c>
      <c r="C2" s="21" t="s">
        <v>127</v>
      </c>
      <c r="D2" s="21" t="s">
        <v>128</v>
      </c>
      <c r="E2" s="21" t="s">
        <v>129</v>
      </c>
      <c r="F2" s="19"/>
      <c r="G2" s="19"/>
      <c r="H2" s="19"/>
      <c r="I2" s="19"/>
      <c r="J2" s="19"/>
      <c r="K2" s="19"/>
      <c r="L2" s="19"/>
      <c r="M2" s="19"/>
      <c r="N2" s="19"/>
      <c r="O2" s="19"/>
      <c r="P2" s="19"/>
      <c r="Q2" s="19"/>
      <c r="R2" s="19"/>
      <c r="S2" s="19"/>
      <c r="T2" s="19"/>
      <c r="U2" s="19"/>
      <c r="V2" s="19"/>
      <c r="W2" s="19"/>
      <c r="X2" s="19"/>
      <c r="Y2" s="19"/>
      <c r="Z2" s="19"/>
    </row>
    <row r="3" spans="1:26" ht="15.75">
      <c r="A3" s="22" t="s">
        <v>21</v>
      </c>
      <c r="B3" s="23">
        <v>0</v>
      </c>
      <c r="C3" s="23">
        <v>10636</v>
      </c>
      <c r="D3" s="23">
        <v>4598</v>
      </c>
      <c r="E3" s="23">
        <v>1788</v>
      </c>
      <c r="F3" s="19"/>
      <c r="G3" s="19"/>
      <c r="H3" s="19"/>
      <c r="I3" s="19"/>
      <c r="J3" s="19"/>
      <c r="K3" s="19"/>
      <c r="L3" s="19"/>
      <c r="M3" s="19"/>
      <c r="N3" s="19"/>
      <c r="O3" s="19"/>
      <c r="P3" s="19"/>
      <c r="Q3" s="19"/>
      <c r="R3" s="19"/>
      <c r="S3" s="19"/>
      <c r="T3" s="19"/>
      <c r="U3" s="19"/>
      <c r="V3" s="19"/>
      <c r="W3" s="19"/>
      <c r="X3" s="19"/>
      <c r="Y3" s="19"/>
      <c r="Z3" s="19"/>
    </row>
    <row r="4" spans="1:26" ht="15.75">
      <c r="A4" s="24" t="s">
        <v>21</v>
      </c>
      <c r="B4" s="25">
        <v>1</v>
      </c>
      <c r="C4" s="25">
        <v>10799</v>
      </c>
      <c r="D4" s="25">
        <v>4758</v>
      </c>
      <c r="E4" s="25">
        <v>1872</v>
      </c>
      <c r="F4" s="19"/>
      <c r="G4" s="19"/>
      <c r="H4" s="19"/>
      <c r="I4" s="19"/>
      <c r="J4" s="19"/>
      <c r="K4" s="19"/>
      <c r="L4" s="19"/>
      <c r="M4" s="19"/>
      <c r="N4" s="19"/>
      <c r="O4" s="19"/>
      <c r="P4" s="19"/>
      <c r="Q4" s="19"/>
      <c r="R4" s="19"/>
      <c r="S4" s="19"/>
      <c r="T4" s="19"/>
      <c r="U4" s="19"/>
      <c r="V4" s="19"/>
      <c r="W4" s="19"/>
      <c r="X4" s="19"/>
      <c r="Y4" s="19"/>
      <c r="Z4" s="19"/>
    </row>
    <row r="5" spans="1:26" ht="15.75">
      <c r="A5" s="24" t="s">
        <v>26</v>
      </c>
      <c r="B5" s="25">
        <v>0</v>
      </c>
      <c r="C5" s="25">
        <v>11326</v>
      </c>
      <c r="D5" s="25">
        <v>5014</v>
      </c>
      <c r="E5" s="25">
        <v>1746</v>
      </c>
      <c r="F5" s="19"/>
      <c r="G5" s="19"/>
      <c r="H5" s="19"/>
      <c r="I5" s="19"/>
      <c r="J5" s="19"/>
      <c r="K5" s="19"/>
      <c r="L5" s="19"/>
      <c r="M5" s="19"/>
      <c r="N5" s="19"/>
      <c r="O5" s="19"/>
      <c r="P5" s="19"/>
      <c r="Q5" s="19"/>
      <c r="R5" s="19"/>
      <c r="S5" s="19"/>
      <c r="T5" s="19"/>
      <c r="U5" s="19"/>
      <c r="V5" s="19"/>
      <c r="W5" s="19"/>
      <c r="X5" s="19"/>
      <c r="Y5" s="19"/>
      <c r="Z5" s="19"/>
    </row>
    <row r="6" spans="1:26" ht="15.75">
      <c r="A6" s="24" t="s">
        <v>26</v>
      </c>
      <c r="B6" s="25">
        <v>1</v>
      </c>
      <c r="C6" s="25">
        <v>11248</v>
      </c>
      <c r="D6" s="25">
        <v>4880</v>
      </c>
      <c r="E6" s="25">
        <v>1666</v>
      </c>
      <c r="F6" s="19"/>
      <c r="G6" s="19"/>
      <c r="H6" s="19"/>
      <c r="I6" s="19"/>
      <c r="J6" s="19"/>
      <c r="K6" s="19"/>
      <c r="L6" s="19"/>
      <c r="M6" s="19"/>
      <c r="N6" s="19"/>
      <c r="O6" s="19"/>
      <c r="P6" s="19"/>
      <c r="Q6" s="19"/>
      <c r="R6" s="19"/>
      <c r="S6" s="19"/>
      <c r="T6" s="19"/>
      <c r="U6" s="19"/>
      <c r="V6" s="19"/>
      <c r="W6" s="19"/>
      <c r="X6" s="19"/>
      <c r="Y6" s="19"/>
      <c r="Z6" s="19"/>
    </row>
    <row r="7" spans="1:26" ht="15.75">
      <c r="A7" s="24" t="s">
        <v>42</v>
      </c>
      <c r="B7" s="25">
        <v>0</v>
      </c>
      <c r="C7" s="25">
        <v>11931</v>
      </c>
      <c r="D7" s="25">
        <v>5124</v>
      </c>
      <c r="E7" s="25">
        <v>1581</v>
      </c>
      <c r="F7" s="19"/>
      <c r="G7" s="19"/>
      <c r="H7" s="19"/>
      <c r="I7" s="19"/>
      <c r="J7" s="19"/>
      <c r="K7" s="19"/>
      <c r="L7" s="19"/>
      <c r="M7" s="19"/>
      <c r="N7" s="19"/>
      <c r="O7" s="19"/>
      <c r="P7" s="19"/>
      <c r="Q7" s="19"/>
      <c r="R7" s="19"/>
      <c r="S7" s="19"/>
      <c r="T7" s="19"/>
      <c r="U7" s="19"/>
      <c r="V7" s="19"/>
      <c r="W7" s="19"/>
      <c r="X7" s="19"/>
      <c r="Y7" s="19"/>
      <c r="Z7" s="19"/>
    </row>
    <row r="8" spans="1:26" ht="15.75">
      <c r="A8" s="20" t="s">
        <v>42</v>
      </c>
      <c r="B8" s="21">
        <v>1</v>
      </c>
      <c r="C8" s="21">
        <v>11886</v>
      </c>
      <c r="D8" s="21">
        <v>5053</v>
      </c>
      <c r="E8" s="21">
        <v>1539</v>
      </c>
      <c r="F8" s="19"/>
      <c r="G8" s="19"/>
      <c r="H8" s="19"/>
      <c r="I8" s="19"/>
      <c r="J8" s="19"/>
      <c r="K8" s="19"/>
      <c r="L8" s="19"/>
      <c r="M8" s="19"/>
      <c r="N8" s="19"/>
      <c r="O8" s="19"/>
      <c r="P8" s="19"/>
      <c r="Q8" s="19"/>
      <c r="R8" s="19"/>
      <c r="S8" s="19"/>
      <c r="T8" s="19"/>
      <c r="U8" s="19"/>
      <c r="V8" s="19"/>
      <c r="W8" s="19"/>
      <c r="X8" s="19"/>
      <c r="Y8" s="19"/>
      <c r="Z8" s="19"/>
    </row>
    <row r="9" spans="1:26" ht="15.75">
      <c r="A9" s="19"/>
      <c r="B9" s="19"/>
      <c r="C9" s="19"/>
      <c r="D9" s="19"/>
      <c r="E9" s="19"/>
      <c r="F9" s="19"/>
      <c r="G9" s="19"/>
      <c r="H9" s="19"/>
      <c r="I9" s="19"/>
      <c r="J9" s="19"/>
      <c r="K9" s="19"/>
      <c r="L9" s="19"/>
      <c r="M9" s="19"/>
      <c r="N9" s="19"/>
      <c r="O9" s="19"/>
      <c r="P9" s="19"/>
      <c r="Q9" s="19"/>
      <c r="R9" s="19"/>
      <c r="S9" s="19"/>
      <c r="T9" s="19"/>
      <c r="U9" s="19"/>
      <c r="V9" s="19"/>
      <c r="W9" s="19"/>
      <c r="X9" s="19"/>
      <c r="Y9" s="19"/>
      <c r="Z9" s="19"/>
    </row>
    <row r="10" spans="1:26" ht="72" customHeight="1">
      <c r="A10" s="18" t="s">
        <v>130</v>
      </c>
      <c r="B10" s="19"/>
      <c r="C10" s="19"/>
      <c r="D10" s="19"/>
      <c r="E10" s="19"/>
      <c r="F10" s="19"/>
      <c r="G10" s="19"/>
      <c r="H10" s="19"/>
      <c r="I10" s="19"/>
      <c r="J10" s="19"/>
      <c r="K10" s="19"/>
      <c r="L10" s="19"/>
      <c r="M10" s="19"/>
      <c r="N10" s="19"/>
      <c r="O10" s="19"/>
      <c r="P10" s="19"/>
      <c r="Q10" s="19"/>
      <c r="R10" s="19"/>
      <c r="S10" s="19"/>
      <c r="T10" s="19"/>
      <c r="U10" s="19"/>
      <c r="V10" s="19"/>
      <c r="W10" s="19"/>
      <c r="X10" s="19"/>
      <c r="Y10" s="19"/>
      <c r="Z10" s="19"/>
    </row>
    <row r="11" spans="1:26" ht="15.75">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row>
    <row r="12" spans="1:26" ht="15.75">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row>
    <row r="13" spans="1:26" ht="15.75">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row>
    <row r="14" spans="1:26" ht="15.75">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row>
    <row r="15" spans="1:26" ht="15.75">
      <c r="A15" s="19"/>
      <c r="B15" s="19"/>
      <c r="C15" s="19"/>
      <c r="D15" s="19"/>
      <c r="E15" s="19"/>
      <c r="F15" s="19"/>
      <c r="G15" s="19"/>
      <c r="H15" s="19"/>
      <c r="I15" s="19"/>
      <c r="J15" s="19"/>
      <c r="K15" s="19"/>
      <c r="L15" s="19"/>
      <c r="M15" s="19"/>
      <c r="N15" s="19"/>
      <c r="O15" s="19"/>
      <c r="P15" s="19"/>
      <c r="Q15" s="19"/>
      <c r="R15" s="19"/>
      <c r="S15" s="19"/>
      <c r="T15" s="19"/>
      <c r="U15" s="19"/>
      <c r="V15" s="19"/>
      <c r="W15" s="19"/>
      <c r="X15" s="19"/>
      <c r="Y15" s="19"/>
      <c r="Z15" s="19"/>
    </row>
    <row r="16" spans="1:26" ht="15.75">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row>
    <row r="17" spans="1:26" ht="15.75">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row>
    <row r="18" spans="1:26" ht="15.75">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row>
    <row r="19" spans="1:26" ht="15.75">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ht="15.75">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row>
    <row r="21" spans="1:26" ht="15.75">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ht="15.75">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5.7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5.7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5.7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8"/>
  <sheetViews>
    <sheetView workbookViewId="0">
      <selection sqref="A1:XFD1"/>
    </sheetView>
  </sheetViews>
  <sheetFormatPr defaultColWidth="11.125" defaultRowHeight="15" customHeight="1"/>
  <sheetData>
    <row r="1" spans="1:6" ht="15" customHeight="1">
      <c r="A1" s="26" t="s">
        <v>7642</v>
      </c>
      <c r="B1" s="27"/>
      <c r="C1" s="27"/>
      <c r="D1" s="27"/>
      <c r="E1" s="27"/>
      <c r="F1" s="27"/>
    </row>
    <row r="2" spans="1:6" ht="15" customHeight="1">
      <c r="A2" s="20" t="s">
        <v>31</v>
      </c>
      <c r="B2" s="20" t="s">
        <v>126</v>
      </c>
      <c r="C2" s="20" t="s">
        <v>131</v>
      </c>
      <c r="D2" s="20" t="s">
        <v>132</v>
      </c>
      <c r="E2" s="20" t="s">
        <v>133</v>
      </c>
      <c r="F2" s="20" t="s">
        <v>132</v>
      </c>
    </row>
    <row r="3" spans="1:6" ht="15" customHeight="1">
      <c r="A3" s="22" t="s">
        <v>21</v>
      </c>
      <c r="B3" s="23">
        <v>0</v>
      </c>
      <c r="C3" s="23">
        <v>0.32</v>
      </c>
      <c r="D3" s="23">
        <v>10149</v>
      </c>
      <c r="E3" s="23">
        <v>0.93</v>
      </c>
      <c r="F3" s="23">
        <v>5487</v>
      </c>
    </row>
    <row r="4" spans="1:6" ht="15" customHeight="1">
      <c r="A4" s="24" t="s">
        <v>21</v>
      </c>
      <c r="B4" s="25">
        <v>1</v>
      </c>
      <c r="C4" s="25">
        <v>0.27</v>
      </c>
      <c r="D4" s="25">
        <v>10225</v>
      </c>
      <c r="E4" s="25">
        <v>0.94</v>
      </c>
      <c r="F4" s="25">
        <v>5544</v>
      </c>
    </row>
    <row r="5" spans="1:6" ht="15" customHeight="1">
      <c r="A5" s="24" t="s">
        <v>26</v>
      </c>
      <c r="B5" s="25">
        <v>0</v>
      </c>
      <c r="C5" s="25">
        <v>0.46</v>
      </c>
      <c r="D5" s="25">
        <v>10349</v>
      </c>
      <c r="E5" s="25">
        <v>0.93</v>
      </c>
      <c r="F5" s="25">
        <v>5653</v>
      </c>
    </row>
    <row r="6" spans="1:6" ht="15" customHeight="1">
      <c r="A6" s="24" t="s">
        <v>26</v>
      </c>
      <c r="B6" s="25">
        <v>1</v>
      </c>
      <c r="C6" s="25">
        <v>0.28000000000000003</v>
      </c>
      <c r="D6" s="25">
        <v>10398</v>
      </c>
      <c r="E6" s="25">
        <v>0.92</v>
      </c>
      <c r="F6" s="25">
        <v>5652</v>
      </c>
    </row>
    <row r="7" spans="1:6" ht="15" customHeight="1">
      <c r="A7" s="24" t="s">
        <v>42</v>
      </c>
      <c r="B7" s="25">
        <v>0</v>
      </c>
      <c r="C7" s="25">
        <v>0.44</v>
      </c>
      <c r="D7" s="25">
        <v>10942</v>
      </c>
      <c r="E7" s="25">
        <v>0.9</v>
      </c>
      <c r="F7" s="25">
        <v>6193</v>
      </c>
    </row>
    <row r="8" spans="1:6" ht="15" customHeight="1">
      <c r="A8" s="20" t="s">
        <v>42</v>
      </c>
      <c r="B8" s="21">
        <v>1</v>
      </c>
      <c r="C8" s="21">
        <v>0.42</v>
      </c>
      <c r="D8" s="21">
        <v>10992</v>
      </c>
      <c r="E8" s="21">
        <v>0.89</v>
      </c>
      <c r="F8" s="21">
        <v>6193</v>
      </c>
    </row>
  </sheetData>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22"/>
  <sheetViews>
    <sheetView workbookViewId="0"/>
  </sheetViews>
  <sheetFormatPr defaultColWidth="11.125" defaultRowHeight="15" customHeight="1"/>
  <cols>
    <col min="1" max="1" width="27.375" customWidth="1"/>
  </cols>
  <sheetData>
    <row r="1" spans="1:26" ht="15" customHeight="1">
      <c r="A1" s="28" t="s">
        <v>7643</v>
      </c>
      <c r="B1" s="19"/>
      <c r="C1" s="19"/>
      <c r="D1" s="19"/>
      <c r="E1" s="19"/>
      <c r="F1" s="19"/>
      <c r="G1" s="19"/>
      <c r="H1" s="19"/>
      <c r="I1" s="19"/>
      <c r="J1" s="19"/>
      <c r="K1" s="19"/>
      <c r="L1" s="19"/>
      <c r="M1" s="19"/>
      <c r="N1" s="19"/>
      <c r="O1" s="19"/>
      <c r="P1" s="19"/>
      <c r="Q1" s="19"/>
      <c r="R1" s="19"/>
      <c r="S1" s="19"/>
      <c r="T1" s="19"/>
      <c r="U1" s="19"/>
      <c r="V1" s="19"/>
      <c r="W1" s="19"/>
      <c r="X1" s="19"/>
      <c r="Y1" s="19"/>
      <c r="Z1" s="19"/>
    </row>
    <row r="2" spans="1:26" ht="15" customHeight="1">
      <c r="A2" s="29"/>
      <c r="B2" s="249" t="s">
        <v>21</v>
      </c>
      <c r="C2" s="250"/>
      <c r="D2" s="249" t="s">
        <v>26</v>
      </c>
      <c r="E2" s="250"/>
      <c r="F2" s="249" t="s">
        <v>42</v>
      </c>
      <c r="G2" s="250"/>
      <c r="H2" s="25" t="s">
        <v>125</v>
      </c>
      <c r="I2" s="19"/>
      <c r="J2" s="19"/>
      <c r="K2" s="19"/>
      <c r="L2" s="19"/>
      <c r="M2" s="19"/>
      <c r="N2" s="19"/>
      <c r="O2" s="19"/>
      <c r="P2" s="19"/>
      <c r="Q2" s="19"/>
      <c r="R2" s="19"/>
      <c r="S2" s="19"/>
      <c r="T2" s="19"/>
      <c r="U2" s="19"/>
      <c r="V2" s="19"/>
      <c r="W2" s="19"/>
      <c r="X2" s="19"/>
      <c r="Y2" s="19"/>
      <c r="Z2" s="19"/>
    </row>
    <row r="3" spans="1:26" ht="15" customHeight="1">
      <c r="A3" s="29"/>
      <c r="B3" s="25" t="s">
        <v>134</v>
      </c>
      <c r="C3" s="25" t="s">
        <v>135</v>
      </c>
      <c r="D3" s="25" t="s">
        <v>134</v>
      </c>
      <c r="E3" s="25" t="s">
        <v>135</v>
      </c>
      <c r="F3" s="25" t="s">
        <v>134</v>
      </c>
      <c r="G3" s="25" t="s">
        <v>135</v>
      </c>
      <c r="H3" s="29"/>
      <c r="I3" s="19"/>
      <c r="J3" s="19"/>
      <c r="K3" s="19"/>
      <c r="L3" s="19"/>
      <c r="M3" s="19"/>
      <c r="N3" s="19"/>
      <c r="O3" s="19"/>
      <c r="P3" s="19"/>
      <c r="Q3" s="19"/>
      <c r="R3" s="19"/>
      <c r="S3" s="19"/>
      <c r="T3" s="19"/>
      <c r="U3" s="19"/>
      <c r="V3" s="19"/>
      <c r="W3" s="19"/>
      <c r="X3" s="19"/>
      <c r="Y3" s="19"/>
      <c r="Z3" s="19"/>
    </row>
    <row r="4" spans="1:26" ht="15" customHeight="1">
      <c r="A4" s="30" t="s">
        <v>136</v>
      </c>
      <c r="B4" s="31"/>
      <c r="C4" s="31"/>
      <c r="D4" s="31"/>
      <c r="E4" s="31"/>
      <c r="F4" s="31"/>
      <c r="G4" s="31"/>
      <c r="H4" s="31"/>
      <c r="I4" s="19"/>
      <c r="J4" s="19"/>
      <c r="K4" s="19"/>
      <c r="L4" s="19"/>
      <c r="M4" s="19"/>
      <c r="N4" s="19"/>
      <c r="O4" s="19"/>
      <c r="P4" s="19"/>
      <c r="Q4" s="19"/>
      <c r="R4" s="19"/>
      <c r="S4" s="19"/>
      <c r="T4" s="19"/>
      <c r="U4" s="19"/>
      <c r="V4" s="19"/>
      <c r="W4" s="19"/>
      <c r="X4" s="19"/>
      <c r="Y4" s="19"/>
      <c r="Z4" s="19"/>
    </row>
    <row r="5" spans="1:26" ht="15" customHeight="1">
      <c r="A5" s="22" t="s">
        <v>137</v>
      </c>
      <c r="B5" s="32">
        <v>3232</v>
      </c>
      <c r="C5" s="32">
        <v>3338</v>
      </c>
      <c r="D5" s="32">
        <v>3477</v>
      </c>
      <c r="E5" s="32">
        <v>3420</v>
      </c>
      <c r="F5" s="32">
        <v>3663</v>
      </c>
      <c r="G5" s="32">
        <v>3669</v>
      </c>
      <c r="H5" s="32">
        <v>20799</v>
      </c>
      <c r="I5" s="19"/>
      <c r="J5" s="19"/>
      <c r="K5" s="19"/>
      <c r="L5" s="19"/>
      <c r="M5" s="19"/>
      <c r="N5" s="19"/>
      <c r="O5" s="19"/>
      <c r="P5" s="19"/>
      <c r="Q5" s="19"/>
      <c r="R5" s="19"/>
      <c r="S5" s="19"/>
      <c r="T5" s="19"/>
      <c r="U5" s="19"/>
      <c r="V5" s="19"/>
      <c r="W5" s="19"/>
      <c r="X5" s="19"/>
      <c r="Y5" s="19"/>
      <c r="Z5" s="19"/>
    </row>
    <row r="6" spans="1:26" ht="15" customHeight="1">
      <c r="A6" s="24" t="s">
        <v>138</v>
      </c>
      <c r="B6" s="25">
        <v>550</v>
      </c>
      <c r="C6" s="25">
        <v>697</v>
      </c>
      <c r="D6" s="25">
        <v>569</v>
      </c>
      <c r="E6" s="25">
        <v>607</v>
      </c>
      <c r="F6" s="25">
        <v>662</v>
      </c>
      <c r="G6" s="25">
        <v>581</v>
      </c>
      <c r="H6" s="33">
        <v>3666</v>
      </c>
      <c r="I6" s="19"/>
      <c r="J6" s="19"/>
      <c r="K6" s="19"/>
      <c r="L6" s="19"/>
      <c r="M6" s="19"/>
      <c r="N6" s="19"/>
      <c r="O6" s="19"/>
      <c r="P6" s="19"/>
      <c r="Q6" s="19"/>
      <c r="R6" s="19"/>
      <c r="S6" s="19"/>
      <c r="T6" s="19"/>
      <c r="U6" s="19"/>
      <c r="V6" s="19"/>
      <c r="W6" s="19"/>
      <c r="X6" s="19"/>
      <c r="Y6" s="19"/>
      <c r="Z6" s="19"/>
    </row>
    <row r="7" spans="1:26" ht="15" customHeight="1">
      <c r="A7" s="24" t="s">
        <v>139</v>
      </c>
      <c r="B7" s="25">
        <v>161</v>
      </c>
      <c r="C7" s="25">
        <v>154</v>
      </c>
      <c r="D7" s="25">
        <v>177</v>
      </c>
      <c r="E7" s="25">
        <v>170</v>
      </c>
      <c r="F7" s="25">
        <v>130</v>
      </c>
      <c r="G7" s="25">
        <v>201</v>
      </c>
      <c r="H7" s="25">
        <v>993</v>
      </c>
      <c r="I7" s="19"/>
      <c r="J7" s="19"/>
      <c r="K7" s="19"/>
      <c r="L7" s="19"/>
      <c r="M7" s="19"/>
      <c r="N7" s="19"/>
      <c r="O7" s="19"/>
      <c r="P7" s="19"/>
      <c r="Q7" s="19"/>
      <c r="R7" s="19"/>
      <c r="S7" s="19"/>
      <c r="T7" s="19"/>
      <c r="U7" s="19"/>
      <c r="V7" s="19"/>
      <c r="W7" s="19"/>
      <c r="X7" s="19"/>
      <c r="Y7" s="19"/>
      <c r="Z7" s="19"/>
    </row>
    <row r="8" spans="1:26" ht="15" customHeight="1">
      <c r="A8" s="24" t="s">
        <v>140</v>
      </c>
      <c r="B8" s="25">
        <v>65</v>
      </c>
      <c r="C8" s="25">
        <v>34</v>
      </c>
      <c r="D8" s="25">
        <v>32</v>
      </c>
      <c r="E8" s="25">
        <v>58</v>
      </c>
      <c r="F8" s="25">
        <v>28</v>
      </c>
      <c r="G8" s="25">
        <v>32</v>
      </c>
      <c r="H8" s="25">
        <v>249</v>
      </c>
      <c r="I8" s="19"/>
      <c r="J8" s="19"/>
      <c r="K8" s="19"/>
      <c r="L8" s="19"/>
      <c r="M8" s="19"/>
      <c r="N8" s="19"/>
      <c r="O8" s="19"/>
      <c r="P8" s="19"/>
      <c r="Q8" s="19"/>
      <c r="R8" s="19"/>
      <c r="S8" s="19"/>
      <c r="T8" s="19"/>
      <c r="U8" s="19"/>
      <c r="V8" s="19"/>
      <c r="W8" s="19"/>
      <c r="X8" s="19"/>
      <c r="Y8" s="19"/>
      <c r="Z8" s="19"/>
    </row>
    <row r="9" spans="1:26" ht="15" customHeight="1">
      <c r="A9" s="24" t="s">
        <v>141</v>
      </c>
      <c r="B9" s="25">
        <v>81</v>
      </c>
      <c r="C9" s="25">
        <v>103</v>
      </c>
      <c r="D9" s="25">
        <v>125</v>
      </c>
      <c r="E9" s="25">
        <v>99</v>
      </c>
      <c r="F9" s="25">
        <v>91</v>
      </c>
      <c r="G9" s="25">
        <v>152</v>
      </c>
      <c r="H9" s="25">
        <v>651</v>
      </c>
      <c r="I9" s="19"/>
      <c r="J9" s="19"/>
      <c r="K9" s="19"/>
      <c r="L9" s="19"/>
      <c r="M9" s="19"/>
      <c r="N9" s="19"/>
      <c r="O9" s="19"/>
      <c r="P9" s="19"/>
      <c r="Q9" s="19"/>
      <c r="R9" s="19"/>
      <c r="S9" s="19"/>
      <c r="T9" s="19"/>
      <c r="U9" s="19"/>
      <c r="V9" s="19"/>
      <c r="W9" s="19"/>
      <c r="X9" s="19"/>
      <c r="Y9" s="19"/>
      <c r="Z9" s="19"/>
    </row>
    <row r="10" spans="1:26" ht="15" customHeight="1">
      <c r="A10" s="24" t="s">
        <v>142</v>
      </c>
      <c r="B10" s="25">
        <v>60</v>
      </c>
      <c r="C10" s="25">
        <v>76</v>
      </c>
      <c r="D10" s="25">
        <v>90</v>
      </c>
      <c r="E10" s="25">
        <v>66</v>
      </c>
      <c r="F10" s="25">
        <v>104</v>
      </c>
      <c r="G10" s="25">
        <v>120</v>
      </c>
      <c r="H10" s="25">
        <v>516</v>
      </c>
      <c r="I10" s="19"/>
      <c r="J10" s="19"/>
      <c r="K10" s="19"/>
      <c r="L10" s="19"/>
      <c r="M10" s="19"/>
      <c r="N10" s="19"/>
      <c r="O10" s="19"/>
      <c r="P10" s="19"/>
      <c r="Q10" s="19"/>
      <c r="R10" s="19"/>
      <c r="S10" s="19"/>
      <c r="T10" s="19"/>
      <c r="U10" s="19"/>
      <c r="V10" s="19"/>
      <c r="W10" s="19"/>
      <c r="X10" s="19"/>
      <c r="Y10" s="19"/>
      <c r="Z10" s="19"/>
    </row>
    <row r="11" spans="1:26" ht="15" customHeight="1">
      <c r="A11" s="20" t="s">
        <v>143</v>
      </c>
      <c r="B11" s="21">
        <v>34</v>
      </c>
      <c r="C11" s="21">
        <v>36</v>
      </c>
      <c r="D11" s="21">
        <v>26</v>
      </c>
      <c r="E11" s="21">
        <v>35</v>
      </c>
      <c r="F11" s="21">
        <v>41</v>
      </c>
      <c r="G11" s="21">
        <v>45</v>
      </c>
      <c r="H11" s="21">
        <v>217</v>
      </c>
      <c r="I11" s="19"/>
      <c r="J11" s="19"/>
      <c r="K11" s="19"/>
      <c r="L11" s="19"/>
      <c r="M11" s="19"/>
      <c r="N11" s="19"/>
      <c r="O11" s="19"/>
      <c r="P11" s="19"/>
      <c r="Q11" s="19"/>
      <c r="R11" s="19"/>
      <c r="S11" s="19"/>
      <c r="T11" s="19"/>
      <c r="U11" s="19"/>
      <c r="V11" s="19"/>
      <c r="W11" s="19"/>
      <c r="X11" s="19"/>
      <c r="Y11" s="19"/>
      <c r="Z11" s="19"/>
    </row>
    <row r="12" spans="1:26" ht="15" customHeight="1">
      <c r="A12" s="34" t="s">
        <v>144</v>
      </c>
      <c r="B12" s="35"/>
      <c r="C12" s="35"/>
      <c r="D12" s="35"/>
      <c r="E12" s="35"/>
      <c r="F12" s="35"/>
      <c r="G12" s="35"/>
      <c r="H12" s="35"/>
      <c r="I12" s="19"/>
      <c r="J12" s="19"/>
      <c r="K12" s="19"/>
      <c r="L12" s="19"/>
      <c r="M12" s="19"/>
      <c r="N12" s="19"/>
      <c r="O12" s="19"/>
      <c r="P12" s="19"/>
      <c r="Q12" s="19"/>
      <c r="R12" s="19"/>
      <c r="S12" s="19"/>
      <c r="T12" s="19"/>
      <c r="U12" s="19"/>
      <c r="V12" s="19"/>
      <c r="W12" s="19"/>
      <c r="X12" s="19"/>
      <c r="Y12" s="19"/>
      <c r="Z12" s="19"/>
    </row>
    <row r="13" spans="1:26" ht="15" customHeight="1">
      <c r="A13" s="24" t="s">
        <v>137</v>
      </c>
      <c r="B13" s="33">
        <v>7353</v>
      </c>
      <c r="C13" s="33">
        <v>7411</v>
      </c>
      <c r="D13" s="33">
        <v>7796</v>
      </c>
      <c r="E13" s="33">
        <v>7778</v>
      </c>
      <c r="F13" s="33">
        <v>8242</v>
      </c>
      <c r="G13" s="33">
        <v>8188</v>
      </c>
      <c r="H13" s="33">
        <v>46768</v>
      </c>
      <c r="I13" s="19"/>
      <c r="J13" s="19"/>
      <c r="K13" s="19"/>
      <c r="L13" s="19"/>
      <c r="M13" s="19"/>
      <c r="N13" s="19"/>
      <c r="O13" s="19"/>
      <c r="P13" s="19"/>
      <c r="Q13" s="19"/>
      <c r="R13" s="19"/>
      <c r="S13" s="19"/>
      <c r="T13" s="19"/>
      <c r="U13" s="19"/>
      <c r="V13" s="19"/>
      <c r="W13" s="19"/>
      <c r="X13" s="19"/>
      <c r="Y13" s="19"/>
      <c r="Z13" s="19"/>
    </row>
    <row r="14" spans="1:26" ht="15" customHeight="1">
      <c r="A14" s="24" t="s">
        <v>138</v>
      </c>
      <c r="B14" s="33">
        <v>1337</v>
      </c>
      <c r="C14" s="33">
        <v>1163</v>
      </c>
      <c r="D14" s="33">
        <v>1160</v>
      </c>
      <c r="E14" s="33">
        <v>1357</v>
      </c>
      <c r="F14" s="33">
        <v>1120</v>
      </c>
      <c r="G14" s="33">
        <v>1089</v>
      </c>
      <c r="H14" s="33">
        <v>7226</v>
      </c>
      <c r="I14" s="19"/>
      <c r="J14" s="19"/>
      <c r="K14" s="19"/>
      <c r="L14" s="19"/>
      <c r="M14" s="19"/>
      <c r="N14" s="19"/>
      <c r="O14" s="19"/>
      <c r="P14" s="19"/>
      <c r="Q14" s="19"/>
      <c r="R14" s="19"/>
      <c r="S14" s="19"/>
      <c r="T14" s="19"/>
      <c r="U14" s="19"/>
      <c r="V14" s="19"/>
      <c r="W14" s="19"/>
      <c r="X14" s="19"/>
      <c r="Y14" s="19"/>
      <c r="Z14" s="19"/>
    </row>
    <row r="15" spans="1:26" ht="15" customHeight="1">
      <c r="A15" s="24" t="s">
        <v>139</v>
      </c>
      <c r="B15" s="25">
        <v>770</v>
      </c>
      <c r="C15" s="25">
        <v>614</v>
      </c>
      <c r="D15" s="25">
        <v>654</v>
      </c>
      <c r="E15" s="25">
        <v>755</v>
      </c>
      <c r="F15" s="25">
        <v>614</v>
      </c>
      <c r="G15" s="25">
        <v>620</v>
      </c>
      <c r="H15" s="33">
        <v>4027</v>
      </c>
      <c r="I15" s="19"/>
      <c r="J15" s="19"/>
      <c r="K15" s="19"/>
      <c r="L15" s="19"/>
      <c r="M15" s="19"/>
      <c r="N15" s="19"/>
      <c r="O15" s="19"/>
      <c r="P15" s="19"/>
      <c r="Q15" s="19"/>
      <c r="R15" s="19"/>
      <c r="S15" s="19"/>
      <c r="T15" s="19"/>
      <c r="U15" s="19"/>
      <c r="V15" s="19"/>
      <c r="W15" s="19"/>
      <c r="X15" s="19"/>
      <c r="Y15" s="19"/>
      <c r="Z15" s="19"/>
    </row>
    <row r="16" spans="1:26" ht="15" customHeight="1">
      <c r="A16" s="24" t="s">
        <v>140</v>
      </c>
      <c r="B16" s="25">
        <v>300</v>
      </c>
      <c r="C16" s="25">
        <v>142</v>
      </c>
      <c r="D16" s="25">
        <v>104</v>
      </c>
      <c r="E16" s="25">
        <v>265</v>
      </c>
      <c r="F16" s="25">
        <v>111</v>
      </c>
      <c r="G16" s="25">
        <v>75</v>
      </c>
      <c r="H16" s="25">
        <v>997</v>
      </c>
      <c r="I16" s="19"/>
      <c r="J16" s="19"/>
      <c r="K16" s="19"/>
      <c r="L16" s="19"/>
      <c r="M16" s="19"/>
      <c r="N16" s="19"/>
      <c r="O16" s="19"/>
      <c r="P16" s="19"/>
      <c r="Q16" s="19"/>
      <c r="R16" s="19"/>
      <c r="S16" s="19"/>
      <c r="T16" s="19"/>
      <c r="U16" s="19"/>
      <c r="V16" s="19"/>
      <c r="W16" s="19"/>
      <c r="X16" s="19"/>
      <c r="Y16" s="19"/>
      <c r="Z16" s="19"/>
    </row>
    <row r="17" spans="1:26" ht="15" customHeight="1">
      <c r="A17" s="24" t="s">
        <v>142</v>
      </c>
      <c r="B17" s="25">
        <v>409</v>
      </c>
      <c r="C17" s="25">
        <v>413</v>
      </c>
      <c r="D17" s="25">
        <v>438</v>
      </c>
      <c r="E17" s="25">
        <v>455</v>
      </c>
      <c r="F17" s="25">
        <v>446</v>
      </c>
      <c r="G17" s="25">
        <v>458</v>
      </c>
      <c r="H17" s="33">
        <v>2619</v>
      </c>
      <c r="I17" s="19"/>
      <c r="J17" s="19"/>
      <c r="K17" s="19"/>
      <c r="L17" s="19"/>
      <c r="M17" s="19"/>
      <c r="N17" s="19"/>
      <c r="O17" s="19"/>
      <c r="P17" s="19"/>
      <c r="Q17" s="19"/>
      <c r="R17" s="19"/>
      <c r="S17" s="19"/>
      <c r="T17" s="19"/>
      <c r="U17" s="19"/>
      <c r="V17" s="19"/>
      <c r="W17" s="19"/>
      <c r="X17" s="19"/>
      <c r="Y17" s="19"/>
      <c r="Z17" s="19"/>
    </row>
    <row r="18" spans="1:26" ht="15" customHeight="1">
      <c r="A18" s="20" t="s">
        <v>143</v>
      </c>
      <c r="B18" s="21">
        <v>51</v>
      </c>
      <c r="C18" s="21">
        <v>62</v>
      </c>
      <c r="D18" s="21">
        <v>27</v>
      </c>
      <c r="E18" s="21">
        <v>39</v>
      </c>
      <c r="F18" s="21">
        <v>91</v>
      </c>
      <c r="G18" s="21">
        <v>66</v>
      </c>
      <c r="H18" s="21">
        <v>336</v>
      </c>
      <c r="I18" s="19"/>
      <c r="J18" s="19"/>
      <c r="K18" s="19"/>
      <c r="L18" s="19"/>
      <c r="M18" s="19"/>
      <c r="N18" s="19"/>
      <c r="O18" s="19"/>
      <c r="P18" s="19"/>
      <c r="Q18" s="19"/>
      <c r="R18" s="19"/>
      <c r="S18" s="19"/>
      <c r="T18" s="19"/>
      <c r="U18" s="19"/>
      <c r="V18" s="19"/>
      <c r="W18" s="19"/>
      <c r="X18" s="19"/>
      <c r="Y18" s="19"/>
      <c r="Z18" s="19"/>
    </row>
    <row r="19" spans="1:26" ht="15" customHeight="1">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row>
    <row r="20" spans="1:26" ht="15" customHeight="1">
      <c r="A20" s="251" t="s">
        <v>145</v>
      </c>
      <c r="B20" s="247"/>
      <c r="C20" s="247"/>
      <c r="D20" s="247"/>
      <c r="E20" s="247"/>
      <c r="F20" s="247"/>
      <c r="G20" s="247"/>
      <c r="H20" s="247"/>
      <c r="I20" s="19"/>
      <c r="J20" s="19"/>
      <c r="K20" s="19"/>
      <c r="L20" s="19"/>
      <c r="M20" s="19"/>
      <c r="N20" s="19"/>
      <c r="O20" s="19"/>
      <c r="P20" s="19"/>
      <c r="Q20" s="19"/>
      <c r="R20" s="19"/>
      <c r="S20" s="19"/>
      <c r="T20" s="19"/>
      <c r="U20" s="19"/>
      <c r="V20" s="19"/>
      <c r="W20" s="19"/>
      <c r="X20" s="19"/>
      <c r="Y20" s="19"/>
      <c r="Z20" s="19"/>
    </row>
    <row r="21" spans="1:26" ht="15" customHeight="1">
      <c r="A21" s="19"/>
      <c r="B21" s="19"/>
      <c r="C21" s="19"/>
      <c r="D21" s="19"/>
      <c r="E21" s="19"/>
      <c r="F21" s="19"/>
      <c r="G21" s="19"/>
      <c r="H21" s="19"/>
      <c r="I21" s="19"/>
      <c r="J21" s="19"/>
      <c r="K21" s="19"/>
      <c r="L21" s="19"/>
      <c r="M21" s="19"/>
      <c r="N21" s="19"/>
      <c r="O21" s="19"/>
      <c r="P21" s="19"/>
      <c r="Q21" s="19"/>
      <c r="R21" s="19"/>
      <c r="S21" s="19"/>
      <c r="T21" s="19"/>
      <c r="U21" s="19"/>
      <c r="V21" s="19"/>
      <c r="W21" s="19"/>
      <c r="X21" s="19"/>
      <c r="Y21" s="19"/>
      <c r="Z21" s="19"/>
    </row>
    <row r="22" spans="1:26" ht="15"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sheetData>
  <mergeCells count="4">
    <mergeCell ref="B2:C2"/>
    <mergeCell ref="D2:E2"/>
    <mergeCell ref="F2:G2"/>
    <mergeCell ref="A20:H20"/>
  </mergeCell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
  <sheetViews>
    <sheetView workbookViewId="0"/>
  </sheetViews>
  <sheetFormatPr defaultColWidth="11.125" defaultRowHeight="15" customHeight="1"/>
  <cols>
    <col min="1" max="1" width="16.125" customWidth="1"/>
  </cols>
  <sheetData>
    <row r="1" spans="1:26" ht="15" customHeight="1">
      <c r="A1" s="28" t="s">
        <v>7644</v>
      </c>
      <c r="B1" s="19"/>
      <c r="C1" s="19"/>
      <c r="D1" s="19"/>
      <c r="E1" s="19"/>
      <c r="F1" s="19"/>
      <c r="G1" s="19"/>
      <c r="H1" s="19"/>
      <c r="I1" s="19"/>
      <c r="J1" s="19"/>
      <c r="K1" s="19"/>
      <c r="L1" s="19"/>
      <c r="M1" s="19"/>
      <c r="N1" s="19"/>
      <c r="O1" s="19"/>
      <c r="P1" s="19"/>
      <c r="Q1" s="19"/>
      <c r="R1" s="19"/>
      <c r="S1" s="19"/>
      <c r="T1" s="19"/>
      <c r="U1" s="19"/>
      <c r="V1" s="19"/>
      <c r="W1" s="19"/>
      <c r="X1" s="19"/>
      <c r="Y1" s="19"/>
      <c r="Z1" s="19"/>
    </row>
    <row r="2" spans="1:26" ht="15" customHeight="1">
      <c r="A2" s="36"/>
      <c r="B2" s="37" t="s">
        <v>21</v>
      </c>
      <c r="C2" s="37" t="s">
        <v>26</v>
      </c>
      <c r="D2" s="37" t="s">
        <v>42</v>
      </c>
      <c r="E2" s="19"/>
      <c r="F2" s="19"/>
      <c r="G2" s="19"/>
      <c r="H2" s="19"/>
      <c r="I2" s="19"/>
      <c r="J2" s="19"/>
      <c r="K2" s="19"/>
      <c r="L2" s="19"/>
      <c r="M2" s="19"/>
      <c r="N2" s="19"/>
      <c r="O2" s="19"/>
      <c r="P2" s="19"/>
      <c r="Q2" s="19"/>
      <c r="R2" s="19"/>
      <c r="S2" s="19"/>
      <c r="T2" s="19"/>
      <c r="U2" s="19"/>
      <c r="V2" s="19"/>
      <c r="W2" s="19"/>
      <c r="X2" s="19"/>
      <c r="Y2" s="19"/>
      <c r="Z2" s="19"/>
    </row>
    <row r="3" spans="1:26" ht="15" customHeight="1">
      <c r="A3" s="22" t="s">
        <v>146</v>
      </c>
      <c r="B3" s="23">
        <v>262</v>
      </c>
      <c r="C3" s="23">
        <v>303</v>
      </c>
      <c r="D3" s="23">
        <v>292</v>
      </c>
      <c r="E3" s="19"/>
      <c r="F3" s="19"/>
      <c r="G3" s="19"/>
      <c r="H3" s="19"/>
      <c r="I3" s="19"/>
      <c r="J3" s="19"/>
      <c r="K3" s="19"/>
      <c r="L3" s="19"/>
      <c r="M3" s="19"/>
      <c r="N3" s="19"/>
      <c r="O3" s="19"/>
      <c r="P3" s="19"/>
      <c r="Q3" s="19"/>
      <c r="R3" s="19"/>
      <c r="S3" s="19"/>
      <c r="T3" s="19"/>
      <c r="U3" s="19"/>
      <c r="V3" s="19"/>
      <c r="W3" s="19"/>
      <c r="X3" s="19"/>
      <c r="Y3" s="19"/>
      <c r="Z3" s="19"/>
    </row>
    <row r="4" spans="1:26" ht="15" customHeight="1">
      <c r="A4" s="24" t="s">
        <v>147</v>
      </c>
      <c r="B4" s="33">
        <v>830962</v>
      </c>
      <c r="C4" s="33">
        <v>1633727</v>
      </c>
      <c r="D4" s="33">
        <v>844367</v>
      </c>
      <c r="E4" s="19"/>
      <c r="F4" s="19"/>
      <c r="G4" s="19"/>
      <c r="H4" s="19"/>
      <c r="I4" s="19"/>
      <c r="J4" s="19"/>
      <c r="K4" s="19"/>
      <c r="L4" s="19"/>
      <c r="M4" s="19"/>
      <c r="N4" s="19"/>
      <c r="O4" s="19"/>
      <c r="P4" s="19"/>
      <c r="Q4" s="19"/>
      <c r="R4" s="19"/>
      <c r="S4" s="19"/>
      <c r="T4" s="19"/>
      <c r="U4" s="19"/>
      <c r="V4" s="19"/>
      <c r="W4" s="19"/>
      <c r="X4" s="19"/>
      <c r="Y4" s="19"/>
      <c r="Z4" s="19"/>
    </row>
    <row r="5" spans="1:26" ht="15" customHeight="1">
      <c r="A5" s="24" t="s">
        <v>148</v>
      </c>
      <c r="B5" s="25">
        <v>1498</v>
      </c>
      <c r="C5" s="25">
        <v>1972</v>
      </c>
      <c r="D5" s="25">
        <v>1839</v>
      </c>
      <c r="E5" s="19"/>
      <c r="F5" s="19"/>
      <c r="G5" s="19"/>
      <c r="H5" s="19"/>
      <c r="I5" s="19"/>
      <c r="J5" s="19"/>
      <c r="K5" s="19"/>
      <c r="L5" s="19"/>
      <c r="M5" s="19"/>
      <c r="N5" s="19"/>
      <c r="O5" s="19"/>
      <c r="P5" s="19"/>
      <c r="Q5" s="19"/>
      <c r="R5" s="19"/>
      <c r="S5" s="19"/>
      <c r="T5" s="19"/>
      <c r="U5" s="19"/>
      <c r="V5" s="19"/>
      <c r="W5" s="19"/>
      <c r="X5" s="19"/>
      <c r="Y5" s="19"/>
      <c r="Z5" s="19"/>
    </row>
    <row r="6" spans="1:26" ht="15" customHeight="1">
      <c r="A6" s="20" t="s">
        <v>149</v>
      </c>
      <c r="B6" s="21">
        <v>1647</v>
      </c>
      <c r="C6" s="21">
        <v>2064</v>
      </c>
      <c r="D6" s="21">
        <v>1854</v>
      </c>
      <c r="E6" s="19"/>
      <c r="F6" s="19"/>
      <c r="G6" s="19"/>
      <c r="H6" s="19"/>
      <c r="I6" s="19"/>
      <c r="J6" s="19"/>
      <c r="K6" s="19"/>
      <c r="L6" s="19"/>
      <c r="M6" s="19"/>
      <c r="N6" s="19"/>
      <c r="O6" s="19"/>
      <c r="P6" s="19"/>
      <c r="Q6" s="19"/>
      <c r="R6" s="19"/>
      <c r="S6" s="19"/>
      <c r="T6" s="19"/>
      <c r="U6" s="19"/>
      <c r="V6" s="19"/>
      <c r="W6" s="19"/>
      <c r="X6" s="19"/>
      <c r="Y6" s="19"/>
      <c r="Z6" s="19"/>
    </row>
    <row r="7" spans="1:26" ht="15" customHeight="1">
      <c r="A7" s="19"/>
      <c r="B7" s="19"/>
      <c r="C7" s="19"/>
      <c r="D7" s="19"/>
      <c r="E7" s="19"/>
      <c r="F7" s="19"/>
      <c r="G7" s="19"/>
      <c r="H7" s="19"/>
      <c r="I7" s="19"/>
      <c r="J7" s="19"/>
      <c r="K7" s="19"/>
      <c r="L7" s="19"/>
      <c r="M7" s="19"/>
      <c r="N7" s="19"/>
      <c r="O7" s="19"/>
      <c r="P7" s="19"/>
      <c r="Q7" s="19"/>
      <c r="R7" s="19"/>
      <c r="S7" s="19"/>
      <c r="T7" s="19"/>
      <c r="U7" s="19"/>
      <c r="V7" s="19"/>
      <c r="W7" s="19"/>
      <c r="X7" s="19"/>
      <c r="Y7" s="19"/>
      <c r="Z7" s="19"/>
    </row>
    <row r="8" spans="1:26" ht="15" customHeight="1">
      <c r="A8" s="19"/>
      <c r="B8" s="19"/>
      <c r="C8" s="19"/>
      <c r="D8" s="19"/>
      <c r="E8" s="19"/>
      <c r="F8" s="19"/>
      <c r="G8" s="19"/>
      <c r="H8" s="19"/>
      <c r="I8" s="19"/>
      <c r="J8" s="19"/>
      <c r="K8" s="19"/>
      <c r="L8" s="19"/>
      <c r="M8" s="19"/>
      <c r="N8" s="19"/>
      <c r="O8" s="19"/>
      <c r="P8" s="19"/>
      <c r="Q8" s="19"/>
      <c r="R8" s="19"/>
      <c r="S8" s="19"/>
      <c r="T8" s="19"/>
      <c r="U8" s="19"/>
      <c r="V8" s="19"/>
      <c r="W8" s="19"/>
      <c r="X8" s="19"/>
      <c r="Y8" s="19"/>
      <c r="Z8" s="19"/>
    </row>
    <row r="9" spans="1:26" ht="15" customHeight="1">
      <c r="A9" s="251" t="s">
        <v>150</v>
      </c>
      <c r="B9" s="247"/>
      <c r="C9" s="247"/>
      <c r="D9" s="247"/>
      <c r="E9" s="19"/>
      <c r="F9" s="19"/>
      <c r="G9" s="19"/>
      <c r="H9" s="19"/>
      <c r="I9" s="19"/>
      <c r="J9" s="19"/>
      <c r="K9" s="19"/>
      <c r="L9" s="19"/>
      <c r="M9" s="19"/>
      <c r="N9" s="19"/>
      <c r="O9" s="19"/>
      <c r="P9" s="19"/>
      <c r="Q9" s="19"/>
      <c r="R9" s="19"/>
      <c r="S9" s="19"/>
      <c r="T9" s="19"/>
      <c r="U9" s="19"/>
      <c r="V9" s="19"/>
      <c r="W9" s="19"/>
      <c r="X9" s="19"/>
      <c r="Y9" s="19"/>
      <c r="Z9" s="19"/>
    </row>
    <row r="10" spans="1:26" ht="1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row>
  </sheetData>
  <mergeCells count="1">
    <mergeCell ref="A9:D9"/>
  </mergeCell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S60"/>
  <sheetViews>
    <sheetView workbookViewId="0"/>
  </sheetViews>
  <sheetFormatPr defaultColWidth="11.125" defaultRowHeight="15" customHeight="1"/>
  <cols>
    <col min="1" max="9" width="10.875" customWidth="1"/>
    <col min="10" max="19" width="10.375" customWidth="1"/>
    <col min="20" max="26" width="11.125" customWidth="1"/>
  </cols>
  <sheetData>
    <row r="1" spans="1:19" ht="15.75" customHeight="1">
      <c r="A1" s="2" t="s">
        <v>7645</v>
      </c>
      <c r="B1" s="3"/>
      <c r="C1" s="3"/>
      <c r="D1" s="3"/>
      <c r="E1" s="3"/>
      <c r="F1" s="3"/>
      <c r="G1" s="3"/>
      <c r="H1" s="3"/>
      <c r="I1" s="3"/>
      <c r="J1" s="38"/>
      <c r="K1" s="38"/>
      <c r="L1" s="38"/>
      <c r="M1" s="38"/>
      <c r="N1" s="38"/>
      <c r="O1" s="38"/>
      <c r="P1" s="38"/>
      <c r="Q1" s="38"/>
      <c r="R1" s="38"/>
      <c r="S1" s="38"/>
    </row>
    <row r="2" spans="1:19" ht="15.75" customHeight="1">
      <c r="A2" s="3" t="s">
        <v>151</v>
      </c>
      <c r="B2" s="3"/>
      <c r="C2" s="3"/>
      <c r="D2" s="3"/>
      <c r="E2" s="3"/>
      <c r="F2" s="3"/>
      <c r="G2" s="3"/>
      <c r="H2" s="3"/>
      <c r="I2" s="3"/>
      <c r="J2" s="38"/>
      <c r="K2" s="38"/>
      <c r="L2" s="38"/>
      <c r="M2" s="38"/>
      <c r="N2" s="38"/>
      <c r="O2" s="38"/>
      <c r="P2" s="38"/>
      <c r="Q2" s="38"/>
      <c r="R2" s="38"/>
      <c r="S2" s="38"/>
    </row>
    <row r="3" spans="1:19" ht="15.75" customHeight="1">
      <c r="A3" s="3"/>
      <c r="B3" s="39" t="s">
        <v>152</v>
      </c>
      <c r="D3" s="3"/>
      <c r="E3" s="3"/>
      <c r="F3" s="39" t="s">
        <v>153</v>
      </c>
      <c r="G3" s="3"/>
      <c r="H3" s="3"/>
      <c r="I3" s="3"/>
      <c r="J3" s="38"/>
      <c r="K3" s="38"/>
      <c r="L3" s="38"/>
      <c r="M3" s="38"/>
      <c r="N3" s="38"/>
      <c r="O3" s="38"/>
      <c r="P3" s="38"/>
      <c r="Q3" s="38"/>
      <c r="R3" s="38"/>
      <c r="S3" s="38"/>
    </row>
    <row r="4" spans="1:19" ht="15.75" customHeight="1">
      <c r="A4" s="39" t="s">
        <v>154</v>
      </c>
      <c r="B4" s="39" t="s">
        <v>115</v>
      </c>
      <c r="C4" s="39" t="s">
        <v>32</v>
      </c>
      <c r="D4" s="39" t="s">
        <v>155</v>
      </c>
      <c r="E4" s="39" t="s">
        <v>125</v>
      </c>
      <c r="F4" s="39" t="s">
        <v>115</v>
      </c>
      <c r="G4" s="39" t="s">
        <v>32</v>
      </c>
      <c r="H4" s="39" t="s">
        <v>155</v>
      </c>
      <c r="I4" s="39" t="s">
        <v>125</v>
      </c>
      <c r="J4" s="38"/>
      <c r="K4" s="38"/>
      <c r="L4" s="38"/>
      <c r="M4" s="38"/>
      <c r="N4" s="38"/>
      <c r="O4" s="38"/>
      <c r="P4" s="38"/>
      <c r="Q4" s="38"/>
      <c r="R4" s="38"/>
      <c r="S4" s="38"/>
    </row>
    <row r="5" spans="1:19" ht="15.75" customHeight="1">
      <c r="A5" s="39" t="s">
        <v>156</v>
      </c>
      <c r="B5" s="39">
        <v>2911</v>
      </c>
      <c r="C5" s="39">
        <v>596.80999999999995</v>
      </c>
      <c r="D5" s="39">
        <v>2117.4</v>
      </c>
      <c r="E5" s="39">
        <v>1737303</v>
      </c>
      <c r="F5" s="39">
        <v>2296</v>
      </c>
      <c r="G5" s="39">
        <v>921.04</v>
      </c>
      <c r="H5" s="39">
        <v>4536.8100000000004</v>
      </c>
      <c r="I5" s="39">
        <v>2114710</v>
      </c>
      <c r="J5" s="38"/>
      <c r="K5" s="38"/>
      <c r="L5" s="38"/>
      <c r="M5" s="38"/>
      <c r="N5" s="38"/>
      <c r="O5" s="38"/>
      <c r="P5" s="38"/>
      <c r="Q5" s="38"/>
      <c r="R5" s="38"/>
      <c r="S5" s="38"/>
    </row>
    <row r="6" spans="1:19" ht="15.75" customHeight="1">
      <c r="A6" s="39" t="s">
        <v>157</v>
      </c>
      <c r="B6" s="39">
        <v>1346</v>
      </c>
      <c r="C6" s="39">
        <v>356.65</v>
      </c>
      <c r="D6" s="39">
        <v>477.82</v>
      </c>
      <c r="E6" s="39">
        <v>480057</v>
      </c>
      <c r="F6" s="39">
        <v>1234</v>
      </c>
      <c r="G6" s="39">
        <v>349.82</v>
      </c>
      <c r="H6" s="39">
        <v>490.57</v>
      </c>
      <c r="I6" s="39">
        <v>431682</v>
      </c>
      <c r="J6" s="38"/>
      <c r="K6" s="38"/>
      <c r="L6" s="38"/>
      <c r="M6" s="38"/>
      <c r="N6" s="38"/>
      <c r="O6" s="38"/>
      <c r="P6" s="38"/>
      <c r="Q6" s="38"/>
      <c r="R6" s="38"/>
      <c r="S6" s="38"/>
    </row>
    <row r="7" spans="1:19" ht="15.75" customHeight="1">
      <c r="A7" s="39" t="s">
        <v>158</v>
      </c>
      <c r="B7" s="39">
        <v>329</v>
      </c>
      <c r="C7" s="39">
        <v>789.35</v>
      </c>
      <c r="D7" s="39">
        <v>1114.06</v>
      </c>
      <c r="E7" s="39">
        <v>259697</v>
      </c>
      <c r="F7" s="39">
        <v>215</v>
      </c>
      <c r="G7" s="39">
        <v>878.09</v>
      </c>
      <c r="H7" s="39">
        <v>1677.31</v>
      </c>
      <c r="I7" s="39">
        <v>188790</v>
      </c>
      <c r="J7" s="38"/>
      <c r="K7" s="38"/>
      <c r="L7" s="38"/>
      <c r="M7" s="38"/>
      <c r="N7" s="38"/>
      <c r="O7" s="38"/>
      <c r="P7" s="38"/>
      <c r="Q7" s="38"/>
      <c r="R7" s="38"/>
      <c r="S7" s="38"/>
    </row>
    <row r="8" spans="1:19" ht="15.75" customHeight="1">
      <c r="A8" s="39" t="s">
        <v>159</v>
      </c>
      <c r="B8" s="39">
        <v>117</v>
      </c>
      <c r="C8" s="39">
        <v>2489.2800000000002</v>
      </c>
      <c r="D8" s="39">
        <v>2334.36</v>
      </c>
      <c r="E8" s="39">
        <v>291246</v>
      </c>
      <c r="F8" s="39">
        <v>89</v>
      </c>
      <c r="G8" s="39">
        <v>3145.92</v>
      </c>
      <c r="H8" s="39">
        <v>2482.41</v>
      </c>
      <c r="I8" s="39">
        <v>279987</v>
      </c>
      <c r="J8" s="38"/>
      <c r="K8" s="38"/>
      <c r="L8" s="38"/>
      <c r="M8" s="38"/>
      <c r="N8" s="38"/>
      <c r="O8" s="38"/>
      <c r="P8" s="38"/>
      <c r="Q8" s="38"/>
      <c r="R8" s="38"/>
      <c r="S8" s="38"/>
    </row>
    <row r="9" spans="1:19" ht="15.75" customHeight="1">
      <c r="A9" s="39" t="s">
        <v>160</v>
      </c>
      <c r="B9" s="39">
        <v>124</v>
      </c>
      <c r="C9" s="39">
        <v>689.14</v>
      </c>
      <c r="D9" s="39">
        <v>1198.1600000000001</v>
      </c>
      <c r="E9" s="39">
        <v>85453</v>
      </c>
      <c r="F9" s="39">
        <v>146</v>
      </c>
      <c r="G9" s="39">
        <v>687.96</v>
      </c>
      <c r="H9" s="39">
        <v>1438.02</v>
      </c>
      <c r="I9" s="39">
        <v>100442</v>
      </c>
      <c r="J9" s="38"/>
      <c r="K9" s="38"/>
      <c r="L9" s="38"/>
      <c r="M9" s="38"/>
      <c r="N9" s="38"/>
      <c r="O9" s="38"/>
      <c r="P9" s="38"/>
      <c r="Q9" s="38"/>
      <c r="R9" s="38"/>
      <c r="S9" s="38"/>
    </row>
    <row r="10" spans="1:19" ht="15.75" customHeight="1">
      <c r="A10" s="39" t="s">
        <v>161</v>
      </c>
      <c r="B10" s="39">
        <v>134</v>
      </c>
      <c r="C10" s="39">
        <v>1082</v>
      </c>
      <c r="D10" s="39">
        <v>2012.3</v>
      </c>
      <c r="E10" s="39">
        <v>144988</v>
      </c>
      <c r="F10" s="39">
        <v>185</v>
      </c>
      <c r="G10" s="39">
        <v>931.99</v>
      </c>
      <c r="H10" s="39">
        <v>1369.08</v>
      </c>
      <c r="I10" s="39">
        <v>172418</v>
      </c>
      <c r="J10" s="38"/>
      <c r="K10" s="38"/>
      <c r="L10" s="38"/>
      <c r="M10" s="38"/>
      <c r="N10" s="38"/>
      <c r="O10" s="38"/>
      <c r="P10" s="38"/>
      <c r="Q10" s="38"/>
      <c r="R10" s="38"/>
      <c r="S10" s="38"/>
    </row>
    <row r="11" spans="1:19" ht="15.75" customHeight="1">
      <c r="A11" s="39" t="s">
        <v>162</v>
      </c>
      <c r="B11" s="39">
        <v>190</v>
      </c>
      <c r="C11" s="39">
        <v>266.75</v>
      </c>
      <c r="D11" s="39">
        <v>474.82</v>
      </c>
      <c r="E11" s="39">
        <v>50683</v>
      </c>
      <c r="F11" s="39">
        <v>132</v>
      </c>
      <c r="G11" s="39">
        <v>303.72000000000003</v>
      </c>
      <c r="H11" s="39">
        <v>564.80999999999995</v>
      </c>
      <c r="I11" s="39">
        <v>40091</v>
      </c>
      <c r="J11" s="38"/>
      <c r="K11" s="38"/>
      <c r="L11" s="38"/>
      <c r="M11" s="38"/>
      <c r="N11" s="38"/>
      <c r="O11" s="38"/>
      <c r="P11" s="38"/>
      <c r="Q11" s="38"/>
      <c r="R11" s="38"/>
      <c r="S11" s="38"/>
    </row>
    <row r="12" spans="1:19" ht="15.75" customHeight="1">
      <c r="A12" s="39" t="s">
        <v>163</v>
      </c>
      <c r="B12" s="39">
        <v>35</v>
      </c>
      <c r="C12" s="39">
        <v>669.66</v>
      </c>
      <c r="D12" s="39">
        <v>1648.49</v>
      </c>
      <c r="E12" s="39">
        <v>23438</v>
      </c>
      <c r="F12" s="39">
        <v>36</v>
      </c>
      <c r="G12" s="39">
        <v>501.97</v>
      </c>
      <c r="H12" s="39">
        <v>884.97</v>
      </c>
      <c r="I12" s="39">
        <v>18071</v>
      </c>
      <c r="J12" s="38"/>
      <c r="K12" s="38"/>
      <c r="L12" s="38"/>
      <c r="M12" s="38"/>
      <c r="N12" s="38"/>
      <c r="O12" s="38"/>
      <c r="P12" s="38"/>
      <c r="Q12" s="38"/>
      <c r="R12" s="38"/>
      <c r="S12" s="38"/>
    </row>
    <row r="13" spans="1:19" ht="15.75" customHeight="1">
      <c r="A13" s="39" t="s">
        <v>164</v>
      </c>
      <c r="B13" s="39">
        <v>67</v>
      </c>
      <c r="C13" s="39">
        <v>506.09</v>
      </c>
      <c r="D13" s="39">
        <v>1052.69</v>
      </c>
      <c r="E13" s="39">
        <v>33908</v>
      </c>
      <c r="F13" s="39">
        <v>55</v>
      </c>
      <c r="G13" s="39">
        <v>427.45</v>
      </c>
      <c r="H13" s="39">
        <v>874.89</v>
      </c>
      <c r="I13" s="39">
        <v>23510</v>
      </c>
      <c r="J13" s="38"/>
      <c r="K13" s="38"/>
      <c r="L13" s="38"/>
      <c r="M13" s="38"/>
      <c r="N13" s="38"/>
      <c r="O13" s="38"/>
      <c r="P13" s="38"/>
      <c r="Q13" s="38"/>
      <c r="R13" s="38"/>
      <c r="S13" s="38"/>
    </row>
    <row r="14" spans="1:19" ht="15.75" customHeight="1">
      <c r="A14" s="39" t="s">
        <v>165</v>
      </c>
      <c r="B14" s="39">
        <v>542</v>
      </c>
      <c r="C14" s="39">
        <v>1399.11</v>
      </c>
      <c r="D14" s="39">
        <v>2988.81</v>
      </c>
      <c r="E14" s="39">
        <v>758318</v>
      </c>
      <c r="F14" s="39">
        <v>339</v>
      </c>
      <c r="G14" s="39">
        <v>2296.19</v>
      </c>
      <c r="H14" s="39">
        <v>4071.62</v>
      </c>
      <c r="I14" s="39">
        <v>778408</v>
      </c>
      <c r="J14" s="38"/>
      <c r="K14" s="38"/>
      <c r="L14" s="38"/>
      <c r="M14" s="38"/>
      <c r="N14" s="38"/>
      <c r="O14" s="38"/>
      <c r="P14" s="38"/>
      <c r="Q14" s="38"/>
      <c r="R14" s="38"/>
      <c r="S14" s="38"/>
    </row>
    <row r="15" spans="1:19" ht="15.75" customHeight="1">
      <c r="A15" s="39" t="s">
        <v>166</v>
      </c>
      <c r="B15" s="39">
        <v>179</v>
      </c>
      <c r="C15" s="39">
        <v>732.46</v>
      </c>
      <c r="D15" s="39">
        <v>1595.56</v>
      </c>
      <c r="E15" s="39">
        <v>131110</v>
      </c>
      <c r="F15" s="39">
        <v>153</v>
      </c>
      <c r="G15" s="39">
        <v>591.44000000000005</v>
      </c>
      <c r="H15" s="39">
        <v>1553.1</v>
      </c>
      <c r="I15" s="39">
        <v>90491</v>
      </c>
      <c r="J15" s="38"/>
      <c r="K15" s="38"/>
      <c r="L15" s="38"/>
      <c r="M15" s="38"/>
      <c r="N15" s="38"/>
      <c r="O15" s="38"/>
      <c r="P15" s="38"/>
      <c r="Q15" s="38"/>
      <c r="R15" s="38"/>
      <c r="S15" s="38"/>
    </row>
    <row r="16" spans="1:19" ht="15.75" customHeight="1">
      <c r="A16" s="39" t="s">
        <v>167</v>
      </c>
      <c r="B16" s="39">
        <v>162</v>
      </c>
      <c r="C16" s="39">
        <v>599.04999999999995</v>
      </c>
      <c r="D16" s="39">
        <v>1235.58</v>
      </c>
      <c r="E16" s="39">
        <v>97046</v>
      </c>
      <c r="F16" s="39">
        <v>191</v>
      </c>
      <c r="G16" s="39">
        <v>1043.6600000000001</v>
      </c>
      <c r="H16" s="39">
        <v>6342.56</v>
      </c>
      <c r="I16" s="39">
        <v>199339</v>
      </c>
      <c r="J16" s="38"/>
      <c r="K16" s="38"/>
      <c r="L16" s="38"/>
      <c r="M16" s="38"/>
      <c r="N16" s="38"/>
      <c r="O16" s="38"/>
      <c r="P16" s="38"/>
      <c r="Q16" s="38"/>
      <c r="R16" s="38"/>
      <c r="S16" s="38"/>
    </row>
    <row r="17" spans="1:19" ht="15.75" customHeight="1">
      <c r="A17" s="39" t="s">
        <v>168</v>
      </c>
      <c r="B17" s="39">
        <v>8391</v>
      </c>
      <c r="C17" s="39">
        <v>302.56</v>
      </c>
      <c r="D17" s="39">
        <v>611.61</v>
      </c>
      <c r="E17" s="39">
        <v>2538802</v>
      </c>
      <c r="F17" s="39">
        <v>3674</v>
      </c>
      <c r="G17" s="39">
        <v>180.61</v>
      </c>
      <c r="H17" s="39">
        <v>321.77999999999997</v>
      </c>
      <c r="I17" s="39">
        <v>663564</v>
      </c>
      <c r="J17" s="38"/>
      <c r="K17" s="38"/>
      <c r="L17" s="38"/>
      <c r="M17" s="38"/>
      <c r="N17" s="38"/>
      <c r="O17" s="38"/>
      <c r="P17" s="38"/>
      <c r="Q17" s="38"/>
      <c r="R17" s="38"/>
      <c r="S17" s="38"/>
    </row>
    <row r="18" spans="1:19" ht="15.75" customHeight="1">
      <c r="A18" s="39" t="s">
        <v>169</v>
      </c>
      <c r="B18" s="39">
        <v>221</v>
      </c>
      <c r="C18" s="39">
        <v>1535.45</v>
      </c>
      <c r="D18" s="39">
        <v>1509.13</v>
      </c>
      <c r="E18" s="39">
        <v>339335</v>
      </c>
      <c r="F18" s="39">
        <v>82</v>
      </c>
      <c r="G18" s="39">
        <v>2727.32</v>
      </c>
      <c r="H18" s="39">
        <v>6934.24</v>
      </c>
      <c r="I18" s="39">
        <v>223640</v>
      </c>
      <c r="J18" s="38"/>
      <c r="K18" s="38"/>
      <c r="L18" s="38"/>
      <c r="M18" s="38"/>
      <c r="N18" s="38"/>
      <c r="O18" s="38"/>
      <c r="P18" s="38"/>
      <c r="Q18" s="38"/>
      <c r="R18" s="38"/>
      <c r="S18" s="38"/>
    </row>
    <row r="19" spans="1:19" ht="15.75" customHeight="1">
      <c r="A19" s="39" t="s">
        <v>125</v>
      </c>
      <c r="B19" s="39">
        <v>14748</v>
      </c>
      <c r="C19" s="39">
        <v>472.7</v>
      </c>
      <c r="D19" s="39">
        <v>1331.16</v>
      </c>
      <c r="E19" s="39">
        <v>6971384</v>
      </c>
      <c r="F19" s="39">
        <v>8827</v>
      </c>
      <c r="G19" s="39">
        <v>603.28</v>
      </c>
      <c r="H19" s="39">
        <v>2824.85</v>
      </c>
      <c r="I19" s="39">
        <v>5325143</v>
      </c>
      <c r="J19" s="38"/>
      <c r="K19" s="38"/>
      <c r="L19" s="38"/>
      <c r="M19" s="38"/>
      <c r="N19" s="38"/>
      <c r="O19" s="38"/>
      <c r="P19" s="38"/>
      <c r="Q19" s="38"/>
      <c r="R19" s="38"/>
      <c r="S19" s="38"/>
    </row>
    <row r="20" spans="1:19" ht="15.75" customHeight="1">
      <c r="A20" s="3"/>
      <c r="B20" s="3"/>
      <c r="C20" s="3"/>
      <c r="D20" s="3"/>
      <c r="E20" s="3"/>
      <c r="F20" s="3"/>
      <c r="G20" s="3"/>
      <c r="H20" s="3"/>
      <c r="I20" s="3"/>
      <c r="J20" s="38"/>
      <c r="K20" s="38"/>
      <c r="L20" s="38"/>
      <c r="M20" s="38"/>
      <c r="N20" s="38"/>
      <c r="O20" s="38"/>
      <c r="P20" s="38"/>
      <c r="Q20" s="38"/>
      <c r="R20" s="38"/>
      <c r="S20" s="38"/>
    </row>
    <row r="21" spans="1:19" ht="15.75" customHeight="1">
      <c r="A21" s="3" t="s">
        <v>170</v>
      </c>
      <c r="B21" s="3"/>
      <c r="C21" s="3"/>
      <c r="D21" s="3"/>
      <c r="E21" s="3"/>
      <c r="F21" s="3"/>
      <c r="G21" s="3"/>
      <c r="H21" s="3"/>
      <c r="I21" s="3"/>
      <c r="J21" s="38"/>
      <c r="K21" s="38"/>
      <c r="L21" s="38"/>
      <c r="M21" s="38"/>
      <c r="N21" s="38"/>
      <c r="O21" s="38"/>
      <c r="P21" s="38"/>
      <c r="Q21" s="38"/>
      <c r="R21" s="38"/>
      <c r="S21" s="38"/>
    </row>
    <row r="22" spans="1:19" ht="15.75" customHeight="1">
      <c r="A22" s="3"/>
      <c r="B22" s="39" t="s">
        <v>152</v>
      </c>
      <c r="D22" s="3"/>
      <c r="E22" s="3"/>
      <c r="F22" s="39" t="s">
        <v>153</v>
      </c>
      <c r="G22" s="3"/>
      <c r="H22" s="3"/>
      <c r="I22" s="3"/>
      <c r="J22" s="38"/>
      <c r="K22" s="38"/>
      <c r="L22" s="38"/>
      <c r="M22" s="38"/>
      <c r="N22" s="38"/>
      <c r="O22" s="38"/>
      <c r="P22" s="38"/>
      <c r="Q22" s="38"/>
      <c r="R22" s="38"/>
      <c r="S22" s="38"/>
    </row>
    <row r="23" spans="1:19" ht="15.75" customHeight="1">
      <c r="A23" s="39" t="s">
        <v>154</v>
      </c>
      <c r="B23" s="39" t="s">
        <v>115</v>
      </c>
      <c r="C23" s="39" t="s">
        <v>32</v>
      </c>
      <c r="D23" s="39" t="s">
        <v>155</v>
      </c>
      <c r="E23" s="39" t="s">
        <v>125</v>
      </c>
      <c r="F23" s="39" t="s">
        <v>115</v>
      </c>
      <c r="G23" s="39" t="s">
        <v>32</v>
      </c>
      <c r="H23" s="39" t="s">
        <v>155</v>
      </c>
      <c r="I23" s="39" t="s">
        <v>125</v>
      </c>
      <c r="J23" s="38"/>
      <c r="K23" s="38"/>
      <c r="L23" s="38"/>
      <c r="M23" s="38"/>
      <c r="N23" s="38"/>
      <c r="O23" s="38"/>
      <c r="P23" s="38"/>
      <c r="Q23" s="38"/>
      <c r="R23" s="38"/>
      <c r="S23" s="38"/>
    </row>
    <row r="24" spans="1:19" ht="15.75" customHeight="1">
      <c r="A24" s="39" t="s">
        <v>156</v>
      </c>
      <c r="B24" s="39">
        <v>3335</v>
      </c>
      <c r="C24" s="39">
        <v>643.04999999999995</v>
      </c>
      <c r="D24" s="39">
        <v>2238.11</v>
      </c>
      <c r="E24" s="39">
        <v>2144584</v>
      </c>
      <c r="F24" s="39">
        <v>2525</v>
      </c>
      <c r="G24" s="39">
        <v>723.87</v>
      </c>
      <c r="H24" s="39">
        <v>2654.86</v>
      </c>
      <c r="I24" s="39">
        <v>1827780</v>
      </c>
      <c r="J24" s="38"/>
      <c r="K24" s="38"/>
      <c r="L24" s="38"/>
      <c r="M24" s="38"/>
      <c r="N24" s="38"/>
      <c r="O24" s="38"/>
      <c r="P24" s="38"/>
      <c r="Q24" s="38"/>
      <c r="R24" s="38"/>
      <c r="S24" s="38"/>
    </row>
    <row r="25" spans="1:19" ht="15.75" customHeight="1">
      <c r="A25" s="39" t="s">
        <v>157</v>
      </c>
      <c r="B25" s="39">
        <v>1405</v>
      </c>
      <c r="C25" s="39">
        <v>351.8</v>
      </c>
      <c r="D25" s="39">
        <v>402.36</v>
      </c>
      <c r="E25" s="39">
        <v>494281</v>
      </c>
      <c r="F25" s="39">
        <v>1259</v>
      </c>
      <c r="G25" s="39">
        <v>349.15</v>
      </c>
      <c r="H25" s="39">
        <v>485.19</v>
      </c>
      <c r="I25" s="39">
        <v>439585</v>
      </c>
      <c r="J25" s="38"/>
      <c r="K25" s="38"/>
      <c r="L25" s="38"/>
      <c r="M25" s="38"/>
      <c r="N25" s="38"/>
      <c r="O25" s="38"/>
      <c r="P25" s="38"/>
      <c r="Q25" s="38"/>
      <c r="R25" s="38"/>
      <c r="S25" s="38"/>
    </row>
    <row r="26" spans="1:19" ht="15.75" customHeight="1">
      <c r="A26" s="39" t="s">
        <v>158</v>
      </c>
      <c r="B26" s="39">
        <v>348</v>
      </c>
      <c r="C26" s="39">
        <v>885.67</v>
      </c>
      <c r="D26" s="39">
        <v>1338.36</v>
      </c>
      <c r="E26" s="39">
        <v>308213</v>
      </c>
      <c r="F26" s="39">
        <v>231</v>
      </c>
      <c r="G26" s="39">
        <v>842.84</v>
      </c>
      <c r="H26" s="39">
        <v>1911.9</v>
      </c>
      <c r="I26" s="39">
        <v>194696</v>
      </c>
      <c r="J26" s="38"/>
      <c r="K26" s="38"/>
      <c r="L26" s="38"/>
      <c r="M26" s="38"/>
      <c r="N26" s="38"/>
      <c r="O26" s="38"/>
      <c r="P26" s="38"/>
      <c r="Q26" s="38"/>
      <c r="R26" s="38"/>
      <c r="S26" s="38"/>
    </row>
    <row r="27" spans="1:19" ht="15.75" customHeight="1">
      <c r="A27" s="39" t="s">
        <v>159</v>
      </c>
      <c r="B27" s="39">
        <v>114</v>
      </c>
      <c r="C27" s="39">
        <v>2848.41</v>
      </c>
      <c r="D27" s="39">
        <v>3394.9</v>
      </c>
      <c r="E27" s="39">
        <v>324719</v>
      </c>
      <c r="F27" s="39">
        <v>89</v>
      </c>
      <c r="G27" s="39">
        <v>3274.09</v>
      </c>
      <c r="H27" s="39">
        <v>2495.94</v>
      </c>
      <c r="I27" s="39">
        <v>291394</v>
      </c>
      <c r="J27" s="38"/>
      <c r="K27" s="38"/>
      <c r="L27" s="38"/>
      <c r="M27" s="38"/>
      <c r="N27" s="38"/>
      <c r="O27" s="38"/>
      <c r="P27" s="38"/>
      <c r="Q27" s="38"/>
      <c r="R27" s="38"/>
      <c r="S27" s="38"/>
    </row>
    <row r="28" spans="1:19" ht="15.75" customHeight="1">
      <c r="A28" s="39" t="s">
        <v>160</v>
      </c>
      <c r="B28" s="39">
        <v>122</v>
      </c>
      <c r="C28" s="39">
        <v>830.97</v>
      </c>
      <c r="D28" s="39">
        <v>1649.74</v>
      </c>
      <c r="E28" s="39">
        <v>101378</v>
      </c>
      <c r="F28" s="39">
        <v>151</v>
      </c>
      <c r="G28" s="39">
        <v>636.79999999999995</v>
      </c>
      <c r="H28" s="39">
        <v>1230.7</v>
      </c>
      <c r="I28" s="39">
        <v>96157</v>
      </c>
      <c r="J28" s="38"/>
      <c r="K28" s="38"/>
      <c r="L28" s="38"/>
      <c r="M28" s="38"/>
      <c r="N28" s="38"/>
      <c r="O28" s="38"/>
      <c r="P28" s="38"/>
      <c r="Q28" s="38"/>
      <c r="R28" s="38"/>
      <c r="S28" s="38"/>
    </row>
    <row r="29" spans="1:19" ht="15.75" customHeight="1">
      <c r="A29" s="39" t="s">
        <v>161</v>
      </c>
      <c r="B29" s="39">
        <v>160</v>
      </c>
      <c r="C29" s="39">
        <v>816.77</v>
      </c>
      <c r="D29" s="39">
        <v>1370.98</v>
      </c>
      <c r="E29" s="39">
        <v>130684</v>
      </c>
      <c r="F29" s="39">
        <v>180</v>
      </c>
      <c r="G29" s="39">
        <v>1066.18</v>
      </c>
      <c r="H29" s="39">
        <v>1872.24</v>
      </c>
      <c r="I29" s="39">
        <v>191913</v>
      </c>
      <c r="J29" s="38"/>
      <c r="K29" s="38"/>
      <c r="L29" s="38"/>
      <c r="M29" s="38"/>
      <c r="N29" s="38"/>
      <c r="O29" s="38"/>
      <c r="P29" s="38"/>
      <c r="Q29" s="38"/>
      <c r="R29" s="38"/>
      <c r="S29" s="38"/>
    </row>
    <row r="30" spans="1:19" ht="15.75" customHeight="1">
      <c r="A30" s="39" t="s">
        <v>162</v>
      </c>
      <c r="B30" s="39">
        <v>217</v>
      </c>
      <c r="C30" s="39">
        <v>235.56</v>
      </c>
      <c r="D30" s="39">
        <v>387.72</v>
      </c>
      <c r="E30" s="39">
        <v>51116</v>
      </c>
      <c r="F30" s="39">
        <v>130</v>
      </c>
      <c r="G30" s="39">
        <v>287.58999999999997</v>
      </c>
      <c r="H30" s="39">
        <v>508</v>
      </c>
      <c r="I30" s="39">
        <v>37387</v>
      </c>
      <c r="J30" s="38"/>
      <c r="K30" s="38"/>
      <c r="L30" s="38"/>
      <c r="M30" s="38"/>
      <c r="N30" s="38"/>
      <c r="O30" s="38"/>
      <c r="P30" s="38"/>
      <c r="Q30" s="38"/>
      <c r="R30" s="38"/>
      <c r="S30" s="38"/>
    </row>
    <row r="31" spans="1:19" ht="15.75" customHeight="1">
      <c r="A31" s="39" t="s">
        <v>163</v>
      </c>
      <c r="B31" s="39">
        <v>25</v>
      </c>
      <c r="C31" s="39">
        <v>269.52</v>
      </c>
      <c r="D31" s="39">
        <v>447.35</v>
      </c>
      <c r="E31" s="39">
        <v>6738</v>
      </c>
      <c r="F31" s="39">
        <v>33</v>
      </c>
      <c r="G31" s="39">
        <v>478.7</v>
      </c>
      <c r="H31" s="39">
        <v>904.98</v>
      </c>
      <c r="I31" s="39">
        <v>15797</v>
      </c>
      <c r="J31" s="38"/>
      <c r="K31" s="38"/>
      <c r="L31" s="38"/>
      <c r="M31" s="38"/>
      <c r="N31" s="38"/>
      <c r="O31" s="38"/>
      <c r="P31" s="38"/>
      <c r="Q31" s="38"/>
      <c r="R31" s="38"/>
      <c r="S31" s="38"/>
    </row>
    <row r="32" spans="1:19" ht="15.75" customHeight="1">
      <c r="A32" s="39" t="s">
        <v>164</v>
      </c>
      <c r="B32" s="39">
        <v>59</v>
      </c>
      <c r="C32" s="39">
        <v>534.91999999999996</v>
      </c>
      <c r="D32" s="39">
        <v>1080.04</v>
      </c>
      <c r="E32" s="39">
        <v>31560</v>
      </c>
      <c r="F32" s="39">
        <v>50</v>
      </c>
      <c r="G32" s="39">
        <v>324.88</v>
      </c>
      <c r="H32" s="39">
        <v>472.76</v>
      </c>
      <c r="I32" s="39">
        <v>16244</v>
      </c>
      <c r="J32" s="38"/>
      <c r="K32" s="38"/>
      <c r="L32" s="38"/>
      <c r="M32" s="38"/>
      <c r="N32" s="38"/>
      <c r="O32" s="38"/>
      <c r="P32" s="38"/>
      <c r="Q32" s="38"/>
      <c r="R32" s="38"/>
      <c r="S32" s="38"/>
    </row>
    <row r="33" spans="1:19" ht="15.75" customHeight="1">
      <c r="A33" s="39" t="s">
        <v>165</v>
      </c>
      <c r="B33" s="39">
        <v>556</v>
      </c>
      <c r="C33" s="39">
        <v>1264.92</v>
      </c>
      <c r="D33" s="39">
        <v>2306.38</v>
      </c>
      <c r="E33" s="39">
        <v>703298</v>
      </c>
      <c r="F33" s="39">
        <v>350</v>
      </c>
      <c r="G33" s="39">
        <v>2069.34</v>
      </c>
      <c r="H33" s="39">
        <v>3372.49</v>
      </c>
      <c r="I33" s="39">
        <v>724269</v>
      </c>
      <c r="J33" s="38"/>
      <c r="K33" s="38"/>
      <c r="L33" s="38"/>
      <c r="M33" s="38"/>
      <c r="N33" s="38"/>
      <c r="O33" s="38"/>
      <c r="P33" s="38"/>
      <c r="Q33" s="38"/>
      <c r="R33" s="38"/>
      <c r="S33" s="38"/>
    </row>
    <row r="34" spans="1:19" ht="15.75" customHeight="1">
      <c r="A34" s="39" t="s">
        <v>166</v>
      </c>
      <c r="B34" s="39">
        <v>169</v>
      </c>
      <c r="C34" s="39">
        <v>813.32</v>
      </c>
      <c r="D34" s="39">
        <v>1761.38</v>
      </c>
      <c r="E34" s="39">
        <v>137451</v>
      </c>
      <c r="F34" s="39">
        <v>168</v>
      </c>
      <c r="G34" s="39">
        <v>688.28</v>
      </c>
      <c r="H34" s="39">
        <v>1679.54</v>
      </c>
      <c r="I34" s="39">
        <v>115631</v>
      </c>
      <c r="J34" s="38"/>
      <c r="K34" s="38"/>
      <c r="L34" s="38"/>
      <c r="M34" s="38"/>
      <c r="N34" s="38"/>
      <c r="O34" s="38"/>
      <c r="P34" s="38"/>
      <c r="Q34" s="38"/>
      <c r="R34" s="38"/>
      <c r="S34" s="38"/>
    </row>
    <row r="35" spans="1:19" ht="15.75" customHeight="1">
      <c r="A35" s="39" t="s">
        <v>167</v>
      </c>
      <c r="B35" s="39">
        <v>165</v>
      </c>
      <c r="C35" s="39">
        <v>661.9</v>
      </c>
      <c r="D35" s="39">
        <v>1194.44</v>
      </c>
      <c r="E35" s="39">
        <v>109214</v>
      </c>
      <c r="F35" s="39">
        <v>178</v>
      </c>
      <c r="G35" s="39">
        <v>702.81</v>
      </c>
      <c r="H35" s="39">
        <v>1714.37</v>
      </c>
      <c r="I35" s="39">
        <v>125101</v>
      </c>
      <c r="J35" s="38"/>
      <c r="K35" s="38"/>
      <c r="L35" s="38"/>
      <c r="M35" s="38"/>
      <c r="N35" s="38"/>
      <c r="O35" s="38"/>
      <c r="P35" s="38"/>
      <c r="Q35" s="38"/>
      <c r="R35" s="38"/>
      <c r="S35" s="38"/>
    </row>
    <row r="36" spans="1:19" ht="15.75" customHeight="1">
      <c r="A36" s="39" t="s">
        <v>168</v>
      </c>
      <c r="B36" s="39">
        <v>8968</v>
      </c>
      <c r="C36" s="39">
        <v>302.76</v>
      </c>
      <c r="D36" s="39">
        <v>555.26</v>
      </c>
      <c r="E36" s="39">
        <v>2715165</v>
      </c>
      <c r="F36" s="39">
        <v>3882</v>
      </c>
      <c r="G36" s="39">
        <v>184.66</v>
      </c>
      <c r="H36" s="39">
        <v>607.72</v>
      </c>
      <c r="I36" s="39">
        <v>716838</v>
      </c>
      <c r="J36" s="38"/>
      <c r="K36" s="38"/>
      <c r="L36" s="38"/>
      <c r="M36" s="38"/>
      <c r="N36" s="38"/>
      <c r="O36" s="38"/>
      <c r="P36" s="38"/>
      <c r="Q36" s="38"/>
      <c r="R36" s="38"/>
      <c r="S36" s="38"/>
    </row>
    <row r="37" spans="1:19" ht="15.75" customHeight="1">
      <c r="A37" s="39" t="s">
        <v>169</v>
      </c>
      <c r="B37" s="39">
        <v>245</v>
      </c>
      <c r="C37" s="39">
        <v>2158.3200000000002</v>
      </c>
      <c r="D37" s="39">
        <v>3060.32</v>
      </c>
      <c r="E37" s="39">
        <v>528788</v>
      </c>
      <c r="F37" s="39">
        <v>116</v>
      </c>
      <c r="G37" s="39">
        <v>3106.01</v>
      </c>
      <c r="H37" s="39">
        <v>8772.01</v>
      </c>
      <c r="I37" s="39">
        <v>360297</v>
      </c>
      <c r="J37" s="38"/>
      <c r="K37" s="38"/>
      <c r="L37" s="38"/>
      <c r="M37" s="38"/>
      <c r="N37" s="38"/>
      <c r="O37" s="38"/>
      <c r="P37" s="38"/>
      <c r="Q37" s="38"/>
      <c r="R37" s="38"/>
      <c r="S37" s="38"/>
    </row>
    <row r="38" spans="1:19" ht="15.75" customHeight="1">
      <c r="A38" s="39" t="s">
        <v>125</v>
      </c>
      <c r="B38" s="39">
        <v>15888</v>
      </c>
      <c r="C38" s="39">
        <v>490.13</v>
      </c>
      <c r="D38" s="39">
        <v>1387.32</v>
      </c>
      <c r="E38" s="39">
        <v>7787189</v>
      </c>
      <c r="F38" s="39">
        <v>9342</v>
      </c>
      <c r="G38" s="39">
        <v>551.6</v>
      </c>
      <c r="H38" s="39">
        <v>2035.87</v>
      </c>
      <c r="I38" s="39">
        <v>5153089</v>
      </c>
      <c r="J38" s="38"/>
      <c r="K38" s="38"/>
      <c r="L38" s="38"/>
      <c r="M38" s="38"/>
      <c r="N38" s="38"/>
      <c r="O38" s="38"/>
      <c r="P38" s="38"/>
      <c r="Q38" s="38"/>
      <c r="R38" s="38"/>
      <c r="S38" s="38"/>
    </row>
    <row r="39" spans="1:19" ht="15.75" customHeight="1">
      <c r="A39" s="3"/>
      <c r="B39" s="3"/>
      <c r="C39" s="3"/>
      <c r="D39" s="3"/>
      <c r="E39" s="3"/>
      <c r="F39" s="3"/>
      <c r="G39" s="3"/>
      <c r="H39" s="3"/>
      <c r="I39" s="3"/>
      <c r="J39" s="38"/>
      <c r="K39" s="38"/>
      <c r="L39" s="38"/>
      <c r="M39" s="38"/>
      <c r="N39" s="38"/>
      <c r="O39" s="38"/>
      <c r="P39" s="38"/>
      <c r="Q39" s="38"/>
      <c r="R39" s="38"/>
      <c r="S39" s="38"/>
    </row>
    <row r="40" spans="1:19" ht="15.75" customHeight="1">
      <c r="A40" s="39" t="s">
        <v>171</v>
      </c>
      <c r="B40" s="3"/>
      <c r="C40" s="3"/>
      <c r="D40" s="3"/>
      <c r="E40" s="3"/>
      <c r="F40" s="3"/>
      <c r="G40" s="3"/>
      <c r="H40" s="3"/>
      <c r="I40" s="3"/>
      <c r="J40" s="38"/>
      <c r="K40" s="38"/>
      <c r="L40" s="38"/>
      <c r="M40" s="38"/>
      <c r="N40" s="38"/>
      <c r="O40" s="38"/>
      <c r="P40" s="38"/>
      <c r="Q40" s="38"/>
      <c r="R40" s="38"/>
      <c r="S40" s="38"/>
    </row>
    <row r="41" spans="1:19" ht="15.75" customHeight="1">
      <c r="A41" s="3"/>
      <c r="B41" s="39" t="s">
        <v>152</v>
      </c>
      <c r="C41" s="3"/>
      <c r="D41" s="3"/>
      <c r="E41" s="3"/>
      <c r="F41" s="39" t="s">
        <v>153</v>
      </c>
      <c r="G41" s="3"/>
      <c r="H41" s="3"/>
      <c r="I41" s="3"/>
      <c r="J41" s="38"/>
      <c r="K41" s="38"/>
      <c r="L41" s="38"/>
      <c r="M41" s="38"/>
      <c r="N41" s="38"/>
      <c r="O41" s="38"/>
      <c r="P41" s="38"/>
      <c r="Q41" s="38"/>
      <c r="R41" s="38"/>
      <c r="S41" s="38"/>
    </row>
    <row r="42" spans="1:19" ht="15.75" customHeight="1">
      <c r="A42" s="39" t="s">
        <v>154</v>
      </c>
      <c r="B42" s="39" t="s">
        <v>115</v>
      </c>
      <c r="C42" s="39" t="s">
        <v>32</v>
      </c>
      <c r="D42" s="39" t="s">
        <v>155</v>
      </c>
      <c r="E42" s="39" t="s">
        <v>125</v>
      </c>
      <c r="F42" s="39" t="s">
        <v>115</v>
      </c>
      <c r="G42" s="39" t="s">
        <v>32</v>
      </c>
      <c r="H42" s="39" t="s">
        <v>155</v>
      </c>
      <c r="I42" s="39" t="s">
        <v>125</v>
      </c>
      <c r="J42" s="38"/>
      <c r="K42" s="38"/>
      <c r="L42" s="38"/>
      <c r="M42" s="38"/>
      <c r="N42" s="38"/>
      <c r="O42" s="38"/>
      <c r="P42" s="38"/>
      <c r="Q42" s="38"/>
      <c r="R42" s="38"/>
      <c r="S42" s="38"/>
    </row>
    <row r="43" spans="1:19" ht="15.75" customHeight="1">
      <c r="A43" s="39" t="s">
        <v>156</v>
      </c>
      <c r="B43" s="39">
        <v>3142</v>
      </c>
      <c r="C43" s="39">
        <v>635.4</v>
      </c>
      <c r="D43" s="39">
        <v>2473.25</v>
      </c>
      <c r="E43" s="39">
        <v>1996429</v>
      </c>
      <c r="F43" s="39">
        <v>2714</v>
      </c>
      <c r="G43" s="39">
        <v>728.57</v>
      </c>
      <c r="H43" s="39">
        <v>2683.61</v>
      </c>
      <c r="I43" s="39">
        <v>1977333</v>
      </c>
      <c r="J43" s="38"/>
      <c r="K43" s="38"/>
      <c r="L43" s="38"/>
      <c r="M43" s="38"/>
      <c r="N43" s="38"/>
      <c r="O43" s="38"/>
      <c r="P43" s="38"/>
      <c r="Q43" s="38"/>
      <c r="R43" s="38"/>
      <c r="S43" s="38"/>
    </row>
    <row r="44" spans="1:19" ht="15.75" customHeight="1">
      <c r="A44" s="39" t="s">
        <v>157</v>
      </c>
      <c r="B44" s="39">
        <v>1737</v>
      </c>
      <c r="C44" s="39">
        <v>354.33</v>
      </c>
      <c r="D44" s="39">
        <v>524.77</v>
      </c>
      <c r="E44" s="39">
        <v>615477</v>
      </c>
      <c r="F44" s="39">
        <v>1481</v>
      </c>
      <c r="G44" s="39">
        <v>333.15</v>
      </c>
      <c r="H44" s="39">
        <v>323.33999999999997</v>
      </c>
      <c r="I44" s="39">
        <v>493402</v>
      </c>
      <c r="J44" s="38"/>
      <c r="K44" s="38"/>
      <c r="L44" s="38"/>
      <c r="M44" s="38"/>
      <c r="N44" s="38"/>
      <c r="O44" s="38"/>
      <c r="P44" s="38"/>
      <c r="Q44" s="38"/>
      <c r="R44" s="38"/>
      <c r="S44" s="38"/>
    </row>
    <row r="45" spans="1:19" ht="15.75" customHeight="1">
      <c r="A45" s="39" t="s">
        <v>158</v>
      </c>
      <c r="B45" s="39">
        <v>361</v>
      </c>
      <c r="C45" s="39">
        <v>882.96</v>
      </c>
      <c r="D45" s="39">
        <v>1338.13</v>
      </c>
      <c r="E45" s="39">
        <v>318749</v>
      </c>
      <c r="F45" s="39">
        <v>295</v>
      </c>
      <c r="G45" s="39">
        <v>705.1</v>
      </c>
      <c r="H45" s="39">
        <v>1496.77</v>
      </c>
      <c r="I45" s="39">
        <v>208005</v>
      </c>
      <c r="J45" s="38"/>
      <c r="K45" s="38"/>
      <c r="L45" s="38"/>
      <c r="M45" s="38"/>
      <c r="N45" s="38"/>
      <c r="O45" s="38"/>
      <c r="P45" s="38"/>
      <c r="Q45" s="38"/>
      <c r="R45" s="38"/>
      <c r="S45" s="38"/>
    </row>
    <row r="46" spans="1:19" ht="15.75" customHeight="1">
      <c r="A46" s="39" t="s">
        <v>159</v>
      </c>
      <c r="B46" s="39">
        <v>120</v>
      </c>
      <c r="C46" s="39">
        <v>2471.66</v>
      </c>
      <c r="D46" s="39">
        <v>2292.6799999999998</v>
      </c>
      <c r="E46" s="39">
        <v>296599</v>
      </c>
      <c r="F46" s="39">
        <v>99</v>
      </c>
      <c r="G46" s="39">
        <v>2928.67</v>
      </c>
      <c r="H46" s="39">
        <v>2546.86</v>
      </c>
      <c r="I46" s="39">
        <v>289938</v>
      </c>
      <c r="J46" s="38"/>
      <c r="K46" s="38"/>
      <c r="L46" s="38"/>
      <c r="M46" s="38"/>
      <c r="N46" s="38"/>
      <c r="O46" s="38"/>
      <c r="P46" s="38"/>
      <c r="Q46" s="38"/>
      <c r="R46" s="38"/>
      <c r="S46" s="38"/>
    </row>
    <row r="47" spans="1:19" ht="15.75" customHeight="1">
      <c r="A47" s="39" t="s">
        <v>160</v>
      </c>
      <c r="B47" s="39">
        <v>120</v>
      </c>
      <c r="C47" s="39">
        <v>713.34</v>
      </c>
      <c r="D47" s="39">
        <v>1033.29</v>
      </c>
      <c r="E47" s="39">
        <v>85601</v>
      </c>
      <c r="F47" s="39">
        <v>139</v>
      </c>
      <c r="G47" s="39">
        <v>667.09</v>
      </c>
      <c r="H47" s="39">
        <v>1070.83</v>
      </c>
      <c r="I47" s="39">
        <v>92726</v>
      </c>
      <c r="J47" s="38"/>
      <c r="K47" s="38"/>
      <c r="L47" s="38"/>
      <c r="M47" s="38"/>
      <c r="N47" s="38"/>
      <c r="O47" s="38"/>
      <c r="P47" s="38"/>
      <c r="Q47" s="38"/>
      <c r="R47" s="38"/>
      <c r="S47" s="38"/>
    </row>
    <row r="48" spans="1:19" ht="15.75" customHeight="1">
      <c r="A48" s="39" t="s">
        <v>161</v>
      </c>
      <c r="B48" s="39">
        <v>147</v>
      </c>
      <c r="C48" s="39">
        <v>1208.44</v>
      </c>
      <c r="D48" s="39">
        <v>2533.13</v>
      </c>
      <c r="E48" s="39">
        <v>177640</v>
      </c>
      <c r="F48" s="39">
        <v>190</v>
      </c>
      <c r="G48" s="39">
        <v>1290.95</v>
      </c>
      <c r="H48" s="39">
        <v>2141.11</v>
      </c>
      <c r="I48" s="39">
        <v>245281</v>
      </c>
      <c r="J48" s="38"/>
      <c r="K48" s="38"/>
      <c r="L48" s="38"/>
      <c r="M48" s="38"/>
      <c r="N48" s="38"/>
      <c r="O48" s="38"/>
      <c r="P48" s="38"/>
      <c r="Q48" s="38"/>
      <c r="R48" s="38"/>
      <c r="S48" s="38"/>
    </row>
    <row r="49" spans="1:19" ht="15.75" customHeight="1">
      <c r="A49" s="39" t="s">
        <v>162</v>
      </c>
      <c r="B49" s="39">
        <v>233</v>
      </c>
      <c r="C49" s="39">
        <v>313.3</v>
      </c>
      <c r="D49" s="39">
        <v>548.36</v>
      </c>
      <c r="E49" s="39">
        <v>72999</v>
      </c>
      <c r="F49" s="39">
        <v>158</v>
      </c>
      <c r="G49" s="39">
        <v>360.77</v>
      </c>
      <c r="H49" s="39">
        <v>638.14</v>
      </c>
      <c r="I49" s="39">
        <v>57001</v>
      </c>
      <c r="J49" s="38"/>
      <c r="K49" s="38"/>
      <c r="L49" s="38"/>
      <c r="M49" s="38"/>
      <c r="N49" s="38"/>
      <c r="O49" s="38"/>
      <c r="P49" s="38"/>
      <c r="Q49" s="38"/>
      <c r="R49" s="38"/>
      <c r="S49" s="38"/>
    </row>
    <row r="50" spans="1:19" ht="15.75" customHeight="1">
      <c r="A50" s="39" t="s">
        <v>163</v>
      </c>
      <c r="B50" s="39">
        <v>39</v>
      </c>
      <c r="C50" s="39">
        <v>656.1</v>
      </c>
      <c r="D50" s="39">
        <v>1404.24</v>
      </c>
      <c r="E50" s="39">
        <v>25588</v>
      </c>
      <c r="F50" s="39">
        <v>41</v>
      </c>
      <c r="G50" s="39">
        <v>526.67999999999995</v>
      </c>
      <c r="H50" s="39">
        <v>956.64</v>
      </c>
      <c r="I50" s="39">
        <v>21594</v>
      </c>
      <c r="J50" s="38"/>
      <c r="K50" s="38"/>
      <c r="L50" s="38"/>
      <c r="M50" s="38"/>
      <c r="N50" s="38"/>
      <c r="O50" s="38"/>
      <c r="P50" s="38"/>
      <c r="Q50" s="38"/>
      <c r="R50" s="38"/>
      <c r="S50" s="38"/>
    </row>
    <row r="51" spans="1:19" ht="15.75" customHeight="1">
      <c r="A51" s="39" t="s">
        <v>164</v>
      </c>
      <c r="B51" s="39">
        <v>56</v>
      </c>
      <c r="C51" s="39">
        <v>448.18</v>
      </c>
      <c r="D51" s="39">
        <v>608.17999999999995</v>
      </c>
      <c r="E51" s="39">
        <v>25098</v>
      </c>
      <c r="F51" s="39">
        <v>64</v>
      </c>
      <c r="G51" s="39">
        <v>411.41</v>
      </c>
      <c r="H51" s="39">
        <v>764.46</v>
      </c>
      <c r="I51" s="39">
        <v>26330</v>
      </c>
      <c r="J51" s="38"/>
      <c r="K51" s="38"/>
      <c r="L51" s="38"/>
      <c r="M51" s="38"/>
      <c r="N51" s="38"/>
      <c r="O51" s="38"/>
      <c r="P51" s="38"/>
      <c r="Q51" s="38"/>
      <c r="R51" s="38"/>
      <c r="S51" s="38"/>
    </row>
    <row r="52" spans="1:19" ht="15.75" customHeight="1">
      <c r="A52" s="39" t="s">
        <v>165</v>
      </c>
      <c r="B52" s="39">
        <v>590</v>
      </c>
      <c r="C52" s="39">
        <v>1320.3</v>
      </c>
      <c r="D52" s="39">
        <v>2187.7800000000002</v>
      </c>
      <c r="E52" s="39">
        <v>778979</v>
      </c>
      <c r="F52" s="39">
        <v>437</v>
      </c>
      <c r="G52" s="39">
        <v>2109.77</v>
      </c>
      <c r="H52" s="39">
        <v>3387.47</v>
      </c>
      <c r="I52" s="39">
        <v>921969</v>
      </c>
      <c r="J52" s="38"/>
      <c r="K52" s="38"/>
      <c r="L52" s="38"/>
      <c r="M52" s="38"/>
      <c r="N52" s="38"/>
      <c r="O52" s="38"/>
      <c r="P52" s="38"/>
      <c r="Q52" s="38"/>
      <c r="R52" s="38"/>
      <c r="S52" s="38"/>
    </row>
    <row r="53" spans="1:19" ht="15.75" customHeight="1">
      <c r="A53" s="39" t="s">
        <v>166</v>
      </c>
      <c r="B53" s="39">
        <v>172</v>
      </c>
      <c r="C53" s="39">
        <v>577.28</v>
      </c>
      <c r="D53" s="39">
        <v>1352.63</v>
      </c>
      <c r="E53" s="39">
        <v>99292</v>
      </c>
      <c r="F53" s="39">
        <v>191</v>
      </c>
      <c r="G53" s="39">
        <v>645.48</v>
      </c>
      <c r="H53" s="39">
        <v>1555.89</v>
      </c>
      <c r="I53" s="39">
        <v>123287</v>
      </c>
      <c r="J53" s="38"/>
      <c r="K53" s="38"/>
      <c r="L53" s="38"/>
      <c r="M53" s="40"/>
      <c r="N53" s="38"/>
      <c r="O53" s="38"/>
      <c r="P53" s="38"/>
      <c r="Q53" s="38"/>
      <c r="R53" s="38"/>
      <c r="S53" s="38"/>
    </row>
    <row r="54" spans="1:19" ht="15.75" customHeight="1">
      <c r="A54" s="39" t="s">
        <v>167</v>
      </c>
      <c r="B54" s="39">
        <v>145</v>
      </c>
      <c r="C54" s="39">
        <v>548.91</v>
      </c>
      <c r="D54" s="39">
        <v>1091.92</v>
      </c>
      <c r="E54" s="39">
        <v>79592</v>
      </c>
      <c r="F54" s="39">
        <v>215</v>
      </c>
      <c r="G54" s="39">
        <v>525.19000000000005</v>
      </c>
      <c r="H54" s="39">
        <v>1095.69</v>
      </c>
      <c r="I54" s="39">
        <v>112916</v>
      </c>
      <c r="J54" s="38"/>
      <c r="K54" s="38"/>
      <c r="L54" s="38"/>
      <c r="M54" s="38"/>
      <c r="N54" s="38"/>
      <c r="O54" s="38"/>
      <c r="P54" s="41"/>
      <c r="Q54" s="38"/>
      <c r="R54" s="38"/>
      <c r="S54" s="38"/>
    </row>
    <row r="55" spans="1:19" ht="15.75" customHeight="1">
      <c r="A55" s="39" t="s">
        <v>168</v>
      </c>
      <c r="B55" s="39">
        <v>8978</v>
      </c>
      <c r="C55" s="39">
        <v>278.22000000000003</v>
      </c>
      <c r="D55" s="39">
        <v>499.24</v>
      </c>
      <c r="E55" s="39">
        <v>2497903</v>
      </c>
      <c r="F55" s="39">
        <v>4470</v>
      </c>
      <c r="G55" s="39">
        <v>178.26</v>
      </c>
      <c r="H55" s="39">
        <v>317.92</v>
      </c>
      <c r="I55" s="39">
        <v>796840</v>
      </c>
      <c r="J55" s="38"/>
      <c r="K55" s="38"/>
      <c r="L55" s="38"/>
      <c r="M55" s="38"/>
      <c r="N55" s="38"/>
      <c r="O55" s="38"/>
      <c r="P55" s="38"/>
      <c r="Q55" s="38"/>
      <c r="R55" s="38"/>
      <c r="S55" s="38"/>
    </row>
    <row r="56" spans="1:19" ht="15.75" customHeight="1">
      <c r="A56" s="39" t="s">
        <v>169</v>
      </c>
      <c r="B56" s="39">
        <v>260</v>
      </c>
      <c r="C56" s="39">
        <v>1726.48</v>
      </c>
      <c r="D56" s="39">
        <v>2192.85</v>
      </c>
      <c r="E56" s="39">
        <v>448885</v>
      </c>
      <c r="F56" s="39">
        <v>104</v>
      </c>
      <c r="G56" s="39">
        <v>1768.23</v>
      </c>
      <c r="H56" s="39">
        <v>2507.67</v>
      </c>
      <c r="I56" s="39">
        <v>183896</v>
      </c>
      <c r="J56" s="38"/>
      <c r="K56" s="38"/>
      <c r="L56" s="38"/>
      <c r="M56" s="38"/>
      <c r="N56" s="38"/>
      <c r="O56" s="38"/>
      <c r="P56" s="38"/>
      <c r="Q56" s="38"/>
      <c r="R56" s="38"/>
      <c r="S56" s="38"/>
    </row>
    <row r="57" spans="1:19" ht="15.75" customHeight="1">
      <c r="A57" s="39" t="s">
        <v>125</v>
      </c>
      <c r="B57" s="39">
        <v>16100</v>
      </c>
      <c r="C57" s="39">
        <v>467.01</v>
      </c>
      <c r="D57" s="39">
        <v>1386.03</v>
      </c>
      <c r="E57" s="39">
        <v>7518831</v>
      </c>
      <c r="F57" s="39">
        <v>10598</v>
      </c>
      <c r="G57" s="39">
        <v>523.73</v>
      </c>
      <c r="H57" s="39">
        <v>1728.95</v>
      </c>
      <c r="I57" s="39">
        <v>5550518</v>
      </c>
      <c r="J57" s="38"/>
      <c r="K57" s="38"/>
      <c r="L57" s="38"/>
      <c r="M57" s="38"/>
      <c r="N57" s="38"/>
      <c r="O57" s="38"/>
      <c r="P57" s="38"/>
      <c r="Q57" s="38"/>
      <c r="R57" s="38"/>
      <c r="S57" s="38"/>
    </row>
    <row r="58" spans="1:19" ht="15.75" customHeight="1">
      <c r="A58" s="3"/>
      <c r="B58" s="3">
        <v>15787</v>
      </c>
      <c r="C58" s="3"/>
      <c r="D58" s="3"/>
      <c r="E58" s="3"/>
      <c r="F58" s="3">
        <v>10361.333329999999</v>
      </c>
      <c r="G58" s="3"/>
      <c r="H58" s="3"/>
      <c r="I58" s="3"/>
      <c r="J58" s="38"/>
      <c r="K58" s="38"/>
      <c r="L58" s="38"/>
      <c r="M58" s="38"/>
      <c r="N58" s="38"/>
      <c r="O58" s="38"/>
      <c r="P58" s="38"/>
      <c r="Q58" s="38"/>
      <c r="R58" s="38"/>
      <c r="S58" s="38"/>
    </row>
    <row r="59" spans="1:19" ht="15.75" customHeight="1">
      <c r="A59" s="3"/>
      <c r="B59" s="3"/>
      <c r="C59" s="3"/>
      <c r="D59" s="3"/>
      <c r="E59" s="3"/>
      <c r="F59" s="3"/>
      <c r="G59" s="3"/>
      <c r="H59" s="3"/>
      <c r="I59" s="3"/>
      <c r="J59" s="38"/>
      <c r="K59" s="38"/>
      <c r="L59" s="38"/>
      <c r="M59" s="38"/>
      <c r="N59" s="38"/>
      <c r="O59" s="38"/>
      <c r="P59" s="38"/>
      <c r="Q59" s="38"/>
      <c r="R59" s="38"/>
      <c r="S59" s="38"/>
    </row>
    <row r="60" spans="1:19" ht="15.75" customHeight="1">
      <c r="A60" s="4"/>
      <c r="B60" s="4">
        <f>(B19+B38+B57)/3</f>
        <v>15578.666666666666</v>
      </c>
      <c r="C60" s="4">
        <f t="shared" ref="C60:F60" si="0">(C19+C38+C57)/3</f>
        <v>476.61333333333329</v>
      </c>
      <c r="D60" s="4">
        <f t="shared" si="0"/>
        <v>1368.17</v>
      </c>
      <c r="E60" s="4">
        <f t="shared" si="0"/>
        <v>7425801.333333333</v>
      </c>
      <c r="F60" s="4">
        <f t="shared" si="0"/>
        <v>9589</v>
      </c>
      <c r="G60" s="4"/>
      <c r="H60" s="4"/>
      <c r="I60" s="4"/>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21"/>
  <sheetViews>
    <sheetView workbookViewId="0">
      <selection sqref="A1:J1"/>
    </sheetView>
  </sheetViews>
  <sheetFormatPr defaultColWidth="11.125" defaultRowHeight="15" customHeight="1"/>
  <cols>
    <col min="1" max="1" width="24.875" customWidth="1"/>
    <col min="2" max="2" width="115.875" customWidth="1"/>
    <col min="3" max="12" width="10.375" customWidth="1"/>
    <col min="13" max="26" width="11.125" customWidth="1"/>
  </cols>
  <sheetData>
    <row r="1" spans="1:2" ht="21" customHeight="1">
      <c r="A1" s="246" t="s">
        <v>7646</v>
      </c>
      <c r="B1" s="247"/>
    </row>
    <row r="2" spans="1:2" ht="15.75" customHeight="1">
      <c r="A2" s="9" t="s">
        <v>275</v>
      </c>
      <c r="B2" s="9"/>
    </row>
    <row r="3" spans="1:2" ht="15.75" customHeight="1">
      <c r="A3" s="9" t="s">
        <v>276</v>
      </c>
      <c r="B3" s="63" t="str">
        <f>HYPERLINK("https://github.com/EichlerLab/RD_pipelines","https://github.com/EichlerLab/RD_pipelines")</f>
        <v>https://github.com/EichlerLab/RD_pipelines</v>
      </c>
    </row>
    <row r="4" spans="1:2" ht="15.75" customHeight="1">
      <c r="A4" s="9" t="s">
        <v>281</v>
      </c>
      <c r="B4" s="9" t="s">
        <v>285</v>
      </c>
    </row>
    <row r="5" spans="1:2" ht="15.75" customHeight="1">
      <c r="A5" s="9" t="s">
        <v>287</v>
      </c>
      <c r="B5" s="9" t="s">
        <v>288</v>
      </c>
    </row>
    <row r="6" spans="1:2" ht="15.75" customHeight="1">
      <c r="A6" s="9" t="s">
        <v>290</v>
      </c>
      <c r="B6" s="9" t="s">
        <v>291</v>
      </c>
    </row>
    <row r="7" spans="1:2" ht="15.75" customHeight="1">
      <c r="A7" s="9" t="s">
        <v>197</v>
      </c>
      <c r="B7" s="9" t="s">
        <v>292</v>
      </c>
    </row>
    <row r="8" spans="1:2" ht="15.75" customHeight="1">
      <c r="A8" s="9" t="s">
        <v>293</v>
      </c>
      <c r="B8" s="9" t="s">
        <v>294</v>
      </c>
    </row>
    <row r="9" spans="1:2" ht="15.75" customHeight="1">
      <c r="A9" s="9" t="s">
        <v>295</v>
      </c>
      <c r="B9" s="9" t="s">
        <v>297</v>
      </c>
    </row>
    <row r="10" spans="1:2" ht="15.75" customHeight="1">
      <c r="A10" s="9" t="s">
        <v>298</v>
      </c>
      <c r="B10" s="9" t="s">
        <v>299</v>
      </c>
    </row>
    <row r="11" spans="1:2" ht="15.75" customHeight="1">
      <c r="A11" s="9" t="s">
        <v>300</v>
      </c>
      <c r="B11" s="9" t="s">
        <v>301</v>
      </c>
    </row>
    <row r="12" spans="1:2" ht="15.75" customHeight="1">
      <c r="A12" s="9" t="s">
        <v>303</v>
      </c>
      <c r="B12" s="9" t="s">
        <v>304</v>
      </c>
    </row>
    <row r="13" spans="1:2" ht="15.75" customHeight="1">
      <c r="A13" s="9" t="s">
        <v>305</v>
      </c>
      <c r="B13" s="9" t="s">
        <v>309</v>
      </c>
    </row>
    <row r="14" spans="1:2" ht="15.75" customHeight="1">
      <c r="A14" s="9" t="s">
        <v>311</v>
      </c>
      <c r="B14" s="9" t="s">
        <v>312</v>
      </c>
    </row>
    <row r="15" spans="1:2" ht="15.75" customHeight="1">
      <c r="A15" s="9" t="s">
        <v>313</v>
      </c>
      <c r="B15" s="8" t="s">
        <v>314</v>
      </c>
    </row>
    <row r="16" spans="1:2" ht="15.75" customHeight="1">
      <c r="A16" s="9" t="s">
        <v>315</v>
      </c>
      <c r="B16" s="9" t="s">
        <v>318</v>
      </c>
    </row>
    <row r="17" spans="1:2" ht="15.75" customHeight="1">
      <c r="A17" s="9" t="s">
        <v>319</v>
      </c>
      <c r="B17" s="8" t="s">
        <v>320</v>
      </c>
    </row>
    <row r="18" spans="1:2" ht="15.75" customHeight="1">
      <c r="A18" s="53"/>
      <c r="B18" s="53"/>
    </row>
    <row r="19" spans="1:2" ht="15.75" customHeight="1">
      <c r="A19" s="53"/>
      <c r="B19" s="53"/>
    </row>
    <row r="20" spans="1:2" ht="15.75" customHeight="1">
      <c r="A20" s="53"/>
      <c r="B20" s="53"/>
    </row>
    <row r="21" spans="1:2" ht="15.75" customHeight="1">
      <c r="A21" s="53"/>
      <c r="B21" s="53"/>
    </row>
  </sheetData>
  <mergeCells count="1">
    <mergeCell ref="A1:B1"/>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69"/>
  <sheetViews>
    <sheetView workbookViewId="0"/>
  </sheetViews>
  <sheetFormatPr defaultColWidth="11.125" defaultRowHeight="15" customHeight="1"/>
  <cols>
    <col min="1" max="1" width="64.375" style="154" customWidth="1"/>
    <col min="2" max="2" width="10.5" style="154" customWidth="1"/>
    <col min="3" max="3" width="21.375" style="154" customWidth="1"/>
    <col min="4" max="4" width="13.625" style="154" customWidth="1"/>
    <col min="5" max="5" width="10.5" style="154" customWidth="1"/>
    <col min="6" max="6" width="13.875" style="154" customWidth="1"/>
    <col min="7" max="17" width="10.5" style="154" customWidth="1"/>
    <col min="18" max="26" width="11.125" style="154" customWidth="1"/>
    <col min="27" max="16384" width="11.125" style="154"/>
  </cols>
  <sheetData>
    <row r="1" spans="1:7" ht="15.75" customHeight="1">
      <c r="A1" s="161" t="s">
        <v>7619</v>
      </c>
      <c r="B1" s="158"/>
      <c r="C1" s="158"/>
      <c r="D1" s="158"/>
      <c r="E1" s="158"/>
      <c r="F1" s="158"/>
      <c r="G1" s="158"/>
    </row>
    <row r="2" spans="1:7" ht="15.75" customHeight="1">
      <c r="A2" s="171" t="s">
        <v>1649</v>
      </c>
      <c r="B2" s="171" t="s">
        <v>1650</v>
      </c>
      <c r="C2" s="171" t="s">
        <v>1651</v>
      </c>
      <c r="D2" s="171" t="s">
        <v>1652</v>
      </c>
      <c r="E2" s="171" t="s">
        <v>194</v>
      </c>
      <c r="F2" s="171" t="s">
        <v>1653</v>
      </c>
      <c r="G2" s="171" t="s">
        <v>194</v>
      </c>
    </row>
    <row r="3" spans="1:7" ht="15.75" customHeight="1">
      <c r="A3" s="158" t="s">
        <v>42</v>
      </c>
      <c r="B3" s="158" t="s">
        <v>438</v>
      </c>
      <c r="C3" s="158">
        <v>208515</v>
      </c>
      <c r="D3" s="158">
        <v>143202</v>
      </c>
      <c r="E3" s="172">
        <v>0.68679999999999997</v>
      </c>
      <c r="F3" s="158">
        <v>208385</v>
      </c>
      <c r="G3" s="172">
        <v>0.99939999999999996</v>
      </c>
    </row>
    <row r="4" spans="1:7" ht="15.75" customHeight="1">
      <c r="A4" s="158" t="s">
        <v>42</v>
      </c>
      <c r="B4" s="158" t="s">
        <v>441</v>
      </c>
      <c r="C4" s="158">
        <v>220939</v>
      </c>
      <c r="D4" s="158">
        <v>149851</v>
      </c>
      <c r="E4" s="172">
        <v>0.67820000000000003</v>
      </c>
      <c r="F4" s="158">
        <v>220792</v>
      </c>
      <c r="G4" s="172">
        <v>0.99929999999999997</v>
      </c>
    </row>
    <row r="5" spans="1:7" ht="15.75" customHeight="1">
      <c r="A5" s="158" t="s">
        <v>42</v>
      </c>
      <c r="B5" s="158" t="s">
        <v>442</v>
      </c>
      <c r="C5" s="158">
        <v>191387</v>
      </c>
      <c r="D5" s="158">
        <v>122698</v>
      </c>
      <c r="E5" s="172">
        <v>0.6411</v>
      </c>
      <c r="F5" s="158">
        <v>191273</v>
      </c>
      <c r="G5" s="172">
        <v>0.99939999999999996</v>
      </c>
    </row>
    <row r="6" spans="1:7" ht="15.75" customHeight="1">
      <c r="A6" s="158" t="s">
        <v>42</v>
      </c>
      <c r="B6" s="158" t="s">
        <v>347</v>
      </c>
      <c r="C6" s="158">
        <v>200356</v>
      </c>
      <c r="D6" s="158">
        <v>129167</v>
      </c>
      <c r="E6" s="172">
        <v>0.64470000000000005</v>
      </c>
      <c r="F6" s="158">
        <v>200210</v>
      </c>
      <c r="G6" s="172">
        <v>0.99929999999999997</v>
      </c>
    </row>
    <row r="7" spans="1:7" ht="15.75" customHeight="1">
      <c r="A7" s="158" t="s">
        <v>42</v>
      </c>
      <c r="B7" s="158" t="s">
        <v>443</v>
      </c>
      <c r="C7" s="158">
        <v>172241</v>
      </c>
      <c r="D7" s="158">
        <v>118034</v>
      </c>
      <c r="E7" s="172">
        <v>0.68530000000000002</v>
      </c>
      <c r="F7" s="158">
        <v>172140</v>
      </c>
      <c r="G7" s="172">
        <v>0.99939999999999996</v>
      </c>
    </row>
    <row r="8" spans="1:7" ht="15.75" customHeight="1">
      <c r="A8" s="158" t="s">
        <v>42</v>
      </c>
      <c r="B8" s="158" t="s">
        <v>444</v>
      </c>
      <c r="C8" s="158">
        <v>170758</v>
      </c>
      <c r="D8" s="158">
        <v>111922</v>
      </c>
      <c r="E8" s="172">
        <v>0.65539999999999998</v>
      </c>
      <c r="F8" s="158">
        <v>170633</v>
      </c>
      <c r="G8" s="172">
        <v>0.99929999999999997</v>
      </c>
    </row>
    <row r="9" spans="1:7" ht="15.75" customHeight="1">
      <c r="A9" s="158" t="s">
        <v>42</v>
      </c>
      <c r="B9" s="158" t="s">
        <v>445</v>
      </c>
      <c r="C9" s="158">
        <v>160448</v>
      </c>
      <c r="D9" s="158">
        <v>102640</v>
      </c>
      <c r="E9" s="172">
        <v>0.63970000000000005</v>
      </c>
      <c r="F9" s="158">
        <v>160339</v>
      </c>
      <c r="G9" s="172">
        <v>0.99929999999999997</v>
      </c>
    </row>
    <row r="10" spans="1:7" ht="15.75" customHeight="1">
      <c r="A10" s="158" t="s">
        <v>42</v>
      </c>
      <c r="B10" s="158" t="s">
        <v>446</v>
      </c>
      <c r="C10" s="158">
        <v>153959</v>
      </c>
      <c r="D10" s="158">
        <v>106824</v>
      </c>
      <c r="E10" s="172">
        <v>0.69379999999999997</v>
      </c>
      <c r="F10" s="158">
        <v>153892</v>
      </c>
      <c r="G10" s="172">
        <v>0.99960000000000004</v>
      </c>
    </row>
    <row r="11" spans="1:7" ht="15.75" customHeight="1">
      <c r="A11" s="158" t="s">
        <v>42</v>
      </c>
      <c r="B11" s="158" t="s">
        <v>447</v>
      </c>
      <c r="C11" s="158">
        <v>116917</v>
      </c>
      <c r="D11" s="158">
        <v>80440</v>
      </c>
      <c r="E11" s="172">
        <v>0.68799999999999994</v>
      </c>
      <c r="F11" s="158">
        <v>116811</v>
      </c>
      <c r="G11" s="172">
        <v>0.99909999999999999</v>
      </c>
    </row>
    <row r="12" spans="1:7" ht="15.75" customHeight="1">
      <c r="A12" s="158" t="s">
        <v>42</v>
      </c>
      <c r="B12" s="158" t="s">
        <v>448</v>
      </c>
      <c r="C12" s="158">
        <v>135114</v>
      </c>
      <c r="D12" s="158">
        <v>95479</v>
      </c>
      <c r="E12" s="172">
        <v>0.70669999999999999</v>
      </c>
      <c r="F12" s="158">
        <v>135045</v>
      </c>
      <c r="G12" s="172">
        <v>0.99950000000000006</v>
      </c>
    </row>
    <row r="13" spans="1:7" ht="15.75" customHeight="1">
      <c r="A13" s="158" t="s">
        <v>42</v>
      </c>
      <c r="B13" s="158" t="s">
        <v>449</v>
      </c>
      <c r="C13" s="158">
        <v>134155</v>
      </c>
      <c r="D13" s="158">
        <v>97095</v>
      </c>
      <c r="E13" s="172">
        <v>0.7238</v>
      </c>
      <c r="F13" s="158">
        <v>134080</v>
      </c>
      <c r="G13" s="172">
        <v>0.99939999999999996</v>
      </c>
    </row>
    <row r="14" spans="1:7" ht="15.75" customHeight="1">
      <c r="A14" s="158" t="s">
        <v>42</v>
      </c>
      <c r="B14" s="158" t="s">
        <v>450</v>
      </c>
      <c r="C14" s="158">
        <v>127595</v>
      </c>
      <c r="D14" s="158">
        <v>85543</v>
      </c>
      <c r="E14" s="172">
        <v>0.6704</v>
      </c>
      <c r="F14" s="158">
        <v>127542</v>
      </c>
      <c r="G14" s="172">
        <v>0.99960000000000004</v>
      </c>
    </row>
    <row r="15" spans="1:7" ht="15.75" customHeight="1">
      <c r="A15" s="158" t="s">
        <v>42</v>
      </c>
      <c r="B15" s="158" t="s">
        <v>451</v>
      </c>
      <c r="C15" s="158">
        <v>100600</v>
      </c>
      <c r="D15" s="158">
        <v>63638</v>
      </c>
      <c r="E15" s="172">
        <v>0.63260000000000005</v>
      </c>
      <c r="F15" s="158">
        <v>100520</v>
      </c>
      <c r="G15" s="172">
        <v>0.99919999999999998</v>
      </c>
    </row>
    <row r="16" spans="1:7" ht="15.75" customHeight="1">
      <c r="A16" s="158" t="s">
        <v>42</v>
      </c>
      <c r="B16" s="158" t="s">
        <v>452</v>
      </c>
      <c r="C16" s="158">
        <v>84214</v>
      </c>
      <c r="D16" s="158">
        <v>55772</v>
      </c>
      <c r="E16" s="172">
        <v>0.6623</v>
      </c>
      <c r="F16" s="158">
        <v>84140</v>
      </c>
      <c r="G16" s="172">
        <v>0.99909999999999999</v>
      </c>
    </row>
    <row r="17" spans="1:7" ht="15.75" customHeight="1">
      <c r="A17" s="158" t="s">
        <v>42</v>
      </c>
      <c r="B17" s="158" t="s">
        <v>453</v>
      </c>
      <c r="C17" s="158">
        <v>75915</v>
      </c>
      <c r="D17" s="158">
        <v>53389</v>
      </c>
      <c r="E17" s="172">
        <v>0.70330000000000004</v>
      </c>
      <c r="F17" s="158">
        <v>75868</v>
      </c>
      <c r="G17" s="172">
        <v>0.99939999999999996</v>
      </c>
    </row>
    <row r="18" spans="1:7" ht="15.75" customHeight="1">
      <c r="A18" s="158" t="s">
        <v>42</v>
      </c>
      <c r="B18" s="158" t="s">
        <v>454</v>
      </c>
      <c r="C18" s="158">
        <v>83842</v>
      </c>
      <c r="D18" s="158">
        <v>61731</v>
      </c>
      <c r="E18" s="172">
        <v>0.73629999999999995</v>
      </c>
      <c r="F18" s="158">
        <v>83787</v>
      </c>
      <c r="G18" s="172">
        <v>0.99929999999999997</v>
      </c>
    </row>
    <row r="19" spans="1:7" ht="15.75" customHeight="1">
      <c r="A19" s="158" t="s">
        <v>42</v>
      </c>
      <c r="B19" s="158" t="s">
        <v>455</v>
      </c>
      <c r="C19" s="158">
        <v>76031</v>
      </c>
      <c r="D19" s="158">
        <v>54806</v>
      </c>
      <c r="E19" s="172">
        <v>0.7208</v>
      </c>
      <c r="F19" s="158">
        <v>75993</v>
      </c>
      <c r="G19" s="172">
        <v>0.99950000000000006</v>
      </c>
    </row>
    <row r="20" spans="1:7" ht="15.75" customHeight="1">
      <c r="A20" s="158" t="s">
        <v>42</v>
      </c>
      <c r="B20" s="158" t="s">
        <v>456</v>
      </c>
      <c r="C20" s="158">
        <v>76122</v>
      </c>
      <c r="D20" s="158">
        <v>53249</v>
      </c>
      <c r="E20" s="172">
        <v>0.69950000000000001</v>
      </c>
      <c r="F20" s="158">
        <v>76070</v>
      </c>
      <c r="G20" s="172">
        <v>0.99929999999999997</v>
      </c>
    </row>
    <row r="21" spans="1:7" ht="15.75" customHeight="1">
      <c r="A21" s="158" t="s">
        <v>42</v>
      </c>
      <c r="B21" s="158" t="s">
        <v>457</v>
      </c>
      <c r="C21" s="158">
        <v>64012</v>
      </c>
      <c r="D21" s="158">
        <v>45013</v>
      </c>
      <c r="E21" s="172">
        <v>0.70320000000000005</v>
      </c>
      <c r="F21" s="158">
        <v>63978</v>
      </c>
      <c r="G21" s="172">
        <v>0.99950000000000006</v>
      </c>
    </row>
    <row r="22" spans="1:7" ht="15.75" customHeight="1">
      <c r="A22" s="158" t="s">
        <v>42</v>
      </c>
      <c r="B22" s="158" t="s">
        <v>458</v>
      </c>
      <c r="C22" s="158">
        <v>66715</v>
      </c>
      <c r="D22" s="158">
        <v>48342</v>
      </c>
      <c r="E22" s="172">
        <v>0.72460000000000002</v>
      </c>
      <c r="F22" s="158">
        <v>66668</v>
      </c>
      <c r="G22" s="172">
        <v>0.99929999999999997</v>
      </c>
    </row>
    <row r="23" spans="1:7" ht="15.75" customHeight="1">
      <c r="A23" s="158" t="s">
        <v>42</v>
      </c>
      <c r="B23" s="158" t="s">
        <v>459</v>
      </c>
      <c r="C23" s="158">
        <v>40651</v>
      </c>
      <c r="D23" s="158">
        <v>26572</v>
      </c>
      <c r="E23" s="172">
        <v>0.65369999999999995</v>
      </c>
      <c r="F23" s="158">
        <v>40624</v>
      </c>
      <c r="G23" s="172">
        <v>0.99929999999999997</v>
      </c>
    </row>
    <row r="24" spans="1:7" ht="15.75" customHeight="1">
      <c r="A24" s="158" t="s">
        <v>42</v>
      </c>
      <c r="B24" s="158" t="s">
        <v>460</v>
      </c>
      <c r="C24" s="158">
        <v>38829</v>
      </c>
      <c r="D24" s="158">
        <v>27951</v>
      </c>
      <c r="E24" s="172">
        <v>0.7198</v>
      </c>
      <c r="F24" s="158">
        <v>38799</v>
      </c>
      <c r="G24" s="172">
        <v>0.99919999999999998</v>
      </c>
    </row>
    <row r="25" spans="1:7" ht="15.75" customHeight="1">
      <c r="A25" s="158" t="s">
        <v>21</v>
      </c>
      <c r="B25" s="158" t="s">
        <v>438</v>
      </c>
      <c r="C25" s="158">
        <v>138473</v>
      </c>
      <c r="D25" s="158">
        <v>88038</v>
      </c>
      <c r="E25" s="172">
        <v>0.63580000000000003</v>
      </c>
      <c r="F25" s="158">
        <v>138374</v>
      </c>
      <c r="G25" s="172">
        <v>0.99929999999999997</v>
      </c>
    </row>
    <row r="26" spans="1:7" ht="15.75" customHeight="1">
      <c r="A26" s="158" t="s">
        <v>21</v>
      </c>
      <c r="B26" s="158" t="s">
        <v>441</v>
      </c>
      <c r="C26" s="158">
        <v>150802</v>
      </c>
      <c r="D26" s="158">
        <v>105161</v>
      </c>
      <c r="E26" s="172">
        <v>0.69730000000000003</v>
      </c>
      <c r="F26" s="158">
        <v>150724</v>
      </c>
      <c r="G26" s="172">
        <v>0.99950000000000006</v>
      </c>
    </row>
    <row r="27" spans="1:7" ht="15.75" customHeight="1">
      <c r="A27" s="158" t="s">
        <v>21</v>
      </c>
      <c r="B27" s="158" t="s">
        <v>442</v>
      </c>
      <c r="C27" s="158">
        <v>135195</v>
      </c>
      <c r="D27" s="158">
        <v>84564</v>
      </c>
      <c r="E27" s="172">
        <v>0.62549999999999994</v>
      </c>
      <c r="F27" s="158">
        <v>135135</v>
      </c>
      <c r="G27" s="172">
        <v>0.99960000000000004</v>
      </c>
    </row>
    <row r="28" spans="1:7" ht="15.75" customHeight="1">
      <c r="A28" s="158" t="s">
        <v>21</v>
      </c>
      <c r="B28" s="158" t="s">
        <v>347</v>
      </c>
      <c r="C28" s="158">
        <v>137353</v>
      </c>
      <c r="D28" s="158">
        <v>80223</v>
      </c>
      <c r="E28" s="172">
        <v>0.58409999999999995</v>
      </c>
      <c r="F28" s="158">
        <v>137282</v>
      </c>
      <c r="G28" s="172">
        <v>0.99950000000000006</v>
      </c>
    </row>
    <row r="29" spans="1:7" ht="15.75" customHeight="1">
      <c r="A29" s="158" t="s">
        <v>21</v>
      </c>
      <c r="B29" s="158" t="s">
        <v>443</v>
      </c>
      <c r="C29" s="158">
        <v>118505</v>
      </c>
      <c r="D29" s="158">
        <v>79542</v>
      </c>
      <c r="E29" s="172">
        <v>0.67120000000000002</v>
      </c>
      <c r="F29" s="158">
        <v>118457</v>
      </c>
      <c r="G29" s="172">
        <v>0.99960000000000004</v>
      </c>
    </row>
    <row r="30" spans="1:7" ht="15.75" customHeight="1">
      <c r="A30" s="158" t="s">
        <v>21</v>
      </c>
      <c r="B30" s="158" t="s">
        <v>444</v>
      </c>
      <c r="C30" s="158">
        <v>120672</v>
      </c>
      <c r="D30" s="158">
        <v>70226</v>
      </c>
      <c r="E30" s="172">
        <v>0.58199999999999996</v>
      </c>
      <c r="F30" s="158">
        <v>120638</v>
      </c>
      <c r="G30" s="172">
        <v>0.99970000000000003</v>
      </c>
    </row>
    <row r="31" spans="1:7" ht="15.75" customHeight="1">
      <c r="A31" s="158" t="s">
        <v>21</v>
      </c>
      <c r="B31" s="158" t="s">
        <v>445</v>
      </c>
      <c r="C31" s="158">
        <v>107765</v>
      </c>
      <c r="D31" s="158">
        <v>63503</v>
      </c>
      <c r="E31" s="172">
        <v>0.58930000000000005</v>
      </c>
      <c r="F31" s="158">
        <v>107712</v>
      </c>
      <c r="G31" s="172">
        <v>0.99950000000000006</v>
      </c>
    </row>
    <row r="32" spans="1:7" ht="15.75" customHeight="1">
      <c r="A32" s="158" t="s">
        <v>21</v>
      </c>
      <c r="B32" s="158" t="s">
        <v>446</v>
      </c>
      <c r="C32" s="158">
        <v>105425</v>
      </c>
      <c r="D32" s="158">
        <v>63657</v>
      </c>
      <c r="E32" s="172">
        <v>0.6038</v>
      </c>
      <c r="F32" s="158">
        <v>105383</v>
      </c>
      <c r="G32" s="172">
        <v>0.99960000000000004</v>
      </c>
    </row>
    <row r="33" spans="1:7" ht="15.75" customHeight="1">
      <c r="A33" s="158" t="s">
        <v>21</v>
      </c>
      <c r="B33" s="158" t="s">
        <v>447</v>
      </c>
      <c r="C33" s="158">
        <v>85480</v>
      </c>
      <c r="D33" s="158">
        <v>54273</v>
      </c>
      <c r="E33" s="172">
        <v>0.63490000000000002</v>
      </c>
      <c r="F33" s="158">
        <v>85430</v>
      </c>
      <c r="G33" s="172">
        <v>0.99939999999999996</v>
      </c>
    </row>
    <row r="34" spans="1:7" ht="15.75" customHeight="1">
      <c r="A34" s="158" t="s">
        <v>21</v>
      </c>
      <c r="B34" s="158" t="s">
        <v>448</v>
      </c>
      <c r="C34" s="158">
        <v>93591</v>
      </c>
      <c r="D34" s="158">
        <v>63885</v>
      </c>
      <c r="E34" s="172">
        <v>0.68259999999999998</v>
      </c>
      <c r="F34" s="158">
        <v>93552</v>
      </c>
      <c r="G34" s="172">
        <v>0.99960000000000004</v>
      </c>
    </row>
    <row r="35" spans="1:7" ht="15.75" customHeight="1">
      <c r="A35" s="158" t="s">
        <v>21</v>
      </c>
      <c r="B35" s="158" t="s">
        <v>449</v>
      </c>
      <c r="C35" s="158">
        <v>98548</v>
      </c>
      <c r="D35" s="158">
        <v>62195</v>
      </c>
      <c r="E35" s="172">
        <v>0.63109999999999999</v>
      </c>
      <c r="F35" s="158">
        <v>98508</v>
      </c>
      <c r="G35" s="172">
        <v>0.99960000000000004</v>
      </c>
    </row>
    <row r="36" spans="1:7" ht="15.75" customHeight="1">
      <c r="A36" s="158" t="s">
        <v>21</v>
      </c>
      <c r="B36" s="158" t="s">
        <v>450</v>
      </c>
      <c r="C36" s="158">
        <v>86683</v>
      </c>
      <c r="D36" s="158">
        <v>59059</v>
      </c>
      <c r="E36" s="172">
        <v>0.68130000000000002</v>
      </c>
      <c r="F36" s="158">
        <v>86647</v>
      </c>
      <c r="G36" s="172">
        <v>0.99960000000000004</v>
      </c>
    </row>
    <row r="37" spans="1:7" ht="15.75" customHeight="1">
      <c r="A37" s="158" t="s">
        <v>21</v>
      </c>
      <c r="B37" s="158" t="s">
        <v>451</v>
      </c>
      <c r="C37" s="158">
        <v>68580</v>
      </c>
      <c r="D37" s="158">
        <v>43728</v>
      </c>
      <c r="E37" s="172">
        <v>0.63759999999999994</v>
      </c>
      <c r="F37" s="158">
        <v>68538</v>
      </c>
      <c r="G37" s="172">
        <v>0.99939999999999996</v>
      </c>
    </row>
    <row r="38" spans="1:7" ht="15.75" customHeight="1">
      <c r="A38" s="158" t="s">
        <v>21</v>
      </c>
      <c r="B38" s="158" t="s">
        <v>452</v>
      </c>
      <c r="C38" s="158">
        <v>61144</v>
      </c>
      <c r="D38" s="158">
        <v>40498</v>
      </c>
      <c r="E38" s="172">
        <v>0.6623</v>
      </c>
      <c r="F38" s="158">
        <v>61070</v>
      </c>
      <c r="G38" s="172">
        <v>0.99880000000000002</v>
      </c>
    </row>
    <row r="39" spans="1:7" ht="15.75" customHeight="1">
      <c r="A39" s="158" t="s">
        <v>21</v>
      </c>
      <c r="B39" s="158" t="s">
        <v>453</v>
      </c>
      <c r="C39" s="158">
        <v>55749</v>
      </c>
      <c r="D39" s="158">
        <v>37727</v>
      </c>
      <c r="E39" s="172">
        <v>0.67669999999999997</v>
      </c>
      <c r="F39" s="158">
        <v>55723</v>
      </c>
      <c r="G39" s="172">
        <v>0.99950000000000006</v>
      </c>
    </row>
    <row r="40" spans="1:7" ht="15.75" customHeight="1">
      <c r="A40" s="158" t="s">
        <v>21</v>
      </c>
      <c r="B40" s="158" t="s">
        <v>454</v>
      </c>
      <c r="C40" s="158">
        <v>59005</v>
      </c>
      <c r="D40" s="158">
        <v>41988</v>
      </c>
      <c r="E40" s="172">
        <v>0.71160000000000001</v>
      </c>
      <c r="F40" s="158">
        <v>58981</v>
      </c>
      <c r="G40" s="172">
        <v>0.99960000000000004</v>
      </c>
    </row>
    <row r="41" spans="1:7" ht="15.75" customHeight="1">
      <c r="A41" s="158" t="s">
        <v>21</v>
      </c>
      <c r="B41" s="158" t="s">
        <v>455</v>
      </c>
      <c r="C41" s="158">
        <v>53884</v>
      </c>
      <c r="D41" s="158">
        <v>37606</v>
      </c>
      <c r="E41" s="172">
        <v>0.69789999999999996</v>
      </c>
      <c r="F41" s="158">
        <v>53853</v>
      </c>
      <c r="G41" s="172">
        <v>0.99939999999999996</v>
      </c>
    </row>
    <row r="42" spans="1:7" ht="15.75" customHeight="1">
      <c r="A42" s="158" t="s">
        <v>21</v>
      </c>
      <c r="B42" s="158" t="s">
        <v>456</v>
      </c>
      <c r="C42" s="158">
        <v>50737</v>
      </c>
      <c r="D42" s="158">
        <v>32536</v>
      </c>
      <c r="E42" s="172">
        <v>0.64129999999999998</v>
      </c>
      <c r="F42" s="158">
        <v>50707</v>
      </c>
      <c r="G42" s="172">
        <v>0.99939999999999996</v>
      </c>
    </row>
    <row r="43" spans="1:7" ht="15.75" customHeight="1">
      <c r="A43" s="158" t="s">
        <v>21</v>
      </c>
      <c r="B43" s="158" t="s">
        <v>457</v>
      </c>
      <c r="C43" s="158">
        <v>43582</v>
      </c>
      <c r="D43" s="158">
        <v>27637</v>
      </c>
      <c r="E43" s="172">
        <v>0.6341</v>
      </c>
      <c r="F43" s="158">
        <v>43566</v>
      </c>
      <c r="G43" s="172">
        <v>0.99960000000000004</v>
      </c>
    </row>
    <row r="44" spans="1:7" ht="15.75" customHeight="1">
      <c r="A44" s="158" t="s">
        <v>21</v>
      </c>
      <c r="B44" s="158" t="s">
        <v>458</v>
      </c>
      <c r="C44" s="158">
        <v>47059</v>
      </c>
      <c r="D44" s="158">
        <v>32642</v>
      </c>
      <c r="E44" s="172">
        <v>0.69359999999999999</v>
      </c>
      <c r="F44" s="158">
        <v>47036</v>
      </c>
      <c r="G44" s="172">
        <v>0.99950000000000006</v>
      </c>
    </row>
    <row r="45" spans="1:7" ht="15.75" customHeight="1">
      <c r="A45" s="158" t="s">
        <v>21</v>
      </c>
      <c r="B45" s="158" t="s">
        <v>459</v>
      </c>
      <c r="C45" s="158">
        <v>28991</v>
      </c>
      <c r="D45" s="158">
        <v>16944</v>
      </c>
      <c r="E45" s="172">
        <v>0.58450000000000002</v>
      </c>
      <c r="F45" s="158">
        <v>28948</v>
      </c>
      <c r="G45" s="172">
        <v>0.99850000000000005</v>
      </c>
    </row>
    <row r="46" spans="1:7" ht="15.75" customHeight="1">
      <c r="A46" s="158" t="s">
        <v>21</v>
      </c>
      <c r="B46" s="158" t="s">
        <v>460</v>
      </c>
      <c r="C46" s="158">
        <v>28534</v>
      </c>
      <c r="D46" s="158">
        <v>19339</v>
      </c>
      <c r="E46" s="172">
        <v>0.67779999999999996</v>
      </c>
      <c r="F46" s="158">
        <v>28502</v>
      </c>
      <c r="G46" s="172">
        <v>0.99890000000000001</v>
      </c>
    </row>
    <row r="47" spans="1:7" ht="15.75" customHeight="1">
      <c r="A47" s="158" t="s">
        <v>26</v>
      </c>
      <c r="B47" s="158" t="s">
        <v>438</v>
      </c>
      <c r="C47" s="158">
        <v>155835</v>
      </c>
      <c r="D47" s="158">
        <v>100482</v>
      </c>
      <c r="E47" s="172">
        <v>0.64480000000000004</v>
      </c>
      <c r="F47" s="158">
        <v>155792</v>
      </c>
      <c r="G47" s="172">
        <v>0.99970000000000003</v>
      </c>
    </row>
    <row r="48" spans="1:7" ht="15.75" customHeight="1">
      <c r="A48" s="158" t="s">
        <v>26</v>
      </c>
      <c r="B48" s="158" t="s">
        <v>441</v>
      </c>
      <c r="C48" s="158">
        <v>159097</v>
      </c>
      <c r="D48" s="158">
        <v>113269</v>
      </c>
      <c r="E48" s="172">
        <v>0.71189999999999998</v>
      </c>
      <c r="F48" s="158">
        <v>159054</v>
      </c>
      <c r="G48" s="172">
        <v>0.99970000000000003</v>
      </c>
    </row>
    <row r="49" spans="1:7" ht="15.75" customHeight="1">
      <c r="A49" s="158" t="s">
        <v>26</v>
      </c>
      <c r="B49" s="158" t="s">
        <v>442</v>
      </c>
      <c r="C49" s="158">
        <v>149733</v>
      </c>
      <c r="D49" s="158">
        <v>99340</v>
      </c>
      <c r="E49" s="172">
        <v>0.66339999999999999</v>
      </c>
      <c r="F49" s="158">
        <v>149711</v>
      </c>
      <c r="G49" s="172">
        <v>0.99990000000000001</v>
      </c>
    </row>
    <row r="50" spans="1:7" ht="15.75" customHeight="1">
      <c r="A50" s="158" t="s">
        <v>26</v>
      </c>
      <c r="B50" s="158" t="s">
        <v>347</v>
      </c>
      <c r="C50" s="158">
        <v>156596</v>
      </c>
      <c r="D50" s="158">
        <v>104832</v>
      </c>
      <c r="E50" s="172">
        <v>0.6694</v>
      </c>
      <c r="F50" s="158">
        <v>156567</v>
      </c>
      <c r="G50" s="172">
        <v>0.99980000000000002</v>
      </c>
    </row>
    <row r="51" spans="1:7" ht="15.75" customHeight="1">
      <c r="A51" s="158" t="s">
        <v>26</v>
      </c>
      <c r="B51" s="158" t="s">
        <v>443</v>
      </c>
      <c r="C51" s="158">
        <v>128473</v>
      </c>
      <c r="D51" s="158">
        <v>88903</v>
      </c>
      <c r="E51" s="172">
        <v>0.69199999999999995</v>
      </c>
      <c r="F51" s="158">
        <v>128450</v>
      </c>
      <c r="G51" s="172">
        <v>0.99980000000000002</v>
      </c>
    </row>
    <row r="52" spans="1:7" ht="15.75" customHeight="1">
      <c r="A52" s="158" t="s">
        <v>26</v>
      </c>
      <c r="B52" s="158" t="s">
        <v>444</v>
      </c>
      <c r="C52" s="158">
        <v>137737</v>
      </c>
      <c r="D52" s="158">
        <v>91206</v>
      </c>
      <c r="E52" s="172">
        <v>0.66220000000000001</v>
      </c>
      <c r="F52" s="158">
        <v>137721</v>
      </c>
      <c r="G52" s="172">
        <v>0.99990000000000001</v>
      </c>
    </row>
    <row r="53" spans="1:7" ht="15.75" customHeight="1">
      <c r="A53" s="158" t="s">
        <v>26</v>
      </c>
      <c r="B53" s="158" t="s">
        <v>445</v>
      </c>
      <c r="C53" s="158">
        <v>114314</v>
      </c>
      <c r="D53" s="158">
        <v>75566</v>
      </c>
      <c r="E53" s="172">
        <v>0.66100000000000003</v>
      </c>
      <c r="F53" s="158">
        <v>114280</v>
      </c>
      <c r="G53" s="172">
        <v>0.99970000000000003</v>
      </c>
    </row>
    <row r="54" spans="1:7" ht="15.75" customHeight="1">
      <c r="A54" s="158" t="s">
        <v>26</v>
      </c>
      <c r="B54" s="158" t="s">
        <v>446</v>
      </c>
      <c r="C54" s="158">
        <v>123480</v>
      </c>
      <c r="D54" s="158">
        <v>82480</v>
      </c>
      <c r="E54" s="172">
        <v>0.66800000000000004</v>
      </c>
      <c r="F54" s="158">
        <v>123457</v>
      </c>
      <c r="G54" s="172">
        <v>0.99980000000000002</v>
      </c>
    </row>
    <row r="55" spans="1:7" ht="15.75" customHeight="1">
      <c r="A55" s="158" t="s">
        <v>26</v>
      </c>
      <c r="B55" s="158" t="s">
        <v>447</v>
      </c>
      <c r="C55" s="158">
        <v>89520</v>
      </c>
      <c r="D55" s="158">
        <v>60782</v>
      </c>
      <c r="E55" s="172">
        <v>0.67900000000000005</v>
      </c>
      <c r="F55" s="158">
        <v>89493</v>
      </c>
      <c r="G55" s="172">
        <v>0.99970000000000003</v>
      </c>
    </row>
    <row r="56" spans="1:7" ht="15.75" customHeight="1">
      <c r="A56" s="158" t="s">
        <v>26</v>
      </c>
      <c r="B56" s="158" t="s">
        <v>448</v>
      </c>
      <c r="C56" s="158">
        <v>103321</v>
      </c>
      <c r="D56" s="158">
        <v>70139</v>
      </c>
      <c r="E56" s="172">
        <v>0.67879999999999996</v>
      </c>
      <c r="F56" s="158">
        <v>103295</v>
      </c>
      <c r="G56" s="172">
        <v>0.99970000000000003</v>
      </c>
    </row>
    <row r="57" spans="1:7" ht="15.75" customHeight="1">
      <c r="A57" s="158" t="s">
        <v>26</v>
      </c>
      <c r="B57" s="158" t="s">
        <v>449</v>
      </c>
      <c r="C57" s="158">
        <v>104384</v>
      </c>
      <c r="D57" s="158">
        <v>71234</v>
      </c>
      <c r="E57" s="172">
        <v>0.68240000000000001</v>
      </c>
      <c r="F57" s="158">
        <v>104353</v>
      </c>
      <c r="G57" s="172">
        <v>0.99970000000000003</v>
      </c>
    </row>
    <row r="58" spans="1:7" ht="15.75" customHeight="1">
      <c r="A58" s="158" t="s">
        <v>26</v>
      </c>
      <c r="B58" s="158" t="s">
        <v>450</v>
      </c>
      <c r="C58" s="158">
        <v>97762</v>
      </c>
      <c r="D58" s="158">
        <v>65745</v>
      </c>
      <c r="E58" s="172">
        <v>0.67249999999999999</v>
      </c>
      <c r="F58" s="158">
        <v>97746</v>
      </c>
      <c r="G58" s="172">
        <v>0.99980000000000002</v>
      </c>
    </row>
    <row r="59" spans="1:7" ht="15.75" customHeight="1">
      <c r="A59" s="158" t="s">
        <v>26</v>
      </c>
      <c r="B59" s="158" t="s">
        <v>451</v>
      </c>
      <c r="C59" s="158">
        <v>77067</v>
      </c>
      <c r="D59" s="158">
        <v>49765</v>
      </c>
      <c r="E59" s="172">
        <v>0.64570000000000005</v>
      </c>
      <c r="F59" s="158">
        <v>77044</v>
      </c>
      <c r="G59" s="172">
        <v>0.99970000000000003</v>
      </c>
    </row>
    <row r="60" spans="1:7" ht="15.75" customHeight="1">
      <c r="A60" s="158" t="s">
        <v>26</v>
      </c>
      <c r="B60" s="158" t="s">
        <v>452</v>
      </c>
      <c r="C60" s="158">
        <v>69179</v>
      </c>
      <c r="D60" s="158">
        <v>46007</v>
      </c>
      <c r="E60" s="172">
        <v>0.66500000000000004</v>
      </c>
      <c r="F60" s="158">
        <v>69158</v>
      </c>
      <c r="G60" s="172">
        <v>0.99970000000000003</v>
      </c>
    </row>
    <row r="61" spans="1:7" ht="15.75" customHeight="1">
      <c r="A61" s="158" t="s">
        <v>26</v>
      </c>
      <c r="B61" s="158" t="s">
        <v>453</v>
      </c>
      <c r="C61" s="158">
        <v>60301</v>
      </c>
      <c r="D61" s="158">
        <v>40787</v>
      </c>
      <c r="E61" s="172">
        <v>0.6764</v>
      </c>
      <c r="F61" s="158">
        <v>60284</v>
      </c>
      <c r="G61" s="172">
        <v>0.99970000000000003</v>
      </c>
    </row>
    <row r="62" spans="1:7" ht="15.75" customHeight="1">
      <c r="A62" s="158" t="s">
        <v>26</v>
      </c>
      <c r="B62" s="158" t="s">
        <v>454</v>
      </c>
      <c r="C62" s="158">
        <v>63886</v>
      </c>
      <c r="D62" s="158">
        <v>47118</v>
      </c>
      <c r="E62" s="172">
        <v>0.73750000000000004</v>
      </c>
      <c r="F62" s="158">
        <v>63859</v>
      </c>
      <c r="G62" s="172">
        <v>0.99960000000000004</v>
      </c>
    </row>
    <row r="63" spans="1:7" ht="15.75" customHeight="1">
      <c r="A63" s="158" t="s">
        <v>26</v>
      </c>
      <c r="B63" s="158" t="s">
        <v>455</v>
      </c>
      <c r="C63" s="158">
        <v>57521</v>
      </c>
      <c r="D63" s="158">
        <v>37927</v>
      </c>
      <c r="E63" s="172">
        <v>0.65939999999999999</v>
      </c>
      <c r="F63" s="158">
        <v>57507</v>
      </c>
      <c r="G63" s="172">
        <v>0.99980000000000002</v>
      </c>
    </row>
    <row r="64" spans="1:7" ht="15.75" customHeight="1">
      <c r="A64" s="158" t="s">
        <v>26</v>
      </c>
      <c r="B64" s="158" t="s">
        <v>456</v>
      </c>
      <c r="C64" s="158">
        <v>57313</v>
      </c>
      <c r="D64" s="158">
        <v>38126</v>
      </c>
      <c r="E64" s="172">
        <v>0.66520000000000001</v>
      </c>
      <c r="F64" s="158">
        <v>57300</v>
      </c>
      <c r="G64" s="172">
        <v>0.99980000000000002</v>
      </c>
    </row>
    <row r="65" spans="1:7" ht="15.75" customHeight="1">
      <c r="A65" s="158" t="s">
        <v>26</v>
      </c>
      <c r="B65" s="158" t="s">
        <v>457</v>
      </c>
      <c r="C65" s="158">
        <v>47757</v>
      </c>
      <c r="D65" s="158">
        <v>32585</v>
      </c>
      <c r="E65" s="172">
        <v>0.68230000000000002</v>
      </c>
      <c r="F65" s="158">
        <v>47736</v>
      </c>
      <c r="G65" s="172">
        <v>0.99960000000000004</v>
      </c>
    </row>
    <row r="66" spans="1:7" ht="15.75" customHeight="1">
      <c r="A66" s="158" t="s">
        <v>26</v>
      </c>
      <c r="B66" s="158" t="s">
        <v>458</v>
      </c>
      <c r="C66" s="158">
        <v>46151</v>
      </c>
      <c r="D66" s="158">
        <v>31686</v>
      </c>
      <c r="E66" s="172">
        <v>0.68659999999999999</v>
      </c>
      <c r="F66" s="158">
        <v>46143</v>
      </c>
      <c r="G66" s="172">
        <v>0.99980000000000002</v>
      </c>
    </row>
    <row r="67" spans="1:7" ht="15.75" customHeight="1">
      <c r="A67" s="158" t="s">
        <v>26</v>
      </c>
      <c r="B67" s="158" t="s">
        <v>459</v>
      </c>
      <c r="C67" s="158">
        <v>32864</v>
      </c>
      <c r="D67" s="158">
        <v>17941</v>
      </c>
      <c r="E67" s="172">
        <v>0.54590000000000005</v>
      </c>
      <c r="F67" s="158">
        <v>32851</v>
      </c>
      <c r="G67" s="172">
        <v>0.99960000000000004</v>
      </c>
    </row>
    <row r="68" spans="1:7" ht="15.75" customHeight="1">
      <c r="A68" s="158" t="s">
        <v>26</v>
      </c>
      <c r="B68" s="158" t="s">
        <v>460</v>
      </c>
      <c r="C68" s="158">
        <v>31668</v>
      </c>
      <c r="D68" s="158">
        <v>21732</v>
      </c>
      <c r="E68" s="172">
        <v>0.68620000000000003</v>
      </c>
      <c r="F68" s="158">
        <v>31632</v>
      </c>
      <c r="G68" s="172">
        <v>0.99890000000000001</v>
      </c>
    </row>
    <row r="69" spans="1:7" ht="15.75" customHeight="1"/>
  </sheetData>
  <pageMargins left="0.7" right="0.7" top="0.75" bottom="0.75" header="0.3" footer="0.3"/>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21"/>
  <sheetViews>
    <sheetView workbookViewId="0">
      <selection sqref="A1:H1"/>
    </sheetView>
  </sheetViews>
  <sheetFormatPr defaultColWidth="11.125" defaultRowHeight="15" customHeight="1"/>
  <cols>
    <col min="1" max="1" width="13.375" customWidth="1"/>
    <col min="2" max="4" width="10.375" customWidth="1"/>
    <col min="5" max="5" width="12.375" customWidth="1"/>
    <col min="6" max="18" width="10.375" customWidth="1"/>
    <col min="19" max="26" width="11.125" customWidth="1"/>
  </cols>
  <sheetData>
    <row r="1" spans="1:8" ht="15.75" customHeight="1">
      <c r="A1" s="246" t="s">
        <v>7647</v>
      </c>
      <c r="B1" s="247"/>
      <c r="C1" s="247"/>
      <c r="D1" s="247"/>
      <c r="E1" s="247"/>
      <c r="F1" s="247"/>
      <c r="G1" s="247"/>
      <c r="H1" s="247"/>
    </row>
    <row r="2" spans="1:8" ht="48.75" customHeight="1">
      <c r="A2" s="9" t="s">
        <v>275</v>
      </c>
      <c r="B2" s="9" t="s">
        <v>324</v>
      </c>
      <c r="C2" s="9" t="s">
        <v>325</v>
      </c>
      <c r="D2" s="9" t="s">
        <v>117</v>
      </c>
      <c r="E2" s="9" t="s">
        <v>326</v>
      </c>
      <c r="F2" s="9" t="s">
        <v>124</v>
      </c>
      <c r="G2" s="9" t="s">
        <v>327</v>
      </c>
      <c r="H2" s="9" t="s">
        <v>328</v>
      </c>
    </row>
    <row r="3" spans="1:8" ht="15.75" customHeight="1">
      <c r="A3" s="9" t="s">
        <v>276</v>
      </c>
      <c r="B3" s="9" t="s">
        <v>329</v>
      </c>
      <c r="C3" s="9">
        <v>1820</v>
      </c>
      <c r="D3" s="9">
        <v>1094</v>
      </c>
      <c r="E3" s="9">
        <v>726</v>
      </c>
      <c r="F3" s="9">
        <v>0</v>
      </c>
      <c r="G3" s="9">
        <v>0</v>
      </c>
      <c r="H3" s="9">
        <v>0</v>
      </c>
    </row>
    <row r="4" spans="1:8" ht="15.75" customHeight="1">
      <c r="A4" s="9" t="s">
        <v>287</v>
      </c>
      <c r="B4" s="9" t="s">
        <v>329</v>
      </c>
      <c r="C4" s="9">
        <v>5307</v>
      </c>
      <c r="D4" s="9">
        <v>4873</v>
      </c>
      <c r="E4" s="9">
        <v>258</v>
      </c>
      <c r="F4" s="9">
        <v>159</v>
      </c>
      <c r="G4" s="9">
        <v>17</v>
      </c>
      <c r="H4" s="9">
        <v>0</v>
      </c>
    </row>
    <row r="5" spans="1:8" ht="15.75" customHeight="1">
      <c r="A5" s="9" t="s">
        <v>330</v>
      </c>
      <c r="B5" s="9" t="s">
        <v>329</v>
      </c>
      <c r="C5" s="9">
        <v>2846</v>
      </c>
      <c r="D5" s="9">
        <v>2379</v>
      </c>
      <c r="E5" s="9">
        <v>467</v>
      </c>
      <c r="F5" s="9">
        <v>0</v>
      </c>
      <c r="G5" s="9">
        <v>0</v>
      </c>
      <c r="H5" s="9">
        <v>0</v>
      </c>
    </row>
    <row r="6" spans="1:8" ht="15.75" customHeight="1">
      <c r="A6" s="9" t="s">
        <v>295</v>
      </c>
      <c r="B6" s="9" t="s">
        <v>329</v>
      </c>
      <c r="C6" s="9">
        <v>6375</v>
      </c>
      <c r="D6" s="9">
        <v>5974</v>
      </c>
      <c r="E6" s="9">
        <v>89</v>
      </c>
      <c r="F6" s="9">
        <v>0</v>
      </c>
      <c r="G6" s="9">
        <v>312</v>
      </c>
      <c r="H6" s="9">
        <v>0</v>
      </c>
    </row>
    <row r="7" spans="1:8" ht="15.75" customHeight="1">
      <c r="A7" s="9" t="s">
        <v>298</v>
      </c>
      <c r="B7" s="9" t="s">
        <v>329</v>
      </c>
      <c r="C7" s="9">
        <v>14348</v>
      </c>
      <c r="D7" s="9">
        <v>11740</v>
      </c>
      <c r="E7" s="9">
        <v>0</v>
      </c>
      <c r="F7" s="9">
        <v>2608</v>
      </c>
      <c r="G7" s="9">
        <v>0</v>
      </c>
      <c r="H7" s="9">
        <v>0</v>
      </c>
    </row>
    <row r="8" spans="1:8" ht="15.75" customHeight="1">
      <c r="A8" s="9" t="s">
        <v>319</v>
      </c>
      <c r="B8" s="9" t="s">
        <v>329</v>
      </c>
      <c r="C8" s="9">
        <v>19</v>
      </c>
      <c r="D8" s="9">
        <v>0</v>
      </c>
      <c r="E8" s="9">
        <v>0</v>
      </c>
      <c r="F8" s="9">
        <v>19</v>
      </c>
      <c r="G8" s="9">
        <v>0</v>
      </c>
      <c r="H8" s="9">
        <v>0</v>
      </c>
    </row>
    <row r="9" spans="1:8" ht="15.75" customHeight="1">
      <c r="A9" s="9" t="s">
        <v>300</v>
      </c>
      <c r="B9" s="9" t="s">
        <v>329</v>
      </c>
      <c r="C9" s="9">
        <v>23145</v>
      </c>
      <c r="D9" s="9">
        <v>12375</v>
      </c>
      <c r="E9" s="9">
        <v>7868</v>
      </c>
      <c r="F9" s="9">
        <v>0</v>
      </c>
      <c r="G9" s="9">
        <v>344</v>
      </c>
      <c r="H9" s="9">
        <v>2558</v>
      </c>
    </row>
    <row r="10" spans="1:8" ht="15.75" customHeight="1">
      <c r="A10" s="9" t="s">
        <v>311</v>
      </c>
      <c r="B10" s="9" t="s">
        <v>329</v>
      </c>
      <c r="C10" s="9">
        <v>4787</v>
      </c>
      <c r="D10" s="9">
        <v>4787</v>
      </c>
      <c r="E10" s="9">
        <v>0</v>
      </c>
      <c r="F10" s="9">
        <v>0</v>
      </c>
      <c r="G10" s="9">
        <v>0</v>
      </c>
      <c r="H10" s="9">
        <v>0</v>
      </c>
    </row>
    <row r="11" spans="1:8" ht="15.75" customHeight="1">
      <c r="A11" s="9" t="s">
        <v>303</v>
      </c>
      <c r="B11" s="9" t="s">
        <v>329</v>
      </c>
      <c r="C11" s="9">
        <v>6117</v>
      </c>
      <c r="D11" s="9">
        <v>5018</v>
      </c>
      <c r="E11" s="9">
        <v>731</v>
      </c>
      <c r="F11" s="9">
        <v>0</v>
      </c>
      <c r="G11" s="9">
        <v>368</v>
      </c>
      <c r="H11" s="9">
        <v>0</v>
      </c>
    </row>
    <row r="12" spans="1:8" ht="15.75" customHeight="1">
      <c r="A12" s="9" t="s">
        <v>197</v>
      </c>
      <c r="B12" s="9" t="s">
        <v>329</v>
      </c>
      <c r="C12" s="9">
        <v>12067</v>
      </c>
      <c r="D12" s="9">
        <v>8760</v>
      </c>
      <c r="E12" s="9">
        <v>3006</v>
      </c>
      <c r="F12" s="9">
        <v>0</v>
      </c>
      <c r="G12" s="9">
        <v>301</v>
      </c>
      <c r="H12" s="9">
        <v>0</v>
      </c>
    </row>
    <row r="13" spans="1:8" ht="15.75" customHeight="1">
      <c r="A13" s="9" t="s">
        <v>331</v>
      </c>
      <c r="B13" s="9" t="s">
        <v>329</v>
      </c>
      <c r="C13" s="9">
        <v>1117</v>
      </c>
      <c r="D13" s="9">
        <v>1103</v>
      </c>
      <c r="E13" s="9">
        <v>14</v>
      </c>
      <c r="F13" s="9">
        <v>0</v>
      </c>
      <c r="G13" s="9">
        <v>0</v>
      </c>
      <c r="H13" s="9">
        <v>0</v>
      </c>
    </row>
    <row r="14" spans="1:8" ht="15.75" customHeight="1">
      <c r="A14" s="9" t="s">
        <v>293</v>
      </c>
      <c r="B14" s="9" t="s">
        <v>329</v>
      </c>
      <c r="C14" s="9">
        <v>21000</v>
      </c>
      <c r="D14" s="9">
        <v>14711</v>
      </c>
      <c r="E14" s="9">
        <v>1739</v>
      </c>
      <c r="F14" s="9">
        <v>3294</v>
      </c>
      <c r="G14" s="9">
        <v>1256</v>
      </c>
      <c r="H14" s="9">
        <v>0</v>
      </c>
    </row>
    <row r="15" spans="1:8" ht="15.75" customHeight="1">
      <c r="A15" s="9" t="s">
        <v>313</v>
      </c>
      <c r="B15" s="9" t="s">
        <v>329</v>
      </c>
      <c r="C15" s="9">
        <v>5867</v>
      </c>
      <c r="D15" s="9">
        <v>1770</v>
      </c>
      <c r="E15" s="9">
        <v>0</v>
      </c>
      <c r="F15" s="9">
        <v>4097</v>
      </c>
      <c r="G15" s="9">
        <v>0</v>
      </c>
      <c r="H15" s="9">
        <v>0</v>
      </c>
    </row>
    <row r="16" spans="1:8" ht="15.75" customHeight="1">
      <c r="A16" s="8" t="s">
        <v>332</v>
      </c>
      <c r="B16" s="9" t="s">
        <v>329</v>
      </c>
      <c r="C16" s="9">
        <v>4125</v>
      </c>
      <c r="D16" s="9">
        <v>0</v>
      </c>
      <c r="E16" s="9">
        <v>0</v>
      </c>
      <c r="F16" s="9">
        <v>4125</v>
      </c>
      <c r="G16" s="9">
        <v>0</v>
      </c>
      <c r="H16" s="9">
        <v>0</v>
      </c>
    </row>
    <row r="17" spans="1:8" ht="15.75" customHeight="1">
      <c r="A17" s="9" t="s">
        <v>335</v>
      </c>
      <c r="B17" s="9" t="s">
        <v>329</v>
      </c>
      <c r="C17" s="9">
        <v>1046</v>
      </c>
      <c r="D17" s="9">
        <v>784</v>
      </c>
      <c r="E17" s="9">
        <v>151</v>
      </c>
      <c r="F17" s="9">
        <v>0</v>
      </c>
      <c r="G17" s="9">
        <v>111</v>
      </c>
      <c r="H17" s="9">
        <v>0</v>
      </c>
    </row>
    <row r="18" spans="1:8" ht="15.75" customHeight="1">
      <c r="A18" s="66" t="s">
        <v>336</v>
      </c>
    </row>
    <row r="19" spans="1:8" ht="15.75" customHeight="1">
      <c r="A19" s="10"/>
    </row>
    <row r="20" spans="1:8" ht="15.75" customHeight="1">
      <c r="A20" s="10"/>
    </row>
    <row r="21" spans="1:8" ht="15.75" customHeight="1">
      <c r="A21" s="10"/>
    </row>
  </sheetData>
  <mergeCells count="1">
    <mergeCell ref="A1:H1"/>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23"/>
  <sheetViews>
    <sheetView workbookViewId="0"/>
  </sheetViews>
  <sheetFormatPr defaultColWidth="11.125" defaultRowHeight="15" customHeight="1"/>
  <cols>
    <col min="1" max="1" width="27" customWidth="1"/>
    <col min="2" max="2" width="31.875" customWidth="1"/>
    <col min="3" max="12" width="10.375" customWidth="1"/>
    <col min="13" max="26" width="11.125" customWidth="1"/>
  </cols>
  <sheetData>
    <row r="1" spans="1:4" ht="15.75" customHeight="1">
      <c r="A1" s="12" t="s">
        <v>7648</v>
      </c>
      <c r="B1" s="1"/>
    </row>
    <row r="2" spans="1:4" ht="15.75" customHeight="1">
      <c r="A2" s="9" t="s">
        <v>333</v>
      </c>
      <c r="B2" s="9" t="s">
        <v>334</v>
      </c>
      <c r="C2" s="64"/>
      <c r="D2" s="65"/>
    </row>
    <row r="3" spans="1:4" ht="15.75" customHeight="1">
      <c r="A3" s="9" t="s">
        <v>337</v>
      </c>
      <c r="B3" s="67">
        <v>17799</v>
      </c>
      <c r="C3" s="64"/>
      <c r="D3" s="65"/>
    </row>
    <row r="4" spans="1:4" ht="15.75" customHeight="1">
      <c r="A4" s="9" t="s">
        <v>338</v>
      </c>
      <c r="B4" s="67">
        <v>2211</v>
      </c>
      <c r="C4" s="64"/>
      <c r="D4" s="65"/>
    </row>
    <row r="5" spans="1:4" ht="15.75" customHeight="1">
      <c r="A5" s="9" t="s">
        <v>339</v>
      </c>
      <c r="B5" s="67">
        <v>249</v>
      </c>
      <c r="C5" s="64"/>
      <c r="D5" s="65"/>
    </row>
    <row r="6" spans="1:4" ht="15.75" customHeight="1">
      <c r="A6" s="9" t="s">
        <v>340</v>
      </c>
      <c r="B6" s="67">
        <v>3310</v>
      </c>
      <c r="C6" s="64"/>
      <c r="D6" s="65"/>
    </row>
    <row r="7" spans="1:4" ht="15.75" customHeight="1">
      <c r="A7" s="68" t="s">
        <v>341</v>
      </c>
      <c r="B7" s="67">
        <v>3115</v>
      </c>
      <c r="C7" s="64"/>
      <c r="D7" s="65"/>
    </row>
    <row r="8" spans="1:4" ht="15.75" customHeight="1">
      <c r="A8" s="68" t="s">
        <v>342</v>
      </c>
      <c r="B8" s="67">
        <v>315</v>
      </c>
      <c r="C8" s="64"/>
      <c r="D8" s="65"/>
    </row>
    <row r="9" spans="1:4" ht="15.75" customHeight="1">
      <c r="A9" s="68" t="s">
        <v>162</v>
      </c>
      <c r="B9" s="67">
        <v>268</v>
      </c>
      <c r="C9" s="64"/>
      <c r="D9" s="65"/>
    </row>
    <row r="10" spans="1:4" ht="15.75" customHeight="1">
      <c r="A10" s="67" t="s">
        <v>343</v>
      </c>
      <c r="B10" s="67">
        <v>75</v>
      </c>
      <c r="C10" s="64"/>
      <c r="D10" s="65"/>
    </row>
    <row r="11" spans="1:4" ht="15.75" customHeight="1">
      <c r="A11" s="67" t="s">
        <v>344</v>
      </c>
      <c r="B11" s="67">
        <v>124</v>
      </c>
      <c r="C11" s="64"/>
      <c r="D11" s="65"/>
    </row>
    <row r="12" spans="1:4" ht="15.75" customHeight="1">
      <c r="A12" s="67" t="s">
        <v>7631</v>
      </c>
      <c r="B12" s="67">
        <v>482</v>
      </c>
    </row>
    <row r="13" spans="1:4" ht="15.75" customHeight="1"/>
    <row r="14" spans="1:4" ht="15.75" customHeight="1">
      <c r="C14" s="69"/>
    </row>
    <row r="15" spans="1:4" ht="15.75" customHeight="1">
      <c r="A15" s="64"/>
      <c r="C15" s="69"/>
    </row>
    <row r="16" spans="1:4" ht="15.75" customHeight="1">
      <c r="A16" s="64"/>
      <c r="C16" s="69"/>
    </row>
    <row r="17" spans="1:3" ht="15.75" customHeight="1">
      <c r="A17" s="64"/>
      <c r="B17" s="65"/>
      <c r="C17" s="65"/>
    </row>
    <row r="18" spans="1:3" ht="15.75" customHeight="1">
      <c r="A18" s="64"/>
      <c r="B18" s="65"/>
      <c r="C18" s="69"/>
    </row>
    <row r="19" spans="1:3" ht="15.75" customHeight="1">
      <c r="A19" s="64"/>
      <c r="B19" s="65"/>
      <c r="C19" s="69"/>
    </row>
    <row r="20" spans="1:3" ht="15.75" customHeight="1">
      <c r="A20" s="64"/>
      <c r="B20" s="65"/>
      <c r="C20" s="69"/>
    </row>
    <row r="21" spans="1:3" ht="15.75" customHeight="1">
      <c r="A21" s="64"/>
      <c r="B21" s="65"/>
      <c r="C21" s="69"/>
    </row>
    <row r="22" spans="1:3" ht="15.75">
      <c r="A22" s="64"/>
      <c r="B22" s="65"/>
      <c r="C22" s="65"/>
    </row>
    <row r="23" spans="1:3" ht="15.75">
      <c r="A23" s="64"/>
      <c r="B23" s="65"/>
      <c r="C23" s="69"/>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1"/>
  <sheetViews>
    <sheetView workbookViewId="0"/>
  </sheetViews>
  <sheetFormatPr defaultColWidth="11.125" defaultRowHeight="15" customHeight="1"/>
  <cols>
    <col min="1" max="1" width="19" customWidth="1"/>
    <col min="2" max="2" width="24.375" customWidth="1"/>
    <col min="3" max="3" width="35" customWidth="1"/>
    <col min="4" max="13" width="10.375" customWidth="1"/>
    <col min="14" max="26" width="11.125" customWidth="1"/>
  </cols>
  <sheetData>
    <row r="1" spans="1:26" ht="15.75" customHeight="1">
      <c r="A1" s="61" t="s">
        <v>7649</v>
      </c>
      <c r="B1" s="38"/>
      <c r="C1" s="38"/>
      <c r="D1" s="19"/>
      <c r="E1" s="19"/>
      <c r="F1" s="19"/>
      <c r="G1" s="19"/>
      <c r="H1" s="19"/>
      <c r="I1" s="19"/>
      <c r="J1" s="19"/>
      <c r="K1" s="19"/>
      <c r="L1" s="19"/>
      <c r="M1" s="19"/>
      <c r="N1" s="19"/>
      <c r="O1" s="19"/>
      <c r="P1" s="19"/>
      <c r="Q1" s="19"/>
      <c r="R1" s="19"/>
      <c r="S1" s="19"/>
      <c r="T1" s="19"/>
      <c r="U1" s="19"/>
      <c r="V1" s="19"/>
      <c r="W1" s="19"/>
      <c r="X1" s="19"/>
      <c r="Y1" s="19"/>
      <c r="Z1" s="19"/>
    </row>
    <row r="2" spans="1:26" ht="15.75" customHeight="1">
      <c r="A2" s="55"/>
      <c r="B2" s="55" t="s">
        <v>189</v>
      </c>
      <c r="C2" s="55" t="s">
        <v>188</v>
      </c>
      <c r="D2" s="19"/>
      <c r="E2" s="19"/>
      <c r="F2" s="19"/>
      <c r="G2" s="19"/>
      <c r="H2" s="19"/>
      <c r="I2" s="19"/>
      <c r="J2" s="19"/>
      <c r="K2" s="19"/>
      <c r="L2" s="19"/>
      <c r="M2" s="19"/>
      <c r="N2" s="19"/>
      <c r="O2" s="19"/>
      <c r="P2" s="19"/>
      <c r="Q2" s="19"/>
      <c r="R2" s="19"/>
      <c r="S2" s="19"/>
      <c r="T2" s="19"/>
      <c r="U2" s="19"/>
      <c r="V2" s="19"/>
      <c r="W2" s="19"/>
      <c r="X2" s="19"/>
      <c r="Y2" s="19"/>
      <c r="Z2" s="19"/>
    </row>
    <row r="3" spans="1:26" ht="15.75" customHeight="1">
      <c r="A3" s="55" t="s">
        <v>42</v>
      </c>
      <c r="B3" s="55" t="s">
        <v>353</v>
      </c>
      <c r="C3" s="55" t="s">
        <v>354</v>
      </c>
      <c r="D3" s="19"/>
      <c r="E3" s="19"/>
      <c r="F3" s="19"/>
      <c r="G3" s="19"/>
      <c r="H3" s="19"/>
      <c r="I3" s="19"/>
      <c r="J3" s="19"/>
      <c r="K3" s="19"/>
      <c r="L3" s="19"/>
      <c r="M3" s="19"/>
      <c r="N3" s="19"/>
      <c r="O3" s="19"/>
      <c r="P3" s="19"/>
      <c r="Q3" s="19"/>
      <c r="R3" s="19"/>
      <c r="S3" s="19"/>
      <c r="T3" s="19"/>
      <c r="U3" s="19"/>
      <c r="V3" s="19"/>
      <c r="W3" s="19"/>
      <c r="X3" s="19"/>
      <c r="Y3" s="19"/>
      <c r="Z3" s="19"/>
    </row>
    <row r="4" spans="1:26" ht="15.75" customHeight="1">
      <c r="A4" s="55" t="s">
        <v>26</v>
      </c>
      <c r="B4" s="55" t="s">
        <v>355</v>
      </c>
      <c r="C4" s="55" t="s">
        <v>356</v>
      </c>
      <c r="D4" s="19"/>
      <c r="E4" s="19"/>
      <c r="F4" s="19"/>
      <c r="G4" s="19"/>
      <c r="H4" s="19"/>
      <c r="I4" s="19"/>
      <c r="J4" s="19"/>
      <c r="K4" s="19"/>
      <c r="L4" s="19"/>
      <c r="M4" s="19"/>
      <c r="N4" s="19"/>
      <c r="O4" s="19"/>
      <c r="P4" s="19"/>
      <c r="Q4" s="19"/>
      <c r="R4" s="19"/>
      <c r="S4" s="19"/>
      <c r="T4" s="19"/>
      <c r="U4" s="19"/>
      <c r="V4" s="19"/>
      <c r="W4" s="19"/>
      <c r="X4" s="19"/>
      <c r="Y4" s="19"/>
      <c r="Z4" s="19"/>
    </row>
    <row r="5" spans="1:26" ht="15.75" customHeight="1">
      <c r="A5" s="55" t="s">
        <v>21</v>
      </c>
      <c r="B5" s="55" t="s">
        <v>357</v>
      </c>
      <c r="C5" s="55" t="s">
        <v>358</v>
      </c>
      <c r="D5" s="19"/>
      <c r="E5" s="19"/>
      <c r="F5" s="19"/>
      <c r="G5" s="19"/>
      <c r="H5" s="19"/>
      <c r="I5" s="19"/>
      <c r="J5" s="19"/>
      <c r="K5" s="19"/>
      <c r="L5" s="19"/>
      <c r="M5" s="19"/>
      <c r="N5" s="19"/>
      <c r="O5" s="19"/>
      <c r="P5" s="19"/>
      <c r="Q5" s="19"/>
      <c r="R5" s="19"/>
      <c r="S5" s="19"/>
      <c r="T5" s="19"/>
      <c r="U5" s="19"/>
      <c r="V5" s="19"/>
      <c r="W5" s="19"/>
      <c r="X5" s="19"/>
      <c r="Y5" s="19"/>
      <c r="Z5" s="19"/>
    </row>
    <row r="6" spans="1:26" ht="15.75" customHeight="1">
      <c r="A6" s="18"/>
      <c r="B6" s="38"/>
      <c r="C6" s="38"/>
      <c r="D6" s="19"/>
      <c r="E6" s="19"/>
      <c r="F6" s="19"/>
      <c r="G6" s="19"/>
      <c r="H6" s="19"/>
      <c r="I6" s="19"/>
      <c r="J6" s="19"/>
      <c r="K6" s="19"/>
      <c r="L6" s="19"/>
      <c r="M6" s="19"/>
      <c r="N6" s="19"/>
      <c r="O6" s="19"/>
      <c r="P6" s="19"/>
      <c r="Q6" s="19"/>
      <c r="R6" s="19"/>
      <c r="S6" s="19"/>
      <c r="T6" s="19"/>
      <c r="U6" s="19"/>
      <c r="V6" s="19"/>
      <c r="W6" s="19"/>
      <c r="X6" s="19"/>
      <c r="Y6" s="19"/>
      <c r="Z6" s="19"/>
    </row>
    <row r="7" spans="1:26" ht="15.75" customHeight="1">
      <c r="A7" s="18" t="s">
        <v>359</v>
      </c>
      <c r="B7" s="38"/>
      <c r="C7" s="38"/>
      <c r="D7" s="19"/>
      <c r="E7" s="19"/>
      <c r="F7" s="19"/>
      <c r="G7" s="19"/>
      <c r="H7" s="19"/>
      <c r="I7" s="19"/>
      <c r="J7" s="19"/>
      <c r="K7" s="19"/>
      <c r="L7" s="19"/>
      <c r="M7" s="19"/>
      <c r="N7" s="19"/>
      <c r="O7" s="19"/>
      <c r="P7" s="19"/>
      <c r="Q7" s="19"/>
      <c r="R7" s="19"/>
      <c r="S7" s="19"/>
      <c r="T7" s="19"/>
      <c r="U7" s="19"/>
      <c r="V7" s="19"/>
      <c r="W7" s="19"/>
      <c r="X7" s="19"/>
      <c r="Y7" s="19"/>
      <c r="Z7" s="19"/>
    </row>
    <row r="8" spans="1:26" ht="15.75" customHeight="1">
      <c r="A8" s="18" t="s">
        <v>360</v>
      </c>
      <c r="B8" s="38"/>
      <c r="C8" s="38"/>
      <c r="D8" s="19"/>
      <c r="E8" s="19"/>
      <c r="F8" s="19"/>
      <c r="G8" s="19"/>
      <c r="H8" s="19"/>
      <c r="I8" s="19"/>
      <c r="J8" s="19"/>
      <c r="K8" s="19"/>
      <c r="L8" s="19"/>
      <c r="M8" s="19"/>
      <c r="N8" s="19"/>
      <c r="O8" s="19"/>
      <c r="P8" s="19"/>
      <c r="Q8" s="19"/>
      <c r="R8" s="19"/>
      <c r="S8" s="19"/>
      <c r="T8" s="19"/>
      <c r="U8" s="19"/>
      <c r="V8" s="19"/>
      <c r="W8" s="19"/>
      <c r="X8" s="19"/>
      <c r="Y8" s="19"/>
      <c r="Z8" s="19"/>
    </row>
    <row r="9" spans="1:26" ht="15.75" customHeight="1">
      <c r="A9" s="38"/>
      <c r="B9" s="38"/>
      <c r="C9" s="38"/>
      <c r="D9" s="19"/>
      <c r="E9" s="19"/>
      <c r="F9" s="19"/>
      <c r="G9" s="19"/>
      <c r="H9" s="19"/>
      <c r="I9" s="19"/>
      <c r="J9" s="19"/>
      <c r="K9" s="19"/>
      <c r="L9" s="19"/>
      <c r="M9" s="19"/>
      <c r="N9" s="19"/>
      <c r="O9" s="19"/>
      <c r="P9" s="19"/>
      <c r="Q9" s="19"/>
      <c r="R9" s="19"/>
      <c r="S9" s="19"/>
      <c r="T9" s="19"/>
      <c r="U9" s="19"/>
      <c r="V9" s="19"/>
      <c r="W9" s="19"/>
      <c r="X9" s="19"/>
      <c r="Y9" s="19"/>
      <c r="Z9" s="19"/>
    </row>
    <row r="10" spans="1:26" ht="15.75" customHeight="1">
      <c r="A10" s="38"/>
      <c r="B10" s="38"/>
      <c r="C10" s="38"/>
      <c r="D10" s="19"/>
      <c r="E10" s="19"/>
      <c r="F10" s="19"/>
      <c r="G10" s="19"/>
      <c r="H10" s="19"/>
      <c r="I10" s="19"/>
      <c r="J10" s="19"/>
      <c r="K10" s="19"/>
      <c r="L10" s="19"/>
      <c r="M10" s="19"/>
      <c r="N10" s="19"/>
      <c r="O10" s="19"/>
      <c r="P10" s="19"/>
      <c r="Q10" s="19"/>
      <c r="R10" s="19"/>
      <c r="S10" s="19"/>
      <c r="T10" s="19"/>
      <c r="U10" s="19"/>
      <c r="V10" s="19"/>
      <c r="W10" s="19"/>
      <c r="X10" s="19"/>
      <c r="Y10" s="19"/>
      <c r="Z10" s="19"/>
    </row>
    <row r="11" spans="1:26" ht="15.75" customHeight="1">
      <c r="A11" s="38"/>
      <c r="B11" s="38"/>
      <c r="C11" s="38"/>
      <c r="D11" s="19"/>
      <c r="E11" s="19"/>
      <c r="F11" s="19"/>
      <c r="G11" s="19"/>
      <c r="H11" s="19"/>
      <c r="I11" s="19"/>
      <c r="J11" s="19"/>
      <c r="K11" s="19"/>
      <c r="L11" s="19"/>
      <c r="M11" s="19"/>
      <c r="N11" s="19"/>
      <c r="O11" s="19"/>
      <c r="P11" s="19"/>
      <c r="Q11" s="19"/>
      <c r="R11" s="19"/>
      <c r="S11" s="19"/>
      <c r="T11" s="19"/>
      <c r="U11" s="19"/>
      <c r="V11" s="19"/>
      <c r="W11" s="19"/>
      <c r="X11" s="19"/>
      <c r="Y11" s="19"/>
      <c r="Z11" s="19"/>
    </row>
    <row r="12" spans="1:26" ht="15.75" customHeight="1">
      <c r="A12" s="38"/>
      <c r="B12" s="38"/>
      <c r="C12" s="38"/>
      <c r="D12" s="19"/>
      <c r="E12" s="19"/>
      <c r="F12" s="19"/>
      <c r="G12" s="19"/>
      <c r="H12" s="19"/>
      <c r="I12" s="19"/>
      <c r="J12" s="19"/>
      <c r="K12" s="19"/>
      <c r="L12" s="19"/>
      <c r="M12" s="19"/>
      <c r="N12" s="19"/>
      <c r="O12" s="19"/>
      <c r="P12" s="19"/>
      <c r="Q12" s="19"/>
      <c r="R12" s="19"/>
      <c r="S12" s="19"/>
      <c r="T12" s="19"/>
      <c r="U12" s="19"/>
      <c r="V12" s="19"/>
      <c r="W12" s="19"/>
      <c r="X12" s="19"/>
      <c r="Y12" s="19"/>
      <c r="Z12" s="19"/>
    </row>
    <row r="13" spans="1:26" ht="15.75" customHeight="1">
      <c r="A13" s="38"/>
      <c r="B13" s="38"/>
      <c r="C13" s="38"/>
      <c r="D13" s="19"/>
      <c r="E13" s="19"/>
      <c r="F13" s="19"/>
      <c r="G13" s="19"/>
      <c r="H13" s="19"/>
      <c r="I13" s="19"/>
      <c r="J13" s="19"/>
      <c r="K13" s="19"/>
      <c r="L13" s="19"/>
      <c r="M13" s="19"/>
      <c r="N13" s="19"/>
      <c r="O13" s="19"/>
      <c r="P13" s="19"/>
      <c r="Q13" s="19"/>
      <c r="R13" s="19"/>
      <c r="S13" s="19"/>
      <c r="T13" s="19"/>
      <c r="U13" s="19"/>
      <c r="V13" s="19"/>
      <c r="W13" s="19"/>
      <c r="X13" s="19"/>
      <c r="Y13" s="19"/>
      <c r="Z13" s="19"/>
    </row>
    <row r="14" spans="1:26" ht="15.75" customHeight="1">
      <c r="A14" s="38"/>
      <c r="B14" s="38"/>
      <c r="C14" s="38"/>
      <c r="D14" s="19"/>
      <c r="E14" s="19"/>
      <c r="F14" s="19"/>
      <c r="G14" s="19"/>
      <c r="H14" s="19"/>
      <c r="I14" s="19"/>
      <c r="J14" s="19"/>
      <c r="K14" s="19"/>
      <c r="L14" s="19"/>
      <c r="M14" s="19"/>
      <c r="N14" s="19"/>
      <c r="O14" s="19"/>
      <c r="P14" s="19"/>
      <c r="Q14" s="19"/>
      <c r="R14" s="19"/>
      <c r="S14" s="19"/>
      <c r="T14" s="19"/>
      <c r="U14" s="19"/>
      <c r="V14" s="19"/>
      <c r="W14" s="19"/>
      <c r="X14" s="19"/>
      <c r="Y14" s="19"/>
      <c r="Z14" s="19"/>
    </row>
    <row r="15" spans="1:26" ht="15.75" customHeight="1">
      <c r="A15" s="38"/>
      <c r="B15" s="38"/>
      <c r="C15" s="38"/>
      <c r="D15" s="19"/>
      <c r="E15" s="19"/>
      <c r="F15" s="19"/>
      <c r="G15" s="19"/>
      <c r="H15" s="19"/>
      <c r="I15" s="19"/>
      <c r="J15" s="19"/>
      <c r="K15" s="19"/>
      <c r="L15" s="19"/>
      <c r="M15" s="19"/>
      <c r="N15" s="19"/>
      <c r="O15" s="19"/>
      <c r="P15" s="19"/>
      <c r="Q15" s="19"/>
      <c r="R15" s="19"/>
      <c r="S15" s="19"/>
      <c r="T15" s="19"/>
      <c r="U15" s="19"/>
      <c r="V15" s="19"/>
      <c r="W15" s="19"/>
      <c r="X15" s="19"/>
      <c r="Y15" s="19"/>
      <c r="Z15" s="19"/>
    </row>
    <row r="16" spans="1:26" ht="15.75" customHeight="1">
      <c r="A16" s="38"/>
      <c r="B16" s="38"/>
      <c r="C16" s="38"/>
      <c r="D16" s="19"/>
      <c r="E16" s="19"/>
      <c r="F16" s="19"/>
      <c r="G16" s="19"/>
      <c r="H16" s="19"/>
      <c r="I16" s="19"/>
      <c r="J16" s="19"/>
      <c r="K16" s="19"/>
      <c r="L16" s="19"/>
      <c r="M16" s="19"/>
      <c r="N16" s="19"/>
      <c r="O16" s="19"/>
      <c r="P16" s="19"/>
      <c r="Q16" s="19"/>
      <c r="R16" s="19"/>
      <c r="S16" s="19"/>
      <c r="T16" s="19"/>
      <c r="U16" s="19"/>
      <c r="V16" s="19"/>
      <c r="W16" s="19"/>
      <c r="X16" s="19"/>
      <c r="Y16" s="19"/>
      <c r="Z16" s="19"/>
    </row>
    <row r="17" spans="1:26" ht="15.75" customHeight="1">
      <c r="A17" s="38"/>
      <c r="B17" s="38"/>
      <c r="C17" s="38"/>
      <c r="D17" s="19"/>
      <c r="E17" s="19"/>
      <c r="F17" s="19"/>
      <c r="G17" s="19"/>
      <c r="H17" s="19"/>
      <c r="I17" s="19"/>
      <c r="J17" s="19"/>
      <c r="K17" s="19"/>
      <c r="L17" s="19"/>
      <c r="M17" s="19"/>
      <c r="N17" s="19"/>
      <c r="O17" s="19"/>
      <c r="P17" s="19"/>
      <c r="Q17" s="19"/>
      <c r="R17" s="19"/>
      <c r="S17" s="19"/>
      <c r="T17" s="19"/>
      <c r="U17" s="19"/>
      <c r="V17" s="19"/>
      <c r="W17" s="19"/>
      <c r="X17" s="19"/>
      <c r="Y17" s="19"/>
      <c r="Z17" s="19"/>
    </row>
    <row r="18" spans="1:26" ht="15.75" customHeight="1">
      <c r="A18" s="38"/>
      <c r="B18" s="38"/>
      <c r="C18" s="38"/>
      <c r="D18" s="19"/>
      <c r="E18" s="19"/>
      <c r="F18" s="19"/>
      <c r="G18" s="19"/>
      <c r="H18" s="19"/>
      <c r="I18" s="19"/>
      <c r="J18" s="19"/>
      <c r="K18" s="19"/>
      <c r="L18" s="19"/>
      <c r="M18" s="19"/>
      <c r="N18" s="19"/>
      <c r="O18" s="19"/>
      <c r="P18" s="19"/>
      <c r="Q18" s="19"/>
      <c r="R18" s="19"/>
      <c r="S18" s="19"/>
      <c r="T18" s="19"/>
      <c r="U18" s="19"/>
      <c r="V18" s="19"/>
      <c r="W18" s="19"/>
      <c r="X18" s="19"/>
      <c r="Y18" s="19"/>
      <c r="Z18" s="19"/>
    </row>
    <row r="19" spans="1:26" ht="15.75" customHeight="1">
      <c r="A19" s="38"/>
      <c r="B19" s="38"/>
      <c r="C19" s="38"/>
      <c r="D19" s="19"/>
      <c r="E19" s="19"/>
      <c r="F19" s="19"/>
      <c r="G19" s="19"/>
      <c r="H19" s="19"/>
      <c r="I19" s="19"/>
      <c r="J19" s="19"/>
      <c r="K19" s="19"/>
      <c r="L19" s="19"/>
      <c r="M19" s="19"/>
      <c r="N19" s="19"/>
      <c r="O19" s="19"/>
      <c r="P19" s="19"/>
      <c r="Q19" s="19"/>
      <c r="R19" s="19"/>
      <c r="S19" s="19"/>
      <c r="T19" s="19"/>
      <c r="U19" s="19"/>
      <c r="V19" s="19"/>
      <c r="W19" s="19"/>
      <c r="X19" s="19"/>
      <c r="Y19" s="19"/>
      <c r="Z19" s="19"/>
    </row>
    <row r="20" spans="1:26" ht="15.75" customHeight="1">
      <c r="A20" s="38"/>
      <c r="B20" s="38"/>
      <c r="C20" s="38"/>
      <c r="D20" s="19"/>
      <c r="E20" s="19"/>
      <c r="F20" s="19"/>
      <c r="G20" s="19"/>
      <c r="H20" s="19"/>
      <c r="I20" s="19"/>
      <c r="J20" s="19"/>
      <c r="K20" s="19"/>
      <c r="L20" s="19"/>
      <c r="M20" s="19"/>
      <c r="N20" s="19"/>
      <c r="O20" s="19"/>
      <c r="P20" s="19"/>
      <c r="Q20" s="19"/>
      <c r="R20" s="19"/>
      <c r="S20" s="19"/>
      <c r="T20" s="19"/>
      <c r="U20" s="19"/>
      <c r="V20" s="19"/>
      <c r="W20" s="19"/>
      <c r="X20" s="19"/>
      <c r="Y20" s="19"/>
      <c r="Z20" s="19"/>
    </row>
    <row r="21" spans="1:26" ht="15.75" customHeight="1">
      <c r="A21" s="38"/>
      <c r="B21" s="38"/>
      <c r="C21" s="38"/>
      <c r="D21" s="19"/>
      <c r="E21" s="19"/>
      <c r="F21" s="19"/>
      <c r="G21" s="19"/>
      <c r="H21" s="19"/>
      <c r="I21" s="19"/>
      <c r="J21" s="19"/>
      <c r="K21" s="19"/>
      <c r="L21" s="19"/>
      <c r="M21" s="19"/>
      <c r="N21" s="19"/>
      <c r="O21" s="19"/>
      <c r="P21" s="19"/>
      <c r="Q21" s="19"/>
      <c r="R21" s="19"/>
      <c r="S21" s="19"/>
      <c r="T21" s="19"/>
      <c r="U21" s="19"/>
      <c r="V21" s="19"/>
      <c r="W21" s="19"/>
      <c r="X21" s="19"/>
      <c r="Y21" s="19"/>
      <c r="Z21" s="19"/>
    </row>
    <row r="22" spans="1:26" ht="15.75" customHeight="1">
      <c r="A22" s="38"/>
      <c r="B22" s="38"/>
      <c r="C22" s="38"/>
      <c r="D22" s="19"/>
      <c r="E22" s="19"/>
      <c r="F22" s="19"/>
      <c r="G22" s="19"/>
      <c r="H22" s="19"/>
      <c r="I22" s="19"/>
      <c r="J22" s="19"/>
      <c r="K22" s="19"/>
      <c r="L22" s="19"/>
      <c r="M22" s="19"/>
      <c r="N22" s="19"/>
      <c r="O22" s="19"/>
      <c r="P22" s="19"/>
      <c r="Q22" s="19"/>
      <c r="R22" s="19"/>
      <c r="S22" s="19"/>
      <c r="T22" s="19"/>
      <c r="U22" s="19"/>
      <c r="V22" s="19"/>
      <c r="W22" s="19"/>
      <c r="X22" s="19"/>
      <c r="Y22" s="19"/>
      <c r="Z22" s="19"/>
    </row>
    <row r="23" spans="1:26" ht="15.7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5.7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5.7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1:26" ht="15.75">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1.125" defaultRowHeight="15" customHeight="1"/>
  <cols>
    <col min="1" max="7" width="9.125" customWidth="1"/>
    <col min="8" max="14" width="10.375" customWidth="1"/>
    <col min="15" max="26" width="11.125" customWidth="1"/>
  </cols>
  <sheetData>
    <row r="1" spans="1:26" ht="15.75" customHeight="1">
      <c r="A1" s="54" t="s">
        <v>7650</v>
      </c>
      <c r="B1" s="55"/>
      <c r="C1" s="55"/>
      <c r="D1" s="55"/>
      <c r="E1" s="19"/>
      <c r="F1" s="19"/>
      <c r="G1" s="19"/>
      <c r="H1" s="72"/>
      <c r="I1" s="72"/>
      <c r="J1" s="72"/>
      <c r="K1" s="72"/>
      <c r="L1" s="72"/>
      <c r="M1" s="72"/>
      <c r="N1" s="72"/>
      <c r="O1" s="72"/>
      <c r="P1" s="72"/>
      <c r="Q1" s="72"/>
      <c r="R1" s="72"/>
      <c r="S1" s="72"/>
      <c r="T1" s="72"/>
      <c r="U1" s="72"/>
      <c r="V1" s="72"/>
      <c r="W1" s="72"/>
      <c r="X1" s="72"/>
      <c r="Y1" s="72"/>
      <c r="Z1" s="72"/>
    </row>
    <row r="2" spans="1:26" ht="15.75" customHeight="1">
      <c r="A2" s="56"/>
      <c r="B2" s="56" t="s">
        <v>21</v>
      </c>
      <c r="C2" s="55"/>
      <c r="D2" s="56" t="s">
        <v>26</v>
      </c>
      <c r="E2" s="19"/>
      <c r="F2" s="18" t="s">
        <v>42</v>
      </c>
      <c r="G2" s="19"/>
      <c r="H2" s="72"/>
      <c r="I2" s="72"/>
      <c r="J2" s="72"/>
      <c r="K2" s="72"/>
      <c r="L2" s="72"/>
      <c r="M2" s="72"/>
      <c r="N2" s="72"/>
      <c r="O2" s="72"/>
      <c r="P2" s="72"/>
      <c r="Q2" s="72"/>
      <c r="R2" s="72"/>
      <c r="S2" s="72"/>
      <c r="T2" s="72"/>
      <c r="U2" s="72"/>
      <c r="V2" s="72"/>
      <c r="W2" s="72"/>
      <c r="X2" s="72"/>
      <c r="Y2" s="72"/>
      <c r="Z2" s="72"/>
    </row>
    <row r="3" spans="1:26" ht="15.75" customHeight="1">
      <c r="A3" s="56" t="s">
        <v>362</v>
      </c>
      <c r="B3" s="56">
        <v>4790</v>
      </c>
      <c r="C3" s="73">
        <v>5202</v>
      </c>
      <c r="D3" s="56">
        <v>5705</v>
      </c>
      <c r="E3" s="27"/>
      <c r="F3" s="56"/>
      <c r="G3" s="19"/>
      <c r="H3" s="72"/>
      <c r="I3" s="72"/>
      <c r="J3" s="72"/>
      <c r="K3" s="72"/>
      <c r="L3" s="72"/>
      <c r="M3" s="72"/>
      <c r="N3" s="72"/>
      <c r="O3" s="72"/>
      <c r="P3" s="72"/>
      <c r="Q3" s="72"/>
      <c r="R3" s="72"/>
      <c r="S3" s="72"/>
      <c r="T3" s="72"/>
      <c r="U3" s="72"/>
      <c r="V3" s="72"/>
      <c r="W3" s="72"/>
      <c r="X3" s="72"/>
      <c r="Y3" s="72"/>
      <c r="Z3" s="72"/>
    </row>
    <row r="4" spans="1:26" ht="15.75" customHeight="1">
      <c r="A4" s="56" t="s">
        <v>363</v>
      </c>
      <c r="B4" s="56">
        <v>4684</v>
      </c>
      <c r="C4" s="56">
        <v>0.98</v>
      </c>
      <c r="D4" s="56">
        <v>5084</v>
      </c>
      <c r="E4" s="18">
        <v>0.98</v>
      </c>
      <c r="F4" s="71">
        <v>5584</v>
      </c>
      <c r="G4" s="18">
        <v>0.98</v>
      </c>
      <c r="H4" s="72"/>
      <c r="I4" s="72"/>
      <c r="J4" s="72"/>
      <c r="K4" s="72"/>
      <c r="L4" s="72"/>
      <c r="M4" s="72"/>
      <c r="N4" s="72"/>
      <c r="O4" s="72"/>
      <c r="P4" s="72"/>
      <c r="Q4" s="72"/>
      <c r="R4" s="72"/>
      <c r="S4" s="72"/>
      <c r="T4" s="72"/>
      <c r="U4" s="72"/>
      <c r="V4" s="72"/>
      <c r="W4" s="72"/>
      <c r="X4" s="72"/>
      <c r="Y4" s="72"/>
      <c r="Z4" s="72"/>
    </row>
    <row r="5" spans="1:26" ht="15.75" customHeight="1">
      <c r="A5" s="56" t="s">
        <v>364</v>
      </c>
      <c r="B5" s="56">
        <v>12298</v>
      </c>
      <c r="C5" s="73">
        <v>13324</v>
      </c>
      <c r="D5" s="56">
        <v>13115</v>
      </c>
      <c r="E5" s="27"/>
      <c r="F5" s="56"/>
      <c r="G5" s="19"/>
      <c r="H5" s="72"/>
      <c r="I5" s="72"/>
      <c r="J5" s="72"/>
      <c r="K5" s="72"/>
      <c r="L5" s="72"/>
      <c r="M5" s="72"/>
      <c r="N5" s="72"/>
      <c r="O5" s="72"/>
      <c r="P5" s="72"/>
      <c r="Q5" s="72"/>
      <c r="R5" s="72"/>
      <c r="S5" s="72"/>
      <c r="T5" s="72"/>
      <c r="U5" s="72"/>
      <c r="V5" s="72"/>
      <c r="W5" s="72"/>
      <c r="X5" s="72"/>
      <c r="Y5" s="72"/>
      <c r="Z5" s="72"/>
    </row>
    <row r="6" spans="1:26" ht="15.75" customHeight="1">
      <c r="A6" s="56" t="s">
        <v>365</v>
      </c>
      <c r="B6" s="56">
        <v>11728</v>
      </c>
      <c r="C6" s="56">
        <v>0.95</v>
      </c>
      <c r="D6" s="56">
        <v>12711</v>
      </c>
      <c r="E6" s="18">
        <v>0.95</v>
      </c>
      <c r="F6" s="71">
        <v>12520</v>
      </c>
      <c r="G6" s="18">
        <v>0.95</v>
      </c>
      <c r="H6" s="72"/>
      <c r="I6" s="72"/>
      <c r="J6" s="72"/>
      <c r="K6" s="72"/>
      <c r="L6" s="72"/>
      <c r="M6" s="72"/>
      <c r="N6" s="72"/>
      <c r="O6" s="72"/>
      <c r="P6" s="72"/>
      <c r="Q6" s="72"/>
      <c r="R6" s="72"/>
      <c r="S6" s="72"/>
      <c r="T6" s="72"/>
      <c r="U6" s="72"/>
      <c r="V6" s="72"/>
      <c r="W6" s="72"/>
      <c r="X6" s="72"/>
      <c r="Y6" s="72"/>
      <c r="Z6" s="72"/>
    </row>
    <row r="7" spans="1:26" ht="15.75" customHeight="1">
      <c r="A7" s="1"/>
      <c r="B7" s="1"/>
      <c r="C7" s="1"/>
      <c r="D7" s="1"/>
      <c r="E7" s="15"/>
      <c r="F7" s="15"/>
      <c r="G7" s="15"/>
      <c r="H7" s="72"/>
      <c r="I7" s="72"/>
      <c r="J7" s="72"/>
      <c r="K7" s="72"/>
      <c r="L7" s="72"/>
      <c r="M7" s="72"/>
      <c r="N7" s="72"/>
      <c r="O7" s="72"/>
      <c r="P7" s="72"/>
      <c r="Q7" s="72"/>
      <c r="R7" s="72"/>
      <c r="S7" s="72"/>
      <c r="T7" s="72"/>
      <c r="U7" s="72"/>
      <c r="V7" s="72"/>
      <c r="W7" s="72"/>
      <c r="X7" s="72"/>
      <c r="Y7" s="72"/>
      <c r="Z7" s="72"/>
    </row>
    <row r="8" spans="1:26" ht="15.75" customHeight="1">
      <c r="A8" s="53"/>
      <c r="B8" s="53"/>
      <c r="C8" s="53"/>
      <c r="D8" s="53"/>
      <c r="E8" s="72"/>
      <c r="F8" s="72"/>
      <c r="G8" s="72"/>
      <c r="H8" s="72"/>
      <c r="I8" s="72"/>
      <c r="J8" s="72"/>
      <c r="K8" s="72"/>
      <c r="L8" s="72"/>
      <c r="M8" s="72"/>
      <c r="N8" s="72"/>
      <c r="O8" s="72"/>
      <c r="P8" s="72"/>
      <c r="Q8" s="72"/>
      <c r="R8" s="72"/>
      <c r="S8" s="72"/>
      <c r="T8" s="72"/>
      <c r="U8" s="72"/>
      <c r="V8" s="72"/>
      <c r="W8" s="72"/>
      <c r="X8" s="72"/>
      <c r="Y8" s="72"/>
      <c r="Z8" s="72"/>
    </row>
    <row r="9" spans="1:26" ht="15.75" customHeight="1">
      <c r="A9" s="53"/>
      <c r="B9" s="53"/>
      <c r="C9" s="53"/>
      <c r="D9" s="53"/>
      <c r="E9" s="72"/>
      <c r="F9" s="72"/>
      <c r="G9" s="72"/>
      <c r="H9" s="72"/>
      <c r="I9" s="72"/>
      <c r="J9" s="72"/>
      <c r="K9" s="72"/>
      <c r="L9" s="72"/>
      <c r="M9" s="72"/>
      <c r="N9" s="72"/>
      <c r="O9" s="72"/>
      <c r="P9" s="72"/>
      <c r="Q9" s="72"/>
      <c r="R9" s="72"/>
      <c r="S9" s="72"/>
      <c r="T9" s="72"/>
      <c r="U9" s="72"/>
      <c r="V9" s="72"/>
      <c r="W9" s="72"/>
      <c r="X9" s="72"/>
      <c r="Y9" s="72"/>
      <c r="Z9" s="72"/>
    </row>
    <row r="10" spans="1:26" ht="15.75" customHeight="1">
      <c r="A10" s="53"/>
      <c r="B10" s="53"/>
      <c r="C10" s="53"/>
      <c r="D10" s="53"/>
      <c r="E10" s="72"/>
      <c r="F10" s="72"/>
      <c r="G10" s="72"/>
      <c r="H10" s="72"/>
      <c r="I10" s="72"/>
      <c r="J10" s="72"/>
      <c r="K10" s="72"/>
      <c r="L10" s="72"/>
      <c r="M10" s="72"/>
      <c r="N10" s="72"/>
      <c r="O10" s="72"/>
      <c r="P10" s="72"/>
      <c r="Q10" s="72"/>
      <c r="R10" s="72"/>
      <c r="S10" s="72"/>
      <c r="T10" s="72"/>
      <c r="U10" s="72"/>
      <c r="V10" s="72"/>
      <c r="W10" s="72"/>
      <c r="X10" s="72"/>
      <c r="Y10" s="72"/>
      <c r="Z10" s="72"/>
    </row>
    <row r="11" spans="1:26" ht="15.75" customHeight="1">
      <c r="A11" s="53"/>
      <c r="B11" s="53"/>
      <c r="C11" s="53"/>
      <c r="D11" s="53"/>
      <c r="E11" s="72"/>
      <c r="F11" s="72"/>
      <c r="G11" s="72"/>
      <c r="H11" s="72"/>
      <c r="I11" s="72"/>
      <c r="J11" s="72"/>
      <c r="K11" s="72"/>
      <c r="L11" s="72"/>
      <c r="M11" s="72"/>
      <c r="N11" s="72"/>
      <c r="O11" s="72"/>
      <c r="P11" s="72"/>
      <c r="Q11" s="72"/>
      <c r="R11" s="72"/>
      <c r="S11" s="72"/>
      <c r="T11" s="72"/>
      <c r="U11" s="72"/>
      <c r="V11" s="72"/>
      <c r="W11" s="72"/>
      <c r="X11" s="72"/>
      <c r="Y11" s="72"/>
      <c r="Z11" s="72"/>
    </row>
    <row r="12" spans="1:26" ht="15.75" customHeight="1">
      <c r="A12" s="53"/>
      <c r="B12" s="53"/>
      <c r="C12" s="53"/>
      <c r="D12" s="53"/>
      <c r="E12" s="72"/>
      <c r="F12" s="72"/>
      <c r="G12" s="72"/>
      <c r="H12" s="72"/>
      <c r="I12" s="72"/>
      <c r="J12" s="72"/>
      <c r="K12" s="72"/>
      <c r="L12" s="72"/>
      <c r="M12" s="72"/>
      <c r="N12" s="72"/>
      <c r="O12" s="72"/>
      <c r="P12" s="72"/>
      <c r="Q12" s="72"/>
      <c r="R12" s="72"/>
      <c r="S12" s="72"/>
      <c r="T12" s="72"/>
      <c r="U12" s="72"/>
      <c r="V12" s="72"/>
      <c r="W12" s="72"/>
      <c r="X12" s="72"/>
      <c r="Y12" s="72"/>
      <c r="Z12" s="72"/>
    </row>
    <row r="13" spans="1:26" ht="15.75" customHeight="1">
      <c r="A13" s="53"/>
      <c r="B13" s="53"/>
      <c r="C13" s="53"/>
      <c r="D13" s="53"/>
      <c r="E13" s="72"/>
      <c r="F13" s="72"/>
      <c r="G13" s="72"/>
      <c r="H13" s="72"/>
      <c r="I13" s="72"/>
      <c r="J13" s="72"/>
      <c r="K13" s="72"/>
      <c r="L13" s="72"/>
      <c r="M13" s="72"/>
      <c r="N13" s="72"/>
      <c r="O13" s="72"/>
      <c r="P13" s="72"/>
      <c r="Q13" s="72"/>
      <c r="R13" s="72"/>
      <c r="S13" s="72"/>
      <c r="T13" s="72"/>
      <c r="U13" s="72"/>
      <c r="V13" s="72"/>
      <c r="W13" s="72"/>
      <c r="X13" s="72"/>
      <c r="Y13" s="72"/>
      <c r="Z13" s="72"/>
    </row>
    <row r="14" spans="1:26" ht="15.75" customHeight="1">
      <c r="A14" s="53"/>
      <c r="B14" s="53"/>
      <c r="C14" s="53"/>
      <c r="D14" s="53"/>
      <c r="E14" s="72"/>
      <c r="F14" s="72"/>
      <c r="G14" s="72"/>
      <c r="H14" s="72"/>
      <c r="I14" s="72"/>
      <c r="J14" s="72"/>
      <c r="K14" s="72"/>
      <c r="L14" s="72"/>
      <c r="M14" s="72"/>
      <c r="N14" s="72"/>
      <c r="O14" s="72"/>
      <c r="P14" s="72"/>
      <c r="Q14" s="72"/>
      <c r="R14" s="72"/>
      <c r="S14" s="72"/>
      <c r="T14" s="72"/>
      <c r="U14" s="72"/>
      <c r="V14" s="72"/>
      <c r="W14" s="72"/>
      <c r="X14" s="72"/>
      <c r="Y14" s="72"/>
      <c r="Z14" s="72"/>
    </row>
    <row r="15" spans="1:26" ht="15.75" customHeight="1">
      <c r="A15" s="53"/>
      <c r="B15" s="53"/>
      <c r="C15" s="53"/>
      <c r="D15" s="53"/>
      <c r="E15" s="72"/>
      <c r="F15" s="72"/>
      <c r="G15" s="72"/>
      <c r="H15" s="72"/>
      <c r="I15" s="72"/>
      <c r="J15" s="72"/>
      <c r="K15" s="72"/>
      <c r="L15" s="72"/>
      <c r="M15" s="72"/>
      <c r="N15" s="72"/>
      <c r="O15" s="72"/>
      <c r="P15" s="72"/>
      <c r="Q15" s="72"/>
      <c r="R15" s="72"/>
      <c r="S15" s="72"/>
      <c r="T15" s="72"/>
      <c r="U15" s="72"/>
      <c r="V15" s="72"/>
      <c r="W15" s="72"/>
      <c r="X15" s="72"/>
      <c r="Y15" s="72"/>
      <c r="Z15" s="72"/>
    </row>
    <row r="16" spans="1:26" ht="15.75" customHeight="1">
      <c r="A16" s="53"/>
      <c r="B16" s="53"/>
      <c r="C16" s="53"/>
      <c r="D16" s="53"/>
      <c r="E16" s="72"/>
      <c r="F16" s="72"/>
      <c r="G16" s="72"/>
      <c r="H16" s="72"/>
      <c r="I16" s="72"/>
      <c r="J16" s="72"/>
      <c r="K16" s="72"/>
      <c r="L16" s="72"/>
      <c r="M16" s="72"/>
      <c r="N16" s="72"/>
      <c r="O16" s="72"/>
      <c r="P16" s="72"/>
      <c r="Q16" s="72"/>
      <c r="R16" s="72"/>
      <c r="S16" s="72"/>
      <c r="T16" s="72"/>
      <c r="U16" s="72"/>
      <c r="V16" s="72"/>
      <c r="W16" s="72"/>
      <c r="X16" s="72"/>
      <c r="Y16" s="72"/>
      <c r="Z16" s="72"/>
    </row>
    <row r="17" spans="1:26" ht="15.75" customHeight="1">
      <c r="A17" s="53"/>
      <c r="B17" s="53"/>
      <c r="C17" s="53"/>
      <c r="D17" s="53"/>
      <c r="E17" s="72"/>
      <c r="F17" s="72"/>
      <c r="G17" s="72"/>
      <c r="H17" s="72"/>
      <c r="I17" s="72"/>
      <c r="J17" s="72"/>
      <c r="K17" s="72"/>
      <c r="L17" s="72"/>
      <c r="M17" s="72"/>
      <c r="N17" s="72"/>
      <c r="O17" s="72"/>
      <c r="P17" s="72"/>
      <c r="Q17" s="72"/>
      <c r="R17" s="72"/>
      <c r="S17" s="72"/>
      <c r="T17" s="72"/>
      <c r="U17" s="72"/>
      <c r="V17" s="72"/>
      <c r="W17" s="72"/>
      <c r="X17" s="72"/>
      <c r="Y17" s="72"/>
      <c r="Z17" s="72"/>
    </row>
    <row r="18" spans="1:26" ht="15.75" customHeight="1">
      <c r="A18" s="53"/>
      <c r="B18" s="53"/>
      <c r="C18" s="53"/>
      <c r="D18" s="53"/>
      <c r="E18" s="72"/>
      <c r="F18" s="72"/>
      <c r="G18" s="72"/>
      <c r="H18" s="72"/>
      <c r="I18" s="72"/>
      <c r="J18" s="72"/>
      <c r="K18" s="72"/>
      <c r="L18" s="72"/>
      <c r="M18" s="72"/>
      <c r="N18" s="72"/>
      <c r="O18" s="72"/>
      <c r="P18" s="72"/>
      <c r="Q18" s="72"/>
      <c r="R18" s="72"/>
      <c r="S18" s="72"/>
      <c r="T18" s="72"/>
      <c r="U18" s="72"/>
      <c r="V18" s="72"/>
      <c r="W18" s="72"/>
      <c r="X18" s="72"/>
      <c r="Y18" s="72"/>
      <c r="Z18" s="72"/>
    </row>
    <row r="19" spans="1:26" ht="15.75" customHeight="1">
      <c r="A19" s="53"/>
      <c r="B19" s="53"/>
      <c r="C19" s="53"/>
      <c r="D19" s="53"/>
      <c r="E19" s="72"/>
      <c r="F19" s="72"/>
      <c r="G19" s="72"/>
      <c r="H19" s="72"/>
      <c r="I19" s="72"/>
      <c r="J19" s="72"/>
      <c r="K19" s="72"/>
      <c r="L19" s="72"/>
      <c r="M19" s="72"/>
      <c r="N19" s="72"/>
      <c r="O19" s="72"/>
      <c r="P19" s="72"/>
      <c r="Q19" s="72"/>
      <c r="R19" s="72"/>
      <c r="S19" s="72"/>
      <c r="T19" s="72"/>
      <c r="U19" s="72"/>
      <c r="V19" s="72"/>
      <c r="W19" s="72"/>
      <c r="X19" s="72"/>
      <c r="Y19" s="72"/>
      <c r="Z19" s="72"/>
    </row>
    <row r="20" spans="1:26" ht="15.75" customHeight="1">
      <c r="A20" s="53"/>
      <c r="B20" s="53"/>
      <c r="C20" s="53"/>
      <c r="D20" s="53"/>
      <c r="E20" s="72"/>
      <c r="F20" s="72"/>
      <c r="G20" s="72"/>
      <c r="H20" s="72"/>
      <c r="I20" s="72"/>
      <c r="J20" s="72"/>
      <c r="K20" s="72"/>
      <c r="L20" s="72"/>
      <c r="M20" s="72"/>
      <c r="N20" s="72"/>
      <c r="O20" s="72"/>
      <c r="P20" s="72"/>
      <c r="Q20" s="72"/>
      <c r="R20" s="72"/>
      <c r="S20" s="72"/>
      <c r="T20" s="72"/>
      <c r="U20" s="72"/>
      <c r="V20" s="72"/>
      <c r="W20" s="72"/>
      <c r="X20" s="72"/>
      <c r="Y20" s="72"/>
      <c r="Z20" s="72"/>
    </row>
    <row r="21" spans="1:26" ht="15.75" customHeight="1">
      <c r="A21" s="53"/>
      <c r="B21" s="53"/>
      <c r="C21" s="53"/>
      <c r="D21" s="53"/>
      <c r="E21" s="72"/>
      <c r="F21" s="72"/>
      <c r="G21" s="72"/>
      <c r="H21" s="72"/>
      <c r="I21" s="72"/>
      <c r="J21" s="72"/>
      <c r="K21" s="72"/>
      <c r="L21" s="72"/>
      <c r="M21" s="72"/>
      <c r="N21" s="72"/>
      <c r="O21" s="72"/>
      <c r="P21" s="72"/>
      <c r="Q21" s="72"/>
      <c r="R21" s="72"/>
      <c r="S21" s="72"/>
      <c r="T21" s="72"/>
      <c r="U21" s="72"/>
      <c r="V21" s="72"/>
      <c r="W21" s="72"/>
      <c r="X21" s="72"/>
      <c r="Y21" s="72"/>
      <c r="Z21" s="72"/>
    </row>
    <row r="22" spans="1:26" ht="15.75">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row>
    <row r="23" spans="1:26" ht="15.7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row>
    <row r="24" spans="1:26" ht="15.75">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row>
    <row r="25" spans="1:26" ht="15.75">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row>
    <row r="26" spans="1:26" ht="15.75">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row>
    <row r="27" spans="1:26" ht="15.75">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row>
    <row r="28" spans="1:26" ht="15.75">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row>
    <row r="29" spans="1:26" ht="15.75">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row>
    <row r="30" spans="1:26" ht="15.75">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row>
    <row r="31" spans="1:26" ht="15.75">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row>
    <row r="32" spans="1:26" ht="15.7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row>
    <row r="33" spans="1:26" ht="15.75">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row>
    <row r="34" spans="1:26" ht="15.75">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row>
    <row r="35" spans="1:26" ht="15.75">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row>
    <row r="36" spans="1:26" ht="15.75">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row>
    <row r="37" spans="1:26" ht="15.75">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row>
    <row r="38" spans="1:26" ht="15.75">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row>
    <row r="39" spans="1:26" ht="15.75">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row>
    <row r="40" spans="1:26" ht="15.75">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row>
    <row r="41" spans="1:26" ht="15.75">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row>
    <row r="42" spans="1:26" ht="15.75">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row>
    <row r="43" spans="1:26" ht="15.75">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row>
    <row r="44" spans="1:26" ht="15.75">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row>
    <row r="45" spans="1:26" ht="15.75">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row>
    <row r="46" spans="1:26" ht="15.75">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row>
    <row r="47" spans="1:26" ht="15.75">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row>
    <row r="48" spans="1:26" ht="15.75">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row>
    <row r="49" spans="1:26" ht="15.75">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row>
    <row r="50" spans="1:26" ht="15.75">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spans="1:26" ht="15.75">
      <c r="A51" s="72"/>
      <c r="B51" s="72"/>
      <c r="C51" s="72"/>
      <c r="D51" s="72"/>
      <c r="E51" s="72"/>
      <c r="F51" s="72"/>
      <c r="G51" s="72"/>
      <c r="H51" s="72"/>
      <c r="I51" s="72"/>
      <c r="J51" s="72"/>
      <c r="K51" s="72"/>
      <c r="L51" s="72"/>
      <c r="M51" s="72"/>
      <c r="N51" s="72"/>
      <c r="O51" s="72"/>
      <c r="P51" s="72"/>
      <c r="Q51" s="72"/>
      <c r="R51" s="72"/>
      <c r="S51" s="72"/>
      <c r="T51" s="72"/>
      <c r="U51" s="72"/>
      <c r="V51" s="72"/>
      <c r="W51" s="72"/>
      <c r="X51" s="72"/>
      <c r="Y51" s="72"/>
      <c r="Z51" s="72"/>
    </row>
    <row r="52" spans="1:26" ht="15.75">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53" spans="1:26" ht="15.75">
      <c r="A53" s="72"/>
      <c r="B53" s="72"/>
      <c r="C53" s="72"/>
      <c r="D53" s="72"/>
      <c r="E53" s="72"/>
      <c r="F53" s="72"/>
      <c r="G53" s="72"/>
      <c r="H53" s="72"/>
      <c r="I53" s="72"/>
      <c r="J53" s="72"/>
      <c r="K53" s="72"/>
      <c r="L53" s="72"/>
      <c r="M53" s="72"/>
      <c r="N53" s="72"/>
      <c r="O53" s="72"/>
      <c r="P53" s="72"/>
      <c r="Q53" s="72"/>
      <c r="R53" s="72"/>
      <c r="S53" s="72"/>
      <c r="T53" s="72"/>
      <c r="U53" s="72"/>
      <c r="V53" s="72"/>
      <c r="W53" s="72"/>
      <c r="X53" s="72"/>
      <c r="Y53" s="72"/>
      <c r="Z53" s="72"/>
    </row>
    <row r="54" spans="1:26" ht="15.75">
      <c r="A54" s="72"/>
      <c r="B54" s="72"/>
      <c r="C54" s="72"/>
      <c r="D54" s="72"/>
      <c r="E54" s="72"/>
      <c r="F54" s="72"/>
      <c r="G54" s="72"/>
      <c r="H54" s="72"/>
      <c r="I54" s="72"/>
      <c r="J54" s="72"/>
      <c r="K54" s="72"/>
      <c r="L54" s="72"/>
      <c r="M54" s="72"/>
      <c r="N54" s="72"/>
      <c r="O54" s="72"/>
      <c r="P54" s="72"/>
      <c r="Q54" s="72"/>
      <c r="R54" s="72"/>
      <c r="S54" s="72"/>
      <c r="T54" s="72"/>
      <c r="U54" s="72"/>
      <c r="V54" s="72"/>
      <c r="W54" s="72"/>
      <c r="X54" s="72"/>
      <c r="Y54" s="72"/>
      <c r="Z54" s="72"/>
    </row>
    <row r="55" spans="1:26" ht="15.75">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row>
    <row r="56" spans="1:26" ht="15.75">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row>
    <row r="57" spans="1:26" ht="15.75">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row>
    <row r="58" spans="1:26" ht="15.75">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row>
    <row r="59" spans="1:26" ht="15.75">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row>
    <row r="60" spans="1:26" ht="15.75">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row>
    <row r="61" spans="1:26" ht="15.75">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row>
    <row r="62" spans="1:26" ht="15.75">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row>
    <row r="63" spans="1:26" ht="15.75">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row>
    <row r="64" spans="1:26" ht="15.75">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row>
    <row r="65" spans="1:26" ht="15.75">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row>
    <row r="66" spans="1:26" ht="15.75">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row>
    <row r="67" spans="1:26" ht="15.75">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row>
    <row r="68" spans="1:26" ht="15.75">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row>
    <row r="69" spans="1:26" ht="15.75">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row>
    <row r="70" spans="1:26" ht="15.75">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row>
    <row r="71" spans="1:26" ht="15.75">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row>
    <row r="72" spans="1:26" ht="15.75">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row>
    <row r="73" spans="1:26" ht="15.75">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row>
    <row r="74" spans="1:26" ht="15.75">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row>
    <row r="75" spans="1:26" ht="15.75">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row>
    <row r="76" spans="1:26" ht="15.75">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row>
    <row r="77" spans="1:26" ht="15.75">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row>
    <row r="78" spans="1:26" ht="15.75">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row>
    <row r="79" spans="1:26" ht="15.75">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row>
    <row r="80" spans="1:26" ht="15.75">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row>
    <row r="81" spans="1:26" ht="15.75">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row>
    <row r="82" spans="1:26" ht="15.75">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row>
    <row r="83" spans="1:26" ht="15.75">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row>
    <row r="84" spans="1:26" ht="15.75">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row>
    <row r="85" spans="1:26" ht="15.75">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row>
    <row r="86" spans="1:26" ht="15.75">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row>
    <row r="87" spans="1:26" ht="15.75">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row>
    <row r="88" spans="1:26" ht="15.75">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row>
    <row r="89" spans="1:26" ht="15.75">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row>
    <row r="90" spans="1:26" ht="15.75">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row>
    <row r="91" spans="1:26" ht="15.75">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row>
    <row r="92" spans="1:26" ht="15.75">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row>
    <row r="93" spans="1:26" ht="15.75">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row>
    <row r="94" spans="1:26" ht="15.75">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row>
    <row r="95" spans="1:26" ht="15.75">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row>
    <row r="96" spans="1:26" ht="15.75">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row>
    <row r="97" spans="1:26" ht="15.75">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row>
    <row r="98" spans="1:26" ht="15.75">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row>
    <row r="99" spans="1:26" ht="15.75">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row>
    <row r="100" spans="1:26" ht="15.75">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row>
    <row r="101" spans="1:26" ht="15.75">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row>
    <row r="102" spans="1:26" ht="15.75">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row>
    <row r="103" spans="1:26" ht="15.75">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row>
    <row r="104" spans="1:26" ht="15.75">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row>
    <row r="105" spans="1:26" ht="15.75">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row>
    <row r="106" spans="1:26" ht="15.75">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row>
    <row r="107" spans="1:26" ht="15.75">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row>
    <row r="108" spans="1:26" ht="15.75">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row>
    <row r="109" spans="1:26" ht="15.75">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row>
    <row r="110" spans="1:26" ht="15.75">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row>
    <row r="111" spans="1:26" ht="15.75">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row>
    <row r="112" spans="1:26" ht="15.75">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row>
    <row r="113" spans="1:26" ht="15.75">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row>
    <row r="114" spans="1:26" ht="15.75">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row>
    <row r="115" spans="1:26" ht="15.75">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row>
    <row r="116" spans="1:26" ht="15.75">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row>
    <row r="117" spans="1:26" ht="15.75">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row>
    <row r="118" spans="1:26" ht="15.75">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row>
    <row r="119" spans="1:26" ht="15.75">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row>
    <row r="120" spans="1:26" ht="15.75">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row>
    <row r="121" spans="1:26" ht="15.75">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row>
    <row r="122" spans="1:26" ht="15.75">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row>
    <row r="123" spans="1:26" ht="15.75">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row>
    <row r="124" spans="1:26" ht="15.75">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row>
    <row r="125" spans="1:26" ht="15.75">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row>
    <row r="126" spans="1:26" ht="15.75">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row>
    <row r="127" spans="1:26" ht="15.75">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row>
    <row r="128" spans="1:26" ht="15.75">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row>
    <row r="129" spans="1:26" ht="15.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row>
    <row r="130" spans="1:26" ht="15.75">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row>
    <row r="131" spans="1:26" ht="15.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row>
    <row r="132" spans="1:26" ht="15.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row>
    <row r="133" spans="1:26" ht="15.75">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row>
    <row r="134" spans="1:26" ht="15.75">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row>
    <row r="135" spans="1:26" ht="15.75">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row>
    <row r="136" spans="1:26" ht="15.75">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row>
    <row r="137" spans="1:26" ht="15.75">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row>
    <row r="138" spans="1:26" ht="15.75">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row>
    <row r="139" spans="1:26" ht="15.75">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row>
    <row r="140" spans="1:26" ht="15.75">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row>
    <row r="141" spans="1:26" ht="15.75">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row>
    <row r="142" spans="1:26" ht="15.75">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row>
    <row r="143" spans="1:26" ht="15.75">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row>
    <row r="144" spans="1:26" ht="15.75">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row>
    <row r="145" spans="1:26" ht="15.75">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row>
    <row r="146" spans="1:26" ht="15.75">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row>
    <row r="147" spans="1:26" ht="15.75">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row>
    <row r="148" spans="1:26" ht="15.75">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row>
    <row r="149" spans="1:26" ht="15.75">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row>
    <row r="150" spans="1:26" ht="15.75">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row>
    <row r="151" spans="1:26" ht="15.75">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row>
    <row r="152" spans="1:26" ht="15.75">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row>
    <row r="153" spans="1:26" ht="15.75">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row>
    <row r="154" spans="1:26" ht="15.75">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row>
    <row r="155" spans="1:26" ht="15.75">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row>
    <row r="156" spans="1:26" ht="15.75">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row>
    <row r="157" spans="1:26" ht="15.75">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row>
    <row r="158" spans="1:26" ht="15.75">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row>
    <row r="159" spans="1:26" ht="15.75">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row>
    <row r="160" spans="1:26" ht="15.75">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row>
    <row r="161" spans="1:26" ht="15.75">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row>
    <row r="162" spans="1:26" ht="15.75">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row>
    <row r="163" spans="1:26" ht="15.75">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row>
    <row r="164" spans="1:26" ht="15.75">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row>
    <row r="165" spans="1:26" ht="15.75">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row>
    <row r="166" spans="1:26" ht="15.75">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row>
    <row r="167" spans="1:26" ht="15.75">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row>
    <row r="168" spans="1:26" ht="15.75">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row>
    <row r="169" spans="1:26" ht="15.75">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row>
    <row r="170" spans="1:26" ht="15.75">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row>
    <row r="171" spans="1:26" ht="15.75">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row>
    <row r="172" spans="1:26" ht="15.75">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row>
    <row r="173" spans="1:26" ht="15.75">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row>
    <row r="174" spans="1:26" ht="15.75">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row>
    <row r="175" spans="1:26" ht="15.75">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row>
    <row r="176" spans="1:26" ht="15.75">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row>
    <row r="177" spans="1:26" ht="15.75">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row>
    <row r="178" spans="1:26" ht="15.75">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row>
    <row r="179" spans="1:26" ht="15.75">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row>
    <row r="180" spans="1:26" ht="15.75">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row>
    <row r="181" spans="1:26" ht="15.75">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row>
    <row r="182" spans="1:26" ht="15.75">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row>
    <row r="183" spans="1:26" ht="15.75">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row>
    <row r="184" spans="1:26" ht="15.75">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row>
    <row r="185" spans="1:26" ht="15.75">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row>
    <row r="186" spans="1:26" ht="15.75">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row>
    <row r="187" spans="1:26" ht="15.75">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row>
    <row r="188" spans="1:26" ht="15.75">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row>
    <row r="189" spans="1:26" ht="15.75">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row>
    <row r="190" spans="1:26" ht="15.75">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row>
    <row r="191" spans="1:26" ht="15.75">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row>
    <row r="192" spans="1:26" ht="15.75">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row>
    <row r="193" spans="1:26" ht="15.75">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row>
    <row r="194" spans="1:26" ht="15.75">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row>
    <row r="195" spans="1:26" ht="15.75">
      <c r="A195" s="72"/>
      <c r="B195" s="72"/>
      <c r="C195" s="72"/>
      <c r="D195" s="72"/>
      <c r="E195" s="72"/>
      <c r="F195" s="72"/>
      <c r="G195" s="72"/>
      <c r="H195" s="72"/>
      <c r="I195" s="72"/>
      <c r="J195" s="72"/>
      <c r="K195" s="72"/>
      <c r="L195" s="72"/>
      <c r="M195" s="72"/>
      <c r="N195" s="72"/>
      <c r="O195" s="72"/>
      <c r="P195" s="72"/>
      <c r="Q195" s="72"/>
      <c r="R195" s="72"/>
      <c r="S195" s="72"/>
      <c r="T195" s="72"/>
      <c r="U195" s="72"/>
      <c r="V195" s="72"/>
      <c r="W195" s="72"/>
      <c r="X195" s="72"/>
      <c r="Y195" s="72"/>
      <c r="Z195" s="72"/>
    </row>
    <row r="196" spans="1:26" ht="15.75">
      <c r="A196" s="72"/>
      <c r="B196" s="72"/>
      <c r="C196" s="72"/>
      <c r="D196" s="72"/>
      <c r="E196" s="72"/>
      <c r="F196" s="72"/>
      <c r="G196" s="72"/>
      <c r="H196" s="72"/>
      <c r="I196" s="72"/>
      <c r="J196" s="72"/>
      <c r="K196" s="72"/>
      <c r="L196" s="72"/>
      <c r="M196" s="72"/>
      <c r="N196" s="72"/>
      <c r="O196" s="72"/>
      <c r="P196" s="72"/>
      <c r="Q196" s="72"/>
      <c r="R196" s="72"/>
      <c r="S196" s="72"/>
      <c r="T196" s="72"/>
      <c r="U196" s="72"/>
      <c r="V196" s="72"/>
      <c r="W196" s="72"/>
      <c r="X196" s="72"/>
      <c r="Y196" s="72"/>
      <c r="Z196" s="72"/>
    </row>
    <row r="197" spans="1:26" ht="15.75">
      <c r="A197" s="72"/>
      <c r="B197" s="72"/>
      <c r="C197" s="72"/>
      <c r="D197" s="72"/>
      <c r="E197" s="72"/>
      <c r="F197" s="72"/>
      <c r="G197" s="72"/>
      <c r="H197" s="72"/>
      <c r="I197" s="72"/>
      <c r="J197" s="72"/>
      <c r="K197" s="72"/>
      <c r="L197" s="72"/>
      <c r="M197" s="72"/>
      <c r="N197" s="72"/>
      <c r="O197" s="72"/>
      <c r="P197" s="72"/>
      <c r="Q197" s="72"/>
      <c r="R197" s="72"/>
      <c r="S197" s="72"/>
      <c r="T197" s="72"/>
      <c r="U197" s="72"/>
      <c r="V197" s="72"/>
      <c r="W197" s="72"/>
      <c r="X197" s="72"/>
      <c r="Y197" s="72"/>
      <c r="Z197" s="72"/>
    </row>
    <row r="198" spans="1:26" ht="15.75">
      <c r="A198" s="72"/>
      <c r="B198" s="72"/>
      <c r="C198" s="72"/>
      <c r="D198" s="72"/>
      <c r="E198" s="72"/>
      <c r="F198" s="72"/>
      <c r="G198" s="72"/>
      <c r="H198" s="72"/>
      <c r="I198" s="72"/>
      <c r="J198" s="72"/>
      <c r="K198" s="72"/>
      <c r="L198" s="72"/>
      <c r="M198" s="72"/>
      <c r="N198" s="72"/>
      <c r="O198" s="72"/>
      <c r="P198" s="72"/>
      <c r="Q198" s="72"/>
      <c r="R198" s="72"/>
      <c r="S198" s="72"/>
      <c r="T198" s="72"/>
      <c r="U198" s="72"/>
      <c r="V198" s="72"/>
      <c r="W198" s="72"/>
      <c r="X198" s="72"/>
      <c r="Y198" s="72"/>
      <c r="Z198" s="72"/>
    </row>
    <row r="199" spans="1:26" ht="15.75">
      <c r="A199" s="72"/>
      <c r="B199" s="72"/>
      <c r="C199" s="72"/>
      <c r="D199" s="72"/>
      <c r="E199" s="72"/>
      <c r="F199" s="72"/>
      <c r="G199" s="72"/>
      <c r="H199" s="72"/>
      <c r="I199" s="72"/>
      <c r="J199" s="72"/>
      <c r="K199" s="72"/>
      <c r="L199" s="72"/>
      <c r="M199" s="72"/>
      <c r="N199" s="72"/>
      <c r="O199" s="72"/>
      <c r="P199" s="72"/>
      <c r="Q199" s="72"/>
      <c r="R199" s="72"/>
      <c r="S199" s="72"/>
      <c r="T199" s="72"/>
      <c r="U199" s="72"/>
      <c r="V199" s="72"/>
      <c r="W199" s="72"/>
      <c r="X199" s="72"/>
      <c r="Y199" s="72"/>
      <c r="Z199" s="72"/>
    </row>
    <row r="200" spans="1:26" ht="15.75">
      <c r="A200" s="72"/>
      <c r="B200" s="72"/>
      <c r="C200" s="72"/>
      <c r="D200" s="72"/>
      <c r="E200" s="72"/>
      <c r="F200" s="72"/>
      <c r="G200" s="72"/>
      <c r="H200" s="72"/>
      <c r="I200" s="72"/>
      <c r="J200" s="72"/>
      <c r="K200" s="72"/>
      <c r="L200" s="72"/>
      <c r="M200" s="72"/>
      <c r="N200" s="72"/>
      <c r="O200" s="72"/>
      <c r="P200" s="72"/>
      <c r="Q200" s="72"/>
      <c r="R200" s="72"/>
      <c r="S200" s="72"/>
      <c r="T200" s="72"/>
      <c r="U200" s="72"/>
      <c r="V200" s="72"/>
      <c r="W200" s="72"/>
      <c r="X200" s="72"/>
      <c r="Y200" s="72"/>
      <c r="Z200" s="72"/>
    </row>
    <row r="201" spans="1:26" ht="15.75">
      <c r="A201" s="72"/>
      <c r="B201" s="72"/>
      <c r="C201" s="72"/>
      <c r="D201" s="72"/>
      <c r="E201" s="72"/>
      <c r="F201" s="72"/>
      <c r="G201" s="72"/>
      <c r="H201" s="72"/>
      <c r="I201" s="72"/>
      <c r="J201" s="72"/>
      <c r="K201" s="72"/>
      <c r="L201" s="72"/>
      <c r="M201" s="72"/>
      <c r="N201" s="72"/>
      <c r="O201" s="72"/>
      <c r="P201" s="72"/>
      <c r="Q201" s="72"/>
      <c r="R201" s="72"/>
      <c r="S201" s="72"/>
      <c r="T201" s="72"/>
      <c r="U201" s="72"/>
      <c r="V201" s="72"/>
      <c r="W201" s="72"/>
      <c r="X201" s="72"/>
      <c r="Y201" s="72"/>
      <c r="Z201" s="72"/>
    </row>
    <row r="202" spans="1:26" ht="15.75">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row>
    <row r="203" spans="1:26" ht="15.75">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row>
    <row r="204" spans="1:26" ht="15.75">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row>
    <row r="205" spans="1:26" ht="15.75">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row>
    <row r="206" spans="1:26" ht="15.75">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row>
    <row r="207" spans="1:26" ht="15.75">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row>
    <row r="208" spans="1:26" ht="15.75">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row>
    <row r="209" spans="1:26" ht="15.75">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row>
    <row r="210" spans="1:26" ht="15.75">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row>
    <row r="211" spans="1:26" ht="15.75">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row>
    <row r="212" spans="1:26" ht="15.75">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row>
    <row r="213" spans="1:26" ht="15.75">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row>
    <row r="214" spans="1:26" ht="15.75">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row>
    <row r="215" spans="1:26" ht="15.75">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row>
    <row r="216" spans="1:26" ht="15.75">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row>
    <row r="217" spans="1:26" ht="15.75">
      <c r="A217" s="72"/>
      <c r="B217" s="72"/>
      <c r="C217" s="72"/>
      <c r="D217" s="72"/>
      <c r="E217" s="72"/>
      <c r="F217" s="72"/>
      <c r="G217" s="72"/>
      <c r="H217" s="72"/>
      <c r="I217" s="72"/>
      <c r="J217" s="72"/>
      <c r="K217" s="72"/>
      <c r="L217" s="72"/>
      <c r="M217" s="72"/>
      <c r="N217" s="72"/>
      <c r="O217" s="72"/>
      <c r="P217" s="72"/>
      <c r="Q217" s="72"/>
      <c r="R217" s="72"/>
      <c r="S217" s="72"/>
      <c r="T217" s="72"/>
      <c r="U217" s="72"/>
      <c r="V217" s="72"/>
      <c r="W217" s="72"/>
      <c r="X217" s="72"/>
      <c r="Y217" s="72"/>
      <c r="Z217" s="72"/>
    </row>
    <row r="218" spans="1:26" ht="15.75">
      <c r="A218" s="72"/>
      <c r="B218" s="72"/>
      <c r="C218" s="72"/>
      <c r="D218" s="72"/>
      <c r="E218" s="72"/>
      <c r="F218" s="72"/>
      <c r="G218" s="72"/>
      <c r="H218" s="72"/>
      <c r="I218" s="72"/>
      <c r="J218" s="72"/>
      <c r="K218" s="72"/>
      <c r="L218" s="72"/>
      <c r="M218" s="72"/>
      <c r="N218" s="72"/>
      <c r="O218" s="72"/>
      <c r="P218" s="72"/>
      <c r="Q218" s="72"/>
      <c r="R218" s="72"/>
      <c r="S218" s="72"/>
      <c r="T218" s="72"/>
      <c r="U218" s="72"/>
      <c r="V218" s="72"/>
      <c r="W218" s="72"/>
      <c r="X218" s="72"/>
      <c r="Y218" s="72"/>
      <c r="Z218" s="72"/>
    </row>
    <row r="219" spans="1:26" ht="15.75">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row>
    <row r="220" spans="1:26" ht="15.75">
      <c r="A220" s="72"/>
      <c r="B220" s="72"/>
      <c r="C220" s="72"/>
      <c r="D220" s="72"/>
      <c r="E220" s="72"/>
      <c r="F220" s="72"/>
      <c r="G220" s="72"/>
      <c r="H220" s="72"/>
      <c r="I220" s="72"/>
      <c r="J220" s="72"/>
      <c r="K220" s="72"/>
      <c r="L220" s="72"/>
      <c r="M220" s="72"/>
      <c r="N220" s="72"/>
      <c r="O220" s="72"/>
      <c r="P220" s="72"/>
      <c r="Q220" s="72"/>
      <c r="R220" s="72"/>
      <c r="S220" s="72"/>
      <c r="T220" s="72"/>
      <c r="U220" s="72"/>
      <c r="V220" s="72"/>
      <c r="W220" s="72"/>
      <c r="X220" s="72"/>
      <c r="Y220" s="72"/>
      <c r="Z220" s="72"/>
    </row>
    <row r="221" spans="1:26" ht="15.75">
      <c r="A221" s="72"/>
      <c r="B221" s="72"/>
      <c r="C221" s="72"/>
      <c r="D221" s="72"/>
      <c r="E221" s="72"/>
      <c r="F221" s="72"/>
      <c r="G221" s="72"/>
      <c r="H221" s="72"/>
      <c r="I221" s="72"/>
      <c r="J221" s="72"/>
      <c r="K221" s="72"/>
      <c r="L221" s="72"/>
      <c r="M221" s="72"/>
      <c r="N221" s="72"/>
      <c r="O221" s="72"/>
      <c r="P221" s="72"/>
      <c r="Q221" s="72"/>
      <c r="R221" s="72"/>
      <c r="S221" s="72"/>
      <c r="T221" s="72"/>
      <c r="U221" s="72"/>
      <c r="V221" s="72"/>
      <c r="W221" s="72"/>
      <c r="X221" s="72"/>
      <c r="Y221" s="72"/>
      <c r="Z221" s="72"/>
    </row>
    <row r="222" spans="1:26" ht="15.75">
      <c r="A222" s="72"/>
      <c r="B222" s="72"/>
      <c r="C222" s="72"/>
      <c r="D222" s="72"/>
      <c r="E222" s="72"/>
      <c r="F222" s="72"/>
      <c r="G222" s="72"/>
      <c r="H222" s="72"/>
      <c r="I222" s="72"/>
      <c r="J222" s="72"/>
      <c r="K222" s="72"/>
      <c r="L222" s="72"/>
      <c r="M222" s="72"/>
      <c r="N222" s="72"/>
      <c r="O222" s="72"/>
      <c r="P222" s="72"/>
      <c r="Q222" s="72"/>
      <c r="R222" s="72"/>
      <c r="S222" s="72"/>
      <c r="T222" s="72"/>
      <c r="U222" s="72"/>
      <c r="V222" s="72"/>
      <c r="W222" s="72"/>
      <c r="X222" s="72"/>
      <c r="Y222" s="72"/>
      <c r="Z222" s="72"/>
    </row>
    <row r="223" spans="1:26" ht="15.75">
      <c r="A223" s="72"/>
      <c r="B223" s="72"/>
      <c r="C223" s="72"/>
      <c r="D223" s="72"/>
      <c r="E223" s="72"/>
      <c r="F223" s="72"/>
      <c r="G223" s="72"/>
      <c r="H223" s="72"/>
      <c r="I223" s="72"/>
      <c r="J223" s="72"/>
      <c r="K223" s="72"/>
      <c r="L223" s="72"/>
      <c r="M223" s="72"/>
      <c r="N223" s="72"/>
      <c r="O223" s="72"/>
      <c r="P223" s="72"/>
      <c r="Q223" s="72"/>
      <c r="R223" s="72"/>
      <c r="S223" s="72"/>
      <c r="T223" s="72"/>
      <c r="U223" s="72"/>
      <c r="V223" s="72"/>
      <c r="W223" s="72"/>
      <c r="X223" s="72"/>
      <c r="Y223" s="72"/>
      <c r="Z223" s="72"/>
    </row>
    <row r="224" spans="1:26" ht="15.75">
      <c r="A224" s="72"/>
      <c r="B224" s="72"/>
      <c r="C224" s="72"/>
      <c r="D224" s="72"/>
      <c r="E224" s="72"/>
      <c r="F224" s="72"/>
      <c r="G224" s="72"/>
      <c r="H224" s="72"/>
      <c r="I224" s="72"/>
      <c r="J224" s="72"/>
      <c r="K224" s="72"/>
      <c r="L224" s="72"/>
      <c r="M224" s="72"/>
      <c r="N224" s="72"/>
      <c r="O224" s="72"/>
      <c r="P224" s="72"/>
      <c r="Q224" s="72"/>
      <c r="R224" s="72"/>
      <c r="S224" s="72"/>
      <c r="T224" s="72"/>
      <c r="U224" s="72"/>
      <c r="V224" s="72"/>
      <c r="W224" s="72"/>
      <c r="X224" s="72"/>
      <c r="Y224" s="72"/>
      <c r="Z224" s="72"/>
    </row>
    <row r="225" spans="1:26" ht="15.75">
      <c r="A225" s="72"/>
      <c r="B225" s="72"/>
      <c r="C225" s="72"/>
      <c r="D225" s="72"/>
      <c r="E225" s="72"/>
      <c r="F225" s="72"/>
      <c r="G225" s="72"/>
      <c r="H225" s="72"/>
      <c r="I225" s="72"/>
      <c r="J225" s="72"/>
      <c r="K225" s="72"/>
      <c r="L225" s="72"/>
      <c r="M225" s="72"/>
      <c r="N225" s="72"/>
      <c r="O225" s="72"/>
      <c r="P225" s="72"/>
      <c r="Q225" s="72"/>
      <c r="R225" s="72"/>
      <c r="S225" s="72"/>
      <c r="T225" s="72"/>
      <c r="U225" s="72"/>
      <c r="V225" s="72"/>
      <c r="W225" s="72"/>
      <c r="X225" s="72"/>
      <c r="Y225" s="72"/>
      <c r="Z225" s="72"/>
    </row>
    <row r="226" spans="1:26" ht="15.75">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row>
    <row r="227" spans="1:26" ht="15.75">
      <c r="A227" s="72"/>
      <c r="B227" s="72"/>
      <c r="C227" s="72"/>
      <c r="D227" s="72"/>
      <c r="E227" s="72"/>
      <c r="F227" s="72"/>
      <c r="G227" s="72"/>
      <c r="H227" s="72"/>
      <c r="I227" s="72"/>
      <c r="J227" s="72"/>
      <c r="K227" s="72"/>
      <c r="L227" s="72"/>
      <c r="M227" s="72"/>
      <c r="N227" s="72"/>
      <c r="O227" s="72"/>
      <c r="P227" s="72"/>
      <c r="Q227" s="72"/>
      <c r="R227" s="72"/>
      <c r="S227" s="72"/>
      <c r="T227" s="72"/>
      <c r="U227" s="72"/>
      <c r="V227" s="72"/>
      <c r="W227" s="72"/>
      <c r="X227" s="72"/>
      <c r="Y227" s="72"/>
      <c r="Z227" s="72"/>
    </row>
    <row r="228" spans="1:26" ht="15.75">
      <c r="A228" s="72"/>
      <c r="B228" s="72"/>
      <c r="C228" s="72"/>
      <c r="D228" s="72"/>
      <c r="E228" s="72"/>
      <c r="F228" s="72"/>
      <c r="G228" s="72"/>
      <c r="H228" s="72"/>
      <c r="I228" s="72"/>
      <c r="J228" s="72"/>
      <c r="K228" s="72"/>
      <c r="L228" s="72"/>
      <c r="M228" s="72"/>
      <c r="N228" s="72"/>
      <c r="O228" s="72"/>
      <c r="P228" s="72"/>
      <c r="Q228" s="72"/>
      <c r="R228" s="72"/>
      <c r="S228" s="72"/>
      <c r="T228" s="72"/>
      <c r="U228" s="72"/>
      <c r="V228" s="72"/>
      <c r="W228" s="72"/>
      <c r="X228" s="72"/>
      <c r="Y228" s="72"/>
      <c r="Z228" s="72"/>
    </row>
    <row r="229" spans="1:26" ht="15.75">
      <c r="A229" s="72"/>
      <c r="B229" s="72"/>
      <c r="C229" s="72"/>
      <c r="D229" s="72"/>
      <c r="E229" s="72"/>
      <c r="F229" s="72"/>
      <c r="G229" s="72"/>
      <c r="H229" s="72"/>
      <c r="I229" s="72"/>
      <c r="J229" s="72"/>
      <c r="K229" s="72"/>
      <c r="L229" s="72"/>
      <c r="M229" s="72"/>
      <c r="N229" s="72"/>
      <c r="O229" s="72"/>
      <c r="P229" s="72"/>
      <c r="Q229" s="72"/>
      <c r="R229" s="72"/>
      <c r="S229" s="72"/>
      <c r="T229" s="72"/>
      <c r="U229" s="72"/>
      <c r="V229" s="72"/>
      <c r="W229" s="72"/>
      <c r="X229" s="72"/>
      <c r="Y229" s="72"/>
      <c r="Z229" s="72"/>
    </row>
    <row r="230" spans="1:26" ht="15.75">
      <c r="A230" s="72"/>
      <c r="B230" s="72"/>
      <c r="C230" s="72"/>
      <c r="D230" s="72"/>
      <c r="E230" s="72"/>
      <c r="F230" s="72"/>
      <c r="G230" s="72"/>
      <c r="H230" s="72"/>
      <c r="I230" s="72"/>
      <c r="J230" s="72"/>
      <c r="K230" s="72"/>
      <c r="L230" s="72"/>
      <c r="M230" s="72"/>
      <c r="N230" s="72"/>
      <c r="O230" s="72"/>
      <c r="P230" s="72"/>
      <c r="Q230" s="72"/>
      <c r="R230" s="72"/>
      <c r="S230" s="72"/>
      <c r="T230" s="72"/>
      <c r="U230" s="72"/>
      <c r="V230" s="72"/>
      <c r="W230" s="72"/>
      <c r="X230" s="72"/>
      <c r="Y230" s="72"/>
      <c r="Z230" s="72"/>
    </row>
    <row r="231" spans="1:26" ht="15.75">
      <c r="A231" s="72"/>
      <c r="B231" s="72"/>
      <c r="C231" s="72"/>
      <c r="D231" s="72"/>
      <c r="E231" s="72"/>
      <c r="F231" s="72"/>
      <c r="G231" s="72"/>
      <c r="H231" s="72"/>
      <c r="I231" s="72"/>
      <c r="J231" s="72"/>
      <c r="K231" s="72"/>
      <c r="L231" s="72"/>
      <c r="M231" s="72"/>
      <c r="N231" s="72"/>
      <c r="O231" s="72"/>
      <c r="P231" s="72"/>
      <c r="Q231" s="72"/>
      <c r="R231" s="72"/>
      <c r="S231" s="72"/>
      <c r="T231" s="72"/>
      <c r="U231" s="72"/>
      <c r="V231" s="72"/>
      <c r="W231" s="72"/>
      <c r="X231" s="72"/>
      <c r="Y231" s="72"/>
      <c r="Z231" s="72"/>
    </row>
    <row r="232" spans="1:26" ht="15.75">
      <c r="A232" s="72"/>
      <c r="B232" s="72"/>
      <c r="C232" s="72"/>
      <c r="D232" s="72"/>
      <c r="E232" s="72"/>
      <c r="F232" s="72"/>
      <c r="G232" s="72"/>
      <c r="H232" s="72"/>
      <c r="I232" s="72"/>
      <c r="J232" s="72"/>
      <c r="K232" s="72"/>
      <c r="L232" s="72"/>
      <c r="M232" s="72"/>
      <c r="N232" s="72"/>
      <c r="O232" s="72"/>
      <c r="P232" s="72"/>
      <c r="Q232" s="72"/>
      <c r="R232" s="72"/>
      <c r="S232" s="72"/>
      <c r="T232" s="72"/>
      <c r="U232" s="72"/>
      <c r="V232" s="72"/>
      <c r="W232" s="72"/>
      <c r="X232" s="72"/>
      <c r="Y232" s="72"/>
      <c r="Z232" s="72"/>
    </row>
    <row r="233" spans="1:26" ht="15.75">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row>
    <row r="234" spans="1:26" ht="15.75">
      <c r="A234" s="72"/>
      <c r="B234" s="72"/>
      <c r="C234" s="72"/>
      <c r="D234" s="72"/>
      <c r="E234" s="72"/>
      <c r="F234" s="72"/>
      <c r="G234" s="72"/>
      <c r="H234" s="72"/>
      <c r="I234" s="72"/>
      <c r="J234" s="72"/>
      <c r="K234" s="72"/>
      <c r="L234" s="72"/>
      <c r="M234" s="72"/>
      <c r="N234" s="72"/>
      <c r="O234" s="72"/>
      <c r="P234" s="72"/>
      <c r="Q234" s="72"/>
      <c r="R234" s="72"/>
      <c r="S234" s="72"/>
      <c r="T234" s="72"/>
      <c r="U234" s="72"/>
      <c r="V234" s="72"/>
      <c r="W234" s="72"/>
      <c r="X234" s="72"/>
      <c r="Y234" s="72"/>
      <c r="Z234" s="72"/>
    </row>
    <row r="235" spans="1:26" ht="15.75">
      <c r="A235" s="72"/>
      <c r="B235" s="72"/>
      <c r="C235" s="72"/>
      <c r="D235" s="72"/>
      <c r="E235" s="72"/>
      <c r="F235" s="72"/>
      <c r="G235" s="72"/>
      <c r="H235" s="72"/>
      <c r="I235" s="72"/>
      <c r="J235" s="72"/>
      <c r="K235" s="72"/>
      <c r="L235" s="72"/>
      <c r="M235" s="72"/>
      <c r="N235" s="72"/>
      <c r="O235" s="72"/>
      <c r="P235" s="72"/>
      <c r="Q235" s="72"/>
      <c r="R235" s="72"/>
      <c r="S235" s="72"/>
      <c r="T235" s="72"/>
      <c r="U235" s="72"/>
      <c r="V235" s="72"/>
      <c r="W235" s="72"/>
      <c r="X235" s="72"/>
      <c r="Y235" s="72"/>
      <c r="Z235" s="72"/>
    </row>
    <row r="236" spans="1:26" ht="15.75">
      <c r="A236" s="72"/>
      <c r="B236" s="72"/>
      <c r="C236" s="72"/>
      <c r="D236" s="72"/>
      <c r="E236" s="72"/>
      <c r="F236" s="72"/>
      <c r="G236" s="72"/>
      <c r="H236" s="72"/>
      <c r="I236" s="72"/>
      <c r="J236" s="72"/>
      <c r="K236" s="72"/>
      <c r="L236" s="72"/>
      <c r="M236" s="72"/>
      <c r="N236" s="72"/>
      <c r="O236" s="72"/>
      <c r="P236" s="72"/>
      <c r="Q236" s="72"/>
      <c r="R236" s="72"/>
      <c r="S236" s="72"/>
      <c r="T236" s="72"/>
      <c r="U236" s="72"/>
      <c r="V236" s="72"/>
      <c r="W236" s="72"/>
      <c r="X236" s="72"/>
      <c r="Y236" s="72"/>
      <c r="Z236" s="72"/>
    </row>
    <row r="237" spans="1:26" ht="15.75">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row>
    <row r="238" spans="1:26" ht="15.75">
      <c r="A238" s="72"/>
      <c r="B238" s="72"/>
      <c r="C238" s="72"/>
      <c r="D238" s="72"/>
      <c r="E238" s="72"/>
      <c r="F238" s="72"/>
      <c r="G238" s="72"/>
      <c r="H238" s="72"/>
      <c r="I238" s="72"/>
      <c r="J238" s="72"/>
      <c r="K238" s="72"/>
      <c r="L238" s="72"/>
      <c r="M238" s="72"/>
      <c r="N238" s="72"/>
      <c r="O238" s="72"/>
      <c r="P238" s="72"/>
      <c r="Q238" s="72"/>
      <c r="R238" s="72"/>
      <c r="S238" s="72"/>
      <c r="T238" s="72"/>
      <c r="U238" s="72"/>
      <c r="V238" s="72"/>
      <c r="W238" s="72"/>
      <c r="X238" s="72"/>
      <c r="Y238" s="72"/>
      <c r="Z238" s="72"/>
    </row>
    <row r="239" spans="1:26" ht="15.75">
      <c r="A239" s="72"/>
      <c r="B239" s="72"/>
      <c r="C239" s="72"/>
      <c r="D239" s="72"/>
      <c r="E239" s="72"/>
      <c r="F239" s="72"/>
      <c r="G239" s="72"/>
      <c r="H239" s="72"/>
      <c r="I239" s="72"/>
      <c r="J239" s="72"/>
      <c r="K239" s="72"/>
      <c r="L239" s="72"/>
      <c r="M239" s="72"/>
      <c r="N239" s="72"/>
      <c r="O239" s="72"/>
      <c r="P239" s="72"/>
      <c r="Q239" s="72"/>
      <c r="R239" s="72"/>
      <c r="S239" s="72"/>
      <c r="T239" s="72"/>
      <c r="U239" s="72"/>
      <c r="V239" s="72"/>
      <c r="W239" s="72"/>
      <c r="X239" s="72"/>
      <c r="Y239" s="72"/>
      <c r="Z239" s="72"/>
    </row>
    <row r="240" spans="1:26" ht="15.75">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row>
    <row r="241" spans="1:26" ht="15.75">
      <c r="A241" s="72"/>
      <c r="B241" s="72"/>
      <c r="C241" s="72"/>
      <c r="D241" s="72"/>
      <c r="E241" s="72"/>
      <c r="F241" s="72"/>
      <c r="G241" s="72"/>
      <c r="H241" s="72"/>
      <c r="I241" s="72"/>
      <c r="J241" s="72"/>
      <c r="K241" s="72"/>
      <c r="L241" s="72"/>
      <c r="M241" s="72"/>
      <c r="N241" s="72"/>
      <c r="O241" s="72"/>
      <c r="P241" s="72"/>
      <c r="Q241" s="72"/>
      <c r="R241" s="72"/>
      <c r="S241" s="72"/>
      <c r="T241" s="72"/>
      <c r="U241" s="72"/>
      <c r="V241" s="72"/>
      <c r="W241" s="72"/>
      <c r="X241" s="72"/>
      <c r="Y241" s="72"/>
      <c r="Z241" s="72"/>
    </row>
    <row r="242" spans="1:26" ht="15.75">
      <c r="A242" s="72"/>
      <c r="B242" s="72"/>
      <c r="C242" s="72"/>
      <c r="D242" s="72"/>
      <c r="E242" s="72"/>
      <c r="F242" s="72"/>
      <c r="G242" s="72"/>
      <c r="H242" s="72"/>
      <c r="I242" s="72"/>
      <c r="J242" s="72"/>
      <c r="K242" s="72"/>
      <c r="L242" s="72"/>
      <c r="M242" s="72"/>
      <c r="N242" s="72"/>
      <c r="O242" s="72"/>
      <c r="P242" s="72"/>
      <c r="Q242" s="72"/>
      <c r="R242" s="72"/>
      <c r="S242" s="72"/>
      <c r="T242" s="72"/>
      <c r="U242" s="72"/>
      <c r="V242" s="72"/>
      <c r="W242" s="72"/>
      <c r="X242" s="72"/>
      <c r="Y242" s="72"/>
      <c r="Z242" s="72"/>
    </row>
    <row r="243" spans="1:26" ht="15.75">
      <c r="A243" s="72"/>
      <c r="B243" s="72"/>
      <c r="C243" s="72"/>
      <c r="D243" s="72"/>
      <c r="E243" s="72"/>
      <c r="F243" s="72"/>
      <c r="G243" s="72"/>
      <c r="H243" s="72"/>
      <c r="I243" s="72"/>
      <c r="J243" s="72"/>
      <c r="K243" s="72"/>
      <c r="L243" s="72"/>
      <c r="M243" s="72"/>
      <c r="N243" s="72"/>
      <c r="O243" s="72"/>
      <c r="P243" s="72"/>
      <c r="Q243" s="72"/>
      <c r="R243" s="72"/>
      <c r="S243" s="72"/>
      <c r="T243" s="72"/>
      <c r="U243" s="72"/>
      <c r="V243" s="72"/>
      <c r="W243" s="72"/>
      <c r="X243" s="72"/>
      <c r="Y243" s="72"/>
      <c r="Z243" s="72"/>
    </row>
    <row r="244" spans="1:26" ht="15.75">
      <c r="A244" s="72"/>
      <c r="B244" s="72"/>
      <c r="C244" s="72"/>
      <c r="D244" s="72"/>
      <c r="E244" s="72"/>
      <c r="F244" s="72"/>
      <c r="G244" s="72"/>
      <c r="H244" s="72"/>
      <c r="I244" s="72"/>
      <c r="J244" s="72"/>
      <c r="K244" s="72"/>
      <c r="L244" s="72"/>
      <c r="M244" s="72"/>
      <c r="N244" s="72"/>
      <c r="O244" s="72"/>
      <c r="P244" s="72"/>
      <c r="Q244" s="72"/>
      <c r="R244" s="72"/>
      <c r="S244" s="72"/>
      <c r="T244" s="72"/>
      <c r="U244" s="72"/>
      <c r="V244" s="72"/>
      <c r="W244" s="72"/>
      <c r="X244" s="72"/>
      <c r="Y244" s="72"/>
      <c r="Z244" s="72"/>
    </row>
    <row r="245" spans="1:26" ht="15.75">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row>
    <row r="246" spans="1:26" ht="15.75">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row>
    <row r="247" spans="1:26" ht="15.75">
      <c r="A247" s="72"/>
      <c r="B247" s="72"/>
      <c r="C247" s="72"/>
      <c r="D247" s="72"/>
      <c r="E247" s="72"/>
      <c r="F247" s="72"/>
      <c r="G247" s="72"/>
      <c r="H247" s="72"/>
      <c r="I247" s="72"/>
      <c r="J247" s="72"/>
      <c r="K247" s="72"/>
      <c r="L247" s="72"/>
      <c r="M247" s="72"/>
      <c r="N247" s="72"/>
      <c r="O247" s="72"/>
      <c r="P247" s="72"/>
      <c r="Q247" s="72"/>
      <c r="R247" s="72"/>
      <c r="S247" s="72"/>
      <c r="T247" s="72"/>
      <c r="U247" s="72"/>
      <c r="V247" s="72"/>
      <c r="W247" s="72"/>
      <c r="X247" s="72"/>
      <c r="Y247" s="72"/>
      <c r="Z247" s="72"/>
    </row>
    <row r="248" spans="1:26" ht="15.75">
      <c r="A248" s="72"/>
      <c r="B248" s="72"/>
      <c r="C248" s="72"/>
      <c r="D248" s="72"/>
      <c r="E248" s="72"/>
      <c r="F248" s="72"/>
      <c r="G248" s="72"/>
      <c r="H248" s="72"/>
      <c r="I248" s="72"/>
      <c r="J248" s="72"/>
      <c r="K248" s="72"/>
      <c r="L248" s="72"/>
      <c r="M248" s="72"/>
      <c r="N248" s="72"/>
      <c r="O248" s="72"/>
      <c r="P248" s="72"/>
      <c r="Q248" s="72"/>
      <c r="R248" s="72"/>
      <c r="S248" s="72"/>
      <c r="T248" s="72"/>
      <c r="U248" s="72"/>
      <c r="V248" s="72"/>
      <c r="W248" s="72"/>
      <c r="X248" s="72"/>
      <c r="Y248" s="72"/>
      <c r="Z248" s="72"/>
    </row>
    <row r="249" spans="1:26" ht="15.75">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row>
    <row r="250" spans="1:26" ht="15.75">
      <c r="A250" s="72"/>
      <c r="B250" s="72"/>
      <c r="C250" s="72"/>
      <c r="D250" s="72"/>
      <c r="E250" s="72"/>
      <c r="F250" s="72"/>
      <c r="G250" s="72"/>
      <c r="H250" s="72"/>
      <c r="I250" s="72"/>
      <c r="J250" s="72"/>
      <c r="K250" s="72"/>
      <c r="L250" s="72"/>
      <c r="M250" s="72"/>
      <c r="N250" s="72"/>
      <c r="O250" s="72"/>
      <c r="P250" s="72"/>
      <c r="Q250" s="72"/>
      <c r="R250" s="72"/>
      <c r="S250" s="72"/>
      <c r="T250" s="72"/>
      <c r="U250" s="72"/>
      <c r="V250" s="72"/>
      <c r="W250" s="72"/>
      <c r="X250" s="72"/>
      <c r="Y250" s="72"/>
      <c r="Z250" s="72"/>
    </row>
    <row r="251" spans="1:26" ht="15.75">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row>
    <row r="252" spans="1:26" ht="15.75">
      <c r="A252" s="72"/>
      <c r="B252" s="72"/>
      <c r="C252" s="72"/>
      <c r="D252" s="72"/>
      <c r="E252" s="72"/>
      <c r="F252" s="72"/>
      <c r="G252" s="72"/>
      <c r="H252" s="72"/>
      <c r="I252" s="72"/>
      <c r="J252" s="72"/>
      <c r="K252" s="72"/>
      <c r="L252" s="72"/>
      <c r="M252" s="72"/>
      <c r="N252" s="72"/>
      <c r="O252" s="72"/>
      <c r="P252" s="72"/>
      <c r="Q252" s="72"/>
      <c r="R252" s="72"/>
      <c r="S252" s="72"/>
      <c r="T252" s="72"/>
      <c r="U252" s="72"/>
      <c r="V252" s="72"/>
      <c r="W252" s="72"/>
      <c r="X252" s="72"/>
      <c r="Y252" s="72"/>
      <c r="Z252" s="72"/>
    </row>
    <row r="253" spans="1:26" ht="15.75">
      <c r="A253" s="72"/>
      <c r="B253" s="72"/>
      <c r="C253" s="72"/>
      <c r="D253" s="72"/>
      <c r="E253" s="72"/>
      <c r="F253" s="72"/>
      <c r="G253" s="72"/>
      <c r="H253" s="72"/>
      <c r="I253" s="72"/>
      <c r="J253" s="72"/>
      <c r="K253" s="72"/>
      <c r="L253" s="72"/>
      <c r="M253" s="72"/>
      <c r="N253" s="72"/>
      <c r="O253" s="72"/>
      <c r="P253" s="72"/>
      <c r="Q253" s="72"/>
      <c r="R253" s="72"/>
      <c r="S253" s="72"/>
      <c r="T253" s="72"/>
      <c r="U253" s="72"/>
      <c r="V253" s="72"/>
      <c r="W253" s="72"/>
      <c r="X253" s="72"/>
      <c r="Y253" s="72"/>
      <c r="Z253" s="72"/>
    </row>
    <row r="254" spans="1:26" ht="15.75">
      <c r="A254" s="72"/>
      <c r="B254" s="72"/>
      <c r="C254" s="72"/>
      <c r="D254" s="72"/>
      <c r="E254" s="72"/>
      <c r="F254" s="72"/>
      <c r="G254" s="72"/>
      <c r="H254" s="72"/>
      <c r="I254" s="72"/>
      <c r="J254" s="72"/>
      <c r="K254" s="72"/>
      <c r="L254" s="72"/>
      <c r="M254" s="72"/>
      <c r="N254" s="72"/>
      <c r="O254" s="72"/>
      <c r="P254" s="72"/>
      <c r="Q254" s="72"/>
      <c r="R254" s="72"/>
      <c r="S254" s="72"/>
      <c r="T254" s="72"/>
      <c r="U254" s="72"/>
      <c r="V254" s="72"/>
      <c r="W254" s="72"/>
      <c r="X254" s="72"/>
      <c r="Y254" s="72"/>
      <c r="Z254" s="72"/>
    </row>
    <row r="255" spans="1:26" ht="15.75">
      <c r="A255" s="72"/>
      <c r="B255" s="72"/>
      <c r="C255" s="72"/>
      <c r="D255" s="72"/>
      <c r="E255" s="72"/>
      <c r="F255" s="72"/>
      <c r="G255" s="72"/>
      <c r="H255" s="72"/>
      <c r="I255" s="72"/>
      <c r="J255" s="72"/>
      <c r="K255" s="72"/>
      <c r="L255" s="72"/>
      <c r="M255" s="72"/>
      <c r="N255" s="72"/>
      <c r="O255" s="72"/>
      <c r="P255" s="72"/>
      <c r="Q255" s="72"/>
      <c r="R255" s="72"/>
      <c r="S255" s="72"/>
      <c r="T255" s="72"/>
      <c r="U255" s="72"/>
      <c r="V255" s="72"/>
      <c r="W255" s="72"/>
      <c r="X255" s="72"/>
      <c r="Y255" s="72"/>
      <c r="Z255" s="72"/>
    </row>
    <row r="256" spans="1:26" ht="15.75">
      <c r="A256" s="72"/>
      <c r="B256" s="72"/>
      <c r="C256" s="72"/>
      <c r="D256" s="72"/>
      <c r="E256" s="72"/>
      <c r="F256" s="72"/>
      <c r="G256" s="72"/>
      <c r="H256" s="72"/>
      <c r="I256" s="72"/>
      <c r="J256" s="72"/>
      <c r="K256" s="72"/>
      <c r="L256" s="72"/>
      <c r="M256" s="72"/>
      <c r="N256" s="72"/>
      <c r="O256" s="72"/>
      <c r="P256" s="72"/>
      <c r="Q256" s="72"/>
      <c r="R256" s="72"/>
      <c r="S256" s="72"/>
      <c r="T256" s="72"/>
      <c r="U256" s="72"/>
      <c r="V256" s="72"/>
      <c r="W256" s="72"/>
      <c r="X256" s="72"/>
      <c r="Y256" s="72"/>
      <c r="Z256" s="72"/>
    </row>
    <row r="257" spans="1:26" ht="15.75">
      <c r="A257" s="72"/>
      <c r="B257" s="72"/>
      <c r="C257" s="72"/>
      <c r="D257" s="72"/>
      <c r="E257" s="72"/>
      <c r="F257" s="72"/>
      <c r="G257" s="72"/>
      <c r="H257" s="72"/>
      <c r="I257" s="72"/>
      <c r="J257" s="72"/>
      <c r="K257" s="72"/>
      <c r="L257" s="72"/>
      <c r="M257" s="72"/>
      <c r="N257" s="72"/>
      <c r="O257" s="72"/>
      <c r="P257" s="72"/>
      <c r="Q257" s="72"/>
      <c r="R257" s="72"/>
      <c r="S257" s="72"/>
      <c r="T257" s="72"/>
      <c r="U257" s="72"/>
      <c r="V257" s="72"/>
      <c r="W257" s="72"/>
      <c r="X257" s="72"/>
      <c r="Y257" s="72"/>
      <c r="Z257" s="72"/>
    </row>
    <row r="258" spans="1:26" ht="15.75">
      <c r="A258" s="72"/>
      <c r="B258" s="72"/>
      <c r="C258" s="72"/>
      <c r="D258" s="72"/>
      <c r="E258" s="72"/>
      <c r="F258" s="72"/>
      <c r="G258" s="72"/>
      <c r="H258" s="72"/>
      <c r="I258" s="72"/>
      <c r="J258" s="72"/>
      <c r="K258" s="72"/>
      <c r="L258" s="72"/>
      <c r="M258" s="72"/>
      <c r="N258" s="72"/>
      <c r="O258" s="72"/>
      <c r="P258" s="72"/>
      <c r="Q258" s="72"/>
      <c r="R258" s="72"/>
      <c r="S258" s="72"/>
      <c r="T258" s="72"/>
      <c r="U258" s="72"/>
      <c r="V258" s="72"/>
      <c r="W258" s="72"/>
      <c r="X258" s="72"/>
      <c r="Y258" s="72"/>
      <c r="Z258" s="72"/>
    </row>
    <row r="259" spans="1:26" ht="15.75">
      <c r="A259" s="72"/>
      <c r="B259" s="72"/>
      <c r="C259" s="72"/>
      <c r="D259" s="72"/>
      <c r="E259" s="72"/>
      <c r="F259" s="72"/>
      <c r="G259" s="72"/>
      <c r="H259" s="72"/>
      <c r="I259" s="72"/>
      <c r="J259" s="72"/>
      <c r="K259" s="72"/>
      <c r="L259" s="72"/>
      <c r="M259" s="72"/>
      <c r="N259" s="72"/>
      <c r="O259" s="72"/>
      <c r="P259" s="72"/>
      <c r="Q259" s="72"/>
      <c r="R259" s="72"/>
      <c r="S259" s="72"/>
      <c r="T259" s="72"/>
      <c r="U259" s="72"/>
      <c r="V259" s="72"/>
      <c r="W259" s="72"/>
      <c r="X259" s="72"/>
      <c r="Y259" s="72"/>
      <c r="Z259" s="72"/>
    </row>
    <row r="260" spans="1:26" ht="15.75">
      <c r="A260" s="72"/>
      <c r="B260" s="72"/>
      <c r="C260" s="72"/>
      <c r="D260" s="72"/>
      <c r="E260" s="72"/>
      <c r="F260" s="72"/>
      <c r="G260" s="72"/>
      <c r="H260" s="72"/>
      <c r="I260" s="72"/>
      <c r="J260" s="72"/>
      <c r="K260" s="72"/>
      <c r="L260" s="72"/>
      <c r="M260" s="72"/>
      <c r="N260" s="72"/>
      <c r="O260" s="72"/>
      <c r="P260" s="72"/>
      <c r="Q260" s="72"/>
      <c r="R260" s="72"/>
      <c r="S260" s="72"/>
      <c r="T260" s="72"/>
      <c r="U260" s="72"/>
      <c r="V260" s="72"/>
      <c r="W260" s="72"/>
      <c r="X260" s="72"/>
      <c r="Y260" s="72"/>
      <c r="Z260" s="72"/>
    </row>
    <row r="261" spans="1:26" ht="15.75">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row>
    <row r="262" spans="1:26" ht="15.75">
      <c r="A262" s="72"/>
      <c r="B262" s="72"/>
      <c r="C262" s="72"/>
      <c r="D262" s="72"/>
      <c r="E262" s="72"/>
      <c r="F262" s="72"/>
      <c r="G262" s="72"/>
      <c r="H262" s="72"/>
      <c r="I262" s="72"/>
      <c r="J262" s="72"/>
      <c r="K262" s="72"/>
      <c r="L262" s="72"/>
      <c r="M262" s="72"/>
      <c r="N262" s="72"/>
      <c r="O262" s="72"/>
      <c r="P262" s="72"/>
      <c r="Q262" s="72"/>
      <c r="R262" s="72"/>
      <c r="S262" s="72"/>
      <c r="T262" s="72"/>
      <c r="U262" s="72"/>
      <c r="V262" s="72"/>
      <c r="W262" s="72"/>
      <c r="X262" s="72"/>
      <c r="Y262" s="72"/>
      <c r="Z262" s="72"/>
    </row>
    <row r="263" spans="1:26" ht="15.75">
      <c r="A263" s="72"/>
      <c r="B263" s="72"/>
      <c r="C263" s="72"/>
      <c r="D263" s="72"/>
      <c r="E263" s="72"/>
      <c r="F263" s="72"/>
      <c r="G263" s="72"/>
      <c r="H263" s="72"/>
      <c r="I263" s="72"/>
      <c r="J263" s="72"/>
      <c r="K263" s="72"/>
      <c r="L263" s="72"/>
      <c r="M263" s="72"/>
      <c r="N263" s="72"/>
      <c r="O263" s="72"/>
      <c r="P263" s="72"/>
      <c r="Q263" s="72"/>
      <c r="R263" s="72"/>
      <c r="S263" s="72"/>
      <c r="T263" s="72"/>
      <c r="U263" s="72"/>
      <c r="V263" s="72"/>
      <c r="W263" s="72"/>
      <c r="X263" s="72"/>
      <c r="Y263" s="72"/>
      <c r="Z263" s="72"/>
    </row>
    <row r="264" spans="1:26" ht="15.75">
      <c r="A264" s="72"/>
      <c r="B264" s="72"/>
      <c r="C264" s="72"/>
      <c r="D264" s="72"/>
      <c r="E264" s="72"/>
      <c r="F264" s="72"/>
      <c r="G264" s="72"/>
      <c r="H264" s="72"/>
      <c r="I264" s="72"/>
      <c r="J264" s="72"/>
      <c r="K264" s="72"/>
      <c r="L264" s="72"/>
      <c r="M264" s="72"/>
      <c r="N264" s="72"/>
      <c r="O264" s="72"/>
      <c r="P264" s="72"/>
      <c r="Q264" s="72"/>
      <c r="R264" s="72"/>
      <c r="S264" s="72"/>
      <c r="T264" s="72"/>
      <c r="U264" s="72"/>
      <c r="V264" s="72"/>
      <c r="W264" s="72"/>
      <c r="X264" s="72"/>
      <c r="Y264" s="72"/>
      <c r="Z264" s="72"/>
    </row>
    <row r="265" spans="1:26" ht="15.75">
      <c r="A265" s="72"/>
      <c r="B265" s="72"/>
      <c r="C265" s="72"/>
      <c r="D265" s="72"/>
      <c r="E265" s="72"/>
      <c r="F265" s="72"/>
      <c r="G265" s="72"/>
      <c r="H265" s="72"/>
      <c r="I265" s="72"/>
      <c r="J265" s="72"/>
      <c r="K265" s="72"/>
      <c r="L265" s="72"/>
      <c r="M265" s="72"/>
      <c r="N265" s="72"/>
      <c r="O265" s="72"/>
      <c r="P265" s="72"/>
      <c r="Q265" s="72"/>
      <c r="R265" s="72"/>
      <c r="S265" s="72"/>
      <c r="T265" s="72"/>
      <c r="U265" s="72"/>
      <c r="V265" s="72"/>
      <c r="W265" s="72"/>
      <c r="X265" s="72"/>
      <c r="Y265" s="72"/>
      <c r="Z265" s="72"/>
    </row>
    <row r="266" spans="1:26" ht="15.75">
      <c r="A266" s="72"/>
      <c r="B266" s="72"/>
      <c r="C266" s="72"/>
      <c r="D266" s="72"/>
      <c r="E266" s="72"/>
      <c r="F266" s="72"/>
      <c r="G266" s="72"/>
      <c r="H266" s="72"/>
      <c r="I266" s="72"/>
      <c r="J266" s="72"/>
      <c r="K266" s="72"/>
      <c r="L266" s="72"/>
      <c r="M266" s="72"/>
      <c r="N266" s="72"/>
      <c r="O266" s="72"/>
      <c r="P266" s="72"/>
      <c r="Q266" s="72"/>
      <c r="R266" s="72"/>
      <c r="S266" s="72"/>
      <c r="T266" s="72"/>
      <c r="U266" s="72"/>
      <c r="V266" s="72"/>
      <c r="W266" s="72"/>
      <c r="X266" s="72"/>
      <c r="Y266" s="72"/>
      <c r="Z266" s="72"/>
    </row>
    <row r="267" spans="1:26" ht="15.75">
      <c r="A267" s="72"/>
      <c r="B267" s="72"/>
      <c r="C267" s="72"/>
      <c r="D267" s="72"/>
      <c r="E267" s="72"/>
      <c r="F267" s="72"/>
      <c r="G267" s="72"/>
      <c r="H267" s="72"/>
      <c r="I267" s="72"/>
      <c r="J267" s="72"/>
      <c r="K267" s="72"/>
      <c r="L267" s="72"/>
      <c r="M267" s="72"/>
      <c r="N267" s="72"/>
      <c r="O267" s="72"/>
      <c r="P267" s="72"/>
      <c r="Q267" s="72"/>
      <c r="R267" s="72"/>
      <c r="S267" s="72"/>
      <c r="T267" s="72"/>
      <c r="U267" s="72"/>
      <c r="V267" s="72"/>
      <c r="W267" s="72"/>
      <c r="X267" s="72"/>
      <c r="Y267" s="72"/>
      <c r="Z267" s="72"/>
    </row>
    <row r="268" spans="1:26" ht="15.75">
      <c r="A268" s="72"/>
      <c r="B268" s="72"/>
      <c r="C268" s="72"/>
      <c r="D268" s="72"/>
      <c r="E268" s="72"/>
      <c r="F268" s="72"/>
      <c r="G268" s="72"/>
      <c r="H268" s="72"/>
      <c r="I268" s="72"/>
      <c r="J268" s="72"/>
      <c r="K268" s="72"/>
      <c r="L268" s="72"/>
      <c r="M268" s="72"/>
      <c r="N268" s="72"/>
      <c r="O268" s="72"/>
      <c r="P268" s="72"/>
      <c r="Q268" s="72"/>
      <c r="R268" s="72"/>
      <c r="S268" s="72"/>
      <c r="T268" s="72"/>
      <c r="U268" s="72"/>
      <c r="V268" s="72"/>
      <c r="W268" s="72"/>
      <c r="X268" s="72"/>
      <c r="Y268" s="72"/>
      <c r="Z268" s="72"/>
    </row>
    <row r="269" spans="1:26" ht="15.75">
      <c r="A269" s="72"/>
      <c r="B269" s="72"/>
      <c r="C269" s="72"/>
      <c r="D269" s="72"/>
      <c r="E269" s="72"/>
      <c r="F269" s="72"/>
      <c r="G269" s="72"/>
      <c r="H269" s="72"/>
      <c r="I269" s="72"/>
      <c r="J269" s="72"/>
      <c r="K269" s="72"/>
      <c r="L269" s="72"/>
      <c r="M269" s="72"/>
      <c r="N269" s="72"/>
      <c r="O269" s="72"/>
      <c r="P269" s="72"/>
      <c r="Q269" s="72"/>
      <c r="R269" s="72"/>
      <c r="S269" s="72"/>
      <c r="T269" s="72"/>
      <c r="U269" s="72"/>
      <c r="V269" s="72"/>
      <c r="W269" s="72"/>
      <c r="X269" s="72"/>
      <c r="Y269" s="72"/>
      <c r="Z269" s="72"/>
    </row>
    <row r="270" spans="1:26" ht="15.75">
      <c r="A270" s="72"/>
      <c r="B270" s="72"/>
      <c r="C270" s="72"/>
      <c r="D270" s="72"/>
      <c r="E270" s="72"/>
      <c r="F270" s="72"/>
      <c r="G270" s="72"/>
      <c r="H270" s="72"/>
      <c r="I270" s="72"/>
      <c r="J270" s="72"/>
      <c r="K270" s="72"/>
      <c r="L270" s="72"/>
      <c r="M270" s="72"/>
      <c r="N270" s="72"/>
      <c r="O270" s="72"/>
      <c r="P270" s="72"/>
      <c r="Q270" s="72"/>
      <c r="R270" s="72"/>
      <c r="S270" s="72"/>
      <c r="T270" s="72"/>
      <c r="U270" s="72"/>
      <c r="V270" s="72"/>
      <c r="W270" s="72"/>
      <c r="X270" s="72"/>
      <c r="Y270" s="72"/>
      <c r="Z270" s="72"/>
    </row>
    <row r="271" spans="1:26" ht="15.75">
      <c r="A271" s="72"/>
      <c r="B271" s="72"/>
      <c r="C271" s="72"/>
      <c r="D271" s="72"/>
      <c r="E271" s="72"/>
      <c r="F271" s="72"/>
      <c r="G271" s="72"/>
      <c r="H271" s="72"/>
      <c r="I271" s="72"/>
      <c r="J271" s="72"/>
      <c r="K271" s="72"/>
      <c r="L271" s="72"/>
      <c r="M271" s="72"/>
      <c r="N271" s="72"/>
      <c r="O271" s="72"/>
      <c r="P271" s="72"/>
      <c r="Q271" s="72"/>
      <c r="R271" s="72"/>
      <c r="S271" s="72"/>
      <c r="T271" s="72"/>
      <c r="U271" s="72"/>
      <c r="V271" s="72"/>
      <c r="W271" s="72"/>
      <c r="X271" s="72"/>
      <c r="Y271" s="72"/>
      <c r="Z271" s="72"/>
    </row>
    <row r="272" spans="1:26" ht="15.75">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row>
    <row r="273" spans="1:26" ht="15.75">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row>
    <row r="274" spans="1:26" ht="15.75">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row>
    <row r="275" spans="1:26" ht="15.75">
      <c r="A275" s="72"/>
      <c r="B275" s="72"/>
      <c r="C275" s="72"/>
      <c r="D275" s="72"/>
      <c r="E275" s="72"/>
      <c r="F275" s="72"/>
      <c r="G275" s="72"/>
      <c r="H275" s="72"/>
      <c r="I275" s="72"/>
      <c r="J275" s="72"/>
      <c r="K275" s="72"/>
      <c r="L275" s="72"/>
      <c r="M275" s="72"/>
      <c r="N275" s="72"/>
      <c r="O275" s="72"/>
      <c r="P275" s="72"/>
      <c r="Q275" s="72"/>
      <c r="R275" s="72"/>
      <c r="S275" s="72"/>
      <c r="T275" s="72"/>
      <c r="U275" s="72"/>
      <c r="V275" s="72"/>
      <c r="W275" s="72"/>
      <c r="X275" s="72"/>
      <c r="Y275" s="72"/>
      <c r="Z275" s="72"/>
    </row>
    <row r="276" spans="1:26" ht="15.75">
      <c r="A276" s="72"/>
      <c r="B276" s="72"/>
      <c r="C276" s="72"/>
      <c r="D276" s="72"/>
      <c r="E276" s="72"/>
      <c r="F276" s="72"/>
      <c r="G276" s="72"/>
      <c r="H276" s="72"/>
      <c r="I276" s="72"/>
      <c r="J276" s="72"/>
      <c r="K276" s="72"/>
      <c r="L276" s="72"/>
      <c r="M276" s="72"/>
      <c r="N276" s="72"/>
      <c r="O276" s="72"/>
      <c r="P276" s="72"/>
      <c r="Q276" s="72"/>
      <c r="R276" s="72"/>
      <c r="S276" s="72"/>
      <c r="T276" s="72"/>
      <c r="U276" s="72"/>
      <c r="V276" s="72"/>
      <c r="W276" s="72"/>
      <c r="X276" s="72"/>
      <c r="Y276" s="72"/>
      <c r="Z276" s="72"/>
    </row>
    <row r="277" spans="1:26" ht="15.75">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row>
    <row r="278" spans="1:26" ht="15.75">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row>
    <row r="279" spans="1:26" ht="15.75">
      <c r="A279" s="72"/>
      <c r="B279" s="72"/>
      <c r="C279" s="72"/>
      <c r="D279" s="72"/>
      <c r="E279" s="72"/>
      <c r="F279" s="72"/>
      <c r="G279" s="72"/>
      <c r="H279" s="72"/>
      <c r="I279" s="72"/>
      <c r="J279" s="72"/>
      <c r="K279" s="72"/>
      <c r="L279" s="72"/>
      <c r="M279" s="72"/>
      <c r="N279" s="72"/>
      <c r="O279" s="72"/>
      <c r="P279" s="72"/>
      <c r="Q279" s="72"/>
      <c r="R279" s="72"/>
      <c r="S279" s="72"/>
      <c r="T279" s="72"/>
      <c r="U279" s="72"/>
      <c r="V279" s="72"/>
      <c r="W279" s="72"/>
      <c r="X279" s="72"/>
      <c r="Y279" s="72"/>
      <c r="Z279" s="72"/>
    </row>
    <row r="280" spans="1:26" ht="15.75">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row>
    <row r="281" spans="1:26" ht="15.75">
      <c r="A281" s="72"/>
      <c r="B281" s="72"/>
      <c r="C281" s="72"/>
      <c r="D281" s="72"/>
      <c r="E281" s="72"/>
      <c r="F281" s="72"/>
      <c r="G281" s="72"/>
      <c r="H281" s="72"/>
      <c r="I281" s="72"/>
      <c r="J281" s="72"/>
      <c r="K281" s="72"/>
      <c r="L281" s="72"/>
      <c r="M281" s="72"/>
      <c r="N281" s="72"/>
      <c r="O281" s="72"/>
      <c r="P281" s="72"/>
      <c r="Q281" s="72"/>
      <c r="R281" s="72"/>
      <c r="S281" s="72"/>
      <c r="T281" s="72"/>
      <c r="U281" s="72"/>
      <c r="V281" s="72"/>
      <c r="W281" s="72"/>
      <c r="X281" s="72"/>
      <c r="Y281" s="72"/>
      <c r="Z281" s="72"/>
    </row>
    <row r="282" spans="1:26" ht="15.75">
      <c r="A282" s="72"/>
      <c r="B282" s="72"/>
      <c r="C282" s="72"/>
      <c r="D282" s="72"/>
      <c r="E282" s="72"/>
      <c r="F282" s="72"/>
      <c r="G282" s="72"/>
      <c r="H282" s="72"/>
      <c r="I282" s="72"/>
      <c r="J282" s="72"/>
      <c r="K282" s="72"/>
      <c r="L282" s="72"/>
      <c r="M282" s="72"/>
      <c r="N282" s="72"/>
      <c r="O282" s="72"/>
      <c r="P282" s="72"/>
      <c r="Q282" s="72"/>
      <c r="R282" s="72"/>
      <c r="S282" s="72"/>
      <c r="T282" s="72"/>
      <c r="U282" s="72"/>
      <c r="V282" s="72"/>
      <c r="W282" s="72"/>
      <c r="X282" s="72"/>
      <c r="Y282" s="72"/>
      <c r="Z282" s="72"/>
    </row>
    <row r="283" spans="1:26" ht="15.75">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row>
    <row r="284" spans="1:26" ht="15.75">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row>
    <row r="285" spans="1:26" ht="15.75">
      <c r="A285" s="72"/>
      <c r="B285" s="72"/>
      <c r="C285" s="72"/>
      <c r="D285" s="72"/>
      <c r="E285" s="72"/>
      <c r="F285" s="72"/>
      <c r="G285" s="72"/>
      <c r="H285" s="72"/>
      <c r="I285" s="72"/>
      <c r="J285" s="72"/>
      <c r="K285" s="72"/>
      <c r="L285" s="72"/>
      <c r="M285" s="72"/>
      <c r="N285" s="72"/>
      <c r="O285" s="72"/>
      <c r="P285" s="72"/>
      <c r="Q285" s="72"/>
      <c r="R285" s="72"/>
      <c r="S285" s="72"/>
      <c r="T285" s="72"/>
      <c r="U285" s="72"/>
      <c r="V285" s="72"/>
      <c r="W285" s="72"/>
      <c r="X285" s="72"/>
      <c r="Y285" s="72"/>
      <c r="Z285" s="72"/>
    </row>
    <row r="286" spans="1:26" ht="15.75">
      <c r="A286" s="72"/>
      <c r="B286" s="72"/>
      <c r="C286" s="72"/>
      <c r="D286" s="72"/>
      <c r="E286" s="72"/>
      <c r="F286" s="72"/>
      <c r="G286" s="72"/>
      <c r="H286" s="72"/>
      <c r="I286" s="72"/>
      <c r="J286" s="72"/>
      <c r="K286" s="72"/>
      <c r="L286" s="72"/>
      <c r="M286" s="72"/>
      <c r="N286" s="72"/>
      <c r="O286" s="72"/>
      <c r="P286" s="72"/>
      <c r="Q286" s="72"/>
      <c r="R286" s="72"/>
      <c r="S286" s="72"/>
      <c r="T286" s="72"/>
      <c r="U286" s="72"/>
      <c r="V286" s="72"/>
      <c r="W286" s="72"/>
      <c r="X286" s="72"/>
      <c r="Y286" s="72"/>
      <c r="Z286" s="72"/>
    </row>
    <row r="287" spans="1:26" ht="15.75">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row>
    <row r="288" spans="1:26" ht="15.75">
      <c r="A288" s="7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row>
    <row r="289" spans="1:26" ht="15.75">
      <c r="A289" s="72"/>
      <c r="B289" s="72"/>
      <c r="C289" s="72"/>
      <c r="D289" s="72"/>
      <c r="E289" s="72"/>
      <c r="F289" s="72"/>
      <c r="G289" s="72"/>
      <c r="H289" s="72"/>
      <c r="I289" s="72"/>
      <c r="J289" s="72"/>
      <c r="K289" s="72"/>
      <c r="L289" s="72"/>
      <c r="M289" s="72"/>
      <c r="N289" s="72"/>
      <c r="O289" s="72"/>
      <c r="P289" s="72"/>
      <c r="Q289" s="72"/>
      <c r="R289" s="72"/>
      <c r="S289" s="72"/>
      <c r="T289" s="72"/>
      <c r="U289" s="72"/>
      <c r="V289" s="72"/>
      <c r="W289" s="72"/>
      <c r="X289" s="72"/>
      <c r="Y289" s="72"/>
      <c r="Z289" s="72"/>
    </row>
    <row r="290" spans="1:26" ht="15.75">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row>
    <row r="291" spans="1:26" ht="15.75">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row>
    <row r="292" spans="1:26" ht="15.75">
      <c r="A292" s="72"/>
      <c r="B292" s="72"/>
      <c r="C292" s="72"/>
      <c r="D292" s="72"/>
      <c r="E292" s="72"/>
      <c r="F292" s="72"/>
      <c r="G292" s="72"/>
      <c r="H292" s="72"/>
      <c r="I292" s="72"/>
      <c r="J292" s="72"/>
      <c r="K292" s="72"/>
      <c r="L292" s="72"/>
      <c r="M292" s="72"/>
      <c r="N292" s="72"/>
      <c r="O292" s="72"/>
      <c r="P292" s="72"/>
      <c r="Q292" s="72"/>
      <c r="R292" s="72"/>
      <c r="S292" s="72"/>
      <c r="T292" s="72"/>
      <c r="U292" s="72"/>
      <c r="V292" s="72"/>
      <c r="W292" s="72"/>
      <c r="X292" s="72"/>
      <c r="Y292" s="72"/>
      <c r="Z292" s="72"/>
    </row>
    <row r="293" spans="1:26" ht="15.75">
      <c r="A293" s="72"/>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row>
    <row r="294" spans="1:26" ht="15.75">
      <c r="A294" s="72"/>
      <c r="B294" s="72"/>
      <c r="C294" s="72"/>
      <c r="D294" s="72"/>
      <c r="E294" s="72"/>
      <c r="F294" s="72"/>
      <c r="G294" s="72"/>
      <c r="H294" s="72"/>
      <c r="I294" s="72"/>
      <c r="J294" s="72"/>
      <c r="K294" s="72"/>
      <c r="L294" s="72"/>
      <c r="M294" s="72"/>
      <c r="N294" s="72"/>
      <c r="O294" s="72"/>
      <c r="P294" s="72"/>
      <c r="Q294" s="72"/>
      <c r="R294" s="72"/>
      <c r="S294" s="72"/>
      <c r="T294" s="72"/>
      <c r="U294" s="72"/>
      <c r="V294" s="72"/>
      <c r="W294" s="72"/>
      <c r="X294" s="72"/>
      <c r="Y294" s="72"/>
      <c r="Z294" s="72"/>
    </row>
    <row r="295" spans="1:26" ht="15.75">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row>
    <row r="296" spans="1:26" ht="15.75">
      <c r="A296" s="72"/>
      <c r="B296" s="72"/>
      <c r="C296" s="72"/>
      <c r="D296" s="72"/>
      <c r="E296" s="72"/>
      <c r="F296" s="72"/>
      <c r="G296" s="72"/>
      <c r="H296" s="72"/>
      <c r="I296" s="72"/>
      <c r="J296" s="72"/>
      <c r="K296" s="72"/>
      <c r="L296" s="72"/>
      <c r="M296" s="72"/>
      <c r="N296" s="72"/>
      <c r="O296" s="72"/>
      <c r="P296" s="72"/>
      <c r="Q296" s="72"/>
      <c r="R296" s="72"/>
      <c r="S296" s="72"/>
      <c r="T296" s="72"/>
      <c r="U296" s="72"/>
      <c r="V296" s="72"/>
      <c r="W296" s="72"/>
      <c r="X296" s="72"/>
      <c r="Y296" s="72"/>
      <c r="Z296" s="72"/>
    </row>
    <row r="297" spans="1:26" ht="15.75">
      <c r="A297" s="72"/>
      <c r="B297" s="72"/>
      <c r="C297" s="72"/>
      <c r="D297" s="72"/>
      <c r="E297" s="72"/>
      <c r="F297" s="72"/>
      <c r="G297" s="72"/>
      <c r="H297" s="72"/>
      <c r="I297" s="72"/>
      <c r="J297" s="72"/>
      <c r="K297" s="72"/>
      <c r="L297" s="72"/>
      <c r="M297" s="72"/>
      <c r="N297" s="72"/>
      <c r="O297" s="72"/>
      <c r="P297" s="72"/>
      <c r="Q297" s="72"/>
      <c r="R297" s="72"/>
      <c r="S297" s="72"/>
      <c r="T297" s="72"/>
      <c r="U297" s="72"/>
      <c r="V297" s="72"/>
      <c r="W297" s="72"/>
      <c r="X297" s="72"/>
      <c r="Y297" s="72"/>
      <c r="Z297" s="72"/>
    </row>
    <row r="298" spans="1:26" ht="15.75">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row>
    <row r="299" spans="1:26" ht="15.75">
      <c r="A299" s="72"/>
      <c r="B299" s="72"/>
      <c r="C299" s="72"/>
      <c r="D299" s="72"/>
      <c r="E299" s="72"/>
      <c r="F299" s="72"/>
      <c r="G299" s="72"/>
      <c r="H299" s="72"/>
      <c r="I299" s="72"/>
      <c r="J299" s="72"/>
      <c r="K299" s="72"/>
      <c r="L299" s="72"/>
      <c r="M299" s="72"/>
      <c r="N299" s="72"/>
      <c r="O299" s="72"/>
      <c r="P299" s="72"/>
      <c r="Q299" s="72"/>
      <c r="R299" s="72"/>
      <c r="S299" s="72"/>
      <c r="T299" s="72"/>
      <c r="U299" s="72"/>
      <c r="V299" s="72"/>
      <c r="W299" s="72"/>
      <c r="X299" s="72"/>
      <c r="Y299" s="72"/>
      <c r="Z299" s="72"/>
    </row>
    <row r="300" spans="1:26" ht="15.75">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row>
    <row r="301" spans="1:26" ht="15.75">
      <c r="A301" s="72"/>
      <c r="B301" s="72"/>
      <c r="C301" s="72"/>
      <c r="D301" s="72"/>
      <c r="E301" s="72"/>
      <c r="F301" s="72"/>
      <c r="G301" s="72"/>
      <c r="H301" s="72"/>
      <c r="I301" s="72"/>
      <c r="J301" s="72"/>
      <c r="K301" s="72"/>
      <c r="L301" s="72"/>
      <c r="M301" s="72"/>
      <c r="N301" s="72"/>
      <c r="O301" s="72"/>
      <c r="P301" s="72"/>
      <c r="Q301" s="72"/>
      <c r="R301" s="72"/>
      <c r="S301" s="72"/>
      <c r="T301" s="72"/>
      <c r="U301" s="72"/>
      <c r="V301" s="72"/>
      <c r="W301" s="72"/>
      <c r="X301" s="72"/>
      <c r="Y301" s="72"/>
      <c r="Z301" s="72"/>
    </row>
    <row r="302" spans="1:26" ht="15.75">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row>
    <row r="303" spans="1:26" ht="15.75">
      <c r="A303" s="72"/>
      <c r="B303" s="72"/>
      <c r="C303" s="72"/>
      <c r="D303" s="72"/>
      <c r="E303" s="72"/>
      <c r="F303" s="72"/>
      <c r="G303" s="72"/>
      <c r="H303" s="72"/>
      <c r="I303" s="72"/>
      <c r="J303" s="72"/>
      <c r="K303" s="72"/>
      <c r="L303" s="72"/>
      <c r="M303" s="72"/>
      <c r="N303" s="72"/>
      <c r="O303" s="72"/>
      <c r="P303" s="72"/>
      <c r="Q303" s="72"/>
      <c r="R303" s="72"/>
      <c r="S303" s="72"/>
      <c r="T303" s="72"/>
      <c r="U303" s="72"/>
      <c r="V303" s="72"/>
      <c r="W303" s="72"/>
      <c r="X303" s="72"/>
      <c r="Y303" s="72"/>
      <c r="Z303" s="72"/>
    </row>
    <row r="304" spans="1:26" ht="15.75">
      <c r="A304" s="72"/>
      <c r="B304" s="72"/>
      <c r="C304" s="72"/>
      <c r="D304" s="72"/>
      <c r="E304" s="72"/>
      <c r="F304" s="72"/>
      <c r="G304" s="72"/>
      <c r="H304" s="72"/>
      <c r="I304" s="72"/>
      <c r="J304" s="72"/>
      <c r="K304" s="72"/>
      <c r="L304" s="72"/>
      <c r="M304" s="72"/>
      <c r="N304" s="72"/>
      <c r="O304" s="72"/>
      <c r="P304" s="72"/>
      <c r="Q304" s="72"/>
      <c r="R304" s="72"/>
      <c r="S304" s="72"/>
      <c r="T304" s="72"/>
      <c r="U304" s="72"/>
      <c r="V304" s="72"/>
      <c r="W304" s="72"/>
      <c r="X304" s="72"/>
      <c r="Y304" s="72"/>
      <c r="Z304" s="72"/>
    </row>
    <row r="305" spans="1:26" ht="15.75">
      <c r="A305" s="72"/>
      <c r="B305" s="72"/>
      <c r="C305" s="72"/>
      <c r="D305" s="72"/>
      <c r="E305" s="72"/>
      <c r="F305" s="72"/>
      <c r="G305" s="72"/>
      <c r="H305" s="72"/>
      <c r="I305" s="72"/>
      <c r="J305" s="72"/>
      <c r="K305" s="72"/>
      <c r="L305" s="72"/>
      <c r="M305" s="72"/>
      <c r="N305" s="72"/>
      <c r="O305" s="72"/>
      <c r="P305" s="72"/>
      <c r="Q305" s="72"/>
      <c r="R305" s="72"/>
      <c r="S305" s="72"/>
      <c r="T305" s="72"/>
      <c r="U305" s="72"/>
      <c r="V305" s="72"/>
      <c r="W305" s="72"/>
      <c r="X305" s="72"/>
      <c r="Y305" s="72"/>
      <c r="Z305" s="72"/>
    </row>
    <row r="306" spans="1:26" ht="15.75">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row>
    <row r="307" spans="1:26" ht="15.75">
      <c r="A307" s="72"/>
      <c r="B307" s="72"/>
      <c r="C307" s="72"/>
      <c r="D307" s="72"/>
      <c r="E307" s="72"/>
      <c r="F307" s="72"/>
      <c r="G307" s="72"/>
      <c r="H307" s="72"/>
      <c r="I307" s="72"/>
      <c r="J307" s="72"/>
      <c r="K307" s="72"/>
      <c r="L307" s="72"/>
      <c r="M307" s="72"/>
      <c r="N307" s="72"/>
      <c r="O307" s="72"/>
      <c r="P307" s="72"/>
      <c r="Q307" s="72"/>
      <c r="R307" s="72"/>
      <c r="S307" s="72"/>
      <c r="T307" s="72"/>
      <c r="U307" s="72"/>
      <c r="V307" s="72"/>
      <c r="W307" s="72"/>
      <c r="X307" s="72"/>
      <c r="Y307" s="72"/>
      <c r="Z307" s="72"/>
    </row>
    <row r="308" spans="1:26" ht="15.75">
      <c r="A308" s="72"/>
      <c r="B308" s="72"/>
      <c r="C308" s="72"/>
      <c r="D308" s="72"/>
      <c r="E308" s="72"/>
      <c r="F308" s="72"/>
      <c r="G308" s="72"/>
      <c r="H308" s="72"/>
      <c r="I308" s="72"/>
      <c r="J308" s="72"/>
      <c r="K308" s="72"/>
      <c r="L308" s="72"/>
      <c r="M308" s="72"/>
      <c r="N308" s="72"/>
      <c r="O308" s="72"/>
      <c r="P308" s="72"/>
      <c r="Q308" s="72"/>
      <c r="R308" s="72"/>
      <c r="S308" s="72"/>
      <c r="T308" s="72"/>
      <c r="U308" s="72"/>
      <c r="V308" s="72"/>
      <c r="W308" s="72"/>
      <c r="X308" s="72"/>
      <c r="Y308" s="72"/>
      <c r="Z308" s="72"/>
    </row>
    <row r="309" spans="1:26" ht="15.75">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row>
    <row r="310" spans="1:26" ht="15.75">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row>
    <row r="311" spans="1:26" ht="15.75">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row>
    <row r="312" spans="1:26" ht="15.75">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row>
    <row r="313" spans="1:26" ht="15.75">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row>
    <row r="314" spans="1:26" ht="15.75">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row>
    <row r="315" spans="1:26" ht="15.75">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row>
    <row r="316" spans="1:26" ht="15.75">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row>
    <row r="317" spans="1:26" ht="15.75">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row>
    <row r="318" spans="1:26" ht="15.75">
      <c r="A318" s="72"/>
      <c r="B318" s="72"/>
      <c r="C318" s="72"/>
      <c r="D318" s="72"/>
      <c r="E318" s="72"/>
      <c r="F318" s="72"/>
      <c r="G318" s="72"/>
      <c r="H318" s="72"/>
      <c r="I318" s="72"/>
      <c r="J318" s="72"/>
      <c r="K318" s="72"/>
      <c r="L318" s="72"/>
      <c r="M318" s="72"/>
      <c r="N318" s="72"/>
      <c r="O318" s="72"/>
      <c r="P318" s="72"/>
      <c r="Q318" s="72"/>
      <c r="R318" s="72"/>
      <c r="S318" s="72"/>
      <c r="T318" s="72"/>
      <c r="U318" s="72"/>
      <c r="V318" s="72"/>
      <c r="W318" s="72"/>
      <c r="X318" s="72"/>
      <c r="Y318" s="72"/>
      <c r="Z318" s="72"/>
    </row>
    <row r="319" spans="1:26" ht="15.75">
      <c r="A319" s="72"/>
      <c r="B319" s="72"/>
      <c r="C319" s="72"/>
      <c r="D319" s="72"/>
      <c r="E319" s="72"/>
      <c r="F319" s="72"/>
      <c r="G319" s="72"/>
      <c r="H319" s="72"/>
      <c r="I319" s="72"/>
      <c r="J319" s="72"/>
      <c r="K319" s="72"/>
      <c r="L319" s="72"/>
      <c r="M319" s="72"/>
      <c r="N319" s="72"/>
      <c r="O319" s="72"/>
      <c r="P319" s="72"/>
      <c r="Q319" s="72"/>
      <c r="R319" s="72"/>
      <c r="S319" s="72"/>
      <c r="T319" s="72"/>
      <c r="U319" s="72"/>
      <c r="V319" s="72"/>
      <c r="W319" s="72"/>
      <c r="X319" s="72"/>
      <c r="Y319" s="72"/>
      <c r="Z319" s="72"/>
    </row>
    <row r="320" spans="1:26" ht="15.75">
      <c r="A320" s="72"/>
      <c r="B320" s="72"/>
      <c r="C320" s="72"/>
      <c r="D320" s="72"/>
      <c r="E320" s="72"/>
      <c r="F320" s="72"/>
      <c r="G320" s="72"/>
      <c r="H320" s="72"/>
      <c r="I320" s="72"/>
      <c r="J320" s="72"/>
      <c r="K320" s="72"/>
      <c r="L320" s="72"/>
      <c r="M320" s="72"/>
      <c r="N320" s="72"/>
      <c r="O320" s="72"/>
      <c r="P320" s="72"/>
      <c r="Q320" s="72"/>
      <c r="R320" s="72"/>
      <c r="S320" s="72"/>
      <c r="T320" s="72"/>
      <c r="U320" s="72"/>
      <c r="V320" s="72"/>
      <c r="W320" s="72"/>
      <c r="X320" s="72"/>
      <c r="Y320" s="72"/>
      <c r="Z320" s="72"/>
    </row>
    <row r="321" spans="1:26" ht="15.75">
      <c r="A321" s="72"/>
      <c r="B321" s="72"/>
      <c r="C321" s="72"/>
      <c r="D321" s="72"/>
      <c r="E321" s="72"/>
      <c r="F321" s="72"/>
      <c r="G321" s="72"/>
      <c r="H321" s="72"/>
      <c r="I321" s="72"/>
      <c r="J321" s="72"/>
      <c r="K321" s="72"/>
      <c r="L321" s="72"/>
      <c r="M321" s="72"/>
      <c r="N321" s="72"/>
      <c r="O321" s="72"/>
      <c r="P321" s="72"/>
      <c r="Q321" s="72"/>
      <c r="R321" s="72"/>
      <c r="S321" s="72"/>
      <c r="T321" s="72"/>
      <c r="U321" s="72"/>
      <c r="V321" s="72"/>
      <c r="W321" s="72"/>
      <c r="X321" s="72"/>
      <c r="Y321" s="72"/>
      <c r="Z321" s="72"/>
    </row>
    <row r="322" spans="1:26" ht="15.75">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row>
    <row r="323" spans="1:26" ht="15.75">
      <c r="A323" s="72"/>
      <c r="B323" s="72"/>
      <c r="C323" s="72"/>
      <c r="D323" s="72"/>
      <c r="E323" s="72"/>
      <c r="F323" s="72"/>
      <c r="G323" s="72"/>
      <c r="H323" s="72"/>
      <c r="I323" s="72"/>
      <c r="J323" s="72"/>
      <c r="K323" s="72"/>
      <c r="L323" s="72"/>
      <c r="M323" s="72"/>
      <c r="N323" s="72"/>
      <c r="O323" s="72"/>
      <c r="P323" s="72"/>
      <c r="Q323" s="72"/>
      <c r="R323" s="72"/>
      <c r="S323" s="72"/>
      <c r="T323" s="72"/>
      <c r="U323" s="72"/>
      <c r="V323" s="72"/>
      <c r="W323" s="72"/>
      <c r="X323" s="72"/>
      <c r="Y323" s="72"/>
      <c r="Z323" s="72"/>
    </row>
    <row r="324" spans="1:26" ht="15.75">
      <c r="A324" s="72"/>
      <c r="B324" s="72"/>
      <c r="C324" s="72"/>
      <c r="D324" s="72"/>
      <c r="E324" s="72"/>
      <c r="F324" s="72"/>
      <c r="G324" s="72"/>
      <c r="H324" s="72"/>
      <c r="I324" s="72"/>
      <c r="J324" s="72"/>
      <c r="K324" s="72"/>
      <c r="L324" s="72"/>
      <c r="M324" s="72"/>
      <c r="N324" s="72"/>
      <c r="O324" s="72"/>
      <c r="P324" s="72"/>
      <c r="Q324" s="72"/>
      <c r="R324" s="72"/>
      <c r="S324" s="72"/>
      <c r="T324" s="72"/>
      <c r="U324" s="72"/>
      <c r="V324" s="72"/>
      <c r="W324" s="72"/>
      <c r="X324" s="72"/>
      <c r="Y324" s="72"/>
      <c r="Z324" s="72"/>
    </row>
    <row r="325" spans="1:26" ht="15.75">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row>
    <row r="326" spans="1:26" ht="15.75">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row>
    <row r="327" spans="1:26" ht="15.75">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row>
    <row r="328" spans="1:26" ht="15.75">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row>
    <row r="329" spans="1:26" ht="15.75">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row>
    <row r="330" spans="1:26" ht="15.75">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row>
    <row r="331" spans="1:26" ht="15.75">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row>
    <row r="332" spans="1:26" ht="15.75">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row>
    <row r="333" spans="1:26" ht="15.75">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row>
    <row r="334" spans="1:26" ht="15.75">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row>
    <row r="335" spans="1:26" ht="15.75">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row>
    <row r="336" spans="1:26" ht="15.75">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row>
    <row r="337" spans="1:26" ht="15.75">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row>
    <row r="338" spans="1:26" ht="15.75">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row>
    <row r="339" spans="1:26" ht="15.75">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row>
    <row r="340" spans="1:26" ht="15.75">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row>
    <row r="341" spans="1:26" ht="15.75">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row>
    <row r="342" spans="1:26" ht="15.75">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row>
    <row r="343" spans="1:26" ht="15.75">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row>
    <row r="344" spans="1:26" ht="15.75">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row>
    <row r="345" spans="1:26" ht="15.75">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row>
    <row r="346" spans="1:26" ht="15.75">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row>
    <row r="347" spans="1:26" ht="15.75">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row>
    <row r="348" spans="1:26" ht="15.75">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row>
    <row r="349" spans="1:26" ht="15.75">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row>
    <row r="350" spans="1:26" ht="15.75">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row>
    <row r="351" spans="1:26" ht="15.75">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row>
    <row r="352" spans="1:26" ht="15.75">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row>
    <row r="353" spans="1:26" ht="15.75">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row>
    <row r="354" spans="1:26" ht="15.75">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row>
    <row r="355" spans="1:26" ht="15.75">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row>
    <row r="356" spans="1:26" ht="15.75">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row>
    <row r="357" spans="1:26" ht="15.75">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row>
    <row r="358" spans="1:26" ht="15.75">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row>
    <row r="359" spans="1:26" ht="15.75">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row>
    <row r="360" spans="1:26" ht="15.75">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row>
    <row r="361" spans="1:26" ht="15.75">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row>
    <row r="362" spans="1:26" ht="15.75">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row>
    <row r="363" spans="1:26" ht="15.75">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row>
    <row r="364" spans="1:26" ht="15.75">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row>
    <row r="365" spans="1:26" ht="15.75">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row>
    <row r="366" spans="1:26" ht="15.75">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row>
    <row r="367" spans="1:26" ht="15.75">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row>
    <row r="368" spans="1:26" ht="15.75">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row>
    <row r="369" spans="1:26" ht="15.75">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row>
    <row r="370" spans="1:26" ht="15.75">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row>
    <row r="371" spans="1:26" ht="15.75">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row>
    <row r="372" spans="1:26" ht="15.75">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row>
    <row r="373" spans="1:26" ht="15.75">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row>
    <row r="374" spans="1:26" ht="15.75">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row>
    <row r="375" spans="1:26" ht="15.75">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row>
    <row r="376" spans="1:26" ht="15.75">
      <c r="A376" s="72"/>
      <c r="B376" s="72"/>
      <c r="C376" s="72"/>
      <c r="D376" s="72"/>
      <c r="E376" s="72"/>
      <c r="F376" s="72"/>
      <c r="G376" s="72"/>
      <c r="H376" s="72"/>
      <c r="I376" s="72"/>
      <c r="J376" s="72"/>
      <c r="K376" s="72"/>
      <c r="L376" s="72"/>
      <c r="M376" s="72"/>
      <c r="N376" s="72"/>
      <c r="O376" s="72"/>
      <c r="P376" s="72"/>
      <c r="Q376" s="72"/>
      <c r="R376" s="72"/>
      <c r="S376" s="72"/>
      <c r="T376" s="72"/>
      <c r="U376" s="72"/>
      <c r="V376" s="72"/>
      <c r="W376" s="72"/>
      <c r="X376" s="72"/>
      <c r="Y376" s="72"/>
      <c r="Z376" s="72"/>
    </row>
    <row r="377" spans="1:26" ht="15.75">
      <c r="A377" s="72"/>
      <c r="B377" s="72"/>
      <c r="C377" s="72"/>
      <c r="D377" s="72"/>
      <c r="E377" s="72"/>
      <c r="F377" s="72"/>
      <c r="G377" s="72"/>
      <c r="H377" s="72"/>
      <c r="I377" s="72"/>
      <c r="J377" s="72"/>
      <c r="K377" s="72"/>
      <c r="L377" s="72"/>
      <c r="M377" s="72"/>
      <c r="N377" s="72"/>
      <c r="O377" s="72"/>
      <c r="P377" s="72"/>
      <c r="Q377" s="72"/>
      <c r="R377" s="72"/>
      <c r="S377" s="72"/>
      <c r="T377" s="72"/>
      <c r="U377" s="72"/>
      <c r="V377" s="72"/>
      <c r="W377" s="72"/>
      <c r="X377" s="72"/>
      <c r="Y377" s="72"/>
      <c r="Z377" s="72"/>
    </row>
    <row r="378" spans="1:26" ht="15.75">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row>
    <row r="379" spans="1:26" ht="15.75">
      <c r="A379" s="72"/>
      <c r="B379" s="72"/>
      <c r="C379" s="72"/>
      <c r="D379" s="72"/>
      <c r="E379" s="72"/>
      <c r="F379" s="72"/>
      <c r="G379" s="72"/>
      <c r="H379" s="72"/>
      <c r="I379" s="72"/>
      <c r="J379" s="72"/>
      <c r="K379" s="72"/>
      <c r="L379" s="72"/>
      <c r="M379" s="72"/>
      <c r="N379" s="72"/>
      <c r="O379" s="72"/>
      <c r="P379" s="72"/>
      <c r="Q379" s="72"/>
      <c r="R379" s="72"/>
      <c r="S379" s="72"/>
      <c r="T379" s="72"/>
      <c r="U379" s="72"/>
      <c r="V379" s="72"/>
      <c r="W379" s="72"/>
      <c r="X379" s="72"/>
      <c r="Y379" s="72"/>
      <c r="Z379" s="72"/>
    </row>
    <row r="380" spans="1:26" ht="15.75">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row>
    <row r="381" spans="1:26" ht="15.75">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row>
    <row r="382" spans="1:26" ht="15.75">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row>
    <row r="383" spans="1:26" ht="15.75">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row>
    <row r="384" spans="1:26" ht="15.75">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row>
    <row r="385" spans="1:26" ht="15.75">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row>
    <row r="386" spans="1:26" ht="15.75">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row>
    <row r="387" spans="1:26" ht="15.75">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row>
    <row r="388" spans="1:26" ht="15.75">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row>
    <row r="389" spans="1:26" ht="15.75">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row>
    <row r="390" spans="1:26" ht="15.75">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row>
    <row r="391" spans="1:26" ht="15.75">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row>
    <row r="392" spans="1:26" ht="15.75">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row>
    <row r="393" spans="1:26" ht="15.75">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row>
    <row r="394" spans="1:26" ht="15.75">
      <c r="A394" s="72"/>
      <c r="B394" s="72"/>
      <c r="C394" s="72"/>
      <c r="D394" s="72"/>
      <c r="E394" s="72"/>
      <c r="F394" s="72"/>
      <c r="G394" s="72"/>
      <c r="H394" s="72"/>
      <c r="I394" s="72"/>
      <c r="J394" s="72"/>
      <c r="K394" s="72"/>
      <c r="L394" s="72"/>
      <c r="M394" s="72"/>
      <c r="N394" s="72"/>
      <c r="O394" s="72"/>
      <c r="P394" s="72"/>
      <c r="Q394" s="72"/>
      <c r="R394" s="72"/>
      <c r="S394" s="72"/>
      <c r="T394" s="72"/>
      <c r="U394" s="72"/>
      <c r="V394" s="72"/>
      <c r="W394" s="72"/>
      <c r="X394" s="72"/>
      <c r="Y394" s="72"/>
      <c r="Z394" s="72"/>
    </row>
    <row r="395" spans="1:26" ht="15.75">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row>
    <row r="396" spans="1:26" ht="15.75">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row>
    <row r="397" spans="1:26" ht="15.75">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row>
    <row r="398" spans="1:26" ht="15.75">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row>
    <row r="399" spans="1:26" ht="15.75">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row>
    <row r="400" spans="1:26" ht="15.75">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row>
    <row r="401" spans="1:26" ht="15.75">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row>
    <row r="402" spans="1:26" ht="15.75">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row>
    <row r="403" spans="1:26" ht="15.75">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row>
    <row r="404" spans="1:26" ht="15.75">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row>
    <row r="405" spans="1:26" ht="15.75">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row>
    <row r="406" spans="1:26" ht="15.75">
      <c r="A406" s="72"/>
      <c r="B406" s="72"/>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row>
    <row r="407" spans="1:26" ht="15.75">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row>
    <row r="408" spans="1:26" ht="15.75">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row>
    <row r="409" spans="1:26" ht="15.75">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row>
    <row r="410" spans="1:26" ht="15.75">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row>
    <row r="411" spans="1:26" ht="15.75">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row>
    <row r="412" spans="1:26" ht="15.75">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row>
    <row r="413" spans="1:26" ht="15.75">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row>
    <row r="414" spans="1:26" ht="15.75">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row>
    <row r="415" spans="1:26" ht="15.75">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row>
    <row r="416" spans="1:26" ht="15.75">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row>
    <row r="417" spans="1:26" ht="15.75">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row>
    <row r="418" spans="1:26" ht="15.75">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row>
    <row r="419" spans="1:26" ht="15.75">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row>
    <row r="420" spans="1:26" ht="15.75">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row>
    <row r="421" spans="1:26" ht="15.75">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row>
    <row r="422" spans="1:26" ht="15.75">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row>
    <row r="423" spans="1:26" ht="15.75">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row>
    <row r="424" spans="1:26" ht="15.75">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row>
    <row r="425" spans="1:26" ht="15.75">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row>
    <row r="426" spans="1:26" ht="15.75">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row>
    <row r="427" spans="1:26" ht="15.75">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row>
    <row r="428" spans="1:26" ht="15.75">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row>
    <row r="429" spans="1:26" ht="15.75">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row>
    <row r="430" spans="1:26" ht="15.75">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row>
    <row r="431" spans="1:26" ht="15.75">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row>
    <row r="432" spans="1:26" ht="15.75">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row>
    <row r="433" spans="1:26" ht="15.75">
      <c r="A433" s="72"/>
      <c r="B433" s="72"/>
      <c r="C433" s="72"/>
      <c r="D433" s="72"/>
      <c r="E433" s="72"/>
      <c r="F433" s="72"/>
      <c r="G433" s="72"/>
      <c r="H433" s="72"/>
      <c r="I433" s="72"/>
      <c r="J433" s="72"/>
      <c r="K433" s="72"/>
      <c r="L433" s="72"/>
      <c r="M433" s="72"/>
      <c r="N433" s="72"/>
      <c r="O433" s="72"/>
      <c r="P433" s="72"/>
      <c r="Q433" s="72"/>
      <c r="R433" s="72"/>
      <c r="S433" s="72"/>
      <c r="T433" s="72"/>
      <c r="U433" s="72"/>
      <c r="V433" s="72"/>
      <c r="W433" s="72"/>
      <c r="X433" s="72"/>
      <c r="Y433" s="72"/>
      <c r="Z433" s="72"/>
    </row>
    <row r="434" spans="1:26" ht="15.75">
      <c r="A434" s="72"/>
      <c r="B434" s="72"/>
      <c r="C434" s="72"/>
      <c r="D434" s="72"/>
      <c r="E434" s="72"/>
      <c r="F434" s="72"/>
      <c r="G434" s="72"/>
      <c r="H434" s="72"/>
      <c r="I434" s="72"/>
      <c r="J434" s="72"/>
      <c r="K434" s="72"/>
      <c r="L434" s="72"/>
      <c r="M434" s="72"/>
      <c r="N434" s="72"/>
      <c r="O434" s="72"/>
      <c r="P434" s="72"/>
      <c r="Q434" s="72"/>
      <c r="R434" s="72"/>
      <c r="S434" s="72"/>
      <c r="T434" s="72"/>
      <c r="U434" s="72"/>
      <c r="V434" s="72"/>
      <c r="W434" s="72"/>
      <c r="X434" s="72"/>
      <c r="Y434" s="72"/>
      <c r="Z434" s="72"/>
    </row>
    <row r="435" spans="1:26" ht="15.75">
      <c r="A435" s="72"/>
      <c r="B435" s="72"/>
      <c r="C435" s="72"/>
      <c r="D435" s="72"/>
      <c r="E435" s="72"/>
      <c r="F435" s="72"/>
      <c r="G435" s="72"/>
      <c r="H435" s="72"/>
      <c r="I435" s="72"/>
      <c r="J435" s="72"/>
      <c r="K435" s="72"/>
      <c r="L435" s="72"/>
      <c r="M435" s="72"/>
      <c r="N435" s="72"/>
      <c r="O435" s="72"/>
      <c r="P435" s="72"/>
      <c r="Q435" s="72"/>
      <c r="R435" s="72"/>
      <c r="S435" s="72"/>
      <c r="T435" s="72"/>
      <c r="U435" s="72"/>
      <c r="V435" s="72"/>
      <c r="W435" s="72"/>
      <c r="X435" s="72"/>
      <c r="Y435" s="72"/>
      <c r="Z435" s="72"/>
    </row>
    <row r="436" spans="1:26" ht="15.75">
      <c r="A436" s="72"/>
      <c r="B436" s="72"/>
      <c r="C436" s="72"/>
      <c r="D436" s="72"/>
      <c r="E436" s="72"/>
      <c r="F436" s="72"/>
      <c r="G436" s="72"/>
      <c r="H436" s="72"/>
      <c r="I436" s="72"/>
      <c r="J436" s="72"/>
      <c r="K436" s="72"/>
      <c r="L436" s="72"/>
      <c r="M436" s="72"/>
      <c r="N436" s="72"/>
      <c r="O436" s="72"/>
      <c r="P436" s="72"/>
      <c r="Q436" s="72"/>
      <c r="R436" s="72"/>
      <c r="S436" s="72"/>
      <c r="T436" s="72"/>
      <c r="U436" s="72"/>
      <c r="V436" s="72"/>
      <c r="W436" s="72"/>
      <c r="X436" s="72"/>
      <c r="Y436" s="72"/>
      <c r="Z436" s="72"/>
    </row>
    <row r="437" spans="1:26" ht="15.75">
      <c r="A437" s="72"/>
      <c r="B437" s="72"/>
      <c r="C437" s="72"/>
      <c r="D437" s="72"/>
      <c r="E437" s="72"/>
      <c r="F437" s="72"/>
      <c r="G437" s="72"/>
      <c r="H437" s="72"/>
      <c r="I437" s="72"/>
      <c r="J437" s="72"/>
      <c r="K437" s="72"/>
      <c r="L437" s="72"/>
      <c r="M437" s="72"/>
      <c r="N437" s="72"/>
      <c r="O437" s="72"/>
      <c r="P437" s="72"/>
      <c r="Q437" s="72"/>
      <c r="R437" s="72"/>
      <c r="S437" s="72"/>
      <c r="T437" s="72"/>
      <c r="U437" s="72"/>
      <c r="V437" s="72"/>
      <c r="W437" s="72"/>
      <c r="X437" s="72"/>
      <c r="Y437" s="72"/>
      <c r="Z437" s="72"/>
    </row>
    <row r="438" spans="1:26" ht="15.75">
      <c r="A438" s="72"/>
      <c r="B438" s="72"/>
      <c r="C438" s="72"/>
      <c r="D438" s="72"/>
      <c r="E438" s="72"/>
      <c r="F438" s="72"/>
      <c r="G438" s="72"/>
      <c r="H438" s="72"/>
      <c r="I438" s="72"/>
      <c r="J438" s="72"/>
      <c r="K438" s="72"/>
      <c r="L438" s="72"/>
      <c r="M438" s="72"/>
      <c r="N438" s="72"/>
      <c r="O438" s="72"/>
      <c r="P438" s="72"/>
      <c r="Q438" s="72"/>
      <c r="R438" s="72"/>
      <c r="S438" s="72"/>
      <c r="T438" s="72"/>
      <c r="U438" s="72"/>
      <c r="V438" s="72"/>
      <c r="W438" s="72"/>
      <c r="X438" s="72"/>
      <c r="Y438" s="72"/>
      <c r="Z438" s="72"/>
    </row>
    <row r="439" spans="1:26" ht="15.75">
      <c r="A439" s="72"/>
      <c r="B439" s="72"/>
      <c r="C439" s="72"/>
      <c r="D439" s="72"/>
      <c r="E439" s="72"/>
      <c r="F439" s="72"/>
      <c r="G439" s="72"/>
      <c r="H439" s="72"/>
      <c r="I439" s="72"/>
      <c r="J439" s="72"/>
      <c r="K439" s="72"/>
      <c r="L439" s="72"/>
      <c r="M439" s="72"/>
      <c r="N439" s="72"/>
      <c r="O439" s="72"/>
      <c r="P439" s="72"/>
      <c r="Q439" s="72"/>
      <c r="R439" s="72"/>
      <c r="S439" s="72"/>
      <c r="T439" s="72"/>
      <c r="U439" s="72"/>
      <c r="V439" s="72"/>
      <c r="W439" s="72"/>
      <c r="X439" s="72"/>
      <c r="Y439" s="72"/>
      <c r="Z439" s="72"/>
    </row>
    <row r="440" spans="1:26" ht="15.75">
      <c r="A440" s="72"/>
      <c r="B440" s="72"/>
      <c r="C440" s="72"/>
      <c r="D440" s="72"/>
      <c r="E440" s="72"/>
      <c r="F440" s="72"/>
      <c r="G440" s="72"/>
      <c r="H440" s="72"/>
      <c r="I440" s="72"/>
      <c r="J440" s="72"/>
      <c r="K440" s="72"/>
      <c r="L440" s="72"/>
      <c r="M440" s="72"/>
      <c r="N440" s="72"/>
      <c r="O440" s="72"/>
      <c r="P440" s="72"/>
      <c r="Q440" s="72"/>
      <c r="R440" s="72"/>
      <c r="S440" s="72"/>
      <c r="T440" s="72"/>
      <c r="U440" s="72"/>
      <c r="V440" s="72"/>
      <c r="W440" s="72"/>
      <c r="X440" s="72"/>
      <c r="Y440" s="72"/>
      <c r="Z440" s="72"/>
    </row>
    <row r="441" spans="1:26" ht="15.75">
      <c r="A441" s="72"/>
      <c r="B441" s="72"/>
      <c r="C441" s="72"/>
      <c r="D441" s="72"/>
      <c r="E441" s="72"/>
      <c r="F441" s="72"/>
      <c r="G441" s="72"/>
      <c r="H441" s="72"/>
      <c r="I441" s="72"/>
      <c r="J441" s="72"/>
      <c r="K441" s="72"/>
      <c r="L441" s="72"/>
      <c r="M441" s="72"/>
      <c r="N441" s="72"/>
      <c r="O441" s="72"/>
      <c r="P441" s="72"/>
      <c r="Q441" s="72"/>
      <c r="R441" s="72"/>
      <c r="S441" s="72"/>
      <c r="T441" s="72"/>
      <c r="U441" s="72"/>
      <c r="V441" s="72"/>
      <c r="W441" s="72"/>
      <c r="X441" s="72"/>
      <c r="Y441" s="72"/>
      <c r="Z441" s="72"/>
    </row>
    <row r="442" spans="1:26" ht="15.75">
      <c r="A442" s="72"/>
      <c r="B442" s="72"/>
      <c r="C442" s="72"/>
      <c r="D442" s="72"/>
      <c r="E442" s="72"/>
      <c r="F442" s="72"/>
      <c r="G442" s="72"/>
      <c r="H442" s="72"/>
      <c r="I442" s="72"/>
      <c r="J442" s="72"/>
      <c r="K442" s="72"/>
      <c r="L442" s="72"/>
      <c r="M442" s="72"/>
      <c r="N442" s="72"/>
      <c r="O442" s="72"/>
      <c r="P442" s="72"/>
      <c r="Q442" s="72"/>
      <c r="R442" s="72"/>
      <c r="S442" s="72"/>
      <c r="T442" s="72"/>
      <c r="U442" s="72"/>
      <c r="V442" s="72"/>
      <c r="W442" s="72"/>
      <c r="X442" s="72"/>
      <c r="Y442" s="72"/>
      <c r="Z442" s="72"/>
    </row>
    <row r="443" spans="1:26" ht="15.75">
      <c r="A443" s="72"/>
      <c r="B443" s="72"/>
      <c r="C443" s="72"/>
      <c r="D443" s="72"/>
      <c r="E443" s="72"/>
      <c r="F443" s="72"/>
      <c r="G443" s="72"/>
      <c r="H443" s="72"/>
      <c r="I443" s="72"/>
      <c r="J443" s="72"/>
      <c r="K443" s="72"/>
      <c r="L443" s="72"/>
      <c r="M443" s="72"/>
      <c r="N443" s="72"/>
      <c r="O443" s="72"/>
      <c r="P443" s="72"/>
      <c r="Q443" s="72"/>
      <c r="R443" s="72"/>
      <c r="S443" s="72"/>
      <c r="T443" s="72"/>
      <c r="U443" s="72"/>
      <c r="V443" s="72"/>
      <c r="W443" s="72"/>
      <c r="X443" s="72"/>
      <c r="Y443" s="72"/>
      <c r="Z443" s="72"/>
    </row>
    <row r="444" spans="1:26" ht="15.75">
      <c r="A444" s="72"/>
      <c r="B444" s="72"/>
      <c r="C444" s="72"/>
      <c r="D444" s="72"/>
      <c r="E444" s="72"/>
      <c r="F444" s="72"/>
      <c r="G444" s="72"/>
      <c r="H444" s="72"/>
      <c r="I444" s="72"/>
      <c r="J444" s="72"/>
      <c r="K444" s="72"/>
      <c r="L444" s="72"/>
      <c r="M444" s="72"/>
      <c r="N444" s="72"/>
      <c r="O444" s="72"/>
      <c r="P444" s="72"/>
      <c r="Q444" s="72"/>
      <c r="R444" s="72"/>
      <c r="S444" s="72"/>
      <c r="T444" s="72"/>
      <c r="U444" s="72"/>
      <c r="V444" s="72"/>
      <c r="W444" s="72"/>
      <c r="X444" s="72"/>
      <c r="Y444" s="72"/>
      <c r="Z444" s="72"/>
    </row>
    <row r="445" spans="1:26" ht="15.75">
      <c r="A445" s="72"/>
      <c r="B445" s="72"/>
      <c r="C445" s="72"/>
      <c r="D445" s="72"/>
      <c r="E445" s="72"/>
      <c r="F445" s="72"/>
      <c r="G445" s="72"/>
      <c r="H445" s="72"/>
      <c r="I445" s="72"/>
      <c r="J445" s="72"/>
      <c r="K445" s="72"/>
      <c r="L445" s="72"/>
      <c r="M445" s="72"/>
      <c r="N445" s="72"/>
      <c r="O445" s="72"/>
      <c r="P445" s="72"/>
      <c r="Q445" s="72"/>
      <c r="R445" s="72"/>
      <c r="S445" s="72"/>
      <c r="T445" s="72"/>
      <c r="U445" s="72"/>
      <c r="V445" s="72"/>
      <c r="W445" s="72"/>
      <c r="X445" s="72"/>
      <c r="Y445" s="72"/>
      <c r="Z445" s="72"/>
    </row>
    <row r="446" spans="1:26" ht="15.75">
      <c r="A446" s="72"/>
      <c r="B446" s="72"/>
      <c r="C446" s="72"/>
      <c r="D446" s="72"/>
      <c r="E446" s="72"/>
      <c r="F446" s="72"/>
      <c r="G446" s="72"/>
      <c r="H446" s="72"/>
      <c r="I446" s="72"/>
      <c r="J446" s="72"/>
      <c r="K446" s="72"/>
      <c r="L446" s="72"/>
      <c r="M446" s="72"/>
      <c r="N446" s="72"/>
      <c r="O446" s="72"/>
      <c r="P446" s="72"/>
      <c r="Q446" s="72"/>
      <c r="R446" s="72"/>
      <c r="S446" s="72"/>
      <c r="T446" s="72"/>
      <c r="U446" s="72"/>
      <c r="V446" s="72"/>
      <c r="W446" s="72"/>
      <c r="X446" s="72"/>
      <c r="Y446" s="72"/>
      <c r="Z446" s="72"/>
    </row>
    <row r="447" spans="1:26" ht="15.75">
      <c r="A447" s="72"/>
      <c r="B447" s="72"/>
      <c r="C447" s="72"/>
      <c r="D447" s="72"/>
      <c r="E447" s="72"/>
      <c r="F447" s="72"/>
      <c r="G447" s="72"/>
      <c r="H447" s="72"/>
      <c r="I447" s="72"/>
      <c r="J447" s="72"/>
      <c r="K447" s="72"/>
      <c r="L447" s="72"/>
      <c r="M447" s="72"/>
      <c r="N447" s="72"/>
      <c r="O447" s="72"/>
      <c r="P447" s="72"/>
      <c r="Q447" s="72"/>
      <c r="R447" s="72"/>
      <c r="S447" s="72"/>
      <c r="T447" s="72"/>
      <c r="U447" s="72"/>
      <c r="V447" s="72"/>
      <c r="W447" s="72"/>
      <c r="X447" s="72"/>
      <c r="Y447" s="72"/>
      <c r="Z447" s="72"/>
    </row>
    <row r="448" spans="1:26" ht="15.75">
      <c r="A448" s="72"/>
      <c r="B448" s="72"/>
      <c r="C448" s="72"/>
      <c r="D448" s="72"/>
      <c r="E448" s="72"/>
      <c r="F448" s="72"/>
      <c r="G448" s="72"/>
      <c r="H448" s="72"/>
      <c r="I448" s="72"/>
      <c r="J448" s="72"/>
      <c r="K448" s="72"/>
      <c r="L448" s="72"/>
      <c r="M448" s="72"/>
      <c r="N448" s="72"/>
      <c r="O448" s="72"/>
      <c r="P448" s="72"/>
      <c r="Q448" s="72"/>
      <c r="R448" s="72"/>
      <c r="S448" s="72"/>
      <c r="T448" s="72"/>
      <c r="U448" s="72"/>
      <c r="V448" s="72"/>
      <c r="W448" s="72"/>
      <c r="X448" s="72"/>
      <c r="Y448" s="72"/>
      <c r="Z448" s="72"/>
    </row>
    <row r="449" spans="1:26" ht="15.75">
      <c r="A449" s="72"/>
      <c r="B449" s="72"/>
      <c r="C449" s="72"/>
      <c r="D449" s="72"/>
      <c r="E449" s="72"/>
      <c r="F449" s="72"/>
      <c r="G449" s="72"/>
      <c r="H449" s="72"/>
      <c r="I449" s="72"/>
      <c r="J449" s="72"/>
      <c r="K449" s="72"/>
      <c r="L449" s="72"/>
      <c r="M449" s="72"/>
      <c r="N449" s="72"/>
      <c r="O449" s="72"/>
      <c r="P449" s="72"/>
      <c r="Q449" s="72"/>
      <c r="R449" s="72"/>
      <c r="S449" s="72"/>
      <c r="T449" s="72"/>
      <c r="U449" s="72"/>
      <c r="V449" s="72"/>
      <c r="W449" s="72"/>
      <c r="X449" s="72"/>
      <c r="Y449" s="72"/>
      <c r="Z449" s="72"/>
    </row>
    <row r="450" spans="1:26" ht="15.75">
      <c r="A450" s="72"/>
      <c r="B450" s="72"/>
      <c r="C450" s="72"/>
      <c r="D450" s="72"/>
      <c r="E450" s="72"/>
      <c r="F450" s="72"/>
      <c r="G450" s="72"/>
      <c r="H450" s="72"/>
      <c r="I450" s="72"/>
      <c r="J450" s="72"/>
      <c r="K450" s="72"/>
      <c r="L450" s="72"/>
      <c r="M450" s="72"/>
      <c r="N450" s="72"/>
      <c r="O450" s="72"/>
      <c r="P450" s="72"/>
      <c r="Q450" s="72"/>
      <c r="R450" s="72"/>
      <c r="S450" s="72"/>
      <c r="T450" s="72"/>
      <c r="U450" s="72"/>
      <c r="V450" s="72"/>
      <c r="W450" s="72"/>
      <c r="X450" s="72"/>
      <c r="Y450" s="72"/>
      <c r="Z450" s="72"/>
    </row>
    <row r="451" spans="1:26" ht="15.75">
      <c r="A451" s="72"/>
      <c r="B451" s="72"/>
      <c r="C451" s="72"/>
      <c r="D451" s="72"/>
      <c r="E451" s="72"/>
      <c r="F451" s="72"/>
      <c r="G451" s="72"/>
      <c r="H451" s="72"/>
      <c r="I451" s="72"/>
      <c r="J451" s="72"/>
      <c r="K451" s="72"/>
      <c r="L451" s="72"/>
      <c r="M451" s="72"/>
      <c r="N451" s="72"/>
      <c r="O451" s="72"/>
      <c r="P451" s="72"/>
      <c r="Q451" s="72"/>
      <c r="R451" s="72"/>
      <c r="S451" s="72"/>
      <c r="T451" s="72"/>
      <c r="U451" s="72"/>
      <c r="V451" s="72"/>
      <c r="W451" s="72"/>
      <c r="X451" s="72"/>
      <c r="Y451" s="72"/>
      <c r="Z451" s="72"/>
    </row>
    <row r="452" spans="1:26" ht="15.75">
      <c r="A452" s="72"/>
      <c r="B452" s="72"/>
      <c r="C452" s="72"/>
      <c r="D452" s="72"/>
      <c r="E452" s="72"/>
      <c r="F452" s="72"/>
      <c r="G452" s="72"/>
      <c r="H452" s="72"/>
      <c r="I452" s="72"/>
      <c r="J452" s="72"/>
      <c r="K452" s="72"/>
      <c r="L452" s="72"/>
      <c r="M452" s="72"/>
      <c r="N452" s="72"/>
      <c r="O452" s="72"/>
      <c r="P452" s="72"/>
      <c r="Q452" s="72"/>
      <c r="R452" s="72"/>
      <c r="S452" s="72"/>
      <c r="T452" s="72"/>
      <c r="U452" s="72"/>
      <c r="V452" s="72"/>
      <c r="W452" s="72"/>
      <c r="X452" s="72"/>
      <c r="Y452" s="72"/>
      <c r="Z452" s="72"/>
    </row>
    <row r="453" spans="1:26" ht="15.75">
      <c r="A453" s="72"/>
      <c r="B453" s="72"/>
      <c r="C453" s="72"/>
      <c r="D453" s="72"/>
      <c r="E453" s="72"/>
      <c r="F453" s="72"/>
      <c r="G453" s="72"/>
      <c r="H453" s="72"/>
      <c r="I453" s="72"/>
      <c r="J453" s="72"/>
      <c r="K453" s="72"/>
      <c r="L453" s="72"/>
      <c r="M453" s="72"/>
      <c r="N453" s="72"/>
      <c r="O453" s="72"/>
      <c r="P453" s="72"/>
      <c r="Q453" s="72"/>
      <c r="R453" s="72"/>
      <c r="S453" s="72"/>
      <c r="T453" s="72"/>
      <c r="U453" s="72"/>
      <c r="V453" s="72"/>
      <c r="W453" s="72"/>
      <c r="X453" s="72"/>
      <c r="Y453" s="72"/>
      <c r="Z453" s="72"/>
    </row>
    <row r="454" spans="1:26" ht="15.75">
      <c r="A454" s="72"/>
      <c r="B454" s="72"/>
      <c r="C454" s="72"/>
      <c r="D454" s="72"/>
      <c r="E454" s="72"/>
      <c r="F454" s="72"/>
      <c r="G454" s="72"/>
      <c r="H454" s="72"/>
      <c r="I454" s="72"/>
      <c r="J454" s="72"/>
      <c r="K454" s="72"/>
      <c r="L454" s="72"/>
      <c r="M454" s="72"/>
      <c r="N454" s="72"/>
      <c r="O454" s="72"/>
      <c r="P454" s="72"/>
      <c r="Q454" s="72"/>
      <c r="R454" s="72"/>
      <c r="S454" s="72"/>
      <c r="T454" s="72"/>
      <c r="U454" s="72"/>
      <c r="V454" s="72"/>
      <c r="W454" s="72"/>
      <c r="X454" s="72"/>
      <c r="Y454" s="72"/>
      <c r="Z454" s="72"/>
    </row>
    <row r="455" spans="1:26" ht="15.75">
      <c r="A455" s="72"/>
      <c r="B455" s="72"/>
      <c r="C455" s="72"/>
      <c r="D455" s="72"/>
      <c r="E455" s="72"/>
      <c r="F455" s="72"/>
      <c r="G455" s="72"/>
      <c r="H455" s="72"/>
      <c r="I455" s="72"/>
      <c r="J455" s="72"/>
      <c r="K455" s="72"/>
      <c r="L455" s="72"/>
      <c r="M455" s="72"/>
      <c r="N455" s="72"/>
      <c r="O455" s="72"/>
      <c r="P455" s="72"/>
      <c r="Q455" s="72"/>
      <c r="R455" s="72"/>
      <c r="S455" s="72"/>
      <c r="T455" s="72"/>
      <c r="U455" s="72"/>
      <c r="V455" s="72"/>
      <c r="W455" s="72"/>
      <c r="X455" s="72"/>
      <c r="Y455" s="72"/>
      <c r="Z455" s="72"/>
    </row>
    <row r="456" spans="1:26" ht="15.75">
      <c r="A456" s="72"/>
      <c r="B456" s="72"/>
      <c r="C456" s="72"/>
      <c r="D456" s="72"/>
      <c r="E456" s="72"/>
      <c r="F456" s="72"/>
      <c r="G456" s="72"/>
      <c r="H456" s="72"/>
      <c r="I456" s="72"/>
      <c r="J456" s="72"/>
      <c r="K456" s="72"/>
      <c r="L456" s="72"/>
      <c r="M456" s="72"/>
      <c r="N456" s="72"/>
      <c r="O456" s="72"/>
      <c r="P456" s="72"/>
      <c r="Q456" s="72"/>
      <c r="R456" s="72"/>
      <c r="S456" s="72"/>
      <c r="T456" s="72"/>
      <c r="U456" s="72"/>
      <c r="V456" s="72"/>
      <c r="W456" s="72"/>
      <c r="X456" s="72"/>
      <c r="Y456" s="72"/>
      <c r="Z456" s="72"/>
    </row>
    <row r="457" spans="1:26" ht="15.75">
      <c r="A457" s="72"/>
      <c r="B457" s="72"/>
      <c r="C457" s="72"/>
      <c r="D457" s="72"/>
      <c r="E457" s="72"/>
      <c r="F457" s="72"/>
      <c r="G457" s="72"/>
      <c r="H457" s="72"/>
      <c r="I457" s="72"/>
      <c r="J457" s="72"/>
      <c r="K457" s="72"/>
      <c r="L457" s="72"/>
      <c r="M457" s="72"/>
      <c r="N457" s="72"/>
      <c r="O457" s="72"/>
      <c r="P457" s="72"/>
      <c r="Q457" s="72"/>
      <c r="R457" s="72"/>
      <c r="S457" s="72"/>
      <c r="T457" s="72"/>
      <c r="U457" s="72"/>
      <c r="V457" s="72"/>
      <c r="W457" s="72"/>
      <c r="X457" s="72"/>
      <c r="Y457" s="72"/>
      <c r="Z457" s="72"/>
    </row>
    <row r="458" spans="1:26" ht="15.75">
      <c r="A458" s="72"/>
      <c r="B458" s="72"/>
      <c r="C458" s="72"/>
      <c r="D458" s="72"/>
      <c r="E458" s="72"/>
      <c r="F458" s="72"/>
      <c r="G458" s="72"/>
      <c r="H458" s="72"/>
      <c r="I458" s="72"/>
      <c r="J458" s="72"/>
      <c r="K458" s="72"/>
      <c r="L458" s="72"/>
      <c r="M458" s="72"/>
      <c r="N458" s="72"/>
      <c r="O458" s="72"/>
      <c r="P458" s="72"/>
      <c r="Q458" s="72"/>
      <c r="R458" s="72"/>
      <c r="S458" s="72"/>
      <c r="T458" s="72"/>
      <c r="U458" s="72"/>
      <c r="V458" s="72"/>
      <c r="W458" s="72"/>
      <c r="X458" s="72"/>
      <c r="Y458" s="72"/>
      <c r="Z458" s="72"/>
    </row>
    <row r="459" spans="1:26" ht="15.75">
      <c r="A459" s="72"/>
      <c r="B459" s="72"/>
      <c r="C459" s="72"/>
      <c r="D459" s="72"/>
      <c r="E459" s="72"/>
      <c r="F459" s="72"/>
      <c r="G459" s="72"/>
      <c r="H459" s="72"/>
      <c r="I459" s="72"/>
      <c r="J459" s="72"/>
      <c r="K459" s="72"/>
      <c r="L459" s="72"/>
      <c r="M459" s="72"/>
      <c r="N459" s="72"/>
      <c r="O459" s="72"/>
      <c r="P459" s="72"/>
      <c r="Q459" s="72"/>
      <c r="R459" s="72"/>
      <c r="S459" s="72"/>
      <c r="T459" s="72"/>
      <c r="U459" s="72"/>
      <c r="V459" s="72"/>
      <c r="W459" s="72"/>
      <c r="X459" s="72"/>
      <c r="Y459" s="72"/>
      <c r="Z459" s="72"/>
    </row>
    <row r="460" spans="1:26" ht="15.75">
      <c r="A460" s="72"/>
      <c r="B460" s="72"/>
      <c r="C460" s="72"/>
      <c r="D460" s="72"/>
      <c r="E460" s="72"/>
      <c r="F460" s="72"/>
      <c r="G460" s="72"/>
      <c r="H460" s="72"/>
      <c r="I460" s="72"/>
      <c r="J460" s="72"/>
      <c r="K460" s="72"/>
      <c r="L460" s="72"/>
      <c r="M460" s="72"/>
      <c r="N460" s="72"/>
      <c r="O460" s="72"/>
      <c r="P460" s="72"/>
      <c r="Q460" s="72"/>
      <c r="R460" s="72"/>
      <c r="S460" s="72"/>
      <c r="T460" s="72"/>
      <c r="U460" s="72"/>
      <c r="V460" s="72"/>
      <c r="W460" s="72"/>
      <c r="X460" s="72"/>
      <c r="Y460" s="72"/>
      <c r="Z460" s="72"/>
    </row>
    <row r="461" spans="1:26" ht="15.75">
      <c r="A461" s="72"/>
      <c r="B461" s="72"/>
      <c r="C461" s="72"/>
      <c r="D461" s="72"/>
      <c r="E461" s="72"/>
      <c r="F461" s="72"/>
      <c r="G461" s="72"/>
      <c r="H461" s="72"/>
      <c r="I461" s="72"/>
      <c r="J461" s="72"/>
      <c r="K461" s="72"/>
      <c r="L461" s="72"/>
      <c r="M461" s="72"/>
      <c r="N461" s="72"/>
      <c r="O461" s="72"/>
      <c r="P461" s="72"/>
      <c r="Q461" s="72"/>
      <c r="R461" s="72"/>
      <c r="S461" s="72"/>
      <c r="T461" s="72"/>
      <c r="U461" s="72"/>
      <c r="V461" s="72"/>
      <c r="W461" s="72"/>
      <c r="X461" s="72"/>
      <c r="Y461" s="72"/>
      <c r="Z461" s="72"/>
    </row>
    <row r="462" spans="1:26" ht="15.75">
      <c r="A462" s="72"/>
      <c r="B462" s="72"/>
      <c r="C462" s="72"/>
      <c r="D462" s="72"/>
      <c r="E462" s="72"/>
      <c r="F462" s="72"/>
      <c r="G462" s="72"/>
      <c r="H462" s="72"/>
      <c r="I462" s="72"/>
      <c r="J462" s="72"/>
      <c r="K462" s="72"/>
      <c r="L462" s="72"/>
      <c r="M462" s="72"/>
      <c r="N462" s="72"/>
      <c r="O462" s="72"/>
      <c r="P462" s="72"/>
      <c r="Q462" s="72"/>
      <c r="R462" s="72"/>
      <c r="S462" s="72"/>
      <c r="T462" s="72"/>
      <c r="U462" s="72"/>
      <c r="V462" s="72"/>
      <c r="W462" s="72"/>
      <c r="X462" s="72"/>
      <c r="Y462" s="72"/>
      <c r="Z462" s="72"/>
    </row>
    <row r="463" spans="1:26" ht="15.75">
      <c r="A463" s="72"/>
      <c r="B463" s="72"/>
      <c r="C463" s="72"/>
      <c r="D463" s="72"/>
      <c r="E463" s="72"/>
      <c r="F463" s="72"/>
      <c r="G463" s="72"/>
      <c r="H463" s="72"/>
      <c r="I463" s="72"/>
      <c r="J463" s="72"/>
      <c r="K463" s="72"/>
      <c r="L463" s="72"/>
      <c r="M463" s="72"/>
      <c r="N463" s="72"/>
      <c r="O463" s="72"/>
      <c r="P463" s="72"/>
      <c r="Q463" s="72"/>
      <c r="R463" s="72"/>
      <c r="S463" s="72"/>
      <c r="T463" s="72"/>
      <c r="U463" s="72"/>
      <c r="V463" s="72"/>
      <c r="W463" s="72"/>
      <c r="X463" s="72"/>
      <c r="Y463" s="72"/>
      <c r="Z463" s="72"/>
    </row>
    <row r="464" spans="1:26" ht="15.75">
      <c r="A464" s="72"/>
      <c r="B464" s="72"/>
      <c r="C464" s="72"/>
      <c r="D464" s="72"/>
      <c r="E464" s="72"/>
      <c r="F464" s="72"/>
      <c r="G464" s="72"/>
      <c r="H464" s="72"/>
      <c r="I464" s="72"/>
      <c r="J464" s="72"/>
      <c r="K464" s="72"/>
      <c r="L464" s="72"/>
      <c r="M464" s="72"/>
      <c r="N464" s="72"/>
      <c r="O464" s="72"/>
      <c r="P464" s="72"/>
      <c r="Q464" s="72"/>
      <c r="R464" s="72"/>
      <c r="S464" s="72"/>
      <c r="T464" s="72"/>
      <c r="U464" s="72"/>
      <c r="V464" s="72"/>
      <c r="W464" s="72"/>
      <c r="X464" s="72"/>
      <c r="Y464" s="72"/>
      <c r="Z464" s="72"/>
    </row>
    <row r="465" spans="1:26" ht="15.75">
      <c r="A465" s="72"/>
      <c r="B465" s="72"/>
      <c r="C465" s="72"/>
      <c r="D465" s="72"/>
      <c r="E465" s="72"/>
      <c r="F465" s="72"/>
      <c r="G465" s="72"/>
      <c r="H465" s="72"/>
      <c r="I465" s="72"/>
      <c r="J465" s="72"/>
      <c r="K465" s="72"/>
      <c r="L465" s="72"/>
      <c r="M465" s="72"/>
      <c r="N465" s="72"/>
      <c r="O465" s="72"/>
      <c r="P465" s="72"/>
      <c r="Q465" s="72"/>
      <c r="R465" s="72"/>
      <c r="S465" s="72"/>
      <c r="T465" s="72"/>
      <c r="U465" s="72"/>
      <c r="V465" s="72"/>
      <c r="W465" s="72"/>
      <c r="X465" s="72"/>
      <c r="Y465" s="72"/>
      <c r="Z465" s="72"/>
    </row>
    <row r="466" spans="1:26" ht="15.75">
      <c r="A466" s="72"/>
      <c r="B466" s="72"/>
      <c r="C466" s="72"/>
      <c r="D466" s="72"/>
      <c r="E466" s="72"/>
      <c r="F466" s="72"/>
      <c r="G466" s="72"/>
      <c r="H466" s="72"/>
      <c r="I466" s="72"/>
      <c r="J466" s="72"/>
      <c r="K466" s="72"/>
      <c r="L466" s="72"/>
      <c r="M466" s="72"/>
      <c r="N466" s="72"/>
      <c r="O466" s="72"/>
      <c r="P466" s="72"/>
      <c r="Q466" s="72"/>
      <c r="R466" s="72"/>
      <c r="S466" s="72"/>
      <c r="T466" s="72"/>
      <c r="U466" s="72"/>
      <c r="V466" s="72"/>
      <c r="W466" s="72"/>
      <c r="X466" s="72"/>
      <c r="Y466" s="72"/>
      <c r="Z466" s="72"/>
    </row>
    <row r="467" spans="1:26" ht="15.75">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row>
    <row r="468" spans="1:26" ht="15.75">
      <c r="A468" s="72"/>
      <c r="B468" s="72"/>
      <c r="C468" s="72"/>
      <c r="D468" s="72"/>
      <c r="E468" s="72"/>
      <c r="F468" s="72"/>
      <c r="G468" s="72"/>
      <c r="H468" s="72"/>
      <c r="I468" s="72"/>
      <c r="J468" s="72"/>
      <c r="K468" s="72"/>
      <c r="L468" s="72"/>
      <c r="M468" s="72"/>
      <c r="N468" s="72"/>
      <c r="O468" s="72"/>
      <c r="P468" s="72"/>
      <c r="Q468" s="72"/>
      <c r="R468" s="72"/>
      <c r="S468" s="72"/>
      <c r="T468" s="72"/>
      <c r="U468" s="72"/>
      <c r="V468" s="72"/>
      <c r="W468" s="72"/>
      <c r="X468" s="72"/>
      <c r="Y468" s="72"/>
      <c r="Z468" s="72"/>
    </row>
    <row r="469" spans="1:26" ht="15.75">
      <c r="A469" s="72"/>
      <c r="B469" s="72"/>
      <c r="C469" s="72"/>
      <c r="D469" s="72"/>
      <c r="E469" s="72"/>
      <c r="F469" s="72"/>
      <c r="G469" s="72"/>
      <c r="H469" s="72"/>
      <c r="I469" s="72"/>
      <c r="J469" s="72"/>
      <c r="K469" s="72"/>
      <c r="L469" s="72"/>
      <c r="M469" s="72"/>
      <c r="N469" s="72"/>
      <c r="O469" s="72"/>
      <c r="P469" s="72"/>
      <c r="Q469" s="72"/>
      <c r="R469" s="72"/>
      <c r="S469" s="72"/>
      <c r="T469" s="72"/>
      <c r="U469" s="72"/>
      <c r="V469" s="72"/>
      <c r="W469" s="72"/>
      <c r="X469" s="72"/>
      <c r="Y469" s="72"/>
      <c r="Z469" s="72"/>
    </row>
    <row r="470" spans="1:26" ht="15.75">
      <c r="A470" s="72"/>
      <c r="B470" s="72"/>
      <c r="C470" s="72"/>
      <c r="D470" s="72"/>
      <c r="E470" s="72"/>
      <c r="F470" s="72"/>
      <c r="G470" s="72"/>
      <c r="H470" s="72"/>
      <c r="I470" s="72"/>
      <c r="J470" s="72"/>
      <c r="K470" s="72"/>
      <c r="L470" s="72"/>
      <c r="M470" s="72"/>
      <c r="N470" s="72"/>
      <c r="O470" s="72"/>
      <c r="P470" s="72"/>
      <c r="Q470" s="72"/>
      <c r="R470" s="72"/>
      <c r="S470" s="72"/>
      <c r="T470" s="72"/>
      <c r="U470" s="72"/>
      <c r="V470" s="72"/>
      <c r="W470" s="72"/>
      <c r="X470" s="72"/>
      <c r="Y470" s="72"/>
      <c r="Z470" s="72"/>
    </row>
    <row r="471" spans="1:26" ht="15.75">
      <c r="A471" s="72"/>
      <c r="B471" s="72"/>
      <c r="C471" s="72"/>
      <c r="D471" s="72"/>
      <c r="E471" s="72"/>
      <c r="F471" s="72"/>
      <c r="G471" s="72"/>
      <c r="H471" s="72"/>
      <c r="I471" s="72"/>
      <c r="J471" s="72"/>
      <c r="K471" s="72"/>
      <c r="L471" s="72"/>
      <c r="M471" s="72"/>
      <c r="N471" s="72"/>
      <c r="O471" s="72"/>
      <c r="P471" s="72"/>
      <c r="Q471" s="72"/>
      <c r="R471" s="72"/>
      <c r="S471" s="72"/>
      <c r="T471" s="72"/>
      <c r="U471" s="72"/>
      <c r="V471" s="72"/>
      <c r="W471" s="72"/>
      <c r="X471" s="72"/>
      <c r="Y471" s="72"/>
      <c r="Z471" s="72"/>
    </row>
    <row r="472" spans="1:26" ht="15.75">
      <c r="A472" s="72"/>
      <c r="B472" s="72"/>
      <c r="C472" s="72"/>
      <c r="D472" s="72"/>
      <c r="E472" s="72"/>
      <c r="F472" s="72"/>
      <c r="G472" s="72"/>
      <c r="H472" s="72"/>
      <c r="I472" s="72"/>
      <c r="J472" s="72"/>
      <c r="K472" s="72"/>
      <c r="L472" s="72"/>
      <c r="M472" s="72"/>
      <c r="N472" s="72"/>
      <c r="O472" s="72"/>
      <c r="P472" s="72"/>
      <c r="Q472" s="72"/>
      <c r="R472" s="72"/>
      <c r="S472" s="72"/>
      <c r="T472" s="72"/>
      <c r="U472" s="72"/>
      <c r="V472" s="72"/>
      <c r="W472" s="72"/>
      <c r="X472" s="72"/>
      <c r="Y472" s="72"/>
      <c r="Z472" s="72"/>
    </row>
    <row r="473" spans="1:26" ht="15.75">
      <c r="A473" s="72"/>
      <c r="B473" s="72"/>
      <c r="C473" s="72"/>
      <c r="D473" s="72"/>
      <c r="E473" s="72"/>
      <c r="F473" s="72"/>
      <c r="G473" s="72"/>
      <c r="H473" s="72"/>
      <c r="I473" s="72"/>
      <c r="J473" s="72"/>
      <c r="K473" s="72"/>
      <c r="L473" s="72"/>
      <c r="M473" s="72"/>
      <c r="N473" s="72"/>
      <c r="O473" s="72"/>
      <c r="P473" s="72"/>
      <c r="Q473" s="72"/>
      <c r="R473" s="72"/>
      <c r="S473" s="72"/>
      <c r="T473" s="72"/>
      <c r="U473" s="72"/>
      <c r="V473" s="72"/>
      <c r="W473" s="72"/>
      <c r="X473" s="72"/>
      <c r="Y473" s="72"/>
      <c r="Z473" s="72"/>
    </row>
    <row r="474" spans="1:26" ht="15.75">
      <c r="A474" s="72"/>
      <c r="B474" s="72"/>
      <c r="C474" s="72"/>
      <c r="D474" s="72"/>
      <c r="E474" s="72"/>
      <c r="F474" s="72"/>
      <c r="G474" s="72"/>
      <c r="H474" s="72"/>
      <c r="I474" s="72"/>
      <c r="J474" s="72"/>
      <c r="K474" s="72"/>
      <c r="L474" s="72"/>
      <c r="M474" s="72"/>
      <c r="N474" s="72"/>
      <c r="O474" s="72"/>
      <c r="P474" s="72"/>
      <c r="Q474" s="72"/>
      <c r="R474" s="72"/>
      <c r="S474" s="72"/>
      <c r="T474" s="72"/>
      <c r="U474" s="72"/>
      <c r="V474" s="72"/>
      <c r="W474" s="72"/>
      <c r="X474" s="72"/>
      <c r="Y474" s="72"/>
      <c r="Z474" s="72"/>
    </row>
    <row r="475" spans="1:26" ht="15.75">
      <c r="A475" s="72"/>
      <c r="B475" s="72"/>
      <c r="C475" s="72"/>
      <c r="D475" s="72"/>
      <c r="E475" s="72"/>
      <c r="F475" s="72"/>
      <c r="G475" s="72"/>
      <c r="H475" s="72"/>
      <c r="I475" s="72"/>
      <c r="J475" s="72"/>
      <c r="K475" s="72"/>
      <c r="L475" s="72"/>
      <c r="M475" s="72"/>
      <c r="N475" s="72"/>
      <c r="O475" s="72"/>
      <c r="P475" s="72"/>
      <c r="Q475" s="72"/>
      <c r="R475" s="72"/>
      <c r="S475" s="72"/>
      <c r="T475" s="72"/>
      <c r="U475" s="72"/>
      <c r="V475" s="72"/>
      <c r="W475" s="72"/>
      <c r="X475" s="72"/>
      <c r="Y475" s="72"/>
      <c r="Z475" s="72"/>
    </row>
    <row r="476" spans="1:26" ht="15.75">
      <c r="A476" s="72"/>
      <c r="B476" s="72"/>
      <c r="C476" s="72"/>
      <c r="D476" s="72"/>
      <c r="E476" s="72"/>
      <c r="F476" s="72"/>
      <c r="G476" s="72"/>
      <c r="H476" s="72"/>
      <c r="I476" s="72"/>
      <c r="J476" s="72"/>
      <c r="K476" s="72"/>
      <c r="L476" s="72"/>
      <c r="M476" s="72"/>
      <c r="N476" s="72"/>
      <c r="O476" s="72"/>
      <c r="P476" s="72"/>
      <c r="Q476" s="72"/>
      <c r="R476" s="72"/>
      <c r="S476" s="72"/>
      <c r="T476" s="72"/>
      <c r="U476" s="72"/>
      <c r="V476" s="72"/>
      <c r="W476" s="72"/>
      <c r="X476" s="72"/>
      <c r="Y476" s="72"/>
      <c r="Z476" s="72"/>
    </row>
    <row r="477" spans="1:26" ht="15.75">
      <c r="A477" s="72"/>
      <c r="B477" s="72"/>
      <c r="C477" s="72"/>
      <c r="D477" s="72"/>
      <c r="E477" s="72"/>
      <c r="F477" s="72"/>
      <c r="G477" s="72"/>
      <c r="H477" s="72"/>
      <c r="I477" s="72"/>
      <c r="J477" s="72"/>
      <c r="K477" s="72"/>
      <c r="L477" s="72"/>
      <c r="M477" s="72"/>
      <c r="N477" s="72"/>
      <c r="O477" s="72"/>
      <c r="P477" s="72"/>
      <c r="Q477" s="72"/>
      <c r="R477" s="72"/>
      <c r="S477" s="72"/>
      <c r="T477" s="72"/>
      <c r="U477" s="72"/>
      <c r="V477" s="72"/>
      <c r="W477" s="72"/>
      <c r="X477" s="72"/>
      <c r="Y477" s="72"/>
      <c r="Z477" s="72"/>
    </row>
    <row r="478" spans="1:26" ht="15.75">
      <c r="A478" s="72"/>
      <c r="B478" s="72"/>
      <c r="C478" s="72"/>
      <c r="D478" s="72"/>
      <c r="E478" s="72"/>
      <c r="F478" s="72"/>
      <c r="G478" s="72"/>
      <c r="H478" s="72"/>
      <c r="I478" s="72"/>
      <c r="J478" s="72"/>
      <c r="K478" s="72"/>
      <c r="L478" s="72"/>
      <c r="M478" s="72"/>
      <c r="N478" s="72"/>
      <c r="O478" s="72"/>
      <c r="P478" s="72"/>
      <c r="Q478" s="72"/>
      <c r="R478" s="72"/>
      <c r="S478" s="72"/>
      <c r="T478" s="72"/>
      <c r="U478" s="72"/>
      <c r="V478" s="72"/>
      <c r="W478" s="72"/>
      <c r="X478" s="72"/>
      <c r="Y478" s="72"/>
      <c r="Z478" s="72"/>
    </row>
    <row r="479" spans="1:26" ht="15.75">
      <c r="A479" s="72"/>
      <c r="B479" s="72"/>
      <c r="C479" s="72"/>
      <c r="D479" s="72"/>
      <c r="E479" s="72"/>
      <c r="F479" s="72"/>
      <c r="G479" s="72"/>
      <c r="H479" s="72"/>
      <c r="I479" s="72"/>
      <c r="J479" s="72"/>
      <c r="K479" s="72"/>
      <c r="L479" s="72"/>
      <c r="M479" s="72"/>
      <c r="N479" s="72"/>
      <c r="O479" s="72"/>
      <c r="P479" s="72"/>
      <c r="Q479" s="72"/>
      <c r="R479" s="72"/>
      <c r="S479" s="72"/>
      <c r="T479" s="72"/>
      <c r="U479" s="72"/>
      <c r="V479" s="72"/>
      <c r="W479" s="72"/>
      <c r="X479" s="72"/>
      <c r="Y479" s="72"/>
      <c r="Z479" s="72"/>
    </row>
    <row r="480" spans="1:26" ht="15.75">
      <c r="A480" s="72"/>
      <c r="B480" s="72"/>
      <c r="C480" s="72"/>
      <c r="D480" s="72"/>
      <c r="E480" s="72"/>
      <c r="F480" s="72"/>
      <c r="G480" s="72"/>
      <c r="H480" s="72"/>
      <c r="I480" s="72"/>
      <c r="J480" s="72"/>
      <c r="K480" s="72"/>
      <c r="L480" s="72"/>
      <c r="M480" s="72"/>
      <c r="N480" s="72"/>
      <c r="O480" s="72"/>
      <c r="P480" s="72"/>
      <c r="Q480" s="72"/>
      <c r="R480" s="72"/>
      <c r="S480" s="72"/>
      <c r="T480" s="72"/>
      <c r="U480" s="72"/>
      <c r="V480" s="72"/>
      <c r="W480" s="72"/>
      <c r="X480" s="72"/>
      <c r="Y480" s="72"/>
      <c r="Z480" s="72"/>
    </row>
    <row r="481" spans="1:26" ht="15.75">
      <c r="A481" s="72"/>
      <c r="B481" s="72"/>
      <c r="C481" s="72"/>
      <c r="D481" s="72"/>
      <c r="E481" s="72"/>
      <c r="F481" s="72"/>
      <c r="G481" s="72"/>
      <c r="H481" s="72"/>
      <c r="I481" s="72"/>
      <c r="J481" s="72"/>
      <c r="K481" s="72"/>
      <c r="L481" s="72"/>
      <c r="M481" s="72"/>
      <c r="N481" s="72"/>
      <c r="O481" s="72"/>
      <c r="P481" s="72"/>
      <c r="Q481" s="72"/>
      <c r="R481" s="72"/>
      <c r="S481" s="72"/>
      <c r="T481" s="72"/>
      <c r="U481" s="72"/>
      <c r="V481" s="72"/>
      <c r="W481" s="72"/>
      <c r="X481" s="72"/>
      <c r="Y481" s="72"/>
      <c r="Z481" s="72"/>
    </row>
    <row r="482" spans="1:26" ht="15.75">
      <c r="A482" s="72"/>
      <c r="B482" s="72"/>
      <c r="C482" s="72"/>
      <c r="D482" s="72"/>
      <c r="E482" s="72"/>
      <c r="F482" s="72"/>
      <c r="G482" s="72"/>
      <c r="H482" s="72"/>
      <c r="I482" s="72"/>
      <c r="J482" s="72"/>
      <c r="K482" s="72"/>
      <c r="L482" s="72"/>
      <c r="M482" s="72"/>
      <c r="N482" s="72"/>
      <c r="O482" s="72"/>
      <c r="P482" s="72"/>
      <c r="Q482" s="72"/>
      <c r="R482" s="72"/>
      <c r="S482" s="72"/>
      <c r="T482" s="72"/>
      <c r="U482" s="72"/>
      <c r="V482" s="72"/>
      <c r="W482" s="72"/>
      <c r="X482" s="72"/>
      <c r="Y482" s="72"/>
      <c r="Z482" s="72"/>
    </row>
    <row r="483" spans="1:26" ht="15.75">
      <c r="A483" s="72"/>
      <c r="B483" s="72"/>
      <c r="C483" s="72"/>
      <c r="D483" s="72"/>
      <c r="E483" s="72"/>
      <c r="F483" s="72"/>
      <c r="G483" s="72"/>
      <c r="H483" s="72"/>
      <c r="I483" s="72"/>
      <c r="J483" s="72"/>
      <c r="K483" s="72"/>
      <c r="L483" s="72"/>
      <c r="M483" s="72"/>
      <c r="N483" s="72"/>
      <c r="O483" s="72"/>
      <c r="P483" s="72"/>
      <c r="Q483" s="72"/>
      <c r="R483" s="72"/>
      <c r="S483" s="72"/>
      <c r="T483" s="72"/>
      <c r="U483" s="72"/>
      <c r="V483" s="72"/>
      <c r="W483" s="72"/>
      <c r="X483" s="72"/>
      <c r="Y483" s="72"/>
      <c r="Z483" s="72"/>
    </row>
    <row r="484" spans="1:26" ht="15.75">
      <c r="A484" s="72"/>
      <c r="B484" s="72"/>
      <c r="C484" s="72"/>
      <c r="D484" s="72"/>
      <c r="E484" s="72"/>
      <c r="F484" s="72"/>
      <c r="G484" s="72"/>
      <c r="H484" s="72"/>
      <c r="I484" s="72"/>
      <c r="J484" s="72"/>
      <c r="K484" s="72"/>
      <c r="L484" s="72"/>
      <c r="M484" s="72"/>
      <c r="N484" s="72"/>
      <c r="O484" s="72"/>
      <c r="P484" s="72"/>
      <c r="Q484" s="72"/>
      <c r="R484" s="72"/>
      <c r="S484" s="72"/>
      <c r="T484" s="72"/>
      <c r="U484" s="72"/>
      <c r="V484" s="72"/>
      <c r="W484" s="72"/>
      <c r="X484" s="72"/>
      <c r="Y484" s="72"/>
      <c r="Z484" s="72"/>
    </row>
    <row r="485" spans="1:26" ht="15.75">
      <c r="A485" s="72"/>
      <c r="B485" s="72"/>
      <c r="C485" s="72"/>
      <c r="D485" s="72"/>
      <c r="E485" s="72"/>
      <c r="F485" s="72"/>
      <c r="G485" s="72"/>
      <c r="H485" s="72"/>
      <c r="I485" s="72"/>
      <c r="J485" s="72"/>
      <c r="K485" s="72"/>
      <c r="L485" s="72"/>
      <c r="M485" s="72"/>
      <c r="N485" s="72"/>
      <c r="O485" s="72"/>
      <c r="P485" s="72"/>
      <c r="Q485" s="72"/>
      <c r="R485" s="72"/>
      <c r="S485" s="72"/>
      <c r="T485" s="72"/>
      <c r="U485" s="72"/>
      <c r="V485" s="72"/>
      <c r="W485" s="72"/>
      <c r="X485" s="72"/>
      <c r="Y485" s="72"/>
      <c r="Z485" s="72"/>
    </row>
    <row r="486" spans="1:26" ht="15.75">
      <c r="A486" s="72"/>
      <c r="B486" s="72"/>
      <c r="C486" s="72"/>
      <c r="D486" s="72"/>
      <c r="E486" s="72"/>
      <c r="F486" s="72"/>
      <c r="G486" s="72"/>
      <c r="H486" s="72"/>
      <c r="I486" s="72"/>
      <c r="J486" s="72"/>
      <c r="K486" s="72"/>
      <c r="L486" s="72"/>
      <c r="M486" s="72"/>
      <c r="N486" s="72"/>
      <c r="O486" s="72"/>
      <c r="P486" s="72"/>
      <c r="Q486" s="72"/>
      <c r="R486" s="72"/>
      <c r="S486" s="72"/>
      <c r="T486" s="72"/>
      <c r="U486" s="72"/>
      <c r="V486" s="72"/>
      <c r="W486" s="72"/>
      <c r="X486" s="72"/>
      <c r="Y486" s="72"/>
      <c r="Z486" s="72"/>
    </row>
    <row r="487" spans="1:26" ht="15.75">
      <c r="A487" s="72"/>
      <c r="B487" s="72"/>
      <c r="C487" s="72"/>
      <c r="D487" s="72"/>
      <c r="E487" s="72"/>
      <c r="F487" s="72"/>
      <c r="G487" s="72"/>
      <c r="H487" s="72"/>
      <c r="I487" s="72"/>
      <c r="J487" s="72"/>
      <c r="K487" s="72"/>
      <c r="L487" s="72"/>
      <c r="M487" s="72"/>
      <c r="N487" s="72"/>
      <c r="O487" s="72"/>
      <c r="P487" s="72"/>
      <c r="Q487" s="72"/>
      <c r="R487" s="72"/>
      <c r="S487" s="72"/>
      <c r="T487" s="72"/>
      <c r="U487" s="72"/>
      <c r="V487" s="72"/>
      <c r="W487" s="72"/>
      <c r="X487" s="72"/>
      <c r="Y487" s="72"/>
      <c r="Z487" s="72"/>
    </row>
    <row r="488" spans="1:26" ht="15.75">
      <c r="A488" s="72"/>
      <c r="B488" s="72"/>
      <c r="C488" s="72"/>
      <c r="D488" s="72"/>
      <c r="E488" s="72"/>
      <c r="F488" s="72"/>
      <c r="G488" s="72"/>
      <c r="H488" s="72"/>
      <c r="I488" s="72"/>
      <c r="J488" s="72"/>
      <c r="K488" s="72"/>
      <c r="L488" s="72"/>
      <c r="M488" s="72"/>
      <c r="N488" s="72"/>
      <c r="O488" s="72"/>
      <c r="P488" s="72"/>
      <c r="Q488" s="72"/>
      <c r="R488" s="72"/>
      <c r="S488" s="72"/>
      <c r="T488" s="72"/>
      <c r="U488" s="72"/>
      <c r="V488" s="72"/>
      <c r="W488" s="72"/>
      <c r="X488" s="72"/>
      <c r="Y488" s="72"/>
      <c r="Z488" s="72"/>
    </row>
    <row r="489" spans="1:26" ht="15.75">
      <c r="A489" s="72"/>
      <c r="B489" s="72"/>
      <c r="C489" s="72"/>
      <c r="D489" s="72"/>
      <c r="E489" s="72"/>
      <c r="F489" s="72"/>
      <c r="G489" s="72"/>
      <c r="H489" s="72"/>
      <c r="I489" s="72"/>
      <c r="J489" s="72"/>
      <c r="K489" s="72"/>
      <c r="L489" s="72"/>
      <c r="M489" s="72"/>
      <c r="N489" s="72"/>
      <c r="O489" s="72"/>
      <c r="P489" s="72"/>
      <c r="Q489" s="72"/>
      <c r="R489" s="72"/>
      <c r="S489" s="72"/>
      <c r="T489" s="72"/>
      <c r="U489" s="72"/>
      <c r="V489" s="72"/>
      <c r="W489" s="72"/>
      <c r="X489" s="72"/>
      <c r="Y489" s="72"/>
      <c r="Z489" s="72"/>
    </row>
    <row r="490" spans="1:26" ht="15.75">
      <c r="A490" s="72"/>
      <c r="B490" s="72"/>
      <c r="C490" s="72"/>
      <c r="D490" s="72"/>
      <c r="E490" s="72"/>
      <c r="F490" s="72"/>
      <c r="G490" s="72"/>
      <c r="H490" s="72"/>
      <c r="I490" s="72"/>
      <c r="J490" s="72"/>
      <c r="K490" s="72"/>
      <c r="L490" s="72"/>
      <c r="M490" s="72"/>
      <c r="N490" s="72"/>
      <c r="O490" s="72"/>
      <c r="P490" s="72"/>
      <c r="Q490" s="72"/>
      <c r="R490" s="72"/>
      <c r="S490" s="72"/>
      <c r="T490" s="72"/>
      <c r="U490" s="72"/>
      <c r="V490" s="72"/>
      <c r="W490" s="72"/>
      <c r="X490" s="72"/>
      <c r="Y490" s="72"/>
      <c r="Z490" s="72"/>
    </row>
    <row r="491" spans="1:26" ht="15.75">
      <c r="A491" s="72"/>
      <c r="B491" s="72"/>
      <c r="C491" s="72"/>
      <c r="D491" s="72"/>
      <c r="E491" s="72"/>
      <c r="F491" s="72"/>
      <c r="G491" s="72"/>
      <c r="H491" s="72"/>
      <c r="I491" s="72"/>
      <c r="J491" s="72"/>
      <c r="K491" s="72"/>
      <c r="L491" s="72"/>
      <c r="M491" s="72"/>
      <c r="N491" s="72"/>
      <c r="O491" s="72"/>
      <c r="P491" s="72"/>
      <c r="Q491" s="72"/>
      <c r="R491" s="72"/>
      <c r="S491" s="72"/>
      <c r="T491" s="72"/>
      <c r="U491" s="72"/>
      <c r="V491" s="72"/>
      <c r="W491" s="72"/>
      <c r="X491" s="72"/>
      <c r="Y491" s="72"/>
      <c r="Z491" s="72"/>
    </row>
    <row r="492" spans="1:26" ht="15.75">
      <c r="A492" s="72"/>
      <c r="B492" s="72"/>
      <c r="C492" s="72"/>
      <c r="D492" s="72"/>
      <c r="E492" s="72"/>
      <c r="F492" s="72"/>
      <c r="G492" s="72"/>
      <c r="H492" s="72"/>
      <c r="I492" s="72"/>
      <c r="J492" s="72"/>
      <c r="K492" s="72"/>
      <c r="L492" s="72"/>
      <c r="M492" s="72"/>
      <c r="N492" s="72"/>
      <c r="O492" s="72"/>
      <c r="P492" s="72"/>
      <c r="Q492" s="72"/>
      <c r="R492" s="72"/>
      <c r="S492" s="72"/>
      <c r="T492" s="72"/>
      <c r="U492" s="72"/>
      <c r="V492" s="72"/>
      <c r="W492" s="72"/>
      <c r="X492" s="72"/>
      <c r="Y492" s="72"/>
      <c r="Z492" s="72"/>
    </row>
    <row r="493" spans="1:26" ht="15.75">
      <c r="A493" s="72"/>
      <c r="B493" s="72"/>
      <c r="C493" s="72"/>
      <c r="D493" s="72"/>
      <c r="E493" s="72"/>
      <c r="F493" s="72"/>
      <c r="G493" s="72"/>
      <c r="H493" s="72"/>
      <c r="I493" s="72"/>
      <c r="J493" s="72"/>
      <c r="K493" s="72"/>
      <c r="L493" s="72"/>
      <c r="M493" s="72"/>
      <c r="N493" s="72"/>
      <c r="O493" s="72"/>
      <c r="P493" s="72"/>
      <c r="Q493" s="72"/>
      <c r="R493" s="72"/>
      <c r="S493" s="72"/>
      <c r="T493" s="72"/>
      <c r="U493" s="72"/>
      <c r="V493" s="72"/>
      <c r="W493" s="72"/>
      <c r="X493" s="72"/>
      <c r="Y493" s="72"/>
      <c r="Z493" s="72"/>
    </row>
    <row r="494" spans="1:26" ht="15.75">
      <c r="A494" s="72"/>
      <c r="B494" s="72"/>
      <c r="C494" s="72"/>
      <c r="D494" s="72"/>
      <c r="E494" s="72"/>
      <c r="F494" s="72"/>
      <c r="G494" s="72"/>
      <c r="H494" s="72"/>
      <c r="I494" s="72"/>
      <c r="J494" s="72"/>
      <c r="K494" s="72"/>
      <c r="L494" s="72"/>
      <c r="M494" s="72"/>
      <c r="N494" s="72"/>
      <c r="O494" s="72"/>
      <c r="P494" s="72"/>
      <c r="Q494" s="72"/>
      <c r="R494" s="72"/>
      <c r="S494" s="72"/>
      <c r="T494" s="72"/>
      <c r="U494" s="72"/>
      <c r="V494" s="72"/>
      <c r="W494" s="72"/>
      <c r="X494" s="72"/>
      <c r="Y494" s="72"/>
      <c r="Z494" s="72"/>
    </row>
    <row r="495" spans="1:26" ht="15.75">
      <c r="A495" s="72"/>
      <c r="B495" s="72"/>
      <c r="C495" s="72"/>
      <c r="D495" s="72"/>
      <c r="E495" s="72"/>
      <c r="F495" s="72"/>
      <c r="G495" s="72"/>
      <c r="H495" s="72"/>
      <c r="I495" s="72"/>
      <c r="J495" s="72"/>
      <c r="K495" s="72"/>
      <c r="L495" s="72"/>
      <c r="M495" s="72"/>
      <c r="N495" s="72"/>
      <c r="O495" s="72"/>
      <c r="P495" s="72"/>
      <c r="Q495" s="72"/>
      <c r="R495" s="72"/>
      <c r="S495" s="72"/>
      <c r="T495" s="72"/>
      <c r="U495" s="72"/>
      <c r="V495" s="72"/>
      <c r="W495" s="72"/>
      <c r="X495" s="72"/>
      <c r="Y495" s="72"/>
      <c r="Z495" s="72"/>
    </row>
    <row r="496" spans="1:26" ht="15.75">
      <c r="A496" s="72"/>
      <c r="B496" s="72"/>
      <c r="C496" s="72"/>
      <c r="D496" s="72"/>
      <c r="E496" s="72"/>
      <c r="F496" s="72"/>
      <c r="G496" s="72"/>
      <c r="H496" s="72"/>
      <c r="I496" s="72"/>
      <c r="J496" s="72"/>
      <c r="K496" s="72"/>
      <c r="L496" s="72"/>
      <c r="M496" s="72"/>
      <c r="N496" s="72"/>
      <c r="O496" s="72"/>
      <c r="P496" s="72"/>
      <c r="Q496" s="72"/>
      <c r="R496" s="72"/>
      <c r="S496" s="72"/>
      <c r="T496" s="72"/>
      <c r="U496" s="72"/>
      <c r="V496" s="72"/>
      <c r="W496" s="72"/>
      <c r="X496" s="72"/>
      <c r="Y496" s="72"/>
      <c r="Z496" s="72"/>
    </row>
    <row r="497" spans="1:26" ht="15.75">
      <c r="A497" s="72"/>
      <c r="B497" s="72"/>
      <c r="C497" s="72"/>
      <c r="D497" s="72"/>
      <c r="E497" s="72"/>
      <c r="F497" s="72"/>
      <c r="G497" s="72"/>
      <c r="H497" s="72"/>
      <c r="I497" s="72"/>
      <c r="J497" s="72"/>
      <c r="K497" s="72"/>
      <c r="L497" s="72"/>
      <c r="M497" s="72"/>
      <c r="N497" s="72"/>
      <c r="O497" s="72"/>
      <c r="P497" s="72"/>
      <c r="Q497" s="72"/>
      <c r="R497" s="72"/>
      <c r="S497" s="72"/>
      <c r="T497" s="72"/>
      <c r="U497" s="72"/>
      <c r="V497" s="72"/>
      <c r="W497" s="72"/>
      <c r="X497" s="72"/>
      <c r="Y497" s="72"/>
      <c r="Z497" s="72"/>
    </row>
    <row r="498" spans="1:26" ht="15.75">
      <c r="A498" s="72"/>
      <c r="B498" s="72"/>
      <c r="C498" s="72"/>
      <c r="D498" s="72"/>
      <c r="E498" s="72"/>
      <c r="F498" s="72"/>
      <c r="G498" s="72"/>
      <c r="H498" s="72"/>
      <c r="I498" s="72"/>
      <c r="J498" s="72"/>
      <c r="K498" s="72"/>
      <c r="L498" s="72"/>
      <c r="M498" s="72"/>
      <c r="N498" s="72"/>
      <c r="O498" s="72"/>
      <c r="P498" s="72"/>
      <c r="Q498" s="72"/>
      <c r="R498" s="72"/>
      <c r="S498" s="72"/>
      <c r="T498" s="72"/>
      <c r="U498" s="72"/>
      <c r="V498" s="72"/>
      <c r="W498" s="72"/>
      <c r="X498" s="72"/>
      <c r="Y498" s="72"/>
      <c r="Z498" s="72"/>
    </row>
    <row r="499" spans="1:26" ht="15.75">
      <c r="A499" s="72"/>
      <c r="B499" s="72"/>
      <c r="C499" s="72"/>
      <c r="D499" s="72"/>
      <c r="E499" s="72"/>
      <c r="F499" s="72"/>
      <c r="G499" s="72"/>
      <c r="H499" s="72"/>
      <c r="I499" s="72"/>
      <c r="J499" s="72"/>
      <c r="K499" s="72"/>
      <c r="L499" s="72"/>
      <c r="M499" s="72"/>
      <c r="N499" s="72"/>
      <c r="O499" s="72"/>
      <c r="P499" s="72"/>
      <c r="Q499" s="72"/>
      <c r="R499" s="72"/>
      <c r="S499" s="72"/>
      <c r="T499" s="72"/>
      <c r="U499" s="72"/>
      <c r="V499" s="72"/>
      <c r="W499" s="72"/>
      <c r="X499" s="72"/>
      <c r="Y499" s="72"/>
      <c r="Z499" s="72"/>
    </row>
    <row r="500" spans="1:26" ht="15.75">
      <c r="A500" s="72"/>
      <c r="B500" s="72"/>
      <c r="C500" s="72"/>
      <c r="D500" s="72"/>
      <c r="E500" s="72"/>
      <c r="F500" s="72"/>
      <c r="G500" s="72"/>
      <c r="H500" s="72"/>
      <c r="I500" s="72"/>
      <c r="J500" s="72"/>
      <c r="K500" s="72"/>
      <c r="L500" s="72"/>
      <c r="M500" s="72"/>
      <c r="N500" s="72"/>
      <c r="O500" s="72"/>
      <c r="P500" s="72"/>
      <c r="Q500" s="72"/>
      <c r="R500" s="72"/>
      <c r="S500" s="72"/>
      <c r="T500" s="72"/>
      <c r="U500" s="72"/>
      <c r="V500" s="72"/>
      <c r="W500" s="72"/>
      <c r="X500" s="72"/>
      <c r="Y500" s="72"/>
      <c r="Z500" s="72"/>
    </row>
    <row r="501" spans="1:26" ht="15.75">
      <c r="A501" s="72"/>
      <c r="B501" s="72"/>
      <c r="C501" s="72"/>
      <c r="D501" s="72"/>
      <c r="E501" s="72"/>
      <c r="F501" s="72"/>
      <c r="G501" s="72"/>
      <c r="H501" s="72"/>
      <c r="I501" s="72"/>
      <c r="J501" s="72"/>
      <c r="K501" s="72"/>
      <c r="L501" s="72"/>
      <c r="M501" s="72"/>
      <c r="N501" s="72"/>
      <c r="O501" s="72"/>
      <c r="P501" s="72"/>
      <c r="Q501" s="72"/>
      <c r="R501" s="72"/>
      <c r="S501" s="72"/>
      <c r="T501" s="72"/>
      <c r="U501" s="72"/>
      <c r="V501" s="72"/>
      <c r="W501" s="72"/>
      <c r="X501" s="72"/>
      <c r="Y501" s="72"/>
      <c r="Z501" s="72"/>
    </row>
    <row r="502" spans="1:26" ht="15.75">
      <c r="A502" s="72"/>
      <c r="B502" s="72"/>
      <c r="C502" s="72"/>
      <c r="D502" s="72"/>
      <c r="E502" s="72"/>
      <c r="F502" s="72"/>
      <c r="G502" s="72"/>
      <c r="H502" s="72"/>
      <c r="I502" s="72"/>
      <c r="J502" s="72"/>
      <c r="K502" s="72"/>
      <c r="L502" s="72"/>
      <c r="M502" s="72"/>
      <c r="N502" s="72"/>
      <c r="O502" s="72"/>
      <c r="P502" s="72"/>
      <c r="Q502" s="72"/>
      <c r="R502" s="72"/>
      <c r="S502" s="72"/>
      <c r="T502" s="72"/>
      <c r="U502" s="72"/>
      <c r="V502" s="72"/>
      <c r="W502" s="72"/>
      <c r="X502" s="72"/>
      <c r="Y502" s="72"/>
      <c r="Z502" s="72"/>
    </row>
    <row r="503" spans="1:26" ht="15.75">
      <c r="A503" s="72"/>
      <c r="B503" s="72"/>
      <c r="C503" s="72"/>
      <c r="D503" s="72"/>
      <c r="E503" s="72"/>
      <c r="F503" s="72"/>
      <c r="G503" s="72"/>
      <c r="H503" s="72"/>
      <c r="I503" s="72"/>
      <c r="J503" s="72"/>
      <c r="K503" s="72"/>
      <c r="L503" s="72"/>
      <c r="M503" s="72"/>
      <c r="N503" s="72"/>
      <c r="O503" s="72"/>
      <c r="P503" s="72"/>
      <c r="Q503" s="72"/>
      <c r="R503" s="72"/>
      <c r="S503" s="72"/>
      <c r="T503" s="72"/>
      <c r="U503" s="72"/>
      <c r="V503" s="72"/>
      <c r="W503" s="72"/>
      <c r="X503" s="72"/>
      <c r="Y503" s="72"/>
      <c r="Z503" s="72"/>
    </row>
    <row r="504" spans="1:26" ht="15.75">
      <c r="A504" s="72"/>
      <c r="B504" s="72"/>
      <c r="C504" s="72"/>
      <c r="D504" s="72"/>
      <c r="E504" s="72"/>
      <c r="F504" s="72"/>
      <c r="G504" s="72"/>
      <c r="H504" s="72"/>
      <c r="I504" s="72"/>
      <c r="J504" s="72"/>
      <c r="K504" s="72"/>
      <c r="L504" s="72"/>
      <c r="M504" s="72"/>
      <c r="N504" s="72"/>
      <c r="O504" s="72"/>
      <c r="P504" s="72"/>
      <c r="Q504" s="72"/>
      <c r="R504" s="72"/>
      <c r="S504" s="72"/>
      <c r="T504" s="72"/>
      <c r="U504" s="72"/>
      <c r="V504" s="72"/>
      <c r="W504" s="72"/>
      <c r="X504" s="72"/>
      <c r="Y504" s="72"/>
      <c r="Z504" s="72"/>
    </row>
    <row r="505" spans="1:26" ht="15.75">
      <c r="A505" s="72"/>
      <c r="B505" s="72"/>
      <c r="C505" s="72"/>
      <c r="D505" s="72"/>
      <c r="E505" s="72"/>
      <c r="F505" s="72"/>
      <c r="G505" s="72"/>
      <c r="H505" s="72"/>
      <c r="I505" s="72"/>
      <c r="J505" s="72"/>
      <c r="K505" s="72"/>
      <c r="L505" s="72"/>
      <c r="M505" s="72"/>
      <c r="N505" s="72"/>
      <c r="O505" s="72"/>
      <c r="P505" s="72"/>
      <c r="Q505" s="72"/>
      <c r="R505" s="72"/>
      <c r="S505" s="72"/>
      <c r="T505" s="72"/>
      <c r="U505" s="72"/>
      <c r="V505" s="72"/>
      <c r="W505" s="72"/>
      <c r="X505" s="72"/>
      <c r="Y505" s="72"/>
      <c r="Z505" s="72"/>
    </row>
    <row r="506" spans="1:26" ht="15.75">
      <c r="A506" s="72"/>
      <c r="B506" s="72"/>
      <c r="C506" s="72"/>
      <c r="D506" s="72"/>
      <c r="E506" s="72"/>
      <c r="F506" s="72"/>
      <c r="G506" s="72"/>
      <c r="H506" s="72"/>
      <c r="I506" s="72"/>
      <c r="J506" s="72"/>
      <c r="K506" s="72"/>
      <c r="L506" s="72"/>
      <c r="M506" s="72"/>
      <c r="N506" s="72"/>
      <c r="O506" s="72"/>
      <c r="P506" s="72"/>
      <c r="Q506" s="72"/>
      <c r="R506" s="72"/>
      <c r="S506" s="72"/>
      <c r="T506" s="72"/>
      <c r="U506" s="72"/>
      <c r="V506" s="72"/>
      <c r="W506" s="72"/>
      <c r="X506" s="72"/>
      <c r="Y506" s="72"/>
      <c r="Z506" s="72"/>
    </row>
    <row r="507" spans="1:26" ht="15.75">
      <c r="A507" s="72"/>
      <c r="B507" s="72"/>
      <c r="C507" s="72"/>
      <c r="D507" s="72"/>
      <c r="E507" s="72"/>
      <c r="F507" s="72"/>
      <c r="G507" s="72"/>
      <c r="H507" s="72"/>
      <c r="I507" s="72"/>
      <c r="J507" s="72"/>
      <c r="K507" s="72"/>
      <c r="L507" s="72"/>
      <c r="M507" s="72"/>
      <c r="N507" s="72"/>
      <c r="O507" s="72"/>
      <c r="P507" s="72"/>
      <c r="Q507" s="72"/>
      <c r="R507" s="72"/>
      <c r="S507" s="72"/>
      <c r="T507" s="72"/>
      <c r="U507" s="72"/>
      <c r="V507" s="72"/>
      <c r="W507" s="72"/>
      <c r="X507" s="72"/>
      <c r="Y507" s="72"/>
      <c r="Z507" s="72"/>
    </row>
    <row r="508" spans="1:26" ht="15.75">
      <c r="A508" s="72"/>
      <c r="B508" s="72"/>
      <c r="C508" s="72"/>
      <c r="D508" s="72"/>
      <c r="E508" s="72"/>
      <c r="F508" s="72"/>
      <c r="G508" s="72"/>
      <c r="H508" s="72"/>
      <c r="I508" s="72"/>
      <c r="J508" s="72"/>
      <c r="K508" s="72"/>
      <c r="L508" s="72"/>
      <c r="M508" s="72"/>
      <c r="N508" s="72"/>
      <c r="O508" s="72"/>
      <c r="P508" s="72"/>
      <c r="Q508" s="72"/>
      <c r="R508" s="72"/>
      <c r="S508" s="72"/>
      <c r="T508" s="72"/>
      <c r="U508" s="72"/>
      <c r="V508" s="72"/>
      <c r="W508" s="72"/>
      <c r="X508" s="72"/>
      <c r="Y508" s="72"/>
      <c r="Z508" s="72"/>
    </row>
    <row r="509" spans="1:26" ht="15.75">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row>
    <row r="510" spans="1:26" ht="15.75">
      <c r="A510" s="72"/>
      <c r="B510" s="72"/>
      <c r="C510" s="72"/>
      <c r="D510" s="72"/>
      <c r="E510" s="72"/>
      <c r="F510" s="72"/>
      <c r="G510" s="72"/>
      <c r="H510" s="72"/>
      <c r="I510" s="72"/>
      <c r="J510" s="72"/>
      <c r="K510" s="72"/>
      <c r="L510" s="72"/>
      <c r="M510" s="72"/>
      <c r="N510" s="72"/>
      <c r="O510" s="72"/>
      <c r="P510" s="72"/>
      <c r="Q510" s="72"/>
      <c r="R510" s="72"/>
      <c r="S510" s="72"/>
      <c r="T510" s="72"/>
      <c r="U510" s="72"/>
      <c r="V510" s="72"/>
      <c r="W510" s="72"/>
      <c r="X510" s="72"/>
      <c r="Y510" s="72"/>
      <c r="Z510" s="72"/>
    </row>
    <row r="511" spans="1:26" ht="15.75">
      <c r="A511" s="72"/>
      <c r="B511" s="72"/>
      <c r="C511" s="72"/>
      <c r="D511" s="72"/>
      <c r="E511" s="72"/>
      <c r="F511" s="72"/>
      <c r="G511" s="72"/>
      <c r="H511" s="72"/>
      <c r="I511" s="72"/>
      <c r="J511" s="72"/>
      <c r="K511" s="72"/>
      <c r="L511" s="72"/>
      <c r="M511" s="72"/>
      <c r="N511" s="72"/>
      <c r="O511" s="72"/>
      <c r="P511" s="72"/>
      <c r="Q511" s="72"/>
      <c r="R511" s="72"/>
      <c r="S511" s="72"/>
      <c r="T511" s="72"/>
      <c r="U511" s="72"/>
      <c r="V511" s="72"/>
      <c r="W511" s="72"/>
      <c r="X511" s="72"/>
      <c r="Y511" s="72"/>
      <c r="Z511" s="72"/>
    </row>
    <row r="512" spans="1:26" ht="15.75">
      <c r="A512" s="72"/>
      <c r="B512" s="72"/>
      <c r="C512" s="72"/>
      <c r="D512" s="72"/>
      <c r="E512" s="72"/>
      <c r="F512" s="72"/>
      <c r="G512" s="72"/>
      <c r="H512" s="72"/>
      <c r="I512" s="72"/>
      <c r="J512" s="72"/>
      <c r="K512" s="72"/>
      <c r="L512" s="72"/>
      <c r="M512" s="72"/>
      <c r="N512" s="72"/>
      <c r="O512" s="72"/>
      <c r="P512" s="72"/>
      <c r="Q512" s="72"/>
      <c r="R512" s="72"/>
      <c r="S512" s="72"/>
      <c r="T512" s="72"/>
      <c r="U512" s="72"/>
      <c r="V512" s="72"/>
      <c r="W512" s="72"/>
      <c r="X512" s="72"/>
      <c r="Y512" s="72"/>
      <c r="Z512" s="72"/>
    </row>
    <row r="513" spans="1:26" ht="15.75">
      <c r="A513" s="72"/>
      <c r="B513" s="72"/>
      <c r="C513" s="72"/>
      <c r="D513" s="72"/>
      <c r="E513" s="72"/>
      <c r="F513" s="72"/>
      <c r="G513" s="72"/>
      <c r="H513" s="72"/>
      <c r="I513" s="72"/>
      <c r="J513" s="72"/>
      <c r="K513" s="72"/>
      <c r="L513" s="72"/>
      <c r="M513" s="72"/>
      <c r="N513" s="72"/>
      <c r="O513" s="72"/>
      <c r="P513" s="72"/>
      <c r="Q513" s="72"/>
      <c r="R513" s="72"/>
      <c r="S513" s="72"/>
      <c r="T513" s="72"/>
      <c r="U513" s="72"/>
      <c r="V513" s="72"/>
      <c r="W513" s="72"/>
      <c r="X513" s="72"/>
      <c r="Y513" s="72"/>
      <c r="Z513" s="72"/>
    </row>
    <row r="514" spans="1:26" ht="15.75">
      <c r="A514" s="72"/>
      <c r="B514" s="72"/>
      <c r="C514" s="72"/>
      <c r="D514" s="72"/>
      <c r="E514" s="72"/>
      <c r="F514" s="72"/>
      <c r="G514" s="72"/>
      <c r="H514" s="72"/>
      <c r="I514" s="72"/>
      <c r="J514" s="72"/>
      <c r="K514" s="72"/>
      <c r="L514" s="72"/>
      <c r="M514" s="72"/>
      <c r="N514" s="72"/>
      <c r="O514" s="72"/>
      <c r="P514" s="72"/>
      <c r="Q514" s="72"/>
      <c r="R514" s="72"/>
      <c r="S514" s="72"/>
      <c r="T514" s="72"/>
      <c r="U514" s="72"/>
      <c r="V514" s="72"/>
      <c r="W514" s="72"/>
      <c r="X514" s="72"/>
      <c r="Y514" s="72"/>
      <c r="Z514" s="72"/>
    </row>
    <row r="515" spans="1:26" ht="15.75">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row>
    <row r="516" spans="1:26" ht="15.75">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row>
    <row r="517" spans="1:26" ht="15.75">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row>
    <row r="518" spans="1:26" ht="15.75">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row>
    <row r="519" spans="1:26" ht="15.75">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row>
    <row r="520" spans="1:26" ht="15.75">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row>
    <row r="521" spans="1:26" ht="15.75">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row>
    <row r="522" spans="1:26" ht="15.75">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row>
    <row r="523" spans="1:26" ht="15.75">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row>
    <row r="524" spans="1:26" ht="15.75">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row>
    <row r="525" spans="1:26" ht="15.75">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row>
    <row r="526" spans="1:26" ht="15.75">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row>
    <row r="527" spans="1:26" ht="15.75">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row>
    <row r="528" spans="1:26" ht="15.75">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row>
    <row r="529" spans="1:26" ht="15.75">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row>
    <row r="530" spans="1:26" ht="15.75">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row>
    <row r="531" spans="1:26" ht="15.75">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row>
    <row r="532" spans="1:26" ht="15.75">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row>
    <row r="533" spans="1:26" ht="15.75">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row>
    <row r="534" spans="1:26" ht="15.75">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row>
    <row r="535" spans="1:26" ht="15.75">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row>
    <row r="536" spans="1:26" ht="15.75">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row>
    <row r="537" spans="1:26" ht="15.75">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row>
    <row r="538" spans="1:26" ht="15.75">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row>
    <row r="539" spans="1:26" ht="15.75">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row>
    <row r="540" spans="1:26" ht="15.75">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row>
    <row r="541" spans="1:26" ht="15.75">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row>
    <row r="542" spans="1:26" ht="15.75">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row>
    <row r="543" spans="1:26" ht="15.75">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row>
    <row r="544" spans="1:26" ht="15.75">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row>
    <row r="545" spans="1:26" ht="15.75">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row>
    <row r="546" spans="1:26" ht="15.75">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row>
    <row r="547" spans="1:26" ht="15.75">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row>
    <row r="548" spans="1:26" ht="15.75">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row>
    <row r="549" spans="1:26" ht="15.75">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row>
    <row r="550" spans="1:26" ht="15.75">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row>
    <row r="551" spans="1:26" ht="15.75">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row>
    <row r="552" spans="1:26" ht="15.75">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row>
    <row r="553" spans="1:26" ht="15.75">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row>
    <row r="554" spans="1:26" ht="15.75">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row>
    <row r="555" spans="1:26" ht="15.75">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row>
    <row r="556" spans="1:26" ht="15.75">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row>
    <row r="557" spans="1:26" ht="15.75">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row>
    <row r="558" spans="1:26" ht="15.75">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row>
    <row r="559" spans="1:26" ht="15.75">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row>
    <row r="560" spans="1:26" ht="15.75">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row>
    <row r="561" spans="1:26" ht="15.75">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row>
    <row r="562" spans="1:26" ht="15.75">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row>
    <row r="563" spans="1:26" ht="15.75">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row>
    <row r="564" spans="1:26" ht="15.75">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row>
    <row r="565" spans="1:26" ht="15.75">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row>
    <row r="566" spans="1:26" ht="15.75">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row>
    <row r="567" spans="1:26" ht="15.75">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row>
    <row r="568" spans="1:26" ht="15.75">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row>
    <row r="569" spans="1:26" ht="15.75">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row>
    <row r="570" spans="1:26" ht="15.75">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row>
    <row r="571" spans="1:26" ht="15.75">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row>
    <row r="572" spans="1:26" ht="15.75">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row>
    <row r="573" spans="1:26" ht="15.75">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row>
    <row r="574" spans="1:26" ht="15.75">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row>
    <row r="575" spans="1:26" ht="15.75">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row>
    <row r="576" spans="1:26" ht="15.75">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row>
    <row r="577" spans="1:26" ht="15.75">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row>
    <row r="578" spans="1:26" ht="15.75">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row>
    <row r="579" spans="1:26" ht="15.75">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row>
    <row r="580" spans="1:26" ht="15.75">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row>
    <row r="581" spans="1:26" ht="15.75">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row>
    <row r="582" spans="1:26" ht="15.75">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row>
    <row r="583" spans="1:26" ht="15.75">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row>
    <row r="584" spans="1:26" ht="15.75">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row>
    <row r="585" spans="1:26" ht="15.75">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row>
    <row r="586" spans="1:26" ht="15.75">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row>
    <row r="587" spans="1:26" ht="15.75">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row>
    <row r="588" spans="1:26" ht="15.75">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row>
    <row r="589" spans="1:26" ht="15.75">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row>
    <row r="590" spans="1:26" ht="15.75">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row>
    <row r="591" spans="1:26" ht="15.75">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row>
    <row r="592" spans="1:26" ht="15.75">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row>
    <row r="593" spans="1:26" ht="15.75">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row>
    <row r="594" spans="1:26" ht="15.75">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row>
    <row r="595" spans="1:26" ht="15.75">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row>
    <row r="596" spans="1:26" ht="15.75">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row>
    <row r="597" spans="1:26" ht="15.75">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row>
    <row r="598" spans="1:26" ht="15.75">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row>
    <row r="599" spans="1:26" ht="15.75">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row>
    <row r="600" spans="1:26" ht="15.75">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row>
    <row r="601" spans="1:26" ht="15.75">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row>
    <row r="602" spans="1:26" ht="15.75">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row>
    <row r="603" spans="1:26" ht="15.75">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row>
    <row r="604" spans="1:26" ht="15.75">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row>
    <row r="605" spans="1:26" ht="15.75">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row>
    <row r="606" spans="1:26" ht="15.75">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row>
    <row r="607" spans="1:26" ht="15.75">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row>
    <row r="608" spans="1:26" ht="15.75">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row>
    <row r="609" spans="1:26" ht="15.75">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row>
    <row r="610" spans="1:26" ht="15.75">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row>
    <row r="611" spans="1:26" ht="15.75">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row>
    <row r="612" spans="1:26" ht="15.75">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row>
    <row r="613" spans="1:26" ht="15.75">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row>
    <row r="614" spans="1:26" ht="15.75">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row>
    <row r="615" spans="1:26" ht="15.75">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row>
    <row r="616" spans="1:26" ht="15.75">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row>
    <row r="617" spans="1:26" ht="15.75">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row>
    <row r="618" spans="1:26" ht="15.75">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row>
    <row r="619" spans="1:26" ht="15.75">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row>
    <row r="620" spans="1:26" ht="15.75">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row>
    <row r="621" spans="1:26" ht="15.75">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row>
    <row r="622" spans="1:26" ht="15.75">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row>
    <row r="623" spans="1:26" ht="15.75">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row>
    <row r="624" spans="1:26" ht="15.75">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row>
    <row r="625" spans="1:26" ht="15.75">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row>
    <row r="626" spans="1:26" ht="15.75">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row>
    <row r="627" spans="1:26" ht="15.75">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row>
    <row r="628" spans="1:26" ht="15.75">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row>
    <row r="629" spans="1:26" ht="15.75">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row>
    <row r="630" spans="1:26" ht="15.75">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row>
    <row r="631" spans="1:26" ht="15.75">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row>
    <row r="632" spans="1:26" ht="15.75">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row>
    <row r="633" spans="1:26" ht="15.75">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row>
    <row r="634" spans="1:26" ht="15.75">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row>
    <row r="635" spans="1:26" ht="15.75">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row>
    <row r="636" spans="1:26" ht="15.75">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row>
    <row r="637" spans="1:26" ht="15.75">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row>
    <row r="638" spans="1:26" ht="15.75">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row>
    <row r="639" spans="1:26" ht="15.75">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row>
    <row r="640" spans="1:26" ht="15.75">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row>
    <row r="641" spans="1:26" ht="15.75">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row>
    <row r="642" spans="1:26" ht="15.75">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row>
    <row r="643" spans="1:26" ht="15.75">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row>
    <row r="644" spans="1:26" ht="15.75">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row>
    <row r="645" spans="1:26" ht="15.75">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row>
    <row r="646" spans="1:26" ht="15.75">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row>
    <row r="647" spans="1:26" ht="15.75">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row>
    <row r="648" spans="1:26" ht="15.75">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row>
    <row r="649" spans="1:26" ht="15.75">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row>
    <row r="650" spans="1:26" ht="15.75">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row>
    <row r="651" spans="1:26" ht="15.75">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row>
    <row r="652" spans="1:26" ht="15.75">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row>
    <row r="653" spans="1:26" ht="15.75">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row>
    <row r="654" spans="1:26" ht="15.75">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row>
    <row r="655" spans="1:26" ht="15.75">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row>
    <row r="656" spans="1:26" ht="15.75">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row>
    <row r="657" spans="1:26" ht="15.75">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row>
    <row r="658" spans="1:26" ht="15.75">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row>
    <row r="659" spans="1:26" ht="15.75">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row>
    <row r="660" spans="1:26" ht="15.75">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row>
    <row r="661" spans="1:26" ht="15.75">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row>
    <row r="662" spans="1:26" ht="15.75">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row>
    <row r="663" spans="1:26" ht="15.75">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row>
    <row r="664" spans="1:26" ht="15.75">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row>
    <row r="665" spans="1:26" ht="15.75">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row>
    <row r="666" spans="1:26" ht="15.75">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row>
    <row r="667" spans="1:26" ht="15.75">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row>
    <row r="668" spans="1:26" ht="15.75">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row>
    <row r="669" spans="1:26" ht="15.75">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row>
    <row r="670" spans="1:26" ht="15.75">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row>
    <row r="671" spans="1:26" ht="15.75">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row>
    <row r="672" spans="1:26" ht="15.75">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row>
    <row r="673" spans="1:26" ht="15.75">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row>
    <row r="674" spans="1:26" ht="15.75">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row>
    <row r="675" spans="1:26" ht="15.75">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row>
    <row r="676" spans="1:26" ht="15.75">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row>
    <row r="677" spans="1:26" ht="15.75">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row>
    <row r="678" spans="1:26" ht="15.75">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row>
    <row r="679" spans="1:26" ht="15.75">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row>
    <row r="680" spans="1:26" ht="15.75">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row>
    <row r="681" spans="1:26" ht="15.75">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row>
    <row r="682" spans="1:26" ht="15.75">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row>
    <row r="683" spans="1:26" ht="15.75">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row>
    <row r="684" spans="1:26" ht="15.75">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row>
    <row r="685" spans="1:26" ht="15.75">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row>
    <row r="686" spans="1:26" ht="15.75">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row>
    <row r="687" spans="1:26" ht="15.75">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row>
    <row r="688" spans="1:26" ht="15.75">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row>
    <row r="689" spans="1:26" ht="15.75">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row>
    <row r="690" spans="1:26" ht="15.75">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row>
    <row r="691" spans="1:26" ht="15.75">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row>
    <row r="692" spans="1:26" ht="15.75">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row>
    <row r="693" spans="1:26" ht="15.75">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row>
    <row r="694" spans="1:26" ht="15.75">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row>
    <row r="695" spans="1:26" ht="15.75">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row>
    <row r="696" spans="1:26" ht="15.75">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row>
    <row r="697" spans="1:26" ht="15.75">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row>
    <row r="698" spans="1:26" ht="15.75">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row>
    <row r="699" spans="1:26" ht="15.75">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row>
    <row r="700" spans="1:26" ht="15.75">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row>
    <row r="701" spans="1:26" ht="15.75">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row>
    <row r="702" spans="1:26" ht="15.75">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row>
    <row r="703" spans="1:26" ht="15.75">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row>
    <row r="704" spans="1:26" ht="15.75">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row>
    <row r="705" spans="1:26" ht="15.75">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row>
    <row r="706" spans="1:26" ht="15.75">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row>
    <row r="707" spans="1:26" ht="15.75">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row>
    <row r="708" spans="1:26" ht="15.75">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row>
    <row r="709" spans="1:26" ht="15.75">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row>
    <row r="710" spans="1:26" ht="15.75">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row>
    <row r="711" spans="1:26" ht="15.75">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row>
    <row r="712" spans="1:26" ht="15.75">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row>
    <row r="713" spans="1:26" ht="15.75">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row>
    <row r="714" spans="1:26" ht="15.75">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row>
    <row r="715" spans="1:26" ht="15.75">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row>
    <row r="716" spans="1:26" ht="15.75">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row>
    <row r="717" spans="1:26" ht="15.75">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row>
    <row r="718" spans="1:26" ht="15.75">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row>
    <row r="719" spans="1:26" ht="15.75">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row>
    <row r="720" spans="1:26" ht="15.75">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row>
    <row r="721" spans="1:26" ht="15.75">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row>
    <row r="722" spans="1:26" ht="15.75">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row>
    <row r="723" spans="1:26" ht="15.75">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row>
    <row r="724" spans="1:26" ht="15.75">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row>
    <row r="725" spans="1:26" ht="15.75">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row>
    <row r="726" spans="1:26" ht="15.75">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row>
    <row r="727" spans="1:26" ht="15.75">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row>
    <row r="728" spans="1:26" ht="15.75">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row>
    <row r="729" spans="1:26" ht="15.75">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row>
    <row r="730" spans="1:26" ht="15.75">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row>
    <row r="731" spans="1:26" ht="15.75">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row>
    <row r="732" spans="1:26" ht="15.75">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row>
    <row r="733" spans="1:26" ht="15.75">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row>
    <row r="734" spans="1:26" ht="15.75">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row>
    <row r="735" spans="1:26" ht="15.75">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row>
    <row r="736" spans="1:26" ht="15.75">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row>
    <row r="737" spans="1:26" ht="15.75">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row>
    <row r="738" spans="1:26" ht="15.75">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row>
    <row r="739" spans="1:26" ht="15.75">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row>
    <row r="740" spans="1:26" ht="15.75">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row>
    <row r="741" spans="1:26" ht="15.75">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row>
    <row r="742" spans="1:26" ht="15.75">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row>
    <row r="743" spans="1:26" ht="15.75">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row>
    <row r="744" spans="1:26" ht="15.75">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row>
    <row r="745" spans="1:26" ht="15.75">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row>
    <row r="746" spans="1:26" ht="15.75">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row>
    <row r="747" spans="1:26" ht="15.75">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row>
    <row r="748" spans="1:26" ht="15.75">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row>
    <row r="749" spans="1:26" ht="15.75">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row>
    <row r="750" spans="1:26" ht="15.75">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row>
    <row r="751" spans="1:26" ht="15.75">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row>
    <row r="752" spans="1:26" ht="15.75">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row>
    <row r="753" spans="1:26" ht="15.75">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row>
    <row r="754" spans="1:26" ht="15.75">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row>
    <row r="755" spans="1:26" ht="15.75">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row>
    <row r="756" spans="1:26" ht="15.75">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row>
    <row r="757" spans="1:26" ht="15.75">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row>
    <row r="758" spans="1:26" ht="15.75">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row>
    <row r="759" spans="1:26" ht="15.75">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row>
    <row r="760" spans="1:26" ht="15.75">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row>
    <row r="761" spans="1:26" ht="15.75">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row>
    <row r="762" spans="1:26" ht="15.75">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row>
    <row r="763" spans="1:26" ht="15.75">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row>
    <row r="764" spans="1:26" ht="15.75">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row>
    <row r="765" spans="1:26" ht="15.75">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row>
    <row r="766" spans="1:26" ht="15.75">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row>
    <row r="767" spans="1:26" ht="15.75">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row>
    <row r="768" spans="1:26" ht="15.75">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row>
    <row r="769" spans="1:26" ht="15.75">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row>
    <row r="770" spans="1:26" ht="15.75">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row>
    <row r="771" spans="1:26" ht="15.75">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row>
    <row r="772" spans="1:26" ht="15.75">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row>
    <row r="773" spans="1:26" ht="15.75">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row>
    <row r="774" spans="1:26" ht="15.75">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row>
    <row r="775" spans="1:26" ht="15.75">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row>
    <row r="776" spans="1:26" ht="15.75">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row>
    <row r="777" spans="1:26" ht="15.75">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row>
    <row r="778" spans="1:26" ht="15.75">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row>
    <row r="779" spans="1:26" ht="15.75">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row>
    <row r="780" spans="1:26" ht="15.75">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row>
    <row r="781" spans="1:26" ht="15.75">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row>
    <row r="782" spans="1:26" ht="15.75">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row>
    <row r="783" spans="1:26" ht="15.75">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row>
    <row r="784" spans="1:26" ht="15.75">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row>
    <row r="785" spans="1:26" ht="15.75">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row>
    <row r="786" spans="1:26" ht="15.75">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row>
    <row r="787" spans="1:26" ht="15.75">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row>
    <row r="788" spans="1:26" ht="15.75">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row>
    <row r="789" spans="1:26" ht="15.75">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row>
    <row r="790" spans="1:26" ht="15.75">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row>
    <row r="791" spans="1:26" ht="15.75">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row>
    <row r="792" spans="1:26" ht="15.75">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row>
    <row r="793" spans="1:26" ht="15.75">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row>
    <row r="794" spans="1:26" ht="15.75">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row>
    <row r="795" spans="1:26" ht="15.75">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row>
    <row r="796" spans="1:26" ht="15.75">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row>
    <row r="797" spans="1:26" ht="15.75">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row>
    <row r="798" spans="1:26" ht="15.75">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row>
    <row r="799" spans="1:26" ht="15.75">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row>
    <row r="800" spans="1:26" ht="15.75">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row>
    <row r="801" spans="1:26" ht="15.75">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row>
    <row r="802" spans="1:26" ht="15.75">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row>
    <row r="803" spans="1:26" ht="15.75">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row>
    <row r="804" spans="1:26" ht="15.75">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row>
    <row r="805" spans="1:26" ht="15.75">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row>
    <row r="806" spans="1:26" ht="15.75">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row>
    <row r="807" spans="1:26" ht="15.75">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row>
    <row r="808" spans="1:26" ht="15.75">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row>
    <row r="809" spans="1:26" ht="15.75">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row>
    <row r="810" spans="1:26" ht="15.75">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row>
    <row r="811" spans="1:26" ht="15.75">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row>
    <row r="812" spans="1:26" ht="15.75">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row>
    <row r="813" spans="1:26" ht="15.75">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row>
    <row r="814" spans="1:26" ht="15.75">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row>
    <row r="815" spans="1:26" ht="15.75">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row>
    <row r="816" spans="1:26" ht="15.75">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row>
    <row r="817" spans="1:26" ht="15.75">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row>
    <row r="818" spans="1:26" ht="15.75">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row>
    <row r="819" spans="1:26" ht="15.75">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row>
    <row r="820" spans="1:26" ht="15.75">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row>
    <row r="821" spans="1:26" ht="15.75">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row>
    <row r="822" spans="1:26" ht="15.75">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row>
    <row r="823" spans="1:26" ht="15.75">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row>
    <row r="824" spans="1:26" ht="15.75">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row>
    <row r="825" spans="1:26" ht="15.75">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row>
    <row r="826" spans="1:26" ht="15.75">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row>
    <row r="827" spans="1:26" ht="15.75">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row>
    <row r="828" spans="1:26" ht="15.75">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row>
    <row r="829" spans="1:26" ht="15.75">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row>
    <row r="830" spans="1:26" ht="15.75">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row>
    <row r="831" spans="1:26" ht="15.75">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row>
    <row r="832" spans="1:26" ht="15.75">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row>
    <row r="833" spans="1:26" ht="15.75">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row>
    <row r="834" spans="1:26" ht="15.75">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row>
    <row r="835" spans="1:26" ht="15.75">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row>
    <row r="836" spans="1:26" ht="15.75">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row>
    <row r="837" spans="1:26" ht="15.75">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row>
    <row r="838" spans="1:26" ht="15.75">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row>
    <row r="839" spans="1:26" ht="15.75">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row>
    <row r="840" spans="1:26" ht="15.75">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row>
    <row r="841" spans="1:26" ht="15.75">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row>
    <row r="842" spans="1:26" ht="15.75">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row>
    <row r="843" spans="1:26" ht="15.75">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row>
    <row r="844" spans="1:26" ht="15.75">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row>
    <row r="845" spans="1:26" ht="15.75">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row>
    <row r="846" spans="1:26" ht="15.75">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row>
    <row r="847" spans="1:26" ht="15.75">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row>
    <row r="848" spans="1:26" ht="15.75">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row>
    <row r="849" spans="1:26" ht="15.75">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row>
    <row r="850" spans="1:26" ht="15.75">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row>
    <row r="851" spans="1:26" ht="15.75">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row>
    <row r="852" spans="1:26" ht="15.75">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row>
    <row r="853" spans="1:26" ht="15.75">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row>
    <row r="854" spans="1:26" ht="15.75">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row>
    <row r="855" spans="1:26" ht="15.75">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row>
    <row r="856" spans="1:26" ht="15.75">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row>
    <row r="857" spans="1:26" ht="15.75">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row>
    <row r="858" spans="1:26" ht="15.75">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row>
    <row r="859" spans="1:26" ht="15.75">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row>
    <row r="860" spans="1:26" ht="15.75">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row>
    <row r="861" spans="1:26" ht="15.75">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row>
    <row r="862" spans="1:26" ht="15.75">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row>
    <row r="863" spans="1:26" ht="15.75">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row>
    <row r="864" spans="1:26" ht="15.75">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row>
    <row r="865" spans="1:26" ht="15.75">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row>
    <row r="866" spans="1:26" ht="15.75">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row>
    <row r="867" spans="1:26" ht="15.75">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row>
    <row r="868" spans="1:26" ht="15.75">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row>
    <row r="869" spans="1:26" ht="15.75">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row>
    <row r="870" spans="1:26" ht="15.75">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row>
    <row r="871" spans="1:26" ht="15.75">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row>
    <row r="872" spans="1:26" ht="15.75">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row>
    <row r="873" spans="1:26" ht="15.75">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row>
    <row r="874" spans="1:26" ht="15.75">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row>
    <row r="875" spans="1:26" ht="15.75">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row>
    <row r="876" spans="1:26" ht="15.75">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row>
    <row r="877" spans="1:26" ht="15.75">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row>
    <row r="878" spans="1:26" ht="15.75">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row>
    <row r="879" spans="1:26" ht="15.75">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row>
    <row r="880" spans="1:26" ht="15.75">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row>
    <row r="881" spans="1:26" ht="15.75">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row>
    <row r="882" spans="1:26" ht="15.75">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row>
    <row r="883" spans="1:26" ht="15.75">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row>
    <row r="884" spans="1:26" ht="15.75">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row>
    <row r="885" spans="1:26" ht="15.75">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row>
    <row r="886" spans="1:26" ht="15.75">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row>
    <row r="887" spans="1:26" ht="15.75">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row>
    <row r="888" spans="1:26" ht="15.75">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row>
    <row r="889" spans="1:26" ht="15.75">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row>
    <row r="890" spans="1:26" ht="15.75">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row>
    <row r="891" spans="1:26" ht="15.75">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row>
    <row r="892" spans="1:26" ht="15.75">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row>
    <row r="893" spans="1:26" ht="15.75">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row>
    <row r="894" spans="1:26" ht="15.75">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row>
    <row r="895" spans="1:26" ht="15.75">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row>
    <row r="896" spans="1:26" ht="15.75">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row>
    <row r="897" spans="1:26" ht="15.75">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row>
    <row r="898" spans="1:26" ht="15.75">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row>
    <row r="899" spans="1:26" ht="15.75">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row>
    <row r="900" spans="1:26" ht="15.75">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row>
    <row r="901" spans="1:26" ht="15.75">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row>
    <row r="902" spans="1:26" ht="15.75">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row>
    <row r="903" spans="1:26" ht="15.75">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row>
    <row r="904" spans="1:26" ht="15.75">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row>
    <row r="905" spans="1:26" ht="15.75">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row>
    <row r="906" spans="1:26" ht="15.75">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row>
    <row r="907" spans="1:26" ht="15.75">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row>
    <row r="908" spans="1:26" ht="15.75">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row>
    <row r="909" spans="1:26" ht="15.75">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row>
    <row r="910" spans="1:26" ht="15.75">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row>
    <row r="911" spans="1:26" ht="15.75">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row>
    <row r="912" spans="1:26" ht="15.75">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row>
    <row r="913" spans="1:26" ht="15.75">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row>
    <row r="914" spans="1:26" ht="15.75">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row>
    <row r="915" spans="1:26" ht="15.75">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row>
    <row r="916" spans="1:26" ht="15.75">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row>
    <row r="917" spans="1:26" ht="15.75">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row>
    <row r="918" spans="1:26" ht="15.75">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row>
    <row r="919" spans="1:26" ht="15.75">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row>
    <row r="920" spans="1:26" ht="15.75">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row>
    <row r="921" spans="1:26" ht="15.75">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row>
    <row r="922" spans="1:26" ht="15.75">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row>
    <row r="923" spans="1:26" ht="15.75">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row>
    <row r="924" spans="1:26" ht="15.75">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row>
    <row r="925" spans="1:26" ht="15.75">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row>
    <row r="926" spans="1:26" ht="15.75">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row>
    <row r="927" spans="1:26" ht="15.75">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row>
    <row r="928" spans="1:26" ht="15.75">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row>
    <row r="929" spans="1:26" ht="15.75">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row>
    <row r="930" spans="1:26" ht="15.75">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row>
    <row r="931" spans="1:26" ht="15.75">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row>
    <row r="932" spans="1:26" ht="15.75">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row>
    <row r="933" spans="1:26" ht="15.75">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row>
    <row r="934" spans="1:26" ht="15.75">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row>
    <row r="935" spans="1:26" ht="15.75">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row>
    <row r="936" spans="1:26" ht="15.75">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row>
    <row r="937" spans="1:26" ht="15.75">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row>
    <row r="938" spans="1:26" ht="15.75">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row>
    <row r="939" spans="1:26" ht="15.75">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row>
    <row r="940" spans="1:26" ht="15.75">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row>
    <row r="941" spans="1:26" ht="15.75">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row>
    <row r="942" spans="1:26" ht="15.75">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row>
    <row r="943" spans="1:26" ht="15.75">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row>
    <row r="944" spans="1:26" ht="15.75">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row>
    <row r="945" spans="1:26" ht="15.75">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row>
    <row r="946" spans="1:26" ht="15.75">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row>
    <row r="947" spans="1:26" ht="15.75">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row>
    <row r="948" spans="1:26" ht="15.75">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row>
    <row r="949" spans="1:26" ht="15.75">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row>
    <row r="950" spans="1:26" ht="15.75">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row>
    <row r="951" spans="1:26" ht="15.75">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row>
    <row r="952" spans="1:26" ht="15.75">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row>
    <row r="953" spans="1:26" ht="15.75">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row>
    <row r="954" spans="1:26" ht="15.75">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row>
    <row r="955" spans="1:26" ht="15.75">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row>
    <row r="956" spans="1:26" ht="15.75">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row>
    <row r="957" spans="1:26" ht="15.75">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row>
    <row r="958" spans="1:26" ht="15.75">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row>
    <row r="959" spans="1:26" ht="15.75">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row>
    <row r="960" spans="1:26" ht="15.75">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row>
    <row r="961" spans="1:26" ht="15.75">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row>
    <row r="962" spans="1:26" ht="15.75">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row>
    <row r="963" spans="1:26" ht="15.75">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row>
    <row r="964" spans="1:26" ht="15.75">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row>
    <row r="965" spans="1:26" ht="15.75">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row>
    <row r="966" spans="1:26" ht="15.75">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row>
    <row r="967" spans="1:26" ht="15.75">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row>
    <row r="968" spans="1:26" ht="15.75">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row>
    <row r="969" spans="1:26" ht="15.75">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row>
    <row r="970" spans="1:26" ht="15.75">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row>
    <row r="971" spans="1:26" ht="15.75">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row>
    <row r="972" spans="1:26" ht="15.75">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row>
    <row r="973" spans="1:26" ht="15.75">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row>
    <row r="974" spans="1:26" ht="15.75">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row>
    <row r="975" spans="1:26" ht="15.75">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row>
    <row r="976" spans="1:26" ht="15.75">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row>
    <row r="977" spans="1:26" ht="15.75">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row>
    <row r="978" spans="1:26" ht="15.75">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row>
    <row r="979" spans="1:26" ht="15.75">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row>
    <row r="980" spans="1:26" ht="15.75">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row>
    <row r="981" spans="1:26" ht="15.75">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row>
    <row r="982" spans="1:26" ht="15.75">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row>
    <row r="983" spans="1:26" ht="15.75">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row>
    <row r="984" spans="1:26" ht="15.75">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row>
    <row r="985" spans="1:26" ht="15.75">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row>
    <row r="986" spans="1:26" ht="15.75">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row>
    <row r="987" spans="1:26" ht="15.75">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row>
    <row r="988" spans="1:26" ht="15.75">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row>
    <row r="989" spans="1:26" ht="15.75">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row>
    <row r="990" spans="1:26" ht="15.75">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row>
    <row r="991" spans="1:26" ht="15.75">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row>
    <row r="992" spans="1:26" ht="15.75">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row>
    <row r="993" spans="1:26" ht="15.75">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row>
    <row r="994" spans="1:26" ht="15.75">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row>
    <row r="995" spans="1:26" ht="15.75">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row>
    <row r="996" spans="1:26" ht="15.75">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row>
    <row r="997" spans="1:26" ht="15.75">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row>
    <row r="998" spans="1:26" ht="15.75">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row>
    <row r="999" spans="1:26" ht="15.75">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row>
    <row r="1000" spans="1:26" ht="15.75">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1"/>
  <sheetViews>
    <sheetView workbookViewId="0"/>
  </sheetViews>
  <sheetFormatPr defaultColWidth="11.125" defaultRowHeight="15" customHeight="1"/>
  <sheetData>
    <row r="1" spans="1:17" ht="15" customHeight="1">
      <c r="A1" s="14" t="s">
        <v>7651</v>
      </c>
      <c r="B1" s="15"/>
      <c r="C1" s="15"/>
      <c r="D1" s="15"/>
      <c r="E1" s="15"/>
      <c r="F1" s="15"/>
      <c r="G1" s="15"/>
      <c r="H1" s="15"/>
      <c r="I1" s="15"/>
      <c r="J1" s="15"/>
      <c r="K1" s="15"/>
      <c r="L1" s="15"/>
      <c r="M1" s="15"/>
      <c r="N1" s="15"/>
    </row>
    <row r="2" spans="1:17" ht="15" customHeight="1">
      <c r="A2" s="11" t="s">
        <v>189</v>
      </c>
      <c r="B2" s="11"/>
      <c r="C2" s="11"/>
      <c r="D2" s="11">
        <f>4265/D5</f>
        <v>1.0374604719046461</v>
      </c>
      <c r="E2" s="11"/>
      <c r="F2" s="11"/>
      <c r="G2" s="11"/>
      <c r="H2" s="11"/>
      <c r="I2" s="11"/>
      <c r="J2" s="11"/>
      <c r="K2" s="11"/>
      <c r="L2" s="11"/>
      <c r="M2" s="11"/>
      <c r="N2" s="11"/>
    </row>
    <row r="3" spans="1:17" ht="15" customHeight="1">
      <c r="A3" s="11"/>
      <c r="B3" s="11" t="s">
        <v>331</v>
      </c>
      <c r="C3" s="11" t="s">
        <v>300</v>
      </c>
      <c r="D3" s="11" t="s">
        <v>293</v>
      </c>
      <c r="E3" s="11" t="s">
        <v>298</v>
      </c>
      <c r="F3" s="11" t="s">
        <v>287</v>
      </c>
      <c r="G3" s="11" t="s">
        <v>311</v>
      </c>
      <c r="H3" s="11" t="s">
        <v>352</v>
      </c>
      <c r="I3" s="11" t="s">
        <v>313</v>
      </c>
      <c r="J3" s="11" t="s">
        <v>350</v>
      </c>
      <c r="K3" s="11" t="s">
        <v>276</v>
      </c>
      <c r="L3" s="11" t="s">
        <v>348</v>
      </c>
      <c r="M3" s="11" t="s">
        <v>351</v>
      </c>
      <c r="N3" s="11" t="s">
        <v>330</v>
      </c>
    </row>
    <row r="4" spans="1:17" ht="15" customHeight="1">
      <c r="A4" s="11" t="s">
        <v>21</v>
      </c>
      <c r="B4" s="15"/>
      <c r="C4" s="15"/>
      <c r="D4" s="15">
        <f>100-D7</f>
        <v>7.6599999999999966</v>
      </c>
      <c r="E4" s="15"/>
      <c r="F4" s="15"/>
      <c r="G4" s="15"/>
      <c r="H4" s="15"/>
      <c r="I4" s="15"/>
      <c r="J4" s="15"/>
      <c r="K4" s="15"/>
      <c r="L4" s="15"/>
      <c r="M4" s="15"/>
      <c r="N4" s="15"/>
      <c r="O4">
        <f t="shared" ref="O4:P4" si="0">AVERAGE(O5,O9,O13)</f>
        <v>1.7348630638609013E-2</v>
      </c>
      <c r="P4">
        <f t="shared" si="0"/>
        <v>0.40743626191113985</v>
      </c>
    </row>
    <row r="5" spans="1:17" ht="15" customHeight="1">
      <c r="A5" s="11" t="s">
        <v>366</v>
      </c>
      <c r="B5" s="11">
        <v>250</v>
      </c>
      <c r="C5" s="11">
        <v>2195</v>
      </c>
      <c r="D5" s="11">
        <v>4111</v>
      </c>
      <c r="E5" s="11">
        <v>3474</v>
      </c>
      <c r="F5" s="11">
        <v>1308</v>
      </c>
      <c r="G5" s="11">
        <v>1913</v>
      </c>
      <c r="H5" s="11">
        <v>2726</v>
      </c>
      <c r="I5" s="11">
        <v>1070</v>
      </c>
      <c r="J5" s="11">
        <v>1778</v>
      </c>
      <c r="K5" s="11">
        <v>187</v>
      </c>
      <c r="L5" s="11">
        <v>187</v>
      </c>
      <c r="M5" s="11">
        <v>2209</v>
      </c>
      <c r="N5" s="11">
        <v>392</v>
      </c>
      <c r="O5">
        <f>MIN(B5:N5)/10291</f>
        <v>1.8171217568749391E-2</v>
      </c>
      <c r="P5">
        <f>MAX(B5:N5)/10291</f>
        <v>0.39947526965309493</v>
      </c>
    </row>
    <row r="6" spans="1:17" ht="15" customHeight="1">
      <c r="A6" s="11" t="s">
        <v>367</v>
      </c>
      <c r="B6" s="11">
        <v>472</v>
      </c>
      <c r="C6" s="11">
        <v>2554</v>
      </c>
      <c r="D6" s="11">
        <v>4452</v>
      </c>
      <c r="E6" s="11">
        <v>3735</v>
      </c>
      <c r="F6" s="11">
        <v>1330</v>
      </c>
      <c r="G6" s="11">
        <v>1936</v>
      </c>
      <c r="H6" s="11">
        <v>2830</v>
      </c>
      <c r="I6" s="11">
        <v>1097</v>
      </c>
      <c r="J6" s="11">
        <v>2105</v>
      </c>
      <c r="K6" s="11">
        <v>198</v>
      </c>
      <c r="L6" s="11">
        <v>194</v>
      </c>
      <c r="M6" s="11">
        <v>2246</v>
      </c>
      <c r="N6" s="11">
        <v>417</v>
      </c>
    </row>
    <row r="7" spans="1:17" ht="15" customHeight="1">
      <c r="A7" s="11" t="s">
        <v>368</v>
      </c>
      <c r="B7" s="11">
        <v>52.97</v>
      </c>
      <c r="C7" s="11">
        <v>85.94</v>
      </c>
      <c r="D7" s="11">
        <v>92.34</v>
      </c>
      <c r="E7" s="11">
        <v>93.01</v>
      </c>
      <c r="F7" s="11">
        <v>98.35</v>
      </c>
      <c r="G7" s="11">
        <v>98.81</v>
      </c>
      <c r="H7" s="11">
        <v>96.33</v>
      </c>
      <c r="I7" s="11">
        <v>97.54</v>
      </c>
      <c r="J7" s="11">
        <v>84.47</v>
      </c>
      <c r="K7" s="11">
        <v>94.44</v>
      </c>
      <c r="L7" s="11">
        <v>96.39</v>
      </c>
      <c r="M7" s="11">
        <v>98.35</v>
      </c>
      <c r="N7" s="11">
        <v>94</v>
      </c>
      <c r="O7">
        <f>MIN(B7:N7)</f>
        <v>52.97</v>
      </c>
      <c r="P7">
        <f>MAX(B7:N7)</f>
        <v>98.81</v>
      </c>
      <c r="Q7">
        <f>MEDIAN(B7:N7,B11:N11,B15:N15)</f>
        <v>94.76</v>
      </c>
    </row>
    <row r="8" spans="1:17" ht="15" customHeight="1">
      <c r="A8" s="11" t="s">
        <v>26</v>
      </c>
      <c r="B8" s="15"/>
      <c r="C8" s="15"/>
      <c r="D8" s="15"/>
      <c r="E8" s="15"/>
      <c r="F8" s="15"/>
      <c r="G8" s="15"/>
      <c r="H8" s="15"/>
      <c r="I8" s="15"/>
      <c r="J8" s="15"/>
      <c r="K8" s="15"/>
      <c r="L8" s="15"/>
      <c r="M8" s="15"/>
      <c r="N8" s="15"/>
    </row>
    <row r="9" spans="1:17" ht="15" customHeight="1">
      <c r="A9" s="11" t="s">
        <v>366</v>
      </c>
      <c r="B9" s="11">
        <v>226</v>
      </c>
      <c r="C9" s="11">
        <v>2143</v>
      </c>
      <c r="D9" s="11">
        <v>4161</v>
      </c>
      <c r="E9" s="11">
        <v>3456</v>
      </c>
      <c r="F9" s="11">
        <v>1300</v>
      </c>
      <c r="G9" s="11">
        <v>1879</v>
      </c>
      <c r="H9" s="11">
        <v>2738</v>
      </c>
      <c r="I9" s="11">
        <v>1084</v>
      </c>
      <c r="J9" s="11">
        <v>1775</v>
      </c>
      <c r="K9" s="11">
        <v>174</v>
      </c>
      <c r="L9" s="11">
        <v>191</v>
      </c>
      <c r="M9" s="11">
        <v>2199</v>
      </c>
      <c r="N9" s="11">
        <v>387</v>
      </c>
      <c r="O9">
        <f>MIN(B9:N9)/10607</f>
        <v>1.6404261336853021E-2</v>
      </c>
      <c r="P9">
        <f>MAX(B10:N10)/10607</f>
        <v>0.42415386065805599</v>
      </c>
    </row>
    <row r="10" spans="1:17" ht="15" customHeight="1">
      <c r="A10" s="11" t="s">
        <v>367</v>
      </c>
      <c r="B10" s="11">
        <v>487</v>
      </c>
      <c r="C10" s="11">
        <v>2440</v>
      </c>
      <c r="D10" s="11">
        <v>4499</v>
      </c>
      <c r="E10" s="11">
        <v>3695</v>
      </c>
      <c r="F10" s="11">
        <v>1328</v>
      </c>
      <c r="G10" s="11">
        <v>1907</v>
      </c>
      <c r="H10" s="11">
        <v>2839</v>
      </c>
      <c r="I10" s="11">
        <v>1109</v>
      </c>
      <c r="J10" s="11">
        <v>2107</v>
      </c>
      <c r="K10" s="11">
        <v>185</v>
      </c>
      <c r="L10" s="11">
        <v>198</v>
      </c>
      <c r="M10" s="11">
        <v>2230</v>
      </c>
      <c r="N10" s="11">
        <v>422</v>
      </c>
    </row>
    <row r="11" spans="1:17" ht="15" customHeight="1">
      <c r="A11" s="11" t="s">
        <v>368</v>
      </c>
      <c r="B11" s="11">
        <v>46.41</v>
      </c>
      <c r="C11" s="11">
        <v>87.83</v>
      </c>
      <c r="D11" s="11">
        <v>92.49</v>
      </c>
      <c r="E11" s="11">
        <v>93.53</v>
      </c>
      <c r="F11" s="11">
        <v>97.89</v>
      </c>
      <c r="G11" s="11">
        <v>98.53</v>
      </c>
      <c r="H11" s="11">
        <v>96.44</v>
      </c>
      <c r="I11" s="11">
        <v>97.75</v>
      </c>
      <c r="J11" s="11">
        <v>84.24</v>
      </c>
      <c r="K11" s="11">
        <v>94.05</v>
      </c>
      <c r="L11" s="11">
        <v>96.46</v>
      </c>
      <c r="M11" s="11">
        <v>98.61</v>
      </c>
      <c r="N11" s="11">
        <v>91.71</v>
      </c>
      <c r="O11">
        <f>MIN(B11:N11)</f>
        <v>46.41</v>
      </c>
      <c r="P11">
        <f>MAX(B11:N11)</f>
        <v>98.61</v>
      </c>
    </row>
    <row r="12" spans="1:17" ht="15" customHeight="1">
      <c r="A12" s="11" t="s">
        <v>42</v>
      </c>
      <c r="B12" s="15"/>
      <c r="C12" s="15"/>
      <c r="D12" s="15"/>
      <c r="E12" s="15"/>
      <c r="F12" s="15"/>
      <c r="G12" s="15"/>
      <c r="H12" s="15"/>
      <c r="I12" s="15"/>
      <c r="J12" s="15"/>
      <c r="K12" s="15"/>
      <c r="L12" s="15"/>
      <c r="M12" s="15"/>
      <c r="N12" s="15"/>
    </row>
    <row r="13" spans="1:17" ht="15" customHeight="1">
      <c r="A13" s="11" t="s">
        <v>366</v>
      </c>
      <c r="B13" s="11">
        <v>276</v>
      </c>
      <c r="C13" s="11">
        <v>2573</v>
      </c>
      <c r="D13" s="11">
        <v>4952</v>
      </c>
      <c r="E13" s="11">
        <v>4210</v>
      </c>
      <c r="F13" s="11">
        <v>1708</v>
      </c>
      <c r="G13" s="11">
        <v>2266</v>
      </c>
      <c r="H13" s="11">
        <v>3278</v>
      </c>
      <c r="I13" s="11">
        <v>1273</v>
      </c>
      <c r="J13" s="11">
        <v>2237</v>
      </c>
      <c r="K13" s="11">
        <v>217</v>
      </c>
      <c r="L13" s="11">
        <v>219</v>
      </c>
      <c r="M13" s="11">
        <v>2563</v>
      </c>
      <c r="N13" s="11">
        <v>533</v>
      </c>
      <c r="O13">
        <f>MIN(B13:N13)/12421</f>
        <v>1.747041301022462E-2</v>
      </c>
      <c r="P13">
        <f>MAX(B13:N13)/12421</f>
        <v>0.39867965542226874</v>
      </c>
    </row>
    <row r="14" spans="1:17" ht="15" customHeight="1">
      <c r="A14" s="11" t="s">
        <v>367</v>
      </c>
      <c r="B14" s="11">
        <v>484</v>
      </c>
      <c r="C14" s="11">
        <v>2851</v>
      </c>
      <c r="D14" s="11">
        <v>5257</v>
      </c>
      <c r="E14" s="11">
        <v>4452</v>
      </c>
      <c r="F14" s="11">
        <v>1735</v>
      </c>
      <c r="G14" s="11">
        <v>2281</v>
      </c>
      <c r="H14" s="11">
        <v>3363</v>
      </c>
      <c r="I14" s="11">
        <v>1300</v>
      </c>
      <c r="J14" s="11">
        <v>2522</v>
      </c>
      <c r="K14" s="11">
        <v>229</v>
      </c>
      <c r="L14" s="11">
        <v>224</v>
      </c>
      <c r="M14" s="11">
        <v>2593</v>
      </c>
      <c r="N14" s="11">
        <v>554</v>
      </c>
    </row>
    <row r="15" spans="1:17" ht="15" customHeight="1">
      <c r="A15" s="11" t="s">
        <v>368</v>
      </c>
      <c r="B15" s="11">
        <v>57.02</v>
      </c>
      <c r="C15" s="11">
        <v>90.25</v>
      </c>
      <c r="D15" s="11">
        <v>94.2</v>
      </c>
      <c r="E15" s="11">
        <v>94.56</v>
      </c>
      <c r="F15" s="11">
        <v>98.44</v>
      </c>
      <c r="G15" s="11">
        <v>99.34</v>
      </c>
      <c r="H15" s="11">
        <v>97.47</v>
      </c>
      <c r="I15" s="11">
        <v>97.92</v>
      </c>
      <c r="J15" s="11">
        <v>88.7</v>
      </c>
      <c r="K15" s="11">
        <v>94.76</v>
      </c>
      <c r="L15" s="11">
        <v>97.77</v>
      </c>
      <c r="M15" s="11">
        <v>98.84</v>
      </c>
      <c r="N15" s="11">
        <v>96.21</v>
      </c>
      <c r="O15">
        <f>MIN(B15:N15)</f>
        <v>57.02</v>
      </c>
      <c r="P15">
        <f>MAX(B15:N15)</f>
        <v>99.34</v>
      </c>
    </row>
    <row r="16" spans="1:17" ht="15" customHeight="1">
      <c r="A16" s="11" t="s">
        <v>188</v>
      </c>
      <c r="B16" s="15"/>
      <c r="C16" s="15"/>
      <c r="D16" s="15"/>
      <c r="E16" s="15"/>
      <c r="F16" s="15"/>
      <c r="G16" s="15"/>
      <c r="H16" s="15"/>
      <c r="I16" s="15"/>
      <c r="J16" s="15"/>
      <c r="K16" s="15"/>
      <c r="L16" s="15"/>
      <c r="M16" s="15"/>
      <c r="N16" s="15"/>
      <c r="O16">
        <f>MIN(O7:O15)</f>
        <v>1.6404261336853021E-2</v>
      </c>
      <c r="P16">
        <f>MAX(P7:P15)</f>
        <v>99.34</v>
      </c>
    </row>
    <row r="17" spans="1:16" ht="15" customHeight="1">
      <c r="A17" s="11"/>
      <c r="B17" s="11" t="s">
        <v>331</v>
      </c>
      <c r="C17" s="11" t="s">
        <v>352</v>
      </c>
      <c r="D17" s="11" t="s">
        <v>293</v>
      </c>
      <c r="E17" s="11" t="s">
        <v>298</v>
      </c>
      <c r="F17" s="11" t="s">
        <v>287</v>
      </c>
      <c r="G17" s="11" t="s">
        <v>300</v>
      </c>
      <c r="H17" s="11" t="s">
        <v>313</v>
      </c>
      <c r="I17" s="11" t="s">
        <v>350</v>
      </c>
      <c r="J17" s="11" t="s">
        <v>276</v>
      </c>
      <c r="K17" s="11" t="s">
        <v>348</v>
      </c>
      <c r="L17" s="11" t="s">
        <v>351</v>
      </c>
      <c r="M17" s="11" t="s">
        <v>330</v>
      </c>
      <c r="N17" s="15"/>
    </row>
    <row r="18" spans="1:16" ht="15" customHeight="1">
      <c r="A18" s="11" t="s">
        <v>21</v>
      </c>
      <c r="B18" s="11"/>
      <c r="C18" s="11"/>
      <c r="D18" s="11"/>
      <c r="E18" s="11"/>
      <c r="F18" s="11"/>
      <c r="G18" s="11"/>
      <c r="H18" s="11">
        <f>100-H21</f>
        <v>4.1299999999999955</v>
      </c>
      <c r="I18" s="11"/>
      <c r="J18" s="11"/>
      <c r="K18" s="11"/>
      <c r="L18" s="11"/>
      <c r="M18" s="11"/>
      <c r="N18" s="15"/>
      <c r="P18">
        <f>AVERAGE(P19,P23,P27)</f>
        <v>7.8937641834054745E-2</v>
      </c>
    </row>
    <row r="19" spans="1:16" ht="15" customHeight="1">
      <c r="A19" s="11" t="s">
        <v>366</v>
      </c>
      <c r="B19" s="11">
        <v>3</v>
      </c>
      <c r="C19" s="11">
        <v>156</v>
      </c>
      <c r="D19" s="11">
        <v>1141</v>
      </c>
      <c r="E19" s="11">
        <v>524</v>
      </c>
      <c r="F19" s="11">
        <v>85</v>
      </c>
      <c r="G19" s="11">
        <v>252</v>
      </c>
      <c r="H19" s="11">
        <v>1162</v>
      </c>
      <c r="I19" s="11">
        <v>61</v>
      </c>
      <c r="J19" s="11">
        <v>14</v>
      </c>
      <c r="K19" s="11">
        <v>8</v>
      </c>
      <c r="L19" s="11">
        <v>101</v>
      </c>
      <c r="M19" s="11">
        <v>0</v>
      </c>
      <c r="N19" s="15"/>
      <c r="O19">
        <f>MIN(B19:M19)/15566</f>
        <v>0</v>
      </c>
      <c r="P19">
        <f>MAX(B19:M19)/15566</f>
        <v>7.4649877939098039E-2</v>
      </c>
    </row>
    <row r="20" spans="1:16" ht="15" customHeight="1">
      <c r="A20" s="11" t="s">
        <v>367</v>
      </c>
      <c r="B20" s="11">
        <v>4</v>
      </c>
      <c r="C20" s="11">
        <v>219</v>
      </c>
      <c r="D20" s="11">
        <v>1202</v>
      </c>
      <c r="E20" s="11">
        <v>549</v>
      </c>
      <c r="F20" s="11">
        <v>100</v>
      </c>
      <c r="G20" s="11">
        <v>351</v>
      </c>
      <c r="H20" s="11">
        <v>1212</v>
      </c>
      <c r="I20" s="11">
        <v>113</v>
      </c>
      <c r="J20" s="11">
        <v>304</v>
      </c>
      <c r="K20" s="11">
        <v>18</v>
      </c>
      <c r="L20" s="11">
        <v>153</v>
      </c>
      <c r="M20" s="11">
        <v>113</v>
      </c>
      <c r="N20" s="15"/>
    </row>
    <row r="21" spans="1:16" ht="15" customHeight="1">
      <c r="A21" s="11" t="s">
        <v>368</v>
      </c>
      <c r="B21" s="11">
        <v>75</v>
      </c>
      <c r="C21" s="11">
        <v>71.23</v>
      </c>
      <c r="D21" s="11">
        <v>94.93</v>
      </c>
      <c r="E21" s="11">
        <v>95.45</v>
      </c>
      <c r="F21" s="11">
        <v>85</v>
      </c>
      <c r="G21" s="11">
        <v>71.790000000000006</v>
      </c>
      <c r="H21" s="11">
        <v>95.87</v>
      </c>
      <c r="I21" s="11">
        <v>53.98</v>
      </c>
      <c r="J21" s="11">
        <v>4.6100000000000003</v>
      </c>
      <c r="K21" s="11">
        <v>44.44</v>
      </c>
      <c r="L21" s="11">
        <v>66.010000000000005</v>
      </c>
      <c r="M21" s="11">
        <v>0</v>
      </c>
      <c r="N21" s="15"/>
    </row>
    <row r="22" spans="1:16" ht="15" customHeight="1">
      <c r="A22" s="11" t="s">
        <v>26</v>
      </c>
      <c r="B22" s="11"/>
      <c r="C22" s="11"/>
      <c r="D22" s="11"/>
      <c r="E22" s="11"/>
      <c r="F22" s="11"/>
      <c r="G22" s="11"/>
      <c r="H22" s="11"/>
      <c r="I22" s="11"/>
      <c r="J22" s="11"/>
      <c r="K22" s="11"/>
      <c r="L22" s="11"/>
      <c r="M22" s="11"/>
      <c r="O22">
        <f>MAX(A22:M22)</f>
        <v>0</v>
      </c>
      <c r="P22" t="e">
        <f>MEDIAN(A22:M22,A26:M26,A30:M30)</f>
        <v>#NUM!</v>
      </c>
    </row>
    <row r="23" spans="1:16" ht="15" customHeight="1">
      <c r="A23" s="11" t="s">
        <v>366</v>
      </c>
      <c r="B23" s="11">
        <v>4</v>
      </c>
      <c r="C23" s="11">
        <v>177</v>
      </c>
      <c r="D23" s="11">
        <v>1158</v>
      </c>
      <c r="E23" s="11">
        <v>505</v>
      </c>
      <c r="F23" s="11">
        <v>96</v>
      </c>
      <c r="G23" s="11">
        <v>237</v>
      </c>
      <c r="H23" s="11">
        <v>1188</v>
      </c>
      <c r="I23" s="11">
        <v>67</v>
      </c>
      <c r="J23" s="11">
        <v>16</v>
      </c>
      <c r="K23" s="11">
        <v>6</v>
      </c>
      <c r="L23" s="11">
        <v>120</v>
      </c>
      <c r="M23" s="11">
        <v>4</v>
      </c>
      <c r="O23">
        <f>MIN(B23:M23)/16566</f>
        <v>2.4145840878908608E-4</v>
      </c>
      <c r="P23">
        <f>MAX(B23:M23)/16566</f>
        <v>7.1713147410358571E-2</v>
      </c>
    </row>
    <row r="24" spans="1:16" ht="15" customHeight="1">
      <c r="A24" s="11" t="s">
        <v>367</v>
      </c>
      <c r="B24" s="11">
        <v>5</v>
      </c>
      <c r="C24" s="11">
        <v>233</v>
      </c>
      <c r="D24" s="11">
        <v>1210</v>
      </c>
      <c r="E24" s="11">
        <v>519</v>
      </c>
      <c r="F24" s="11">
        <v>117</v>
      </c>
      <c r="G24" s="11">
        <v>330</v>
      </c>
      <c r="H24" s="11">
        <v>1232</v>
      </c>
      <c r="I24" s="11">
        <v>113</v>
      </c>
      <c r="J24" s="11">
        <v>304</v>
      </c>
      <c r="K24" s="11">
        <v>13</v>
      </c>
      <c r="L24" s="11">
        <v>166</v>
      </c>
      <c r="M24" s="11">
        <v>112</v>
      </c>
    </row>
    <row r="25" spans="1:16" ht="15" customHeight="1">
      <c r="A25" s="11" t="s">
        <v>368</v>
      </c>
      <c r="B25" s="11">
        <v>80</v>
      </c>
      <c r="C25" s="11">
        <v>75.97</v>
      </c>
      <c r="D25" s="11">
        <v>95.7</v>
      </c>
      <c r="E25" s="11">
        <v>97.3</v>
      </c>
      <c r="F25" s="11">
        <v>82.05</v>
      </c>
      <c r="G25" s="11">
        <v>71.819999999999993</v>
      </c>
      <c r="H25" s="11">
        <v>96.43</v>
      </c>
      <c r="I25" s="11">
        <v>59.29</v>
      </c>
      <c r="J25" s="11">
        <v>5.26</v>
      </c>
      <c r="K25" s="11">
        <v>46.15</v>
      </c>
      <c r="L25" s="11">
        <v>72.290000000000006</v>
      </c>
      <c r="M25" s="11">
        <v>3.57</v>
      </c>
    </row>
    <row r="26" spans="1:16" ht="15" customHeight="1">
      <c r="A26" s="11" t="s">
        <v>42</v>
      </c>
      <c r="B26" s="11"/>
      <c r="C26" s="11"/>
      <c r="D26" s="11"/>
      <c r="E26" s="11"/>
      <c r="F26" s="11"/>
      <c r="G26" s="11"/>
      <c r="H26" s="11"/>
      <c r="I26" s="11"/>
      <c r="J26" s="11"/>
      <c r="K26" s="11"/>
      <c r="L26" s="11"/>
      <c r="M26" s="11"/>
      <c r="O26">
        <f>MAX(A26:M26)</f>
        <v>0</v>
      </c>
    </row>
    <row r="27" spans="1:16" ht="15" customHeight="1">
      <c r="A27" s="11" t="s">
        <v>366</v>
      </c>
      <c r="B27" s="11">
        <v>3</v>
      </c>
      <c r="C27" s="11">
        <v>190</v>
      </c>
      <c r="D27" s="11">
        <v>1328</v>
      </c>
      <c r="E27" s="11">
        <v>620</v>
      </c>
      <c r="F27" s="11">
        <v>116</v>
      </c>
      <c r="G27" s="11">
        <v>241</v>
      </c>
      <c r="H27" s="11">
        <v>1540</v>
      </c>
      <c r="I27" s="11">
        <v>90</v>
      </c>
      <c r="J27" s="11">
        <v>16</v>
      </c>
      <c r="K27" s="11">
        <v>11</v>
      </c>
      <c r="L27" s="11">
        <v>134</v>
      </c>
      <c r="M27" s="11">
        <v>3</v>
      </c>
      <c r="O27">
        <f>MIN(B27:M27)/17026</f>
        <v>1.7620110419358628E-4</v>
      </c>
      <c r="P27">
        <f>MAX(B27:M27)/17026</f>
        <v>9.0449900152707624E-2</v>
      </c>
    </row>
    <row r="28" spans="1:16" ht="15" customHeight="1">
      <c r="A28" s="11" t="s">
        <v>367</v>
      </c>
      <c r="B28" s="11">
        <v>4</v>
      </c>
      <c r="C28" s="11">
        <v>271</v>
      </c>
      <c r="D28" s="11">
        <v>1409</v>
      </c>
      <c r="E28" s="11">
        <v>648</v>
      </c>
      <c r="F28" s="11">
        <v>136</v>
      </c>
      <c r="G28" s="11">
        <v>378</v>
      </c>
      <c r="H28" s="11">
        <v>1594</v>
      </c>
      <c r="I28" s="11">
        <v>145</v>
      </c>
      <c r="J28" s="11">
        <v>308</v>
      </c>
      <c r="K28" s="11">
        <v>23</v>
      </c>
      <c r="L28" s="11">
        <v>195</v>
      </c>
      <c r="M28" s="11">
        <v>114</v>
      </c>
    </row>
    <row r="29" spans="1:16" ht="15.75">
      <c r="A29" s="11" t="s">
        <v>368</v>
      </c>
      <c r="B29" s="11">
        <v>75</v>
      </c>
      <c r="C29" s="11">
        <v>70.11</v>
      </c>
      <c r="D29" s="11">
        <v>94.25</v>
      </c>
      <c r="E29" s="11">
        <v>95.68</v>
      </c>
      <c r="F29" s="11">
        <v>85.29</v>
      </c>
      <c r="G29" s="11">
        <v>63.76</v>
      </c>
      <c r="H29" s="11">
        <v>96.61</v>
      </c>
      <c r="I29" s="11">
        <v>62.07</v>
      </c>
      <c r="J29" s="11">
        <v>5.19</v>
      </c>
      <c r="K29" s="11">
        <v>47.83</v>
      </c>
      <c r="L29" s="11">
        <v>68.72</v>
      </c>
      <c r="M29" s="11">
        <v>2.63</v>
      </c>
    </row>
    <row r="30" spans="1:16" ht="15.75">
      <c r="N30">
        <f>MIN(C30:L30)</f>
        <v>0</v>
      </c>
      <c r="O30">
        <f>MAX(A30:M30)</f>
        <v>0</v>
      </c>
    </row>
    <row r="31" spans="1:16" ht="15.75">
      <c r="N31">
        <f>MIN(N22:N30)</f>
        <v>0</v>
      </c>
      <c r="O31">
        <f>MAX(O22:O30)</f>
        <v>2.4145840878908608E-4</v>
      </c>
    </row>
  </sheetData>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2542"/>
  <sheetViews>
    <sheetView workbookViewId="0">
      <selection sqref="A1:J1"/>
    </sheetView>
  </sheetViews>
  <sheetFormatPr defaultColWidth="11.125" defaultRowHeight="15" customHeight="1"/>
  <cols>
    <col min="1" max="14" width="10.375" customWidth="1"/>
  </cols>
  <sheetData>
    <row r="1" spans="1:14" ht="15.75" customHeight="1">
      <c r="A1" s="79" t="s">
        <v>7652</v>
      </c>
      <c r="B1" s="80"/>
      <c r="C1" s="80"/>
      <c r="D1" s="80"/>
      <c r="E1" s="80"/>
      <c r="F1" s="80"/>
      <c r="G1" s="80"/>
      <c r="H1" s="80"/>
      <c r="I1" s="80"/>
      <c r="J1" s="80"/>
      <c r="K1" s="80"/>
      <c r="L1" s="80"/>
      <c r="M1" s="80"/>
      <c r="N1" s="80"/>
    </row>
    <row r="2" spans="1:14" ht="15.75" customHeight="1">
      <c r="A2" s="80" t="s">
        <v>424</v>
      </c>
      <c r="B2" s="81" t="s">
        <v>425</v>
      </c>
      <c r="C2" s="80" t="s">
        <v>426</v>
      </c>
      <c r="D2" s="80" t="s">
        <v>427</v>
      </c>
      <c r="E2" s="80" t="s">
        <v>428</v>
      </c>
      <c r="F2" s="80" t="s">
        <v>429</v>
      </c>
      <c r="G2" s="80" t="s">
        <v>430</v>
      </c>
      <c r="H2" s="80" t="s">
        <v>431</v>
      </c>
      <c r="I2" s="80" t="s">
        <v>432</v>
      </c>
      <c r="J2" s="80" t="s">
        <v>433</v>
      </c>
      <c r="K2" s="80" t="s">
        <v>434</v>
      </c>
      <c r="L2" s="80" t="s">
        <v>435</v>
      </c>
      <c r="M2" s="80" t="s">
        <v>436</v>
      </c>
      <c r="N2" s="80" t="s">
        <v>437</v>
      </c>
    </row>
    <row r="3" spans="1:14" ht="15.75" customHeight="1">
      <c r="A3" s="80" t="s">
        <v>14</v>
      </c>
      <c r="B3" s="80" t="s">
        <v>438</v>
      </c>
      <c r="C3" s="80">
        <v>10408</v>
      </c>
      <c r="D3" s="80">
        <v>634397</v>
      </c>
      <c r="E3" s="80">
        <v>623990</v>
      </c>
      <c r="F3" s="80">
        <v>900</v>
      </c>
      <c r="G3" s="80">
        <v>483</v>
      </c>
      <c r="H3" s="80">
        <v>417</v>
      </c>
      <c r="I3" s="80">
        <v>0.46300000000000002</v>
      </c>
      <c r="J3" s="80" t="s">
        <v>439</v>
      </c>
      <c r="K3" s="80">
        <v>17</v>
      </c>
      <c r="L3" s="80">
        <v>0.47099999999999997</v>
      </c>
      <c r="M3" s="80">
        <v>5</v>
      </c>
      <c r="N3" s="80">
        <v>0.2</v>
      </c>
    </row>
    <row r="4" spans="1:14" ht="15.75" customHeight="1">
      <c r="A4" s="80" t="s">
        <v>14</v>
      </c>
      <c r="B4" s="80" t="s">
        <v>438</v>
      </c>
      <c r="C4" s="80">
        <v>13157977</v>
      </c>
      <c r="D4" s="80">
        <v>13320983</v>
      </c>
      <c r="E4" s="80">
        <v>163007</v>
      </c>
      <c r="F4" s="80">
        <v>377</v>
      </c>
      <c r="G4" s="80">
        <v>203</v>
      </c>
      <c r="H4" s="80">
        <v>174</v>
      </c>
      <c r="I4" s="80">
        <v>0.46200000000000002</v>
      </c>
      <c r="J4" s="80" t="s">
        <v>439</v>
      </c>
      <c r="K4" s="80">
        <v>2</v>
      </c>
      <c r="L4" s="80">
        <v>0.5</v>
      </c>
      <c r="M4" s="80">
        <v>15</v>
      </c>
      <c r="N4" s="80">
        <v>0.26700000000000002</v>
      </c>
    </row>
    <row r="5" spans="1:14" ht="15.75" customHeight="1">
      <c r="A5" s="80" t="s">
        <v>14</v>
      </c>
      <c r="B5" s="80" t="s">
        <v>438</v>
      </c>
      <c r="C5" s="80">
        <v>16549762</v>
      </c>
      <c r="D5" s="80">
        <v>16948282</v>
      </c>
      <c r="E5" s="80">
        <v>398521</v>
      </c>
      <c r="F5" s="80">
        <v>4982</v>
      </c>
      <c r="G5" s="80">
        <v>2662</v>
      </c>
      <c r="H5" s="80">
        <v>2320</v>
      </c>
      <c r="I5" s="80">
        <v>0.46600000000000003</v>
      </c>
      <c r="J5" s="80" t="s">
        <v>439</v>
      </c>
      <c r="K5" s="80">
        <v>365</v>
      </c>
      <c r="L5" s="80">
        <v>0.14000000000000001</v>
      </c>
      <c r="M5" s="80">
        <v>222</v>
      </c>
      <c r="N5" s="80">
        <v>0.80200000000000005</v>
      </c>
    </row>
    <row r="6" spans="1:14" ht="15.75" customHeight="1">
      <c r="A6" s="80" t="s">
        <v>14</v>
      </c>
      <c r="B6" s="80" t="s">
        <v>438</v>
      </c>
      <c r="C6" s="80">
        <v>108311832</v>
      </c>
      <c r="D6" s="80">
        <v>108385460</v>
      </c>
      <c r="E6" s="80">
        <v>73629</v>
      </c>
      <c r="F6" s="80">
        <v>475</v>
      </c>
      <c r="G6" s="80">
        <v>6</v>
      </c>
      <c r="H6" s="80">
        <v>469</v>
      </c>
      <c r="I6" s="80">
        <v>0.98699999999999999</v>
      </c>
      <c r="J6" s="80" t="s">
        <v>440</v>
      </c>
      <c r="K6" s="80">
        <v>0</v>
      </c>
      <c r="L6" s="80" t="s">
        <v>201</v>
      </c>
      <c r="M6" s="80">
        <v>1</v>
      </c>
      <c r="N6" s="80">
        <v>1</v>
      </c>
    </row>
    <row r="7" spans="1:14" ht="15.75" customHeight="1">
      <c r="A7" s="80" t="s">
        <v>14</v>
      </c>
      <c r="B7" s="80" t="s">
        <v>438</v>
      </c>
      <c r="C7" s="80">
        <v>120319721</v>
      </c>
      <c r="D7" s="80">
        <v>120586385</v>
      </c>
      <c r="E7" s="80">
        <v>266665</v>
      </c>
      <c r="F7" s="80">
        <v>1030</v>
      </c>
      <c r="G7" s="80">
        <v>54</v>
      </c>
      <c r="H7" s="80">
        <v>976</v>
      </c>
      <c r="I7" s="80">
        <v>0.94799999999999995</v>
      </c>
      <c r="J7" s="80" t="s">
        <v>440</v>
      </c>
      <c r="K7" s="80">
        <v>5</v>
      </c>
      <c r="L7" s="80">
        <v>0.6</v>
      </c>
      <c r="M7" s="80">
        <v>199</v>
      </c>
      <c r="N7" s="80">
        <v>0.46700000000000003</v>
      </c>
    </row>
    <row r="8" spans="1:14" ht="15.75" customHeight="1">
      <c r="A8" s="80" t="s">
        <v>14</v>
      </c>
      <c r="B8" s="80" t="s">
        <v>438</v>
      </c>
      <c r="C8" s="80">
        <v>120625040</v>
      </c>
      <c r="D8" s="80">
        <v>120675556</v>
      </c>
      <c r="E8" s="80">
        <v>50517</v>
      </c>
      <c r="F8" s="80">
        <v>77</v>
      </c>
      <c r="G8" s="80">
        <v>35</v>
      </c>
      <c r="H8" s="80">
        <v>42</v>
      </c>
      <c r="I8" s="80">
        <v>0.54500000000000004</v>
      </c>
      <c r="J8" s="80" t="s">
        <v>439</v>
      </c>
      <c r="K8" s="80">
        <v>7</v>
      </c>
      <c r="L8" s="80">
        <v>0</v>
      </c>
      <c r="M8" s="80">
        <v>5</v>
      </c>
      <c r="N8" s="80">
        <v>1</v>
      </c>
    </row>
    <row r="9" spans="1:14" ht="15.75" customHeight="1">
      <c r="A9" s="80" t="s">
        <v>14</v>
      </c>
      <c r="B9" s="80" t="s">
        <v>438</v>
      </c>
      <c r="C9" s="80">
        <v>121971516</v>
      </c>
      <c r="D9" s="80">
        <v>122503144</v>
      </c>
      <c r="E9" s="80">
        <v>531629</v>
      </c>
      <c r="F9" s="80">
        <v>610</v>
      </c>
      <c r="G9" s="80">
        <v>10</v>
      </c>
      <c r="H9" s="80">
        <v>600</v>
      </c>
      <c r="I9" s="80">
        <v>0.98399999999999999</v>
      </c>
      <c r="J9" s="80" t="s">
        <v>440</v>
      </c>
      <c r="K9" s="80">
        <v>0</v>
      </c>
      <c r="L9" s="80" t="s">
        <v>201</v>
      </c>
      <c r="M9" s="80">
        <v>19</v>
      </c>
      <c r="N9" s="80">
        <v>0.89500000000000002</v>
      </c>
    </row>
    <row r="10" spans="1:14" ht="15.75" customHeight="1">
      <c r="A10" s="80" t="s">
        <v>14</v>
      </c>
      <c r="B10" s="80" t="s">
        <v>438</v>
      </c>
      <c r="C10" s="80">
        <v>122503374</v>
      </c>
      <c r="D10" s="80">
        <v>124784362</v>
      </c>
      <c r="E10" s="80">
        <v>2280989</v>
      </c>
      <c r="F10" s="80">
        <v>31232</v>
      </c>
      <c r="G10" s="80">
        <v>21670</v>
      </c>
      <c r="H10" s="80">
        <v>9562</v>
      </c>
      <c r="I10" s="80">
        <v>0.30599999999999999</v>
      </c>
      <c r="J10" s="80" t="s">
        <v>439</v>
      </c>
      <c r="K10" s="80">
        <v>314</v>
      </c>
      <c r="L10" s="80">
        <v>0.46200000000000002</v>
      </c>
      <c r="M10" s="80">
        <v>206</v>
      </c>
      <c r="N10" s="80">
        <v>0.54400000000000004</v>
      </c>
    </row>
    <row r="11" spans="1:14" ht="15.75" customHeight="1">
      <c r="A11" s="80" t="s">
        <v>14</v>
      </c>
      <c r="B11" s="80" t="s">
        <v>438</v>
      </c>
      <c r="C11" s="80">
        <v>124786678</v>
      </c>
      <c r="D11" s="80">
        <v>124932677</v>
      </c>
      <c r="E11" s="80">
        <v>146000</v>
      </c>
      <c r="F11" s="80">
        <v>874</v>
      </c>
      <c r="G11" s="80">
        <v>14</v>
      </c>
      <c r="H11" s="80">
        <v>860</v>
      </c>
      <c r="I11" s="80">
        <v>0.98399999999999999</v>
      </c>
      <c r="J11" s="80" t="s">
        <v>440</v>
      </c>
      <c r="K11" s="80">
        <v>0</v>
      </c>
      <c r="L11" s="80" t="s">
        <v>201</v>
      </c>
      <c r="M11" s="80">
        <v>51</v>
      </c>
      <c r="N11" s="80">
        <v>0.90200000000000002</v>
      </c>
    </row>
    <row r="12" spans="1:14" ht="15.75" customHeight="1">
      <c r="A12" s="80" t="s">
        <v>14</v>
      </c>
      <c r="B12" s="80" t="s">
        <v>438</v>
      </c>
      <c r="C12" s="80">
        <v>125079509</v>
      </c>
      <c r="D12" s="80">
        <v>125085625</v>
      </c>
      <c r="E12" s="80">
        <v>6117</v>
      </c>
      <c r="F12" s="80">
        <v>209</v>
      </c>
      <c r="G12" s="80">
        <v>141</v>
      </c>
      <c r="H12" s="80">
        <v>68</v>
      </c>
      <c r="I12" s="80">
        <v>0.32500000000000001</v>
      </c>
      <c r="J12" s="80" t="s">
        <v>439</v>
      </c>
      <c r="K12" s="80">
        <v>81</v>
      </c>
      <c r="L12" s="80">
        <v>0.71599999999999997</v>
      </c>
      <c r="M12" s="80">
        <v>52</v>
      </c>
      <c r="N12" s="80">
        <v>0.55800000000000005</v>
      </c>
    </row>
    <row r="13" spans="1:14" ht="15.75" customHeight="1">
      <c r="A13" s="80" t="s">
        <v>14</v>
      </c>
      <c r="B13" s="80" t="s">
        <v>438</v>
      </c>
      <c r="C13" s="80">
        <v>125162235</v>
      </c>
      <c r="D13" s="80">
        <v>125171039</v>
      </c>
      <c r="E13" s="80">
        <v>8805</v>
      </c>
      <c r="F13" s="80">
        <v>337</v>
      </c>
      <c r="G13" s="80">
        <v>221</v>
      </c>
      <c r="H13" s="80">
        <v>116</v>
      </c>
      <c r="I13" s="80">
        <v>0.34399999999999997</v>
      </c>
      <c r="J13" s="80" t="s">
        <v>439</v>
      </c>
      <c r="K13" s="80">
        <v>83</v>
      </c>
      <c r="L13" s="80">
        <v>0.627</v>
      </c>
      <c r="M13" s="80">
        <v>45</v>
      </c>
      <c r="N13" s="80">
        <v>0.13300000000000001</v>
      </c>
    </row>
    <row r="14" spans="1:14" ht="15.75" customHeight="1">
      <c r="A14" s="80" t="s">
        <v>14</v>
      </c>
      <c r="B14" s="80" t="s">
        <v>438</v>
      </c>
      <c r="C14" s="80">
        <v>125178761</v>
      </c>
      <c r="D14" s="80">
        <v>125181028</v>
      </c>
      <c r="E14" s="80">
        <v>2268</v>
      </c>
      <c r="F14" s="80">
        <v>6362</v>
      </c>
      <c r="G14" s="80">
        <v>1260</v>
      </c>
      <c r="H14" s="80">
        <v>5102</v>
      </c>
      <c r="I14" s="80">
        <v>0.80200000000000005</v>
      </c>
      <c r="J14" s="80" t="s">
        <v>439</v>
      </c>
      <c r="K14" s="80">
        <v>0</v>
      </c>
      <c r="L14" s="80" t="s">
        <v>201</v>
      </c>
      <c r="M14" s="80">
        <v>13</v>
      </c>
      <c r="N14" s="80">
        <v>0</v>
      </c>
    </row>
    <row r="15" spans="1:14" ht="15.75" customHeight="1">
      <c r="A15" s="80" t="s">
        <v>14</v>
      </c>
      <c r="B15" s="80" t="s">
        <v>438</v>
      </c>
      <c r="C15" s="80">
        <v>125181078</v>
      </c>
      <c r="D15" s="80">
        <v>125183232</v>
      </c>
      <c r="E15" s="80">
        <v>2155</v>
      </c>
      <c r="F15" s="80">
        <v>1645</v>
      </c>
      <c r="G15" s="80">
        <v>693</v>
      </c>
      <c r="H15" s="80">
        <v>952</v>
      </c>
      <c r="I15" s="80">
        <v>0.57899999999999996</v>
      </c>
      <c r="J15" s="80" t="s">
        <v>439</v>
      </c>
      <c r="K15" s="80">
        <v>41</v>
      </c>
      <c r="L15" s="80">
        <v>0.46300000000000002</v>
      </c>
      <c r="M15" s="80">
        <v>25</v>
      </c>
      <c r="N15" s="80">
        <v>0.6</v>
      </c>
    </row>
    <row r="16" spans="1:14" ht="15.75" customHeight="1">
      <c r="A16" s="80" t="s">
        <v>14</v>
      </c>
      <c r="B16" s="80" t="s">
        <v>438</v>
      </c>
      <c r="C16" s="80">
        <v>143184587</v>
      </c>
      <c r="D16" s="80">
        <v>143207216</v>
      </c>
      <c r="E16" s="80">
        <v>22630</v>
      </c>
      <c r="F16" s="80">
        <v>2370</v>
      </c>
      <c r="G16" s="80">
        <v>1457</v>
      </c>
      <c r="H16" s="80">
        <v>913</v>
      </c>
      <c r="I16" s="80">
        <v>0.38500000000000001</v>
      </c>
      <c r="J16" s="80" t="s">
        <v>439</v>
      </c>
      <c r="K16" s="80">
        <v>16</v>
      </c>
      <c r="L16" s="80">
        <v>1</v>
      </c>
      <c r="M16" s="80">
        <v>73</v>
      </c>
      <c r="N16" s="80">
        <v>0.98599999999999999</v>
      </c>
    </row>
    <row r="17" spans="1:14" ht="15.75" customHeight="1">
      <c r="A17" s="80" t="s">
        <v>14</v>
      </c>
      <c r="B17" s="80" t="s">
        <v>438</v>
      </c>
      <c r="C17" s="80">
        <v>143208401</v>
      </c>
      <c r="D17" s="80">
        <v>143211317</v>
      </c>
      <c r="E17" s="80">
        <v>2917</v>
      </c>
      <c r="F17" s="80">
        <v>128</v>
      </c>
      <c r="G17" s="80">
        <v>15</v>
      </c>
      <c r="H17" s="80">
        <v>113</v>
      </c>
      <c r="I17" s="80">
        <v>0.88300000000000001</v>
      </c>
      <c r="J17" s="80" t="s">
        <v>440</v>
      </c>
      <c r="K17" s="80">
        <v>0</v>
      </c>
      <c r="L17" s="80" t="s">
        <v>201</v>
      </c>
      <c r="M17" s="80">
        <v>0</v>
      </c>
      <c r="N17" s="80" t="s">
        <v>201</v>
      </c>
    </row>
    <row r="18" spans="1:14" ht="15.75" customHeight="1">
      <c r="A18" s="80" t="s">
        <v>14</v>
      </c>
      <c r="B18" s="80" t="s">
        <v>438</v>
      </c>
      <c r="C18" s="80">
        <v>143211368</v>
      </c>
      <c r="D18" s="80">
        <v>143243050</v>
      </c>
      <c r="E18" s="80">
        <v>31683</v>
      </c>
      <c r="F18" s="80">
        <v>9685</v>
      </c>
      <c r="G18" s="80">
        <v>6804</v>
      </c>
      <c r="H18" s="80">
        <v>2881</v>
      </c>
      <c r="I18" s="80">
        <v>0.29699999999999999</v>
      </c>
      <c r="J18" s="80" t="s">
        <v>439</v>
      </c>
      <c r="K18" s="80">
        <v>339</v>
      </c>
      <c r="L18" s="80">
        <v>0.97599999999999998</v>
      </c>
      <c r="M18" s="80">
        <v>360</v>
      </c>
      <c r="N18" s="80">
        <v>0.63900000000000001</v>
      </c>
    </row>
    <row r="19" spans="1:14" ht="15.75" customHeight="1">
      <c r="A19" s="80" t="s">
        <v>14</v>
      </c>
      <c r="B19" s="80" t="s">
        <v>438</v>
      </c>
      <c r="C19" s="80">
        <v>143243054</v>
      </c>
      <c r="D19" s="80">
        <v>143258973</v>
      </c>
      <c r="E19" s="80">
        <v>15920</v>
      </c>
      <c r="F19" s="80">
        <v>2279</v>
      </c>
      <c r="G19" s="80">
        <v>752</v>
      </c>
      <c r="H19" s="80">
        <v>1527</v>
      </c>
      <c r="I19" s="80">
        <v>0.67</v>
      </c>
      <c r="J19" s="80" t="s">
        <v>439</v>
      </c>
      <c r="K19" s="80">
        <v>0</v>
      </c>
      <c r="L19" s="80" t="s">
        <v>201</v>
      </c>
      <c r="M19" s="80">
        <v>0</v>
      </c>
      <c r="N19" s="80" t="s">
        <v>201</v>
      </c>
    </row>
    <row r="20" spans="1:14" ht="15.75" customHeight="1">
      <c r="A20" s="80" t="s">
        <v>14</v>
      </c>
      <c r="B20" s="80" t="s">
        <v>438</v>
      </c>
      <c r="C20" s="80">
        <v>143260028</v>
      </c>
      <c r="D20" s="80">
        <v>143530288</v>
      </c>
      <c r="E20" s="80">
        <v>270261</v>
      </c>
      <c r="F20" s="80">
        <v>3597</v>
      </c>
      <c r="G20" s="80">
        <v>2364</v>
      </c>
      <c r="H20" s="80">
        <v>1233</v>
      </c>
      <c r="I20" s="80">
        <v>0.34300000000000003</v>
      </c>
      <c r="J20" s="80" t="s">
        <v>439</v>
      </c>
      <c r="K20" s="80">
        <v>307</v>
      </c>
      <c r="L20" s="80">
        <v>0.99</v>
      </c>
      <c r="M20" s="80">
        <v>11</v>
      </c>
      <c r="N20" s="80">
        <v>0.54500000000000004</v>
      </c>
    </row>
    <row r="21" spans="1:14" ht="15.75" customHeight="1">
      <c r="A21" s="80" t="s">
        <v>14</v>
      </c>
      <c r="B21" s="80" t="s">
        <v>438</v>
      </c>
      <c r="C21" s="80">
        <v>143959045</v>
      </c>
      <c r="D21" s="80">
        <v>144092404</v>
      </c>
      <c r="E21" s="80">
        <v>133360</v>
      </c>
      <c r="F21" s="80">
        <v>231</v>
      </c>
      <c r="G21" s="80">
        <v>124</v>
      </c>
      <c r="H21" s="80">
        <v>107</v>
      </c>
      <c r="I21" s="80">
        <v>0.46300000000000002</v>
      </c>
      <c r="J21" s="80" t="s">
        <v>439</v>
      </c>
      <c r="K21" s="80">
        <v>3</v>
      </c>
      <c r="L21" s="80">
        <v>0</v>
      </c>
      <c r="M21" s="80">
        <v>0</v>
      </c>
      <c r="N21" s="80" t="s">
        <v>201</v>
      </c>
    </row>
    <row r="22" spans="1:14" ht="15.75" customHeight="1">
      <c r="A22" s="80" t="s">
        <v>14</v>
      </c>
      <c r="B22" s="80" t="s">
        <v>438</v>
      </c>
      <c r="C22" s="80">
        <v>144100629</v>
      </c>
      <c r="D22" s="80">
        <v>144111844</v>
      </c>
      <c r="E22" s="80">
        <v>11216</v>
      </c>
      <c r="F22" s="80">
        <v>334</v>
      </c>
      <c r="G22" s="80">
        <v>159</v>
      </c>
      <c r="H22" s="80">
        <v>175</v>
      </c>
      <c r="I22" s="80">
        <v>0.52400000000000002</v>
      </c>
      <c r="J22" s="80" t="s">
        <v>439</v>
      </c>
      <c r="K22" s="80">
        <v>0</v>
      </c>
      <c r="L22" s="80" t="s">
        <v>201</v>
      </c>
      <c r="M22" s="80">
        <v>0</v>
      </c>
      <c r="N22" s="80" t="s">
        <v>201</v>
      </c>
    </row>
    <row r="23" spans="1:14" ht="15.75" customHeight="1">
      <c r="A23" s="80" t="s">
        <v>14</v>
      </c>
      <c r="B23" s="80" t="s">
        <v>438</v>
      </c>
      <c r="C23" s="80">
        <v>144845557</v>
      </c>
      <c r="D23" s="80">
        <v>145114039</v>
      </c>
      <c r="E23" s="80">
        <v>268483</v>
      </c>
      <c r="F23" s="80">
        <v>604</v>
      </c>
      <c r="G23" s="80">
        <v>277</v>
      </c>
      <c r="H23" s="80">
        <v>327</v>
      </c>
      <c r="I23" s="80">
        <v>0.54100000000000004</v>
      </c>
      <c r="J23" s="80" t="s">
        <v>439</v>
      </c>
      <c r="K23" s="80">
        <v>2</v>
      </c>
      <c r="L23" s="80">
        <v>0</v>
      </c>
      <c r="M23" s="80">
        <v>1</v>
      </c>
      <c r="N23" s="80">
        <v>1</v>
      </c>
    </row>
    <row r="24" spans="1:14" ht="15.75" customHeight="1">
      <c r="A24" s="80" t="s">
        <v>14</v>
      </c>
      <c r="B24" s="80" t="s">
        <v>438</v>
      </c>
      <c r="C24" s="80">
        <v>146135555</v>
      </c>
      <c r="D24" s="80">
        <v>146308354</v>
      </c>
      <c r="E24" s="80">
        <v>172800</v>
      </c>
      <c r="F24" s="80">
        <v>191</v>
      </c>
      <c r="G24" s="80">
        <v>149</v>
      </c>
      <c r="H24" s="80">
        <v>42</v>
      </c>
      <c r="I24" s="80">
        <v>0.22</v>
      </c>
      <c r="J24" s="80" t="s">
        <v>439</v>
      </c>
      <c r="K24" s="80">
        <v>12</v>
      </c>
      <c r="L24" s="80">
        <v>0.25</v>
      </c>
      <c r="M24" s="80">
        <v>4</v>
      </c>
      <c r="N24" s="80">
        <v>1</v>
      </c>
    </row>
    <row r="25" spans="1:14" ht="15.75" customHeight="1">
      <c r="A25" s="80" t="s">
        <v>14</v>
      </c>
      <c r="B25" s="80" t="s">
        <v>438</v>
      </c>
      <c r="C25" s="80">
        <v>146308450</v>
      </c>
      <c r="D25" s="80">
        <v>148189915</v>
      </c>
      <c r="E25" s="80">
        <v>1881466</v>
      </c>
      <c r="F25" s="80">
        <v>13539</v>
      </c>
      <c r="G25" s="80">
        <v>330</v>
      </c>
      <c r="H25" s="80">
        <v>13209</v>
      </c>
      <c r="I25" s="80">
        <v>0.97599999999999998</v>
      </c>
      <c r="J25" s="80" t="s">
        <v>440</v>
      </c>
      <c r="K25" s="80">
        <v>25</v>
      </c>
      <c r="L25" s="80">
        <v>0.64</v>
      </c>
      <c r="M25" s="80">
        <v>1476</v>
      </c>
      <c r="N25" s="80">
        <v>0.51400000000000001</v>
      </c>
    </row>
    <row r="26" spans="1:14" ht="15.75" customHeight="1">
      <c r="A26" s="80" t="s">
        <v>14</v>
      </c>
      <c r="B26" s="80" t="s">
        <v>438</v>
      </c>
      <c r="C26" s="80">
        <v>148191368</v>
      </c>
      <c r="D26" s="80">
        <v>148240238</v>
      </c>
      <c r="E26" s="80">
        <v>48871</v>
      </c>
      <c r="F26" s="80">
        <v>108</v>
      </c>
      <c r="G26" s="80">
        <v>3</v>
      </c>
      <c r="H26" s="80">
        <v>105</v>
      </c>
      <c r="I26" s="80">
        <v>0.97199999999999998</v>
      </c>
      <c r="J26" s="80" t="s">
        <v>440</v>
      </c>
      <c r="K26" s="80">
        <v>0</v>
      </c>
      <c r="L26" s="80" t="s">
        <v>201</v>
      </c>
      <c r="M26" s="80">
        <v>2</v>
      </c>
      <c r="N26" s="80">
        <v>0</v>
      </c>
    </row>
    <row r="27" spans="1:14" ht="15.75" customHeight="1">
      <c r="A27" s="80" t="s">
        <v>14</v>
      </c>
      <c r="B27" s="80" t="s">
        <v>438</v>
      </c>
      <c r="C27" s="80">
        <v>148241205</v>
      </c>
      <c r="D27" s="80">
        <v>148610434</v>
      </c>
      <c r="E27" s="80">
        <v>369230</v>
      </c>
      <c r="F27" s="80">
        <v>2104</v>
      </c>
      <c r="G27" s="80">
        <v>78</v>
      </c>
      <c r="H27" s="80">
        <v>2026</v>
      </c>
      <c r="I27" s="80">
        <v>0.96299999999999997</v>
      </c>
      <c r="J27" s="80" t="s">
        <v>440</v>
      </c>
      <c r="K27" s="80">
        <v>8</v>
      </c>
      <c r="L27" s="80">
        <v>0.75</v>
      </c>
      <c r="M27" s="80">
        <v>285</v>
      </c>
      <c r="N27" s="80">
        <v>0.48399999999999999</v>
      </c>
    </row>
    <row r="28" spans="1:14" ht="15.75" customHeight="1">
      <c r="A28" s="80" t="s">
        <v>14</v>
      </c>
      <c r="B28" s="80" t="s">
        <v>438</v>
      </c>
      <c r="C28" s="80">
        <v>148613344</v>
      </c>
      <c r="D28" s="80">
        <v>148889299</v>
      </c>
      <c r="E28" s="80">
        <v>275956</v>
      </c>
      <c r="F28" s="80">
        <v>181</v>
      </c>
      <c r="G28" s="80">
        <v>61</v>
      </c>
      <c r="H28" s="80">
        <v>120</v>
      </c>
      <c r="I28" s="80">
        <v>0.66300000000000003</v>
      </c>
      <c r="J28" s="80" t="s">
        <v>439</v>
      </c>
      <c r="K28" s="80">
        <v>0</v>
      </c>
      <c r="L28" s="80" t="s">
        <v>201</v>
      </c>
      <c r="M28" s="80">
        <v>5</v>
      </c>
      <c r="N28" s="80">
        <v>0.4</v>
      </c>
    </row>
    <row r="29" spans="1:14" ht="15.75" customHeight="1">
      <c r="A29" s="80" t="s">
        <v>14</v>
      </c>
      <c r="B29" s="80" t="s">
        <v>438</v>
      </c>
      <c r="C29" s="80">
        <v>148891846</v>
      </c>
      <c r="D29" s="80">
        <v>149229929</v>
      </c>
      <c r="E29" s="80">
        <v>338084</v>
      </c>
      <c r="F29" s="80">
        <v>1392</v>
      </c>
      <c r="G29" s="80">
        <v>126</v>
      </c>
      <c r="H29" s="80">
        <v>1266</v>
      </c>
      <c r="I29" s="80">
        <v>0.90900000000000003</v>
      </c>
      <c r="J29" s="80" t="s">
        <v>440</v>
      </c>
      <c r="K29" s="80">
        <v>4</v>
      </c>
      <c r="L29" s="80">
        <v>1</v>
      </c>
      <c r="M29" s="80">
        <v>181</v>
      </c>
      <c r="N29" s="80">
        <v>0.497</v>
      </c>
    </row>
    <row r="30" spans="1:14" ht="15.75" customHeight="1">
      <c r="A30" s="80" t="s">
        <v>14</v>
      </c>
      <c r="B30" s="80" t="s">
        <v>438</v>
      </c>
      <c r="C30" s="80">
        <v>224011706</v>
      </c>
      <c r="D30" s="80">
        <v>224016894</v>
      </c>
      <c r="E30" s="80">
        <v>5189</v>
      </c>
      <c r="F30" s="80">
        <v>270</v>
      </c>
      <c r="G30" s="80">
        <v>201</v>
      </c>
      <c r="H30" s="80">
        <v>69</v>
      </c>
      <c r="I30" s="80">
        <v>0.25600000000000001</v>
      </c>
      <c r="J30" s="80" t="s">
        <v>439</v>
      </c>
      <c r="K30" s="80">
        <v>31</v>
      </c>
      <c r="L30" s="80">
        <v>0.41899999999999998</v>
      </c>
      <c r="M30" s="80">
        <v>5</v>
      </c>
      <c r="N30" s="80">
        <v>0.2</v>
      </c>
    </row>
    <row r="31" spans="1:14" ht="15.75" customHeight="1">
      <c r="A31" s="80" t="s">
        <v>14</v>
      </c>
      <c r="B31" s="80" t="s">
        <v>438</v>
      </c>
      <c r="C31" s="80">
        <v>248426336</v>
      </c>
      <c r="D31" s="80">
        <v>248509666</v>
      </c>
      <c r="E31" s="80">
        <v>83331</v>
      </c>
      <c r="F31" s="80">
        <v>374</v>
      </c>
      <c r="G31" s="80">
        <v>301</v>
      </c>
      <c r="H31" s="80">
        <v>73</v>
      </c>
      <c r="I31" s="80">
        <v>0.19500000000000001</v>
      </c>
      <c r="J31" s="80" t="s">
        <v>439</v>
      </c>
      <c r="K31" s="80">
        <v>70</v>
      </c>
      <c r="L31" s="80">
        <v>0.67100000000000004</v>
      </c>
      <c r="M31" s="80">
        <v>8</v>
      </c>
      <c r="N31" s="80">
        <v>1</v>
      </c>
    </row>
    <row r="32" spans="1:14" ht="15.75" customHeight="1">
      <c r="A32" s="80" t="s">
        <v>14</v>
      </c>
      <c r="B32" s="80" t="s">
        <v>438</v>
      </c>
      <c r="C32" s="80">
        <v>248519447</v>
      </c>
      <c r="D32" s="80">
        <v>248530939</v>
      </c>
      <c r="E32" s="80">
        <v>11493</v>
      </c>
      <c r="F32" s="80">
        <v>75</v>
      </c>
      <c r="G32" s="80">
        <v>35</v>
      </c>
      <c r="H32" s="80">
        <v>40</v>
      </c>
      <c r="I32" s="80">
        <v>0.53300000000000003</v>
      </c>
      <c r="J32" s="80" t="s">
        <v>439</v>
      </c>
      <c r="K32" s="80">
        <v>3</v>
      </c>
      <c r="L32" s="80">
        <v>0</v>
      </c>
      <c r="M32" s="80">
        <v>6</v>
      </c>
      <c r="N32" s="80">
        <v>1</v>
      </c>
    </row>
    <row r="33" spans="1:14" ht="15.75" customHeight="1">
      <c r="A33" s="80" t="s">
        <v>14</v>
      </c>
      <c r="B33" s="80" t="s">
        <v>441</v>
      </c>
      <c r="C33" s="80">
        <v>88773367</v>
      </c>
      <c r="D33" s="80">
        <v>88780091</v>
      </c>
      <c r="E33" s="80">
        <v>6725</v>
      </c>
      <c r="F33" s="80">
        <v>95</v>
      </c>
      <c r="G33" s="80">
        <v>71</v>
      </c>
      <c r="H33" s="80">
        <v>24</v>
      </c>
      <c r="I33" s="80">
        <v>0.253</v>
      </c>
      <c r="J33" s="80" t="s">
        <v>439</v>
      </c>
      <c r="K33" s="80">
        <v>14</v>
      </c>
      <c r="L33" s="80">
        <v>0.35699999999999998</v>
      </c>
      <c r="M33" s="80">
        <v>11</v>
      </c>
      <c r="N33" s="80">
        <v>9.0999999999999998E-2</v>
      </c>
    </row>
    <row r="34" spans="1:14" ht="15.75" customHeight="1">
      <c r="A34" s="80" t="s">
        <v>14</v>
      </c>
      <c r="B34" s="80" t="s">
        <v>441</v>
      </c>
      <c r="C34" s="80">
        <v>88855217</v>
      </c>
      <c r="D34" s="80">
        <v>88895367</v>
      </c>
      <c r="E34" s="80">
        <v>40151</v>
      </c>
      <c r="F34" s="80">
        <v>169</v>
      </c>
      <c r="G34" s="80">
        <v>116</v>
      </c>
      <c r="H34" s="80">
        <v>53</v>
      </c>
      <c r="I34" s="80">
        <v>0.314</v>
      </c>
      <c r="J34" s="80" t="s">
        <v>439</v>
      </c>
      <c r="K34" s="80">
        <v>29</v>
      </c>
      <c r="L34" s="80">
        <v>0.89700000000000002</v>
      </c>
      <c r="M34" s="80">
        <v>6</v>
      </c>
      <c r="N34" s="80">
        <v>0.16700000000000001</v>
      </c>
    </row>
    <row r="35" spans="1:14" ht="15.75" customHeight="1">
      <c r="A35" s="80" t="s">
        <v>14</v>
      </c>
      <c r="B35" s="80" t="s">
        <v>441</v>
      </c>
      <c r="C35" s="80">
        <v>89032595</v>
      </c>
      <c r="D35" s="80">
        <v>89061774</v>
      </c>
      <c r="E35" s="80">
        <v>29180</v>
      </c>
      <c r="F35" s="80">
        <v>173</v>
      </c>
      <c r="G35" s="80">
        <v>115</v>
      </c>
      <c r="H35" s="80">
        <v>58</v>
      </c>
      <c r="I35" s="80">
        <v>0.33500000000000002</v>
      </c>
      <c r="J35" s="80" t="s">
        <v>439</v>
      </c>
      <c r="K35" s="80">
        <v>9</v>
      </c>
      <c r="L35" s="80">
        <v>1</v>
      </c>
      <c r="M35" s="80">
        <v>11</v>
      </c>
      <c r="N35" s="80">
        <v>0</v>
      </c>
    </row>
    <row r="36" spans="1:14" ht="15.75" customHeight="1">
      <c r="A36" s="80" t="s">
        <v>14</v>
      </c>
      <c r="B36" s="80" t="s">
        <v>441</v>
      </c>
      <c r="C36" s="80">
        <v>89530680</v>
      </c>
      <c r="D36" s="80">
        <v>89826271</v>
      </c>
      <c r="E36" s="80">
        <v>295592</v>
      </c>
      <c r="F36" s="80">
        <v>2471</v>
      </c>
      <c r="G36" s="80">
        <v>886</v>
      </c>
      <c r="H36" s="80">
        <v>1585</v>
      </c>
      <c r="I36" s="80">
        <v>0.64100000000000001</v>
      </c>
      <c r="J36" s="80" t="s">
        <v>439</v>
      </c>
      <c r="K36" s="80">
        <v>98</v>
      </c>
      <c r="L36" s="80">
        <v>0.98</v>
      </c>
      <c r="M36" s="80">
        <v>156</v>
      </c>
      <c r="N36" s="80">
        <v>0.48099999999999998</v>
      </c>
    </row>
    <row r="37" spans="1:14" ht="15.75" customHeight="1">
      <c r="A37" s="80" t="s">
        <v>14</v>
      </c>
      <c r="B37" s="80" t="s">
        <v>441</v>
      </c>
      <c r="C37" s="80">
        <v>89826289</v>
      </c>
      <c r="D37" s="80">
        <v>89855963</v>
      </c>
      <c r="E37" s="80">
        <v>29675</v>
      </c>
      <c r="F37" s="80">
        <v>2568</v>
      </c>
      <c r="G37" s="80">
        <v>1154</v>
      </c>
      <c r="H37" s="80">
        <v>1414</v>
      </c>
      <c r="I37" s="80">
        <v>0.55100000000000005</v>
      </c>
      <c r="J37" s="80" t="s">
        <v>439</v>
      </c>
      <c r="K37" s="80">
        <v>36</v>
      </c>
      <c r="L37" s="80">
        <v>0.80600000000000005</v>
      </c>
      <c r="M37" s="80">
        <v>42</v>
      </c>
      <c r="N37" s="80">
        <v>0.78600000000000003</v>
      </c>
    </row>
    <row r="38" spans="1:14" ht="15.75" customHeight="1">
      <c r="A38" s="80" t="s">
        <v>14</v>
      </c>
      <c r="B38" s="80" t="s">
        <v>441</v>
      </c>
      <c r="C38" s="80">
        <v>90222157</v>
      </c>
      <c r="D38" s="80">
        <v>90402512</v>
      </c>
      <c r="E38" s="80">
        <v>180356</v>
      </c>
      <c r="F38" s="80">
        <v>2812</v>
      </c>
      <c r="G38" s="80">
        <v>371</v>
      </c>
      <c r="H38" s="80">
        <v>2441</v>
      </c>
      <c r="I38" s="80">
        <v>0.86799999999999999</v>
      </c>
      <c r="J38" s="80" t="s">
        <v>440</v>
      </c>
      <c r="K38" s="80">
        <v>58</v>
      </c>
      <c r="L38" s="80">
        <v>0.25900000000000001</v>
      </c>
      <c r="M38" s="80">
        <v>184</v>
      </c>
      <c r="N38" s="80">
        <v>0.80400000000000005</v>
      </c>
    </row>
    <row r="39" spans="1:14" ht="15.75" customHeight="1">
      <c r="A39" s="80" t="s">
        <v>14</v>
      </c>
      <c r="B39" s="80" t="s">
        <v>441</v>
      </c>
      <c r="C39" s="80">
        <v>91402511</v>
      </c>
      <c r="D39" s="80">
        <v>91608532</v>
      </c>
      <c r="E39" s="80">
        <v>206022</v>
      </c>
      <c r="F39" s="80">
        <v>1903</v>
      </c>
      <c r="G39" s="80">
        <v>970</v>
      </c>
      <c r="H39" s="80">
        <v>933</v>
      </c>
      <c r="I39" s="80">
        <v>0.49</v>
      </c>
      <c r="J39" s="80" t="s">
        <v>439</v>
      </c>
      <c r="K39" s="80">
        <v>200</v>
      </c>
      <c r="L39" s="80">
        <v>0.43</v>
      </c>
      <c r="M39" s="80">
        <v>105</v>
      </c>
      <c r="N39" s="80">
        <v>0.73299999999999998</v>
      </c>
    </row>
    <row r="40" spans="1:14" ht="15.75" customHeight="1">
      <c r="A40" s="80" t="s">
        <v>14</v>
      </c>
      <c r="B40" s="80" t="s">
        <v>441</v>
      </c>
      <c r="C40" s="80">
        <v>94189553</v>
      </c>
      <c r="D40" s="80">
        <v>94292414</v>
      </c>
      <c r="E40" s="80">
        <v>102862</v>
      </c>
      <c r="F40" s="80">
        <v>1467</v>
      </c>
      <c r="G40" s="80">
        <v>734</v>
      </c>
      <c r="H40" s="80">
        <v>733</v>
      </c>
      <c r="I40" s="80">
        <v>0.5</v>
      </c>
      <c r="J40" s="80" t="s">
        <v>439</v>
      </c>
      <c r="K40" s="80">
        <v>34</v>
      </c>
      <c r="L40" s="80">
        <v>2.9000000000000001E-2</v>
      </c>
      <c r="M40" s="80">
        <v>33</v>
      </c>
      <c r="N40" s="80">
        <v>0.93899999999999995</v>
      </c>
    </row>
    <row r="41" spans="1:14" ht="15.75" customHeight="1">
      <c r="A41" s="80" t="s">
        <v>14</v>
      </c>
      <c r="B41" s="80" t="s">
        <v>441</v>
      </c>
      <c r="C41" s="80">
        <v>95431175</v>
      </c>
      <c r="D41" s="80">
        <v>95437281</v>
      </c>
      <c r="E41" s="80">
        <v>6107</v>
      </c>
      <c r="F41" s="80">
        <v>69</v>
      </c>
      <c r="G41" s="80">
        <v>32</v>
      </c>
      <c r="H41" s="80">
        <v>37</v>
      </c>
      <c r="I41" s="80">
        <v>0.53600000000000003</v>
      </c>
      <c r="J41" s="80" t="s">
        <v>439</v>
      </c>
      <c r="K41" s="80">
        <v>0</v>
      </c>
      <c r="L41" s="80" t="s">
        <v>201</v>
      </c>
      <c r="M41" s="80">
        <v>0</v>
      </c>
      <c r="N41" s="80" t="s">
        <v>201</v>
      </c>
    </row>
    <row r="42" spans="1:14" ht="15.75" customHeight="1">
      <c r="A42" s="80" t="s">
        <v>14</v>
      </c>
      <c r="B42" s="80" t="s">
        <v>441</v>
      </c>
      <c r="C42" s="80">
        <v>95481309</v>
      </c>
      <c r="D42" s="80">
        <v>95598040</v>
      </c>
      <c r="E42" s="80">
        <v>116732</v>
      </c>
      <c r="F42" s="80">
        <v>790</v>
      </c>
      <c r="G42" s="80">
        <v>412</v>
      </c>
      <c r="H42" s="80">
        <v>378</v>
      </c>
      <c r="I42" s="80">
        <v>0.47799999999999998</v>
      </c>
      <c r="J42" s="80" t="s">
        <v>439</v>
      </c>
      <c r="K42" s="80">
        <v>26</v>
      </c>
      <c r="L42" s="80">
        <v>0.96199999999999997</v>
      </c>
      <c r="M42" s="80">
        <v>20</v>
      </c>
      <c r="N42" s="80">
        <v>0</v>
      </c>
    </row>
    <row r="43" spans="1:14" ht="15.75" customHeight="1">
      <c r="A43" s="80" t="s">
        <v>14</v>
      </c>
      <c r="B43" s="80" t="s">
        <v>441</v>
      </c>
      <c r="C43" s="80">
        <v>95639577</v>
      </c>
      <c r="D43" s="80">
        <v>95649841</v>
      </c>
      <c r="E43" s="80">
        <v>10265</v>
      </c>
      <c r="F43" s="80">
        <v>85</v>
      </c>
      <c r="G43" s="80">
        <v>49</v>
      </c>
      <c r="H43" s="80">
        <v>36</v>
      </c>
      <c r="I43" s="80">
        <v>0.42399999999999999</v>
      </c>
      <c r="J43" s="80" t="s">
        <v>439</v>
      </c>
      <c r="K43" s="80">
        <v>3</v>
      </c>
      <c r="L43" s="80">
        <v>0.33300000000000002</v>
      </c>
      <c r="M43" s="80">
        <v>3</v>
      </c>
      <c r="N43" s="80">
        <v>0</v>
      </c>
    </row>
    <row r="44" spans="1:14" ht="15.75" customHeight="1">
      <c r="A44" s="80" t="s">
        <v>14</v>
      </c>
      <c r="B44" s="80" t="s">
        <v>441</v>
      </c>
      <c r="C44" s="80">
        <v>97267429</v>
      </c>
      <c r="D44" s="80">
        <v>97318114</v>
      </c>
      <c r="E44" s="80">
        <v>50686</v>
      </c>
      <c r="F44" s="80">
        <v>157</v>
      </c>
      <c r="G44" s="80">
        <v>63</v>
      </c>
      <c r="H44" s="80">
        <v>94</v>
      </c>
      <c r="I44" s="80">
        <v>0.59899999999999998</v>
      </c>
      <c r="J44" s="80" t="s">
        <v>439</v>
      </c>
      <c r="K44" s="80">
        <v>0</v>
      </c>
      <c r="L44" s="80" t="s">
        <v>201</v>
      </c>
      <c r="M44" s="80">
        <v>0</v>
      </c>
      <c r="N44" s="80" t="s">
        <v>201</v>
      </c>
    </row>
    <row r="45" spans="1:14" ht="15.75" customHeight="1">
      <c r="A45" s="80" t="s">
        <v>14</v>
      </c>
      <c r="B45" s="80" t="s">
        <v>441</v>
      </c>
      <c r="C45" s="80">
        <v>97349081</v>
      </c>
      <c r="D45" s="80">
        <v>97363865</v>
      </c>
      <c r="E45" s="80">
        <v>14785</v>
      </c>
      <c r="F45" s="80">
        <v>177</v>
      </c>
      <c r="G45" s="80">
        <v>86</v>
      </c>
      <c r="H45" s="80">
        <v>91</v>
      </c>
      <c r="I45" s="80">
        <v>0.51400000000000001</v>
      </c>
      <c r="J45" s="80" t="s">
        <v>439</v>
      </c>
      <c r="K45" s="80">
        <v>0</v>
      </c>
      <c r="L45" s="80" t="s">
        <v>201</v>
      </c>
      <c r="M45" s="80">
        <v>0</v>
      </c>
      <c r="N45" s="80" t="s">
        <v>201</v>
      </c>
    </row>
    <row r="46" spans="1:14" ht="15.75" customHeight="1">
      <c r="A46" s="80" t="s">
        <v>14</v>
      </c>
      <c r="B46" s="80" t="s">
        <v>441</v>
      </c>
      <c r="C46" s="80">
        <v>97391810</v>
      </c>
      <c r="D46" s="80">
        <v>97429446</v>
      </c>
      <c r="E46" s="80">
        <v>37637</v>
      </c>
      <c r="F46" s="80">
        <v>34</v>
      </c>
      <c r="G46" s="80">
        <v>15</v>
      </c>
      <c r="H46" s="80">
        <v>19</v>
      </c>
      <c r="I46" s="80">
        <v>0.55900000000000005</v>
      </c>
      <c r="J46" s="80" t="s">
        <v>201</v>
      </c>
      <c r="K46" s="80">
        <v>0</v>
      </c>
      <c r="L46" s="80" t="s">
        <v>201</v>
      </c>
      <c r="M46" s="80">
        <v>0</v>
      </c>
      <c r="N46" s="80" t="s">
        <v>201</v>
      </c>
    </row>
    <row r="47" spans="1:14" ht="15.75" customHeight="1">
      <c r="A47" s="80" t="s">
        <v>14</v>
      </c>
      <c r="B47" s="80" t="s">
        <v>441</v>
      </c>
      <c r="C47" s="80">
        <v>109972079</v>
      </c>
      <c r="D47" s="80">
        <v>110086724</v>
      </c>
      <c r="E47" s="80">
        <v>114646</v>
      </c>
      <c r="F47" s="80">
        <v>259</v>
      </c>
      <c r="G47" s="80">
        <v>158</v>
      </c>
      <c r="H47" s="80">
        <v>101</v>
      </c>
      <c r="I47" s="80">
        <v>0.39</v>
      </c>
      <c r="J47" s="80" t="s">
        <v>439</v>
      </c>
      <c r="K47" s="80">
        <v>3</v>
      </c>
      <c r="L47" s="80">
        <v>0</v>
      </c>
      <c r="M47" s="80">
        <v>8</v>
      </c>
      <c r="N47" s="80">
        <v>0.875</v>
      </c>
    </row>
    <row r="48" spans="1:14" ht="15.75" customHeight="1">
      <c r="A48" s="80" t="s">
        <v>14</v>
      </c>
      <c r="B48" s="80" t="s">
        <v>441</v>
      </c>
      <c r="C48" s="80">
        <v>110098003</v>
      </c>
      <c r="D48" s="80">
        <v>110276049</v>
      </c>
      <c r="E48" s="80">
        <v>178047</v>
      </c>
      <c r="F48" s="80">
        <v>1341</v>
      </c>
      <c r="G48" s="80">
        <v>20</v>
      </c>
      <c r="H48" s="80">
        <v>1321</v>
      </c>
      <c r="I48" s="80">
        <v>0.98499999999999999</v>
      </c>
      <c r="J48" s="80" t="s">
        <v>440</v>
      </c>
      <c r="K48" s="80">
        <v>0</v>
      </c>
      <c r="L48" s="80" t="s">
        <v>201</v>
      </c>
      <c r="M48" s="80">
        <v>145</v>
      </c>
      <c r="N48" s="80">
        <v>0.42799999999999999</v>
      </c>
    </row>
    <row r="49" spans="1:14" ht="15.75" customHeight="1">
      <c r="A49" s="80" t="s">
        <v>14</v>
      </c>
      <c r="B49" s="80" t="s">
        <v>441</v>
      </c>
      <c r="C49" s="80">
        <v>110290672</v>
      </c>
      <c r="D49" s="80">
        <v>110399284</v>
      </c>
      <c r="E49" s="80">
        <v>108613</v>
      </c>
      <c r="F49" s="80">
        <v>415</v>
      </c>
      <c r="G49" s="80">
        <v>253</v>
      </c>
      <c r="H49" s="80">
        <v>162</v>
      </c>
      <c r="I49" s="80">
        <v>0.39</v>
      </c>
      <c r="J49" s="80" t="s">
        <v>439</v>
      </c>
      <c r="K49" s="80">
        <v>15</v>
      </c>
      <c r="L49" s="80">
        <v>0</v>
      </c>
      <c r="M49" s="80">
        <v>9</v>
      </c>
      <c r="N49" s="80">
        <v>1</v>
      </c>
    </row>
    <row r="50" spans="1:14" ht="15.75" customHeight="1">
      <c r="A50" s="80" t="s">
        <v>14</v>
      </c>
      <c r="B50" s="80" t="s">
        <v>441</v>
      </c>
      <c r="C50" s="80">
        <v>130533892</v>
      </c>
      <c r="D50" s="80">
        <v>130650178</v>
      </c>
      <c r="E50" s="80">
        <v>116287</v>
      </c>
      <c r="F50" s="80">
        <v>583</v>
      </c>
      <c r="G50" s="80">
        <v>328</v>
      </c>
      <c r="H50" s="80">
        <v>255</v>
      </c>
      <c r="I50" s="80">
        <v>0.437</v>
      </c>
      <c r="J50" s="80" t="s">
        <v>439</v>
      </c>
      <c r="K50" s="80">
        <v>10</v>
      </c>
      <c r="L50" s="80">
        <v>1</v>
      </c>
      <c r="M50" s="80">
        <v>10</v>
      </c>
      <c r="N50" s="80">
        <v>0.1</v>
      </c>
    </row>
    <row r="51" spans="1:14" ht="15.75" customHeight="1">
      <c r="A51" s="80" t="s">
        <v>14</v>
      </c>
      <c r="B51" s="80" t="s">
        <v>441</v>
      </c>
      <c r="C51" s="80">
        <v>138247236</v>
      </c>
      <c r="D51" s="80">
        <v>138250694</v>
      </c>
      <c r="E51" s="80">
        <v>3459</v>
      </c>
      <c r="F51" s="80">
        <v>42</v>
      </c>
      <c r="G51" s="80">
        <v>0</v>
      </c>
      <c r="H51" s="80">
        <v>42</v>
      </c>
      <c r="I51" s="80">
        <v>1</v>
      </c>
      <c r="J51" s="80" t="s">
        <v>201</v>
      </c>
      <c r="K51" s="80">
        <v>0</v>
      </c>
      <c r="L51" s="80" t="s">
        <v>201</v>
      </c>
      <c r="M51" s="80">
        <v>6</v>
      </c>
      <c r="N51" s="80">
        <v>0.33300000000000002</v>
      </c>
    </row>
    <row r="52" spans="1:14" ht="15.75" customHeight="1">
      <c r="A52" s="80" t="s">
        <v>14</v>
      </c>
      <c r="B52" s="80" t="s">
        <v>441</v>
      </c>
      <c r="C52" s="80">
        <v>240678627</v>
      </c>
      <c r="D52" s="80">
        <v>240700084</v>
      </c>
      <c r="E52" s="80">
        <v>21458</v>
      </c>
      <c r="F52" s="80">
        <v>165</v>
      </c>
      <c r="G52" s="80">
        <v>70</v>
      </c>
      <c r="H52" s="80">
        <v>95</v>
      </c>
      <c r="I52" s="80">
        <v>0.57599999999999996</v>
      </c>
      <c r="J52" s="80" t="s">
        <v>439</v>
      </c>
      <c r="K52" s="80">
        <v>2</v>
      </c>
      <c r="L52" s="80">
        <v>0</v>
      </c>
      <c r="M52" s="80">
        <v>0</v>
      </c>
      <c r="N52" s="80" t="s">
        <v>201</v>
      </c>
    </row>
    <row r="53" spans="1:14" ht="15.75" customHeight="1">
      <c r="A53" s="80" t="s">
        <v>14</v>
      </c>
      <c r="B53" s="80" t="s">
        <v>442</v>
      </c>
      <c r="C53" s="80">
        <v>75662604</v>
      </c>
      <c r="D53" s="80">
        <v>75708229</v>
      </c>
      <c r="E53" s="80">
        <v>45626</v>
      </c>
      <c r="F53" s="80">
        <v>960</v>
      </c>
      <c r="G53" s="80">
        <v>723</v>
      </c>
      <c r="H53" s="80">
        <v>237</v>
      </c>
      <c r="I53" s="80">
        <v>0.247</v>
      </c>
      <c r="J53" s="80" t="s">
        <v>439</v>
      </c>
      <c r="K53" s="80">
        <v>396</v>
      </c>
      <c r="L53" s="80">
        <v>0.626</v>
      </c>
      <c r="M53" s="80">
        <v>192</v>
      </c>
      <c r="N53" s="80">
        <v>0.41699999999999998</v>
      </c>
    </row>
    <row r="54" spans="1:14" ht="15.75" customHeight="1">
      <c r="A54" s="80" t="s">
        <v>14</v>
      </c>
      <c r="B54" s="80" t="s">
        <v>442</v>
      </c>
      <c r="C54" s="80">
        <v>90774226</v>
      </c>
      <c r="D54" s="80">
        <v>91233182</v>
      </c>
      <c r="E54" s="80">
        <v>458957</v>
      </c>
      <c r="F54" s="80">
        <v>1532</v>
      </c>
      <c r="G54" s="80">
        <v>528</v>
      </c>
      <c r="H54" s="80">
        <v>1004</v>
      </c>
      <c r="I54" s="80">
        <v>0.65500000000000003</v>
      </c>
      <c r="J54" s="80" t="s">
        <v>439</v>
      </c>
      <c r="K54" s="80">
        <v>0</v>
      </c>
      <c r="L54" s="80" t="s">
        <v>201</v>
      </c>
      <c r="M54" s="80">
        <v>4</v>
      </c>
      <c r="N54" s="80">
        <v>0.5</v>
      </c>
    </row>
    <row r="55" spans="1:14" ht="15.75" customHeight="1">
      <c r="A55" s="80" t="s">
        <v>14</v>
      </c>
      <c r="B55" s="80" t="s">
        <v>442</v>
      </c>
      <c r="C55" s="80">
        <v>91556113</v>
      </c>
      <c r="D55" s="80">
        <v>93655363</v>
      </c>
      <c r="E55" s="80">
        <v>2099251</v>
      </c>
      <c r="F55" s="80">
        <v>4863</v>
      </c>
      <c r="G55" s="80">
        <v>1480</v>
      </c>
      <c r="H55" s="80">
        <v>3383</v>
      </c>
      <c r="I55" s="80">
        <v>0.69599999999999995</v>
      </c>
      <c r="J55" s="80" t="s">
        <v>439</v>
      </c>
      <c r="K55" s="80">
        <v>0</v>
      </c>
      <c r="L55" s="80" t="s">
        <v>201</v>
      </c>
      <c r="M55" s="80">
        <v>15</v>
      </c>
      <c r="N55" s="80">
        <v>0.66700000000000004</v>
      </c>
    </row>
    <row r="56" spans="1:14" ht="15.75" customHeight="1">
      <c r="A56" s="80" t="s">
        <v>14</v>
      </c>
      <c r="B56" s="80" t="s">
        <v>442</v>
      </c>
      <c r="C56" s="80">
        <v>131969662</v>
      </c>
      <c r="D56" s="80">
        <v>131978056</v>
      </c>
      <c r="E56" s="80">
        <v>8395</v>
      </c>
      <c r="F56" s="80">
        <v>83</v>
      </c>
      <c r="G56" s="80">
        <v>48</v>
      </c>
      <c r="H56" s="80">
        <v>35</v>
      </c>
      <c r="I56" s="80">
        <v>0.42199999999999999</v>
      </c>
      <c r="J56" s="80" t="s">
        <v>439</v>
      </c>
      <c r="K56" s="80">
        <v>10</v>
      </c>
      <c r="L56" s="80">
        <v>1</v>
      </c>
      <c r="M56" s="80">
        <v>3</v>
      </c>
      <c r="N56" s="80">
        <v>0</v>
      </c>
    </row>
    <row r="57" spans="1:14" ht="15.75" customHeight="1">
      <c r="A57" s="80" t="s">
        <v>14</v>
      </c>
      <c r="B57" s="80" t="s">
        <v>442</v>
      </c>
      <c r="C57" s="80">
        <v>187418671</v>
      </c>
      <c r="D57" s="80">
        <v>187425934</v>
      </c>
      <c r="E57" s="80">
        <v>7264</v>
      </c>
      <c r="F57" s="80">
        <v>41</v>
      </c>
      <c r="G57" s="80">
        <v>0</v>
      </c>
      <c r="H57" s="80">
        <v>41</v>
      </c>
      <c r="I57" s="80">
        <v>1</v>
      </c>
      <c r="J57" s="80" t="s">
        <v>201</v>
      </c>
      <c r="K57" s="80">
        <v>0</v>
      </c>
      <c r="L57" s="80" t="s">
        <v>201</v>
      </c>
      <c r="M57" s="80">
        <v>2</v>
      </c>
      <c r="N57" s="80">
        <v>1</v>
      </c>
    </row>
    <row r="58" spans="1:14" ht="15.75" customHeight="1">
      <c r="A58" s="80" t="s">
        <v>14</v>
      </c>
      <c r="B58" s="80" t="s">
        <v>347</v>
      </c>
      <c r="C58" s="80">
        <v>1000</v>
      </c>
      <c r="D58" s="80">
        <v>68333</v>
      </c>
      <c r="E58" s="80">
        <v>67334</v>
      </c>
      <c r="F58" s="80">
        <v>659</v>
      </c>
      <c r="G58" s="80">
        <v>462</v>
      </c>
      <c r="H58" s="80">
        <v>197</v>
      </c>
      <c r="I58" s="80">
        <v>0.29899999999999999</v>
      </c>
      <c r="J58" s="80" t="s">
        <v>439</v>
      </c>
      <c r="K58" s="80">
        <v>48</v>
      </c>
      <c r="L58" s="80">
        <v>0.312</v>
      </c>
      <c r="M58" s="80">
        <v>17</v>
      </c>
      <c r="N58" s="80">
        <v>0.88200000000000001</v>
      </c>
    </row>
    <row r="59" spans="1:14" ht="15.75" customHeight="1">
      <c r="A59" s="80" t="s">
        <v>14</v>
      </c>
      <c r="B59" s="80" t="s">
        <v>347</v>
      </c>
      <c r="C59" s="80">
        <v>4012910</v>
      </c>
      <c r="D59" s="80">
        <v>4019908</v>
      </c>
      <c r="E59" s="80">
        <v>6999</v>
      </c>
      <c r="F59" s="80">
        <v>153</v>
      </c>
      <c r="G59" s="80">
        <v>84</v>
      </c>
      <c r="H59" s="80">
        <v>69</v>
      </c>
      <c r="I59" s="80">
        <v>0.45100000000000001</v>
      </c>
      <c r="J59" s="80" t="s">
        <v>439</v>
      </c>
      <c r="K59" s="80">
        <v>4</v>
      </c>
      <c r="L59" s="80">
        <v>0.5</v>
      </c>
      <c r="M59" s="80">
        <v>4</v>
      </c>
      <c r="N59" s="80">
        <v>1</v>
      </c>
    </row>
    <row r="60" spans="1:14" ht="15.75" customHeight="1">
      <c r="A60" s="80" t="s">
        <v>14</v>
      </c>
      <c r="B60" s="80" t="s">
        <v>347</v>
      </c>
      <c r="C60" s="80">
        <v>49090777</v>
      </c>
      <c r="D60" s="80">
        <v>49162839</v>
      </c>
      <c r="E60" s="80">
        <v>72063</v>
      </c>
      <c r="F60" s="80">
        <v>23903</v>
      </c>
      <c r="G60" s="80">
        <v>12386</v>
      </c>
      <c r="H60" s="80">
        <v>11517</v>
      </c>
      <c r="I60" s="80">
        <v>0.48199999999999998</v>
      </c>
      <c r="J60" s="80" t="s">
        <v>439</v>
      </c>
      <c r="K60" s="80">
        <v>1208</v>
      </c>
      <c r="L60" s="80">
        <v>0.63300000000000001</v>
      </c>
      <c r="M60" s="80">
        <v>1155</v>
      </c>
      <c r="N60" s="80">
        <v>0.58399999999999996</v>
      </c>
    </row>
    <row r="61" spans="1:14" ht="15.75" customHeight="1">
      <c r="A61" s="80" t="s">
        <v>14</v>
      </c>
      <c r="B61" s="80" t="s">
        <v>347</v>
      </c>
      <c r="C61" s="80">
        <v>49199875</v>
      </c>
      <c r="D61" s="80">
        <v>49273459</v>
      </c>
      <c r="E61" s="80">
        <v>73585</v>
      </c>
      <c r="F61" s="80">
        <v>1173</v>
      </c>
      <c r="G61" s="80">
        <v>818</v>
      </c>
      <c r="H61" s="80">
        <v>355</v>
      </c>
      <c r="I61" s="80">
        <v>0.30299999999999999</v>
      </c>
      <c r="J61" s="80" t="s">
        <v>439</v>
      </c>
      <c r="K61" s="80">
        <v>159</v>
      </c>
      <c r="L61" s="80">
        <v>0.69199999999999995</v>
      </c>
      <c r="M61" s="80">
        <v>82</v>
      </c>
      <c r="N61" s="80">
        <v>0.20699999999999999</v>
      </c>
    </row>
    <row r="62" spans="1:14" ht="15.75" customHeight="1">
      <c r="A62" s="80" t="s">
        <v>14</v>
      </c>
      <c r="B62" s="80" t="s">
        <v>347</v>
      </c>
      <c r="C62" s="80">
        <v>49285335</v>
      </c>
      <c r="D62" s="80">
        <v>49289788</v>
      </c>
      <c r="E62" s="80">
        <v>4454</v>
      </c>
      <c r="F62" s="80">
        <v>452</v>
      </c>
      <c r="G62" s="80">
        <v>6</v>
      </c>
      <c r="H62" s="80">
        <v>446</v>
      </c>
      <c r="I62" s="80">
        <v>0.98699999999999999</v>
      </c>
      <c r="J62" s="80" t="s">
        <v>440</v>
      </c>
      <c r="K62" s="80">
        <v>0</v>
      </c>
      <c r="L62" s="80" t="s">
        <v>201</v>
      </c>
      <c r="M62" s="80">
        <v>35</v>
      </c>
      <c r="N62" s="80">
        <v>0.91400000000000003</v>
      </c>
    </row>
    <row r="63" spans="1:14" ht="15.75" customHeight="1">
      <c r="A63" s="80" t="s">
        <v>14</v>
      </c>
      <c r="B63" s="80" t="s">
        <v>347</v>
      </c>
      <c r="C63" s="80">
        <v>49290309</v>
      </c>
      <c r="D63" s="80">
        <v>49336925</v>
      </c>
      <c r="E63" s="80">
        <v>46617</v>
      </c>
      <c r="F63" s="80">
        <v>571</v>
      </c>
      <c r="G63" s="80">
        <v>387</v>
      </c>
      <c r="H63" s="80">
        <v>184</v>
      </c>
      <c r="I63" s="80">
        <v>0.32200000000000001</v>
      </c>
      <c r="J63" s="80" t="s">
        <v>439</v>
      </c>
      <c r="K63" s="80">
        <v>55</v>
      </c>
      <c r="L63" s="80">
        <v>0.78200000000000003</v>
      </c>
      <c r="M63" s="80">
        <v>18</v>
      </c>
      <c r="N63" s="80">
        <v>0.72199999999999998</v>
      </c>
    </row>
    <row r="64" spans="1:14" ht="15.75" customHeight="1">
      <c r="A64" s="80" t="s">
        <v>14</v>
      </c>
      <c r="B64" s="80" t="s">
        <v>347</v>
      </c>
      <c r="C64" s="80">
        <v>49486924</v>
      </c>
      <c r="D64" s="80">
        <v>49711962</v>
      </c>
      <c r="E64" s="80">
        <v>225039</v>
      </c>
      <c r="F64" s="80">
        <v>8674</v>
      </c>
      <c r="G64" s="80">
        <v>3669</v>
      </c>
      <c r="H64" s="80">
        <v>5005</v>
      </c>
      <c r="I64" s="80">
        <v>0.57699999999999996</v>
      </c>
      <c r="J64" s="80" t="s">
        <v>439</v>
      </c>
      <c r="K64" s="80">
        <v>122</v>
      </c>
      <c r="L64" s="80">
        <v>0.21299999999999999</v>
      </c>
      <c r="M64" s="80">
        <v>118</v>
      </c>
      <c r="N64" s="80">
        <v>0.16900000000000001</v>
      </c>
    </row>
    <row r="65" spans="1:14" ht="15.75" customHeight="1">
      <c r="A65" s="80" t="s">
        <v>14</v>
      </c>
      <c r="B65" s="80" t="s">
        <v>347</v>
      </c>
      <c r="C65" s="80">
        <v>87926057</v>
      </c>
      <c r="D65" s="80">
        <v>87937206</v>
      </c>
      <c r="E65" s="80">
        <v>11150</v>
      </c>
      <c r="F65" s="80">
        <v>83</v>
      </c>
      <c r="G65" s="80">
        <v>2</v>
      </c>
      <c r="H65" s="80">
        <v>81</v>
      </c>
      <c r="I65" s="80">
        <v>0.97599999999999998</v>
      </c>
      <c r="J65" s="80" t="s">
        <v>440</v>
      </c>
      <c r="K65" s="80">
        <v>1</v>
      </c>
      <c r="L65" s="80">
        <v>1</v>
      </c>
      <c r="M65" s="80">
        <v>33</v>
      </c>
      <c r="N65" s="80">
        <v>0.51500000000000001</v>
      </c>
    </row>
    <row r="66" spans="1:14" ht="15.75" customHeight="1">
      <c r="A66" s="80" t="s">
        <v>14</v>
      </c>
      <c r="B66" s="80" t="s">
        <v>347</v>
      </c>
      <c r="C66" s="80">
        <v>190105594</v>
      </c>
      <c r="D66" s="80">
        <v>190204556</v>
      </c>
      <c r="E66" s="80">
        <v>98963</v>
      </c>
      <c r="F66" s="80">
        <v>2652</v>
      </c>
      <c r="G66" s="80">
        <v>1262</v>
      </c>
      <c r="H66" s="80">
        <v>1390</v>
      </c>
      <c r="I66" s="80">
        <v>0.52400000000000002</v>
      </c>
      <c r="J66" s="80" t="s">
        <v>439</v>
      </c>
      <c r="K66" s="80">
        <v>446</v>
      </c>
      <c r="L66" s="80">
        <v>0.60299999999999998</v>
      </c>
      <c r="M66" s="80">
        <v>497</v>
      </c>
      <c r="N66" s="80">
        <v>0.61199999999999999</v>
      </c>
    </row>
    <row r="67" spans="1:14" ht="15.75" customHeight="1">
      <c r="A67" s="80" t="s">
        <v>14</v>
      </c>
      <c r="B67" s="80" t="s">
        <v>443</v>
      </c>
      <c r="C67" s="80">
        <v>10000</v>
      </c>
      <c r="D67" s="80">
        <v>11705</v>
      </c>
      <c r="E67" s="80">
        <v>1706</v>
      </c>
      <c r="F67" s="80">
        <v>101</v>
      </c>
      <c r="G67" s="80">
        <v>41</v>
      </c>
      <c r="H67" s="80">
        <v>60</v>
      </c>
      <c r="I67" s="80">
        <v>0.59399999999999997</v>
      </c>
      <c r="J67" s="80" t="s">
        <v>439</v>
      </c>
      <c r="K67" s="80">
        <v>0</v>
      </c>
      <c r="L67" s="80" t="s">
        <v>201</v>
      </c>
      <c r="M67" s="80">
        <v>0</v>
      </c>
      <c r="N67" s="80" t="s">
        <v>201</v>
      </c>
    </row>
    <row r="68" spans="1:14" ht="15.75" customHeight="1">
      <c r="A68" s="80" t="s">
        <v>14</v>
      </c>
      <c r="B68" s="80" t="s">
        <v>443</v>
      </c>
      <c r="C68" s="80">
        <v>17517528</v>
      </c>
      <c r="D68" s="80">
        <v>17599315</v>
      </c>
      <c r="E68" s="80">
        <v>81788</v>
      </c>
      <c r="F68" s="80">
        <v>248</v>
      </c>
      <c r="G68" s="80">
        <v>134</v>
      </c>
      <c r="H68" s="80">
        <v>114</v>
      </c>
      <c r="I68" s="80">
        <v>0.46</v>
      </c>
      <c r="J68" s="80" t="s">
        <v>439</v>
      </c>
      <c r="K68" s="80">
        <v>0</v>
      </c>
      <c r="L68" s="80" t="s">
        <v>201</v>
      </c>
      <c r="M68" s="80">
        <v>4</v>
      </c>
      <c r="N68" s="80">
        <v>1</v>
      </c>
    </row>
    <row r="69" spans="1:14" ht="15.75" customHeight="1">
      <c r="A69" s="80" t="s">
        <v>14</v>
      </c>
      <c r="B69" s="80" t="s">
        <v>443</v>
      </c>
      <c r="C69" s="80">
        <v>46485900</v>
      </c>
      <c r="D69" s="80">
        <v>46565431</v>
      </c>
      <c r="E69" s="80">
        <v>79532</v>
      </c>
      <c r="F69" s="80">
        <v>176</v>
      </c>
      <c r="G69" s="80">
        <v>36</v>
      </c>
      <c r="H69" s="80">
        <v>140</v>
      </c>
      <c r="I69" s="80">
        <v>0.79500000000000004</v>
      </c>
      <c r="J69" s="80" t="s">
        <v>439</v>
      </c>
      <c r="K69" s="80">
        <v>0</v>
      </c>
      <c r="L69" s="80" t="s">
        <v>201</v>
      </c>
      <c r="M69" s="80">
        <v>2</v>
      </c>
      <c r="N69" s="80">
        <v>0.5</v>
      </c>
    </row>
    <row r="70" spans="1:14" ht="15.75" customHeight="1">
      <c r="A70" s="80" t="s">
        <v>14</v>
      </c>
      <c r="B70" s="80" t="s">
        <v>443</v>
      </c>
      <c r="C70" s="80">
        <v>46565631</v>
      </c>
      <c r="D70" s="80">
        <v>46792162</v>
      </c>
      <c r="E70" s="80">
        <v>226532</v>
      </c>
      <c r="F70" s="80">
        <v>504</v>
      </c>
      <c r="G70" s="80">
        <v>386</v>
      </c>
      <c r="H70" s="80">
        <v>118</v>
      </c>
      <c r="I70" s="80">
        <v>0.23400000000000001</v>
      </c>
      <c r="J70" s="80" t="s">
        <v>439</v>
      </c>
      <c r="K70" s="80">
        <v>4</v>
      </c>
      <c r="L70" s="80">
        <v>0.5</v>
      </c>
      <c r="M70" s="80">
        <v>1</v>
      </c>
      <c r="N70" s="80">
        <v>1</v>
      </c>
    </row>
    <row r="71" spans="1:14" ht="15.75" customHeight="1">
      <c r="A71" s="80" t="s">
        <v>14</v>
      </c>
      <c r="B71" s="80" t="s">
        <v>443</v>
      </c>
      <c r="C71" s="80">
        <v>46796985</v>
      </c>
      <c r="D71" s="80">
        <v>47106324</v>
      </c>
      <c r="E71" s="80">
        <v>309340</v>
      </c>
      <c r="F71" s="80">
        <v>625</v>
      </c>
      <c r="G71" s="80">
        <v>357</v>
      </c>
      <c r="H71" s="80">
        <v>268</v>
      </c>
      <c r="I71" s="80">
        <v>0.42899999999999999</v>
      </c>
      <c r="J71" s="80" t="s">
        <v>439</v>
      </c>
      <c r="K71" s="80">
        <v>6</v>
      </c>
      <c r="L71" s="80">
        <v>0.66700000000000004</v>
      </c>
      <c r="M71" s="80">
        <v>2</v>
      </c>
      <c r="N71" s="80">
        <v>0.5</v>
      </c>
    </row>
    <row r="72" spans="1:14" ht="15.75" customHeight="1">
      <c r="A72" s="80" t="s">
        <v>14</v>
      </c>
      <c r="B72" s="80" t="s">
        <v>443</v>
      </c>
      <c r="C72" s="80">
        <v>47107327</v>
      </c>
      <c r="D72" s="80">
        <v>47152912</v>
      </c>
      <c r="E72" s="80">
        <v>45586</v>
      </c>
      <c r="F72" s="80">
        <v>491</v>
      </c>
      <c r="G72" s="80">
        <v>13</v>
      </c>
      <c r="H72" s="80">
        <v>478</v>
      </c>
      <c r="I72" s="80">
        <v>0.97399999999999998</v>
      </c>
      <c r="J72" s="80" t="s">
        <v>440</v>
      </c>
      <c r="K72" s="80">
        <v>2</v>
      </c>
      <c r="L72" s="80">
        <v>0.5</v>
      </c>
      <c r="M72" s="80">
        <v>12</v>
      </c>
      <c r="N72" s="80">
        <v>0.58299999999999996</v>
      </c>
    </row>
    <row r="73" spans="1:14" ht="15.75" customHeight="1">
      <c r="A73" s="80" t="s">
        <v>14</v>
      </c>
      <c r="B73" s="80" t="s">
        <v>443</v>
      </c>
      <c r="C73" s="80">
        <v>49599404</v>
      </c>
      <c r="D73" s="80">
        <v>49603108</v>
      </c>
      <c r="E73" s="80">
        <v>3705</v>
      </c>
      <c r="F73" s="80">
        <v>7602</v>
      </c>
      <c r="G73" s="80">
        <v>3677</v>
      </c>
      <c r="H73" s="80">
        <v>3925</v>
      </c>
      <c r="I73" s="80">
        <v>0.51600000000000001</v>
      </c>
      <c r="J73" s="80" t="s">
        <v>439</v>
      </c>
      <c r="K73" s="80">
        <v>809</v>
      </c>
      <c r="L73" s="80">
        <v>0.59599999999999997</v>
      </c>
      <c r="M73" s="80">
        <v>646</v>
      </c>
      <c r="N73" s="80">
        <v>0.55100000000000005</v>
      </c>
    </row>
    <row r="74" spans="1:14" ht="15.75" customHeight="1">
      <c r="A74" s="80" t="s">
        <v>14</v>
      </c>
      <c r="B74" s="80" t="s">
        <v>443</v>
      </c>
      <c r="C74" s="80">
        <v>49610642</v>
      </c>
      <c r="D74" s="80">
        <v>49646313</v>
      </c>
      <c r="E74" s="80">
        <v>35672</v>
      </c>
      <c r="F74" s="80">
        <v>250</v>
      </c>
      <c r="G74" s="80">
        <v>9</v>
      </c>
      <c r="H74" s="80">
        <v>241</v>
      </c>
      <c r="I74" s="80">
        <v>0.96399999999999997</v>
      </c>
      <c r="J74" s="80" t="s">
        <v>440</v>
      </c>
      <c r="K74" s="80">
        <v>0</v>
      </c>
      <c r="L74" s="80" t="s">
        <v>201</v>
      </c>
      <c r="M74" s="80">
        <v>2</v>
      </c>
      <c r="N74" s="80">
        <v>0</v>
      </c>
    </row>
    <row r="75" spans="1:14" ht="15.75" customHeight="1">
      <c r="A75" s="80" t="s">
        <v>14</v>
      </c>
      <c r="B75" s="80" t="s">
        <v>443</v>
      </c>
      <c r="C75" s="80">
        <v>49656261</v>
      </c>
      <c r="D75" s="80">
        <v>50059808</v>
      </c>
      <c r="E75" s="80">
        <v>403548</v>
      </c>
      <c r="F75" s="80">
        <v>14283</v>
      </c>
      <c r="G75" s="80">
        <v>8248</v>
      </c>
      <c r="H75" s="80">
        <v>6035</v>
      </c>
      <c r="I75" s="80">
        <v>0.42299999999999999</v>
      </c>
      <c r="J75" s="80" t="s">
        <v>439</v>
      </c>
      <c r="K75" s="80">
        <v>25</v>
      </c>
      <c r="L75" s="80">
        <v>0.48</v>
      </c>
      <c r="M75" s="80">
        <v>49</v>
      </c>
      <c r="N75" s="80">
        <v>0.40799999999999997</v>
      </c>
    </row>
    <row r="76" spans="1:14" ht="15.75" customHeight="1">
      <c r="A76" s="80" t="s">
        <v>14</v>
      </c>
      <c r="B76" s="80" t="s">
        <v>443</v>
      </c>
      <c r="C76" s="80">
        <v>64470811</v>
      </c>
      <c r="D76" s="80">
        <v>64477818</v>
      </c>
      <c r="E76" s="80">
        <v>7008</v>
      </c>
      <c r="F76" s="80">
        <v>91</v>
      </c>
      <c r="G76" s="80">
        <v>6</v>
      </c>
      <c r="H76" s="80">
        <v>85</v>
      </c>
      <c r="I76" s="80">
        <v>0.93400000000000005</v>
      </c>
      <c r="J76" s="80" t="s">
        <v>440</v>
      </c>
      <c r="K76" s="80">
        <v>0</v>
      </c>
      <c r="L76" s="80" t="s">
        <v>201</v>
      </c>
      <c r="M76" s="80">
        <v>1</v>
      </c>
      <c r="N76" s="80">
        <v>1</v>
      </c>
    </row>
    <row r="77" spans="1:14" ht="15.75" customHeight="1">
      <c r="A77" s="80" t="s">
        <v>14</v>
      </c>
      <c r="B77" s="80" t="s">
        <v>443</v>
      </c>
      <c r="C77" s="80">
        <v>175908638</v>
      </c>
      <c r="D77" s="80">
        <v>176046484</v>
      </c>
      <c r="E77" s="80">
        <v>137847</v>
      </c>
      <c r="F77" s="80">
        <v>1042</v>
      </c>
      <c r="G77" s="80">
        <v>663</v>
      </c>
      <c r="H77" s="80">
        <v>379</v>
      </c>
      <c r="I77" s="80">
        <v>0.36399999999999999</v>
      </c>
      <c r="J77" s="80" t="s">
        <v>439</v>
      </c>
      <c r="K77" s="80">
        <v>24</v>
      </c>
      <c r="L77" s="80">
        <v>0.91700000000000004</v>
      </c>
      <c r="M77" s="80">
        <v>27</v>
      </c>
      <c r="N77" s="80">
        <v>3.6999999999999998E-2</v>
      </c>
    </row>
    <row r="78" spans="1:14" ht="15.75" customHeight="1">
      <c r="A78" s="80" t="s">
        <v>14</v>
      </c>
      <c r="B78" s="80" t="s">
        <v>443</v>
      </c>
      <c r="C78" s="80">
        <v>177841866</v>
      </c>
      <c r="D78" s="80">
        <v>177957164</v>
      </c>
      <c r="E78" s="80">
        <v>115299</v>
      </c>
      <c r="F78" s="80">
        <v>555</v>
      </c>
      <c r="G78" s="80">
        <v>421</v>
      </c>
      <c r="H78" s="80">
        <v>134</v>
      </c>
      <c r="I78" s="80">
        <v>0.24099999999999999</v>
      </c>
      <c r="J78" s="80" t="s">
        <v>439</v>
      </c>
      <c r="K78" s="80">
        <v>1</v>
      </c>
      <c r="L78" s="80">
        <v>0</v>
      </c>
      <c r="M78" s="80">
        <v>0</v>
      </c>
      <c r="N78" s="80" t="s">
        <v>201</v>
      </c>
    </row>
    <row r="79" spans="1:14" ht="15.75" customHeight="1">
      <c r="A79" s="80" t="s">
        <v>14</v>
      </c>
      <c r="B79" s="80" t="s">
        <v>443</v>
      </c>
      <c r="C79" s="80">
        <v>179637595</v>
      </c>
      <c r="D79" s="80">
        <v>179655579</v>
      </c>
      <c r="E79" s="80">
        <v>17985</v>
      </c>
      <c r="F79" s="80">
        <v>179</v>
      </c>
      <c r="G79" s="80">
        <v>10</v>
      </c>
      <c r="H79" s="80">
        <v>169</v>
      </c>
      <c r="I79" s="80">
        <v>0.94399999999999995</v>
      </c>
      <c r="J79" s="80" t="s">
        <v>440</v>
      </c>
      <c r="K79" s="80">
        <v>1</v>
      </c>
      <c r="L79" s="80">
        <v>1</v>
      </c>
      <c r="M79" s="80">
        <v>17</v>
      </c>
      <c r="N79" s="80">
        <v>0.70599999999999996</v>
      </c>
    </row>
    <row r="80" spans="1:14" ht="15.75" customHeight="1">
      <c r="A80" s="80" t="s">
        <v>14</v>
      </c>
      <c r="B80" s="80" t="s">
        <v>444</v>
      </c>
      <c r="C80" s="80">
        <v>26738682</v>
      </c>
      <c r="D80" s="80">
        <v>26763103</v>
      </c>
      <c r="E80" s="80">
        <v>24422</v>
      </c>
      <c r="F80" s="80">
        <v>97</v>
      </c>
      <c r="G80" s="80">
        <v>44</v>
      </c>
      <c r="H80" s="80">
        <v>53</v>
      </c>
      <c r="I80" s="80">
        <v>0.54600000000000004</v>
      </c>
      <c r="J80" s="80" t="s">
        <v>439</v>
      </c>
      <c r="K80" s="80">
        <v>0</v>
      </c>
      <c r="L80" s="80" t="s">
        <v>201</v>
      </c>
      <c r="M80" s="80">
        <v>0</v>
      </c>
      <c r="N80" s="80" t="s">
        <v>201</v>
      </c>
    </row>
    <row r="81" spans="1:14" ht="15.75" customHeight="1">
      <c r="A81" s="80" t="s">
        <v>14</v>
      </c>
      <c r="B81" s="80" t="s">
        <v>444</v>
      </c>
      <c r="C81" s="80">
        <v>32004472</v>
      </c>
      <c r="D81" s="80">
        <v>32013924</v>
      </c>
      <c r="E81" s="80">
        <v>9453</v>
      </c>
      <c r="F81" s="80">
        <v>47</v>
      </c>
      <c r="G81" s="80">
        <v>47</v>
      </c>
      <c r="H81" s="80">
        <v>0</v>
      </c>
      <c r="I81" s="80">
        <v>0</v>
      </c>
      <c r="J81" s="80" t="s">
        <v>201</v>
      </c>
      <c r="K81" s="80">
        <v>0</v>
      </c>
      <c r="L81" s="80" t="s">
        <v>201</v>
      </c>
      <c r="M81" s="80">
        <v>0</v>
      </c>
      <c r="N81" s="80" t="s">
        <v>201</v>
      </c>
    </row>
    <row r="82" spans="1:14" ht="15.75" customHeight="1">
      <c r="A82" s="80" t="s">
        <v>14</v>
      </c>
      <c r="B82" s="80" t="s">
        <v>444</v>
      </c>
      <c r="C82" s="80">
        <v>106721120</v>
      </c>
      <c r="D82" s="80">
        <v>106724318</v>
      </c>
      <c r="E82" s="80">
        <v>3199</v>
      </c>
      <c r="F82" s="80">
        <v>18</v>
      </c>
      <c r="G82" s="80">
        <v>7</v>
      </c>
      <c r="H82" s="80">
        <v>11</v>
      </c>
      <c r="I82" s="80">
        <v>0.61099999999999999</v>
      </c>
      <c r="J82" s="80" t="s">
        <v>201</v>
      </c>
      <c r="K82" s="80">
        <v>2</v>
      </c>
      <c r="L82" s="80">
        <v>1</v>
      </c>
      <c r="M82" s="80">
        <v>1</v>
      </c>
      <c r="N82" s="80">
        <v>0</v>
      </c>
    </row>
    <row r="83" spans="1:14" ht="15.75" customHeight="1">
      <c r="A83" s="80" t="s">
        <v>14</v>
      </c>
      <c r="B83" s="80" t="s">
        <v>444</v>
      </c>
      <c r="C83" s="80">
        <v>170697957</v>
      </c>
      <c r="D83" s="80">
        <v>170745980</v>
      </c>
      <c r="E83" s="80">
        <v>48024</v>
      </c>
      <c r="F83" s="80">
        <v>39</v>
      </c>
      <c r="G83" s="80">
        <v>13</v>
      </c>
      <c r="H83" s="80">
        <v>26</v>
      </c>
      <c r="I83" s="80">
        <v>0.66700000000000004</v>
      </c>
      <c r="J83" s="80" t="s">
        <v>201</v>
      </c>
      <c r="K83" s="80">
        <v>0</v>
      </c>
      <c r="L83" s="80" t="s">
        <v>201</v>
      </c>
      <c r="M83" s="80">
        <v>0</v>
      </c>
      <c r="N83" s="80" t="s">
        <v>201</v>
      </c>
    </row>
    <row r="84" spans="1:14" ht="15.75" customHeight="1">
      <c r="A84" s="80" t="s">
        <v>14</v>
      </c>
      <c r="B84" s="80" t="s">
        <v>445</v>
      </c>
      <c r="C84" s="80">
        <v>5906707</v>
      </c>
      <c r="D84" s="80">
        <v>5978872</v>
      </c>
      <c r="E84" s="80">
        <v>72166</v>
      </c>
      <c r="F84" s="80">
        <v>212</v>
      </c>
      <c r="G84" s="80">
        <v>138</v>
      </c>
      <c r="H84" s="80">
        <v>74</v>
      </c>
      <c r="I84" s="80">
        <v>0.34899999999999998</v>
      </c>
      <c r="J84" s="80" t="s">
        <v>439</v>
      </c>
      <c r="K84" s="80">
        <v>15</v>
      </c>
      <c r="L84" s="80">
        <v>0.33300000000000002</v>
      </c>
      <c r="M84" s="80">
        <v>13</v>
      </c>
      <c r="N84" s="80">
        <v>0.46200000000000002</v>
      </c>
    </row>
    <row r="85" spans="1:14" ht="15.75" customHeight="1">
      <c r="A85" s="80" t="s">
        <v>14</v>
      </c>
      <c r="B85" s="80" t="s">
        <v>445</v>
      </c>
      <c r="C85" s="80">
        <v>6747086</v>
      </c>
      <c r="D85" s="80">
        <v>6826502</v>
      </c>
      <c r="E85" s="80">
        <v>79417</v>
      </c>
      <c r="F85" s="80">
        <v>236</v>
      </c>
      <c r="G85" s="80">
        <v>162</v>
      </c>
      <c r="H85" s="80">
        <v>74</v>
      </c>
      <c r="I85" s="80">
        <v>0.314</v>
      </c>
      <c r="J85" s="80" t="s">
        <v>439</v>
      </c>
      <c r="K85" s="80">
        <v>16</v>
      </c>
      <c r="L85" s="80">
        <v>0.25</v>
      </c>
      <c r="M85" s="80">
        <v>4</v>
      </c>
      <c r="N85" s="80">
        <v>0.25</v>
      </c>
    </row>
    <row r="86" spans="1:14" ht="15.75" customHeight="1">
      <c r="A86" s="80" t="s">
        <v>14</v>
      </c>
      <c r="B86" s="80" t="s">
        <v>445</v>
      </c>
      <c r="C86" s="80">
        <v>56937311</v>
      </c>
      <c r="D86" s="80">
        <v>57086047</v>
      </c>
      <c r="E86" s="80">
        <v>148737</v>
      </c>
      <c r="F86" s="80">
        <v>738</v>
      </c>
      <c r="G86" s="80">
        <v>542</v>
      </c>
      <c r="H86" s="80">
        <v>196</v>
      </c>
      <c r="I86" s="80">
        <v>0.26600000000000001</v>
      </c>
      <c r="J86" s="80" t="s">
        <v>439</v>
      </c>
      <c r="K86" s="80">
        <v>74</v>
      </c>
      <c r="L86" s="80">
        <v>0.44600000000000001</v>
      </c>
      <c r="M86" s="80">
        <v>26</v>
      </c>
      <c r="N86" s="80">
        <v>0.69199999999999995</v>
      </c>
    </row>
    <row r="87" spans="1:14" ht="15.75" customHeight="1">
      <c r="A87" s="80" t="s">
        <v>14</v>
      </c>
      <c r="B87" s="80" t="s">
        <v>445</v>
      </c>
      <c r="C87" s="80">
        <v>57617278</v>
      </c>
      <c r="D87" s="80">
        <v>57637738</v>
      </c>
      <c r="E87" s="80">
        <v>20461</v>
      </c>
      <c r="F87" s="80">
        <v>75</v>
      </c>
      <c r="G87" s="80">
        <v>38</v>
      </c>
      <c r="H87" s="80">
        <v>37</v>
      </c>
      <c r="I87" s="80">
        <v>0.49299999999999999</v>
      </c>
      <c r="J87" s="80" t="s">
        <v>439</v>
      </c>
      <c r="K87" s="80">
        <v>15</v>
      </c>
      <c r="L87" s="80">
        <v>0.46700000000000003</v>
      </c>
      <c r="M87" s="80">
        <v>11</v>
      </c>
      <c r="N87" s="80">
        <v>0.63600000000000001</v>
      </c>
    </row>
    <row r="88" spans="1:14" ht="15.75" customHeight="1">
      <c r="A88" s="80" t="s">
        <v>14</v>
      </c>
      <c r="B88" s="80" t="s">
        <v>445</v>
      </c>
      <c r="C88" s="80">
        <v>57828086</v>
      </c>
      <c r="D88" s="80">
        <v>57854620</v>
      </c>
      <c r="E88" s="80">
        <v>26535</v>
      </c>
      <c r="F88" s="80">
        <v>84</v>
      </c>
      <c r="G88" s="80">
        <v>48</v>
      </c>
      <c r="H88" s="80">
        <v>36</v>
      </c>
      <c r="I88" s="80">
        <v>0.42899999999999999</v>
      </c>
      <c r="J88" s="80" t="s">
        <v>439</v>
      </c>
      <c r="K88" s="80">
        <v>11</v>
      </c>
      <c r="L88" s="80">
        <v>0.54500000000000004</v>
      </c>
      <c r="M88" s="80">
        <v>8</v>
      </c>
      <c r="N88" s="80">
        <v>0.875</v>
      </c>
    </row>
    <row r="89" spans="1:14" ht="15.75" customHeight="1">
      <c r="A89" s="80" t="s">
        <v>14</v>
      </c>
      <c r="B89" s="80" t="s">
        <v>445</v>
      </c>
      <c r="C89" s="80">
        <v>60881137</v>
      </c>
      <c r="D89" s="80">
        <v>61282510</v>
      </c>
      <c r="E89" s="80">
        <v>401374</v>
      </c>
      <c r="F89" s="80">
        <v>2510</v>
      </c>
      <c r="G89" s="80">
        <v>1223</v>
      </c>
      <c r="H89" s="80">
        <v>1287</v>
      </c>
      <c r="I89" s="80">
        <v>0.51300000000000001</v>
      </c>
      <c r="J89" s="80" t="s">
        <v>439</v>
      </c>
      <c r="K89" s="80">
        <v>278</v>
      </c>
      <c r="L89" s="80">
        <v>0.54</v>
      </c>
      <c r="M89" s="80">
        <v>301</v>
      </c>
      <c r="N89" s="80">
        <v>0.51200000000000001</v>
      </c>
    </row>
    <row r="90" spans="1:14" ht="15.75" customHeight="1">
      <c r="A90" s="80" t="s">
        <v>14</v>
      </c>
      <c r="B90" s="80" t="s">
        <v>445</v>
      </c>
      <c r="C90" s="80">
        <v>61283482</v>
      </c>
      <c r="D90" s="80">
        <v>61324662</v>
      </c>
      <c r="E90" s="80">
        <v>41181</v>
      </c>
      <c r="F90" s="80">
        <v>29</v>
      </c>
      <c r="G90" s="80">
        <v>15</v>
      </c>
      <c r="H90" s="80">
        <v>14</v>
      </c>
      <c r="I90" s="80">
        <v>0.48299999999999998</v>
      </c>
      <c r="J90" s="80" t="s">
        <v>201</v>
      </c>
      <c r="K90" s="80">
        <v>1</v>
      </c>
      <c r="L90" s="80">
        <v>1</v>
      </c>
      <c r="M90" s="80">
        <v>1</v>
      </c>
      <c r="N90" s="80">
        <v>0</v>
      </c>
    </row>
    <row r="91" spans="1:14" ht="15.75" customHeight="1">
      <c r="A91" s="80" t="s">
        <v>14</v>
      </c>
      <c r="B91" s="80" t="s">
        <v>445</v>
      </c>
      <c r="C91" s="80">
        <v>61378460</v>
      </c>
      <c r="D91" s="80">
        <v>61526227</v>
      </c>
      <c r="E91" s="80">
        <v>147768</v>
      </c>
      <c r="F91" s="80">
        <v>194</v>
      </c>
      <c r="G91" s="80">
        <v>153</v>
      </c>
      <c r="H91" s="80">
        <v>41</v>
      </c>
      <c r="I91" s="80">
        <v>0.21099999999999999</v>
      </c>
      <c r="J91" s="80" t="s">
        <v>439</v>
      </c>
      <c r="K91" s="80">
        <v>9</v>
      </c>
      <c r="L91" s="80">
        <v>0.44400000000000001</v>
      </c>
      <c r="M91" s="80">
        <v>1</v>
      </c>
      <c r="N91" s="80">
        <v>1</v>
      </c>
    </row>
    <row r="92" spans="1:14" ht="15.75" customHeight="1">
      <c r="A92" s="80" t="s">
        <v>14</v>
      </c>
      <c r="B92" s="80" t="s">
        <v>445</v>
      </c>
      <c r="C92" s="80">
        <v>62026837</v>
      </c>
      <c r="D92" s="80">
        <v>62152593</v>
      </c>
      <c r="E92" s="80">
        <v>125757</v>
      </c>
      <c r="F92" s="80">
        <v>204</v>
      </c>
      <c r="G92" s="80">
        <v>75</v>
      </c>
      <c r="H92" s="80">
        <v>129</v>
      </c>
      <c r="I92" s="80">
        <v>0.63200000000000001</v>
      </c>
      <c r="J92" s="80" t="s">
        <v>439</v>
      </c>
      <c r="K92" s="80">
        <v>5</v>
      </c>
      <c r="L92" s="80">
        <v>0.4</v>
      </c>
      <c r="M92" s="80">
        <v>10</v>
      </c>
      <c r="N92" s="80">
        <v>1</v>
      </c>
    </row>
    <row r="93" spans="1:14" ht="15.75" customHeight="1">
      <c r="A93" s="80" t="s">
        <v>14</v>
      </c>
      <c r="B93" s="80" t="s">
        <v>445</v>
      </c>
      <c r="C93" s="80">
        <v>62156625</v>
      </c>
      <c r="D93" s="80">
        <v>62233976</v>
      </c>
      <c r="E93" s="80">
        <v>77352</v>
      </c>
      <c r="F93" s="80">
        <v>440</v>
      </c>
      <c r="G93" s="80">
        <v>23</v>
      </c>
      <c r="H93" s="80">
        <v>417</v>
      </c>
      <c r="I93" s="80">
        <v>0.94799999999999995</v>
      </c>
      <c r="J93" s="80" t="s">
        <v>440</v>
      </c>
      <c r="K93" s="80">
        <v>1</v>
      </c>
      <c r="L93" s="80">
        <v>0</v>
      </c>
      <c r="M93" s="80">
        <v>83</v>
      </c>
      <c r="N93" s="80">
        <v>0.61399999999999999</v>
      </c>
    </row>
    <row r="94" spans="1:14" ht="15.75" customHeight="1">
      <c r="A94" s="80" t="s">
        <v>14</v>
      </c>
      <c r="B94" s="80" t="s">
        <v>445</v>
      </c>
      <c r="C94" s="80">
        <v>62235565</v>
      </c>
      <c r="D94" s="80">
        <v>62284297</v>
      </c>
      <c r="E94" s="80">
        <v>48733</v>
      </c>
      <c r="F94" s="80">
        <v>406</v>
      </c>
      <c r="G94" s="80">
        <v>50</v>
      </c>
      <c r="H94" s="80">
        <v>356</v>
      </c>
      <c r="I94" s="80">
        <v>0.877</v>
      </c>
      <c r="J94" s="80" t="s">
        <v>440</v>
      </c>
      <c r="K94" s="80">
        <v>27</v>
      </c>
      <c r="L94" s="80">
        <v>0.70399999999999996</v>
      </c>
      <c r="M94" s="80">
        <v>139</v>
      </c>
      <c r="N94" s="80">
        <v>0.48899999999999999</v>
      </c>
    </row>
    <row r="95" spans="1:14" ht="15.75" customHeight="1">
      <c r="A95" s="80" t="s">
        <v>14</v>
      </c>
      <c r="B95" s="80" t="s">
        <v>445</v>
      </c>
      <c r="C95" s="80">
        <v>62291688</v>
      </c>
      <c r="D95" s="80">
        <v>62373989</v>
      </c>
      <c r="E95" s="80">
        <v>82302</v>
      </c>
      <c r="F95" s="80">
        <v>1022</v>
      </c>
      <c r="G95" s="80">
        <v>459</v>
      </c>
      <c r="H95" s="80">
        <v>563</v>
      </c>
      <c r="I95" s="80">
        <v>0.55100000000000005</v>
      </c>
      <c r="J95" s="80" t="s">
        <v>439</v>
      </c>
      <c r="K95" s="80">
        <v>59</v>
      </c>
      <c r="L95" s="80">
        <v>0.88100000000000001</v>
      </c>
      <c r="M95" s="80">
        <v>84</v>
      </c>
      <c r="N95" s="80">
        <v>0.107</v>
      </c>
    </row>
    <row r="96" spans="1:14" ht="15.75" customHeight="1">
      <c r="A96" s="80" t="s">
        <v>14</v>
      </c>
      <c r="B96" s="80" t="s">
        <v>445</v>
      </c>
      <c r="C96" s="80">
        <v>62374090</v>
      </c>
      <c r="D96" s="80">
        <v>62384564</v>
      </c>
      <c r="E96" s="80">
        <v>10475</v>
      </c>
      <c r="F96" s="80">
        <v>70</v>
      </c>
      <c r="G96" s="80">
        <v>7</v>
      </c>
      <c r="H96" s="80">
        <v>63</v>
      </c>
      <c r="I96" s="80">
        <v>0.9</v>
      </c>
      <c r="J96" s="80" t="s">
        <v>440</v>
      </c>
      <c r="K96" s="80">
        <v>2</v>
      </c>
      <c r="L96" s="80">
        <v>0</v>
      </c>
      <c r="M96" s="80">
        <v>15</v>
      </c>
      <c r="N96" s="80">
        <v>0.33300000000000002</v>
      </c>
    </row>
    <row r="97" spans="1:14" ht="15.75" customHeight="1">
      <c r="A97" s="80" t="s">
        <v>14</v>
      </c>
      <c r="B97" s="80" t="s">
        <v>445</v>
      </c>
      <c r="C97" s="80">
        <v>62384853</v>
      </c>
      <c r="D97" s="80">
        <v>62408568</v>
      </c>
      <c r="E97" s="80">
        <v>23716</v>
      </c>
      <c r="F97" s="80">
        <v>402</v>
      </c>
      <c r="G97" s="80">
        <v>196</v>
      </c>
      <c r="H97" s="80">
        <v>206</v>
      </c>
      <c r="I97" s="80">
        <v>0.51200000000000001</v>
      </c>
      <c r="J97" s="80" t="s">
        <v>439</v>
      </c>
      <c r="K97" s="80">
        <v>33</v>
      </c>
      <c r="L97" s="80">
        <v>0.51500000000000001</v>
      </c>
      <c r="M97" s="80">
        <v>16</v>
      </c>
      <c r="N97" s="80">
        <v>0.625</v>
      </c>
    </row>
    <row r="98" spans="1:14" ht="15.75" customHeight="1">
      <c r="A98" s="80" t="s">
        <v>14</v>
      </c>
      <c r="B98" s="80" t="s">
        <v>445</v>
      </c>
      <c r="C98" s="80">
        <v>62408577</v>
      </c>
      <c r="D98" s="80">
        <v>62456778</v>
      </c>
      <c r="E98" s="80">
        <v>48202</v>
      </c>
      <c r="F98" s="80">
        <v>611</v>
      </c>
      <c r="G98" s="80">
        <v>55</v>
      </c>
      <c r="H98" s="80">
        <v>556</v>
      </c>
      <c r="I98" s="80">
        <v>0.91</v>
      </c>
      <c r="J98" s="80" t="s">
        <v>440</v>
      </c>
      <c r="K98" s="80">
        <v>12</v>
      </c>
      <c r="L98" s="80">
        <v>0.25</v>
      </c>
      <c r="M98" s="80">
        <v>171</v>
      </c>
      <c r="N98" s="80">
        <v>0.54400000000000004</v>
      </c>
    </row>
    <row r="99" spans="1:14" ht="15.75" customHeight="1">
      <c r="A99" s="80" t="s">
        <v>14</v>
      </c>
      <c r="B99" s="80" t="s">
        <v>445</v>
      </c>
      <c r="C99" s="80">
        <v>63288943</v>
      </c>
      <c r="D99" s="80">
        <v>63348491</v>
      </c>
      <c r="E99" s="80">
        <v>59549</v>
      </c>
      <c r="F99" s="80">
        <v>119</v>
      </c>
      <c r="G99" s="80">
        <v>62</v>
      </c>
      <c r="H99" s="80">
        <v>57</v>
      </c>
      <c r="I99" s="80">
        <v>0.47899999999999998</v>
      </c>
      <c r="J99" s="80" t="s">
        <v>439</v>
      </c>
      <c r="K99" s="80">
        <v>7</v>
      </c>
      <c r="L99" s="80">
        <v>1</v>
      </c>
      <c r="M99" s="80">
        <v>15</v>
      </c>
      <c r="N99" s="80">
        <v>6.7000000000000004E-2</v>
      </c>
    </row>
    <row r="100" spans="1:14" ht="15.75" customHeight="1">
      <c r="A100" s="80" t="s">
        <v>14</v>
      </c>
      <c r="B100" s="80" t="s">
        <v>445</v>
      </c>
      <c r="C100" s="80">
        <v>63367442</v>
      </c>
      <c r="D100" s="80">
        <v>63382454</v>
      </c>
      <c r="E100" s="80">
        <v>15013</v>
      </c>
      <c r="F100" s="80">
        <v>78</v>
      </c>
      <c r="G100" s="80">
        <v>2</v>
      </c>
      <c r="H100" s="80">
        <v>76</v>
      </c>
      <c r="I100" s="80">
        <v>0.97399999999999998</v>
      </c>
      <c r="J100" s="80" t="s">
        <v>440</v>
      </c>
      <c r="K100" s="80">
        <v>1</v>
      </c>
      <c r="L100" s="80">
        <v>0</v>
      </c>
      <c r="M100" s="80">
        <v>11</v>
      </c>
      <c r="N100" s="80">
        <v>0.27300000000000002</v>
      </c>
    </row>
    <row r="101" spans="1:14" ht="15.75" customHeight="1">
      <c r="A101" s="80" t="s">
        <v>14</v>
      </c>
      <c r="B101" s="80" t="s">
        <v>445</v>
      </c>
      <c r="C101" s="80">
        <v>63487699</v>
      </c>
      <c r="D101" s="80">
        <v>63651382</v>
      </c>
      <c r="E101" s="80">
        <v>163684</v>
      </c>
      <c r="F101" s="80">
        <v>661</v>
      </c>
      <c r="G101" s="80">
        <v>506</v>
      </c>
      <c r="H101" s="80">
        <v>155</v>
      </c>
      <c r="I101" s="80">
        <v>0.23400000000000001</v>
      </c>
      <c r="J101" s="80" t="s">
        <v>439</v>
      </c>
      <c r="K101" s="80">
        <v>77</v>
      </c>
      <c r="L101" s="80">
        <v>0.64900000000000002</v>
      </c>
      <c r="M101" s="80">
        <v>27</v>
      </c>
      <c r="N101" s="80">
        <v>0.63</v>
      </c>
    </row>
    <row r="102" spans="1:14" ht="15.75" customHeight="1">
      <c r="A102" s="80" t="s">
        <v>14</v>
      </c>
      <c r="B102" s="80" t="s">
        <v>445</v>
      </c>
      <c r="C102" s="80">
        <v>65141339</v>
      </c>
      <c r="D102" s="80">
        <v>65525344</v>
      </c>
      <c r="E102" s="80">
        <v>384006</v>
      </c>
      <c r="F102" s="80">
        <v>2762</v>
      </c>
      <c r="G102" s="80">
        <v>73</v>
      </c>
      <c r="H102" s="80">
        <v>2689</v>
      </c>
      <c r="I102" s="80">
        <v>0.97399999999999998</v>
      </c>
      <c r="J102" s="80" t="s">
        <v>440</v>
      </c>
      <c r="K102" s="80">
        <v>0</v>
      </c>
      <c r="L102" s="80" t="s">
        <v>201</v>
      </c>
      <c r="M102" s="80">
        <v>18</v>
      </c>
      <c r="N102" s="80">
        <v>0.33300000000000002</v>
      </c>
    </row>
    <row r="103" spans="1:14" ht="15.75" customHeight="1">
      <c r="A103" s="80" t="s">
        <v>14</v>
      </c>
      <c r="B103" s="80" t="s">
        <v>445</v>
      </c>
      <c r="C103" s="80">
        <v>70961292</v>
      </c>
      <c r="D103" s="80">
        <v>70973827</v>
      </c>
      <c r="E103" s="80">
        <v>12536</v>
      </c>
      <c r="F103" s="80">
        <v>186</v>
      </c>
      <c r="G103" s="80">
        <v>1</v>
      </c>
      <c r="H103" s="80">
        <v>185</v>
      </c>
      <c r="I103" s="80">
        <v>0.995</v>
      </c>
      <c r="J103" s="80" t="s">
        <v>440</v>
      </c>
      <c r="K103" s="80">
        <v>0</v>
      </c>
      <c r="L103" s="80" t="s">
        <v>201</v>
      </c>
      <c r="M103" s="80">
        <v>8</v>
      </c>
      <c r="N103" s="80">
        <v>0.75</v>
      </c>
    </row>
    <row r="104" spans="1:14" ht="15.75" customHeight="1">
      <c r="A104" s="80" t="s">
        <v>14</v>
      </c>
      <c r="B104" s="80" t="s">
        <v>445</v>
      </c>
      <c r="C104" s="80">
        <v>143711190</v>
      </c>
      <c r="D104" s="80">
        <v>143872948</v>
      </c>
      <c r="E104" s="80">
        <v>161759</v>
      </c>
      <c r="F104" s="80">
        <v>490</v>
      </c>
      <c r="G104" s="80">
        <v>238</v>
      </c>
      <c r="H104" s="80">
        <v>252</v>
      </c>
      <c r="I104" s="80">
        <v>0.51400000000000001</v>
      </c>
      <c r="J104" s="80" t="s">
        <v>439</v>
      </c>
      <c r="K104" s="80">
        <v>40</v>
      </c>
      <c r="L104" s="80">
        <v>0.95</v>
      </c>
      <c r="M104" s="80">
        <v>27</v>
      </c>
      <c r="N104" s="80">
        <v>0.111</v>
      </c>
    </row>
    <row r="105" spans="1:14" ht="15.75" customHeight="1">
      <c r="A105" s="80" t="s">
        <v>14</v>
      </c>
      <c r="B105" s="80" t="s">
        <v>445</v>
      </c>
      <c r="C105" s="80">
        <v>144188053</v>
      </c>
      <c r="D105" s="80">
        <v>144251260</v>
      </c>
      <c r="E105" s="80">
        <v>63208</v>
      </c>
      <c r="F105" s="80">
        <v>236</v>
      </c>
      <c r="G105" s="80">
        <v>88</v>
      </c>
      <c r="H105" s="80">
        <v>148</v>
      </c>
      <c r="I105" s="80">
        <v>0.627</v>
      </c>
      <c r="J105" s="80" t="s">
        <v>439</v>
      </c>
      <c r="K105" s="80">
        <v>3</v>
      </c>
      <c r="L105" s="80">
        <v>0</v>
      </c>
      <c r="M105" s="80">
        <v>8</v>
      </c>
      <c r="N105" s="80">
        <v>0.75</v>
      </c>
    </row>
    <row r="106" spans="1:14" ht="15.75" customHeight="1">
      <c r="A106" s="80" t="s">
        <v>14</v>
      </c>
      <c r="B106" s="80" t="s">
        <v>445</v>
      </c>
      <c r="C106" s="80">
        <v>144253837</v>
      </c>
      <c r="D106" s="80">
        <v>144296189</v>
      </c>
      <c r="E106" s="80">
        <v>42353</v>
      </c>
      <c r="F106" s="80">
        <v>302</v>
      </c>
      <c r="G106" s="80">
        <v>16</v>
      </c>
      <c r="H106" s="80">
        <v>286</v>
      </c>
      <c r="I106" s="80">
        <v>0.94699999999999995</v>
      </c>
      <c r="J106" s="80" t="s">
        <v>440</v>
      </c>
      <c r="K106" s="80">
        <v>0</v>
      </c>
      <c r="L106" s="80" t="s">
        <v>201</v>
      </c>
      <c r="M106" s="80">
        <v>4</v>
      </c>
      <c r="N106" s="80">
        <v>0.5</v>
      </c>
    </row>
    <row r="107" spans="1:14" ht="15.75" customHeight="1">
      <c r="A107" s="80" t="s">
        <v>14</v>
      </c>
      <c r="B107" s="80" t="s">
        <v>445</v>
      </c>
      <c r="C107" s="80">
        <v>144296417</v>
      </c>
      <c r="D107" s="80">
        <v>144377200</v>
      </c>
      <c r="E107" s="80">
        <v>80784</v>
      </c>
      <c r="F107" s="80">
        <v>436</v>
      </c>
      <c r="G107" s="80">
        <v>352</v>
      </c>
      <c r="H107" s="80">
        <v>84</v>
      </c>
      <c r="I107" s="80">
        <v>0.193</v>
      </c>
      <c r="J107" s="80" t="s">
        <v>439</v>
      </c>
      <c r="K107" s="80">
        <v>37</v>
      </c>
      <c r="L107" s="80">
        <v>0.45900000000000002</v>
      </c>
      <c r="M107" s="80">
        <v>11</v>
      </c>
      <c r="N107" s="80">
        <v>0.63600000000000001</v>
      </c>
    </row>
    <row r="108" spans="1:14" ht="15.75" customHeight="1">
      <c r="A108" s="80" t="s">
        <v>14</v>
      </c>
      <c r="B108" s="80" t="s">
        <v>445</v>
      </c>
      <c r="C108" s="80">
        <v>150000281</v>
      </c>
      <c r="D108" s="80">
        <v>150005158</v>
      </c>
      <c r="E108" s="80">
        <v>4878</v>
      </c>
      <c r="F108" s="80">
        <v>116</v>
      </c>
      <c r="G108" s="80">
        <v>82</v>
      </c>
      <c r="H108" s="80">
        <v>34</v>
      </c>
      <c r="I108" s="80">
        <v>0.29299999999999998</v>
      </c>
      <c r="J108" s="80" t="s">
        <v>439</v>
      </c>
      <c r="K108" s="80">
        <v>2</v>
      </c>
      <c r="L108" s="80">
        <v>0</v>
      </c>
      <c r="M108" s="80">
        <v>0</v>
      </c>
      <c r="N108" s="80" t="s">
        <v>201</v>
      </c>
    </row>
    <row r="109" spans="1:14" ht="15.75" customHeight="1">
      <c r="A109" s="80" t="s">
        <v>14</v>
      </c>
      <c r="B109" s="80" t="s">
        <v>445</v>
      </c>
      <c r="C109" s="80">
        <v>152376994</v>
      </c>
      <c r="D109" s="80">
        <v>152404346</v>
      </c>
      <c r="E109" s="80">
        <v>27353</v>
      </c>
      <c r="F109" s="80">
        <v>301</v>
      </c>
      <c r="G109" s="80">
        <v>221</v>
      </c>
      <c r="H109" s="80">
        <v>80</v>
      </c>
      <c r="I109" s="80">
        <v>0.26600000000000001</v>
      </c>
      <c r="J109" s="80" t="s">
        <v>439</v>
      </c>
      <c r="K109" s="80">
        <v>34</v>
      </c>
      <c r="L109" s="80">
        <v>0.441</v>
      </c>
      <c r="M109" s="80">
        <v>23</v>
      </c>
      <c r="N109" s="80">
        <v>0</v>
      </c>
    </row>
    <row r="110" spans="1:14" ht="15.75" customHeight="1">
      <c r="A110" s="80" t="s">
        <v>14</v>
      </c>
      <c r="B110" s="80" t="s">
        <v>446</v>
      </c>
      <c r="C110" s="80">
        <v>2250154</v>
      </c>
      <c r="D110" s="80">
        <v>2479751</v>
      </c>
      <c r="E110" s="80">
        <v>229598</v>
      </c>
      <c r="F110" s="80">
        <v>491</v>
      </c>
      <c r="G110" s="80">
        <v>256</v>
      </c>
      <c r="H110" s="80">
        <v>235</v>
      </c>
      <c r="I110" s="80">
        <v>0.47899999999999998</v>
      </c>
      <c r="J110" s="80" t="s">
        <v>439</v>
      </c>
      <c r="K110" s="80">
        <v>2</v>
      </c>
      <c r="L110" s="80">
        <v>0.5</v>
      </c>
      <c r="M110" s="80">
        <v>3</v>
      </c>
      <c r="N110" s="80">
        <v>0</v>
      </c>
    </row>
    <row r="111" spans="1:14" ht="15.75" customHeight="1">
      <c r="A111" s="80" t="s">
        <v>14</v>
      </c>
      <c r="B111" s="80" t="s">
        <v>446</v>
      </c>
      <c r="C111" s="80">
        <v>7337897</v>
      </c>
      <c r="D111" s="80">
        <v>7618533</v>
      </c>
      <c r="E111" s="80">
        <v>280637</v>
      </c>
      <c r="F111" s="80">
        <v>1417</v>
      </c>
      <c r="G111" s="80">
        <v>693</v>
      </c>
      <c r="H111" s="80">
        <v>724</v>
      </c>
      <c r="I111" s="80">
        <v>0.51100000000000001</v>
      </c>
      <c r="J111" s="80" t="s">
        <v>439</v>
      </c>
      <c r="K111" s="80">
        <v>63</v>
      </c>
      <c r="L111" s="80">
        <v>3.2000000000000001E-2</v>
      </c>
      <c r="M111" s="80">
        <v>46</v>
      </c>
      <c r="N111" s="80">
        <v>0.69599999999999995</v>
      </c>
    </row>
    <row r="112" spans="1:14" ht="15.75" customHeight="1">
      <c r="A112" s="80" t="s">
        <v>14</v>
      </c>
      <c r="B112" s="80" t="s">
        <v>446</v>
      </c>
      <c r="C112" s="80">
        <v>7765525</v>
      </c>
      <c r="D112" s="80">
        <v>7912385</v>
      </c>
      <c r="E112" s="80">
        <v>146861</v>
      </c>
      <c r="F112" s="80">
        <v>626</v>
      </c>
      <c r="G112" s="80">
        <v>443</v>
      </c>
      <c r="H112" s="80">
        <v>183</v>
      </c>
      <c r="I112" s="80">
        <v>0.29199999999999998</v>
      </c>
      <c r="J112" s="80" t="s">
        <v>439</v>
      </c>
      <c r="K112" s="80">
        <v>37</v>
      </c>
      <c r="L112" s="80">
        <v>0.40500000000000003</v>
      </c>
      <c r="M112" s="80">
        <v>11</v>
      </c>
      <c r="N112" s="80">
        <v>0.90900000000000003</v>
      </c>
    </row>
    <row r="113" spans="1:14" ht="15.75" customHeight="1">
      <c r="A113" s="80" t="s">
        <v>14</v>
      </c>
      <c r="B113" s="80" t="s">
        <v>446</v>
      </c>
      <c r="C113" s="80">
        <v>7968463</v>
      </c>
      <c r="D113" s="80">
        <v>8195570</v>
      </c>
      <c r="E113" s="80">
        <v>227108</v>
      </c>
      <c r="F113" s="80">
        <v>1280</v>
      </c>
      <c r="G113" s="80">
        <v>272</v>
      </c>
      <c r="H113" s="80">
        <v>1008</v>
      </c>
      <c r="I113" s="80">
        <v>0.78800000000000003</v>
      </c>
      <c r="J113" s="80" t="s">
        <v>439</v>
      </c>
      <c r="K113" s="80">
        <v>53</v>
      </c>
      <c r="L113" s="80">
        <v>0.151</v>
      </c>
      <c r="M113" s="80">
        <v>93</v>
      </c>
      <c r="N113" s="80">
        <v>0.61299999999999999</v>
      </c>
    </row>
    <row r="114" spans="1:14" ht="15.75" customHeight="1">
      <c r="A114" s="80" t="s">
        <v>14</v>
      </c>
      <c r="B114" s="80" t="s">
        <v>446</v>
      </c>
      <c r="C114" s="80">
        <v>8196161</v>
      </c>
      <c r="D114" s="80">
        <v>8230466</v>
      </c>
      <c r="E114" s="80">
        <v>34306</v>
      </c>
      <c r="F114" s="80">
        <v>171</v>
      </c>
      <c r="G114" s="80">
        <v>1</v>
      </c>
      <c r="H114" s="80">
        <v>170</v>
      </c>
      <c r="I114" s="80">
        <v>0.99399999999999999</v>
      </c>
      <c r="J114" s="80" t="s">
        <v>440</v>
      </c>
      <c r="K114" s="80">
        <v>0</v>
      </c>
      <c r="L114" s="80" t="s">
        <v>201</v>
      </c>
      <c r="M114" s="80">
        <v>0</v>
      </c>
      <c r="N114" s="80" t="s">
        <v>201</v>
      </c>
    </row>
    <row r="115" spans="1:14" ht="15.75" customHeight="1">
      <c r="A115" s="80" t="s">
        <v>14</v>
      </c>
      <c r="B115" s="80" t="s">
        <v>446</v>
      </c>
      <c r="C115" s="80">
        <v>12158093</v>
      </c>
      <c r="D115" s="80">
        <v>12226511</v>
      </c>
      <c r="E115" s="80">
        <v>68419</v>
      </c>
      <c r="F115" s="80">
        <v>634</v>
      </c>
      <c r="G115" s="80">
        <v>496</v>
      </c>
      <c r="H115" s="80">
        <v>138</v>
      </c>
      <c r="I115" s="80">
        <v>0.218</v>
      </c>
      <c r="J115" s="80" t="s">
        <v>439</v>
      </c>
      <c r="K115" s="80">
        <v>29</v>
      </c>
      <c r="L115" s="80">
        <v>0.379</v>
      </c>
      <c r="M115" s="80">
        <v>6</v>
      </c>
      <c r="N115" s="80">
        <v>1</v>
      </c>
    </row>
    <row r="116" spans="1:14" ht="15.75" customHeight="1">
      <c r="A116" s="80" t="s">
        <v>14</v>
      </c>
      <c r="B116" s="80" t="s">
        <v>446</v>
      </c>
      <c r="C116" s="80">
        <v>12226754</v>
      </c>
      <c r="D116" s="80">
        <v>12233917</v>
      </c>
      <c r="E116" s="80">
        <v>7164</v>
      </c>
      <c r="F116" s="80">
        <v>75</v>
      </c>
      <c r="G116" s="80">
        <v>4</v>
      </c>
      <c r="H116" s="80">
        <v>71</v>
      </c>
      <c r="I116" s="80">
        <v>0.94699999999999995</v>
      </c>
      <c r="J116" s="80" t="s">
        <v>440</v>
      </c>
      <c r="K116" s="80">
        <v>0</v>
      </c>
      <c r="L116" s="80" t="s">
        <v>201</v>
      </c>
      <c r="M116" s="80">
        <v>0</v>
      </c>
      <c r="N116" s="80" t="s">
        <v>201</v>
      </c>
    </row>
    <row r="117" spans="1:14" ht="15.75" customHeight="1">
      <c r="A117" s="80" t="s">
        <v>14</v>
      </c>
      <c r="B117" s="80" t="s">
        <v>446</v>
      </c>
      <c r="C117" s="80">
        <v>12433930</v>
      </c>
      <c r="D117" s="80">
        <v>12602620</v>
      </c>
      <c r="E117" s="80">
        <v>168691</v>
      </c>
      <c r="F117" s="80">
        <v>3308</v>
      </c>
      <c r="G117" s="80">
        <v>2437</v>
      </c>
      <c r="H117" s="80">
        <v>871</v>
      </c>
      <c r="I117" s="80">
        <v>0.26300000000000001</v>
      </c>
      <c r="J117" s="80" t="s">
        <v>439</v>
      </c>
      <c r="K117" s="80">
        <v>289</v>
      </c>
      <c r="L117" s="80">
        <v>0.747</v>
      </c>
      <c r="M117" s="80">
        <v>74</v>
      </c>
      <c r="N117" s="80">
        <v>0.32400000000000001</v>
      </c>
    </row>
    <row r="118" spans="1:14" ht="15.75" customHeight="1">
      <c r="A118" s="80" t="s">
        <v>14</v>
      </c>
      <c r="B118" s="80" t="s">
        <v>446</v>
      </c>
      <c r="C118" s="80">
        <v>85647473</v>
      </c>
      <c r="D118" s="80">
        <v>85820071</v>
      </c>
      <c r="E118" s="80">
        <v>172599</v>
      </c>
      <c r="F118" s="80">
        <v>1042</v>
      </c>
      <c r="G118" s="80">
        <v>654</v>
      </c>
      <c r="H118" s="80">
        <v>388</v>
      </c>
      <c r="I118" s="80">
        <v>0.372</v>
      </c>
      <c r="J118" s="80" t="s">
        <v>439</v>
      </c>
      <c r="K118" s="80">
        <v>28</v>
      </c>
      <c r="L118" s="80">
        <v>0.39300000000000002</v>
      </c>
      <c r="M118" s="80">
        <v>14</v>
      </c>
      <c r="N118" s="80">
        <v>0.42899999999999999</v>
      </c>
    </row>
    <row r="119" spans="1:14" ht="15.75" customHeight="1">
      <c r="A119" s="80" t="s">
        <v>14</v>
      </c>
      <c r="B119" s="80" t="s">
        <v>447</v>
      </c>
      <c r="C119" s="80">
        <v>38967861</v>
      </c>
      <c r="D119" s="80">
        <v>39112281</v>
      </c>
      <c r="E119" s="80">
        <v>144421</v>
      </c>
      <c r="F119" s="80">
        <v>1506</v>
      </c>
      <c r="G119" s="80">
        <v>1121</v>
      </c>
      <c r="H119" s="80">
        <v>385</v>
      </c>
      <c r="I119" s="80">
        <v>0.25600000000000001</v>
      </c>
      <c r="J119" s="80" t="s">
        <v>439</v>
      </c>
      <c r="K119" s="80">
        <v>289</v>
      </c>
      <c r="L119" s="80">
        <v>0.47799999999999998</v>
      </c>
      <c r="M119" s="80">
        <v>69</v>
      </c>
      <c r="N119" s="80">
        <v>0.76800000000000002</v>
      </c>
    </row>
    <row r="120" spans="1:14" ht="15.75" customHeight="1">
      <c r="A120" s="80" t="s">
        <v>14</v>
      </c>
      <c r="B120" s="80" t="s">
        <v>447</v>
      </c>
      <c r="C120" s="80">
        <v>39822327</v>
      </c>
      <c r="D120" s="80">
        <v>40678269</v>
      </c>
      <c r="E120" s="80">
        <v>855943</v>
      </c>
      <c r="F120" s="80">
        <v>1519</v>
      </c>
      <c r="G120" s="80">
        <v>649</v>
      </c>
      <c r="H120" s="80">
        <v>870</v>
      </c>
      <c r="I120" s="80">
        <v>0.57299999999999995</v>
      </c>
      <c r="J120" s="80" t="s">
        <v>439</v>
      </c>
      <c r="K120" s="80">
        <v>45</v>
      </c>
      <c r="L120" s="80">
        <v>0.53300000000000003</v>
      </c>
      <c r="M120" s="80">
        <v>66</v>
      </c>
      <c r="N120" s="80">
        <v>0.21199999999999999</v>
      </c>
    </row>
    <row r="121" spans="1:14" ht="15.75" customHeight="1">
      <c r="A121" s="80" t="s">
        <v>14</v>
      </c>
      <c r="B121" s="80" t="s">
        <v>447</v>
      </c>
      <c r="C121" s="80">
        <v>40691369</v>
      </c>
      <c r="D121" s="80">
        <v>40868523</v>
      </c>
      <c r="E121" s="80">
        <v>177155</v>
      </c>
      <c r="F121" s="80">
        <v>1059</v>
      </c>
      <c r="G121" s="80">
        <v>384</v>
      </c>
      <c r="H121" s="80">
        <v>675</v>
      </c>
      <c r="I121" s="80">
        <v>0.63700000000000001</v>
      </c>
      <c r="J121" s="80" t="s">
        <v>439</v>
      </c>
      <c r="K121" s="80">
        <v>0</v>
      </c>
      <c r="L121" s="80" t="s">
        <v>201</v>
      </c>
      <c r="M121" s="80">
        <v>4</v>
      </c>
      <c r="N121" s="80">
        <v>0.75</v>
      </c>
    </row>
    <row r="122" spans="1:14" ht="15.75" customHeight="1">
      <c r="A122" s="80" t="s">
        <v>14</v>
      </c>
      <c r="B122" s="80" t="s">
        <v>447</v>
      </c>
      <c r="C122" s="80">
        <v>40868525</v>
      </c>
      <c r="D122" s="80">
        <v>41128923</v>
      </c>
      <c r="E122" s="80">
        <v>260399</v>
      </c>
      <c r="F122" s="80">
        <v>6488</v>
      </c>
      <c r="G122" s="80">
        <v>2922</v>
      </c>
      <c r="H122" s="80">
        <v>3566</v>
      </c>
      <c r="I122" s="80">
        <v>0.55000000000000004</v>
      </c>
      <c r="J122" s="80" t="s">
        <v>439</v>
      </c>
      <c r="K122" s="80">
        <v>1063</v>
      </c>
      <c r="L122" s="80">
        <v>0.61199999999999999</v>
      </c>
      <c r="M122" s="80">
        <v>1250</v>
      </c>
      <c r="N122" s="80">
        <v>0.378</v>
      </c>
    </row>
    <row r="123" spans="1:14" ht="15.75" customHeight="1">
      <c r="A123" s="80" t="s">
        <v>14</v>
      </c>
      <c r="B123" s="80" t="s">
        <v>447</v>
      </c>
      <c r="C123" s="80">
        <v>41199924</v>
      </c>
      <c r="D123" s="80">
        <v>41768332</v>
      </c>
      <c r="E123" s="80">
        <v>568409</v>
      </c>
      <c r="F123" s="80">
        <v>3505</v>
      </c>
      <c r="G123" s="80">
        <v>1786</v>
      </c>
      <c r="H123" s="80">
        <v>1719</v>
      </c>
      <c r="I123" s="80">
        <v>0.49</v>
      </c>
      <c r="J123" s="80" t="s">
        <v>439</v>
      </c>
      <c r="K123" s="80">
        <v>316</v>
      </c>
      <c r="L123" s="80">
        <v>0.63300000000000001</v>
      </c>
      <c r="M123" s="80">
        <v>408</v>
      </c>
      <c r="N123" s="80">
        <v>0.47099999999999997</v>
      </c>
    </row>
    <row r="124" spans="1:14" ht="15.75" customHeight="1">
      <c r="A124" s="80" t="s">
        <v>14</v>
      </c>
      <c r="B124" s="80" t="s">
        <v>447</v>
      </c>
      <c r="C124" s="80">
        <v>41768334</v>
      </c>
      <c r="D124" s="80">
        <v>42093866</v>
      </c>
      <c r="E124" s="80">
        <v>325533</v>
      </c>
      <c r="F124" s="80">
        <v>1174</v>
      </c>
      <c r="G124" s="80">
        <v>820</v>
      </c>
      <c r="H124" s="80">
        <v>354</v>
      </c>
      <c r="I124" s="80">
        <v>0.30199999999999999</v>
      </c>
      <c r="J124" s="80" t="s">
        <v>439</v>
      </c>
      <c r="K124" s="80">
        <v>130</v>
      </c>
      <c r="L124" s="80">
        <v>0.51500000000000001</v>
      </c>
      <c r="M124" s="80">
        <v>50</v>
      </c>
      <c r="N124" s="80">
        <v>0.42</v>
      </c>
    </row>
    <row r="125" spans="1:14" ht="15.75" customHeight="1">
      <c r="A125" s="80" t="s">
        <v>14</v>
      </c>
      <c r="B125" s="80" t="s">
        <v>447</v>
      </c>
      <c r="C125" s="80">
        <v>42233872</v>
      </c>
      <c r="D125" s="80">
        <v>42273599</v>
      </c>
      <c r="E125" s="80">
        <v>39728</v>
      </c>
      <c r="F125" s="80">
        <v>496</v>
      </c>
      <c r="G125" s="80">
        <v>342</v>
      </c>
      <c r="H125" s="80">
        <v>154</v>
      </c>
      <c r="I125" s="80">
        <v>0.31</v>
      </c>
      <c r="J125" s="80" t="s">
        <v>439</v>
      </c>
      <c r="K125" s="80">
        <v>101</v>
      </c>
      <c r="L125" s="80">
        <v>0.74299999999999999</v>
      </c>
      <c r="M125" s="80">
        <v>40</v>
      </c>
      <c r="N125" s="80">
        <v>2.5000000000000001E-2</v>
      </c>
    </row>
    <row r="126" spans="1:14" ht="15.75" customHeight="1">
      <c r="A126" s="80" t="s">
        <v>14</v>
      </c>
      <c r="B126" s="80" t="s">
        <v>447</v>
      </c>
      <c r="C126" s="80">
        <v>42273791</v>
      </c>
      <c r="D126" s="80">
        <v>42294357</v>
      </c>
      <c r="E126" s="80">
        <v>20567</v>
      </c>
      <c r="F126" s="80">
        <v>189</v>
      </c>
      <c r="G126" s="80">
        <v>98</v>
      </c>
      <c r="H126" s="80">
        <v>91</v>
      </c>
      <c r="I126" s="80">
        <v>0.48099999999999998</v>
      </c>
      <c r="J126" s="80" t="s">
        <v>439</v>
      </c>
      <c r="K126" s="80">
        <v>38</v>
      </c>
      <c r="L126" s="80">
        <v>0.86799999999999999</v>
      </c>
      <c r="M126" s="80">
        <v>31</v>
      </c>
      <c r="N126" s="80">
        <v>9.7000000000000003E-2</v>
      </c>
    </row>
    <row r="127" spans="1:14" ht="15.75" customHeight="1">
      <c r="A127" s="80" t="s">
        <v>14</v>
      </c>
      <c r="B127" s="80" t="s">
        <v>447</v>
      </c>
      <c r="C127" s="80">
        <v>42321112</v>
      </c>
      <c r="D127" s="80">
        <v>42416141</v>
      </c>
      <c r="E127" s="80">
        <v>95030</v>
      </c>
      <c r="F127" s="80">
        <v>999</v>
      </c>
      <c r="G127" s="80">
        <v>640</v>
      </c>
      <c r="H127" s="80">
        <v>359</v>
      </c>
      <c r="I127" s="80">
        <v>0.35899999999999999</v>
      </c>
      <c r="J127" s="80" t="s">
        <v>439</v>
      </c>
      <c r="K127" s="80">
        <v>276</v>
      </c>
      <c r="L127" s="80">
        <v>0.51400000000000001</v>
      </c>
      <c r="M127" s="80">
        <v>145</v>
      </c>
      <c r="N127" s="80">
        <v>0.82799999999999996</v>
      </c>
    </row>
    <row r="128" spans="1:14" ht="15.75" customHeight="1">
      <c r="A128" s="80" t="s">
        <v>14</v>
      </c>
      <c r="B128" s="80" t="s">
        <v>447</v>
      </c>
      <c r="C128" s="80">
        <v>42632195</v>
      </c>
      <c r="D128" s="80">
        <v>42661718</v>
      </c>
      <c r="E128" s="80">
        <v>29524</v>
      </c>
      <c r="F128" s="80">
        <v>95</v>
      </c>
      <c r="G128" s="80">
        <v>11</v>
      </c>
      <c r="H128" s="80">
        <v>84</v>
      </c>
      <c r="I128" s="80">
        <v>0.88400000000000001</v>
      </c>
      <c r="J128" s="80" t="s">
        <v>440</v>
      </c>
      <c r="K128" s="80">
        <v>0</v>
      </c>
      <c r="L128" s="80" t="s">
        <v>201</v>
      </c>
      <c r="M128" s="80">
        <v>0</v>
      </c>
      <c r="N128" s="80" t="s">
        <v>201</v>
      </c>
    </row>
    <row r="129" spans="1:14" ht="15.75" customHeight="1">
      <c r="A129" s="80" t="s">
        <v>14</v>
      </c>
      <c r="B129" s="80" t="s">
        <v>447</v>
      </c>
      <c r="C129" s="80">
        <v>43175116</v>
      </c>
      <c r="D129" s="80">
        <v>43189572</v>
      </c>
      <c r="E129" s="80">
        <v>14457</v>
      </c>
      <c r="F129" s="80">
        <v>185</v>
      </c>
      <c r="G129" s="80">
        <v>143</v>
      </c>
      <c r="H129" s="80">
        <v>42</v>
      </c>
      <c r="I129" s="80">
        <v>0.22700000000000001</v>
      </c>
      <c r="J129" s="80" t="s">
        <v>439</v>
      </c>
      <c r="K129" s="80">
        <v>78</v>
      </c>
      <c r="L129" s="80">
        <v>0.32100000000000001</v>
      </c>
      <c r="M129" s="80">
        <v>33</v>
      </c>
      <c r="N129" s="80">
        <v>0.84799999999999998</v>
      </c>
    </row>
    <row r="130" spans="1:14" ht="15.75" customHeight="1">
      <c r="A130" s="80" t="s">
        <v>14</v>
      </c>
      <c r="B130" s="80" t="s">
        <v>447</v>
      </c>
      <c r="C130" s="80">
        <v>60518635</v>
      </c>
      <c r="D130" s="80">
        <v>60869743</v>
      </c>
      <c r="E130" s="80">
        <v>351109</v>
      </c>
      <c r="F130" s="80">
        <v>727</v>
      </c>
      <c r="G130" s="80">
        <v>55</v>
      </c>
      <c r="H130" s="80">
        <v>672</v>
      </c>
      <c r="I130" s="80">
        <v>0.92400000000000004</v>
      </c>
      <c r="J130" s="80" t="s">
        <v>440</v>
      </c>
      <c r="K130" s="80">
        <v>13</v>
      </c>
      <c r="L130" s="80">
        <v>0.46200000000000002</v>
      </c>
      <c r="M130" s="80">
        <v>24</v>
      </c>
      <c r="N130" s="80">
        <v>0.58299999999999996</v>
      </c>
    </row>
    <row r="131" spans="1:14" ht="15.75" customHeight="1">
      <c r="A131" s="80" t="s">
        <v>14</v>
      </c>
      <c r="B131" s="80" t="s">
        <v>447</v>
      </c>
      <c r="C131" s="80">
        <v>61128340</v>
      </c>
      <c r="D131" s="80">
        <v>61231967</v>
      </c>
      <c r="E131" s="80">
        <v>103628</v>
      </c>
      <c r="F131" s="80">
        <v>221</v>
      </c>
      <c r="G131" s="80">
        <v>139</v>
      </c>
      <c r="H131" s="80">
        <v>82</v>
      </c>
      <c r="I131" s="80">
        <v>0.371</v>
      </c>
      <c r="J131" s="80" t="s">
        <v>439</v>
      </c>
      <c r="K131" s="80">
        <v>11</v>
      </c>
      <c r="L131" s="80">
        <v>0.27300000000000002</v>
      </c>
      <c r="M131" s="80">
        <v>3</v>
      </c>
      <c r="N131" s="80">
        <v>0.66700000000000004</v>
      </c>
    </row>
    <row r="132" spans="1:14" ht="15.75" customHeight="1">
      <c r="A132" s="80" t="s">
        <v>14</v>
      </c>
      <c r="B132" s="80" t="s">
        <v>447</v>
      </c>
      <c r="C132" s="80">
        <v>61281966</v>
      </c>
      <c r="D132" s="80">
        <v>61468809</v>
      </c>
      <c r="E132" s="80">
        <v>186844</v>
      </c>
      <c r="F132" s="80">
        <v>217</v>
      </c>
      <c r="G132" s="80">
        <v>9</v>
      </c>
      <c r="H132" s="80">
        <v>208</v>
      </c>
      <c r="I132" s="80">
        <v>0.95899999999999996</v>
      </c>
      <c r="J132" s="80" t="s">
        <v>440</v>
      </c>
      <c r="K132" s="80">
        <v>1</v>
      </c>
      <c r="L132" s="80">
        <v>0</v>
      </c>
      <c r="M132" s="80">
        <v>12</v>
      </c>
      <c r="N132" s="80">
        <v>0.5</v>
      </c>
    </row>
    <row r="133" spans="1:14" ht="15.75" customHeight="1">
      <c r="A133" s="80" t="s">
        <v>14</v>
      </c>
      <c r="B133" s="80" t="s">
        <v>447</v>
      </c>
      <c r="C133" s="80">
        <v>61785368</v>
      </c>
      <c r="D133" s="80">
        <v>62149739</v>
      </c>
      <c r="E133" s="80">
        <v>364372</v>
      </c>
      <c r="F133" s="80">
        <v>1102</v>
      </c>
      <c r="G133" s="80">
        <v>693</v>
      </c>
      <c r="H133" s="80">
        <v>409</v>
      </c>
      <c r="I133" s="80">
        <v>0.371</v>
      </c>
      <c r="J133" s="80" t="s">
        <v>439</v>
      </c>
      <c r="K133" s="80">
        <v>53</v>
      </c>
      <c r="L133" s="80">
        <v>0.34</v>
      </c>
      <c r="M133" s="80">
        <v>30</v>
      </c>
      <c r="N133" s="80">
        <v>0.9</v>
      </c>
    </row>
    <row r="134" spans="1:14" ht="15.75" customHeight="1">
      <c r="A134" s="80" t="s">
        <v>14</v>
      </c>
      <c r="B134" s="80" t="s">
        <v>447</v>
      </c>
      <c r="C134" s="80">
        <v>62249738</v>
      </c>
      <c r="D134" s="80">
        <v>62748833</v>
      </c>
      <c r="E134" s="80">
        <v>499096</v>
      </c>
      <c r="F134" s="80">
        <v>790</v>
      </c>
      <c r="G134" s="80">
        <v>390</v>
      </c>
      <c r="H134" s="80">
        <v>400</v>
      </c>
      <c r="I134" s="80">
        <v>0.50600000000000001</v>
      </c>
      <c r="J134" s="80" t="s">
        <v>439</v>
      </c>
      <c r="K134" s="80">
        <v>23</v>
      </c>
      <c r="L134" s="80">
        <v>0.26100000000000001</v>
      </c>
      <c r="M134" s="80">
        <v>20</v>
      </c>
      <c r="N134" s="80">
        <v>0.6</v>
      </c>
    </row>
    <row r="135" spans="1:14" ht="15.75" customHeight="1">
      <c r="A135" s="80" t="s">
        <v>14</v>
      </c>
      <c r="B135" s="80" t="s">
        <v>447</v>
      </c>
      <c r="C135" s="80">
        <v>62798832</v>
      </c>
      <c r="D135" s="80">
        <v>63202863</v>
      </c>
      <c r="E135" s="80">
        <v>404032</v>
      </c>
      <c r="F135" s="80">
        <v>2630</v>
      </c>
      <c r="G135" s="80">
        <v>841</v>
      </c>
      <c r="H135" s="80">
        <v>1789</v>
      </c>
      <c r="I135" s="80">
        <v>0.68</v>
      </c>
      <c r="J135" s="80" t="s">
        <v>439</v>
      </c>
      <c r="K135" s="80">
        <v>42</v>
      </c>
      <c r="L135" s="80">
        <v>0.85699999999999998</v>
      </c>
      <c r="M135" s="80">
        <v>162</v>
      </c>
      <c r="N135" s="80">
        <v>0.32700000000000001</v>
      </c>
    </row>
    <row r="136" spans="1:14" ht="15.75" customHeight="1">
      <c r="A136" s="80" t="s">
        <v>14</v>
      </c>
      <c r="B136" s="80" t="s">
        <v>447</v>
      </c>
      <c r="C136" s="80">
        <v>63252862</v>
      </c>
      <c r="D136" s="80">
        <v>63492265</v>
      </c>
      <c r="E136" s="80">
        <v>239404</v>
      </c>
      <c r="F136" s="80">
        <v>973</v>
      </c>
      <c r="G136" s="80">
        <v>439</v>
      </c>
      <c r="H136" s="80">
        <v>534</v>
      </c>
      <c r="I136" s="80">
        <v>0.54900000000000004</v>
      </c>
      <c r="J136" s="80" t="s">
        <v>439</v>
      </c>
      <c r="K136" s="80">
        <v>56</v>
      </c>
      <c r="L136" s="80">
        <v>1</v>
      </c>
      <c r="M136" s="80">
        <v>49</v>
      </c>
      <c r="N136" s="80">
        <v>0.53100000000000003</v>
      </c>
    </row>
    <row r="137" spans="1:14" ht="15.75" customHeight="1">
      <c r="A137" s="80" t="s">
        <v>14</v>
      </c>
      <c r="B137" s="80" t="s">
        <v>447</v>
      </c>
      <c r="C137" s="80">
        <v>63542264</v>
      </c>
      <c r="D137" s="80">
        <v>63777033</v>
      </c>
      <c r="E137" s="80">
        <v>234770</v>
      </c>
      <c r="F137" s="80">
        <v>1538</v>
      </c>
      <c r="G137" s="80">
        <v>106</v>
      </c>
      <c r="H137" s="80">
        <v>1432</v>
      </c>
      <c r="I137" s="80">
        <v>0.93100000000000005</v>
      </c>
      <c r="J137" s="80" t="s">
        <v>440</v>
      </c>
      <c r="K137" s="80">
        <v>8</v>
      </c>
      <c r="L137" s="80">
        <v>0.625</v>
      </c>
      <c r="M137" s="80">
        <v>46</v>
      </c>
      <c r="N137" s="80">
        <v>0.23899999999999999</v>
      </c>
    </row>
    <row r="138" spans="1:14" ht="15.75" customHeight="1">
      <c r="A138" s="80" t="s">
        <v>14</v>
      </c>
      <c r="B138" s="80" t="s">
        <v>447</v>
      </c>
      <c r="C138" s="80">
        <v>63784194</v>
      </c>
      <c r="D138" s="80">
        <v>63836260</v>
      </c>
      <c r="E138" s="80">
        <v>52067</v>
      </c>
      <c r="F138" s="80">
        <v>1377</v>
      </c>
      <c r="G138" s="80">
        <v>477</v>
      </c>
      <c r="H138" s="80">
        <v>900</v>
      </c>
      <c r="I138" s="80">
        <v>0.65400000000000003</v>
      </c>
      <c r="J138" s="80" t="s">
        <v>439</v>
      </c>
      <c r="K138" s="80">
        <v>308</v>
      </c>
      <c r="L138" s="80">
        <v>0.47699999999999998</v>
      </c>
      <c r="M138" s="80">
        <v>460</v>
      </c>
      <c r="N138" s="80">
        <v>0.37</v>
      </c>
    </row>
    <row r="139" spans="1:14" ht="15.75" customHeight="1">
      <c r="A139" s="80" t="s">
        <v>14</v>
      </c>
      <c r="B139" s="80" t="s">
        <v>447</v>
      </c>
      <c r="C139" s="80">
        <v>63836660</v>
      </c>
      <c r="D139" s="80">
        <v>63918448</v>
      </c>
      <c r="E139" s="80">
        <v>81789</v>
      </c>
      <c r="F139" s="80">
        <v>806</v>
      </c>
      <c r="G139" s="80">
        <v>93</v>
      </c>
      <c r="H139" s="80">
        <v>713</v>
      </c>
      <c r="I139" s="80">
        <v>0.88500000000000001</v>
      </c>
      <c r="J139" s="80" t="s">
        <v>440</v>
      </c>
      <c r="K139" s="80">
        <v>23</v>
      </c>
      <c r="L139" s="80">
        <v>0.69599999999999995</v>
      </c>
      <c r="M139" s="80">
        <v>60</v>
      </c>
      <c r="N139" s="80">
        <v>0.26700000000000002</v>
      </c>
    </row>
    <row r="140" spans="1:14" ht="15.75" customHeight="1">
      <c r="A140" s="80" t="s">
        <v>14</v>
      </c>
      <c r="B140" s="80" t="s">
        <v>447</v>
      </c>
      <c r="C140" s="80">
        <v>63968447</v>
      </c>
      <c r="D140" s="80">
        <v>64135014</v>
      </c>
      <c r="E140" s="80">
        <v>166568</v>
      </c>
      <c r="F140" s="80">
        <v>1339</v>
      </c>
      <c r="G140" s="80">
        <v>101</v>
      </c>
      <c r="H140" s="80">
        <v>1238</v>
      </c>
      <c r="I140" s="80">
        <v>0.92500000000000004</v>
      </c>
      <c r="J140" s="80" t="s">
        <v>440</v>
      </c>
      <c r="K140" s="80">
        <v>0</v>
      </c>
      <c r="L140" s="80" t="s">
        <v>201</v>
      </c>
      <c r="M140" s="80">
        <v>2</v>
      </c>
      <c r="N140" s="80">
        <v>1</v>
      </c>
    </row>
    <row r="141" spans="1:14" ht="15.75" customHeight="1">
      <c r="A141" s="80" t="s">
        <v>14</v>
      </c>
      <c r="B141" s="80" t="s">
        <v>447</v>
      </c>
      <c r="C141" s="80">
        <v>64315162</v>
      </c>
      <c r="D141" s="80">
        <v>64712634</v>
      </c>
      <c r="E141" s="80">
        <v>397473</v>
      </c>
      <c r="F141" s="80">
        <v>986</v>
      </c>
      <c r="G141" s="80">
        <v>194</v>
      </c>
      <c r="H141" s="80">
        <v>792</v>
      </c>
      <c r="I141" s="80">
        <v>0.80300000000000005</v>
      </c>
      <c r="J141" s="80" t="s">
        <v>439</v>
      </c>
      <c r="K141" s="80">
        <v>34</v>
      </c>
      <c r="L141" s="80">
        <v>0.11799999999999999</v>
      </c>
      <c r="M141" s="80">
        <v>157</v>
      </c>
      <c r="N141" s="80">
        <v>0.46500000000000002</v>
      </c>
    </row>
    <row r="142" spans="1:14" ht="15.75" customHeight="1">
      <c r="A142" s="80" t="s">
        <v>14</v>
      </c>
      <c r="B142" s="80" t="s">
        <v>447</v>
      </c>
      <c r="C142" s="80">
        <v>64724183</v>
      </c>
      <c r="D142" s="80">
        <v>65325124</v>
      </c>
      <c r="E142" s="80">
        <v>600942</v>
      </c>
      <c r="F142" s="80">
        <v>1321</v>
      </c>
      <c r="G142" s="80">
        <v>713</v>
      </c>
      <c r="H142" s="80">
        <v>608</v>
      </c>
      <c r="I142" s="80">
        <v>0.46</v>
      </c>
      <c r="J142" s="80" t="s">
        <v>439</v>
      </c>
      <c r="K142" s="80">
        <v>47</v>
      </c>
      <c r="L142" s="80">
        <v>0.51100000000000001</v>
      </c>
      <c r="M142" s="80">
        <v>41</v>
      </c>
      <c r="N142" s="80">
        <v>0.39</v>
      </c>
    </row>
    <row r="143" spans="1:14" ht="15.75" customHeight="1">
      <c r="A143" s="80" t="s">
        <v>14</v>
      </c>
      <c r="B143" s="80" t="s">
        <v>447</v>
      </c>
      <c r="C143" s="80">
        <v>65645191</v>
      </c>
      <c r="D143" s="80">
        <v>66183068</v>
      </c>
      <c r="E143" s="80">
        <v>537878</v>
      </c>
      <c r="F143" s="80">
        <v>1313</v>
      </c>
      <c r="G143" s="80">
        <v>936</v>
      </c>
      <c r="H143" s="80">
        <v>377</v>
      </c>
      <c r="I143" s="80">
        <v>0.28699999999999998</v>
      </c>
      <c r="J143" s="80" t="s">
        <v>439</v>
      </c>
      <c r="K143" s="80">
        <v>66</v>
      </c>
      <c r="L143" s="80">
        <v>0.54500000000000004</v>
      </c>
      <c r="M143" s="80">
        <v>38</v>
      </c>
      <c r="N143" s="80">
        <v>0.57899999999999996</v>
      </c>
    </row>
    <row r="144" spans="1:14" ht="15.75" customHeight="1">
      <c r="A144" s="80" t="s">
        <v>14</v>
      </c>
      <c r="B144" s="80" t="s">
        <v>447</v>
      </c>
      <c r="C144" s="80">
        <v>66183460</v>
      </c>
      <c r="D144" s="80">
        <v>66351268</v>
      </c>
      <c r="E144" s="80">
        <v>167809</v>
      </c>
      <c r="F144" s="80">
        <v>649</v>
      </c>
      <c r="G144" s="80">
        <v>245</v>
      </c>
      <c r="H144" s="80">
        <v>404</v>
      </c>
      <c r="I144" s="80">
        <v>0.622</v>
      </c>
      <c r="J144" s="80" t="s">
        <v>439</v>
      </c>
      <c r="K144" s="80">
        <v>5</v>
      </c>
      <c r="L144" s="80">
        <v>0.8</v>
      </c>
      <c r="M144" s="80">
        <v>5</v>
      </c>
      <c r="N144" s="80">
        <v>1</v>
      </c>
    </row>
    <row r="145" spans="1:14" ht="15.75" customHeight="1">
      <c r="A145" s="80" t="s">
        <v>14</v>
      </c>
      <c r="B145" s="80" t="s">
        <v>447</v>
      </c>
      <c r="C145" s="80">
        <v>66352225</v>
      </c>
      <c r="D145" s="80">
        <v>66391388</v>
      </c>
      <c r="E145" s="80">
        <v>39164</v>
      </c>
      <c r="F145" s="80">
        <v>116</v>
      </c>
      <c r="G145" s="80">
        <v>69</v>
      </c>
      <c r="H145" s="80">
        <v>47</v>
      </c>
      <c r="I145" s="80">
        <v>0.40500000000000003</v>
      </c>
      <c r="J145" s="80" t="s">
        <v>439</v>
      </c>
      <c r="K145" s="80">
        <v>2</v>
      </c>
      <c r="L145" s="80">
        <v>0</v>
      </c>
      <c r="M145" s="80">
        <v>1</v>
      </c>
      <c r="N145" s="80">
        <v>0</v>
      </c>
    </row>
    <row r="146" spans="1:14" ht="15.75" customHeight="1">
      <c r="A146" s="80" t="s">
        <v>14</v>
      </c>
      <c r="B146" s="80" t="s">
        <v>447</v>
      </c>
      <c r="C146" s="80">
        <v>66591387</v>
      </c>
      <c r="D146" s="80">
        <v>67920553</v>
      </c>
      <c r="E146" s="80">
        <v>1329167</v>
      </c>
      <c r="F146" s="80">
        <v>4307</v>
      </c>
      <c r="G146" s="80">
        <v>1422</v>
      </c>
      <c r="H146" s="80">
        <v>2885</v>
      </c>
      <c r="I146" s="80">
        <v>0.67</v>
      </c>
      <c r="J146" s="80" t="s">
        <v>439</v>
      </c>
      <c r="K146" s="80">
        <v>200</v>
      </c>
      <c r="L146" s="80">
        <v>0.42</v>
      </c>
      <c r="M146" s="80">
        <v>236</v>
      </c>
      <c r="N146" s="80">
        <v>0.85599999999999998</v>
      </c>
    </row>
    <row r="147" spans="1:14" ht="15.75" customHeight="1">
      <c r="A147" s="80" t="s">
        <v>14</v>
      </c>
      <c r="B147" s="80" t="s">
        <v>448</v>
      </c>
      <c r="C147" s="80">
        <v>37105154</v>
      </c>
      <c r="D147" s="80">
        <v>37113528</v>
      </c>
      <c r="E147" s="80">
        <v>8375</v>
      </c>
      <c r="F147" s="80">
        <v>108</v>
      </c>
      <c r="G147" s="80">
        <v>61</v>
      </c>
      <c r="H147" s="80">
        <v>47</v>
      </c>
      <c r="I147" s="80">
        <v>0.435</v>
      </c>
      <c r="J147" s="80" t="s">
        <v>439</v>
      </c>
      <c r="K147" s="80">
        <v>5</v>
      </c>
      <c r="L147" s="80">
        <v>1</v>
      </c>
      <c r="M147" s="80">
        <v>5</v>
      </c>
      <c r="N147" s="80">
        <v>0</v>
      </c>
    </row>
    <row r="148" spans="1:14" ht="15.75" customHeight="1">
      <c r="A148" s="80" t="s">
        <v>14</v>
      </c>
      <c r="B148" s="80" t="s">
        <v>448</v>
      </c>
      <c r="C148" s="80">
        <v>38901868</v>
      </c>
      <c r="D148" s="80">
        <v>38920239</v>
      </c>
      <c r="E148" s="80">
        <v>18372</v>
      </c>
      <c r="F148" s="80">
        <v>659</v>
      </c>
      <c r="G148" s="80">
        <v>365</v>
      </c>
      <c r="H148" s="80">
        <v>294</v>
      </c>
      <c r="I148" s="80">
        <v>0.44600000000000001</v>
      </c>
      <c r="J148" s="80" t="s">
        <v>439</v>
      </c>
      <c r="K148" s="80">
        <v>20</v>
      </c>
      <c r="L148" s="80">
        <v>0.7</v>
      </c>
      <c r="M148" s="80">
        <v>6</v>
      </c>
      <c r="N148" s="80">
        <v>0</v>
      </c>
    </row>
    <row r="149" spans="1:14" ht="15.75" customHeight="1">
      <c r="A149" s="80" t="s">
        <v>14</v>
      </c>
      <c r="B149" s="80" t="s">
        <v>448</v>
      </c>
      <c r="C149" s="80">
        <v>38942612</v>
      </c>
      <c r="D149" s="80">
        <v>38966688</v>
      </c>
      <c r="E149" s="80">
        <v>24077</v>
      </c>
      <c r="F149" s="80">
        <v>295</v>
      </c>
      <c r="G149" s="80">
        <v>226</v>
      </c>
      <c r="H149" s="80">
        <v>69</v>
      </c>
      <c r="I149" s="80">
        <v>0.23400000000000001</v>
      </c>
      <c r="J149" s="80" t="s">
        <v>439</v>
      </c>
      <c r="K149" s="80">
        <v>113</v>
      </c>
      <c r="L149" s="80">
        <v>0.59299999999999997</v>
      </c>
      <c r="M149" s="80">
        <v>58</v>
      </c>
      <c r="N149" s="80">
        <v>0.13800000000000001</v>
      </c>
    </row>
    <row r="150" spans="1:14" ht="15.75" customHeight="1">
      <c r="A150" s="80" t="s">
        <v>14</v>
      </c>
      <c r="B150" s="80" t="s">
        <v>448</v>
      </c>
      <c r="C150" s="80">
        <v>41843713</v>
      </c>
      <c r="D150" s="80">
        <v>41916266</v>
      </c>
      <c r="E150" s="80">
        <v>72554</v>
      </c>
      <c r="F150" s="80">
        <v>14007</v>
      </c>
      <c r="G150" s="80">
        <v>8590</v>
      </c>
      <c r="H150" s="80">
        <v>5417</v>
      </c>
      <c r="I150" s="80">
        <v>0.38700000000000001</v>
      </c>
      <c r="J150" s="80" t="s">
        <v>439</v>
      </c>
      <c r="K150" s="80">
        <v>2281</v>
      </c>
      <c r="L150" s="80">
        <v>0.52800000000000002</v>
      </c>
      <c r="M150" s="80">
        <v>1483</v>
      </c>
      <c r="N150" s="80">
        <v>0.247</v>
      </c>
    </row>
    <row r="151" spans="1:14" ht="15.75" customHeight="1">
      <c r="A151" s="80" t="s">
        <v>14</v>
      </c>
      <c r="B151" s="80" t="s">
        <v>448</v>
      </c>
      <c r="C151" s="80">
        <v>48060520</v>
      </c>
      <c r="D151" s="80">
        <v>48098332</v>
      </c>
      <c r="E151" s="80">
        <v>37813</v>
      </c>
      <c r="F151" s="80">
        <v>108</v>
      </c>
      <c r="G151" s="80">
        <v>73</v>
      </c>
      <c r="H151" s="80">
        <v>35</v>
      </c>
      <c r="I151" s="80">
        <v>0.32400000000000001</v>
      </c>
      <c r="J151" s="80" t="s">
        <v>439</v>
      </c>
      <c r="K151" s="80">
        <v>4</v>
      </c>
      <c r="L151" s="80">
        <v>0.25</v>
      </c>
      <c r="M151" s="80">
        <v>1</v>
      </c>
      <c r="N151" s="80">
        <v>0</v>
      </c>
    </row>
    <row r="152" spans="1:14" ht="15.75" customHeight="1">
      <c r="A152" s="80" t="s">
        <v>14</v>
      </c>
      <c r="B152" s="80" t="s">
        <v>448</v>
      </c>
      <c r="C152" s="80">
        <v>50751431</v>
      </c>
      <c r="D152" s="80">
        <v>50776265</v>
      </c>
      <c r="E152" s="80">
        <v>24835</v>
      </c>
      <c r="F152" s="80">
        <v>217</v>
      </c>
      <c r="G152" s="80">
        <v>170</v>
      </c>
      <c r="H152" s="80">
        <v>47</v>
      </c>
      <c r="I152" s="80">
        <v>0.217</v>
      </c>
      <c r="J152" s="80" t="s">
        <v>439</v>
      </c>
      <c r="K152" s="80">
        <v>60</v>
      </c>
      <c r="L152" s="80">
        <v>0.36699999999999999</v>
      </c>
      <c r="M152" s="80">
        <v>11</v>
      </c>
      <c r="N152" s="80">
        <v>0.36399999999999999</v>
      </c>
    </row>
    <row r="153" spans="1:14" ht="15.75" customHeight="1">
      <c r="A153" s="80" t="s">
        <v>14</v>
      </c>
      <c r="B153" s="80" t="s">
        <v>448</v>
      </c>
      <c r="C153" s="80">
        <v>55007488</v>
      </c>
      <c r="D153" s="80">
        <v>55013651</v>
      </c>
      <c r="E153" s="80">
        <v>6164</v>
      </c>
      <c r="F153" s="80">
        <v>26</v>
      </c>
      <c r="G153" s="80">
        <v>14</v>
      </c>
      <c r="H153" s="80">
        <v>12</v>
      </c>
      <c r="I153" s="80">
        <v>0.46200000000000002</v>
      </c>
      <c r="J153" s="80" t="s">
        <v>201</v>
      </c>
      <c r="K153" s="80">
        <v>0</v>
      </c>
      <c r="L153" s="80" t="s">
        <v>201</v>
      </c>
      <c r="M153" s="80">
        <v>0</v>
      </c>
      <c r="N153" s="80" t="s">
        <v>201</v>
      </c>
    </row>
    <row r="154" spans="1:14" ht="15.75" customHeight="1">
      <c r="A154" s="80" t="s">
        <v>14</v>
      </c>
      <c r="B154" s="80" t="s">
        <v>448</v>
      </c>
      <c r="C154" s="80">
        <v>87438086</v>
      </c>
      <c r="D154" s="80">
        <v>87474115</v>
      </c>
      <c r="E154" s="80">
        <v>36030</v>
      </c>
      <c r="F154" s="80">
        <v>123</v>
      </c>
      <c r="G154" s="80">
        <v>87</v>
      </c>
      <c r="H154" s="80">
        <v>36</v>
      </c>
      <c r="I154" s="80">
        <v>0.29299999999999998</v>
      </c>
      <c r="J154" s="80" t="s">
        <v>439</v>
      </c>
      <c r="K154" s="80">
        <v>8</v>
      </c>
      <c r="L154" s="80">
        <v>0.125</v>
      </c>
      <c r="M154" s="80">
        <v>0</v>
      </c>
      <c r="N154" s="80" t="s">
        <v>201</v>
      </c>
    </row>
    <row r="155" spans="1:14" ht="15.75" customHeight="1">
      <c r="A155" s="80" t="s">
        <v>14</v>
      </c>
      <c r="B155" s="80" t="s">
        <v>448</v>
      </c>
      <c r="C155" s="80">
        <v>91443234</v>
      </c>
      <c r="D155" s="80">
        <v>91446667</v>
      </c>
      <c r="E155" s="80">
        <v>3434</v>
      </c>
      <c r="F155" s="80">
        <v>31</v>
      </c>
      <c r="G155" s="80">
        <v>1</v>
      </c>
      <c r="H155" s="80">
        <v>30</v>
      </c>
      <c r="I155" s="80">
        <v>0.96799999999999997</v>
      </c>
      <c r="J155" s="80" t="s">
        <v>201</v>
      </c>
      <c r="K155" s="80">
        <v>0</v>
      </c>
      <c r="L155" s="80" t="s">
        <v>201</v>
      </c>
      <c r="M155" s="80">
        <v>0</v>
      </c>
      <c r="N155" s="80" t="s">
        <v>201</v>
      </c>
    </row>
    <row r="156" spans="1:14" ht="15.75" customHeight="1">
      <c r="A156" s="80" t="s">
        <v>14</v>
      </c>
      <c r="B156" s="80" t="s">
        <v>448</v>
      </c>
      <c r="C156" s="80">
        <v>103250876</v>
      </c>
      <c r="D156" s="80">
        <v>103251323</v>
      </c>
      <c r="E156" s="80">
        <v>448</v>
      </c>
      <c r="F156" s="80">
        <v>24</v>
      </c>
      <c r="G156" s="80">
        <v>13</v>
      </c>
      <c r="H156" s="80">
        <v>11</v>
      </c>
      <c r="I156" s="80">
        <v>0.45800000000000002</v>
      </c>
      <c r="J156" s="80" t="s">
        <v>201</v>
      </c>
      <c r="K156" s="80">
        <v>0</v>
      </c>
      <c r="L156" s="80" t="s">
        <v>201</v>
      </c>
      <c r="M156" s="80">
        <v>0</v>
      </c>
      <c r="N156" s="80" t="s">
        <v>201</v>
      </c>
    </row>
    <row r="157" spans="1:14" ht="15.75" customHeight="1">
      <c r="A157" s="80" t="s">
        <v>14</v>
      </c>
      <c r="B157" s="80" t="s">
        <v>448</v>
      </c>
      <c r="C157" s="80">
        <v>133687141</v>
      </c>
      <c r="D157" s="80">
        <v>133690467</v>
      </c>
      <c r="E157" s="80">
        <v>3327</v>
      </c>
      <c r="F157" s="80">
        <v>1623</v>
      </c>
      <c r="G157" s="80">
        <v>758</v>
      </c>
      <c r="H157" s="80">
        <v>865</v>
      </c>
      <c r="I157" s="80">
        <v>0.53300000000000003</v>
      </c>
      <c r="J157" s="80" t="s">
        <v>439</v>
      </c>
      <c r="K157" s="80">
        <v>160</v>
      </c>
      <c r="L157" s="80">
        <v>0.52500000000000002</v>
      </c>
      <c r="M157" s="80">
        <v>190</v>
      </c>
      <c r="N157" s="80">
        <v>0.42099999999999999</v>
      </c>
    </row>
    <row r="158" spans="1:14" ht="15.75" customHeight="1">
      <c r="A158" s="80" t="s">
        <v>14</v>
      </c>
      <c r="B158" s="80" t="s">
        <v>449</v>
      </c>
      <c r="C158" s="80">
        <v>311349</v>
      </c>
      <c r="D158" s="80">
        <v>319319</v>
      </c>
      <c r="E158" s="80">
        <v>7971</v>
      </c>
      <c r="F158" s="80">
        <v>101</v>
      </c>
      <c r="G158" s="80">
        <v>11</v>
      </c>
      <c r="H158" s="80">
        <v>90</v>
      </c>
      <c r="I158" s="80">
        <v>0.89100000000000001</v>
      </c>
      <c r="J158" s="80" t="s">
        <v>440</v>
      </c>
      <c r="K158" s="80">
        <v>0</v>
      </c>
      <c r="L158" s="80" t="s">
        <v>201</v>
      </c>
      <c r="M158" s="80">
        <v>13</v>
      </c>
      <c r="N158" s="80">
        <v>0.38500000000000001</v>
      </c>
    </row>
    <row r="159" spans="1:14" ht="15.75" customHeight="1">
      <c r="A159" s="80" t="s">
        <v>14</v>
      </c>
      <c r="B159" s="80" t="s">
        <v>449</v>
      </c>
      <c r="C159" s="80">
        <v>1894045</v>
      </c>
      <c r="D159" s="80">
        <v>1915665</v>
      </c>
      <c r="E159" s="80">
        <v>21621</v>
      </c>
      <c r="F159" s="80">
        <v>298</v>
      </c>
      <c r="G159" s="80">
        <v>3</v>
      </c>
      <c r="H159" s="80">
        <v>295</v>
      </c>
      <c r="I159" s="80">
        <v>0.99</v>
      </c>
      <c r="J159" s="80" t="s">
        <v>440</v>
      </c>
      <c r="K159" s="80">
        <v>0</v>
      </c>
      <c r="L159" s="80" t="s">
        <v>201</v>
      </c>
      <c r="M159" s="80">
        <v>28</v>
      </c>
      <c r="N159" s="80">
        <v>0.67900000000000005</v>
      </c>
    </row>
    <row r="160" spans="1:14" ht="15.75" customHeight="1">
      <c r="A160" s="80" t="s">
        <v>14</v>
      </c>
      <c r="B160" s="80" t="s">
        <v>449</v>
      </c>
      <c r="C160" s="80">
        <v>4274130</v>
      </c>
      <c r="D160" s="80">
        <v>4292550</v>
      </c>
      <c r="E160" s="80">
        <v>18421</v>
      </c>
      <c r="F160" s="80">
        <v>101</v>
      </c>
      <c r="G160" s="80">
        <v>20</v>
      </c>
      <c r="H160" s="80">
        <v>81</v>
      </c>
      <c r="I160" s="80">
        <v>0.80200000000000005</v>
      </c>
      <c r="J160" s="80" t="s">
        <v>439</v>
      </c>
      <c r="K160" s="80">
        <v>0</v>
      </c>
      <c r="L160" s="80" t="s">
        <v>201</v>
      </c>
      <c r="M160" s="80">
        <v>2</v>
      </c>
      <c r="N160" s="80">
        <v>0</v>
      </c>
    </row>
    <row r="161" spans="1:14" ht="15.75" customHeight="1">
      <c r="A161" s="80" t="s">
        <v>14</v>
      </c>
      <c r="B161" s="80" t="s">
        <v>449</v>
      </c>
      <c r="C161" s="80">
        <v>49710944</v>
      </c>
      <c r="D161" s="80">
        <v>49728264</v>
      </c>
      <c r="E161" s="80">
        <v>17321</v>
      </c>
      <c r="F161" s="80">
        <v>136</v>
      </c>
      <c r="G161" s="80">
        <v>21</v>
      </c>
      <c r="H161" s="80">
        <v>115</v>
      </c>
      <c r="I161" s="80">
        <v>0.84599999999999997</v>
      </c>
      <c r="J161" s="80" t="s">
        <v>440</v>
      </c>
      <c r="K161" s="80">
        <v>7</v>
      </c>
      <c r="L161" s="80">
        <v>0.42899999999999999</v>
      </c>
      <c r="M161" s="80">
        <v>30</v>
      </c>
      <c r="N161" s="80">
        <v>0.53300000000000003</v>
      </c>
    </row>
    <row r="162" spans="1:14" ht="15.75" customHeight="1">
      <c r="A162" s="80" t="s">
        <v>14</v>
      </c>
      <c r="B162" s="80" t="s">
        <v>449</v>
      </c>
      <c r="C162" s="80">
        <v>50132879</v>
      </c>
      <c r="D162" s="80">
        <v>50347138</v>
      </c>
      <c r="E162" s="80">
        <v>214260</v>
      </c>
      <c r="F162" s="80">
        <v>2439</v>
      </c>
      <c r="G162" s="80">
        <v>37</v>
      </c>
      <c r="H162" s="80">
        <v>2402</v>
      </c>
      <c r="I162" s="80">
        <v>0.98499999999999999</v>
      </c>
      <c r="J162" s="80" t="s">
        <v>440</v>
      </c>
      <c r="K162" s="80">
        <v>12</v>
      </c>
      <c r="L162" s="80">
        <v>0.58299999999999996</v>
      </c>
      <c r="M162" s="80">
        <v>577</v>
      </c>
      <c r="N162" s="80">
        <v>0.44500000000000001</v>
      </c>
    </row>
    <row r="163" spans="1:14" ht="15.75" customHeight="1">
      <c r="A163" s="80" t="s">
        <v>14</v>
      </c>
      <c r="B163" s="80" t="s">
        <v>449</v>
      </c>
      <c r="C163" s="80">
        <v>62095373</v>
      </c>
      <c r="D163" s="80">
        <v>62101049</v>
      </c>
      <c r="E163" s="80">
        <v>5677</v>
      </c>
      <c r="F163" s="80">
        <v>35</v>
      </c>
      <c r="G163" s="80">
        <v>4</v>
      </c>
      <c r="H163" s="80">
        <v>31</v>
      </c>
      <c r="I163" s="80">
        <v>0.88600000000000001</v>
      </c>
      <c r="J163" s="80" t="s">
        <v>201</v>
      </c>
      <c r="K163" s="80">
        <v>0</v>
      </c>
      <c r="L163" s="80" t="s">
        <v>201</v>
      </c>
      <c r="M163" s="80">
        <v>0</v>
      </c>
      <c r="N163" s="80" t="s">
        <v>201</v>
      </c>
    </row>
    <row r="164" spans="1:14" ht="15.75" customHeight="1">
      <c r="A164" s="80" t="s">
        <v>14</v>
      </c>
      <c r="B164" s="80" t="s">
        <v>450</v>
      </c>
      <c r="C164" s="80">
        <v>10000</v>
      </c>
      <c r="D164" s="80">
        <v>76659</v>
      </c>
      <c r="E164" s="80">
        <v>66660</v>
      </c>
      <c r="F164" s="80">
        <v>1016</v>
      </c>
      <c r="G164" s="80">
        <v>660</v>
      </c>
      <c r="H164" s="80">
        <v>356</v>
      </c>
      <c r="I164" s="80">
        <v>0.35</v>
      </c>
      <c r="J164" s="80" t="s">
        <v>439</v>
      </c>
      <c r="K164" s="80">
        <v>221</v>
      </c>
      <c r="L164" s="80">
        <v>0.23499999999999999</v>
      </c>
      <c r="M164" s="80">
        <v>129</v>
      </c>
      <c r="N164" s="80">
        <v>0.41099999999999998</v>
      </c>
    </row>
    <row r="165" spans="1:14" ht="15.75" customHeight="1">
      <c r="A165" s="80" t="s">
        <v>14</v>
      </c>
      <c r="B165" s="80" t="s">
        <v>450</v>
      </c>
      <c r="C165" s="80">
        <v>9288194</v>
      </c>
      <c r="D165" s="80">
        <v>9317625</v>
      </c>
      <c r="E165" s="80">
        <v>29432</v>
      </c>
      <c r="F165" s="80">
        <v>370</v>
      </c>
      <c r="G165" s="80">
        <v>300</v>
      </c>
      <c r="H165" s="80">
        <v>70</v>
      </c>
      <c r="I165" s="80">
        <v>0.189</v>
      </c>
      <c r="J165" s="80" t="s">
        <v>439</v>
      </c>
      <c r="K165" s="80">
        <v>110</v>
      </c>
      <c r="L165" s="80">
        <v>0.46400000000000002</v>
      </c>
      <c r="M165" s="80">
        <v>15</v>
      </c>
      <c r="N165" s="80">
        <v>0.46700000000000003</v>
      </c>
    </row>
    <row r="166" spans="1:14" ht="15.75" customHeight="1">
      <c r="A166" s="80" t="s">
        <v>14</v>
      </c>
      <c r="B166" s="80" t="s">
        <v>450</v>
      </c>
      <c r="C166" s="80">
        <v>9431321</v>
      </c>
      <c r="D166" s="80">
        <v>9446586</v>
      </c>
      <c r="E166" s="80">
        <v>15266</v>
      </c>
      <c r="F166" s="80">
        <v>105</v>
      </c>
      <c r="G166" s="80">
        <v>68</v>
      </c>
      <c r="H166" s="80">
        <v>37</v>
      </c>
      <c r="I166" s="80">
        <v>0.35199999999999998</v>
      </c>
      <c r="J166" s="80" t="s">
        <v>439</v>
      </c>
      <c r="K166" s="80">
        <v>20</v>
      </c>
      <c r="L166" s="80">
        <v>0.7</v>
      </c>
      <c r="M166" s="80">
        <v>2</v>
      </c>
      <c r="N166" s="80">
        <v>0.5</v>
      </c>
    </row>
    <row r="167" spans="1:14" ht="15.75" customHeight="1">
      <c r="A167" s="80" t="s">
        <v>14</v>
      </c>
      <c r="B167" s="80" t="s">
        <v>450</v>
      </c>
      <c r="C167" s="80">
        <v>17770977</v>
      </c>
      <c r="D167" s="80">
        <v>17858410</v>
      </c>
      <c r="E167" s="80">
        <v>87434</v>
      </c>
      <c r="F167" s="80">
        <v>738</v>
      </c>
      <c r="G167" s="80">
        <v>13</v>
      </c>
      <c r="H167" s="80">
        <v>725</v>
      </c>
      <c r="I167" s="80">
        <v>0.98199999999999998</v>
      </c>
      <c r="J167" s="80" t="s">
        <v>440</v>
      </c>
      <c r="K167" s="80">
        <v>1</v>
      </c>
      <c r="L167" s="80">
        <v>1</v>
      </c>
      <c r="M167" s="80">
        <v>69</v>
      </c>
      <c r="N167" s="80">
        <v>0.47799999999999998</v>
      </c>
    </row>
    <row r="168" spans="1:14" ht="15.75" customHeight="1">
      <c r="A168" s="80" t="s">
        <v>14</v>
      </c>
      <c r="B168" s="80" t="s">
        <v>450</v>
      </c>
      <c r="C168" s="80">
        <v>34769408</v>
      </c>
      <c r="D168" s="80">
        <v>34820574</v>
      </c>
      <c r="E168" s="80">
        <v>51167</v>
      </c>
      <c r="F168" s="80">
        <v>207</v>
      </c>
      <c r="G168" s="80">
        <v>4</v>
      </c>
      <c r="H168" s="80">
        <v>203</v>
      </c>
      <c r="I168" s="80">
        <v>0.98099999999999998</v>
      </c>
      <c r="J168" s="80" t="s">
        <v>440</v>
      </c>
      <c r="K168" s="80">
        <v>0</v>
      </c>
      <c r="L168" s="80" t="s">
        <v>201</v>
      </c>
      <c r="M168" s="80">
        <v>6</v>
      </c>
      <c r="N168" s="80">
        <v>0.66700000000000004</v>
      </c>
    </row>
    <row r="169" spans="1:14" ht="15.75" customHeight="1">
      <c r="A169" s="80" t="s">
        <v>14</v>
      </c>
      <c r="B169" s="80" t="s">
        <v>450</v>
      </c>
      <c r="C169" s="80">
        <v>34835366</v>
      </c>
      <c r="D169" s="80">
        <v>37185253</v>
      </c>
      <c r="E169" s="80">
        <v>2349888</v>
      </c>
      <c r="F169" s="80">
        <v>5392</v>
      </c>
      <c r="G169" s="80">
        <v>67</v>
      </c>
      <c r="H169" s="80">
        <v>5325</v>
      </c>
      <c r="I169" s="80">
        <v>0.98799999999999999</v>
      </c>
      <c r="J169" s="80" t="s">
        <v>440</v>
      </c>
      <c r="K169" s="80">
        <v>0</v>
      </c>
      <c r="L169" s="80" t="s">
        <v>201</v>
      </c>
      <c r="M169" s="80">
        <v>97</v>
      </c>
      <c r="N169" s="80">
        <v>0.45400000000000001</v>
      </c>
    </row>
    <row r="170" spans="1:14" ht="15.75" customHeight="1">
      <c r="A170" s="80" t="s">
        <v>14</v>
      </c>
      <c r="B170" s="80" t="s">
        <v>450</v>
      </c>
      <c r="C170" s="80">
        <v>71546190</v>
      </c>
      <c r="D170" s="80">
        <v>71547540</v>
      </c>
      <c r="E170" s="80">
        <v>1351</v>
      </c>
      <c r="F170" s="80">
        <v>22</v>
      </c>
      <c r="G170" s="80">
        <v>22</v>
      </c>
      <c r="H170" s="80">
        <v>0</v>
      </c>
      <c r="I170" s="80">
        <v>0</v>
      </c>
      <c r="J170" s="80" t="s">
        <v>201</v>
      </c>
      <c r="K170" s="80">
        <v>0</v>
      </c>
      <c r="L170" s="80" t="s">
        <v>201</v>
      </c>
      <c r="M170" s="80">
        <v>0</v>
      </c>
      <c r="N170" s="80" t="s">
        <v>201</v>
      </c>
    </row>
    <row r="171" spans="1:14" ht="15.75" customHeight="1">
      <c r="A171" s="80" t="s">
        <v>14</v>
      </c>
      <c r="B171" s="80" t="s">
        <v>450</v>
      </c>
      <c r="C171" s="80">
        <v>80452121</v>
      </c>
      <c r="D171" s="80">
        <v>80454345</v>
      </c>
      <c r="E171" s="80">
        <v>2225</v>
      </c>
      <c r="F171" s="80">
        <v>16</v>
      </c>
      <c r="G171" s="80">
        <v>1</v>
      </c>
      <c r="H171" s="80">
        <v>15</v>
      </c>
      <c r="I171" s="80">
        <v>0.93799999999999994</v>
      </c>
      <c r="J171" s="80" t="s">
        <v>201</v>
      </c>
      <c r="K171" s="80">
        <v>0</v>
      </c>
      <c r="L171" s="80" t="s">
        <v>201</v>
      </c>
      <c r="M171" s="80">
        <v>2</v>
      </c>
      <c r="N171" s="80">
        <v>1</v>
      </c>
    </row>
    <row r="172" spans="1:14" ht="15.75" customHeight="1">
      <c r="A172" s="80" t="s">
        <v>14</v>
      </c>
      <c r="B172" s="80" t="s">
        <v>450</v>
      </c>
      <c r="C172" s="80">
        <v>80461985</v>
      </c>
      <c r="D172" s="80">
        <v>80464264</v>
      </c>
      <c r="E172" s="80">
        <v>2280</v>
      </c>
      <c r="F172" s="80">
        <v>24</v>
      </c>
      <c r="G172" s="80">
        <v>4</v>
      </c>
      <c r="H172" s="80">
        <v>20</v>
      </c>
      <c r="I172" s="80">
        <v>0.83299999999999996</v>
      </c>
      <c r="J172" s="80" t="s">
        <v>201</v>
      </c>
      <c r="K172" s="80">
        <v>0</v>
      </c>
      <c r="L172" s="80" t="s">
        <v>201</v>
      </c>
      <c r="M172" s="80">
        <v>6</v>
      </c>
      <c r="N172" s="80">
        <v>0.33300000000000002</v>
      </c>
    </row>
    <row r="173" spans="1:14" ht="15.75" customHeight="1">
      <c r="A173" s="80" t="s">
        <v>14</v>
      </c>
      <c r="B173" s="80" t="s">
        <v>450</v>
      </c>
      <c r="C173" s="80">
        <v>86846348</v>
      </c>
      <c r="D173" s="80">
        <v>86859295</v>
      </c>
      <c r="E173" s="80">
        <v>12948</v>
      </c>
      <c r="F173" s="80">
        <v>60</v>
      </c>
      <c r="G173" s="80">
        <v>0</v>
      </c>
      <c r="H173" s="80">
        <v>60</v>
      </c>
      <c r="I173" s="80">
        <v>1</v>
      </c>
      <c r="J173" s="80" t="s">
        <v>440</v>
      </c>
      <c r="K173" s="80">
        <v>0</v>
      </c>
      <c r="L173" s="80" t="s">
        <v>201</v>
      </c>
      <c r="M173" s="80">
        <v>26</v>
      </c>
      <c r="N173" s="80">
        <v>0.46200000000000002</v>
      </c>
    </row>
    <row r="174" spans="1:14" ht="15.75" customHeight="1">
      <c r="A174" s="80" t="s">
        <v>14</v>
      </c>
      <c r="B174" s="80" t="s">
        <v>450</v>
      </c>
      <c r="C174" s="80">
        <v>131294575</v>
      </c>
      <c r="D174" s="80">
        <v>131312923</v>
      </c>
      <c r="E174" s="80">
        <v>18349</v>
      </c>
      <c r="F174" s="80">
        <v>193</v>
      </c>
      <c r="G174" s="80">
        <v>128</v>
      </c>
      <c r="H174" s="80">
        <v>65</v>
      </c>
      <c r="I174" s="80">
        <v>0.33700000000000002</v>
      </c>
      <c r="J174" s="80" t="s">
        <v>439</v>
      </c>
      <c r="K174" s="80">
        <v>1</v>
      </c>
      <c r="L174" s="80">
        <v>1</v>
      </c>
      <c r="M174" s="80">
        <v>0</v>
      </c>
      <c r="N174" s="80" t="s">
        <v>201</v>
      </c>
    </row>
    <row r="175" spans="1:14" ht="15.75" customHeight="1">
      <c r="A175" s="80" t="s">
        <v>14</v>
      </c>
      <c r="B175" s="80" t="s">
        <v>450</v>
      </c>
      <c r="C175" s="80">
        <v>131652899</v>
      </c>
      <c r="D175" s="80">
        <v>131663807</v>
      </c>
      <c r="E175" s="80">
        <v>10909</v>
      </c>
      <c r="F175" s="80">
        <v>146</v>
      </c>
      <c r="G175" s="80">
        <v>82</v>
      </c>
      <c r="H175" s="80">
        <v>64</v>
      </c>
      <c r="I175" s="80">
        <v>0.438</v>
      </c>
      <c r="J175" s="80" t="s">
        <v>439</v>
      </c>
      <c r="K175" s="80">
        <v>18</v>
      </c>
      <c r="L175" s="80">
        <v>5.6000000000000001E-2</v>
      </c>
      <c r="M175" s="80">
        <v>21</v>
      </c>
      <c r="N175" s="80">
        <v>0.90500000000000003</v>
      </c>
    </row>
    <row r="176" spans="1:14" ht="15.75" customHeight="1">
      <c r="A176" s="80" t="s">
        <v>14</v>
      </c>
      <c r="B176" s="80" t="s">
        <v>451</v>
      </c>
      <c r="C176" s="80">
        <v>16000000</v>
      </c>
      <c r="D176" s="80">
        <v>18214858</v>
      </c>
      <c r="E176" s="80">
        <v>2214859</v>
      </c>
      <c r="F176" s="80">
        <v>28741</v>
      </c>
      <c r="G176" s="80">
        <v>11145</v>
      </c>
      <c r="H176" s="80">
        <v>17596</v>
      </c>
      <c r="I176" s="80">
        <v>0.61199999999999999</v>
      </c>
      <c r="J176" s="80" t="s">
        <v>439</v>
      </c>
      <c r="K176" s="80">
        <v>470</v>
      </c>
      <c r="L176" s="80">
        <v>0.48699999999999999</v>
      </c>
      <c r="M176" s="80">
        <v>686</v>
      </c>
      <c r="N176" s="80">
        <v>0.69099999999999995</v>
      </c>
    </row>
    <row r="177" spans="1:14" ht="15.75" customHeight="1">
      <c r="A177" s="80" t="s">
        <v>14</v>
      </c>
      <c r="B177" s="80" t="s">
        <v>451</v>
      </c>
      <c r="C177" s="80">
        <v>18215202</v>
      </c>
      <c r="D177" s="80">
        <v>18357590</v>
      </c>
      <c r="E177" s="80">
        <v>142389</v>
      </c>
      <c r="F177" s="80">
        <v>2161</v>
      </c>
      <c r="G177" s="80">
        <v>412</v>
      </c>
      <c r="H177" s="80">
        <v>1749</v>
      </c>
      <c r="I177" s="80">
        <v>0.80900000000000005</v>
      </c>
      <c r="J177" s="80" t="s">
        <v>440</v>
      </c>
      <c r="K177" s="80">
        <v>134</v>
      </c>
      <c r="L177" s="80">
        <v>3.6999999999999998E-2</v>
      </c>
      <c r="M177" s="80">
        <v>530</v>
      </c>
      <c r="N177" s="80">
        <v>0.82099999999999995</v>
      </c>
    </row>
    <row r="178" spans="1:14" ht="15.75" customHeight="1">
      <c r="A178" s="80" t="s">
        <v>14</v>
      </c>
      <c r="B178" s="80" t="s">
        <v>451</v>
      </c>
      <c r="C178" s="80">
        <v>30390466</v>
      </c>
      <c r="D178" s="80">
        <v>30391096</v>
      </c>
      <c r="E178" s="80">
        <v>631</v>
      </c>
      <c r="F178" s="80">
        <v>533</v>
      </c>
      <c r="G178" s="80">
        <v>217</v>
      </c>
      <c r="H178" s="80">
        <v>316</v>
      </c>
      <c r="I178" s="80">
        <v>0.59299999999999997</v>
      </c>
      <c r="J178" s="80" t="s">
        <v>439</v>
      </c>
      <c r="K178" s="80">
        <v>0</v>
      </c>
      <c r="L178" s="80" t="s">
        <v>201</v>
      </c>
      <c r="M178" s="80">
        <v>0</v>
      </c>
      <c r="N178" s="80" t="s">
        <v>201</v>
      </c>
    </row>
    <row r="179" spans="1:14" ht="15.75" customHeight="1">
      <c r="A179" s="80" t="s">
        <v>14</v>
      </c>
      <c r="B179" s="80" t="s">
        <v>451</v>
      </c>
      <c r="C179" s="80">
        <v>37314934</v>
      </c>
      <c r="D179" s="80">
        <v>37317911</v>
      </c>
      <c r="E179" s="80">
        <v>2978</v>
      </c>
      <c r="F179" s="80">
        <v>49</v>
      </c>
      <c r="G179" s="80">
        <v>48</v>
      </c>
      <c r="H179" s="80">
        <v>1</v>
      </c>
      <c r="I179" s="80">
        <v>0.02</v>
      </c>
      <c r="J179" s="80" t="s">
        <v>201</v>
      </c>
      <c r="K179" s="80">
        <v>0</v>
      </c>
      <c r="L179" s="80" t="s">
        <v>201</v>
      </c>
      <c r="M179" s="80">
        <v>0</v>
      </c>
      <c r="N179" s="80" t="s">
        <v>201</v>
      </c>
    </row>
    <row r="180" spans="1:14" ht="15.75" customHeight="1">
      <c r="A180" s="80" t="s">
        <v>14</v>
      </c>
      <c r="B180" s="80" t="s">
        <v>451</v>
      </c>
      <c r="C180" s="80">
        <v>52261419</v>
      </c>
      <c r="D180" s="80">
        <v>52289912</v>
      </c>
      <c r="E180" s="80">
        <v>28494</v>
      </c>
      <c r="F180" s="80">
        <v>204</v>
      </c>
      <c r="G180" s="80">
        <v>149</v>
      </c>
      <c r="H180" s="80">
        <v>55</v>
      </c>
      <c r="I180" s="80">
        <v>0.27</v>
      </c>
      <c r="J180" s="80" t="s">
        <v>439</v>
      </c>
      <c r="K180" s="80">
        <v>0</v>
      </c>
      <c r="L180" s="80" t="s">
        <v>201</v>
      </c>
      <c r="M180" s="80">
        <v>0</v>
      </c>
      <c r="N180" s="80" t="s">
        <v>201</v>
      </c>
    </row>
    <row r="181" spans="1:14" ht="15.75" customHeight="1">
      <c r="A181" s="80" t="s">
        <v>14</v>
      </c>
      <c r="B181" s="80" t="s">
        <v>452</v>
      </c>
      <c r="C181" s="80">
        <v>16096631</v>
      </c>
      <c r="D181" s="80">
        <v>16404449</v>
      </c>
      <c r="E181" s="80">
        <v>307819</v>
      </c>
      <c r="F181" s="80">
        <v>2187</v>
      </c>
      <c r="G181" s="80">
        <v>1416</v>
      </c>
      <c r="H181" s="80">
        <v>771</v>
      </c>
      <c r="I181" s="80">
        <v>0.35299999999999998</v>
      </c>
      <c r="J181" s="80" t="s">
        <v>439</v>
      </c>
      <c r="K181" s="80">
        <v>609</v>
      </c>
      <c r="L181" s="80">
        <v>0.41399999999999998</v>
      </c>
      <c r="M181" s="80">
        <v>341</v>
      </c>
      <c r="N181" s="80">
        <v>0.50700000000000001</v>
      </c>
    </row>
    <row r="182" spans="1:14" ht="15.75" customHeight="1">
      <c r="A182" s="80" t="s">
        <v>14</v>
      </c>
      <c r="B182" s="80" t="s">
        <v>452</v>
      </c>
      <c r="C182" s="80">
        <v>18601518</v>
      </c>
      <c r="D182" s="80">
        <v>18652308</v>
      </c>
      <c r="E182" s="80">
        <v>50791</v>
      </c>
      <c r="F182" s="80">
        <v>354</v>
      </c>
      <c r="G182" s="80">
        <v>263</v>
      </c>
      <c r="H182" s="80">
        <v>91</v>
      </c>
      <c r="I182" s="80">
        <v>0.25700000000000001</v>
      </c>
      <c r="J182" s="80" t="s">
        <v>439</v>
      </c>
      <c r="K182" s="80">
        <v>39</v>
      </c>
      <c r="L182" s="80">
        <v>0.38500000000000001</v>
      </c>
      <c r="M182" s="80">
        <v>5</v>
      </c>
      <c r="N182" s="80">
        <v>0.2</v>
      </c>
    </row>
    <row r="183" spans="1:14" ht="15.75" customHeight="1">
      <c r="A183" s="80" t="s">
        <v>14</v>
      </c>
      <c r="B183" s="80" t="s">
        <v>452</v>
      </c>
      <c r="C183" s="80">
        <v>18652959</v>
      </c>
      <c r="D183" s="80">
        <v>18712327</v>
      </c>
      <c r="E183" s="80">
        <v>59369</v>
      </c>
      <c r="F183" s="80">
        <v>438</v>
      </c>
      <c r="G183" s="80">
        <v>290</v>
      </c>
      <c r="H183" s="80">
        <v>148</v>
      </c>
      <c r="I183" s="80">
        <v>0.33800000000000002</v>
      </c>
      <c r="J183" s="80" t="s">
        <v>439</v>
      </c>
      <c r="K183" s="80">
        <v>22</v>
      </c>
      <c r="L183" s="80">
        <v>0.45500000000000002</v>
      </c>
      <c r="M183" s="80">
        <v>13</v>
      </c>
      <c r="N183" s="80">
        <v>1</v>
      </c>
    </row>
    <row r="184" spans="1:14" ht="15.75" customHeight="1">
      <c r="A184" s="80" t="s">
        <v>14</v>
      </c>
      <c r="B184" s="80" t="s">
        <v>452</v>
      </c>
      <c r="C184" s="80">
        <v>18864244</v>
      </c>
      <c r="D184" s="80">
        <v>19139255</v>
      </c>
      <c r="E184" s="80">
        <v>275012</v>
      </c>
      <c r="F184" s="80">
        <v>1371</v>
      </c>
      <c r="G184" s="80">
        <v>469</v>
      </c>
      <c r="H184" s="80">
        <v>902</v>
      </c>
      <c r="I184" s="80">
        <v>0.65800000000000003</v>
      </c>
      <c r="J184" s="80" t="s">
        <v>439</v>
      </c>
      <c r="K184" s="80">
        <v>12</v>
      </c>
      <c r="L184" s="80">
        <v>0.5</v>
      </c>
      <c r="M184" s="80">
        <v>11</v>
      </c>
      <c r="N184" s="80">
        <v>0.45500000000000002</v>
      </c>
    </row>
    <row r="185" spans="1:14" ht="15.75" customHeight="1">
      <c r="A185" s="80" t="s">
        <v>14</v>
      </c>
      <c r="B185" s="80" t="s">
        <v>452</v>
      </c>
      <c r="C185" s="80">
        <v>19139257</v>
      </c>
      <c r="D185" s="80">
        <v>19248060</v>
      </c>
      <c r="E185" s="80">
        <v>108804</v>
      </c>
      <c r="F185" s="80">
        <v>1767</v>
      </c>
      <c r="G185" s="80">
        <v>1303</v>
      </c>
      <c r="H185" s="80">
        <v>464</v>
      </c>
      <c r="I185" s="80">
        <v>0.26300000000000001</v>
      </c>
      <c r="J185" s="80" t="s">
        <v>439</v>
      </c>
      <c r="K185" s="80">
        <v>106</v>
      </c>
      <c r="L185" s="80">
        <v>0.19800000000000001</v>
      </c>
      <c r="M185" s="80">
        <v>41</v>
      </c>
      <c r="N185" s="80">
        <v>0.97599999999999998</v>
      </c>
    </row>
    <row r="186" spans="1:14" ht="15.75" customHeight="1">
      <c r="A186" s="80" t="s">
        <v>14</v>
      </c>
      <c r="B186" s="80" t="s">
        <v>452</v>
      </c>
      <c r="C186" s="80">
        <v>19248062</v>
      </c>
      <c r="D186" s="80">
        <v>19494471</v>
      </c>
      <c r="E186" s="80">
        <v>246410</v>
      </c>
      <c r="F186" s="80">
        <v>1105</v>
      </c>
      <c r="G186" s="80">
        <v>689</v>
      </c>
      <c r="H186" s="80">
        <v>416</v>
      </c>
      <c r="I186" s="80">
        <v>0.376</v>
      </c>
      <c r="J186" s="80" t="s">
        <v>439</v>
      </c>
      <c r="K186" s="80">
        <v>56</v>
      </c>
      <c r="L186" s="80">
        <v>0.53600000000000003</v>
      </c>
      <c r="M186" s="80">
        <v>27</v>
      </c>
      <c r="N186" s="80">
        <v>0.51900000000000002</v>
      </c>
    </row>
    <row r="187" spans="1:14" ht="15.75" customHeight="1">
      <c r="A187" s="80" t="s">
        <v>14</v>
      </c>
      <c r="B187" s="80" t="s">
        <v>452</v>
      </c>
      <c r="C187" s="80">
        <v>19612064</v>
      </c>
      <c r="D187" s="80">
        <v>19656085</v>
      </c>
      <c r="E187" s="80">
        <v>44022</v>
      </c>
      <c r="F187" s="80">
        <v>159</v>
      </c>
      <c r="G187" s="80">
        <v>64</v>
      </c>
      <c r="H187" s="80">
        <v>95</v>
      </c>
      <c r="I187" s="80">
        <v>0.59699999999999998</v>
      </c>
      <c r="J187" s="80" t="s">
        <v>439</v>
      </c>
      <c r="K187" s="80">
        <v>9</v>
      </c>
      <c r="L187" s="80">
        <v>0.77800000000000002</v>
      </c>
      <c r="M187" s="80">
        <v>10</v>
      </c>
      <c r="N187" s="80">
        <v>0.4</v>
      </c>
    </row>
    <row r="188" spans="1:14" ht="15.75" customHeight="1">
      <c r="A188" s="80" t="s">
        <v>14</v>
      </c>
      <c r="B188" s="80" t="s">
        <v>453</v>
      </c>
      <c r="C188" s="80">
        <v>17504172</v>
      </c>
      <c r="D188" s="80">
        <v>19706190</v>
      </c>
      <c r="E188" s="80">
        <v>2202019</v>
      </c>
      <c r="F188" s="80">
        <v>1564</v>
      </c>
      <c r="G188" s="80">
        <v>55</v>
      </c>
      <c r="H188" s="80">
        <v>1509</v>
      </c>
      <c r="I188" s="80">
        <v>0.96499999999999997</v>
      </c>
      <c r="J188" s="80" t="s">
        <v>440</v>
      </c>
      <c r="K188" s="80">
        <v>0</v>
      </c>
      <c r="L188" s="80" t="s">
        <v>201</v>
      </c>
      <c r="M188" s="80">
        <v>0</v>
      </c>
      <c r="N188" s="80" t="s">
        <v>201</v>
      </c>
    </row>
    <row r="189" spans="1:14" ht="15.75" customHeight="1">
      <c r="A189" s="80" t="s">
        <v>14</v>
      </c>
      <c r="B189" s="80" t="s">
        <v>453</v>
      </c>
      <c r="C189" s="80">
        <v>20058159</v>
      </c>
      <c r="D189" s="80">
        <v>20982839</v>
      </c>
      <c r="E189" s="80">
        <v>924681</v>
      </c>
      <c r="F189" s="80">
        <v>10923</v>
      </c>
      <c r="G189" s="80">
        <v>6674</v>
      </c>
      <c r="H189" s="80">
        <v>4249</v>
      </c>
      <c r="I189" s="80">
        <v>0.38900000000000001</v>
      </c>
      <c r="J189" s="80" t="s">
        <v>439</v>
      </c>
      <c r="K189" s="80">
        <v>450</v>
      </c>
      <c r="L189" s="80">
        <v>0.46700000000000003</v>
      </c>
      <c r="M189" s="80">
        <v>213</v>
      </c>
      <c r="N189" s="80">
        <v>0.49299999999999999</v>
      </c>
    </row>
    <row r="190" spans="1:14" ht="15.75" customHeight="1">
      <c r="A190" s="80" t="s">
        <v>14</v>
      </c>
      <c r="B190" s="80" t="s">
        <v>453</v>
      </c>
      <c r="C190" s="80">
        <v>20984202</v>
      </c>
      <c r="D190" s="80">
        <v>21021610</v>
      </c>
      <c r="E190" s="80">
        <v>37409</v>
      </c>
      <c r="F190" s="80">
        <v>164</v>
      </c>
      <c r="G190" s="80">
        <v>7</v>
      </c>
      <c r="H190" s="80">
        <v>157</v>
      </c>
      <c r="I190" s="80">
        <v>0.95699999999999996</v>
      </c>
      <c r="J190" s="80" t="s">
        <v>440</v>
      </c>
      <c r="K190" s="80">
        <v>3</v>
      </c>
      <c r="L190" s="80">
        <v>0.33300000000000002</v>
      </c>
      <c r="M190" s="80">
        <v>42</v>
      </c>
      <c r="N190" s="80">
        <v>0.5</v>
      </c>
    </row>
    <row r="191" spans="1:14" ht="15.75" customHeight="1">
      <c r="A191" s="80" t="s">
        <v>14</v>
      </c>
      <c r="B191" s="80" t="s">
        <v>453</v>
      </c>
      <c r="C191" s="80">
        <v>21032464</v>
      </c>
      <c r="D191" s="80">
        <v>21073547</v>
      </c>
      <c r="E191" s="80">
        <v>41084</v>
      </c>
      <c r="F191" s="80">
        <v>221</v>
      </c>
      <c r="G191" s="80">
        <v>7</v>
      </c>
      <c r="H191" s="80">
        <v>214</v>
      </c>
      <c r="I191" s="80">
        <v>0.96799999999999997</v>
      </c>
      <c r="J191" s="80" t="s">
        <v>440</v>
      </c>
      <c r="K191" s="80">
        <v>2</v>
      </c>
      <c r="L191" s="80">
        <v>0</v>
      </c>
      <c r="M191" s="80">
        <v>61</v>
      </c>
      <c r="N191" s="80">
        <v>0.52500000000000002</v>
      </c>
    </row>
    <row r="192" spans="1:14" ht="15.75" customHeight="1">
      <c r="A192" s="80" t="s">
        <v>14</v>
      </c>
      <c r="B192" s="80" t="s">
        <v>453</v>
      </c>
      <c r="C192" s="80">
        <v>21077238</v>
      </c>
      <c r="D192" s="80">
        <v>21685069</v>
      </c>
      <c r="E192" s="80">
        <v>607832</v>
      </c>
      <c r="F192" s="80">
        <v>1800</v>
      </c>
      <c r="G192" s="80">
        <v>1000</v>
      </c>
      <c r="H192" s="80">
        <v>800</v>
      </c>
      <c r="I192" s="80">
        <v>0.44400000000000001</v>
      </c>
      <c r="J192" s="80" t="s">
        <v>439</v>
      </c>
      <c r="K192" s="80">
        <v>38</v>
      </c>
      <c r="L192" s="80">
        <v>0.89500000000000002</v>
      </c>
      <c r="M192" s="80">
        <v>31</v>
      </c>
      <c r="N192" s="80">
        <v>0.19400000000000001</v>
      </c>
    </row>
    <row r="193" spans="1:14" ht="15.75" customHeight="1">
      <c r="A193" s="80" t="s">
        <v>14</v>
      </c>
      <c r="B193" s="80" t="s">
        <v>453</v>
      </c>
      <c r="C193" s="80">
        <v>21836222</v>
      </c>
      <c r="D193" s="80">
        <v>22618492</v>
      </c>
      <c r="E193" s="80">
        <v>782271</v>
      </c>
      <c r="F193" s="80">
        <v>3137</v>
      </c>
      <c r="G193" s="80">
        <v>2293</v>
      </c>
      <c r="H193" s="80">
        <v>844</v>
      </c>
      <c r="I193" s="80">
        <v>0.26900000000000002</v>
      </c>
      <c r="J193" s="80" t="s">
        <v>439</v>
      </c>
      <c r="K193" s="80">
        <v>279</v>
      </c>
      <c r="L193" s="80">
        <v>6.5000000000000002E-2</v>
      </c>
      <c r="M193" s="80">
        <v>108</v>
      </c>
      <c r="N193" s="80">
        <v>0.94399999999999995</v>
      </c>
    </row>
    <row r="194" spans="1:14" ht="15.75" customHeight="1">
      <c r="A194" s="80" t="s">
        <v>14</v>
      </c>
      <c r="B194" s="80" t="s">
        <v>453</v>
      </c>
      <c r="C194" s="80">
        <v>23132404</v>
      </c>
      <c r="D194" s="80">
        <v>23312907</v>
      </c>
      <c r="E194" s="80">
        <v>180504</v>
      </c>
      <c r="F194" s="80">
        <v>348</v>
      </c>
      <c r="G194" s="80">
        <v>173</v>
      </c>
      <c r="H194" s="80">
        <v>175</v>
      </c>
      <c r="I194" s="80">
        <v>0.503</v>
      </c>
      <c r="J194" s="80" t="s">
        <v>439</v>
      </c>
      <c r="K194" s="80">
        <v>7</v>
      </c>
      <c r="L194" s="80">
        <v>0.85699999999999998</v>
      </c>
      <c r="M194" s="80">
        <v>2</v>
      </c>
      <c r="N194" s="80">
        <v>0</v>
      </c>
    </row>
    <row r="195" spans="1:14" ht="15.75" customHeight="1">
      <c r="A195" s="80" t="s">
        <v>14</v>
      </c>
      <c r="B195" s="80" t="s">
        <v>453</v>
      </c>
      <c r="C195" s="80">
        <v>28302262</v>
      </c>
      <c r="D195" s="80">
        <v>28806512</v>
      </c>
      <c r="E195" s="80">
        <v>504251</v>
      </c>
      <c r="F195" s="80">
        <v>1125</v>
      </c>
      <c r="G195" s="80">
        <v>795</v>
      </c>
      <c r="H195" s="80">
        <v>330</v>
      </c>
      <c r="I195" s="80">
        <v>0.29299999999999998</v>
      </c>
      <c r="J195" s="80" t="s">
        <v>439</v>
      </c>
      <c r="K195" s="80">
        <v>20</v>
      </c>
      <c r="L195" s="80">
        <v>0.4</v>
      </c>
      <c r="M195" s="80">
        <v>38</v>
      </c>
      <c r="N195" s="80">
        <v>0.36799999999999999</v>
      </c>
    </row>
    <row r="196" spans="1:14" ht="15.75" customHeight="1">
      <c r="A196" s="80" t="s">
        <v>14</v>
      </c>
      <c r="B196" s="80" t="s">
        <v>453</v>
      </c>
      <c r="C196" s="80">
        <v>72661896</v>
      </c>
      <c r="D196" s="80">
        <v>72666297</v>
      </c>
      <c r="E196" s="80">
        <v>4402</v>
      </c>
      <c r="F196" s="80">
        <v>25</v>
      </c>
      <c r="G196" s="80">
        <v>5</v>
      </c>
      <c r="H196" s="80">
        <v>20</v>
      </c>
      <c r="I196" s="80">
        <v>0.8</v>
      </c>
      <c r="J196" s="80" t="s">
        <v>201</v>
      </c>
      <c r="K196" s="80">
        <v>0</v>
      </c>
      <c r="L196" s="80" t="s">
        <v>201</v>
      </c>
      <c r="M196" s="80">
        <v>0</v>
      </c>
      <c r="N196" s="80" t="s">
        <v>201</v>
      </c>
    </row>
    <row r="197" spans="1:14" ht="15.75" customHeight="1">
      <c r="A197" s="80" t="s">
        <v>14</v>
      </c>
      <c r="B197" s="80" t="s">
        <v>453</v>
      </c>
      <c r="C197" s="80">
        <v>75273163</v>
      </c>
      <c r="D197" s="80">
        <v>75278891</v>
      </c>
      <c r="E197" s="80">
        <v>5729</v>
      </c>
      <c r="F197" s="80">
        <v>101</v>
      </c>
      <c r="G197" s="80">
        <v>31</v>
      </c>
      <c r="H197" s="80">
        <v>70</v>
      </c>
      <c r="I197" s="80">
        <v>0.69299999999999995</v>
      </c>
      <c r="J197" s="80" t="s">
        <v>439</v>
      </c>
      <c r="K197" s="80">
        <v>0</v>
      </c>
      <c r="L197" s="80" t="s">
        <v>201</v>
      </c>
      <c r="M197" s="80">
        <v>0</v>
      </c>
      <c r="N197" s="80" t="s">
        <v>201</v>
      </c>
    </row>
    <row r="198" spans="1:14" ht="15.75" customHeight="1">
      <c r="A198" s="80" t="s">
        <v>14</v>
      </c>
      <c r="B198" s="80" t="s">
        <v>453</v>
      </c>
      <c r="C198" s="80">
        <v>75298382</v>
      </c>
      <c r="D198" s="80">
        <v>75301423</v>
      </c>
      <c r="E198" s="80">
        <v>3042</v>
      </c>
      <c r="F198" s="80">
        <v>40</v>
      </c>
      <c r="G198" s="80">
        <v>40</v>
      </c>
      <c r="H198" s="80">
        <v>0</v>
      </c>
      <c r="I198" s="80">
        <v>0</v>
      </c>
      <c r="J198" s="80" t="s">
        <v>201</v>
      </c>
      <c r="K198" s="80">
        <v>5</v>
      </c>
      <c r="L198" s="80">
        <v>0.4</v>
      </c>
      <c r="M198" s="80">
        <v>0</v>
      </c>
      <c r="N198" s="80" t="s">
        <v>201</v>
      </c>
    </row>
    <row r="199" spans="1:14" ht="15.75" customHeight="1">
      <c r="A199" s="80" t="s">
        <v>14</v>
      </c>
      <c r="B199" s="80" t="s">
        <v>453</v>
      </c>
      <c r="C199" s="80">
        <v>77948233</v>
      </c>
      <c r="D199" s="80">
        <v>77954088</v>
      </c>
      <c r="E199" s="80">
        <v>5856</v>
      </c>
      <c r="F199" s="80">
        <v>47</v>
      </c>
      <c r="G199" s="80">
        <v>30</v>
      </c>
      <c r="H199" s="80">
        <v>17</v>
      </c>
      <c r="I199" s="80">
        <v>0.36199999999999999</v>
      </c>
      <c r="J199" s="80" t="s">
        <v>201</v>
      </c>
      <c r="K199" s="80">
        <v>5</v>
      </c>
      <c r="L199" s="80">
        <v>0.6</v>
      </c>
      <c r="M199" s="80">
        <v>3</v>
      </c>
      <c r="N199" s="80">
        <v>0.66700000000000004</v>
      </c>
    </row>
    <row r="200" spans="1:14" ht="15.75" customHeight="1">
      <c r="A200" s="80" t="s">
        <v>14</v>
      </c>
      <c r="B200" s="80" t="s">
        <v>453</v>
      </c>
      <c r="C200" s="80">
        <v>84167648</v>
      </c>
      <c r="D200" s="80">
        <v>84513678</v>
      </c>
      <c r="E200" s="80">
        <v>346031</v>
      </c>
      <c r="F200" s="80">
        <v>800</v>
      </c>
      <c r="G200" s="80">
        <v>389</v>
      </c>
      <c r="H200" s="80">
        <v>411</v>
      </c>
      <c r="I200" s="80">
        <v>0.51400000000000001</v>
      </c>
      <c r="J200" s="80" t="s">
        <v>439</v>
      </c>
      <c r="K200" s="80">
        <v>52</v>
      </c>
      <c r="L200" s="80">
        <v>3.7999999999999999E-2</v>
      </c>
      <c r="M200" s="80">
        <v>58</v>
      </c>
      <c r="N200" s="80">
        <v>0.879</v>
      </c>
    </row>
    <row r="201" spans="1:14" ht="15.75" customHeight="1">
      <c r="A201" s="80" t="s">
        <v>14</v>
      </c>
      <c r="B201" s="80" t="s">
        <v>453</v>
      </c>
      <c r="C201" s="80">
        <v>101899127</v>
      </c>
      <c r="D201" s="80">
        <v>101981190</v>
      </c>
      <c r="E201" s="80">
        <v>82064</v>
      </c>
      <c r="F201" s="80">
        <v>816</v>
      </c>
      <c r="G201" s="80">
        <v>606</v>
      </c>
      <c r="H201" s="80">
        <v>210</v>
      </c>
      <c r="I201" s="80">
        <v>0.25700000000000001</v>
      </c>
      <c r="J201" s="80" t="s">
        <v>439</v>
      </c>
      <c r="K201" s="80">
        <v>14</v>
      </c>
      <c r="L201" s="80">
        <v>0.28599999999999998</v>
      </c>
      <c r="M201" s="80">
        <v>5</v>
      </c>
      <c r="N201" s="80">
        <v>0.8</v>
      </c>
    </row>
    <row r="202" spans="1:14" ht="15.75" customHeight="1">
      <c r="A202" s="80" t="s">
        <v>14</v>
      </c>
      <c r="B202" s="80" t="s">
        <v>454</v>
      </c>
      <c r="C202" s="80">
        <v>1236513</v>
      </c>
      <c r="D202" s="80">
        <v>1254727</v>
      </c>
      <c r="E202" s="80">
        <v>18215</v>
      </c>
      <c r="F202" s="80">
        <v>151</v>
      </c>
      <c r="G202" s="80">
        <v>20</v>
      </c>
      <c r="H202" s="80">
        <v>131</v>
      </c>
      <c r="I202" s="80">
        <v>0.86799999999999999</v>
      </c>
      <c r="J202" s="80" t="s">
        <v>440</v>
      </c>
      <c r="K202" s="80">
        <v>0</v>
      </c>
      <c r="L202" s="80" t="s">
        <v>201</v>
      </c>
      <c r="M202" s="80">
        <v>1</v>
      </c>
      <c r="N202" s="80">
        <v>1</v>
      </c>
    </row>
    <row r="203" spans="1:14" ht="15.75" customHeight="1">
      <c r="A203" s="80" t="s">
        <v>14</v>
      </c>
      <c r="B203" s="80" t="s">
        <v>454</v>
      </c>
      <c r="C203" s="80">
        <v>14769189</v>
      </c>
      <c r="D203" s="80">
        <v>15377775</v>
      </c>
      <c r="E203" s="80">
        <v>608587</v>
      </c>
      <c r="F203" s="80">
        <v>3354</v>
      </c>
      <c r="G203" s="80">
        <v>1782</v>
      </c>
      <c r="H203" s="80">
        <v>1572</v>
      </c>
      <c r="I203" s="80">
        <v>0.46899999999999997</v>
      </c>
      <c r="J203" s="80" t="s">
        <v>439</v>
      </c>
      <c r="K203" s="80">
        <v>82</v>
      </c>
      <c r="L203" s="80">
        <v>6.0999999999999999E-2</v>
      </c>
      <c r="M203" s="80">
        <v>68</v>
      </c>
      <c r="N203" s="80">
        <v>0.89700000000000002</v>
      </c>
    </row>
    <row r="204" spans="1:14" ht="15.75" customHeight="1">
      <c r="A204" s="80" t="s">
        <v>14</v>
      </c>
      <c r="B204" s="80" t="s">
        <v>454</v>
      </c>
      <c r="C204" s="80">
        <v>16200630</v>
      </c>
      <c r="D204" s="80">
        <v>16765285</v>
      </c>
      <c r="E204" s="80">
        <v>564656</v>
      </c>
      <c r="F204" s="80">
        <v>1898</v>
      </c>
      <c r="G204" s="80">
        <v>1156</v>
      </c>
      <c r="H204" s="80">
        <v>742</v>
      </c>
      <c r="I204" s="80">
        <v>0.39100000000000001</v>
      </c>
      <c r="J204" s="80" t="s">
        <v>439</v>
      </c>
      <c r="K204" s="80">
        <v>80</v>
      </c>
      <c r="L204" s="80">
        <v>0.5</v>
      </c>
      <c r="M204" s="80">
        <v>76</v>
      </c>
      <c r="N204" s="80">
        <v>0.47399999999999998</v>
      </c>
    </row>
    <row r="205" spans="1:14" ht="15.75" customHeight="1">
      <c r="A205" s="80" t="s">
        <v>14</v>
      </c>
      <c r="B205" s="80" t="s">
        <v>454</v>
      </c>
      <c r="C205" s="80">
        <v>16772104</v>
      </c>
      <c r="D205" s="80">
        <v>18189387</v>
      </c>
      <c r="E205" s="80">
        <v>1417284</v>
      </c>
      <c r="F205" s="80">
        <v>19301</v>
      </c>
      <c r="G205" s="80">
        <v>9558</v>
      </c>
      <c r="H205" s="80">
        <v>9743</v>
      </c>
      <c r="I205" s="80">
        <v>0.505</v>
      </c>
      <c r="J205" s="80" t="s">
        <v>439</v>
      </c>
      <c r="K205" s="80">
        <v>952</v>
      </c>
      <c r="L205" s="80">
        <v>0.996</v>
      </c>
      <c r="M205" s="80">
        <v>990</v>
      </c>
      <c r="N205" s="80">
        <v>8.9999999999999993E-3</v>
      </c>
    </row>
    <row r="206" spans="1:14" ht="15.75" customHeight="1">
      <c r="A206" s="80" t="s">
        <v>14</v>
      </c>
      <c r="B206" s="80" t="s">
        <v>454</v>
      </c>
      <c r="C206" s="80">
        <v>18189389</v>
      </c>
      <c r="D206" s="80">
        <v>18436487</v>
      </c>
      <c r="E206" s="80">
        <v>247099</v>
      </c>
      <c r="F206" s="80">
        <v>601</v>
      </c>
      <c r="G206" s="80">
        <v>459</v>
      </c>
      <c r="H206" s="80">
        <v>142</v>
      </c>
      <c r="I206" s="80">
        <v>0.23599999999999999</v>
      </c>
      <c r="J206" s="80" t="s">
        <v>439</v>
      </c>
      <c r="K206" s="80">
        <v>12</v>
      </c>
      <c r="L206" s="80">
        <v>0.83299999999999996</v>
      </c>
      <c r="M206" s="80">
        <v>4</v>
      </c>
      <c r="N206" s="80">
        <v>0.75</v>
      </c>
    </row>
    <row r="207" spans="1:14" ht="15.75" customHeight="1">
      <c r="A207" s="80" t="s">
        <v>14</v>
      </c>
      <c r="B207" s="80" t="s">
        <v>454</v>
      </c>
      <c r="C207" s="80">
        <v>21505814</v>
      </c>
      <c r="D207" s="80">
        <v>21582630</v>
      </c>
      <c r="E207" s="80">
        <v>76817</v>
      </c>
      <c r="F207" s="80">
        <v>1550</v>
      </c>
      <c r="G207" s="80">
        <v>778</v>
      </c>
      <c r="H207" s="80">
        <v>772</v>
      </c>
      <c r="I207" s="80">
        <v>0.498</v>
      </c>
      <c r="J207" s="80" t="s">
        <v>439</v>
      </c>
      <c r="K207" s="80">
        <v>3</v>
      </c>
      <c r="L207" s="80">
        <v>0.66700000000000004</v>
      </c>
      <c r="M207" s="80">
        <v>4</v>
      </c>
      <c r="N207" s="80">
        <v>0</v>
      </c>
    </row>
    <row r="208" spans="1:14" ht="15.75" customHeight="1">
      <c r="A208" s="80" t="s">
        <v>14</v>
      </c>
      <c r="B208" s="80" t="s">
        <v>454</v>
      </c>
      <c r="C208" s="80">
        <v>21584516</v>
      </c>
      <c r="D208" s="80">
        <v>21834800</v>
      </c>
      <c r="E208" s="80">
        <v>250285</v>
      </c>
      <c r="F208" s="80">
        <v>2182</v>
      </c>
      <c r="G208" s="80">
        <v>111</v>
      </c>
      <c r="H208" s="80">
        <v>2071</v>
      </c>
      <c r="I208" s="80">
        <v>0.94899999999999995</v>
      </c>
      <c r="J208" s="80" t="s">
        <v>440</v>
      </c>
      <c r="K208" s="80">
        <v>9</v>
      </c>
      <c r="L208" s="80">
        <v>1</v>
      </c>
      <c r="M208" s="80">
        <v>107</v>
      </c>
      <c r="N208" s="80">
        <v>0.53300000000000003</v>
      </c>
    </row>
    <row r="209" spans="1:14" ht="15.75" customHeight="1">
      <c r="A209" s="80" t="s">
        <v>14</v>
      </c>
      <c r="B209" s="80" t="s">
        <v>454</v>
      </c>
      <c r="C209" s="80">
        <v>21834900</v>
      </c>
      <c r="D209" s="80">
        <v>21932492</v>
      </c>
      <c r="E209" s="80">
        <v>97593</v>
      </c>
      <c r="F209" s="80">
        <v>111</v>
      </c>
      <c r="G209" s="80">
        <v>19</v>
      </c>
      <c r="H209" s="80">
        <v>92</v>
      </c>
      <c r="I209" s="80">
        <v>0.82899999999999996</v>
      </c>
      <c r="J209" s="80" t="s">
        <v>440</v>
      </c>
      <c r="K209" s="80">
        <v>0</v>
      </c>
      <c r="L209" s="80" t="s">
        <v>201</v>
      </c>
      <c r="M209" s="80">
        <v>4</v>
      </c>
      <c r="N209" s="80">
        <v>0.5</v>
      </c>
    </row>
    <row r="210" spans="1:14" ht="15.75" customHeight="1">
      <c r="A210" s="80" t="s">
        <v>14</v>
      </c>
      <c r="B210" s="80" t="s">
        <v>454</v>
      </c>
      <c r="C210" s="80">
        <v>21933489</v>
      </c>
      <c r="D210" s="80">
        <v>22441675</v>
      </c>
      <c r="E210" s="80">
        <v>508187</v>
      </c>
      <c r="F210" s="80">
        <v>5787</v>
      </c>
      <c r="G210" s="80">
        <v>111</v>
      </c>
      <c r="H210" s="80">
        <v>5676</v>
      </c>
      <c r="I210" s="80">
        <v>0.98099999999999998</v>
      </c>
      <c r="J210" s="80" t="s">
        <v>440</v>
      </c>
      <c r="K210" s="80">
        <v>1</v>
      </c>
      <c r="L210" s="80">
        <v>0</v>
      </c>
      <c r="M210" s="80">
        <v>165</v>
      </c>
      <c r="N210" s="80">
        <v>0.52100000000000002</v>
      </c>
    </row>
    <row r="211" spans="1:14" ht="15.75" customHeight="1">
      <c r="A211" s="80" t="s">
        <v>14</v>
      </c>
      <c r="B211" s="80" t="s">
        <v>454</v>
      </c>
      <c r="C211" s="80">
        <v>22442355</v>
      </c>
      <c r="D211" s="80">
        <v>22701560</v>
      </c>
      <c r="E211" s="80">
        <v>259206</v>
      </c>
      <c r="F211" s="80">
        <v>3503</v>
      </c>
      <c r="G211" s="80">
        <v>1731</v>
      </c>
      <c r="H211" s="80">
        <v>1772</v>
      </c>
      <c r="I211" s="80">
        <v>0.50600000000000001</v>
      </c>
      <c r="J211" s="80" t="s">
        <v>439</v>
      </c>
      <c r="K211" s="80">
        <v>121</v>
      </c>
      <c r="L211" s="80">
        <v>0.13200000000000001</v>
      </c>
      <c r="M211" s="80">
        <v>99</v>
      </c>
      <c r="N211" s="80">
        <v>0.89900000000000002</v>
      </c>
    </row>
    <row r="212" spans="1:14" ht="15.75" customHeight="1">
      <c r="A212" s="80" t="s">
        <v>14</v>
      </c>
      <c r="B212" s="80" t="s">
        <v>454</v>
      </c>
      <c r="C212" s="80">
        <v>28354832</v>
      </c>
      <c r="D212" s="80">
        <v>28472300</v>
      </c>
      <c r="E212" s="80">
        <v>117469</v>
      </c>
      <c r="F212" s="80">
        <v>236</v>
      </c>
      <c r="G212" s="80">
        <v>146</v>
      </c>
      <c r="H212" s="80">
        <v>90</v>
      </c>
      <c r="I212" s="80">
        <v>0.38100000000000001</v>
      </c>
      <c r="J212" s="80" t="s">
        <v>439</v>
      </c>
      <c r="K212" s="80">
        <v>9</v>
      </c>
      <c r="L212" s="80">
        <v>0.55600000000000005</v>
      </c>
      <c r="M212" s="80">
        <v>5</v>
      </c>
      <c r="N212" s="80">
        <v>1</v>
      </c>
    </row>
    <row r="213" spans="1:14" ht="15.75" customHeight="1">
      <c r="A213" s="80" t="s">
        <v>14</v>
      </c>
      <c r="B213" s="80" t="s">
        <v>454</v>
      </c>
      <c r="C213" s="80">
        <v>28475032</v>
      </c>
      <c r="D213" s="80">
        <v>28652599</v>
      </c>
      <c r="E213" s="80">
        <v>177568</v>
      </c>
      <c r="F213" s="80">
        <v>2193</v>
      </c>
      <c r="G213" s="80">
        <v>1072</v>
      </c>
      <c r="H213" s="80">
        <v>1121</v>
      </c>
      <c r="I213" s="80">
        <v>0.51100000000000001</v>
      </c>
      <c r="J213" s="80" t="s">
        <v>439</v>
      </c>
      <c r="K213" s="80">
        <v>116</v>
      </c>
      <c r="L213" s="80">
        <v>1.7000000000000001E-2</v>
      </c>
      <c r="M213" s="80">
        <v>136</v>
      </c>
      <c r="N213" s="80">
        <v>0.98499999999999999</v>
      </c>
    </row>
    <row r="214" spans="1:14" ht="15.75" customHeight="1">
      <c r="A214" s="80" t="s">
        <v>14</v>
      </c>
      <c r="B214" s="80" t="s">
        <v>454</v>
      </c>
      <c r="C214" s="80">
        <v>28652601</v>
      </c>
      <c r="D214" s="80">
        <v>28811046</v>
      </c>
      <c r="E214" s="80">
        <v>158446</v>
      </c>
      <c r="F214" s="80">
        <v>263</v>
      </c>
      <c r="G214" s="80">
        <v>192</v>
      </c>
      <c r="H214" s="80">
        <v>71</v>
      </c>
      <c r="I214" s="80">
        <v>0.27</v>
      </c>
      <c r="J214" s="80" t="s">
        <v>439</v>
      </c>
      <c r="K214" s="80">
        <v>1</v>
      </c>
      <c r="L214" s="80">
        <v>1</v>
      </c>
      <c r="M214" s="80">
        <v>3</v>
      </c>
      <c r="N214" s="80">
        <v>1</v>
      </c>
    </row>
    <row r="215" spans="1:14" ht="15.75" customHeight="1">
      <c r="A215" s="80" t="s">
        <v>14</v>
      </c>
      <c r="B215" s="80" t="s">
        <v>454</v>
      </c>
      <c r="C215" s="80">
        <v>34062088</v>
      </c>
      <c r="D215" s="80">
        <v>34067640</v>
      </c>
      <c r="E215" s="80">
        <v>5553</v>
      </c>
      <c r="F215" s="80">
        <v>749</v>
      </c>
      <c r="G215" s="80">
        <v>452</v>
      </c>
      <c r="H215" s="80">
        <v>297</v>
      </c>
      <c r="I215" s="80">
        <v>0.39700000000000002</v>
      </c>
      <c r="J215" s="80" t="s">
        <v>439</v>
      </c>
      <c r="K215" s="80">
        <v>96</v>
      </c>
      <c r="L215" s="80">
        <v>0.66700000000000004</v>
      </c>
      <c r="M215" s="80">
        <v>38</v>
      </c>
      <c r="N215" s="80">
        <v>0.42099999999999999</v>
      </c>
    </row>
    <row r="216" spans="1:14" ht="15.75" customHeight="1">
      <c r="A216" s="80" t="s">
        <v>14</v>
      </c>
      <c r="B216" s="80" t="s">
        <v>454</v>
      </c>
      <c r="C216" s="80">
        <v>34096344</v>
      </c>
      <c r="D216" s="80">
        <v>34099848</v>
      </c>
      <c r="E216" s="80">
        <v>3505</v>
      </c>
      <c r="F216" s="80">
        <v>390</v>
      </c>
      <c r="G216" s="80">
        <v>224</v>
      </c>
      <c r="H216" s="80">
        <v>166</v>
      </c>
      <c r="I216" s="80">
        <v>0.42599999999999999</v>
      </c>
      <c r="J216" s="80" t="s">
        <v>439</v>
      </c>
      <c r="K216" s="80">
        <v>19</v>
      </c>
      <c r="L216" s="80">
        <v>0.36799999999999999</v>
      </c>
      <c r="M216" s="80">
        <v>15</v>
      </c>
      <c r="N216" s="80">
        <v>0.53300000000000003</v>
      </c>
    </row>
    <row r="217" spans="1:14" ht="15.75" customHeight="1">
      <c r="A217" s="80" t="s">
        <v>14</v>
      </c>
      <c r="B217" s="80" t="s">
        <v>454</v>
      </c>
      <c r="C217" s="80">
        <v>34571510</v>
      </c>
      <c r="D217" s="80">
        <v>34589049</v>
      </c>
      <c r="E217" s="80">
        <v>17540</v>
      </c>
      <c r="F217" s="80">
        <v>32473</v>
      </c>
      <c r="G217" s="80">
        <v>245</v>
      </c>
      <c r="H217" s="80">
        <v>32228</v>
      </c>
      <c r="I217" s="80">
        <v>0.99199999999999999</v>
      </c>
      <c r="J217" s="80" t="s">
        <v>440</v>
      </c>
      <c r="K217" s="80">
        <v>0</v>
      </c>
      <c r="L217" s="80" t="s">
        <v>201</v>
      </c>
      <c r="M217" s="80">
        <v>750</v>
      </c>
      <c r="N217" s="80">
        <v>0.99299999999999999</v>
      </c>
    </row>
    <row r="218" spans="1:14" ht="15.75" customHeight="1">
      <c r="A218" s="80" t="s">
        <v>14</v>
      </c>
      <c r="B218" s="80" t="s">
        <v>454</v>
      </c>
      <c r="C218" s="80">
        <v>34596348</v>
      </c>
      <c r="D218" s="80">
        <v>36319618</v>
      </c>
      <c r="E218" s="80">
        <v>1723271</v>
      </c>
      <c r="F218" s="80">
        <v>19321</v>
      </c>
      <c r="G218" s="80">
        <v>521</v>
      </c>
      <c r="H218" s="80">
        <v>18800</v>
      </c>
      <c r="I218" s="80">
        <v>0.97299999999999998</v>
      </c>
      <c r="J218" s="80" t="s">
        <v>440</v>
      </c>
      <c r="K218" s="80">
        <v>33</v>
      </c>
      <c r="L218" s="80">
        <v>0.69699999999999995</v>
      </c>
      <c r="M218" s="80">
        <v>439</v>
      </c>
      <c r="N218" s="80">
        <v>0.54900000000000004</v>
      </c>
    </row>
    <row r="219" spans="1:14" ht="15.75" customHeight="1">
      <c r="A219" s="80" t="s">
        <v>14</v>
      </c>
      <c r="B219" s="80" t="s">
        <v>454</v>
      </c>
      <c r="C219" s="80">
        <v>36324954</v>
      </c>
      <c r="D219" s="80">
        <v>36332391</v>
      </c>
      <c r="E219" s="80">
        <v>7438</v>
      </c>
      <c r="F219" s="80">
        <v>31</v>
      </c>
      <c r="G219" s="80">
        <v>5</v>
      </c>
      <c r="H219" s="80">
        <v>26</v>
      </c>
      <c r="I219" s="80">
        <v>0.83899999999999997</v>
      </c>
      <c r="J219" s="80" t="s">
        <v>201</v>
      </c>
      <c r="K219" s="80">
        <v>0</v>
      </c>
      <c r="L219" s="80" t="s">
        <v>201</v>
      </c>
      <c r="M219" s="80">
        <v>0</v>
      </c>
      <c r="N219" s="80" t="s">
        <v>201</v>
      </c>
    </row>
    <row r="220" spans="1:14" ht="15.75" customHeight="1">
      <c r="A220" s="80" t="s">
        <v>14</v>
      </c>
      <c r="B220" s="80" t="s">
        <v>454</v>
      </c>
      <c r="C220" s="80">
        <v>36334565</v>
      </c>
      <c r="D220" s="80">
        <v>36347007</v>
      </c>
      <c r="E220" s="80">
        <v>12443</v>
      </c>
      <c r="F220" s="80">
        <v>159</v>
      </c>
      <c r="G220" s="80">
        <v>102</v>
      </c>
      <c r="H220" s="80">
        <v>57</v>
      </c>
      <c r="I220" s="80">
        <v>0.35799999999999998</v>
      </c>
      <c r="J220" s="80" t="s">
        <v>439</v>
      </c>
      <c r="K220" s="80">
        <v>27</v>
      </c>
      <c r="L220" s="80">
        <v>0</v>
      </c>
      <c r="M220" s="80">
        <v>9</v>
      </c>
      <c r="N220" s="80">
        <v>0.88900000000000001</v>
      </c>
    </row>
    <row r="221" spans="1:14" ht="15.75" customHeight="1">
      <c r="A221" s="80" t="s">
        <v>14</v>
      </c>
      <c r="B221" s="80" t="s">
        <v>454</v>
      </c>
      <c r="C221" s="80">
        <v>38265769</v>
      </c>
      <c r="D221" s="80">
        <v>38280683</v>
      </c>
      <c r="E221" s="80">
        <v>14915</v>
      </c>
      <c r="F221" s="80">
        <v>47</v>
      </c>
      <c r="G221" s="80">
        <v>0</v>
      </c>
      <c r="H221" s="80">
        <v>47</v>
      </c>
      <c r="I221" s="80">
        <v>1</v>
      </c>
      <c r="J221" s="80" t="s">
        <v>201</v>
      </c>
      <c r="K221" s="80">
        <v>0</v>
      </c>
      <c r="L221" s="80" t="s">
        <v>201</v>
      </c>
      <c r="M221" s="80">
        <v>2</v>
      </c>
      <c r="N221" s="80">
        <v>0</v>
      </c>
    </row>
    <row r="222" spans="1:14" ht="15.75" customHeight="1">
      <c r="A222" s="80" t="s">
        <v>14</v>
      </c>
      <c r="B222" s="80" t="s">
        <v>454</v>
      </c>
      <c r="C222" s="80">
        <v>46382555</v>
      </c>
      <c r="D222" s="80">
        <v>46401604</v>
      </c>
      <c r="E222" s="80">
        <v>19050</v>
      </c>
      <c r="F222" s="80">
        <v>77011</v>
      </c>
      <c r="G222" s="80">
        <v>880</v>
      </c>
      <c r="H222" s="80">
        <v>76131</v>
      </c>
      <c r="I222" s="80">
        <v>0.98899999999999999</v>
      </c>
      <c r="J222" s="80" t="s">
        <v>440</v>
      </c>
      <c r="K222" s="80">
        <v>12</v>
      </c>
      <c r="L222" s="80">
        <v>1</v>
      </c>
      <c r="M222" s="80">
        <v>987</v>
      </c>
      <c r="N222" s="80">
        <v>0.752</v>
      </c>
    </row>
    <row r="223" spans="1:14" ht="15.75" customHeight="1">
      <c r="A223" s="80" t="s">
        <v>14</v>
      </c>
      <c r="B223" s="80" t="s">
        <v>454</v>
      </c>
      <c r="C223" s="80">
        <v>55815554</v>
      </c>
      <c r="D223" s="80">
        <v>55835064</v>
      </c>
      <c r="E223" s="80">
        <v>19511</v>
      </c>
      <c r="F223" s="80">
        <v>520</v>
      </c>
      <c r="G223" s="80">
        <v>265</v>
      </c>
      <c r="H223" s="80">
        <v>255</v>
      </c>
      <c r="I223" s="80">
        <v>0.49</v>
      </c>
      <c r="J223" s="80" t="s">
        <v>439</v>
      </c>
      <c r="K223" s="80">
        <v>2</v>
      </c>
      <c r="L223" s="80">
        <v>0</v>
      </c>
      <c r="M223" s="80">
        <v>0</v>
      </c>
      <c r="N223" s="80" t="s">
        <v>201</v>
      </c>
    </row>
    <row r="224" spans="1:14" ht="15.75" customHeight="1">
      <c r="A224" s="80" t="s">
        <v>14</v>
      </c>
      <c r="B224" s="80" t="s">
        <v>454</v>
      </c>
      <c r="C224" s="80">
        <v>70121788</v>
      </c>
      <c r="D224" s="80">
        <v>70166477</v>
      </c>
      <c r="E224" s="80">
        <v>44690</v>
      </c>
      <c r="F224" s="80">
        <v>695</v>
      </c>
      <c r="G224" s="80">
        <v>474</v>
      </c>
      <c r="H224" s="80">
        <v>221</v>
      </c>
      <c r="I224" s="80">
        <v>0.318</v>
      </c>
      <c r="J224" s="80" t="s">
        <v>439</v>
      </c>
      <c r="K224" s="80">
        <v>101</v>
      </c>
      <c r="L224" s="80">
        <v>0.01</v>
      </c>
      <c r="M224" s="80">
        <v>64</v>
      </c>
      <c r="N224" s="80">
        <v>1</v>
      </c>
    </row>
    <row r="225" spans="1:14" ht="15.75" customHeight="1">
      <c r="A225" s="80" t="s">
        <v>14</v>
      </c>
      <c r="B225" s="80" t="s">
        <v>454</v>
      </c>
      <c r="C225" s="80">
        <v>74408184</v>
      </c>
      <c r="D225" s="80">
        <v>74419503</v>
      </c>
      <c r="E225" s="80">
        <v>11320</v>
      </c>
      <c r="F225" s="80">
        <v>203</v>
      </c>
      <c r="G225" s="80">
        <v>138</v>
      </c>
      <c r="H225" s="80">
        <v>65</v>
      </c>
      <c r="I225" s="80">
        <v>0.32</v>
      </c>
      <c r="J225" s="80" t="s">
        <v>439</v>
      </c>
      <c r="K225" s="80">
        <v>1</v>
      </c>
      <c r="L225" s="80">
        <v>0</v>
      </c>
      <c r="M225" s="80">
        <v>0</v>
      </c>
      <c r="N225" s="80" t="s">
        <v>201</v>
      </c>
    </row>
    <row r="226" spans="1:14" ht="15.75" customHeight="1">
      <c r="A226" s="80" t="s">
        <v>14</v>
      </c>
      <c r="B226" s="80" t="s">
        <v>454</v>
      </c>
      <c r="C226" s="80">
        <v>75206043</v>
      </c>
      <c r="D226" s="80">
        <v>75223587</v>
      </c>
      <c r="E226" s="80">
        <v>17545</v>
      </c>
      <c r="F226" s="80">
        <v>186</v>
      </c>
      <c r="G226" s="80">
        <v>4</v>
      </c>
      <c r="H226" s="80">
        <v>182</v>
      </c>
      <c r="I226" s="80">
        <v>0.97799999999999998</v>
      </c>
      <c r="J226" s="80" t="s">
        <v>440</v>
      </c>
      <c r="K226" s="80">
        <v>0</v>
      </c>
      <c r="L226" s="80" t="s">
        <v>201</v>
      </c>
      <c r="M226" s="80">
        <v>27</v>
      </c>
      <c r="N226" s="80">
        <v>0.37</v>
      </c>
    </row>
    <row r="227" spans="1:14" ht="15.75" customHeight="1">
      <c r="A227" s="80" t="s">
        <v>14</v>
      </c>
      <c r="B227" s="80" t="s">
        <v>454</v>
      </c>
      <c r="C227" s="80">
        <v>90105561</v>
      </c>
      <c r="D227" s="80">
        <v>90228346</v>
      </c>
      <c r="E227" s="80">
        <v>122786</v>
      </c>
      <c r="F227" s="80">
        <v>413</v>
      </c>
      <c r="G227" s="80">
        <v>298</v>
      </c>
      <c r="H227" s="80">
        <v>115</v>
      </c>
      <c r="I227" s="80">
        <v>0.27800000000000002</v>
      </c>
      <c r="J227" s="80" t="s">
        <v>439</v>
      </c>
      <c r="K227" s="80">
        <v>19</v>
      </c>
      <c r="L227" s="80">
        <v>0.52600000000000002</v>
      </c>
      <c r="M227" s="80">
        <v>7</v>
      </c>
      <c r="N227" s="80">
        <v>0.85699999999999998</v>
      </c>
    </row>
    <row r="228" spans="1:14" ht="15.75" customHeight="1">
      <c r="A228" s="80" t="s">
        <v>14</v>
      </c>
      <c r="B228" s="80" t="s">
        <v>455</v>
      </c>
      <c r="C228" s="80">
        <v>19029552</v>
      </c>
      <c r="D228" s="80">
        <v>19232748</v>
      </c>
      <c r="E228" s="80">
        <v>203197</v>
      </c>
      <c r="F228" s="80">
        <v>210</v>
      </c>
      <c r="G228" s="80">
        <v>99</v>
      </c>
      <c r="H228" s="80">
        <v>111</v>
      </c>
      <c r="I228" s="80">
        <v>0.52900000000000003</v>
      </c>
      <c r="J228" s="80" t="s">
        <v>439</v>
      </c>
      <c r="K228" s="80">
        <v>3</v>
      </c>
      <c r="L228" s="80">
        <v>1</v>
      </c>
      <c r="M228" s="80">
        <v>1</v>
      </c>
      <c r="N228" s="80">
        <v>1</v>
      </c>
    </row>
    <row r="229" spans="1:14" ht="15.75" customHeight="1">
      <c r="A229" s="80" t="s">
        <v>14</v>
      </c>
      <c r="B229" s="80" t="s">
        <v>455</v>
      </c>
      <c r="C229" s="80">
        <v>21400640</v>
      </c>
      <c r="D229" s="80">
        <v>21450526</v>
      </c>
      <c r="E229" s="80">
        <v>49887</v>
      </c>
      <c r="F229" s="80">
        <v>1256</v>
      </c>
      <c r="G229" s="80">
        <v>901</v>
      </c>
      <c r="H229" s="80">
        <v>355</v>
      </c>
      <c r="I229" s="80">
        <v>0.28299999999999997</v>
      </c>
      <c r="J229" s="80" t="s">
        <v>439</v>
      </c>
      <c r="K229" s="80">
        <v>220</v>
      </c>
      <c r="L229" s="80">
        <v>0</v>
      </c>
      <c r="M229" s="80">
        <v>164</v>
      </c>
      <c r="N229" s="80">
        <v>1</v>
      </c>
    </row>
    <row r="230" spans="1:14" ht="15.75" customHeight="1">
      <c r="A230" s="80" t="s">
        <v>14</v>
      </c>
      <c r="B230" s="80" t="s">
        <v>455</v>
      </c>
      <c r="C230" s="80">
        <v>21649035</v>
      </c>
      <c r="D230" s="80">
        <v>21678194</v>
      </c>
      <c r="E230" s="80">
        <v>29160</v>
      </c>
      <c r="F230" s="80">
        <v>1330</v>
      </c>
      <c r="G230" s="80">
        <v>785</v>
      </c>
      <c r="H230" s="80">
        <v>545</v>
      </c>
      <c r="I230" s="80">
        <v>0.41</v>
      </c>
      <c r="J230" s="80" t="s">
        <v>439</v>
      </c>
      <c r="K230" s="80">
        <v>530</v>
      </c>
      <c r="L230" s="80">
        <v>0.253</v>
      </c>
      <c r="M230" s="80">
        <v>388</v>
      </c>
      <c r="N230" s="80">
        <v>0.71099999999999997</v>
      </c>
    </row>
    <row r="231" spans="1:14" ht="15.75" customHeight="1">
      <c r="A231" s="80" t="s">
        <v>14</v>
      </c>
      <c r="B231" s="80" t="s">
        <v>455</v>
      </c>
      <c r="C231" s="80">
        <v>21687297</v>
      </c>
      <c r="D231" s="80">
        <v>21824188</v>
      </c>
      <c r="E231" s="80">
        <v>136892</v>
      </c>
      <c r="F231" s="80">
        <v>2564</v>
      </c>
      <c r="G231" s="80">
        <v>1836</v>
      </c>
      <c r="H231" s="80">
        <v>728</v>
      </c>
      <c r="I231" s="80">
        <v>0.28399999999999997</v>
      </c>
      <c r="J231" s="80" t="s">
        <v>439</v>
      </c>
      <c r="K231" s="80">
        <v>508</v>
      </c>
      <c r="L231" s="80">
        <v>2.4E-2</v>
      </c>
      <c r="M231" s="80">
        <v>372</v>
      </c>
      <c r="N231" s="80">
        <v>0.97799999999999998</v>
      </c>
    </row>
    <row r="232" spans="1:14" ht="15.75" customHeight="1">
      <c r="A232" s="80" t="s">
        <v>14</v>
      </c>
      <c r="B232" s="80" t="s">
        <v>455</v>
      </c>
      <c r="C232" s="80">
        <v>21884493</v>
      </c>
      <c r="D232" s="80">
        <v>22060299</v>
      </c>
      <c r="E232" s="80">
        <v>175807</v>
      </c>
      <c r="F232" s="80">
        <v>2764</v>
      </c>
      <c r="G232" s="80">
        <v>1550</v>
      </c>
      <c r="H232" s="80">
        <v>1214</v>
      </c>
      <c r="I232" s="80">
        <v>0.439</v>
      </c>
      <c r="J232" s="80" t="s">
        <v>439</v>
      </c>
      <c r="K232" s="80">
        <v>75</v>
      </c>
      <c r="L232" s="80">
        <v>0.57299999999999995</v>
      </c>
      <c r="M232" s="80">
        <v>50</v>
      </c>
      <c r="N232" s="80">
        <v>0.57999999999999996</v>
      </c>
    </row>
    <row r="233" spans="1:14" ht="15.75" customHeight="1">
      <c r="A233" s="80" t="s">
        <v>14</v>
      </c>
      <c r="B233" s="80" t="s">
        <v>455</v>
      </c>
      <c r="C233" s="80">
        <v>22125930</v>
      </c>
      <c r="D233" s="80">
        <v>22158426</v>
      </c>
      <c r="E233" s="80">
        <v>32497</v>
      </c>
      <c r="F233" s="80">
        <v>466</v>
      </c>
      <c r="G233" s="80">
        <v>324</v>
      </c>
      <c r="H233" s="80">
        <v>142</v>
      </c>
      <c r="I233" s="80">
        <v>0.30499999999999999</v>
      </c>
      <c r="J233" s="80" t="s">
        <v>439</v>
      </c>
      <c r="K233" s="80">
        <v>296</v>
      </c>
      <c r="L233" s="80">
        <v>0.49299999999999999</v>
      </c>
      <c r="M233" s="80">
        <v>138</v>
      </c>
      <c r="N233" s="80">
        <v>1</v>
      </c>
    </row>
    <row r="234" spans="1:14" ht="15.75" customHeight="1">
      <c r="A234" s="80" t="s">
        <v>14</v>
      </c>
      <c r="B234" s="80" t="s">
        <v>455</v>
      </c>
      <c r="C234" s="80">
        <v>26880784</v>
      </c>
      <c r="D234" s="80">
        <v>26885981</v>
      </c>
      <c r="E234" s="80">
        <v>5198</v>
      </c>
      <c r="F234" s="80">
        <v>1749</v>
      </c>
      <c r="G234" s="80">
        <v>6</v>
      </c>
      <c r="H234" s="80">
        <v>1743</v>
      </c>
      <c r="I234" s="80">
        <v>0.997</v>
      </c>
      <c r="J234" s="80" t="s">
        <v>440</v>
      </c>
      <c r="K234" s="80">
        <v>0</v>
      </c>
      <c r="L234" s="80" t="s">
        <v>201</v>
      </c>
      <c r="M234" s="80">
        <v>370</v>
      </c>
      <c r="N234" s="80">
        <v>0.84899999999999998</v>
      </c>
    </row>
    <row r="235" spans="1:14" ht="15.75" customHeight="1">
      <c r="A235" s="80" t="s">
        <v>14</v>
      </c>
      <c r="B235" s="80" t="s">
        <v>455</v>
      </c>
      <c r="C235" s="80">
        <v>26935980</v>
      </c>
      <c r="D235" s="80">
        <v>26941257</v>
      </c>
      <c r="E235" s="80">
        <v>5278</v>
      </c>
      <c r="F235" s="80">
        <v>1163</v>
      </c>
      <c r="G235" s="80">
        <v>689</v>
      </c>
      <c r="H235" s="80">
        <v>474</v>
      </c>
      <c r="I235" s="80">
        <v>0.40799999999999997</v>
      </c>
      <c r="J235" s="80" t="s">
        <v>439</v>
      </c>
      <c r="K235" s="80">
        <v>2</v>
      </c>
      <c r="L235" s="80">
        <v>1</v>
      </c>
      <c r="M235" s="80">
        <v>0</v>
      </c>
      <c r="N235" s="80" t="s">
        <v>201</v>
      </c>
    </row>
    <row r="236" spans="1:14" ht="15.75" customHeight="1">
      <c r="A236" s="80" t="s">
        <v>14</v>
      </c>
      <c r="B236" s="80" t="s">
        <v>455</v>
      </c>
      <c r="C236" s="80">
        <v>30621716</v>
      </c>
      <c r="D236" s="80">
        <v>30625809</v>
      </c>
      <c r="E236" s="80">
        <v>4094</v>
      </c>
      <c r="F236" s="80">
        <v>68</v>
      </c>
      <c r="G236" s="80">
        <v>43</v>
      </c>
      <c r="H236" s="80">
        <v>25</v>
      </c>
      <c r="I236" s="80">
        <v>0.36799999999999999</v>
      </c>
      <c r="J236" s="80" t="s">
        <v>439</v>
      </c>
      <c r="K236" s="80">
        <v>0</v>
      </c>
      <c r="L236" s="80" t="s">
        <v>201</v>
      </c>
      <c r="M236" s="80">
        <v>0</v>
      </c>
      <c r="N236" s="80" t="s">
        <v>201</v>
      </c>
    </row>
    <row r="237" spans="1:14" ht="15.75" customHeight="1">
      <c r="A237" s="80" t="s">
        <v>14</v>
      </c>
      <c r="B237" s="80" t="s">
        <v>455</v>
      </c>
      <c r="C237" s="80">
        <v>43231105</v>
      </c>
      <c r="D237" s="80">
        <v>43234307</v>
      </c>
      <c r="E237" s="80">
        <v>3203</v>
      </c>
      <c r="F237" s="80">
        <v>19</v>
      </c>
      <c r="G237" s="80">
        <v>17</v>
      </c>
      <c r="H237" s="80">
        <v>2</v>
      </c>
      <c r="I237" s="80">
        <v>0.105</v>
      </c>
      <c r="J237" s="80" t="s">
        <v>201</v>
      </c>
      <c r="K237" s="80">
        <v>0</v>
      </c>
      <c r="L237" s="80" t="s">
        <v>201</v>
      </c>
      <c r="M237" s="80">
        <v>0</v>
      </c>
      <c r="N237" s="80" t="s">
        <v>201</v>
      </c>
    </row>
    <row r="238" spans="1:14" ht="15.75" customHeight="1">
      <c r="A238" s="80" t="s">
        <v>14</v>
      </c>
      <c r="B238" s="80" t="s">
        <v>455</v>
      </c>
      <c r="C238" s="80">
        <v>43234310</v>
      </c>
      <c r="D238" s="80">
        <v>43323702</v>
      </c>
      <c r="E238" s="80">
        <v>89393</v>
      </c>
      <c r="F238" s="80">
        <v>307</v>
      </c>
      <c r="G238" s="80">
        <v>19</v>
      </c>
      <c r="H238" s="80">
        <v>288</v>
      </c>
      <c r="I238" s="80">
        <v>0.93799999999999994</v>
      </c>
      <c r="J238" s="80" t="s">
        <v>440</v>
      </c>
      <c r="K238" s="80">
        <v>0</v>
      </c>
      <c r="L238" s="80" t="s">
        <v>201</v>
      </c>
      <c r="M238" s="80">
        <v>1</v>
      </c>
      <c r="N238" s="80">
        <v>1</v>
      </c>
    </row>
    <row r="239" spans="1:14" ht="15.75" customHeight="1">
      <c r="A239" s="80" t="s">
        <v>14</v>
      </c>
      <c r="B239" s="80" t="s">
        <v>455</v>
      </c>
      <c r="C239" s="80">
        <v>46509929</v>
      </c>
      <c r="D239" s="80">
        <v>46707362</v>
      </c>
      <c r="E239" s="80">
        <v>197434</v>
      </c>
      <c r="F239" s="80">
        <v>196</v>
      </c>
      <c r="G239" s="80">
        <v>138</v>
      </c>
      <c r="H239" s="80">
        <v>58</v>
      </c>
      <c r="I239" s="80">
        <v>0.29599999999999999</v>
      </c>
      <c r="J239" s="80" t="s">
        <v>439</v>
      </c>
      <c r="K239" s="80">
        <v>1</v>
      </c>
      <c r="L239" s="80">
        <v>0</v>
      </c>
      <c r="M239" s="80">
        <v>0</v>
      </c>
      <c r="N239" s="80" t="s">
        <v>201</v>
      </c>
    </row>
    <row r="240" spans="1:14" ht="15.75" customHeight="1">
      <c r="A240" s="80" t="s">
        <v>14</v>
      </c>
      <c r="B240" s="80" t="s">
        <v>455</v>
      </c>
      <c r="C240" s="80">
        <v>64892605</v>
      </c>
      <c r="D240" s="80">
        <v>64904809</v>
      </c>
      <c r="E240" s="80">
        <v>12205</v>
      </c>
      <c r="F240" s="80">
        <v>86</v>
      </c>
      <c r="G240" s="80">
        <v>53</v>
      </c>
      <c r="H240" s="80">
        <v>33</v>
      </c>
      <c r="I240" s="80">
        <v>0.38400000000000001</v>
      </c>
      <c r="J240" s="80" t="s">
        <v>439</v>
      </c>
      <c r="K240" s="80">
        <v>0</v>
      </c>
      <c r="L240" s="80" t="s">
        <v>201</v>
      </c>
      <c r="M240" s="80">
        <v>0</v>
      </c>
      <c r="N240" s="80" t="s">
        <v>201</v>
      </c>
    </row>
    <row r="241" spans="1:14" ht="15.75" customHeight="1">
      <c r="A241" s="80" t="s">
        <v>14</v>
      </c>
      <c r="B241" s="80" t="s">
        <v>455</v>
      </c>
      <c r="C241" s="80">
        <v>66798412</v>
      </c>
      <c r="D241" s="80">
        <v>66799781</v>
      </c>
      <c r="E241" s="80">
        <v>1370</v>
      </c>
      <c r="F241" s="80">
        <v>260</v>
      </c>
      <c r="G241" s="80">
        <v>127</v>
      </c>
      <c r="H241" s="80">
        <v>133</v>
      </c>
      <c r="I241" s="80">
        <v>0.51200000000000001</v>
      </c>
      <c r="J241" s="80" t="s">
        <v>439</v>
      </c>
      <c r="K241" s="80">
        <v>0</v>
      </c>
      <c r="L241" s="80" t="s">
        <v>201</v>
      </c>
      <c r="M241" s="80">
        <v>0</v>
      </c>
      <c r="N241" s="80" t="s">
        <v>201</v>
      </c>
    </row>
    <row r="242" spans="1:14" ht="15.75" customHeight="1">
      <c r="A242" s="80" t="s">
        <v>14</v>
      </c>
      <c r="B242" s="80" t="s">
        <v>456</v>
      </c>
      <c r="C242" s="80">
        <v>106211</v>
      </c>
      <c r="D242" s="80">
        <v>112852</v>
      </c>
      <c r="E242" s="80">
        <v>6642</v>
      </c>
      <c r="F242" s="80">
        <v>9903</v>
      </c>
      <c r="G242" s="80">
        <v>4990</v>
      </c>
      <c r="H242" s="80">
        <v>4913</v>
      </c>
      <c r="I242" s="80">
        <v>0.496</v>
      </c>
      <c r="J242" s="80" t="s">
        <v>439</v>
      </c>
      <c r="K242" s="80">
        <v>2450</v>
      </c>
      <c r="L242" s="80">
        <v>0.35</v>
      </c>
      <c r="M242" s="80">
        <v>2454</v>
      </c>
      <c r="N242" s="80">
        <v>0.26</v>
      </c>
    </row>
    <row r="243" spans="1:14" ht="15.75" customHeight="1">
      <c r="A243" s="80" t="s">
        <v>14</v>
      </c>
      <c r="B243" s="80" t="s">
        <v>456</v>
      </c>
      <c r="C243" s="80">
        <v>12144901</v>
      </c>
      <c r="D243" s="80">
        <v>12150226</v>
      </c>
      <c r="E243" s="80">
        <v>5326</v>
      </c>
      <c r="F243" s="80">
        <v>74</v>
      </c>
      <c r="G243" s="80">
        <v>39</v>
      </c>
      <c r="H243" s="80">
        <v>35</v>
      </c>
      <c r="I243" s="80">
        <v>0.47299999999999998</v>
      </c>
      <c r="J243" s="80" t="s">
        <v>439</v>
      </c>
      <c r="K243" s="80">
        <v>11</v>
      </c>
      <c r="L243" s="80">
        <v>0.90900000000000003</v>
      </c>
      <c r="M243" s="80">
        <v>9</v>
      </c>
      <c r="N243" s="80">
        <v>0</v>
      </c>
    </row>
    <row r="244" spans="1:14" ht="15.75" customHeight="1">
      <c r="A244" s="80" t="s">
        <v>14</v>
      </c>
      <c r="B244" s="80" t="s">
        <v>456</v>
      </c>
      <c r="C244" s="80">
        <v>15385304</v>
      </c>
      <c r="D244" s="80">
        <v>15400250</v>
      </c>
      <c r="E244" s="80">
        <v>14947</v>
      </c>
      <c r="F244" s="80">
        <v>360</v>
      </c>
      <c r="G244" s="80">
        <v>285</v>
      </c>
      <c r="H244" s="80">
        <v>75</v>
      </c>
      <c r="I244" s="80">
        <v>0.20799999999999999</v>
      </c>
      <c r="J244" s="80" t="s">
        <v>439</v>
      </c>
      <c r="K244" s="80">
        <v>167</v>
      </c>
      <c r="L244" s="80">
        <v>0.35899999999999999</v>
      </c>
      <c r="M244" s="80">
        <v>59</v>
      </c>
      <c r="N244" s="80">
        <v>0.78</v>
      </c>
    </row>
    <row r="245" spans="1:14" ht="15.75" customHeight="1">
      <c r="A245" s="80" t="s">
        <v>14</v>
      </c>
      <c r="B245" s="80" t="s">
        <v>456</v>
      </c>
      <c r="C245" s="80">
        <v>20561578</v>
      </c>
      <c r="D245" s="80">
        <v>20604950</v>
      </c>
      <c r="E245" s="80">
        <v>43373</v>
      </c>
      <c r="F245" s="80">
        <v>245</v>
      </c>
      <c r="G245" s="80">
        <v>4</v>
      </c>
      <c r="H245" s="80">
        <v>241</v>
      </c>
      <c r="I245" s="80">
        <v>0.98399999999999999</v>
      </c>
      <c r="J245" s="80" t="s">
        <v>440</v>
      </c>
      <c r="K245" s="80">
        <v>0</v>
      </c>
      <c r="L245" s="80" t="s">
        <v>201</v>
      </c>
      <c r="M245" s="80">
        <v>26</v>
      </c>
      <c r="N245" s="80">
        <v>0.26900000000000002</v>
      </c>
    </row>
    <row r="246" spans="1:14" ht="15.75" customHeight="1">
      <c r="A246" s="80" t="s">
        <v>14</v>
      </c>
      <c r="B246" s="80" t="s">
        <v>456</v>
      </c>
      <c r="C246" s="80">
        <v>20814760</v>
      </c>
      <c r="D246" s="80">
        <v>20839319</v>
      </c>
      <c r="E246" s="80">
        <v>24560</v>
      </c>
      <c r="F246" s="80">
        <v>126</v>
      </c>
      <c r="G246" s="80">
        <v>1</v>
      </c>
      <c r="H246" s="80">
        <v>125</v>
      </c>
      <c r="I246" s="80">
        <v>0.99199999999999999</v>
      </c>
      <c r="J246" s="80" t="s">
        <v>440</v>
      </c>
      <c r="K246" s="80">
        <v>0</v>
      </c>
      <c r="L246" s="80" t="s">
        <v>201</v>
      </c>
      <c r="M246" s="80">
        <v>3</v>
      </c>
      <c r="N246" s="80">
        <v>0</v>
      </c>
    </row>
    <row r="247" spans="1:14" ht="15.75" customHeight="1">
      <c r="A247" s="80" t="s">
        <v>14</v>
      </c>
      <c r="B247" s="80" t="s">
        <v>456</v>
      </c>
      <c r="C247" s="80">
        <v>20948627</v>
      </c>
      <c r="D247" s="80">
        <v>20958852</v>
      </c>
      <c r="E247" s="80">
        <v>10226</v>
      </c>
      <c r="F247" s="80">
        <v>94</v>
      </c>
      <c r="G247" s="80">
        <v>74</v>
      </c>
      <c r="H247" s="80">
        <v>20</v>
      </c>
      <c r="I247" s="80">
        <v>0.21299999999999999</v>
      </c>
      <c r="J247" s="80" t="s">
        <v>439</v>
      </c>
      <c r="K247" s="80">
        <v>0</v>
      </c>
      <c r="L247" s="80" t="s">
        <v>201</v>
      </c>
      <c r="M247" s="80">
        <v>0</v>
      </c>
      <c r="N247" s="80" t="s">
        <v>201</v>
      </c>
    </row>
    <row r="248" spans="1:14" ht="15.75" customHeight="1">
      <c r="A248" s="80" t="s">
        <v>14</v>
      </c>
      <c r="B248" s="80" t="s">
        <v>457</v>
      </c>
      <c r="C248" s="80">
        <v>60000</v>
      </c>
      <c r="D248" s="80">
        <v>140628</v>
      </c>
      <c r="E248" s="80">
        <v>80629</v>
      </c>
      <c r="F248" s="80">
        <v>134</v>
      </c>
      <c r="G248" s="80">
        <v>71</v>
      </c>
      <c r="H248" s="80">
        <v>63</v>
      </c>
      <c r="I248" s="80">
        <v>0.47</v>
      </c>
      <c r="J248" s="80" t="s">
        <v>439</v>
      </c>
      <c r="K248" s="80">
        <v>0</v>
      </c>
      <c r="L248" s="80" t="s">
        <v>201</v>
      </c>
      <c r="M248" s="80">
        <v>3</v>
      </c>
      <c r="N248" s="80">
        <v>0.66700000000000004</v>
      </c>
    </row>
    <row r="249" spans="1:14" ht="15.75" customHeight="1">
      <c r="A249" s="80" t="s">
        <v>14</v>
      </c>
      <c r="B249" s="80" t="s">
        <v>457</v>
      </c>
      <c r="C249" s="80">
        <v>3332194</v>
      </c>
      <c r="D249" s="80">
        <v>3333030</v>
      </c>
      <c r="E249" s="80">
        <v>837</v>
      </c>
      <c r="F249" s="80">
        <v>30</v>
      </c>
      <c r="G249" s="80">
        <v>13</v>
      </c>
      <c r="H249" s="80">
        <v>17</v>
      </c>
      <c r="I249" s="80">
        <v>0.56699999999999995</v>
      </c>
      <c r="J249" s="80" t="s">
        <v>201</v>
      </c>
      <c r="K249" s="80">
        <v>0</v>
      </c>
      <c r="L249" s="80" t="s">
        <v>201</v>
      </c>
      <c r="M249" s="80">
        <v>0</v>
      </c>
      <c r="N249" s="80" t="s">
        <v>201</v>
      </c>
    </row>
    <row r="250" spans="1:14" ht="15.75" customHeight="1">
      <c r="A250" s="80" t="s">
        <v>14</v>
      </c>
      <c r="B250" s="80" t="s">
        <v>457</v>
      </c>
      <c r="C250" s="80">
        <v>7022269</v>
      </c>
      <c r="D250" s="80">
        <v>7064756</v>
      </c>
      <c r="E250" s="80">
        <v>42488</v>
      </c>
      <c r="F250" s="80">
        <v>237</v>
      </c>
      <c r="G250" s="80">
        <v>154</v>
      </c>
      <c r="H250" s="80">
        <v>83</v>
      </c>
      <c r="I250" s="80">
        <v>0.35</v>
      </c>
      <c r="J250" s="80" t="s">
        <v>439</v>
      </c>
      <c r="K250" s="80">
        <v>10</v>
      </c>
      <c r="L250" s="80">
        <v>0.1</v>
      </c>
      <c r="M250" s="80">
        <v>0</v>
      </c>
      <c r="N250" s="80" t="s">
        <v>201</v>
      </c>
    </row>
    <row r="251" spans="1:14" ht="15.75" customHeight="1">
      <c r="A251" s="80" t="s">
        <v>14</v>
      </c>
      <c r="B251" s="80" t="s">
        <v>457</v>
      </c>
      <c r="C251" s="80">
        <v>24332687</v>
      </c>
      <c r="D251" s="80">
        <v>24448981</v>
      </c>
      <c r="E251" s="80">
        <v>116295</v>
      </c>
      <c r="F251" s="80">
        <v>1700</v>
      </c>
      <c r="G251" s="80">
        <v>1287</v>
      </c>
      <c r="H251" s="80">
        <v>413</v>
      </c>
      <c r="I251" s="80">
        <v>0.24299999999999999</v>
      </c>
      <c r="J251" s="80" t="s">
        <v>439</v>
      </c>
      <c r="K251" s="80">
        <v>519</v>
      </c>
      <c r="L251" s="80">
        <v>0.316</v>
      </c>
      <c r="M251" s="80">
        <v>176</v>
      </c>
      <c r="N251" s="80">
        <v>0.99399999999999999</v>
      </c>
    </row>
    <row r="252" spans="1:14" ht="15.75" customHeight="1">
      <c r="A252" s="80" t="s">
        <v>14</v>
      </c>
      <c r="B252" s="80" t="s">
        <v>457</v>
      </c>
      <c r="C252" s="80">
        <v>38773571</v>
      </c>
      <c r="D252" s="80">
        <v>38791551</v>
      </c>
      <c r="E252" s="80">
        <v>17981</v>
      </c>
      <c r="F252" s="80">
        <v>215</v>
      </c>
      <c r="G252" s="80">
        <v>15</v>
      </c>
      <c r="H252" s="80">
        <v>200</v>
      </c>
      <c r="I252" s="80">
        <v>0.93</v>
      </c>
      <c r="J252" s="80" t="s">
        <v>440</v>
      </c>
      <c r="K252" s="80">
        <v>0</v>
      </c>
      <c r="L252" s="80" t="s">
        <v>201</v>
      </c>
      <c r="M252" s="80">
        <v>0</v>
      </c>
      <c r="N252" s="80" t="s">
        <v>201</v>
      </c>
    </row>
    <row r="253" spans="1:14" ht="15.75" customHeight="1">
      <c r="A253" s="80" t="s">
        <v>14</v>
      </c>
      <c r="B253" s="80" t="s">
        <v>458</v>
      </c>
      <c r="C253" s="80">
        <v>60000</v>
      </c>
      <c r="D253" s="80">
        <v>68791</v>
      </c>
      <c r="E253" s="80">
        <v>8792</v>
      </c>
      <c r="F253" s="80">
        <v>672</v>
      </c>
      <c r="G253" s="80">
        <v>485</v>
      </c>
      <c r="H253" s="80">
        <v>187</v>
      </c>
      <c r="I253" s="80">
        <v>0.27800000000000002</v>
      </c>
      <c r="J253" s="80" t="s">
        <v>439</v>
      </c>
      <c r="K253" s="80">
        <v>0</v>
      </c>
      <c r="L253" s="80" t="s">
        <v>201</v>
      </c>
      <c r="M253" s="80">
        <v>0</v>
      </c>
      <c r="N253" s="80" t="s">
        <v>201</v>
      </c>
    </row>
    <row r="254" spans="1:14" ht="15.75" customHeight="1">
      <c r="A254" s="80" t="s">
        <v>14</v>
      </c>
      <c r="B254" s="80" t="s">
        <v>458</v>
      </c>
      <c r="C254" s="80">
        <v>25768801</v>
      </c>
      <c r="D254" s="80">
        <v>25781701</v>
      </c>
      <c r="E254" s="80">
        <v>12901</v>
      </c>
      <c r="F254" s="80">
        <v>199</v>
      </c>
      <c r="G254" s="80">
        <v>159</v>
      </c>
      <c r="H254" s="80">
        <v>40</v>
      </c>
      <c r="I254" s="80">
        <v>0.20100000000000001</v>
      </c>
      <c r="J254" s="80" t="s">
        <v>439</v>
      </c>
      <c r="K254" s="80">
        <v>21</v>
      </c>
      <c r="L254" s="80">
        <v>0.66700000000000004</v>
      </c>
      <c r="M254" s="80">
        <v>9</v>
      </c>
      <c r="N254" s="80">
        <v>0</v>
      </c>
    </row>
    <row r="255" spans="1:14" ht="15.75" customHeight="1">
      <c r="A255" s="80" t="s">
        <v>14</v>
      </c>
      <c r="B255" s="80" t="s">
        <v>458</v>
      </c>
      <c r="C255" s="80">
        <v>26436326</v>
      </c>
      <c r="D255" s="80">
        <v>26587085</v>
      </c>
      <c r="E255" s="80">
        <v>150760</v>
      </c>
      <c r="F255" s="80">
        <v>785</v>
      </c>
      <c r="G255" s="80">
        <v>309</v>
      </c>
      <c r="H255" s="80">
        <v>476</v>
      </c>
      <c r="I255" s="80">
        <v>0.60599999999999998</v>
      </c>
      <c r="J255" s="80" t="s">
        <v>439</v>
      </c>
      <c r="K255" s="80">
        <v>14</v>
      </c>
      <c r="L255" s="80">
        <v>0.64300000000000002</v>
      </c>
      <c r="M255" s="80">
        <v>3</v>
      </c>
      <c r="N255" s="80">
        <v>0</v>
      </c>
    </row>
    <row r="256" spans="1:14" ht="15.75" customHeight="1">
      <c r="A256" s="80" t="s">
        <v>14</v>
      </c>
      <c r="B256" s="80" t="s">
        <v>458</v>
      </c>
      <c r="C256" s="80">
        <v>28495046</v>
      </c>
      <c r="D256" s="80">
        <v>28508878</v>
      </c>
      <c r="E256" s="80">
        <v>13833</v>
      </c>
      <c r="F256" s="80">
        <v>133</v>
      </c>
      <c r="G256" s="80">
        <v>1</v>
      </c>
      <c r="H256" s="80">
        <v>132</v>
      </c>
      <c r="I256" s="80">
        <v>0.99199999999999999</v>
      </c>
      <c r="J256" s="80" t="s">
        <v>440</v>
      </c>
      <c r="K256" s="80">
        <v>0</v>
      </c>
      <c r="L256" s="80" t="s">
        <v>201</v>
      </c>
      <c r="M256" s="80">
        <v>1</v>
      </c>
      <c r="N256" s="80">
        <v>1</v>
      </c>
    </row>
    <row r="257" spans="1:14" ht="15.75" customHeight="1">
      <c r="A257" s="80" t="s">
        <v>14</v>
      </c>
      <c r="B257" s="80" t="s">
        <v>458</v>
      </c>
      <c r="C257" s="80">
        <v>28557056</v>
      </c>
      <c r="D257" s="80">
        <v>29202111</v>
      </c>
      <c r="E257" s="80">
        <v>645056</v>
      </c>
      <c r="F257" s="80">
        <v>10664</v>
      </c>
      <c r="G257" s="80">
        <v>2298</v>
      </c>
      <c r="H257" s="80">
        <v>8366</v>
      </c>
      <c r="I257" s="80">
        <v>0.78500000000000003</v>
      </c>
      <c r="J257" s="80" t="s">
        <v>439</v>
      </c>
      <c r="K257" s="80">
        <v>1098</v>
      </c>
      <c r="L257" s="80">
        <v>0.748</v>
      </c>
      <c r="M257" s="80">
        <v>2759</v>
      </c>
      <c r="N257" s="80">
        <v>0.53300000000000003</v>
      </c>
    </row>
    <row r="258" spans="1:14" ht="15.75" customHeight="1">
      <c r="A258" s="80" t="s">
        <v>14</v>
      </c>
      <c r="B258" s="80" t="s">
        <v>458</v>
      </c>
      <c r="C258" s="80">
        <v>29873281</v>
      </c>
      <c r="D258" s="80">
        <v>29894370</v>
      </c>
      <c r="E258" s="80">
        <v>21090</v>
      </c>
      <c r="F258" s="80">
        <v>1154</v>
      </c>
      <c r="G258" s="80">
        <v>604</v>
      </c>
      <c r="H258" s="80">
        <v>550</v>
      </c>
      <c r="I258" s="80">
        <v>0.47699999999999998</v>
      </c>
      <c r="J258" s="80" t="s">
        <v>439</v>
      </c>
      <c r="K258" s="80">
        <v>378</v>
      </c>
      <c r="L258" s="80">
        <v>0.54800000000000004</v>
      </c>
      <c r="M258" s="80">
        <v>343</v>
      </c>
      <c r="N258" s="80">
        <v>0.64100000000000001</v>
      </c>
    </row>
    <row r="259" spans="1:14" ht="15.75" customHeight="1">
      <c r="A259" s="80" t="s">
        <v>14</v>
      </c>
      <c r="B259" s="80" t="s">
        <v>458</v>
      </c>
      <c r="C259" s="80">
        <v>29894425</v>
      </c>
      <c r="D259" s="80">
        <v>29936487</v>
      </c>
      <c r="E259" s="80">
        <v>42063</v>
      </c>
      <c r="F259" s="80">
        <v>324</v>
      </c>
      <c r="G259" s="80">
        <v>5</v>
      </c>
      <c r="H259" s="80">
        <v>319</v>
      </c>
      <c r="I259" s="80">
        <v>0.98499999999999999</v>
      </c>
      <c r="J259" s="80" t="s">
        <v>440</v>
      </c>
      <c r="K259" s="80">
        <v>0</v>
      </c>
      <c r="L259" s="80" t="s">
        <v>201</v>
      </c>
      <c r="M259" s="80">
        <v>4</v>
      </c>
      <c r="N259" s="80">
        <v>0.75</v>
      </c>
    </row>
    <row r="260" spans="1:14" ht="15.75" customHeight="1">
      <c r="A260" s="80" t="s">
        <v>14</v>
      </c>
      <c r="B260" s="80" t="s">
        <v>458</v>
      </c>
      <c r="C260" s="80">
        <v>29940937</v>
      </c>
      <c r="D260" s="80">
        <v>29958185</v>
      </c>
      <c r="E260" s="80">
        <v>17249</v>
      </c>
      <c r="F260" s="80">
        <v>126</v>
      </c>
      <c r="G260" s="80">
        <v>46</v>
      </c>
      <c r="H260" s="80">
        <v>80</v>
      </c>
      <c r="I260" s="80">
        <v>0.63500000000000001</v>
      </c>
      <c r="J260" s="80" t="s">
        <v>439</v>
      </c>
      <c r="K260" s="80">
        <v>0</v>
      </c>
      <c r="L260" s="80" t="s">
        <v>201</v>
      </c>
      <c r="M260" s="80">
        <v>0</v>
      </c>
      <c r="N260" s="80" t="s">
        <v>201</v>
      </c>
    </row>
    <row r="261" spans="1:14" ht="15.75" customHeight="1">
      <c r="A261" s="80" t="s">
        <v>14</v>
      </c>
      <c r="B261" s="80" t="s">
        <v>458</v>
      </c>
      <c r="C261" s="80">
        <v>29958741</v>
      </c>
      <c r="D261" s="80">
        <v>30038349</v>
      </c>
      <c r="E261" s="80">
        <v>79609</v>
      </c>
      <c r="F261" s="80">
        <v>209</v>
      </c>
      <c r="G261" s="80">
        <v>28</v>
      </c>
      <c r="H261" s="80">
        <v>181</v>
      </c>
      <c r="I261" s="80">
        <v>0.86599999999999999</v>
      </c>
      <c r="J261" s="80" t="s">
        <v>440</v>
      </c>
      <c r="K261" s="80">
        <v>2</v>
      </c>
      <c r="L261" s="80">
        <v>1</v>
      </c>
      <c r="M261" s="80">
        <v>2</v>
      </c>
      <c r="N261" s="80">
        <v>1</v>
      </c>
    </row>
    <row r="262" spans="1:14" ht="15.75" customHeight="1">
      <c r="A262" s="80" t="s">
        <v>14</v>
      </c>
      <c r="B262" s="80" t="s">
        <v>458</v>
      </c>
      <c r="C262" s="80">
        <v>30088348</v>
      </c>
      <c r="D262" s="80">
        <v>30379337</v>
      </c>
      <c r="E262" s="80">
        <v>290990</v>
      </c>
      <c r="F262" s="80">
        <v>3835</v>
      </c>
      <c r="G262" s="80">
        <v>187</v>
      </c>
      <c r="H262" s="80">
        <v>3648</v>
      </c>
      <c r="I262" s="80">
        <v>0.95099999999999996</v>
      </c>
      <c r="J262" s="80" t="s">
        <v>440</v>
      </c>
      <c r="K262" s="80">
        <v>72</v>
      </c>
      <c r="L262" s="80">
        <v>0.125</v>
      </c>
      <c r="M262" s="80">
        <v>232</v>
      </c>
      <c r="N262" s="80">
        <v>0.52200000000000002</v>
      </c>
    </row>
    <row r="263" spans="1:14" ht="15.75" customHeight="1">
      <c r="A263" s="80" t="s">
        <v>14</v>
      </c>
      <c r="B263" s="80" t="s">
        <v>458</v>
      </c>
      <c r="C263" s="80">
        <v>30381284</v>
      </c>
      <c r="D263" s="80">
        <v>30425082</v>
      </c>
      <c r="E263" s="80">
        <v>43799</v>
      </c>
      <c r="F263" s="80">
        <v>856</v>
      </c>
      <c r="G263" s="80">
        <v>204</v>
      </c>
      <c r="H263" s="80">
        <v>652</v>
      </c>
      <c r="I263" s="80">
        <v>0.76200000000000001</v>
      </c>
      <c r="J263" s="80" t="s">
        <v>439</v>
      </c>
      <c r="K263" s="80">
        <v>133</v>
      </c>
      <c r="L263" s="80">
        <v>0.84199999999999997</v>
      </c>
      <c r="M263" s="80">
        <v>271</v>
      </c>
      <c r="N263" s="80">
        <v>0.34699999999999998</v>
      </c>
    </row>
    <row r="264" spans="1:14" ht="15.75" customHeight="1">
      <c r="A264" s="80" t="s">
        <v>14</v>
      </c>
      <c r="B264" s="80" t="s">
        <v>458</v>
      </c>
      <c r="C264" s="80">
        <v>47830521</v>
      </c>
      <c r="D264" s="80">
        <v>47838848</v>
      </c>
      <c r="E264" s="80">
        <v>8328</v>
      </c>
      <c r="F264" s="80">
        <v>118</v>
      </c>
      <c r="G264" s="80">
        <v>66</v>
      </c>
      <c r="H264" s="80">
        <v>52</v>
      </c>
      <c r="I264" s="80">
        <v>0.441</v>
      </c>
      <c r="J264" s="80" t="s">
        <v>439</v>
      </c>
      <c r="K264" s="80">
        <v>0</v>
      </c>
      <c r="L264" s="80" t="s">
        <v>201</v>
      </c>
      <c r="M264" s="80">
        <v>0</v>
      </c>
      <c r="N264" s="80" t="s">
        <v>201</v>
      </c>
    </row>
    <row r="265" spans="1:14" ht="15.75" customHeight="1">
      <c r="A265" s="80" t="s">
        <v>14</v>
      </c>
      <c r="B265" s="80" t="s">
        <v>458</v>
      </c>
      <c r="C265" s="80">
        <v>47893148</v>
      </c>
      <c r="D265" s="80">
        <v>47904370</v>
      </c>
      <c r="E265" s="80">
        <v>11223</v>
      </c>
      <c r="F265" s="80">
        <v>264</v>
      </c>
      <c r="G265" s="80">
        <v>140</v>
      </c>
      <c r="H265" s="80">
        <v>124</v>
      </c>
      <c r="I265" s="80">
        <v>0.47</v>
      </c>
      <c r="J265" s="80" t="s">
        <v>439</v>
      </c>
      <c r="K265" s="80">
        <v>0</v>
      </c>
      <c r="L265" s="80" t="s">
        <v>201</v>
      </c>
      <c r="M265" s="80">
        <v>0</v>
      </c>
      <c r="N265" s="80" t="s">
        <v>201</v>
      </c>
    </row>
    <row r="266" spans="1:14" ht="15.75" customHeight="1">
      <c r="A266" s="80" t="s">
        <v>14</v>
      </c>
      <c r="B266" s="80" t="s">
        <v>459</v>
      </c>
      <c r="C266" s="80">
        <v>5010000</v>
      </c>
      <c r="D266" s="80">
        <v>5161215</v>
      </c>
      <c r="E266" s="80">
        <v>151216</v>
      </c>
      <c r="F266" s="80">
        <v>434</v>
      </c>
      <c r="G266" s="80">
        <v>26</v>
      </c>
      <c r="H266" s="80">
        <v>408</v>
      </c>
      <c r="I266" s="80">
        <v>0.94</v>
      </c>
      <c r="J266" s="80" t="s">
        <v>440</v>
      </c>
      <c r="K266" s="80">
        <v>0</v>
      </c>
      <c r="L266" s="80" t="s">
        <v>201</v>
      </c>
      <c r="M266" s="80">
        <v>0</v>
      </c>
      <c r="N266" s="80" t="s">
        <v>201</v>
      </c>
    </row>
    <row r="267" spans="1:14" ht="15.75" customHeight="1">
      <c r="A267" s="80" t="s">
        <v>14</v>
      </c>
      <c r="B267" s="80" t="s">
        <v>459</v>
      </c>
      <c r="C267" s="80">
        <v>5216453</v>
      </c>
      <c r="D267" s="80">
        <v>5392970</v>
      </c>
      <c r="E267" s="80">
        <v>176518</v>
      </c>
      <c r="F267" s="80">
        <v>4666</v>
      </c>
      <c r="G267" s="80">
        <v>3112</v>
      </c>
      <c r="H267" s="80">
        <v>1554</v>
      </c>
      <c r="I267" s="80">
        <v>0.33300000000000002</v>
      </c>
      <c r="J267" s="80" t="s">
        <v>439</v>
      </c>
      <c r="K267" s="80">
        <v>792</v>
      </c>
      <c r="L267" s="80">
        <v>0.33500000000000002</v>
      </c>
      <c r="M267" s="80">
        <v>622</v>
      </c>
      <c r="N267" s="80">
        <v>0.53200000000000003</v>
      </c>
    </row>
    <row r="268" spans="1:14" ht="15.75" customHeight="1">
      <c r="A268" s="80" t="s">
        <v>14</v>
      </c>
      <c r="B268" s="80" t="s">
        <v>459</v>
      </c>
      <c r="C268" s="80">
        <v>6044557</v>
      </c>
      <c r="D268" s="80">
        <v>6160330</v>
      </c>
      <c r="E268" s="80">
        <v>115774</v>
      </c>
      <c r="F268" s="80">
        <v>250</v>
      </c>
      <c r="G268" s="80">
        <v>2</v>
      </c>
      <c r="H268" s="80">
        <v>248</v>
      </c>
      <c r="I268" s="80">
        <v>0.99199999999999999</v>
      </c>
      <c r="J268" s="80" t="s">
        <v>440</v>
      </c>
      <c r="K268" s="80">
        <v>0</v>
      </c>
      <c r="L268" s="80" t="s">
        <v>201</v>
      </c>
      <c r="M268" s="80">
        <v>11</v>
      </c>
      <c r="N268" s="80">
        <v>0.182</v>
      </c>
    </row>
    <row r="269" spans="1:14" ht="15.75" customHeight="1">
      <c r="A269" s="80" t="s">
        <v>14</v>
      </c>
      <c r="B269" s="80" t="s">
        <v>459</v>
      </c>
      <c r="C269" s="80">
        <v>6364078</v>
      </c>
      <c r="D269" s="80">
        <v>6376932</v>
      </c>
      <c r="E269" s="80">
        <v>12855</v>
      </c>
      <c r="F269" s="80">
        <v>267</v>
      </c>
      <c r="G269" s="80">
        <v>109</v>
      </c>
      <c r="H269" s="80">
        <v>158</v>
      </c>
      <c r="I269" s="80">
        <v>0.59199999999999997</v>
      </c>
      <c r="J269" s="80" t="s">
        <v>439</v>
      </c>
      <c r="K269" s="80">
        <v>14</v>
      </c>
      <c r="L269" s="80">
        <v>0.214</v>
      </c>
      <c r="M269" s="80">
        <v>36</v>
      </c>
      <c r="N269" s="80">
        <v>0.30599999999999999</v>
      </c>
    </row>
    <row r="270" spans="1:14" ht="15.75" customHeight="1">
      <c r="A270" s="80" t="s">
        <v>14</v>
      </c>
      <c r="B270" s="80" t="s">
        <v>459</v>
      </c>
      <c r="C270" s="80">
        <v>7205054</v>
      </c>
      <c r="D270" s="80">
        <v>7338002</v>
      </c>
      <c r="E270" s="80">
        <v>132949</v>
      </c>
      <c r="F270" s="80">
        <v>3380</v>
      </c>
      <c r="G270" s="80">
        <v>2108</v>
      </c>
      <c r="H270" s="80">
        <v>1272</v>
      </c>
      <c r="I270" s="80">
        <v>0.376</v>
      </c>
      <c r="J270" s="80" t="s">
        <v>439</v>
      </c>
      <c r="K270" s="80">
        <v>847</v>
      </c>
      <c r="L270" s="80">
        <v>0.46600000000000003</v>
      </c>
      <c r="M270" s="80">
        <v>707</v>
      </c>
      <c r="N270" s="80">
        <v>0.437</v>
      </c>
    </row>
    <row r="271" spans="1:14" ht="15.75" customHeight="1">
      <c r="A271" s="80" t="s">
        <v>14</v>
      </c>
      <c r="B271" s="80" t="s">
        <v>459</v>
      </c>
      <c r="C271" s="80">
        <v>7913937</v>
      </c>
      <c r="D271" s="80">
        <v>8421105</v>
      </c>
      <c r="E271" s="80">
        <v>507169</v>
      </c>
      <c r="F271" s="80">
        <v>14613</v>
      </c>
      <c r="G271" s="80">
        <v>8778</v>
      </c>
      <c r="H271" s="80">
        <v>5835</v>
      </c>
      <c r="I271" s="80">
        <v>0.39900000000000002</v>
      </c>
      <c r="J271" s="80" t="s">
        <v>439</v>
      </c>
      <c r="K271" s="80">
        <v>1459</v>
      </c>
      <c r="L271" s="80">
        <v>0.27300000000000002</v>
      </c>
      <c r="M271" s="80">
        <v>952</v>
      </c>
      <c r="N271" s="80">
        <v>0.33200000000000002</v>
      </c>
    </row>
    <row r="272" spans="1:14" ht="15.75" customHeight="1">
      <c r="A272" s="80" t="s">
        <v>14</v>
      </c>
      <c r="B272" s="80" t="s">
        <v>459</v>
      </c>
      <c r="C272" s="80">
        <v>8522724</v>
      </c>
      <c r="D272" s="80">
        <v>8706066</v>
      </c>
      <c r="E272" s="80">
        <v>183343</v>
      </c>
      <c r="F272" s="80">
        <v>909</v>
      </c>
      <c r="G272" s="80">
        <v>482</v>
      </c>
      <c r="H272" s="80">
        <v>427</v>
      </c>
      <c r="I272" s="80">
        <v>0.47</v>
      </c>
      <c r="J272" s="80" t="s">
        <v>439</v>
      </c>
      <c r="K272" s="80">
        <v>72</v>
      </c>
      <c r="L272" s="80">
        <v>0.51400000000000001</v>
      </c>
      <c r="M272" s="80">
        <v>79</v>
      </c>
      <c r="N272" s="80">
        <v>0.39200000000000002</v>
      </c>
    </row>
    <row r="273" spans="1:14" ht="15.75" customHeight="1">
      <c r="A273" s="80" t="s">
        <v>14</v>
      </c>
      <c r="B273" s="80" t="s">
        <v>459</v>
      </c>
      <c r="C273" s="80">
        <v>8756970</v>
      </c>
      <c r="D273" s="80">
        <v>10814538</v>
      </c>
      <c r="E273" s="80">
        <v>2057569</v>
      </c>
      <c r="F273" s="80">
        <v>50136</v>
      </c>
      <c r="G273" s="80">
        <v>25716</v>
      </c>
      <c r="H273" s="80">
        <v>24420</v>
      </c>
      <c r="I273" s="80">
        <v>0.48699999999999999</v>
      </c>
      <c r="J273" s="80" t="s">
        <v>439</v>
      </c>
      <c r="K273" s="80">
        <v>5662</v>
      </c>
      <c r="L273" s="80">
        <v>0.44500000000000001</v>
      </c>
      <c r="M273" s="80">
        <v>4820</v>
      </c>
      <c r="N273" s="80">
        <v>0.45700000000000002</v>
      </c>
    </row>
    <row r="274" spans="1:14" ht="15.75" customHeight="1">
      <c r="A274" s="80" t="s">
        <v>14</v>
      </c>
      <c r="B274" s="80" t="s">
        <v>459</v>
      </c>
      <c r="C274" s="80">
        <v>12965811</v>
      </c>
      <c r="D274" s="80">
        <v>13138087</v>
      </c>
      <c r="E274" s="80">
        <v>172277</v>
      </c>
      <c r="F274" s="80">
        <v>2375</v>
      </c>
      <c r="G274" s="80">
        <v>1807</v>
      </c>
      <c r="H274" s="80">
        <v>568</v>
      </c>
      <c r="I274" s="80">
        <v>0.23899999999999999</v>
      </c>
      <c r="J274" s="80" t="s">
        <v>439</v>
      </c>
      <c r="K274" s="80">
        <v>592</v>
      </c>
      <c r="L274" s="80">
        <v>0.64700000000000002</v>
      </c>
      <c r="M274" s="80">
        <v>195</v>
      </c>
      <c r="N274" s="80">
        <v>0.91300000000000003</v>
      </c>
    </row>
    <row r="275" spans="1:14" ht="15.75" customHeight="1">
      <c r="A275" s="80" t="s">
        <v>14</v>
      </c>
      <c r="B275" s="80" t="s">
        <v>459</v>
      </c>
      <c r="C275" s="80">
        <v>40024025</v>
      </c>
      <c r="D275" s="80">
        <v>40038796</v>
      </c>
      <c r="E275" s="80">
        <v>14772</v>
      </c>
      <c r="F275" s="80">
        <v>230</v>
      </c>
      <c r="G275" s="80">
        <v>9</v>
      </c>
      <c r="H275" s="80">
        <v>221</v>
      </c>
      <c r="I275" s="80">
        <v>0.96099999999999997</v>
      </c>
      <c r="J275" s="80" t="s">
        <v>440</v>
      </c>
      <c r="K275" s="80">
        <v>0</v>
      </c>
      <c r="L275" s="80" t="s">
        <v>201</v>
      </c>
      <c r="M275" s="80">
        <v>22</v>
      </c>
      <c r="N275" s="80">
        <v>0.22700000000000001</v>
      </c>
    </row>
    <row r="276" spans="1:14" ht="15.75" customHeight="1">
      <c r="A276" s="80" t="s">
        <v>14</v>
      </c>
      <c r="B276" s="80" t="s">
        <v>460</v>
      </c>
      <c r="C276" s="80">
        <v>10510000</v>
      </c>
      <c r="D276" s="80">
        <v>11378057</v>
      </c>
      <c r="E276" s="80">
        <v>868058</v>
      </c>
      <c r="F276" s="80">
        <v>7576</v>
      </c>
      <c r="G276" s="80">
        <v>3604</v>
      </c>
      <c r="H276" s="80">
        <v>3972</v>
      </c>
      <c r="I276" s="80">
        <v>0.52400000000000002</v>
      </c>
      <c r="J276" s="80" t="s">
        <v>439</v>
      </c>
      <c r="K276" s="80">
        <v>848</v>
      </c>
      <c r="L276" s="80">
        <v>0.42</v>
      </c>
      <c r="M276" s="80">
        <v>920</v>
      </c>
      <c r="N276" s="80">
        <v>0.40400000000000003</v>
      </c>
    </row>
    <row r="277" spans="1:14" ht="15.75" customHeight="1">
      <c r="A277" s="80" t="s">
        <v>14</v>
      </c>
      <c r="B277" s="80" t="s">
        <v>460</v>
      </c>
      <c r="C277" s="80">
        <v>11547337</v>
      </c>
      <c r="D277" s="80">
        <v>12903546</v>
      </c>
      <c r="E277" s="80">
        <v>1356210</v>
      </c>
      <c r="F277" s="80">
        <v>9602</v>
      </c>
      <c r="G277" s="80">
        <v>3746</v>
      </c>
      <c r="H277" s="80">
        <v>5856</v>
      </c>
      <c r="I277" s="80">
        <v>0.61</v>
      </c>
      <c r="J277" s="80" t="s">
        <v>439</v>
      </c>
      <c r="K277" s="80">
        <v>1107</v>
      </c>
      <c r="L277" s="80">
        <v>0.54500000000000004</v>
      </c>
      <c r="M277" s="80">
        <v>1329</v>
      </c>
      <c r="N277" s="80">
        <v>0.46200000000000002</v>
      </c>
    </row>
    <row r="278" spans="1:14" ht="15.75" customHeight="1">
      <c r="A278" s="80" t="s">
        <v>14</v>
      </c>
      <c r="B278" s="80" t="s">
        <v>460</v>
      </c>
      <c r="C278" s="80">
        <v>15665456</v>
      </c>
      <c r="D278" s="80">
        <v>15831552</v>
      </c>
      <c r="E278" s="80">
        <v>166097</v>
      </c>
      <c r="F278" s="80">
        <v>959</v>
      </c>
      <c r="G278" s="80">
        <v>646</v>
      </c>
      <c r="H278" s="80">
        <v>313</v>
      </c>
      <c r="I278" s="80">
        <v>0.32600000000000001</v>
      </c>
      <c r="J278" s="80" t="s">
        <v>439</v>
      </c>
      <c r="K278" s="80">
        <v>31</v>
      </c>
      <c r="L278" s="80">
        <v>0.67700000000000005</v>
      </c>
      <c r="M278" s="80">
        <v>16</v>
      </c>
      <c r="N278" s="80">
        <v>0.312</v>
      </c>
    </row>
    <row r="279" spans="1:14" ht="15.75" customHeight="1">
      <c r="A279" s="80" t="s">
        <v>14</v>
      </c>
      <c r="B279" s="80" t="s">
        <v>460</v>
      </c>
      <c r="C279" s="80">
        <v>18339129</v>
      </c>
      <c r="D279" s="80">
        <v>18885770</v>
      </c>
      <c r="E279" s="80">
        <v>546642</v>
      </c>
      <c r="F279" s="80">
        <v>897</v>
      </c>
      <c r="G279" s="80">
        <v>339</v>
      </c>
      <c r="H279" s="80">
        <v>558</v>
      </c>
      <c r="I279" s="80">
        <v>0.622</v>
      </c>
      <c r="J279" s="80" t="s">
        <v>439</v>
      </c>
      <c r="K279" s="80">
        <v>4</v>
      </c>
      <c r="L279" s="80">
        <v>0.5</v>
      </c>
      <c r="M279" s="80">
        <v>16</v>
      </c>
      <c r="N279" s="80">
        <v>0.625</v>
      </c>
    </row>
    <row r="280" spans="1:14" ht="15.75" customHeight="1">
      <c r="A280" s="80" t="s">
        <v>14</v>
      </c>
      <c r="B280" s="80" t="s">
        <v>460</v>
      </c>
      <c r="C280" s="80">
        <v>21113235</v>
      </c>
      <c r="D280" s="80">
        <v>21331343</v>
      </c>
      <c r="E280" s="80">
        <v>218109</v>
      </c>
      <c r="F280" s="80">
        <v>408</v>
      </c>
      <c r="G280" s="80">
        <v>306</v>
      </c>
      <c r="H280" s="80">
        <v>102</v>
      </c>
      <c r="I280" s="80">
        <v>0.25</v>
      </c>
      <c r="J280" s="80" t="s">
        <v>439</v>
      </c>
      <c r="K280" s="80">
        <v>10</v>
      </c>
      <c r="L280" s="80">
        <v>0.5</v>
      </c>
      <c r="M280" s="80">
        <v>1</v>
      </c>
      <c r="N280" s="80">
        <v>0</v>
      </c>
    </row>
    <row r="281" spans="1:14" ht="15.75" customHeight="1">
      <c r="A281" s="80" t="s">
        <v>14</v>
      </c>
      <c r="B281" s="80" t="s">
        <v>460</v>
      </c>
      <c r="C281" s="80">
        <v>21382784</v>
      </c>
      <c r="D281" s="80">
        <v>21442146</v>
      </c>
      <c r="E281" s="80">
        <v>59363</v>
      </c>
      <c r="F281" s="80">
        <v>147</v>
      </c>
      <c r="G281" s="80">
        <v>64</v>
      </c>
      <c r="H281" s="80">
        <v>83</v>
      </c>
      <c r="I281" s="80">
        <v>0.56499999999999995</v>
      </c>
      <c r="J281" s="80" t="s">
        <v>439</v>
      </c>
      <c r="K281" s="80">
        <v>0</v>
      </c>
      <c r="L281" s="80" t="s">
        <v>201</v>
      </c>
      <c r="M281" s="80">
        <v>0</v>
      </c>
      <c r="N281" s="80" t="s">
        <v>201</v>
      </c>
    </row>
    <row r="282" spans="1:14" ht="15.75" customHeight="1">
      <c r="A282" s="80" t="s">
        <v>14</v>
      </c>
      <c r="B282" s="80" t="s">
        <v>460</v>
      </c>
      <c r="C282" s="80">
        <v>21442965</v>
      </c>
      <c r="D282" s="80">
        <v>21496091</v>
      </c>
      <c r="E282" s="80">
        <v>53127</v>
      </c>
      <c r="F282" s="80">
        <v>315</v>
      </c>
      <c r="G282" s="80">
        <v>151</v>
      </c>
      <c r="H282" s="80">
        <v>164</v>
      </c>
      <c r="I282" s="80">
        <v>0.52100000000000002</v>
      </c>
      <c r="J282" s="80" t="s">
        <v>439</v>
      </c>
      <c r="K282" s="80">
        <v>5</v>
      </c>
      <c r="L282" s="80">
        <v>0.2</v>
      </c>
      <c r="M282" s="80">
        <v>2</v>
      </c>
      <c r="N282" s="80">
        <v>0</v>
      </c>
    </row>
    <row r="283" spans="1:14" ht="15.75" customHeight="1">
      <c r="A283" s="80" t="s">
        <v>14</v>
      </c>
      <c r="B283" s="80" t="s">
        <v>460</v>
      </c>
      <c r="C283" s="80">
        <v>23949470</v>
      </c>
      <c r="D283" s="80">
        <v>23963321</v>
      </c>
      <c r="E283" s="80">
        <v>13852</v>
      </c>
      <c r="F283" s="80">
        <v>9</v>
      </c>
      <c r="G283" s="80">
        <v>2</v>
      </c>
      <c r="H283" s="80">
        <v>7</v>
      </c>
      <c r="I283" s="80">
        <v>0.77800000000000002</v>
      </c>
      <c r="J283" s="80" t="s">
        <v>201</v>
      </c>
      <c r="K283" s="80">
        <v>0</v>
      </c>
      <c r="L283" s="80" t="s">
        <v>201</v>
      </c>
      <c r="M283" s="80">
        <v>0</v>
      </c>
      <c r="N283" s="80" t="s">
        <v>201</v>
      </c>
    </row>
    <row r="284" spans="1:14" ht="15.75" customHeight="1">
      <c r="A284" s="80" t="s">
        <v>19</v>
      </c>
      <c r="B284" s="80" t="s">
        <v>438</v>
      </c>
      <c r="C284" s="80">
        <v>10408</v>
      </c>
      <c r="D284" s="80">
        <v>634397</v>
      </c>
      <c r="E284" s="80">
        <v>623990</v>
      </c>
      <c r="F284" s="80">
        <v>738</v>
      </c>
      <c r="G284" s="80">
        <v>430</v>
      </c>
      <c r="H284" s="80">
        <v>308</v>
      </c>
      <c r="I284" s="80">
        <v>0.41699999999999998</v>
      </c>
      <c r="J284" s="80" t="s">
        <v>439</v>
      </c>
      <c r="K284" s="80">
        <v>17</v>
      </c>
      <c r="L284" s="80">
        <v>0.76500000000000001</v>
      </c>
      <c r="M284" s="80">
        <v>9</v>
      </c>
      <c r="N284" s="80">
        <v>0.33300000000000002</v>
      </c>
    </row>
    <row r="285" spans="1:14" ht="15.75" customHeight="1">
      <c r="A285" s="80" t="s">
        <v>19</v>
      </c>
      <c r="B285" s="80" t="s">
        <v>438</v>
      </c>
      <c r="C285" s="80">
        <v>12836750</v>
      </c>
      <c r="D285" s="80">
        <v>12951429</v>
      </c>
      <c r="E285" s="80">
        <v>114680</v>
      </c>
      <c r="F285" s="80">
        <v>527</v>
      </c>
      <c r="G285" s="80">
        <v>355</v>
      </c>
      <c r="H285" s="80">
        <v>172</v>
      </c>
      <c r="I285" s="80">
        <v>0.32600000000000001</v>
      </c>
      <c r="J285" s="80" t="s">
        <v>439</v>
      </c>
      <c r="K285" s="80">
        <v>86</v>
      </c>
      <c r="L285" s="80">
        <v>1</v>
      </c>
      <c r="M285" s="80">
        <v>58</v>
      </c>
      <c r="N285" s="80">
        <v>0.121</v>
      </c>
    </row>
    <row r="286" spans="1:14" ht="15.75" customHeight="1">
      <c r="A286" s="80" t="s">
        <v>19</v>
      </c>
      <c r="B286" s="80" t="s">
        <v>438</v>
      </c>
      <c r="C286" s="80">
        <v>13104310</v>
      </c>
      <c r="D286" s="80">
        <v>13122300</v>
      </c>
      <c r="E286" s="80">
        <v>17991</v>
      </c>
      <c r="F286" s="80">
        <v>116</v>
      </c>
      <c r="G286" s="80">
        <v>0</v>
      </c>
      <c r="H286" s="80">
        <v>116</v>
      </c>
      <c r="I286" s="80">
        <v>1</v>
      </c>
      <c r="J286" s="80" t="s">
        <v>440</v>
      </c>
      <c r="K286" s="80">
        <v>0</v>
      </c>
      <c r="L286" s="80" t="s">
        <v>201</v>
      </c>
      <c r="M286" s="80">
        <v>31</v>
      </c>
      <c r="N286" s="80">
        <v>0.77400000000000002</v>
      </c>
    </row>
    <row r="287" spans="1:14" ht="15.75" customHeight="1">
      <c r="A287" s="80" t="s">
        <v>19</v>
      </c>
      <c r="B287" s="80" t="s">
        <v>438</v>
      </c>
      <c r="C287" s="80">
        <v>13157977</v>
      </c>
      <c r="D287" s="80">
        <v>13320983</v>
      </c>
      <c r="E287" s="80">
        <v>163007</v>
      </c>
      <c r="F287" s="80">
        <v>239</v>
      </c>
      <c r="G287" s="80">
        <v>144</v>
      </c>
      <c r="H287" s="80">
        <v>95</v>
      </c>
      <c r="I287" s="80">
        <v>0.39700000000000002</v>
      </c>
      <c r="J287" s="80" t="s">
        <v>439</v>
      </c>
      <c r="K287" s="80">
        <v>34</v>
      </c>
      <c r="L287" s="80">
        <v>0.52900000000000003</v>
      </c>
      <c r="M287" s="80">
        <v>3</v>
      </c>
      <c r="N287" s="80">
        <v>0.33300000000000002</v>
      </c>
    </row>
    <row r="288" spans="1:14" ht="15.75" customHeight="1">
      <c r="A288" s="80" t="s">
        <v>19</v>
      </c>
      <c r="B288" s="80" t="s">
        <v>438</v>
      </c>
      <c r="C288" s="80">
        <v>16549762</v>
      </c>
      <c r="D288" s="80">
        <v>16948282</v>
      </c>
      <c r="E288" s="80">
        <v>398521</v>
      </c>
      <c r="F288" s="80">
        <v>4310</v>
      </c>
      <c r="G288" s="80">
        <v>2162</v>
      </c>
      <c r="H288" s="80">
        <v>2148</v>
      </c>
      <c r="I288" s="80">
        <v>0.498</v>
      </c>
      <c r="J288" s="80" t="s">
        <v>439</v>
      </c>
      <c r="K288" s="80">
        <v>245</v>
      </c>
      <c r="L288" s="80">
        <v>0.155</v>
      </c>
      <c r="M288" s="80">
        <v>257</v>
      </c>
      <c r="N288" s="80">
        <v>0.81699999999999995</v>
      </c>
    </row>
    <row r="289" spans="1:14" ht="15.75" customHeight="1">
      <c r="A289" s="80" t="s">
        <v>19</v>
      </c>
      <c r="B289" s="80" t="s">
        <v>438</v>
      </c>
      <c r="C289" s="80">
        <v>103603323</v>
      </c>
      <c r="D289" s="80">
        <v>103773686</v>
      </c>
      <c r="E289" s="80">
        <v>170364</v>
      </c>
      <c r="F289" s="80">
        <v>252</v>
      </c>
      <c r="G289" s="80">
        <v>184</v>
      </c>
      <c r="H289" s="80">
        <v>68</v>
      </c>
      <c r="I289" s="80">
        <v>0.27</v>
      </c>
      <c r="J289" s="80" t="s">
        <v>439</v>
      </c>
      <c r="K289" s="80">
        <v>0</v>
      </c>
      <c r="L289" s="80" t="s">
        <v>201</v>
      </c>
      <c r="M289" s="80">
        <v>2</v>
      </c>
      <c r="N289" s="80">
        <v>0.5</v>
      </c>
    </row>
    <row r="290" spans="1:14" ht="15.75" customHeight="1">
      <c r="A290" s="80" t="s">
        <v>19</v>
      </c>
      <c r="B290" s="80" t="s">
        <v>438</v>
      </c>
      <c r="C290" s="80">
        <v>108311832</v>
      </c>
      <c r="D290" s="80">
        <v>108385460</v>
      </c>
      <c r="E290" s="80">
        <v>73629</v>
      </c>
      <c r="F290" s="80">
        <v>405</v>
      </c>
      <c r="G290" s="80">
        <v>4</v>
      </c>
      <c r="H290" s="80">
        <v>401</v>
      </c>
      <c r="I290" s="80">
        <v>0.99</v>
      </c>
      <c r="J290" s="80" t="s">
        <v>440</v>
      </c>
      <c r="K290" s="80">
        <v>0</v>
      </c>
      <c r="L290" s="80" t="s">
        <v>201</v>
      </c>
      <c r="M290" s="80">
        <v>0</v>
      </c>
      <c r="N290" s="80" t="s">
        <v>201</v>
      </c>
    </row>
    <row r="291" spans="1:14" ht="15.75" customHeight="1">
      <c r="A291" s="80" t="s">
        <v>19</v>
      </c>
      <c r="B291" s="80" t="s">
        <v>438</v>
      </c>
      <c r="C291" s="80">
        <v>120319721</v>
      </c>
      <c r="D291" s="80">
        <v>120586385</v>
      </c>
      <c r="E291" s="80">
        <v>266665</v>
      </c>
      <c r="F291" s="80">
        <v>766</v>
      </c>
      <c r="G291" s="80">
        <v>46</v>
      </c>
      <c r="H291" s="80">
        <v>720</v>
      </c>
      <c r="I291" s="80">
        <v>0.94</v>
      </c>
      <c r="J291" s="80" t="s">
        <v>440</v>
      </c>
      <c r="K291" s="80">
        <v>2</v>
      </c>
      <c r="L291" s="80">
        <v>1</v>
      </c>
      <c r="M291" s="80">
        <v>60</v>
      </c>
      <c r="N291" s="80">
        <v>0.51700000000000002</v>
      </c>
    </row>
    <row r="292" spans="1:14" ht="15.75" customHeight="1">
      <c r="A292" s="80" t="s">
        <v>19</v>
      </c>
      <c r="B292" s="80" t="s">
        <v>438</v>
      </c>
      <c r="C292" s="80">
        <v>120625040</v>
      </c>
      <c r="D292" s="80">
        <v>120675556</v>
      </c>
      <c r="E292" s="80">
        <v>50517</v>
      </c>
      <c r="F292" s="80">
        <v>83</v>
      </c>
      <c r="G292" s="80">
        <v>45</v>
      </c>
      <c r="H292" s="80">
        <v>38</v>
      </c>
      <c r="I292" s="80">
        <v>0.45800000000000002</v>
      </c>
      <c r="J292" s="80" t="s">
        <v>439</v>
      </c>
      <c r="K292" s="80">
        <v>6</v>
      </c>
      <c r="L292" s="80">
        <v>0.33300000000000002</v>
      </c>
      <c r="M292" s="80">
        <v>9</v>
      </c>
      <c r="N292" s="80">
        <v>0.33300000000000002</v>
      </c>
    </row>
    <row r="293" spans="1:14" ht="15.75" customHeight="1">
      <c r="A293" s="80" t="s">
        <v>19</v>
      </c>
      <c r="B293" s="80" t="s">
        <v>438</v>
      </c>
      <c r="C293" s="80">
        <v>121971516</v>
      </c>
      <c r="D293" s="80">
        <v>122503144</v>
      </c>
      <c r="E293" s="80">
        <v>531629</v>
      </c>
      <c r="F293" s="80">
        <v>587</v>
      </c>
      <c r="G293" s="80">
        <v>1</v>
      </c>
      <c r="H293" s="80">
        <v>586</v>
      </c>
      <c r="I293" s="80">
        <v>0.998</v>
      </c>
      <c r="J293" s="80" t="s">
        <v>440</v>
      </c>
      <c r="K293" s="80">
        <v>0</v>
      </c>
      <c r="L293" s="80" t="s">
        <v>201</v>
      </c>
      <c r="M293" s="80">
        <v>10</v>
      </c>
      <c r="N293" s="80">
        <v>0.5</v>
      </c>
    </row>
    <row r="294" spans="1:14" ht="15.75" customHeight="1">
      <c r="A294" s="80" t="s">
        <v>19</v>
      </c>
      <c r="B294" s="80" t="s">
        <v>438</v>
      </c>
      <c r="C294" s="80">
        <v>122503374</v>
      </c>
      <c r="D294" s="80">
        <v>124784362</v>
      </c>
      <c r="E294" s="80">
        <v>2280989</v>
      </c>
      <c r="F294" s="80">
        <v>21387</v>
      </c>
      <c r="G294" s="80">
        <v>11760</v>
      </c>
      <c r="H294" s="80">
        <v>9627</v>
      </c>
      <c r="I294" s="80">
        <v>0.45</v>
      </c>
      <c r="J294" s="80" t="s">
        <v>439</v>
      </c>
      <c r="K294" s="80">
        <v>849</v>
      </c>
      <c r="L294" s="80">
        <v>0.371</v>
      </c>
      <c r="M294" s="80">
        <v>303</v>
      </c>
      <c r="N294" s="80">
        <v>0.55800000000000005</v>
      </c>
    </row>
    <row r="295" spans="1:14" ht="15.75" customHeight="1">
      <c r="A295" s="80" t="s">
        <v>19</v>
      </c>
      <c r="B295" s="80" t="s">
        <v>438</v>
      </c>
      <c r="C295" s="80">
        <v>124786678</v>
      </c>
      <c r="D295" s="80">
        <v>124932677</v>
      </c>
      <c r="E295" s="80">
        <v>146000</v>
      </c>
      <c r="F295" s="80">
        <v>433</v>
      </c>
      <c r="G295" s="80">
        <v>1</v>
      </c>
      <c r="H295" s="80">
        <v>432</v>
      </c>
      <c r="I295" s="80">
        <v>0.998</v>
      </c>
      <c r="J295" s="80" t="s">
        <v>440</v>
      </c>
      <c r="K295" s="80">
        <v>0</v>
      </c>
      <c r="L295" s="80" t="s">
        <v>201</v>
      </c>
      <c r="M295" s="80">
        <v>6</v>
      </c>
      <c r="N295" s="80">
        <v>0.16700000000000001</v>
      </c>
    </row>
    <row r="296" spans="1:14" ht="15.75" customHeight="1">
      <c r="A296" s="80" t="s">
        <v>19</v>
      </c>
      <c r="B296" s="80" t="s">
        <v>438</v>
      </c>
      <c r="C296" s="80">
        <v>125079509</v>
      </c>
      <c r="D296" s="80">
        <v>125085625</v>
      </c>
      <c r="E296" s="80">
        <v>6117</v>
      </c>
      <c r="F296" s="80">
        <v>187</v>
      </c>
      <c r="G296" s="80">
        <v>109</v>
      </c>
      <c r="H296" s="80">
        <v>78</v>
      </c>
      <c r="I296" s="80">
        <v>0.41699999999999998</v>
      </c>
      <c r="J296" s="80" t="s">
        <v>439</v>
      </c>
      <c r="K296" s="80">
        <v>76</v>
      </c>
      <c r="L296" s="80">
        <v>0.63200000000000001</v>
      </c>
      <c r="M296" s="80">
        <v>55</v>
      </c>
      <c r="N296" s="80">
        <v>0.309</v>
      </c>
    </row>
    <row r="297" spans="1:14" ht="15.75" customHeight="1">
      <c r="A297" s="80" t="s">
        <v>19</v>
      </c>
      <c r="B297" s="80" t="s">
        <v>438</v>
      </c>
      <c r="C297" s="80">
        <v>125162235</v>
      </c>
      <c r="D297" s="80">
        <v>125171039</v>
      </c>
      <c r="E297" s="80">
        <v>8805</v>
      </c>
      <c r="F297" s="80">
        <v>164</v>
      </c>
      <c r="G297" s="80">
        <v>107</v>
      </c>
      <c r="H297" s="80">
        <v>57</v>
      </c>
      <c r="I297" s="80">
        <v>0.34799999999999998</v>
      </c>
      <c r="J297" s="80" t="s">
        <v>439</v>
      </c>
      <c r="K297" s="80">
        <v>60</v>
      </c>
      <c r="L297" s="80">
        <v>0.48299999999999998</v>
      </c>
      <c r="M297" s="80">
        <v>28</v>
      </c>
      <c r="N297" s="80">
        <v>3.5999999999999997E-2</v>
      </c>
    </row>
    <row r="298" spans="1:14" ht="15.75" customHeight="1">
      <c r="A298" s="80" t="s">
        <v>19</v>
      </c>
      <c r="B298" s="80" t="s">
        <v>438</v>
      </c>
      <c r="C298" s="80">
        <v>125178761</v>
      </c>
      <c r="D298" s="80">
        <v>125181028</v>
      </c>
      <c r="E298" s="80">
        <v>2268</v>
      </c>
      <c r="F298" s="80">
        <v>8617</v>
      </c>
      <c r="G298" s="80">
        <v>88</v>
      </c>
      <c r="H298" s="80">
        <v>8529</v>
      </c>
      <c r="I298" s="80">
        <v>0.99</v>
      </c>
      <c r="J298" s="80" t="s">
        <v>440</v>
      </c>
      <c r="K298" s="80">
        <v>0</v>
      </c>
      <c r="L298" s="80" t="s">
        <v>201</v>
      </c>
      <c r="M298" s="80">
        <v>0</v>
      </c>
      <c r="N298" s="80" t="s">
        <v>201</v>
      </c>
    </row>
    <row r="299" spans="1:14" ht="15.75" customHeight="1">
      <c r="A299" s="80" t="s">
        <v>19</v>
      </c>
      <c r="B299" s="80" t="s">
        <v>438</v>
      </c>
      <c r="C299" s="80">
        <v>125181078</v>
      </c>
      <c r="D299" s="80">
        <v>125183232</v>
      </c>
      <c r="E299" s="80">
        <v>2155</v>
      </c>
      <c r="F299" s="80">
        <v>1148</v>
      </c>
      <c r="G299" s="80">
        <v>128</v>
      </c>
      <c r="H299" s="80">
        <v>1020</v>
      </c>
      <c r="I299" s="80">
        <v>0.88900000000000001</v>
      </c>
      <c r="J299" s="80" t="s">
        <v>440</v>
      </c>
      <c r="K299" s="80">
        <v>0</v>
      </c>
      <c r="L299" s="80" t="s">
        <v>201</v>
      </c>
      <c r="M299" s="80">
        <v>35</v>
      </c>
      <c r="N299" s="80">
        <v>0.74299999999999999</v>
      </c>
    </row>
    <row r="300" spans="1:14" ht="15.75" customHeight="1">
      <c r="A300" s="80" t="s">
        <v>19</v>
      </c>
      <c r="B300" s="80" t="s">
        <v>438</v>
      </c>
      <c r="C300" s="80">
        <v>143208401</v>
      </c>
      <c r="D300" s="80">
        <v>143211317</v>
      </c>
      <c r="E300" s="80">
        <v>2917</v>
      </c>
      <c r="F300" s="80">
        <v>59</v>
      </c>
      <c r="G300" s="80">
        <v>7</v>
      </c>
      <c r="H300" s="80">
        <v>52</v>
      </c>
      <c r="I300" s="80">
        <v>0.88100000000000001</v>
      </c>
      <c r="J300" s="80" t="s">
        <v>440</v>
      </c>
      <c r="K300" s="80">
        <v>0</v>
      </c>
      <c r="L300" s="80" t="s">
        <v>201</v>
      </c>
      <c r="M300" s="80">
        <v>0</v>
      </c>
      <c r="N300" s="80" t="s">
        <v>201</v>
      </c>
    </row>
    <row r="301" spans="1:14" ht="15.75" customHeight="1">
      <c r="A301" s="80" t="s">
        <v>19</v>
      </c>
      <c r="B301" s="80" t="s">
        <v>438</v>
      </c>
      <c r="C301" s="80">
        <v>143243054</v>
      </c>
      <c r="D301" s="80">
        <v>143258973</v>
      </c>
      <c r="E301" s="80">
        <v>15920</v>
      </c>
      <c r="F301" s="80">
        <v>1296</v>
      </c>
      <c r="G301" s="80">
        <v>53</v>
      </c>
      <c r="H301" s="80">
        <v>1243</v>
      </c>
      <c r="I301" s="80">
        <v>0.95899999999999996</v>
      </c>
      <c r="J301" s="80" t="s">
        <v>440</v>
      </c>
      <c r="K301" s="80">
        <v>0</v>
      </c>
      <c r="L301" s="80" t="s">
        <v>201</v>
      </c>
      <c r="M301" s="80">
        <v>124</v>
      </c>
      <c r="N301" s="80">
        <v>0.63700000000000001</v>
      </c>
    </row>
    <row r="302" spans="1:14" ht="15.75" customHeight="1">
      <c r="A302" s="80" t="s">
        <v>19</v>
      </c>
      <c r="B302" s="80" t="s">
        <v>438</v>
      </c>
      <c r="C302" s="80">
        <v>144100629</v>
      </c>
      <c r="D302" s="80">
        <v>144111844</v>
      </c>
      <c r="E302" s="80">
        <v>11216</v>
      </c>
      <c r="F302" s="80">
        <v>252</v>
      </c>
      <c r="G302" s="80">
        <v>152</v>
      </c>
      <c r="H302" s="80">
        <v>100</v>
      </c>
      <c r="I302" s="80">
        <v>0.39700000000000002</v>
      </c>
      <c r="J302" s="80" t="s">
        <v>439</v>
      </c>
      <c r="K302" s="80">
        <v>0</v>
      </c>
      <c r="L302" s="80" t="s">
        <v>201</v>
      </c>
      <c r="M302" s="80">
        <v>0</v>
      </c>
      <c r="N302" s="80" t="s">
        <v>201</v>
      </c>
    </row>
    <row r="303" spans="1:14" ht="15.75" customHeight="1">
      <c r="A303" s="80" t="s">
        <v>19</v>
      </c>
      <c r="B303" s="80" t="s">
        <v>438</v>
      </c>
      <c r="C303" s="80">
        <v>144396405</v>
      </c>
      <c r="D303" s="80">
        <v>144577846</v>
      </c>
      <c r="E303" s="80">
        <v>181442</v>
      </c>
      <c r="F303" s="80">
        <v>622</v>
      </c>
      <c r="G303" s="80">
        <v>21</v>
      </c>
      <c r="H303" s="80">
        <v>601</v>
      </c>
      <c r="I303" s="80">
        <v>0.96599999999999997</v>
      </c>
      <c r="J303" s="80" t="s">
        <v>440</v>
      </c>
      <c r="K303" s="80">
        <v>0</v>
      </c>
      <c r="L303" s="80" t="s">
        <v>201</v>
      </c>
      <c r="M303" s="80">
        <v>7</v>
      </c>
      <c r="N303" s="80">
        <v>0.57099999999999995</v>
      </c>
    </row>
    <row r="304" spans="1:14" ht="15.75" customHeight="1">
      <c r="A304" s="80" t="s">
        <v>19</v>
      </c>
      <c r="B304" s="80" t="s">
        <v>438</v>
      </c>
      <c r="C304" s="80">
        <v>146135555</v>
      </c>
      <c r="D304" s="80">
        <v>146308354</v>
      </c>
      <c r="E304" s="80">
        <v>172800</v>
      </c>
      <c r="F304" s="80">
        <v>155</v>
      </c>
      <c r="G304" s="80">
        <v>108</v>
      </c>
      <c r="H304" s="80">
        <v>47</v>
      </c>
      <c r="I304" s="80">
        <v>0.30299999999999999</v>
      </c>
      <c r="J304" s="80" t="s">
        <v>439</v>
      </c>
      <c r="K304" s="80">
        <v>10</v>
      </c>
      <c r="L304" s="80">
        <v>0.5</v>
      </c>
      <c r="M304" s="80">
        <v>2</v>
      </c>
      <c r="N304" s="80">
        <v>0.5</v>
      </c>
    </row>
    <row r="305" spans="1:14" ht="15.75" customHeight="1">
      <c r="A305" s="80" t="s">
        <v>19</v>
      </c>
      <c r="B305" s="80" t="s">
        <v>438</v>
      </c>
      <c r="C305" s="80">
        <v>146308450</v>
      </c>
      <c r="D305" s="80">
        <v>148189915</v>
      </c>
      <c r="E305" s="80">
        <v>1881466</v>
      </c>
      <c r="F305" s="80">
        <v>10520</v>
      </c>
      <c r="G305" s="80">
        <v>202</v>
      </c>
      <c r="H305" s="80">
        <v>10318</v>
      </c>
      <c r="I305" s="80">
        <v>0.98099999999999998</v>
      </c>
      <c r="J305" s="80" t="s">
        <v>440</v>
      </c>
      <c r="K305" s="80">
        <v>18</v>
      </c>
      <c r="L305" s="80">
        <v>0.61099999999999999</v>
      </c>
      <c r="M305" s="80">
        <v>1075</v>
      </c>
      <c r="N305" s="80">
        <v>0.5</v>
      </c>
    </row>
    <row r="306" spans="1:14" ht="15.75" customHeight="1">
      <c r="A306" s="80" t="s">
        <v>19</v>
      </c>
      <c r="B306" s="80" t="s">
        <v>438</v>
      </c>
      <c r="C306" s="80">
        <v>148191368</v>
      </c>
      <c r="D306" s="80">
        <v>148240238</v>
      </c>
      <c r="E306" s="80">
        <v>48871</v>
      </c>
      <c r="F306" s="80">
        <v>141</v>
      </c>
      <c r="G306" s="80">
        <v>50</v>
      </c>
      <c r="H306" s="80">
        <v>91</v>
      </c>
      <c r="I306" s="80">
        <v>0.64500000000000002</v>
      </c>
      <c r="J306" s="80" t="s">
        <v>439</v>
      </c>
      <c r="K306" s="80">
        <v>4</v>
      </c>
      <c r="L306" s="80">
        <v>0.5</v>
      </c>
      <c r="M306" s="80">
        <v>6</v>
      </c>
      <c r="N306" s="80">
        <v>0.16700000000000001</v>
      </c>
    </row>
    <row r="307" spans="1:14" ht="15.75" customHeight="1">
      <c r="A307" s="80" t="s">
        <v>19</v>
      </c>
      <c r="B307" s="80" t="s">
        <v>438</v>
      </c>
      <c r="C307" s="80">
        <v>148241205</v>
      </c>
      <c r="D307" s="80">
        <v>148610434</v>
      </c>
      <c r="E307" s="80">
        <v>369230</v>
      </c>
      <c r="F307" s="80">
        <v>1737</v>
      </c>
      <c r="G307" s="80">
        <v>43</v>
      </c>
      <c r="H307" s="80">
        <v>1694</v>
      </c>
      <c r="I307" s="80">
        <v>0.97499999999999998</v>
      </c>
      <c r="J307" s="80" t="s">
        <v>440</v>
      </c>
      <c r="K307" s="80">
        <v>1</v>
      </c>
      <c r="L307" s="80">
        <v>0</v>
      </c>
      <c r="M307" s="80">
        <v>52</v>
      </c>
      <c r="N307" s="80">
        <v>0.442</v>
      </c>
    </row>
    <row r="308" spans="1:14" ht="15.75" customHeight="1">
      <c r="A308" s="80" t="s">
        <v>19</v>
      </c>
      <c r="B308" s="80" t="s">
        <v>438</v>
      </c>
      <c r="C308" s="80">
        <v>148613344</v>
      </c>
      <c r="D308" s="80">
        <v>148889299</v>
      </c>
      <c r="E308" s="80">
        <v>275956</v>
      </c>
      <c r="F308" s="80">
        <v>201</v>
      </c>
      <c r="G308" s="80">
        <v>87</v>
      </c>
      <c r="H308" s="80">
        <v>114</v>
      </c>
      <c r="I308" s="80">
        <v>0.56699999999999995</v>
      </c>
      <c r="J308" s="80" t="s">
        <v>439</v>
      </c>
      <c r="K308" s="80">
        <v>9</v>
      </c>
      <c r="L308" s="80">
        <v>0.111</v>
      </c>
      <c r="M308" s="80">
        <v>7</v>
      </c>
      <c r="N308" s="80">
        <v>0.85699999999999998</v>
      </c>
    </row>
    <row r="309" spans="1:14" ht="15.75" customHeight="1">
      <c r="A309" s="80" t="s">
        <v>19</v>
      </c>
      <c r="B309" s="80" t="s">
        <v>438</v>
      </c>
      <c r="C309" s="80">
        <v>148891846</v>
      </c>
      <c r="D309" s="80">
        <v>149229929</v>
      </c>
      <c r="E309" s="80">
        <v>338084</v>
      </c>
      <c r="F309" s="80">
        <v>919</v>
      </c>
      <c r="G309" s="80">
        <v>103</v>
      </c>
      <c r="H309" s="80">
        <v>816</v>
      </c>
      <c r="I309" s="80">
        <v>0.88800000000000001</v>
      </c>
      <c r="J309" s="80" t="s">
        <v>440</v>
      </c>
      <c r="K309" s="80">
        <v>2</v>
      </c>
      <c r="L309" s="80">
        <v>0</v>
      </c>
      <c r="M309" s="80">
        <v>22</v>
      </c>
      <c r="N309" s="80">
        <v>0.45500000000000002</v>
      </c>
    </row>
    <row r="310" spans="1:14" ht="15.75" customHeight="1">
      <c r="A310" s="80" t="s">
        <v>19</v>
      </c>
      <c r="B310" s="80" t="s">
        <v>438</v>
      </c>
      <c r="C310" s="80">
        <v>248519447</v>
      </c>
      <c r="D310" s="80">
        <v>248530939</v>
      </c>
      <c r="E310" s="80">
        <v>11493</v>
      </c>
      <c r="F310" s="80">
        <v>65</v>
      </c>
      <c r="G310" s="80">
        <v>42</v>
      </c>
      <c r="H310" s="80">
        <v>23</v>
      </c>
      <c r="I310" s="80">
        <v>0.35399999999999998</v>
      </c>
      <c r="J310" s="80" t="s">
        <v>439</v>
      </c>
      <c r="K310" s="80">
        <v>9</v>
      </c>
      <c r="L310" s="80">
        <v>0</v>
      </c>
      <c r="M310" s="80">
        <v>5</v>
      </c>
      <c r="N310" s="80">
        <v>1</v>
      </c>
    </row>
    <row r="311" spans="1:14" ht="15.75" customHeight="1">
      <c r="A311" s="80" t="s">
        <v>19</v>
      </c>
      <c r="B311" s="80" t="s">
        <v>441</v>
      </c>
      <c r="C311" s="80">
        <v>88855217</v>
      </c>
      <c r="D311" s="80">
        <v>88895367</v>
      </c>
      <c r="E311" s="80">
        <v>40151</v>
      </c>
      <c r="F311" s="80">
        <v>90</v>
      </c>
      <c r="G311" s="80">
        <v>70</v>
      </c>
      <c r="H311" s="80">
        <v>20</v>
      </c>
      <c r="I311" s="80">
        <v>0.222</v>
      </c>
      <c r="J311" s="80" t="s">
        <v>439</v>
      </c>
      <c r="K311" s="80">
        <v>0</v>
      </c>
      <c r="L311" s="80" t="s">
        <v>201</v>
      </c>
      <c r="M311" s="80">
        <v>0</v>
      </c>
      <c r="N311" s="80" t="s">
        <v>201</v>
      </c>
    </row>
    <row r="312" spans="1:14" ht="15.75" customHeight="1">
      <c r="A312" s="80" t="s">
        <v>19</v>
      </c>
      <c r="B312" s="80" t="s">
        <v>441</v>
      </c>
      <c r="C312" s="80">
        <v>89032595</v>
      </c>
      <c r="D312" s="80">
        <v>89061774</v>
      </c>
      <c r="E312" s="80">
        <v>29180</v>
      </c>
      <c r="F312" s="80">
        <v>155</v>
      </c>
      <c r="G312" s="80">
        <v>50</v>
      </c>
      <c r="H312" s="80">
        <v>105</v>
      </c>
      <c r="I312" s="80">
        <v>0.67700000000000005</v>
      </c>
      <c r="J312" s="80" t="s">
        <v>439</v>
      </c>
      <c r="K312" s="80">
        <v>7</v>
      </c>
      <c r="L312" s="80">
        <v>0</v>
      </c>
      <c r="M312" s="80">
        <v>14</v>
      </c>
      <c r="N312" s="80">
        <v>1</v>
      </c>
    </row>
    <row r="313" spans="1:14" ht="15.75" customHeight="1">
      <c r="A313" s="80" t="s">
        <v>19</v>
      </c>
      <c r="B313" s="80" t="s">
        <v>441</v>
      </c>
      <c r="C313" s="80">
        <v>89530680</v>
      </c>
      <c r="D313" s="80">
        <v>89826271</v>
      </c>
      <c r="E313" s="80">
        <v>295592</v>
      </c>
      <c r="F313" s="80">
        <v>2899</v>
      </c>
      <c r="G313" s="80">
        <v>1498</v>
      </c>
      <c r="H313" s="80">
        <v>1401</v>
      </c>
      <c r="I313" s="80">
        <v>0.48299999999999998</v>
      </c>
      <c r="J313" s="80" t="s">
        <v>439</v>
      </c>
      <c r="K313" s="80">
        <v>152</v>
      </c>
      <c r="L313" s="80">
        <v>0.82899999999999996</v>
      </c>
      <c r="M313" s="80">
        <v>147</v>
      </c>
      <c r="N313" s="80">
        <v>0.57099999999999995</v>
      </c>
    </row>
    <row r="314" spans="1:14" ht="15.75" customHeight="1">
      <c r="A314" s="80" t="s">
        <v>19</v>
      </c>
      <c r="B314" s="80" t="s">
        <v>441</v>
      </c>
      <c r="C314" s="80">
        <v>89826289</v>
      </c>
      <c r="D314" s="80">
        <v>89855963</v>
      </c>
      <c r="E314" s="80">
        <v>29675</v>
      </c>
      <c r="F314" s="80">
        <v>1774</v>
      </c>
      <c r="G314" s="80">
        <v>904</v>
      </c>
      <c r="H314" s="80">
        <v>870</v>
      </c>
      <c r="I314" s="80">
        <v>0.49</v>
      </c>
      <c r="J314" s="80" t="s">
        <v>439</v>
      </c>
      <c r="K314" s="80">
        <v>12</v>
      </c>
      <c r="L314" s="80">
        <v>0.58299999999999996</v>
      </c>
      <c r="M314" s="80">
        <v>19</v>
      </c>
      <c r="N314" s="80">
        <v>1</v>
      </c>
    </row>
    <row r="315" spans="1:14" ht="15.75" customHeight="1">
      <c r="A315" s="80" t="s">
        <v>19</v>
      </c>
      <c r="B315" s="80" t="s">
        <v>441</v>
      </c>
      <c r="C315" s="80">
        <v>90222157</v>
      </c>
      <c r="D315" s="80">
        <v>90402512</v>
      </c>
      <c r="E315" s="80">
        <v>180356</v>
      </c>
      <c r="F315" s="80">
        <v>2675</v>
      </c>
      <c r="G315" s="80">
        <v>376</v>
      </c>
      <c r="H315" s="80">
        <v>2299</v>
      </c>
      <c r="I315" s="80">
        <v>0.85899999999999999</v>
      </c>
      <c r="J315" s="80" t="s">
        <v>440</v>
      </c>
      <c r="K315" s="80">
        <v>34</v>
      </c>
      <c r="L315" s="80">
        <v>0.82399999999999995</v>
      </c>
      <c r="M315" s="80">
        <v>156</v>
      </c>
      <c r="N315" s="80">
        <v>0.20499999999999999</v>
      </c>
    </row>
    <row r="316" spans="1:14" ht="15.75" customHeight="1">
      <c r="A316" s="80" t="s">
        <v>19</v>
      </c>
      <c r="B316" s="80" t="s">
        <v>441</v>
      </c>
      <c r="C316" s="80">
        <v>91402511</v>
      </c>
      <c r="D316" s="80">
        <v>91608532</v>
      </c>
      <c r="E316" s="80">
        <v>206022</v>
      </c>
      <c r="F316" s="80">
        <v>2402</v>
      </c>
      <c r="G316" s="80">
        <v>1414</v>
      </c>
      <c r="H316" s="80">
        <v>988</v>
      </c>
      <c r="I316" s="80">
        <v>0.41099999999999998</v>
      </c>
      <c r="J316" s="80" t="s">
        <v>439</v>
      </c>
      <c r="K316" s="80">
        <v>233</v>
      </c>
      <c r="L316" s="80">
        <v>0.39500000000000002</v>
      </c>
      <c r="M316" s="80">
        <v>102</v>
      </c>
      <c r="N316" s="80">
        <v>0.16700000000000001</v>
      </c>
    </row>
    <row r="317" spans="1:14" ht="15.75" customHeight="1">
      <c r="A317" s="80" t="s">
        <v>19</v>
      </c>
      <c r="B317" s="80" t="s">
        <v>441</v>
      </c>
      <c r="C317" s="80">
        <v>91836912</v>
      </c>
      <c r="D317" s="80">
        <v>92016743</v>
      </c>
      <c r="E317" s="80">
        <v>179832</v>
      </c>
      <c r="F317" s="80">
        <v>1606</v>
      </c>
      <c r="G317" s="80">
        <v>822</v>
      </c>
      <c r="H317" s="80">
        <v>784</v>
      </c>
      <c r="I317" s="80">
        <v>0.48799999999999999</v>
      </c>
      <c r="J317" s="80" t="s">
        <v>439</v>
      </c>
      <c r="K317" s="80">
        <v>106</v>
      </c>
      <c r="L317" s="80">
        <v>0.38700000000000001</v>
      </c>
      <c r="M317" s="80">
        <v>132</v>
      </c>
      <c r="N317" s="80">
        <v>0.432</v>
      </c>
    </row>
    <row r="318" spans="1:14" ht="15.75" customHeight="1">
      <c r="A318" s="80" t="s">
        <v>19</v>
      </c>
      <c r="B318" s="80" t="s">
        <v>441</v>
      </c>
      <c r="C318" s="80">
        <v>94189553</v>
      </c>
      <c r="D318" s="80">
        <v>94292414</v>
      </c>
      <c r="E318" s="80">
        <v>102862</v>
      </c>
      <c r="F318" s="80">
        <v>1315</v>
      </c>
      <c r="G318" s="80">
        <v>676</v>
      </c>
      <c r="H318" s="80">
        <v>639</v>
      </c>
      <c r="I318" s="80">
        <v>0.48599999999999999</v>
      </c>
      <c r="J318" s="80" t="s">
        <v>439</v>
      </c>
      <c r="K318" s="80">
        <v>42</v>
      </c>
      <c r="L318" s="80">
        <v>1</v>
      </c>
      <c r="M318" s="80">
        <v>28</v>
      </c>
      <c r="N318" s="80">
        <v>0</v>
      </c>
    </row>
    <row r="319" spans="1:14" ht="15.75" customHeight="1">
      <c r="A319" s="80" t="s">
        <v>19</v>
      </c>
      <c r="B319" s="80" t="s">
        <v>441</v>
      </c>
      <c r="C319" s="80">
        <v>95431175</v>
      </c>
      <c r="D319" s="80">
        <v>95437281</v>
      </c>
      <c r="E319" s="80">
        <v>6107</v>
      </c>
      <c r="F319" s="80">
        <v>48</v>
      </c>
      <c r="G319" s="80">
        <v>27</v>
      </c>
      <c r="H319" s="80">
        <v>21</v>
      </c>
      <c r="I319" s="80">
        <v>0.438</v>
      </c>
      <c r="J319" s="80" t="s">
        <v>201</v>
      </c>
      <c r="K319" s="80">
        <v>0</v>
      </c>
      <c r="L319" s="80" t="s">
        <v>201</v>
      </c>
      <c r="M319" s="80">
        <v>0</v>
      </c>
      <c r="N319" s="80" t="s">
        <v>201</v>
      </c>
    </row>
    <row r="320" spans="1:14" ht="15.75" customHeight="1">
      <c r="A320" s="80" t="s">
        <v>19</v>
      </c>
      <c r="B320" s="80" t="s">
        <v>441</v>
      </c>
      <c r="C320" s="80">
        <v>95639577</v>
      </c>
      <c r="D320" s="80">
        <v>95649841</v>
      </c>
      <c r="E320" s="80">
        <v>10265</v>
      </c>
      <c r="F320" s="80">
        <v>76</v>
      </c>
      <c r="G320" s="80">
        <v>45</v>
      </c>
      <c r="H320" s="80">
        <v>31</v>
      </c>
      <c r="I320" s="80">
        <v>0.40799999999999997</v>
      </c>
      <c r="J320" s="80" t="s">
        <v>439</v>
      </c>
      <c r="K320" s="80">
        <v>0</v>
      </c>
      <c r="L320" s="80" t="s">
        <v>201</v>
      </c>
      <c r="M320" s="80">
        <v>0</v>
      </c>
      <c r="N320" s="80" t="s">
        <v>201</v>
      </c>
    </row>
    <row r="321" spans="1:14" ht="15.75" customHeight="1">
      <c r="A321" s="80" t="s">
        <v>19</v>
      </c>
      <c r="B321" s="80" t="s">
        <v>441</v>
      </c>
      <c r="C321" s="80">
        <v>97196329</v>
      </c>
      <c r="D321" s="80">
        <v>97266021</v>
      </c>
      <c r="E321" s="80">
        <v>69693</v>
      </c>
      <c r="F321" s="80">
        <v>354</v>
      </c>
      <c r="G321" s="80">
        <v>237</v>
      </c>
      <c r="H321" s="80">
        <v>117</v>
      </c>
      <c r="I321" s="80">
        <v>0.33100000000000002</v>
      </c>
      <c r="J321" s="80" t="s">
        <v>439</v>
      </c>
      <c r="K321" s="80">
        <v>21</v>
      </c>
      <c r="L321" s="80">
        <v>0</v>
      </c>
      <c r="M321" s="80">
        <v>13</v>
      </c>
      <c r="N321" s="80">
        <v>1</v>
      </c>
    </row>
    <row r="322" spans="1:14" ht="15.75" customHeight="1">
      <c r="A322" s="80" t="s">
        <v>19</v>
      </c>
      <c r="B322" s="80" t="s">
        <v>441</v>
      </c>
      <c r="C322" s="80">
        <v>97267429</v>
      </c>
      <c r="D322" s="80">
        <v>97318114</v>
      </c>
      <c r="E322" s="80">
        <v>50686</v>
      </c>
      <c r="F322" s="80">
        <v>87</v>
      </c>
      <c r="G322" s="80">
        <v>32</v>
      </c>
      <c r="H322" s="80">
        <v>55</v>
      </c>
      <c r="I322" s="80">
        <v>0.63200000000000001</v>
      </c>
      <c r="J322" s="80" t="s">
        <v>439</v>
      </c>
      <c r="K322" s="80">
        <v>5</v>
      </c>
      <c r="L322" s="80">
        <v>1</v>
      </c>
      <c r="M322" s="80">
        <v>5</v>
      </c>
      <c r="N322" s="80">
        <v>0.4</v>
      </c>
    </row>
    <row r="323" spans="1:14" ht="15.75" customHeight="1">
      <c r="A323" s="80" t="s">
        <v>19</v>
      </c>
      <c r="B323" s="80" t="s">
        <v>441</v>
      </c>
      <c r="C323" s="80">
        <v>97391810</v>
      </c>
      <c r="D323" s="80">
        <v>97429446</v>
      </c>
      <c r="E323" s="80">
        <v>37637</v>
      </c>
      <c r="F323" s="80">
        <v>35</v>
      </c>
      <c r="G323" s="80">
        <v>17</v>
      </c>
      <c r="H323" s="80">
        <v>18</v>
      </c>
      <c r="I323" s="80">
        <v>0.51400000000000001</v>
      </c>
      <c r="J323" s="80" t="s">
        <v>201</v>
      </c>
      <c r="K323" s="80">
        <v>4</v>
      </c>
      <c r="L323" s="80">
        <v>0</v>
      </c>
      <c r="M323" s="80">
        <v>1</v>
      </c>
      <c r="N323" s="80">
        <v>1</v>
      </c>
    </row>
    <row r="324" spans="1:14" ht="15.75" customHeight="1">
      <c r="A324" s="80" t="s">
        <v>19</v>
      </c>
      <c r="B324" s="80" t="s">
        <v>441</v>
      </c>
      <c r="C324" s="80">
        <v>109972079</v>
      </c>
      <c r="D324" s="80">
        <v>110086724</v>
      </c>
      <c r="E324" s="80">
        <v>114646</v>
      </c>
      <c r="F324" s="80">
        <v>210</v>
      </c>
      <c r="G324" s="80">
        <v>126</v>
      </c>
      <c r="H324" s="80">
        <v>84</v>
      </c>
      <c r="I324" s="80">
        <v>0.4</v>
      </c>
      <c r="J324" s="80" t="s">
        <v>439</v>
      </c>
      <c r="K324" s="80">
        <v>4</v>
      </c>
      <c r="L324" s="80">
        <v>1</v>
      </c>
      <c r="M324" s="80">
        <v>5</v>
      </c>
      <c r="N324" s="80">
        <v>0</v>
      </c>
    </row>
    <row r="325" spans="1:14" ht="15.75" customHeight="1">
      <c r="A325" s="80" t="s">
        <v>19</v>
      </c>
      <c r="B325" s="80" t="s">
        <v>441</v>
      </c>
      <c r="C325" s="80">
        <v>110098003</v>
      </c>
      <c r="D325" s="80">
        <v>110276049</v>
      </c>
      <c r="E325" s="80">
        <v>178047</v>
      </c>
      <c r="F325" s="80">
        <v>1261</v>
      </c>
      <c r="G325" s="80">
        <v>5</v>
      </c>
      <c r="H325" s="80">
        <v>1256</v>
      </c>
      <c r="I325" s="80">
        <v>0.996</v>
      </c>
      <c r="J325" s="80" t="s">
        <v>440</v>
      </c>
      <c r="K325" s="80">
        <v>0</v>
      </c>
      <c r="L325" s="80" t="s">
        <v>201</v>
      </c>
      <c r="M325" s="80">
        <v>5</v>
      </c>
      <c r="N325" s="80">
        <v>0.4</v>
      </c>
    </row>
    <row r="326" spans="1:14" ht="15.75" customHeight="1">
      <c r="A326" s="80" t="s">
        <v>19</v>
      </c>
      <c r="B326" s="80" t="s">
        <v>441</v>
      </c>
      <c r="C326" s="80">
        <v>110290672</v>
      </c>
      <c r="D326" s="80">
        <v>110399284</v>
      </c>
      <c r="E326" s="80">
        <v>108613</v>
      </c>
      <c r="F326" s="80">
        <v>335</v>
      </c>
      <c r="G326" s="80">
        <v>205</v>
      </c>
      <c r="H326" s="80">
        <v>130</v>
      </c>
      <c r="I326" s="80">
        <v>0.38800000000000001</v>
      </c>
      <c r="J326" s="80" t="s">
        <v>439</v>
      </c>
      <c r="K326" s="80">
        <v>13</v>
      </c>
      <c r="L326" s="80">
        <v>1</v>
      </c>
      <c r="M326" s="80">
        <v>9</v>
      </c>
      <c r="N326" s="80">
        <v>0</v>
      </c>
    </row>
    <row r="327" spans="1:14" ht="15.75" customHeight="1">
      <c r="A327" s="80" t="s">
        <v>19</v>
      </c>
      <c r="B327" s="80" t="s">
        <v>441</v>
      </c>
      <c r="C327" s="80">
        <v>130533892</v>
      </c>
      <c r="D327" s="80">
        <v>130650178</v>
      </c>
      <c r="E327" s="80">
        <v>116287</v>
      </c>
      <c r="F327" s="80">
        <v>377</v>
      </c>
      <c r="G327" s="80">
        <v>228</v>
      </c>
      <c r="H327" s="80">
        <v>149</v>
      </c>
      <c r="I327" s="80">
        <v>0.39500000000000002</v>
      </c>
      <c r="J327" s="80" t="s">
        <v>439</v>
      </c>
      <c r="K327" s="80">
        <v>7</v>
      </c>
      <c r="L327" s="80">
        <v>0.57099999999999995</v>
      </c>
      <c r="M327" s="80">
        <v>2</v>
      </c>
      <c r="N327" s="80">
        <v>1</v>
      </c>
    </row>
    <row r="328" spans="1:14" ht="15.75" customHeight="1">
      <c r="A328" s="80" t="s">
        <v>19</v>
      </c>
      <c r="B328" s="80" t="s">
        <v>441</v>
      </c>
      <c r="C328" s="80">
        <v>138247236</v>
      </c>
      <c r="D328" s="80">
        <v>138250694</v>
      </c>
      <c r="E328" s="80">
        <v>3459</v>
      </c>
      <c r="F328" s="80">
        <v>27</v>
      </c>
      <c r="G328" s="80">
        <v>15</v>
      </c>
      <c r="H328" s="80">
        <v>12</v>
      </c>
      <c r="I328" s="80">
        <v>0.44400000000000001</v>
      </c>
      <c r="J328" s="80" t="s">
        <v>201</v>
      </c>
      <c r="K328" s="80">
        <v>3</v>
      </c>
      <c r="L328" s="80">
        <v>0</v>
      </c>
      <c r="M328" s="80">
        <v>3</v>
      </c>
      <c r="N328" s="80">
        <v>1</v>
      </c>
    </row>
    <row r="329" spans="1:14" ht="15.75" customHeight="1">
      <c r="A329" s="80" t="s">
        <v>19</v>
      </c>
      <c r="B329" s="80" t="s">
        <v>442</v>
      </c>
      <c r="C329" s="80">
        <v>75662604</v>
      </c>
      <c r="D329" s="80">
        <v>75708229</v>
      </c>
      <c r="E329" s="80">
        <v>45626</v>
      </c>
      <c r="F329" s="80">
        <v>510</v>
      </c>
      <c r="G329" s="80">
        <v>385</v>
      </c>
      <c r="H329" s="80">
        <v>125</v>
      </c>
      <c r="I329" s="80">
        <v>0.245</v>
      </c>
      <c r="J329" s="80" t="s">
        <v>439</v>
      </c>
      <c r="K329" s="80">
        <v>198</v>
      </c>
      <c r="L329" s="80">
        <v>0.42399999999999999</v>
      </c>
      <c r="M329" s="80">
        <v>89</v>
      </c>
      <c r="N329" s="80">
        <v>0.85399999999999998</v>
      </c>
    </row>
    <row r="330" spans="1:14" ht="15.75" customHeight="1">
      <c r="A330" s="80" t="s">
        <v>19</v>
      </c>
      <c r="B330" s="80" t="s">
        <v>442</v>
      </c>
      <c r="C330" s="80">
        <v>90774226</v>
      </c>
      <c r="D330" s="80">
        <v>91233182</v>
      </c>
      <c r="E330" s="80">
        <v>458957</v>
      </c>
      <c r="F330" s="80">
        <v>940</v>
      </c>
      <c r="G330" s="80">
        <v>396</v>
      </c>
      <c r="H330" s="80">
        <v>544</v>
      </c>
      <c r="I330" s="80">
        <v>0.57899999999999996</v>
      </c>
      <c r="J330" s="80" t="s">
        <v>439</v>
      </c>
      <c r="K330" s="80">
        <v>1</v>
      </c>
      <c r="L330" s="80">
        <v>1</v>
      </c>
      <c r="M330" s="80">
        <v>8</v>
      </c>
      <c r="N330" s="80">
        <v>0.5</v>
      </c>
    </row>
    <row r="331" spans="1:14" ht="15.75" customHeight="1">
      <c r="A331" s="80" t="s">
        <v>19</v>
      </c>
      <c r="B331" s="80" t="s">
        <v>442</v>
      </c>
      <c r="C331" s="80">
        <v>91556113</v>
      </c>
      <c r="D331" s="80">
        <v>93655363</v>
      </c>
      <c r="E331" s="80">
        <v>2099251</v>
      </c>
      <c r="F331" s="80">
        <v>7261</v>
      </c>
      <c r="G331" s="80">
        <v>2499</v>
      </c>
      <c r="H331" s="80">
        <v>4762</v>
      </c>
      <c r="I331" s="80">
        <v>0.65600000000000003</v>
      </c>
      <c r="J331" s="80" t="s">
        <v>439</v>
      </c>
      <c r="K331" s="80">
        <v>0</v>
      </c>
      <c r="L331" s="80" t="s">
        <v>201</v>
      </c>
      <c r="M331" s="80">
        <v>7</v>
      </c>
      <c r="N331" s="80">
        <v>0.28599999999999998</v>
      </c>
    </row>
    <row r="332" spans="1:14" ht="15.75" customHeight="1">
      <c r="A332" s="80" t="s">
        <v>19</v>
      </c>
      <c r="B332" s="80" t="s">
        <v>442</v>
      </c>
      <c r="C332" s="80">
        <v>187418671</v>
      </c>
      <c r="D332" s="80">
        <v>187425934</v>
      </c>
      <c r="E332" s="80">
        <v>7264</v>
      </c>
      <c r="F332" s="80">
        <v>34</v>
      </c>
      <c r="G332" s="80">
        <v>0</v>
      </c>
      <c r="H332" s="80">
        <v>34</v>
      </c>
      <c r="I332" s="80">
        <v>1</v>
      </c>
      <c r="J332" s="80" t="s">
        <v>201</v>
      </c>
      <c r="K332" s="80">
        <v>0</v>
      </c>
      <c r="L332" s="80" t="s">
        <v>201</v>
      </c>
      <c r="M332" s="80">
        <v>0</v>
      </c>
      <c r="N332" s="80" t="s">
        <v>201</v>
      </c>
    </row>
    <row r="333" spans="1:14" ht="15.75" customHeight="1">
      <c r="A333" s="80" t="s">
        <v>19</v>
      </c>
      <c r="B333" s="80" t="s">
        <v>347</v>
      </c>
      <c r="C333" s="80">
        <v>1000</v>
      </c>
      <c r="D333" s="80">
        <v>68333</v>
      </c>
      <c r="E333" s="80">
        <v>67334</v>
      </c>
      <c r="F333" s="80">
        <v>613</v>
      </c>
      <c r="G333" s="80">
        <v>402</v>
      </c>
      <c r="H333" s="80">
        <v>211</v>
      </c>
      <c r="I333" s="80">
        <v>0.34399999999999997</v>
      </c>
      <c r="J333" s="80" t="s">
        <v>439</v>
      </c>
      <c r="K333" s="80">
        <v>45</v>
      </c>
      <c r="L333" s="80">
        <v>0.44400000000000001</v>
      </c>
      <c r="M333" s="80">
        <v>18</v>
      </c>
      <c r="N333" s="80">
        <v>0.94399999999999995</v>
      </c>
    </row>
    <row r="334" spans="1:14" ht="15.75" customHeight="1">
      <c r="A334" s="80" t="s">
        <v>19</v>
      </c>
      <c r="B334" s="80" t="s">
        <v>347</v>
      </c>
      <c r="C334" s="80">
        <v>4012910</v>
      </c>
      <c r="D334" s="80">
        <v>4019908</v>
      </c>
      <c r="E334" s="80">
        <v>6999</v>
      </c>
      <c r="F334" s="80">
        <v>117</v>
      </c>
      <c r="G334" s="80">
        <v>73</v>
      </c>
      <c r="H334" s="80">
        <v>44</v>
      </c>
      <c r="I334" s="80">
        <v>0.376</v>
      </c>
      <c r="J334" s="80" t="s">
        <v>439</v>
      </c>
      <c r="K334" s="80">
        <v>0</v>
      </c>
      <c r="L334" s="80" t="s">
        <v>201</v>
      </c>
      <c r="M334" s="80">
        <v>0</v>
      </c>
      <c r="N334" s="80" t="s">
        <v>201</v>
      </c>
    </row>
    <row r="335" spans="1:14" ht="15.75" customHeight="1">
      <c r="A335" s="80" t="s">
        <v>19</v>
      </c>
      <c r="B335" s="80" t="s">
        <v>347</v>
      </c>
      <c r="C335" s="80">
        <v>49090777</v>
      </c>
      <c r="D335" s="80">
        <v>49162839</v>
      </c>
      <c r="E335" s="80">
        <v>72063</v>
      </c>
      <c r="F335" s="80">
        <v>15007</v>
      </c>
      <c r="G335" s="80">
        <v>8073</v>
      </c>
      <c r="H335" s="80">
        <v>6934</v>
      </c>
      <c r="I335" s="80">
        <v>0.46200000000000002</v>
      </c>
      <c r="J335" s="80" t="s">
        <v>439</v>
      </c>
      <c r="K335" s="80">
        <v>590</v>
      </c>
      <c r="L335" s="80">
        <v>0.40300000000000002</v>
      </c>
      <c r="M335" s="80">
        <v>418</v>
      </c>
      <c r="N335" s="80">
        <v>0.22</v>
      </c>
    </row>
    <row r="336" spans="1:14" ht="15.75" customHeight="1">
      <c r="A336" s="80" t="s">
        <v>19</v>
      </c>
      <c r="B336" s="80" t="s">
        <v>347</v>
      </c>
      <c r="C336" s="80">
        <v>49199875</v>
      </c>
      <c r="D336" s="80">
        <v>49273459</v>
      </c>
      <c r="E336" s="80">
        <v>73585</v>
      </c>
      <c r="F336" s="80">
        <v>1430</v>
      </c>
      <c r="G336" s="80">
        <v>983</v>
      </c>
      <c r="H336" s="80">
        <v>447</v>
      </c>
      <c r="I336" s="80">
        <v>0.313</v>
      </c>
      <c r="J336" s="80" t="s">
        <v>439</v>
      </c>
      <c r="K336" s="80">
        <v>403</v>
      </c>
      <c r="L336" s="80">
        <v>0.49099999999999999</v>
      </c>
      <c r="M336" s="80">
        <v>151</v>
      </c>
      <c r="N336" s="80">
        <v>0.71499999999999997</v>
      </c>
    </row>
    <row r="337" spans="1:14" ht="15.75" customHeight="1">
      <c r="A337" s="80" t="s">
        <v>19</v>
      </c>
      <c r="B337" s="80" t="s">
        <v>347</v>
      </c>
      <c r="C337" s="80">
        <v>49285335</v>
      </c>
      <c r="D337" s="80">
        <v>49289788</v>
      </c>
      <c r="E337" s="80">
        <v>4454</v>
      </c>
      <c r="F337" s="80">
        <v>56</v>
      </c>
      <c r="G337" s="80">
        <v>31</v>
      </c>
      <c r="H337" s="80">
        <v>25</v>
      </c>
      <c r="I337" s="80">
        <v>0.44600000000000001</v>
      </c>
      <c r="J337" s="80" t="s">
        <v>439</v>
      </c>
      <c r="K337" s="80">
        <v>4</v>
      </c>
      <c r="L337" s="80">
        <v>0</v>
      </c>
      <c r="M337" s="80">
        <v>3</v>
      </c>
      <c r="N337" s="80">
        <v>1</v>
      </c>
    </row>
    <row r="338" spans="1:14" ht="15.75" customHeight="1">
      <c r="A338" s="80" t="s">
        <v>19</v>
      </c>
      <c r="B338" s="80" t="s">
        <v>347</v>
      </c>
      <c r="C338" s="80">
        <v>49290309</v>
      </c>
      <c r="D338" s="80">
        <v>49336925</v>
      </c>
      <c r="E338" s="80">
        <v>46617</v>
      </c>
      <c r="F338" s="80">
        <v>471</v>
      </c>
      <c r="G338" s="80">
        <v>138</v>
      </c>
      <c r="H338" s="80">
        <v>333</v>
      </c>
      <c r="I338" s="80">
        <v>0.70699999999999996</v>
      </c>
      <c r="J338" s="80" t="s">
        <v>439</v>
      </c>
      <c r="K338" s="80">
        <v>9</v>
      </c>
      <c r="L338" s="80">
        <v>0.111</v>
      </c>
      <c r="M338" s="80">
        <v>43</v>
      </c>
      <c r="N338" s="80">
        <v>0.48799999999999999</v>
      </c>
    </row>
    <row r="339" spans="1:14" ht="15.75" customHeight="1">
      <c r="A339" s="80" t="s">
        <v>19</v>
      </c>
      <c r="B339" s="80" t="s">
        <v>347</v>
      </c>
      <c r="C339" s="80">
        <v>49486924</v>
      </c>
      <c r="D339" s="80">
        <v>49711962</v>
      </c>
      <c r="E339" s="80">
        <v>225039</v>
      </c>
      <c r="F339" s="80">
        <v>6455</v>
      </c>
      <c r="G339" s="80">
        <v>2074</v>
      </c>
      <c r="H339" s="80">
        <v>4381</v>
      </c>
      <c r="I339" s="80">
        <v>0.67900000000000005</v>
      </c>
      <c r="J339" s="80" t="s">
        <v>439</v>
      </c>
      <c r="K339" s="80">
        <v>102</v>
      </c>
      <c r="L339" s="80">
        <v>0.59799999999999998</v>
      </c>
      <c r="M339" s="80">
        <v>267</v>
      </c>
      <c r="N339" s="80">
        <v>0.69299999999999995</v>
      </c>
    </row>
    <row r="340" spans="1:14" ht="15.75" customHeight="1">
      <c r="A340" s="80" t="s">
        <v>19</v>
      </c>
      <c r="B340" s="80" t="s">
        <v>347</v>
      </c>
      <c r="C340" s="80">
        <v>87926057</v>
      </c>
      <c r="D340" s="80">
        <v>87937206</v>
      </c>
      <c r="E340" s="80">
        <v>11150</v>
      </c>
      <c r="F340" s="80">
        <v>91</v>
      </c>
      <c r="G340" s="80">
        <v>49</v>
      </c>
      <c r="H340" s="80">
        <v>42</v>
      </c>
      <c r="I340" s="80">
        <v>0.46200000000000002</v>
      </c>
      <c r="J340" s="80" t="s">
        <v>439</v>
      </c>
      <c r="K340" s="80">
        <v>19</v>
      </c>
      <c r="L340" s="80">
        <v>0</v>
      </c>
      <c r="M340" s="80">
        <v>14</v>
      </c>
      <c r="N340" s="80">
        <v>1</v>
      </c>
    </row>
    <row r="341" spans="1:14" ht="15.75" customHeight="1">
      <c r="A341" s="80" t="s">
        <v>19</v>
      </c>
      <c r="B341" s="80" t="s">
        <v>347</v>
      </c>
      <c r="C341" s="80">
        <v>190105594</v>
      </c>
      <c r="D341" s="80">
        <v>190204556</v>
      </c>
      <c r="E341" s="80">
        <v>98963</v>
      </c>
      <c r="F341" s="80">
        <v>2034</v>
      </c>
      <c r="G341" s="80">
        <v>1033</v>
      </c>
      <c r="H341" s="80">
        <v>1001</v>
      </c>
      <c r="I341" s="80">
        <v>0.49199999999999999</v>
      </c>
      <c r="J341" s="80" t="s">
        <v>439</v>
      </c>
      <c r="K341" s="80">
        <v>229</v>
      </c>
      <c r="L341" s="80">
        <v>0.498</v>
      </c>
      <c r="M341" s="80">
        <v>214</v>
      </c>
      <c r="N341" s="80">
        <v>0.56100000000000005</v>
      </c>
    </row>
    <row r="342" spans="1:14" ht="15.75" customHeight="1">
      <c r="A342" s="80" t="s">
        <v>19</v>
      </c>
      <c r="B342" s="80" t="s">
        <v>443</v>
      </c>
      <c r="C342" s="80">
        <v>10000</v>
      </c>
      <c r="D342" s="80">
        <v>11705</v>
      </c>
      <c r="E342" s="80">
        <v>1706</v>
      </c>
      <c r="F342" s="80">
        <v>74</v>
      </c>
      <c r="G342" s="80">
        <v>38</v>
      </c>
      <c r="H342" s="80">
        <v>36</v>
      </c>
      <c r="I342" s="80">
        <v>0.48599999999999999</v>
      </c>
      <c r="J342" s="80" t="s">
        <v>439</v>
      </c>
      <c r="K342" s="80">
        <v>0</v>
      </c>
      <c r="L342" s="80" t="s">
        <v>201</v>
      </c>
      <c r="M342" s="80">
        <v>0</v>
      </c>
      <c r="N342" s="80" t="s">
        <v>201</v>
      </c>
    </row>
    <row r="343" spans="1:14" ht="15.75" customHeight="1">
      <c r="A343" s="80" t="s">
        <v>19</v>
      </c>
      <c r="B343" s="80" t="s">
        <v>443</v>
      </c>
      <c r="C343" s="80">
        <v>17517528</v>
      </c>
      <c r="D343" s="80">
        <v>17599315</v>
      </c>
      <c r="E343" s="80">
        <v>81788</v>
      </c>
      <c r="F343" s="80">
        <v>188</v>
      </c>
      <c r="G343" s="80">
        <v>83</v>
      </c>
      <c r="H343" s="80">
        <v>105</v>
      </c>
      <c r="I343" s="80">
        <v>0.55900000000000005</v>
      </c>
      <c r="J343" s="80" t="s">
        <v>439</v>
      </c>
      <c r="K343" s="80">
        <v>1</v>
      </c>
      <c r="L343" s="80">
        <v>1</v>
      </c>
      <c r="M343" s="80">
        <v>0</v>
      </c>
      <c r="N343" s="80" t="s">
        <v>201</v>
      </c>
    </row>
    <row r="344" spans="1:14" ht="15.75" customHeight="1">
      <c r="A344" s="80" t="s">
        <v>19</v>
      </c>
      <c r="B344" s="80" t="s">
        <v>443</v>
      </c>
      <c r="C344" s="80">
        <v>46485900</v>
      </c>
      <c r="D344" s="80">
        <v>46565431</v>
      </c>
      <c r="E344" s="80">
        <v>79532</v>
      </c>
      <c r="F344" s="80">
        <v>99</v>
      </c>
      <c r="G344" s="80">
        <v>15</v>
      </c>
      <c r="H344" s="80">
        <v>84</v>
      </c>
      <c r="I344" s="80">
        <v>0.84799999999999998</v>
      </c>
      <c r="J344" s="80" t="s">
        <v>440</v>
      </c>
      <c r="K344" s="80">
        <v>1</v>
      </c>
      <c r="L344" s="80">
        <v>1</v>
      </c>
      <c r="M344" s="80">
        <v>0</v>
      </c>
      <c r="N344" s="80" t="s">
        <v>201</v>
      </c>
    </row>
    <row r="345" spans="1:14" ht="15.75" customHeight="1">
      <c r="A345" s="80" t="s">
        <v>19</v>
      </c>
      <c r="B345" s="80" t="s">
        <v>443</v>
      </c>
      <c r="C345" s="80">
        <v>46565631</v>
      </c>
      <c r="D345" s="80">
        <v>46792162</v>
      </c>
      <c r="E345" s="80">
        <v>226532</v>
      </c>
      <c r="F345" s="80">
        <v>288</v>
      </c>
      <c r="G345" s="80">
        <v>228</v>
      </c>
      <c r="H345" s="80">
        <v>60</v>
      </c>
      <c r="I345" s="80">
        <v>0.20799999999999999</v>
      </c>
      <c r="J345" s="80" t="s">
        <v>439</v>
      </c>
      <c r="K345" s="80">
        <v>8</v>
      </c>
      <c r="L345" s="80">
        <v>0.75</v>
      </c>
      <c r="M345" s="80">
        <v>9</v>
      </c>
      <c r="N345" s="80">
        <v>0.66700000000000004</v>
      </c>
    </row>
    <row r="346" spans="1:14" ht="15.75" customHeight="1">
      <c r="A346" s="80" t="s">
        <v>19</v>
      </c>
      <c r="B346" s="80" t="s">
        <v>443</v>
      </c>
      <c r="C346" s="80">
        <v>46796985</v>
      </c>
      <c r="D346" s="80">
        <v>47106324</v>
      </c>
      <c r="E346" s="80">
        <v>309340</v>
      </c>
      <c r="F346" s="80">
        <v>464</v>
      </c>
      <c r="G346" s="80">
        <v>237</v>
      </c>
      <c r="H346" s="80">
        <v>227</v>
      </c>
      <c r="I346" s="80">
        <v>0.48899999999999999</v>
      </c>
      <c r="J346" s="80" t="s">
        <v>439</v>
      </c>
      <c r="K346" s="80">
        <v>16</v>
      </c>
      <c r="L346" s="80">
        <v>0.625</v>
      </c>
      <c r="M346" s="80">
        <v>17</v>
      </c>
      <c r="N346" s="80">
        <v>0.70599999999999996</v>
      </c>
    </row>
    <row r="347" spans="1:14" ht="15.75" customHeight="1">
      <c r="A347" s="80" t="s">
        <v>19</v>
      </c>
      <c r="B347" s="80" t="s">
        <v>443</v>
      </c>
      <c r="C347" s="80">
        <v>47107327</v>
      </c>
      <c r="D347" s="80">
        <v>47152912</v>
      </c>
      <c r="E347" s="80">
        <v>45586</v>
      </c>
      <c r="F347" s="80">
        <v>266</v>
      </c>
      <c r="G347" s="80">
        <v>10</v>
      </c>
      <c r="H347" s="80">
        <v>256</v>
      </c>
      <c r="I347" s="80">
        <v>0.96199999999999997</v>
      </c>
      <c r="J347" s="80" t="s">
        <v>440</v>
      </c>
      <c r="K347" s="80">
        <v>1</v>
      </c>
      <c r="L347" s="80">
        <v>0</v>
      </c>
      <c r="M347" s="80">
        <v>20</v>
      </c>
      <c r="N347" s="80">
        <v>0.35</v>
      </c>
    </row>
    <row r="348" spans="1:14" ht="15.75" customHeight="1">
      <c r="A348" s="80" t="s">
        <v>19</v>
      </c>
      <c r="B348" s="80" t="s">
        <v>443</v>
      </c>
      <c r="C348" s="80">
        <v>49599404</v>
      </c>
      <c r="D348" s="80">
        <v>49603108</v>
      </c>
      <c r="E348" s="80">
        <v>3705</v>
      </c>
      <c r="F348" s="80">
        <v>4294</v>
      </c>
      <c r="G348" s="80">
        <v>1768</v>
      </c>
      <c r="H348" s="80">
        <v>2526</v>
      </c>
      <c r="I348" s="80">
        <v>0.58799999999999997</v>
      </c>
      <c r="J348" s="80" t="s">
        <v>439</v>
      </c>
      <c r="K348" s="80">
        <v>442</v>
      </c>
      <c r="L348" s="80">
        <v>0.29899999999999999</v>
      </c>
      <c r="M348" s="80">
        <v>623</v>
      </c>
      <c r="N348" s="80">
        <v>0.374</v>
      </c>
    </row>
    <row r="349" spans="1:14" ht="15.75" customHeight="1">
      <c r="A349" s="80" t="s">
        <v>19</v>
      </c>
      <c r="B349" s="80" t="s">
        <v>443</v>
      </c>
      <c r="C349" s="80">
        <v>49610642</v>
      </c>
      <c r="D349" s="80">
        <v>49646313</v>
      </c>
      <c r="E349" s="80">
        <v>35672</v>
      </c>
      <c r="F349" s="80">
        <v>145</v>
      </c>
      <c r="G349" s="80">
        <v>2</v>
      </c>
      <c r="H349" s="80">
        <v>143</v>
      </c>
      <c r="I349" s="80">
        <v>0.98599999999999999</v>
      </c>
      <c r="J349" s="80" t="s">
        <v>440</v>
      </c>
      <c r="K349" s="80">
        <v>1</v>
      </c>
      <c r="L349" s="80">
        <v>1</v>
      </c>
      <c r="M349" s="80">
        <v>15</v>
      </c>
      <c r="N349" s="80">
        <v>0.93300000000000005</v>
      </c>
    </row>
    <row r="350" spans="1:14" ht="15.75" customHeight="1">
      <c r="A350" s="80" t="s">
        <v>19</v>
      </c>
      <c r="B350" s="80" t="s">
        <v>443</v>
      </c>
      <c r="C350" s="80">
        <v>49656261</v>
      </c>
      <c r="D350" s="80">
        <v>50059808</v>
      </c>
      <c r="E350" s="80">
        <v>403548</v>
      </c>
      <c r="F350" s="80">
        <v>7766</v>
      </c>
      <c r="G350" s="80">
        <v>4638</v>
      </c>
      <c r="H350" s="80">
        <v>3128</v>
      </c>
      <c r="I350" s="80">
        <v>0.40300000000000002</v>
      </c>
      <c r="J350" s="80" t="s">
        <v>439</v>
      </c>
      <c r="K350" s="80">
        <v>476</v>
      </c>
      <c r="L350" s="80">
        <v>0.24399999999999999</v>
      </c>
      <c r="M350" s="80">
        <v>208</v>
      </c>
      <c r="N350" s="80">
        <v>0.192</v>
      </c>
    </row>
    <row r="351" spans="1:14" ht="15.75" customHeight="1">
      <c r="A351" s="80" t="s">
        <v>19</v>
      </c>
      <c r="B351" s="80" t="s">
        <v>443</v>
      </c>
      <c r="C351" s="80">
        <v>64470811</v>
      </c>
      <c r="D351" s="80">
        <v>64477818</v>
      </c>
      <c r="E351" s="80">
        <v>7008</v>
      </c>
      <c r="F351" s="80">
        <v>49</v>
      </c>
      <c r="G351" s="80">
        <v>1</v>
      </c>
      <c r="H351" s="80">
        <v>48</v>
      </c>
      <c r="I351" s="80">
        <v>0.98</v>
      </c>
      <c r="J351" s="80" t="s">
        <v>201</v>
      </c>
      <c r="K351" s="80">
        <v>0</v>
      </c>
      <c r="L351" s="80" t="s">
        <v>201</v>
      </c>
      <c r="M351" s="80">
        <v>0</v>
      </c>
      <c r="N351" s="80" t="s">
        <v>201</v>
      </c>
    </row>
    <row r="352" spans="1:14" ht="15.75" customHeight="1">
      <c r="A352" s="80" t="s">
        <v>19</v>
      </c>
      <c r="B352" s="80" t="s">
        <v>443</v>
      </c>
      <c r="C352" s="80">
        <v>175908638</v>
      </c>
      <c r="D352" s="80">
        <v>176046484</v>
      </c>
      <c r="E352" s="80">
        <v>137847</v>
      </c>
      <c r="F352" s="80">
        <v>722</v>
      </c>
      <c r="G352" s="80">
        <v>430</v>
      </c>
      <c r="H352" s="80">
        <v>292</v>
      </c>
      <c r="I352" s="80">
        <v>0.40400000000000003</v>
      </c>
      <c r="J352" s="80" t="s">
        <v>439</v>
      </c>
      <c r="K352" s="80">
        <v>37</v>
      </c>
      <c r="L352" s="80">
        <v>0.45900000000000002</v>
      </c>
      <c r="M352" s="80">
        <v>33</v>
      </c>
      <c r="N352" s="80">
        <v>0.63600000000000001</v>
      </c>
    </row>
    <row r="353" spans="1:14" ht="15.75" customHeight="1">
      <c r="A353" s="80" t="s">
        <v>19</v>
      </c>
      <c r="B353" s="80" t="s">
        <v>443</v>
      </c>
      <c r="C353" s="80">
        <v>177841866</v>
      </c>
      <c r="D353" s="80">
        <v>177957164</v>
      </c>
      <c r="E353" s="80">
        <v>115299</v>
      </c>
      <c r="F353" s="80">
        <v>342</v>
      </c>
      <c r="G353" s="80">
        <v>247</v>
      </c>
      <c r="H353" s="80">
        <v>95</v>
      </c>
      <c r="I353" s="80">
        <v>0.27800000000000002</v>
      </c>
      <c r="J353" s="80" t="s">
        <v>439</v>
      </c>
      <c r="K353" s="80">
        <v>14</v>
      </c>
      <c r="L353" s="80">
        <v>0.5</v>
      </c>
      <c r="M353" s="80">
        <v>6</v>
      </c>
      <c r="N353" s="80">
        <v>0</v>
      </c>
    </row>
    <row r="354" spans="1:14" ht="15.75" customHeight="1">
      <c r="A354" s="80" t="s">
        <v>19</v>
      </c>
      <c r="B354" s="80" t="s">
        <v>443</v>
      </c>
      <c r="C354" s="80">
        <v>179637595</v>
      </c>
      <c r="D354" s="80">
        <v>179655579</v>
      </c>
      <c r="E354" s="80">
        <v>17985</v>
      </c>
      <c r="F354" s="80">
        <v>104</v>
      </c>
      <c r="G354" s="80">
        <v>8</v>
      </c>
      <c r="H354" s="80">
        <v>96</v>
      </c>
      <c r="I354" s="80">
        <v>0.92300000000000004</v>
      </c>
      <c r="J354" s="80" t="s">
        <v>440</v>
      </c>
      <c r="K354" s="80">
        <v>0</v>
      </c>
      <c r="L354" s="80" t="s">
        <v>201</v>
      </c>
      <c r="M354" s="80">
        <v>0</v>
      </c>
      <c r="N354" s="80" t="s">
        <v>201</v>
      </c>
    </row>
    <row r="355" spans="1:14" ht="15.75" customHeight="1">
      <c r="A355" s="80" t="s">
        <v>19</v>
      </c>
      <c r="B355" s="80" t="s">
        <v>444</v>
      </c>
      <c r="C355" s="80">
        <v>26738682</v>
      </c>
      <c r="D355" s="80">
        <v>26763103</v>
      </c>
      <c r="E355" s="80">
        <v>24422</v>
      </c>
      <c r="F355" s="80">
        <v>52</v>
      </c>
      <c r="G355" s="80">
        <v>0</v>
      </c>
      <c r="H355" s="80">
        <v>52</v>
      </c>
      <c r="I355" s="80">
        <v>1</v>
      </c>
      <c r="J355" s="80" t="s">
        <v>440</v>
      </c>
      <c r="K355" s="80">
        <v>0</v>
      </c>
      <c r="L355" s="80" t="s">
        <v>201</v>
      </c>
      <c r="M355" s="80">
        <v>0</v>
      </c>
      <c r="N355" s="80" t="s">
        <v>201</v>
      </c>
    </row>
    <row r="356" spans="1:14" ht="15.75" customHeight="1">
      <c r="A356" s="80" t="s">
        <v>19</v>
      </c>
      <c r="B356" s="80" t="s">
        <v>444</v>
      </c>
      <c r="C356" s="80">
        <v>32004472</v>
      </c>
      <c r="D356" s="80">
        <v>32013924</v>
      </c>
      <c r="E356" s="80">
        <v>9453</v>
      </c>
      <c r="F356" s="80">
        <v>28</v>
      </c>
      <c r="G356" s="80">
        <v>28</v>
      </c>
      <c r="H356" s="80">
        <v>0</v>
      </c>
      <c r="I356" s="80">
        <v>0</v>
      </c>
      <c r="J356" s="80" t="s">
        <v>201</v>
      </c>
      <c r="K356" s="80">
        <v>0</v>
      </c>
      <c r="L356" s="80" t="s">
        <v>201</v>
      </c>
      <c r="M356" s="80">
        <v>0</v>
      </c>
      <c r="N356" s="80" t="s">
        <v>201</v>
      </c>
    </row>
    <row r="357" spans="1:14" ht="15.75" customHeight="1">
      <c r="A357" s="80" t="s">
        <v>19</v>
      </c>
      <c r="B357" s="80" t="s">
        <v>444</v>
      </c>
      <c r="C357" s="80">
        <v>76111510</v>
      </c>
      <c r="D357" s="80">
        <v>76158338</v>
      </c>
      <c r="E357" s="80">
        <v>46829</v>
      </c>
      <c r="F357" s="80">
        <v>331</v>
      </c>
      <c r="G357" s="80">
        <v>160</v>
      </c>
      <c r="H357" s="80">
        <v>171</v>
      </c>
      <c r="I357" s="80">
        <v>0.51700000000000002</v>
      </c>
      <c r="J357" s="80" t="s">
        <v>439</v>
      </c>
      <c r="K357" s="80">
        <v>47</v>
      </c>
      <c r="L357" s="80">
        <v>0</v>
      </c>
      <c r="M357" s="80">
        <v>56</v>
      </c>
      <c r="N357" s="80">
        <v>1</v>
      </c>
    </row>
    <row r="358" spans="1:14" ht="15.75" customHeight="1">
      <c r="A358" s="80" t="s">
        <v>19</v>
      </c>
      <c r="B358" s="80" t="s">
        <v>444</v>
      </c>
      <c r="C358" s="80">
        <v>106721120</v>
      </c>
      <c r="D358" s="80">
        <v>106724318</v>
      </c>
      <c r="E358" s="80">
        <v>3199</v>
      </c>
      <c r="F358" s="80">
        <v>20</v>
      </c>
      <c r="G358" s="80">
        <v>3</v>
      </c>
      <c r="H358" s="80">
        <v>17</v>
      </c>
      <c r="I358" s="80">
        <v>0.85</v>
      </c>
      <c r="J358" s="80" t="s">
        <v>201</v>
      </c>
      <c r="K358" s="80">
        <v>0</v>
      </c>
      <c r="L358" s="80" t="s">
        <v>201</v>
      </c>
      <c r="M358" s="80">
        <v>0</v>
      </c>
      <c r="N358" s="80" t="s">
        <v>201</v>
      </c>
    </row>
    <row r="359" spans="1:14" ht="15.75" customHeight="1">
      <c r="A359" s="80" t="s">
        <v>19</v>
      </c>
      <c r="B359" s="80" t="s">
        <v>444</v>
      </c>
      <c r="C359" s="80">
        <v>170697957</v>
      </c>
      <c r="D359" s="80">
        <v>170745980</v>
      </c>
      <c r="E359" s="80">
        <v>48024</v>
      </c>
      <c r="F359" s="80">
        <v>30</v>
      </c>
      <c r="G359" s="80">
        <v>18</v>
      </c>
      <c r="H359" s="80">
        <v>12</v>
      </c>
      <c r="I359" s="80">
        <v>0.4</v>
      </c>
      <c r="J359" s="80" t="s">
        <v>201</v>
      </c>
      <c r="K359" s="80">
        <v>0</v>
      </c>
      <c r="L359" s="80" t="s">
        <v>201</v>
      </c>
      <c r="M359" s="80">
        <v>0</v>
      </c>
      <c r="N359" s="80" t="s">
        <v>201</v>
      </c>
    </row>
    <row r="360" spans="1:14" ht="15.75" customHeight="1">
      <c r="A360" s="80" t="s">
        <v>19</v>
      </c>
      <c r="B360" s="80" t="s">
        <v>445</v>
      </c>
      <c r="C360" s="80">
        <v>5906707</v>
      </c>
      <c r="D360" s="80">
        <v>5978872</v>
      </c>
      <c r="E360" s="80">
        <v>72166</v>
      </c>
      <c r="F360" s="80">
        <v>177</v>
      </c>
      <c r="G360" s="80">
        <v>106</v>
      </c>
      <c r="H360" s="80">
        <v>71</v>
      </c>
      <c r="I360" s="80">
        <v>0.40100000000000002</v>
      </c>
      <c r="J360" s="80" t="s">
        <v>439</v>
      </c>
      <c r="K360" s="80">
        <v>4</v>
      </c>
      <c r="L360" s="80">
        <v>0.25</v>
      </c>
      <c r="M360" s="80">
        <v>8</v>
      </c>
      <c r="N360" s="80">
        <v>0.75</v>
      </c>
    </row>
    <row r="361" spans="1:14" ht="15.75" customHeight="1">
      <c r="A361" s="80" t="s">
        <v>19</v>
      </c>
      <c r="B361" s="80" t="s">
        <v>445</v>
      </c>
      <c r="C361" s="80">
        <v>6747086</v>
      </c>
      <c r="D361" s="80">
        <v>6826502</v>
      </c>
      <c r="E361" s="80">
        <v>79417</v>
      </c>
      <c r="F361" s="80">
        <v>205</v>
      </c>
      <c r="G361" s="80">
        <v>113</v>
      </c>
      <c r="H361" s="80">
        <v>92</v>
      </c>
      <c r="I361" s="80">
        <v>0.44900000000000001</v>
      </c>
      <c r="J361" s="80" t="s">
        <v>439</v>
      </c>
      <c r="K361" s="80">
        <v>10</v>
      </c>
      <c r="L361" s="80">
        <v>0.7</v>
      </c>
      <c r="M361" s="80">
        <v>9</v>
      </c>
      <c r="N361" s="80">
        <v>1</v>
      </c>
    </row>
    <row r="362" spans="1:14" ht="15.75" customHeight="1">
      <c r="A362" s="80" t="s">
        <v>19</v>
      </c>
      <c r="B362" s="80" t="s">
        <v>445</v>
      </c>
      <c r="C362" s="80">
        <v>54231737</v>
      </c>
      <c r="D362" s="80">
        <v>54310875</v>
      </c>
      <c r="E362" s="80">
        <v>79139</v>
      </c>
      <c r="F362" s="80">
        <v>582</v>
      </c>
      <c r="G362" s="80">
        <v>3</v>
      </c>
      <c r="H362" s="80">
        <v>579</v>
      </c>
      <c r="I362" s="80">
        <v>0.995</v>
      </c>
      <c r="J362" s="80" t="s">
        <v>440</v>
      </c>
      <c r="K362" s="80">
        <v>0</v>
      </c>
      <c r="L362" s="80" t="s">
        <v>201</v>
      </c>
      <c r="M362" s="80">
        <v>13</v>
      </c>
      <c r="N362" s="80">
        <v>0.53800000000000003</v>
      </c>
    </row>
    <row r="363" spans="1:14" ht="15.75" customHeight="1">
      <c r="A363" s="80" t="s">
        <v>19</v>
      </c>
      <c r="B363" s="80" t="s">
        <v>445</v>
      </c>
      <c r="C363" s="80">
        <v>56937311</v>
      </c>
      <c r="D363" s="80">
        <v>57086047</v>
      </c>
      <c r="E363" s="80">
        <v>148737</v>
      </c>
      <c r="F363" s="80">
        <v>410</v>
      </c>
      <c r="G363" s="80">
        <v>271</v>
      </c>
      <c r="H363" s="80">
        <v>139</v>
      </c>
      <c r="I363" s="80">
        <v>0.33900000000000002</v>
      </c>
      <c r="J363" s="80" t="s">
        <v>439</v>
      </c>
      <c r="K363" s="80">
        <v>24</v>
      </c>
      <c r="L363" s="80">
        <v>1</v>
      </c>
      <c r="M363" s="80">
        <v>25</v>
      </c>
      <c r="N363" s="80">
        <v>0</v>
      </c>
    </row>
    <row r="364" spans="1:14" ht="15.75" customHeight="1">
      <c r="A364" s="80" t="s">
        <v>19</v>
      </c>
      <c r="B364" s="80" t="s">
        <v>445</v>
      </c>
      <c r="C364" s="80">
        <v>57617278</v>
      </c>
      <c r="D364" s="80">
        <v>57637738</v>
      </c>
      <c r="E364" s="80">
        <v>20461</v>
      </c>
      <c r="F364" s="80">
        <v>54</v>
      </c>
      <c r="G364" s="80">
        <v>25</v>
      </c>
      <c r="H364" s="80">
        <v>29</v>
      </c>
      <c r="I364" s="80">
        <v>0.53700000000000003</v>
      </c>
      <c r="J364" s="80" t="s">
        <v>439</v>
      </c>
      <c r="K364" s="80">
        <v>7</v>
      </c>
      <c r="L364" s="80">
        <v>0.85699999999999998</v>
      </c>
      <c r="M364" s="80">
        <v>9</v>
      </c>
      <c r="N364" s="80">
        <v>0.33300000000000002</v>
      </c>
    </row>
    <row r="365" spans="1:14" ht="15.75" customHeight="1">
      <c r="A365" s="80" t="s">
        <v>19</v>
      </c>
      <c r="B365" s="80" t="s">
        <v>445</v>
      </c>
      <c r="C365" s="80">
        <v>57828086</v>
      </c>
      <c r="D365" s="80">
        <v>57854620</v>
      </c>
      <c r="E365" s="80">
        <v>26535</v>
      </c>
      <c r="F365" s="80">
        <v>36</v>
      </c>
      <c r="G365" s="80">
        <v>24</v>
      </c>
      <c r="H365" s="80">
        <v>12</v>
      </c>
      <c r="I365" s="80">
        <v>0.33300000000000002</v>
      </c>
      <c r="J365" s="80" t="s">
        <v>201</v>
      </c>
      <c r="K365" s="80">
        <v>5</v>
      </c>
      <c r="L365" s="80">
        <v>0.8</v>
      </c>
      <c r="M365" s="80">
        <v>1</v>
      </c>
      <c r="N365" s="80">
        <v>1</v>
      </c>
    </row>
    <row r="366" spans="1:14" ht="15.75" customHeight="1">
      <c r="A366" s="80" t="s">
        <v>19</v>
      </c>
      <c r="B366" s="80" t="s">
        <v>445</v>
      </c>
      <c r="C366" s="80">
        <v>61283482</v>
      </c>
      <c r="D366" s="80">
        <v>61324662</v>
      </c>
      <c r="E366" s="80">
        <v>41181</v>
      </c>
      <c r="F366" s="80">
        <v>31</v>
      </c>
      <c r="G366" s="80">
        <v>30</v>
      </c>
      <c r="H366" s="80">
        <v>1</v>
      </c>
      <c r="I366" s="80">
        <v>3.2000000000000001E-2</v>
      </c>
      <c r="J366" s="80" t="s">
        <v>201</v>
      </c>
      <c r="K366" s="80">
        <v>4</v>
      </c>
      <c r="L366" s="80">
        <v>0</v>
      </c>
      <c r="M366" s="80">
        <v>0</v>
      </c>
      <c r="N366" s="80" t="s">
        <v>201</v>
      </c>
    </row>
    <row r="367" spans="1:14" ht="15.75" customHeight="1">
      <c r="A367" s="80" t="s">
        <v>19</v>
      </c>
      <c r="B367" s="80" t="s">
        <v>445</v>
      </c>
      <c r="C367" s="80">
        <v>61579455</v>
      </c>
      <c r="D367" s="80">
        <v>61816965</v>
      </c>
      <c r="E367" s="80">
        <v>237511</v>
      </c>
      <c r="F367" s="80">
        <v>765</v>
      </c>
      <c r="G367" s="80">
        <v>597</v>
      </c>
      <c r="H367" s="80">
        <v>168</v>
      </c>
      <c r="I367" s="80">
        <v>0.22</v>
      </c>
      <c r="J367" s="80" t="s">
        <v>439</v>
      </c>
      <c r="K367" s="80">
        <v>139</v>
      </c>
      <c r="L367" s="80">
        <v>0.41</v>
      </c>
      <c r="M367" s="80">
        <v>13</v>
      </c>
      <c r="N367" s="80">
        <v>1</v>
      </c>
    </row>
    <row r="368" spans="1:14" ht="15.75" customHeight="1">
      <c r="A368" s="80" t="s">
        <v>19</v>
      </c>
      <c r="B368" s="80" t="s">
        <v>445</v>
      </c>
      <c r="C368" s="80">
        <v>62026837</v>
      </c>
      <c r="D368" s="80">
        <v>62152593</v>
      </c>
      <c r="E368" s="80">
        <v>125757</v>
      </c>
      <c r="F368" s="80">
        <v>175</v>
      </c>
      <c r="G368" s="80">
        <v>64</v>
      </c>
      <c r="H368" s="80">
        <v>111</v>
      </c>
      <c r="I368" s="80">
        <v>0.63400000000000001</v>
      </c>
      <c r="J368" s="80" t="s">
        <v>439</v>
      </c>
      <c r="K368" s="80">
        <v>0</v>
      </c>
      <c r="L368" s="80" t="s">
        <v>201</v>
      </c>
      <c r="M368" s="80">
        <v>0</v>
      </c>
      <c r="N368" s="80" t="s">
        <v>201</v>
      </c>
    </row>
    <row r="369" spans="1:14" ht="15.75" customHeight="1">
      <c r="A369" s="80" t="s">
        <v>19</v>
      </c>
      <c r="B369" s="80" t="s">
        <v>445</v>
      </c>
      <c r="C369" s="80">
        <v>62156625</v>
      </c>
      <c r="D369" s="80">
        <v>62233976</v>
      </c>
      <c r="E369" s="80">
        <v>77352</v>
      </c>
      <c r="F369" s="80">
        <v>417</v>
      </c>
      <c r="G369" s="80">
        <v>14</v>
      </c>
      <c r="H369" s="80">
        <v>403</v>
      </c>
      <c r="I369" s="80">
        <v>0.96599999999999997</v>
      </c>
      <c r="J369" s="80" t="s">
        <v>440</v>
      </c>
      <c r="K369" s="80">
        <v>0</v>
      </c>
      <c r="L369" s="80" t="s">
        <v>201</v>
      </c>
      <c r="M369" s="80">
        <v>85</v>
      </c>
      <c r="N369" s="80">
        <v>0.50600000000000001</v>
      </c>
    </row>
    <row r="370" spans="1:14" ht="15.75" customHeight="1">
      <c r="A370" s="80" t="s">
        <v>19</v>
      </c>
      <c r="B370" s="80" t="s">
        <v>445</v>
      </c>
      <c r="C370" s="80">
        <v>62235565</v>
      </c>
      <c r="D370" s="80">
        <v>62284297</v>
      </c>
      <c r="E370" s="80">
        <v>48733</v>
      </c>
      <c r="F370" s="80">
        <v>386</v>
      </c>
      <c r="G370" s="80">
        <v>58</v>
      </c>
      <c r="H370" s="80">
        <v>328</v>
      </c>
      <c r="I370" s="80">
        <v>0.85</v>
      </c>
      <c r="J370" s="80" t="s">
        <v>440</v>
      </c>
      <c r="K370" s="80">
        <v>34</v>
      </c>
      <c r="L370" s="80">
        <v>0.79400000000000004</v>
      </c>
      <c r="M370" s="80">
        <v>133</v>
      </c>
      <c r="N370" s="80">
        <v>0.25600000000000001</v>
      </c>
    </row>
    <row r="371" spans="1:14" ht="15.75" customHeight="1">
      <c r="A371" s="80" t="s">
        <v>19</v>
      </c>
      <c r="B371" s="80" t="s">
        <v>445</v>
      </c>
      <c r="C371" s="80">
        <v>62291688</v>
      </c>
      <c r="D371" s="80">
        <v>62373989</v>
      </c>
      <c r="E371" s="80">
        <v>82302</v>
      </c>
      <c r="F371" s="80">
        <v>757</v>
      </c>
      <c r="G371" s="80">
        <v>63</v>
      </c>
      <c r="H371" s="80">
        <v>694</v>
      </c>
      <c r="I371" s="80">
        <v>0.91700000000000004</v>
      </c>
      <c r="J371" s="80" t="s">
        <v>440</v>
      </c>
      <c r="K371" s="80">
        <v>5</v>
      </c>
      <c r="L371" s="80">
        <v>1</v>
      </c>
      <c r="M371" s="80">
        <v>100</v>
      </c>
      <c r="N371" s="80">
        <v>0.52</v>
      </c>
    </row>
    <row r="372" spans="1:14" ht="15.75" customHeight="1">
      <c r="A372" s="80" t="s">
        <v>19</v>
      </c>
      <c r="B372" s="80" t="s">
        <v>445</v>
      </c>
      <c r="C372" s="80">
        <v>62374090</v>
      </c>
      <c r="D372" s="80">
        <v>62384564</v>
      </c>
      <c r="E372" s="80">
        <v>10475</v>
      </c>
      <c r="F372" s="80">
        <v>65</v>
      </c>
      <c r="G372" s="80">
        <v>5</v>
      </c>
      <c r="H372" s="80">
        <v>60</v>
      </c>
      <c r="I372" s="80">
        <v>0.92300000000000004</v>
      </c>
      <c r="J372" s="80" t="s">
        <v>440</v>
      </c>
      <c r="K372" s="80">
        <v>1</v>
      </c>
      <c r="L372" s="80">
        <v>1</v>
      </c>
      <c r="M372" s="80">
        <v>17</v>
      </c>
      <c r="N372" s="80">
        <v>0.35299999999999998</v>
      </c>
    </row>
    <row r="373" spans="1:14" ht="15.75" customHeight="1">
      <c r="A373" s="80" t="s">
        <v>19</v>
      </c>
      <c r="B373" s="80" t="s">
        <v>445</v>
      </c>
      <c r="C373" s="80">
        <v>62384853</v>
      </c>
      <c r="D373" s="80">
        <v>62408568</v>
      </c>
      <c r="E373" s="80">
        <v>23716</v>
      </c>
      <c r="F373" s="80">
        <v>325</v>
      </c>
      <c r="G373" s="80">
        <v>160</v>
      </c>
      <c r="H373" s="80">
        <v>165</v>
      </c>
      <c r="I373" s="80">
        <v>0.50800000000000001</v>
      </c>
      <c r="J373" s="80" t="s">
        <v>439</v>
      </c>
      <c r="K373" s="80">
        <v>20</v>
      </c>
      <c r="L373" s="80">
        <v>0.5</v>
      </c>
      <c r="M373" s="80">
        <v>26</v>
      </c>
      <c r="N373" s="80">
        <v>0.65400000000000003</v>
      </c>
    </row>
    <row r="374" spans="1:14" ht="15.75" customHeight="1">
      <c r="A374" s="80" t="s">
        <v>19</v>
      </c>
      <c r="B374" s="80" t="s">
        <v>445</v>
      </c>
      <c r="C374" s="80">
        <v>62408577</v>
      </c>
      <c r="D374" s="80">
        <v>62456778</v>
      </c>
      <c r="E374" s="80">
        <v>48202</v>
      </c>
      <c r="F374" s="80">
        <v>525</v>
      </c>
      <c r="G374" s="80">
        <v>285</v>
      </c>
      <c r="H374" s="80">
        <v>240</v>
      </c>
      <c r="I374" s="80">
        <v>0.45700000000000002</v>
      </c>
      <c r="J374" s="80" t="s">
        <v>439</v>
      </c>
      <c r="K374" s="80">
        <v>95</v>
      </c>
      <c r="L374" s="80">
        <v>0.73699999999999999</v>
      </c>
      <c r="M374" s="80">
        <v>80</v>
      </c>
      <c r="N374" s="80">
        <v>0.375</v>
      </c>
    </row>
    <row r="375" spans="1:14" ht="15.75" customHeight="1">
      <c r="A375" s="80" t="s">
        <v>19</v>
      </c>
      <c r="B375" s="80" t="s">
        <v>445</v>
      </c>
      <c r="C375" s="80">
        <v>63288943</v>
      </c>
      <c r="D375" s="80">
        <v>63348491</v>
      </c>
      <c r="E375" s="80">
        <v>59549</v>
      </c>
      <c r="F375" s="80">
        <v>90</v>
      </c>
      <c r="G375" s="80">
        <v>49</v>
      </c>
      <c r="H375" s="80">
        <v>41</v>
      </c>
      <c r="I375" s="80">
        <v>0.45600000000000002</v>
      </c>
      <c r="J375" s="80" t="s">
        <v>439</v>
      </c>
      <c r="K375" s="80">
        <v>6</v>
      </c>
      <c r="L375" s="80">
        <v>0</v>
      </c>
      <c r="M375" s="80">
        <v>7</v>
      </c>
      <c r="N375" s="80">
        <v>0.85699999999999998</v>
      </c>
    </row>
    <row r="376" spans="1:14" ht="15.75" customHeight="1">
      <c r="A376" s="80" t="s">
        <v>19</v>
      </c>
      <c r="B376" s="80" t="s">
        <v>445</v>
      </c>
      <c r="C376" s="80">
        <v>63367442</v>
      </c>
      <c r="D376" s="80">
        <v>63382454</v>
      </c>
      <c r="E376" s="80">
        <v>15013</v>
      </c>
      <c r="F376" s="80">
        <v>96</v>
      </c>
      <c r="G376" s="80">
        <v>52</v>
      </c>
      <c r="H376" s="80">
        <v>44</v>
      </c>
      <c r="I376" s="80">
        <v>0.45800000000000002</v>
      </c>
      <c r="J376" s="80" t="s">
        <v>439</v>
      </c>
      <c r="K376" s="80">
        <v>6</v>
      </c>
      <c r="L376" s="80">
        <v>0.83299999999999996</v>
      </c>
      <c r="M376" s="80">
        <v>9</v>
      </c>
      <c r="N376" s="80">
        <v>0</v>
      </c>
    </row>
    <row r="377" spans="1:14" ht="15.75" customHeight="1">
      <c r="A377" s="80" t="s">
        <v>19</v>
      </c>
      <c r="B377" s="80" t="s">
        <v>445</v>
      </c>
      <c r="C377" s="80">
        <v>63487699</v>
      </c>
      <c r="D377" s="80">
        <v>63651382</v>
      </c>
      <c r="E377" s="80">
        <v>163684</v>
      </c>
      <c r="F377" s="80">
        <v>602</v>
      </c>
      <c r="G377" s="80">
        <v>377</v>
      </c>
      <c r="H377" s="80">
        <v>225</v>
      </c>
      <c r="I377" s="80">
        <v>0.374</v>
      </c>
      <c r="J377" s="80" t="s">
        <v>439</v>
      </c>
      <c r="K377" s="80">
        <v>77</v>
      </c>
      <c r="L377" s="80">
        <v>0.81799999999999995</v>
      </c>
      <c r="M377" s="80">
        <v>44</v>
      </c>
      <c r="N377" s="80">
        <v>6.8000000000000005E-2</v>
      </c>
    </row>
    <row r="378" spans="1:14" ht="15.75" customHeight="1">
      <c r="A378" s="80" t="s">
        <v>19</v>
      </c>
      <c r="B378" s="80" t="s">
        <v>445</v>
      </c>
      <c r="C378" s="80">
        <v>65141339</v>
      </c>
      <c r="D378" s="80">
        <v>65525344</v>
      </c>
      <c r="E378" s="80">
        <v>384006</v>
      </c>
      <c r="F378" s="80">
        <v>2300</v>
      </c>
      <c r="G378" s="80">
        <v>52</v>
      </c>
      <c r="H378" s="80">
        <v>2248</v>
      </c>
      <c r="I378" s="80">
        <v>0.97699999999999998</v>
      </c>
      <c r="J378" s="80" t="s">
        <v>440</v>
      </c>
      <c r="K378" s="80">
        <v>6</v>
      </c>
      <c r="L378" s="80">
        <v>0.16700000000000001</v>
      </c>
      <c r="M378" s="80">
        <v>98</v>
      </c>
      <c r="N378" s="80">
        <v>0.57099999999999995</v>
      </c>
    </row>
    <row r="379" spans="1:14" ht="15.75" customHeight="1">
      <c r="A379" s="80" t="s">
        <v>19</v>
      </c>
      <c r="B379" s="80" t="s">
        <v>445</v>
      </c>
      <c r="C379" s="80">
        <v>65562617</v>
      </c>
      <c r="D379" s="80">
        <v>65629798</v>
      </c>
      <c r="E379" s="80">
        <v>67182</v>
      </c>
      <c r="F379" s="80">
        <v>344</v>
      </c>
      <c r="G379" s="80">
        <v>181</v>
      </c>
      <c r="H379" s="80">
        <v>163</v>
      </c>
      <c r="I379" s="80">
        <v>0.47399999999999998</v>
      </c>
      <c r="J379" s="80" t="s">
        <v>439</v>
      </c>
      <c r="K379" s="80">
        <v>19</v>
      </c>
      <c r="L379" s="80">
        <v>0.105</v>
      </c>
      <c r="M379" s="80">
        <v>16</v>
      </c>
      <c r="N379" s="80">
        <v>0.93799999999999994</v>
      </c>
    </row>
    <row r="380" spans="1:14" ht="15.75" customHeight="1">
      <c r="A380" s="80" t="s">
        <v>19</v>
      </c>
      <c r="B380" s="80" t="s">
        <v>445</v>
      </c>
      <c r="C380" s="80">
        <v>65784435</v>
      </c>
      <c r="D380" s="80">
        <v>65822291</v>
      </c>
      <c r="E380" s="80">
        <v>37857</v>
      </c>
      <c r="F380" s="80">
        <v>375</v>
      </c>
      <c r="G380" s="80">
        <v>267</v>
      </c>
      <c r="H380" s="80">
        <v>108</v>
      </c>
      <c r="I380" s="80">
        <v>0.28799999999999998</v>
      </c>
      <c r="J380" s="80" t="s">
        <v>439</v>
      </c>
      <c r="K380" s="80">
        <v>177</v>
      </c>
      <c r="L380" s="80">
        <v>1</v>
      </c>
      <c r="M380" s="80">
        <v>85</v>
      </c>
      <c r="N380" s="80">
        <v>1.2E-2</v>
      </c>
    </row>
    <row r="381" spans="1:14" ht="15.75" customHeight="1">
      <c r="A381" s="80" t="s">
        <v>19</v>
      </c>
      <c r="B381" s="80" t="s">
        <v>445</v>
      </c>
      <c r="C381" s="80">
        <v>70961292</v>
      </c>
      <c r="D381" s="80">
        <v>70973827</v>
      </c>
      <c r="E381" s="80">
        <v>12536</v>
      </c>
      <c r="F381" s="80">
        <v>150</v>
      </c>
      <c r="G381" s="80">
        <v>0</v>
      </c>
      <c r="H381" s="80">
        <v>150</v>
      </c>
      <c r="I381" s="80">
        <v>1</v>
      </c>
      <c r="J381" s="80" t="s">
        <v>440</v>
      </c>
      <c r="K381" s="80">
        <v>0</v>
      </c>
      <c r="L381" s="80" t="s">
        <v>201</v>
      </c>
      <c r="M381" s="80">
        <v>0</v>
      </c>
      <c r="N381" s="80" t="s">
        <v>201</v>
      </c>
    </row>
    <row r="382" spans="1:14" ht="15.75" customHeight="1">
      <c r="A382" s="80" t="s">
        <v>19</v>
      </c>
      <c r="B382" s="80" t="s">
        <v>445</v>
      </c>
      <c r="C382" s="80">
        <v>143711190</v>
      </c>
      <c r="D382" s="80">
        <v>143872948</v>
      </c>
      <c r="E382" s="80">
        <v>161759</v>
      </c>
      <c r="F382" s="80">
        <v>405</v>
      </c>
      <c r="G382" s="80">
        <v>311</v>
      </c>
      <c r="H382" s="80">
        <v>94</v>
      </c>
      <c r="I382" s="80">
        <v>0.23200000000000001</v>
      </c>
      <c r="J382" s="80" t="s">
        <v>439</v>
      </c>
      <c r="K382" s="80">
        <v>0</v>
      </c>
      <c r="L382" s="80" t="s">
        <v>201</v>
      </c>
      <c r="M382" s="80">
        <v>4</v>
      </c>
      <c r="N382" s="80">
        <v>0</v>
      </c>
    </row>
    <row r="383" spans="1:14" ht="15.75" customHeight="1">
      <c r="A383" s="80" t="s">
        <v>19</v>
      </c>
      <c r="B383" s="80" t="s">
        <v>445</v>
      </c>
      <c r="C383" s="80">
        <v>144188053</v>
      </c>
      <c r="D383" s="80">
        <v>144251260</v>
      </c>
      <c r="E383" s="80">
        <v>63208</v>
      </c>
      <c r="F383" s="80">
        <v>160</v>
      </c>
      <c r="G383" s="80">
        <v>72</v>
      </c>
      <c r="H383" s="80">
        <v>88</v>
      </c>
      <c r="I383" s="80">
        <v>0.55000000000000004</v>
      </c>
      <c r="J383" s="80" t="s">
        <v>439</v>
      </c>
      <c r="K383" s="80">
        <v>2</v>
      </c>
      <c r="L383" s="80">
        <v>0</v>
      </c>
      <c r="M383" s="80">
        <v>7</v>
      </c>
      <c r="N383" s="80">
        <v>0.71399999999999997</v>
      </c>
    </row>
    <row r="384" spans="1:14" ht="15.75" customHeight="1">
      <c r="A384" s="80" t="s">
        <v>19</v>
      </c>
      <c r="B384" s="80" t="s">
        <v>445</v>
      </c>
      <c r="C384" s="80">
        <v>144253837</v>
      </c>
      <c r="D384" s="80">
        <v>144296189</v>
      </c>
      <c r="E384" s="80">
        <v>42353</v>
      </c>
      <c r="F384" s="80">
        <v>207</v>
      </c>
      <c r="G384" s="80">
        <v>83</v>
      </c>
      <c r="H384" s="80">
        <v>124</v>
      </c>
      <c r="I384" s="80">
        <v>0.59899999999999998</v>
      </c>
      <c r="J384" s="80" t="s">
        <v>439</v>
      </c>
      <c r="K384" s="80">
        <v>0</v>
      </c>
      <c r="L384" s="80" t="s">
        <v>201</v>
      </c>
      <c r="M384" s="80">
        <v>1</v>
      </c>
      <c r="N384" s="80">
        <v>1</v>
      </c>
    </row>
    <row r="385" spans="1:14" ht="15.75" customHeight="1">
      <c r="A385" s="80" t="s">
        <v>19</v>
      </c>
      <c r="B385" s="80" t="s">
        <v>445</v>
      </c>
      <c r="C385" s="80">
        <v>144296417</v>
      </c>
      <c r="D385" s="80">
        <v>144377200</v>
      </c>
      <c r="E385" s="80">
        <v>80784</v>
      </c>
      <c r="F385" s="80">
        <v>310</v>
      </c>
      <c r="G385" s="80">
        <v>182</v>
      </c>
      <c r="H385" s="80">
        <v>128</v>
      </c>
      <c r="I385" s="80">
        <v>0.41299999999999998</v>
      </c>
      <c r="J385" s="80" t="s">
        <v>439</v>
      </c>
      <c r="K385" s="80">
        <v>8</v>
      </c>
      <c r="L385" s="80">
        <v>0.375</v>
      </c>
      <c r="M385" s="80">
        <v>0</v>
      </c>
      <c r="N385" s="80" t="s">
        <v>201</v>
      </c>
    </row>
    <row r="386" spans="1:14" ht="15.75" customHeight="1">
      <c r="A386" s="80" t="s">
        <v>19</v>
      </c>
      <c r="B386" s="80" t="s">
        <v>445</v>
      </c>
      <c r="C386" s="80">
        <v>150000281</v>
      </c>
      <c r="D386" s="80">
        <v>150005158</v>
      </c>
      <c r="E386" s="80">
        <v>4878</v>
      </c>
      <c r="F386" s="80">
        <v>58</v>
      </c>
      <c r="G386" s="80">
        <v>43</v>
      </c>
      <c r="H386" s="80">
        <v>15</v>
      </c>
      <c r="I386" s="80">
        <v>0.25900000000000001</v>
      </c>
      <c r="J386" s="80" t="s">
        <v>439</v>
      </c>
      <c r="K386" s="80">
        <v>7</v>
      </c>
      <c r="L386" s="80">
        <v>0</v>
      </c>
      <c r="M386" s="80">
        <v>10</v>
      </c>
      <c r="N386" s="80">
        <v>1</v>
      </c>
    </row>
    <row r="387" spans="1:14" ht="15.75" customHeight="1">
      <c r="A387" s="80" t="s">
        <v>19</v>
      </c>
      <c r="B387" s="80" t="s">
        <v>445</v>
      </c>
      <c r="C387" s="80">
        <v>152376994</v>
      </c>
      <c r="D387" s="80">
        <v>152404346</v>
      </c>
      <c r="E387" s="80">
        <v>27353</v>
      </c>
      <c r="F387" s="80">
        <v>205</v>
      </c>
      <c r="G387" s="80">
        <v>158</v>
      </c>
      <c r="H387" s="80">
        <v>47</v>
      </c>
      <c r="I387" s="80">
        <v>0.22900000000000001</v>
      </c>
      <c r="J387" s="80" t="s">
        <v>439</v>
      </c>
      <c r="K387" s="80">
        <v>17</v>
      </c>
      <c r="L387" s="80">
        <v>0.64700000000000002</v>
      </c>
      <c r="M387" s="80">
        <v>14</v>
      </c>
      <c r="N387" s="80">
        <v>1</v>
      </c>
    </row>
    <row r="388" spans="1:14" ht="15.75" customHeight="1">
      <c r="A388" s="80" t="s">
        <v>19</v>
      </c>
      <c r="B388" s="80" t="s">
        <v>446</v>
      </c>
      <c r="C388" s="80">
        <v>2250154</v>
      </c>
      <c r="D388" s="80">
        <v>2479751</v>
      </c>
      <c r="E388" s="80">
        <v>229598</v>
      </c>
      <c r="F388" s="80">
        <v>410</v>
      </c>
      <c r="G388" s="80">
        <v>251</v>
      </c>
      <c r="H388" s="80">
        <v>159</v>
      </c>
      <c r="I388" s="80">
        <v>0.38800000000000001</v>
      </c>
      <c r="J388" s="80" t="s">
        <v>439</v>
      </c>
      <c r="K388" s="80">
        <v>28</v>
      </c>
      <c r="L388" s="80">
        <v>0.85699999999999998</v>
      </c>
      <c r="M388" s="80">
        <v>16</v>
      </c>
      <c r="N388" s="80">
        <v>6.2E-2</v>
      </c>
    </row>
    <row r="389" spans="1:14" ht="15.75" customHeight="1">
      <c r="A389" s="80" t="s">
        <v>19</v>
      </c>
      <c r="B389" s="80" t="s">
        <v>446</v>
      </c>
      <c r="C389" s="80">
        <v>7337897</v>
      </c>
      <c r="D389" s="80">
        <v>7618533</v>
      </c>
      <c r="E389" s="80">
        <v>280637</v>
      </c>
      <c r="F389" s="80">
        <v>539</v>
      </c>
      <c r="G389" s="80">
        <v>430</v>
      </c>
      <c r="H389" s="80">
        <v>109</v>
      </c>
      <c r="I389" s="80">
        <v>0.20200000000000001</v>
      </c>
      <c r="J389" s="80" t="s">
        <v>439</v>
      </c>
      <c r="K389" s="80">
        <v>24</v>
      </c>
      <c r="L389" s="80">
        <v>0.5</v>
      </c>
      <c r="M389" s="80">
        <v>10</v>
      </c>
      <c r="N389" s="80">
        <v>0.1</v>
      </c>
    </row>
    <row r="390" spans="1:14" ht="15.75" customHeight="1">
      <c r="A390" s="80" t="s">
        <v>19</v>
      </c>
      <c r="B390" s="80" t="s">
        <v>446</v>
      </c>
      <c r="C390" s="80">
        <v>7765525</v>
      </c>
      <c r="D390" s="80">
        <v>7912385</v>
      </c>
      <c r="E390" s="80">
        <v>146861</v>
      </c>
      <c r="F390" s="80">
        <v>270</v>
      </c>
      <c r="G390" s="80">
        <v>81</v>
      </c>
      <c r="H390" s="80">
        <v>189</v>
      </c>
      <c r="I390" s="80">
        <v>0.7</v>
      </c>
      <c r="J390" s="80" t="s">
        <v>439</v>
      </c>
      <c r="K390" s="80">
        <v>0</v>
      </c>
      <c r="L390" s="80" t="s">
        <v>201</v>
      </c>
      <c r="M390" s="80">
        <v>6</v>
      </c>
      <c r="N390" s="80">
        <v>0.5</v>
      </c>
    </row>
    <row r="391" spans="1:14" ht="15.75" customHeight="1">
      <c r="A391" s="80" t="s">
        <v>19</v>
      </c>
      <c r="B391" s="80" t="s">
        <v>446</v>
      </c>
      <c r="C391" s="80">
        <v>7968463</v>
      </c>
      <c r="D391" s="80">
        <v>8195570</v>
      </c>
      <c r="E391" s="80">
        <v>227108</v>
      </c>
      <c r="F391" s="80">
        <v>481</v>
      </c>
      <c r="G391" s="80">
        <v>179</v>
      </c>
      <c r="H391" s="80">
        <v>302</v>
      </c>
      <c r="I391" s="80">
        <v>0.628</v>
      </c>
      <c r="J391" s="80" t="s">
        <v>439</v>
      </c>
      <c r="K391" s="80">
        <v>23</v>
      </c>
      <c r="L391" s="80">
        <v>0.60899999999999999</v>
      </c>
      <c r="M391" s="80">
        <v>15</v>
      </c>
      <c r="N391" s="80">
        <v>0.26700000000000002</v>
      </c>
    </row>
    <row r="392" spans="1:14" ht="15.75" customHeight="1">
      <c r="A392" s="80" t="s">
        <v>19</v>
      </c>
      <c r="B392" s="80" t="s">
        <v>446</v>
      </c>
      <c r="C392" s="80">
        <v>8196161</v>
      </c>
      <c r="D392" s="80">
        <v>8230466</v>
      </c>
      <c r="E392" s="80">
        <v>34306</v>
      </c>
      <c r="F392" s="80">
        <v>10</v>
      </c>
      <c r="G392" s="80">
        <v>5</v>
      </c>
      <c r="H392" s="80">
        <v>5</v>
      </c>
      <c r="I392" s="80">
        <v>0.5</v>
      </c>
      <c r="J392" s="80" t="s">
        <v>201</v>
      </c>
      <c r="K392" s="80">
        <v>0</v>
      </c>
      <c r="L392" s="80" t="s">
        <v>201</v>
      </c>
      <c r="M392" s="80">
        <v>0</v>
      </c>
      <c r="N392" s="80" t="s">
        <v>201</v>
      </c>
    </row>
    <row r="393" spans="1:14" ht="15.75" customHeight="1">
      <c r="A393" s="80" t="s">
        <v>19</v>
      </c>
      <c r="B393" s="80" t="s">
        <v>446</v>
      </c>
      <c r="C393" s="80">
        <v>8230468</v>
      </c>
      <c r="D393" s="80">
        <v>12095842</v>
      </c>
      <c r="E393" s="80">
        <v>3865375</v>
      </c>
      <c r="F393" s="80">
        <v>33506</v>
      </c>
      <c r="G393" s="80">
        <v>16753</v>
      </c>
      <c r="H393" s="80">
        <v>16753</v>
      </c>
      <c r="I393" s="80">
        <v>0.5</v>
      </c>
      <c r="J393" s="80" t="s">
        <v>439</v>
      </c>
      <c r="K393" s="80">
        <v>2384</v>
      </c>
      <c r="L393" s="80">
        <v>0.98899999999999999</v>
      </c>
      <c r="M393" s="80">
        <v>2341</v>
      </c>
      <c r="N393" s="80">
        <v>1.0999999999999999E-2</v>
      </c>
    </row>
    <row r="394" spans="1:14" ht="15.75" customHeight="1">
      <c r="A394" s="80" t="s">
        <v>19</v>
      </c>
      <c r="B394" s="80" t="s">
        <v>446</v>
      </c>
      <c r="C394" s="80">
        <v>12158093</v>
      </c>
      <c r="D394" s="80">
        <v>12226511</v>
      </c>
      <c r="E394" s="80">
        <v>68419</v>
      </c>
      <c r="F394" s="80">
        <v>294</v>
      </c>
      <c r="G394" s="80">
        <v>202</v>
      </c>
      <c r="H394" s="80">
        <v>92</v>
      </c>
      <c r="I394" s="80">
        <v>0.313</v>
      </c>
      <c r="J394" s="80" t="s">
        <v>439</v>
      </c>
      <c r="K394" s="80">
        <v>10</v>
      </c>
      <c r="L394" s="80">
        <v>0.5</v>
      </c>
      <c r="M394" s="80">
        <v>4</v>
      </c>
      <c r="N394" s="80">
        <v>0.5</v>
      </c>
    </row>
    <row r="395" spans="1:14" ht="15.75" customHeight="1">
      <c r="A395" s="80" t="s">
        <v>19</v>
      </c>
      <c r="B395" s="80" t="s">
        <v>446</v>
      </c>
      <c r="C395" s="80">
        <v>12226754</v>
      </c>
      <c r="D395" s="80">
        <v>12233917</v>
      </c>
      <c r="E395" s="80">
        <v>7164</v>
      </c>
      <c r="F395" s="80">
        <v>35</v>
      </c>
      <c r="G395" s="80">
        <v>19</v>
      </c>
      <c r="H395" s="80">
        <v>16</v>
      </c>
      <c r="I395" s="80">
        <v>0.45700000000000002</v>
      </c>
      <c r="J395" s="80" t="s">
        <v>201</v>
      </c>
      <c r="K395" s="80">
        <v>0</v>
      </c>
      <c r="L395" s="80" t="s">
        <v>201</v>
      </c>
      <c r="M395" s="80">
        <v>0</v>
      </c>
      <c r="N395" s="80" t="s">
        <v>201</v>
      </c>
    </row>
    <row r="396" spans="1:14" ht="15.75" customHeight="1">
      <c r="A396" s="80" t="s">
        <v>19</v>
      </c>
      <c r="B396" s="80" t="s">
        <v>446</v>
      </c>
      <c r="C396" s="80">
        <v>12284715</v>
      </c>
      <c r="D396" s="80">
        <v>12327290</v>
      </c>
      <c r="E396" s="80">
        <v>42576</v>
      </c>
      <c r="F396" s="80">
        <v>61</v>
      </c>
      <c r="G396" s="80">
        <v>36</v>
      </c>
      <c r="H396" s="80">
        <v>25</v>
      </c>
      <c r="I396" s="80">
        <v>0.41</v>
      </c>
      <c r="J396" s="80" t="s">
        <v>439</v>
      </c>
      <c r="K396" s="80">
        <v>0</v>
      </c>
      <c r="L396" s="80" t="s">
        <v>201</v>
      </c>
      <c r="M396" s="80">
        <v>4</v>
      </c>
      <c r="N396" s="80">
        <v>0</v>
      </c>
    </row>
    <row r="397" spans="1:14" ht="15.75" customHeight="1">
      <c r="A397" s="80" t="s">
        <v>19</v>
      </c>
      <c r="B397" s="80" t="s">
        <v>446</v>
      </c>
      <c r="C397" s="80">
        <v>12327903</v>
      </c>
      <c r="D397" s="80">
        <v>12393421</v>
      </c>
      <c r="E397" s="80">
        <v>65519</v>
      </c>
      <c r="F397" s="80">
        <v>250</v>
      </c>
      <c r="G397" s="80">
        <v>96</v>
      </c>
      <c r="H397" s="80">
        <v>154</v>
      </c>
      <c r="I397" s="80">
        <v>0.61599999999999999</v>
      </c>
      <c r="J397" s="80" t="s">
        <v>439</v>
      </c>
      <c r="K397" s="80">
        <v>8</v>
      </c>
      <c r="L397" s="80">
        <v>0.5</v>
      </c>
      <c r="M397" s="80">
        <v>9</v>
      </c>
      <c r="N397" s="80">
        <v>0.66700000000000004</v>
      </c>
    </row>
    <row r="398" spans="1:14" ht="15.75" customHeight="1">
      <c r="A398" s="80" t="s">
        <v>19</v>
      </c>
      <c r="B398" s="80" t="s">
        <v>446</v>
      </c>
      <c r="C398" s="80">
        <v>12393488</v>
      </c>
      <c r="D398" s="80">
        <v>12432996</v>
      </c>
      <c r="E398" s="80">
        <v>39509</v>
      </c>
      <c r="F398" s="80">
        <v>44</v>
      </c>
      <c r="G398" s="80">
        <v>19</v>
      </c>
      <c r="H398" s="80">
        <v>25</v>
      </c>
      <c r="I398" s="80">
        <v>0.56799999999999995</v>
      </c>
      <c r="J398" s="80" t="s">
        <v>201</v>
      </c>
      <c r="K398" s="80">
        <v>0</v>
      </c>
      <c r="L398" s="80" t="s">
        <v>201</v>
      </c>
      <c r="M398" s="80">
        <v>1</v>
      </c>
      <c r="N398" s="80">
        <v>1</v>
      </c>
    </row>
    <row r="399" spans="1:14" ht="15.75" customHeight="1">
      <c r="A399" s="80" t="s">
        <v>19</v>
      </c>
      <c r="B399" s="80" t="s">
        <v>446</v>
      </c>
      <c r="C399" s="80">
        <v>12433930</v>
      </c>
      <c r="D399" s="80">
        <v>12602620</v>
      </c>
      <c r="E399" s="80">
        <v>168691</v>
      </c>
      <c r="F399" s="80">
        <v>1485</v>
      </c>
      <c r="G399" s="80">
        <v>860</v>
      </c>
      <c r="H399" s="80">
        <v>625</v>
      </c>
      <c r="I399" s="80">
        <v>0.42099999999999999</v>
      </c>
      <c r="J399" s="80" t="s">
        <v>439</v>
      </c>
      <c r="K399" s="80">
        <v>91</v>
      </c>
      <c r="L399" s="80">
        <v>0.46200000000000002</v>
      </c>
      <c r="M399" s="80">
        <v>59</v>
      </c>
      <c r="N399" s="80">
        <v>0.76300000000000001</v>
      </c>
    </row>
    <row r="400" spans="1:14" ht="15.75" customHeight="1">
      <c r="A400" s="80" t="s">
        <v>19</v>
      </c>
      <c r="B400" s="80" t="s">
        <v>446</v>
      </c>
      <c r="C400" s="80">
        <v>57206126</v>
      </c>
      <c r="D400" s="80">
        <v>57214146</v>
      </c>
      <c r="E400" s="80">
        <v>8021</v>
      </c>
      <c r="F400" s="80">
        <v>47</v>
      </c>
      <c r="G400" s="80">
        <v>47</v>
      </c>
      <c r="H400" s="80">
        <v>0</v>
      </c>
      <c r="I400" s="80">
        <v>0</v>
      </c>
      <c r="J400" s="80" t="s">
        <v>201</v>
      </c>
      <c r="K400" s="80">
        <v>0</v>
      </c>
      <c r="L400" s="80" t="s">
        <v>201</v>
      </c>
      <c r="M400" s="80">
        <v>0</v>
      </c>
      <c r="N400" s="80" t="s">
        <v>201</v>
      </c>
    </row>
    <row r="401" spans="1:14" ht="15.75" customHeight="1">
      <c r="A401" s="80" t="s">
        <v>19</v>
      </c>
      <c r="B401" s="80" t="s">
        <v>446</v>
      </c>
      <c r="C401" s="80">
        <v>85647473</v>
      </c>
      <c r="D401" s="80">
        <v>85820071</v>
      </c>
      <c r="E401" s="80">
        <v>172599</v>
      </c>
      <c r="F401" s="80">
        <v>819</v>
      </c>
      <c r="G401" s="80">
        <v>523</v>
      </c>
      <c r="H401" s="80">
        <v>296</v>
      </c>
      <c r="I401" s="80">
        <v>0.36099999999999999</v>
      </c>
      <c r="J401" s="80" t="s">
        <v>439</v>
      </c>
      <c r="K401" s="80">
        <v>17</v>
      </c>
      <c r="L401" s="80">
        <v>1</v>
      </c>
      <c r="M401" s="80">
        <v>11</v>
      </c>
      <c r="N401" s="80">
        <v>0.72699999999999998</v>
      </c>
    </row>
    <row r="402" spans="1:14" ht="15.75" customHeight="1">
      <c r="A402" s="80" t="s">
        <v>19</v>
      </c>
      <c r="B402" s="80" t="s">
        <v>447</v>
      </c>
      <c r="C402" s="80">
        <v>38967861</v>
      </c>
      <c r="D402" s="80">
        <v>39112281</v>
      </c>
      <c r="E402" s="80">
        <v>144421</v>
      </c>
      <c r="F402" s="80">
        <v>1216</v>
      </c>
      <c r="G402" s="80">
        <v>628</v>
      </c>
      <c r="H402" s="80">
        <v>588</v>
      </c>
      <c r="I402" s="80">
        <v>0.48399999999999999</v>
      </c>
      <c r="J402" s="80" t="s">
        <v>439</v>
      </c>
      <c r="K402" s="80">
        <v>119</v>
      </c>
      <c r="L402" s="80">
        <v>0.14299999999999999</v>
      </c>
      <c r="M402" s="80">
        <v>151</v>
      </c>
      <c r="N402" s="80">
        <v>0.78100000000000003</v>
      </c>
    </row>
    <row r="403" spans="1:14" ht="15.75" customHeight="1">
      <c r="A403" s="80" t="s">
        <v>19</v>
      </c>
      <c r="B403" s="80" t="s">
        <v>447</v>
      </c>
      <c r="C403" s="80">
        <v>39473588</v>
      </c>
      <c r="D403" s="80">
        <v>39822325</v>
      </c>
      <c r="E403" s="80">
        <v>348738</v>
      </c>
      <c r="F403" s="80">
        <v>997</v>
      </c>
      <c r="G403" s="80">
        <v>608</v>
      </c>
      <c r="H403" s="80">
        <v>389</v>
      </c>
      <c r="I403" s="80">
        <v>0.39</v>
      </c>
      <c r="J403" s="80" t="s">
        <v>439</v>
      </c>
      <c r="K403" s="80">
        <v>69</v>
      </c>
      <c r="L403" s="80">
        <v>0.53600000000000003</v>
      </c>
      <c r="M403" s="80">
        <v>34</v>
      </c>
      <c r="N403" s="80">
        <v>0.41199999999999998</v>
      </c>
    </row>
    <row r="404" spans="1:14" ht="15.75" customHeight="1">
      <c r="A404" s="80" t="s">
        <v>19</v>
      </c>
      <c r="B404" s="80" t="s">
        <v>447</v>
      </c>
      <c r="C404" s="80">
        <v>39822327</v>
      </c>
      <c r="D404" s="80">
        <v>40678269</v>
      </c>
      <c r="E404" s="80">
        <v>855943</v>
      </c>
      <c r="F404" s="80">
        <v>1177</v>
      </c>
      <c r="G404" s="80">
        <v>464</v>
      </c>
      <c r="H404" s="80">
        <v>713</v>
      </c>
      <c r="I404" s="80">
        <v>0.60599999999999998</v>
      </c>
      <c r="J404" s="80" t="s">
        <v>439</v>
      </c>
      <c r="K404" s="80">
        <v>34</v>
      </c>
      <c r="L404" s="80">
        <v>0.94099999999999995</v>
      </c>
      <c r="M404" s="80">
        <v>34</v>
      </c>
      <c r="N404" s="80">
        <v>8.7999999999999995E-2</v>
      </c>
    </row>
    <row r="405" spans="1:14" ht="15.75" customHeight="1">
      <c r="A405" s="80" t="s">
        <v>19</v>
      </c>
      <c r="B405" s="80" t="s">
        <v>447</v>
      </c>
      <c r="C405" s="80">
        <v>40691369</v>
      </c>
      <c r="D405" s="80">
        <v>40868523</v>
      </c>
      <c r="E405" s="80">
        <v>177155</v>
      </c>
      <c r="F405" s="80">
        <v>912</v>
      </c>
      <c r="G405" s="80">
        <v>87</v>
      </c>
      <c r="H405" s="80">
        <v>825</v>
      </c>
      <c r="I405" s="80">
        <v>0.90500000000000003</v>
      </c>
      <c r="J405" s="80" t="s">
        <v>440</v>
      </c>
      <c r="K405" s="80">
        <v>0</v>
      </c>
      <c r="L405" s="80" t="s">
        <v>201</v>
      </c>
      <c r="M405" s="80">
        <v>5</v>
      </c>
      <c r="N405" s="80">
        <v>0.6</v>
      </c>
    </row>
    <row r="406" spans="1:14" ht="15.75" customHeight="1">
      <c r="A406" s="80" t="s">
        <v>19</v>
      </c>
      <c r="B406" s="80" t="s">
        <v>447</v>
      </c>
      <c r="C406" s="80">
        <v>40868525</v>
      </c>
      <c r="D406" s="80">
        <v>41128923</v>
      </c>
      <c r="E406" s="80">
        <v>260399</v>
      </c>
      <c r="F406" s="80">
        <v>4615</v>
      </c>
      <c r="G406" s="80">
        <v>1187</v>
      </c>
      <c r="H406" s="80">
        <v>3428</v>
      </c>
      <c r="I406" s="80">
        <v>0.74299999999999999</v>
      </c>
      <c r="J406" s="80" t="s">
        <v>439</v>
      </c>
      <c r="K406" s="80">
        <v>389</v>
      </c>
      <c r="L406" s="80">
        <v>0.13400000000000001</v>
      </c>
      <c r="M406" s="80">
        <v>1145</v>
      </c>
      <c r="N406" s="80">
        <v>0.71499999999999997</v>
      </c>
    </row>
    <row r="407" spans="1:14" ht="15.75" customHeight="1">
      <c r="A407" s="80" t="s">
        <v>19</v>
      </c>
      <c r="B407" s="80" t="s">
        <v>447</v>
      </c>
      <c r="C407" s="80">
        <v>41199924</v>
      </c>
      <c r="D407" s="80">
        <v>41768332</v>
      </c>
      <c r="E407" s="80">
        <v>568409</v>
      </c>
      <c r="F407" s="80">
        <v>2832</v>
      </c>
      <c r="G407" s="80">
        <v>1419</v>
      </c>
      <c r="H407" s="80">
        <v>1413</v>
      </c>
      <c r="I407" s="80">
        <v>0.499</v>
      </c>
      <c r="J407" s="80" t="s">
        <v>439</v>
      </c>
      <c r="K407" s="80">
        <v>270</v>
      </c>
      <c r="L407" s="80">
        <v>0.45900000000000002</v>
      </c>
      <c r="M407" s="80">
        <v>283</v>
      </c>
      <c r="N407" s="80">
        <v>0.59399999999999997</v>
      </c>
    </row>
    <row r="408" spans="1:14" ht="15.75" customHeight="1">
      <c r="A408" s="80" t="s">
        <v>19</v>
      </c>
      <c r="B408" s="80" t="s">
        <v>447</v>
      </c>
      <c r="C408" s="80">
        <v>41768334</v>
      </c>
      <c r="D408" s="80">
        <v>42093866</v>
      </c>
      <c r="E408" s="80">
        <v>325533</v>
      </c>
      <c r="F408" s="80">
        <v>1279</v>
      </c>
      <c r="G408" s="80">
        <v>694</v>
      </c>
      <c r="H408" s="80">
        <v>585</v>
      </c>
      <c r="I408" s="80">
        <v>0.45700000000000002</v>
      </c>
      <c r="J408" s="80" t="s">
        <v>439</v>
      </c>
      <c r="K408" s="80">
        <v>116</v>
      </c>
      <c r="L408" s="80">
        <v>0.85299999999999998</v>
      </c>
      <c r="M408" s="80">
        <v>81</v>
      </c>
      <c r="N408" s="80">
        <v>0.39500000000000002</v>
      </c>
    </row>
    <row r="409" spans="1:14" ht="15.75" customHeight="1">
      <c r="A409" s="80" t="s">
        <v>19</v>
      </c>
      <c r="B409" s="80" t="s">
        <v>447</v>
      </c>
      <c r="C409" s="80">
        <v>42233872</v>
      </c>
      <c r="D409" s="80">
        <v>42273599</v>
      </c>
      <c r="E409" s="80">
        <v>39728</v>
      </c>
      <c r="F409" s="80">
        <v>494</v>
      </c>
      <c r="G409" s="80">
        <v>268</v>
      </c>
      <c r="H409" s="80">
        <v>226</v>
      </c>
      <c r="I409" s="80">
        <v>0.45700000000000002</v>
      </c>
      <c r="J409" s="80" t="s">
        <v>439</v>
      </c>
      <c r="K409" s="80">
        <v>32</v>
      </c>
      <c r="L409" s="80">
        <v>1</v>
      </c>
      <c r="M409" s="80">
        <v>24</v>
      </c>
      <c r="N409" s="80">
        <v>0</v>
      </c>
    </row>
    <row r="410" spans="1:14" ht="15.75" customHeight="1">
      <c r="A410" s="80" t="s">
        <v>19</v>
      </c>
      <c r="B410" s="80" t="s">
        <v>447</v>
      </c>
      <c r="C410" s="80">
        <v>42321112</v>
      </c>
      <c r="D410" s="80">
        <v>42416141</v>
      </c>
      <c r="E410" s="80">
        <v>95030</v>
      </c>
      <c r="F410" s="80">
        <v>979</v>
      </c>
      <c r="G410" s="80">
        <v>414</v>
      </c>
      <c r="H410" s="80">
        <v>565</v>
      </c>
      <c r="I410" s="80">
        <v>0.57699999999999996</v>
      </c>
      <c r="J410" s="80" t="s">
        <v>439</v>
      </c>
      <c r="K410" s="80">
        <v>156</v>
      </c>
      <c r="L410" s="80">
        <v>0.17899999999999999</v>
      </c>
      <c r="M410" s="80">
        <v>224</v>
      </c>
      <c r="N410" s="80">
        <v>0.73199999999999998</v>
      </c>
    </row>
    <row r="411" spans="1:14" ht="15.75" customHeight="1">
      <c r="A411" s="80" t="s">
        <v>19</v>
      </c>
      <c r="B411" s="80" t="s">
        <v>447</v>
      </c>
      <c r="C411" s="80">
        <v>42420194</v>
      </c>
      <c r="D411" s="80">
        <v>42574060</v>
      </c>
      <c r="E411" s="80">
        <v>153867</v>
      </c>
      <c r="F411" s="80">
        <v>997</v>
      </c>
      <c r="G411" s="80">
        <v>629</v>
      </c>
      <c r="H411" s="80">
        <v>368</v>
      </c>
      <c r="I411" s="80">
        <v>0.36899999999999999</v>
      </c>
      <c r="J411" s="80" t="s">
        <v>439</v>
      </c>
      <c r="K411" s="80">
        <v>130</v>
      </c>
      <c r="L411" s="80">
        <v>8.0000000000000002E-3</v>
      </c>
      <c r="M411" s="80">
        <v>77</v>
      </c>
      <c r="N411" s="80">
        <v>1</v>
      </c>
    </row>
    <row r="412" spans="1:14" ht="15.75" customHeight="1">
      <c r="A412" s="80" t="s">
        <v>19</v>
      </c>
      <c r="B412" s="80" t="s">
        <v>447</v>
      </c>
      <c r="C412" s="80">
        <v>42632195</v>
      </c>
      <c r="D412" s="80">
        <v>42661718</v>
      </c>
      <c r="E412" s="80">
        <v>29524</v>
      </c>
      <c r="F412" s="80">
        <v>62</v>
      </c>
      <c r="G412" s="80">
        <v>4</v>
      </c>
      <c r="H412" s="80">
        <v>58</v>
      </c>
      <c r="I412" s="80">
        <v>0.93500000000000005</v>
      </c>
      <c r="J412" s="80" t="s">
        <v>440</v>
      </c>
      <c r="K412" s="80">
        <v>0</v>
      </c>
      <c r="L412" s="80" t="s">
        <v>201</v>
      </c>
      <c r="M412" s="80">
        <v>0</v>
      </c>
      <c r="N412" s="80" t="s">
        <v>201</v>
      </c>
    </row>
    <row r="413" spans="1:14" ht="15.75" customHeight="1">
      <c r="A413" s="80" t="s">
        <v>19</v>
      </c>
      <c r="B413" s="80" t="s">
        <v>447</v>
      </c>
      <c r="C413" s="80">
        <v>43175116</v>
      </c>
      <c r="D413" s="80">
        <v>43189572</v>
      </c>
      <c r="E413" s="80">
        <v>14457</v>
      </c>
      <c r="F413" s="80">
        <v>180</v>
      </c>
      <c r="G413" s="80">
        <v>136</v>
      </c>
      <c r="H413" s="80">
        <v>44</v>
      </c>
      <c r="I413" s="80">
        <v>0.24399999999999999</v>
      </c>
      <c r="J413" s="80" t="s">
        <v>439</v>
      </c>
      <c r="K413" s="80">
        <v>77</v>
      </c>
      <c r="L413" s="80">
        <v>0.312</v>
      </c>
      <c r="M413" s="80">
        <v>39</v>
      </c>
      <c r="N413" s="80">
        <v>0.97399999999999998</v>
      </c>
    </row>
    <row r="414" spans="1:14" ht="15.75" customHeight="1">
      <c r="A414" s="80" t="s">
        <v>19</v>
      </c>
      <c r="B414" s="80" t="s">
        <v>447</v>
      </c>
      <c r="C414" s="80">
        <v>60518635</v>
      </c>
      <c r="D414" s="80">
        <v>60869743</v>
      </c>
      <c r="E414" s="80">
        <v>351109</v>
      </c>
      <c r="F414" s="80">
        <v>478</v>
      </c>
      <c r="G414" s="80">
        <v>23</v>
      </c>
      <c r="H414" s="80">
        <v>455</v>
      </c>
      <c r="I414" s="80">
        <v>0.95199999999999996</v>
      </c>
      <c r="J414" s="80" t="s">
        <v>440</v>
      </c>
      <c r="K414" s="80">
        <v>9</v>
      </c>
      <c r="L414" s="80">
        <v>0.222</v>
      </c>
      <c r="M414" s="80">
        <v>25</v>
      </c>
      <c r="N414" s="80">
        <v>0.92</v>
      </c>
    </row>
    <row r="415" spans="1:14" ht="15.75" customHeight="1">
      <c r="A415" s="80" t="s">
        <v>19</v>
      </c>
      <c r="B415" s="80" t="s">
        <v>447</v>
      </c>
      <c r="C415" s="80">
        <v>61128340</v>
      </c>
      <c r="D415" s="80">
        <v>61231967</v>
      </c>
      <c r="E415" s="80">
        <v>103628</v>
      </c>
      <c r="F415" s="80">
        <v>223</v>
      </c>
      <c r="G415" s="80">
        <v>27</v>
      </c>
      <c r="H415" s="80">
        <v>196</v>
      </c>
      <c r="I415" s="80">
        <v>0.879</v>
      </c>
      <c r="J415" s="80" t="s">
        <v>440</v>
      </c>
      <c r="K415" s="80">
        <v>0</v>
      </c>
      <c r="L415" s="80" t="s">
        <v>201</v>
      </c>
      <c r="M415" s="80">
        <v>15</v>
      </c>
      <c r="N415" s="80">
        <v>0.33300000000000002</v>
      </c>
    </row>
    <row r="416" spans="1:14" ht="15.75" customHeight="1">
      <c r="A416" s="80" t="s">
        <v>19</v>
      </c>
      <c r="B416" s="80" t="s">
        <v>447</v>
      </c>
      <c r="C416" s="80">
        <v>61281966</v>
      </c>
      <c r="D416" s="80">
        <v>61468809</v>
      </c>
      <c r="E416" s="80">
        <v>186844</v>
      </c>
      <c r="F416" s="80">
        <v>166</v>
      </c>
      <c r="G416" s="80">
        <v>4</v>
      </c>
      <c r="H416" s="80">
        <v>162</v>
      </c>
      <c r="I416" s="80">
        <v>0.97599999999999998</v>
      </c>
      <c r="J416" s="80" t="s">
        <v>440</v>
      </c>
      <c r="K416" s="80">
        <v>0</v>
      </c>
      <c r="L416" s="80" t="s">
        <v>201</v>
      </c>
      <c r="M416" s="80">
        <v>1</v>
      </c>
      <c r="N416" s="80">
        <v>0</v>
      </c>
    </row>
    <row r="417" spans="1:14" ht="15.75" customHeight="1">
      <c r="A417" s="80" t="s">
        <v>19</v>
      </c>
      <c r="B417" s="80" t="s">
        <v>447</v>
      </c>
      <c r="C417" s="80">
        <v>61785368</v>
      </c>
      <c r="D417" s="80">
        <v>62149739</v>
      </c>
      <c r="E417" s="80">
        <v>364372</v>
      </c>
      <c r="F417" s="80">
        <v>603</v>
      </c>
      <c r="G417" s="80">
        <v>68</v>
      </c>
      <c r="H417" s="80">
        <v>535</v>
      </c>
      <c r="I417" s="80">
        <v>0.88700000000000001</v>
      </c>
      <c r="J417" s="80" t="s">
        <v>440</v>
      </c>
      <c r="K417" s="80">
        <v>4</v>
      </c>
      <c r="L417" s="80">
        <v>0.5</v>
      </c>
      <c r="M417" s="80">
        <v>17</v>
      </c>
      <c r="N417" s="80">
        <v>0.76500000000000001</v>
      </c>
    </row>
    <row r="418" spans="1:14" ht="15.75" customHeight="1">
      <c r="A418" s="80" t="s">
        <v>19</v>
      </c>
      <c r="B418" s="80" t="s">
        <v>447</v>
      </c>
      <c r="C418" s="80">
        <v>62249738</v>
      </c>
      <c r="D418" s="80">
        <v>62748833</v>
      </c>
      <c r="E418" s="80">
        <v>499096</v>
      </c>
      <c r="F418" s="80">
        <v>327</v>
      </c>
      <c r="G418" s="80">
        <v>149</v>
      </c>
      <c r="H418" s="80">
        <v>178</v>
      </c>
      <c r="I418" s="80">
        <v>0.54400000000000004</v>
      </c>
      <c r="J418" s="80" t="s">
        <v>439</v>
      </c>
      <c r="K418" s="80">
        <v>11</v>
      </c>
      <c r="L418" s="80">
        <v>0.45500000000000002</v>
      </c>
      <c r="M418" s="80">
        <v>17</v>
      </c>
      <c r="N418" s="80">
        <v>0.29399999999999998</v>
      </c>
    </row>
    <row r="419" spans="1:14" ht="15.75" customHeight="1">
      <c r="A419" s="80" t="s">
        <v>19</v>
      </c>
      <c r="B419" s="80" t="s">
        <v>447</v>
      </c>
      <c r="C419" s="80">
        <v>62798832</v>
      </c>
      <c r="D419" s="80">
        <v>63202863</v>
      </c>
      <c r="E419" s="80">
        <v>404032</v>
      </c>
      <c r="F419" s="80">
        <v>2074</v>
      </c>
      <c r="G419" s="80">
        <v>1060</v>
      </c>
      <c r="H419" s="80">
        <v>1014</v>
      </c>
      <c r="I419" s="80">
        <v>0.48899999999999999</v>
      </c>
      <c r="J419" s="80" t="s">
        <v>439</v>
      </c>
      <c r="K419" s="80">
        <v>98</v>
      </c>
      <c r="L419" s="80">
        <v>0.745</v>
      </c>
      <c r="M419" s="80">
        <v>79</v>
      </c>
      <c r="N419" s="80">
        <v>0.54400000000000004</v>
      </c>
    </row>
    <row r="420" spans="1:14" ht="15.75" customHeight="1">
      <c r="A420" s="80" t="s">
        <v>19</v>
      </c>
      <c r="B420" s="80" t="s">
        <v>447</v>
      </c>
      <c r="C420" s="80">
        <v>63252862</v>
      </c>
      <c r="D420" s="80">
        <v>63492265</v>
      </c>
      <c r="E420" s="80">
        <v>239404</v>
      </c>
      <c r="F420" s="80">
        <v>874</v>
      </c>
      <c r="G420" s="80">
        <v>486</v>
      </c>
      <c r="H420" s="80">
        <v>388</v>
      </c>
      <c r="I420" s="80">
        <v>0.44400000000000001</v>
      </c>
      <c r="J420" s="80" t="s">
        <v>439</v>
      </c>
      <c r="K420" s="80">
        <v>69</v>
      </c>
      <c r="L420" s="80">
        <v>1</v>
      </c>
      <c r="M420" s="80">
        <v>51</v>
      </c>
      <c r="N420" s="80">
        <v>0.02</v>
      </c>
    </row>
    <row r="421" spans="1:14" ht="15.75" customHeight="1">
      <c r="A421" s="80" t="s">
        <v>19</v>
      </c>
      <c r="B421" s="80" t="s">
        <v>447</v>
      </c>
      <c r="C421" s="80">
        <v>63542264</v>
      </c>
      <c r="D421" s="80">
        <v>63777033</v>
      </c>
      <c r="E421" s="80">
        <v>234770</v>
      </c>
      <c r="F421" s="80">
        <v>1181</v>
      </c>
      <c r="G421" s="80">
        <v>42</v>
      </c>
      <c r="H421" s="80">
        <v>1139</v>
      </c>
      <c r="I421" s="80">
        <v>0.96399999999999997</v>
      </c>
      <c r="J421" s="80" t="s">
        <v>440</v>
      </c>
      <c r="K421" s="80">
        <v>8</v>
      </c>
      <c r="L421" s="80">
        <v>0.375</v>
      </c>
      <c r="M421" s="80">
        <v>47</v>
      </c>
      <c r="N421" s="80">
        <v>0.55300000000000005</v>
      </c>
    </row>
    <row r="422" spans="1:14" ht="15.75" customHeight="1">
      <c r="A422" s="80" t="s">
        <v>19</v>
      </c>
      <c r="B422" s="80" t="s">
        <v>447</v>
      </c>
      <c r="C422" s="80">
        <v>63784194</v>
      </c>
      <c r="D422" s="80">
        <v>63836260</v>
      </c>
      <c r="E422" s="80">
        <v>52067</v>
      </c>
      <c r="F422" s="80">
        <v>994</v>
      </c>
      <c r="G422" s="80">
        <v>289</v>
      </c>
      <c r="H422" s="80">
        <v>705</v>
      </c>
      <c r="I422" s="80">
        <v>0.70899999999999996</v>
      </c>
      <c r="J422" s="80" t="s">
        <v>439</v>
      </c>
      <c r="K422" s="80">
        <v>193</v>
      </c>
      <c r="L422" s="80">
        <v>0.51800000000000002</v>
      </c>
      <c r="M422" s="80">
        <v>348</v>
      </c>
      <c r="N422" s="80">
        <v>0.316</v>
      </c>
    </row>
    <row r="423" spans="1:14" ht="15.75" customHeight="1">
      <c r="A423" s="80" t="s">
        <v>19</v>
      </c>
      <c r="B423" s="80" t="s">
        <v>447</v>
      </c>
      <c r="C423" s="80">
        <v>63836660</v>
      </c>
      <c r="D423" s="80">
        <v>63918448</v>
      </c>
      <c r="E423" s="80">
        <v>81789</v>
      </c>
      <c r="F423" s="80">
        <v>607</v>
      </c>
      <c r="G423" s="80">
        <v>66</v>
      </c>
      <c r="H423" s="80">
        <v>541</v>
      </c>
      <c r="I423" s="80">
        <v>0.89100000000000001</v>
      </c>
      <c r="J423" s="80" t="s">
        <v>440</v>
      </c>
      <c r="K423" s="80">
        <v>19</v>
      </c>
      <c r="L423" s="80">
        <v>0.73699999999999999</v>
      </c>
      <c r="M423" s="80">
        <v>46</v>
      </c>
      <c r="N423" s="80">
        <v>0.30399999999999999</v>
      </c>
    </row>
    <row r="424" spans="1:14" ht="15.75" customHeight="1">
      <c r="A424" s="80" t="s">
        <v>19</v>
      </c>
      <c r="B424" s="80" t="s">
        <v>447</v>
      </c>
      <c r="C424" s="80">
        <v>63968447</v>
      </c>
      <c r="D424" s="80">
        <v>64135014</v>
      </c>
      <c r="E424" s="80">
        <v>166568</v>
      </c>
      <c r="F424" s="80">
        <v>967</v>
      </c>
      <c r="G424" s="80">
        <v>48</v>
      </c>
      <c r="H424" s="80">
        <v>919</v>
      </c>
      <c r="I424" s="80">
        <v>0.95</v>
      </c>
      <c r="J424" s="80" t="s">
        <v>440</v>
      </c>
      <c r="K424" s="80">
        <v>5</v>
      </c>
      <c r="L424" s="80">
        <v>0.4</v>
      </c>
      <c r="M424" s="80">
        <v>75</v>
      </c>
      <c r="N424" s="80">
        <v>0.52</v>
      </c>
    </row>
    <row r="425" spans="1:14" ht="15.75" customHeight="1">
      <c r="A425" s="80" t="s">
        <v>19</v>
      </c>
      <c r="B425" s="80" t="s">
        <v>447</v>
      </c>
      <c r="C425" s="80">
        <v>64315162</v>
      </c>
      <c r="D425" s="80">
        <v>64712634</v>
      </c>
      <c r="E425" s="80">
        <v>397473</v>
      </c>
      <c r="F425" s="80">
        <v>1065</v>
      </c>
      <c r="G425" s="80">
        <v>603</v>
      </c>
      <c r="H425" s="80">
        <v>462</v>
      </c>
      <c r="I425" s="80">
        <v>0.434</v>
      </c>
      <c r="J425" s="80" t="s">
        <v>439</v>
      </c>
      <c r="K425" s="80">
        <v>128</v>
      </c>
      <c r="L425" s="80">
        <v>0.28899999999999998</v>
      </c>
      <c r="M425" s="80">
        <v>95</v>
      </c>
      <c r="N425" s="80">
        <v>0.66300000000000003</v>
      </c>
    </row>
    <row r="426" spans="1:14" ht="15.75" customHeight="1">
      <c r="A426" s="80" t="s">
        <v>19</v>
      </c>
      <c r="B426" s="80" t="s">
        <v>447</v>
      </c>
      <c r="C426" s="80">
        <v>64724183</v>
      </c>
      <c r="D426" s="80">
        <v>65325124</v>
      </c>
      <c r="E426" s="80">
        <v>600942</v>
      </c>
      <c r="F426" s="80">
        <v>990</v>
      </c>
      <c r="G426" s="80">
        <v>422</v>
      </c>
      <c r="H426" s="80">
        <v>568</v>
      </c>
      <c r="I426" s="80">
        <v>0.57399999999999995</v>
      </c>
      <c r="J426" s="80" t="s">
        <v>439</v>
      </c>
      <c r="K426" s="80">
        <v>30</v>
      </c>
      <c r="L426" s="80">
        <v>0.83299999999999996</v>
      </c>
      <c r="M426" s="80">
        <v>44</v>
      </c>
      <c r="N426" s="80">
        <v>9.0999999999999998E-2</v>
      </c>
    </row>
    <row r="427" spans="1:14" ht="15.75" customHeight="1">
      <c r="A427" s="80" t="s">
        <v>19</v>
      </c>
      <c r="B427" s="80" t="s">
        <v>447</v>
      </c>
      <c r="C427" s="80">
        <v>65645191</v>
      </c>
      <c r="D427" s="80">
        <v>66183068</v>
      </c>
      <c r="E427" s="80">
        <v>537878</v>
      </c>
      <c r="F427" s="80">
        <v>907</v>
      </c>
      <c r="G427" s="80">
        <v>392</v>
      </c>
      <c r="H427" s="80">
        <v>515</v>
      </c>
      <c r="I427" s="80">
        <v>0.56799999999999995</v>
      </c>
      <c r="J427" s="80" t="s">
        <v>439</v>
      </c>
      <c r="K427" s="80">
        <v>38</v>
      </c>
      <c r="L427" s="80">
        <v>0.21099999999999999</v>
      </c>
      <c r="M427" s="80">
        <v>53</v>
      </c>
      <c r="N427" s="80">
        <v>0.50900000000000001</v>
      </c>
    </row>
    <row r="428" spans="1:14" ht="15.75" customHeight="1">
      <c r="A428" s="80" t="s">
        <v>19</v>
      </c>
      <c r="B428" s="80" t="s">
        <v>447</v>
      </c>
      <c r="C428" s="80">
        <v>66352225</v>
      </c>
      <c r="D428" s="80">
        <v>66391388</v>
      </c>
      <c r="E428" s="80">
        <v>39164</v>
      </c>
      <c r="F428" s="80">
        <v>78</v>
      </c>
      <c r="G428" s="80">
        <v>3</v>
      </c>
      <c r="H428" s="80">
        <v>75</v>
      </c>
      <c r="I428" s="80">
        <v>0.96199999999999997</v>
      </c>
      <c r="J428" s="80" t="s">
        <v>440</v>
      </c>
      <c r="K428" s="80">
        <v>0</v>
      </c>
      <c r="L428" s="80" t="s">
        <v>201</v>
      </c>
      <c r="M428" s="80">
        <v>0</v>
      </c>
      <c r="N428" s="80" t="s">
        <v>201</v>
      </c>
    </row>
    <row r="429" spans="1:14" ht="15.75" customHeight="1">
      <c r="A429" s="80" t="s">
        <v>19</v>
      </c>
      <c r="B429" s="80" t="s">
        <v>447</v>
      </c>
      <c r="C429" s="80">
        <v>87918874</v>
      </c>
      <c r="D429" s="80">
        <v>88139672</v>
      </c>
      <c r="E429" s="80">
        <v>220799</v>
      </c>
      <c r="F429" s="80">
        <v>1677</v>
      </c>
      <c r="G429" s="80">
        <v>804</v>
      </c>
      <c r="H429" s="80">
        <v>873</v>
      </c>
      <c r="I429" s="80">
        <v>0.52100000000000002</v>
      </c>
      <c r="J429" s="80" t="s">
        <v>439</v>
      </c>
      <c r="K429" s="80">
        <v>150</v>
      </c>
      <c r="L429" s="80">
        <v>1.2999999999999999E-2</v>
      </c>
      <c r="M429" s="80">
        <v>165</v>
      </c>
      <c r="N429" s="80">
        <v>0.95799999999999996</v>
      </c>
    </row>
    <row r="430" spans="1:14" ht="15.75" customHeight="1">
      <c r="A430" s="80" t="s">
        <v>19</v>
      </c>
      <c r="B430" s="80" t="s">
        <v>447</v>
      </c>
      <c r="C430" s="80">
        <v>123979132</v>
      </c>
      <c r="D430" s="80">
        <v>123993326</v>
      </c>
      <c r="E430" s="80">
        <v>14195</v>
      </c>
      <c r="F430" s="80">
        <v>129</v>
      </c>
      <c r="G430" s="80">
        <v>56</v>
      </c>
      <c r="H430" s="80">
        <v>73</v>
      </c>
      <c r="I430" s="80">
        <v>0.56599999999999995</v>
      </c>
      <c r="J430" s="80" t="s">
        <v>439</v>
      </c>
      <c r="K430" s="80">
        <v>8</v>
      </c>
      <c r="L430" s="80">
        <v>1</v>
      </c>
      <c r="M430" s="80">
        <v>4</v>
      </c>
      <c r="N430" s="80">
        <v>0</v>
      </c>
    </row>
    <row r="431" spans="1:14" ht="15.75" customHeight="1">
      <c r="A431" s="80" t="s">
        <v>19</v>
      </c>
      <c r="B431" s="80" t="s">
        <v>448</v>
      </c>
      <c r="C431" s="80">
        <v>38901868</v>
      </c>
      <c r="D431" s="80">
        <v>38920239</v>
      </c>
      <c r="E431" s="80">
        <v>18372</v>
      </c>
      <c r="F431" s="80">
        <v>274</v>
      </c>
      <c r="G431" s="80">
        <v>145</v>
      </c>
      <c r="H431" s="80">
        <v>129</v>
      </c>
      <c r="I431" s="80">
        <v>0.47099999999999997</v>
      </c>
      <c r="J431" s="80" t="s">
        <v>439</v>
      </c>
      <c r="K431" s="80">
        <v>5</v>
      </c>
      <c r="L431" s="80">
        <v>0.2</v>
      </c>
      <c r="M431" s="80">
        <v>1</v>
      </c>
      <c r="N431" s="80">
        <v>1</v>
      </c>
    </row>
    <row r="432" spans="1:14" ht="15.75" customHeight="1">
      <c r="A432" s="80" t="s">
        <v>19</v>
      </c>
      <c r="B432" s="80" t="s">
        <v>448</v>
      </c>
      <c r="C432" s="80">
        <v>38942612</v>
      </c>
      <c r="D432" s="80">
        <v>38966688</v>
      </c>
      <c r="E432" s="80">
        <v>24077</v>
      </c>
      <c r="F432" s="80">
        <v>178</v>
      </c>
      <c r="G432" s="80">
        <v>133</v>
      </c>
      <c r="H432" s="80">
        <v>45</v>
      </c>
      <c r="I432" s="80">
        <v>0.253</v>
      </c>
      <c r="J432" s="80" t="s">
        <v>439</v>
      </c>
      <c r="K432" s="80">
        <v>64</v>
      </c>
      <c r="L432" s="80">
        <v>0.25</v>
      </c>
      <c r="M432" s="80">
        <v>29</v>
      </c>
      <c r="N432" s="80">
        <v>0.86199999999999999</v>
      </c>
    </row>
    <row r="433" spans="1:14" ht="15.75" customHeight="1">
      <c r="A433" s="80" t="s">
        <v>19</v>
      </c>
      <c r="B433" s="80" t="s">
        <v>448</v>
      </c>
      <c r="C433" s="80">
        <v>41843713</v>
      </c>
      <c r="D433" s="80">
        <v>41916266</v>
      </c>
      <c r="E433" s="80">
        <v>72554</v>
      </c>
      <c r="F433" s="80">
        <v>5703</v>
      </c>
      <c r="G433" s="80">
        <v>3512</v>
      </c>
      <c r="H433" s="80">
        <v>2191</v>
      </c>
      <c r="I433" s="80">
        <v>0.38400000000000001</v>
      </c>
      <c r="J433" s="80" t="s">
        <v>439</v>
      </c>
      <c r="K433" s="80">
        <v>706</v>
      </c>
      <c r="L433" s="80">
        <v>0.60499999999999998</v>
      </c>
      <c r="M433" s="80">
        <v>477</v>
      </c>
      <c r="N433" s="80">
        <v>0.312</v>
      </c>
    </row>
    <row r="434" spans="1:14" ht="15.75" customHeight="1">
      <c r="A434" s="80" t="s">
        <v>19</v>
      </c>
      <c r="B434" s="80" t="s">
        <v>448</v>
      </c>
      <c r="C434" s="80">
        <v>47467226</v>
      </c>
      <c r="D434" s="80">
        <v>47780369</v>
      </c>
      <c r="E434" s="80">
        <v>313144</v>
      </c>
      <c r="F434" s="80">
        <v>976</v>
      </c>
      <c r="G434" s="80">
        <v>787</v>
      </c>
      <c r="H434" s="80">
        <v>189</v>
      </c>
      <c r="I434" s="80">
        <v>0.19400000000000001</v>
      </c>
      <c r="J434" s="80" t="s">
        <v>439</v>
      </c>
      <c r="K434" s="80">
        <v>12</v>
      </c>
      <c r="L434" s="80">
        <v>0.41699999999999998</v>
      </c>
      <c r="M434" s="80">
        <v>5</v>
      </c>
      <c r="N434" s="80">
        <v>1</v>
      </c>
    </row>
    <row r="435" spans="1:14" ht="15.75" customHeight="1">
      <c r="A435" s="80" t="s">
        <v>19</v>
      </c>
      <c r="B435" s="80" t="s">
        <v>448</v>
      </c>
      <c r="C435" s="80">
        <v>48060520</v>
      </c>
      <c r="D435" s="80">
        <v>48098332</v>
      </c>
      <c r="E435" s="80">
        <v>37813</v>
      </c>
      <c r="F435" s="80">
        <v>93</v>
      </c>
      <c r="G435" s="80">
        <v>56</v>
      </c>
      <c r="H435" s="80">
        <v>37</v>
      </c>
      <c r="I435" s="80">
        <v>0.39800000000000002</v>
      </c>
      <c r="J435" s="80" t="s">
        <v>439</v>
      </c>
      <c r="K435" s="80">
        <v>6</v>
      </c>
      <c r="L435" s="80">
        <v>0.66700000000000004</v>
      </c>
      <c r="M435" s="80">
        <v>3</v>
      </c>
      <c r="N435" s="80">
        <v>0</v>
      </c>
    </row>
    <row r="436" spans="1:14" ht="15.75" customHeight="1">
      <c r="A436" s="80" t="s">
        <v>19</v>
      </c>
      <c r="B436" s="80" t="s">
        <v>448</v>
      </c>
      <c r="C436" s="80">
        <v>55007488</v>
      </c>
      <c r="D436" s="80">
        <v>55013651</v>
      </c>
      <c r="E436" s="80">
        <v>6164</v>
      </c>
      <c r="F436" s="80">
        <v>31</v>
      </c>
      <c r="G436" s="80">
        <v>22</v>
      </c>
      <c r="H436" s="80">
        <v>9</v>
      </c>
      <c r="I436" s="80">
        <v>0.28999999999999998</v>
      </c>
      <c r="J436" s="80" t="s">
        <v>201</v>
      </c>
      <c r="K436" s="80">
        <v>0</v>
      </c>
      <c r="L436" s="80" t="s">
        <v>201</v>
      </c>
      <c r="M436" s="80">
        <v>1</v>
      </c>
      <c r="N436" s="80">
        <v>1</v>
      </c>
    </row>
    <row r="437" spans="1:14" ht="15.75" customHeight="1">
      <c r="A437" s="80" t="s">
        <v>19</v>
      </c>
      <c r="B437" s="80" t="s">
        <v>448</v>
      </c>
      <c r="C437" s="80">
        <v>79509985</v>
      </c>
      <c r="D437" s="80">
        <v>79525337</v>
      </c>
      <c r="E437" s="80">
        <v>15353</v>
      </c>
      <c r="F437" s="80">
        <v>142</v>
      </c>
      <c r="G437" s="80">
        <v>94</v>
      </c>
      <c r="H437" s="80">
        <v>48</v>
      </c>
      <c r="I437" s="80">
        <v>0.33800000000000002</v>
      </c>
      <c r="J437" s="80" t="s">
        <v>439</v>
      </c>
      <c r="K437" s="80">
        <v>32</v>
      </c>
      <c r="L437" s="80">
        <v>0.46899999999999997</v>
      </c>
      <c r="M437" s="80">
        <v>21</v>
      </c>
      <c r="N437" s="80">
        <v>0.71399999999999997</v>
      </c>
    </row>
    <row r="438" spans="1:14" ht="15.75" customHeight="1">
      <c r="A438" s="80" t="s">
        <v>19</v>
      </c>
      <c r="B438" s="80" t="s">
        <v>448</v>
      </c>
      <c r="C438" s="80">
        <v>87238107</v>
      </c>
      <c r="D438" s="80">
        <v>87298830</v>
      </c>
      <c r="E438" s="80">
        <v>60724</v>
      </c>
      <c r="F438" s="80">
        <v>142</v>
      </c>
      <c r="G438" s="80">
        <v>107</v>
      </c>
      <c r="H438" s="80">
        <v>35</v>
      </c>
      <c r="I438" s="80">
        <v>0.246</v>
      </c>
      <c r="J438" s="80" t="s">
        <v>439</v>
      </c>
      <c r="K438" s="80">
        <v>14</v>
      </c>
      <c r="L438" s="80">
        <v>0.35699999999999998</v>
      </c>
      <c r="M438" s="80">
        <v>3</v>
      </c>
      <c r="N438" s="80">
        <v>0.33300000000000002</v>
      </c>
    </row>
    <row r="439" spans="1:14" ht="15.75" customHeight="1">
      <c r="A439" s="80" t="s">
        <v>19</v>
      </c>
      <c r="B439" s="80" t="s">
        <v>448</v>
      </c>
      <c r="C439" s="80">
        <v>87438086</v>
      </c>
      <c r="D439" s="80">
        <v>87474115</v>
      </c>
      <c r="E439" s="80">
        <v>36030</v>
      </c>
      <c r="F439" s="80">
        <v>99</v>
      </c>
      <c r="G439" s="80">
        <v>61</v>
      </c>
      <c r="H439" s="80">
        <v>38</v>
      </c>
      <c r="I439" s="80">
        <v>0.38400000000000001</v>
      </c>
      <c r="J439" s="80" t="s">
        <v>439</v>
      </c>
      <c r="K439" s="80">
        <v>4</v>
      </c>
      <c r="L439" s="80">
        <v>0.5</v>
      </c>
      <c r="M439" s="80">
        <v>2</v>
      </c>
      <c r="N439" s="80">
        <v>0</v>
      </c>
    </row>
    <row r="440" spans="1:14" ht="15.75" customHeight="1">
      <c r="A440" s="80" t="s">
        <v>19</v>
      </c>
      <c r="B440" s="80" t="s">
        <v>448</v>
      </c>
      <c r="C440" s="80">
        <v>91443234</v>
      </c>
      <c r="D440" s="80">
        <v>91446667</v>
      </c>
      <c r="E440" s="80">
        <v>3434</v>
      </c>
      <c r="F440" s="80">
        <v>25</v>
      </c>
      <c r="G440" s="80">
        <v>0</v>
      </c>
      <c r="H440" s="80">
        <v>25</v>
      </c>
      <c r="I440" s="80">
        <v>1</v>
      </c>
      <c r="J440" s="80" t="s">
        <v>201</v>
      </c>
      <c r="K440" s="80">
        <v>0</v>
      </c>
      <c r="L440" s="80" t="s">
        <v>201</v>
      </c>
      <c r="M440" s="80">
        <v>0</v>
      </c>
      <c r="N440" s="80" t="s">
        <v>201</v>
      </c>
    </row>
    <row r="441" spans="1:14" ht="15.75" customHeight="1">
      <c r="A441" s="80" t="s">
        <v>19</v>
      </c>
      <c r="B441" s="80" t="s">
        <v>448</v>
      </c>
      <c r="C441" s="80">
        <v>103250876</v>
      </c>
      <c r="D441" s="80">
        <v>103251323</v>
      </c>
      <c r="E441" s="80">
        <v>448</v>
      </c>
      <c r="F441" s="80">
        <v>19</v>
      </c>
      <c r="G441" s="80">
        <v>18</v>
      </c>
      <c r="H441" s="80">
        <v>1</v>
      </c>
      <c r="I441" s="80">
        <v>5.2999999999999999E-2</v>
      </c>
      <c r="J441" s="80" t="s">
        <v>201</v>
      </c>
      <c r="K441" s="80">
        <v>0</v>
      </c>
      <c r="L441" s="80" t="s">
        <v>201</v>
      </c>
      <c r="M441" s="80">
        <v>0</v>
      </c>
      <c r="N441" s="80" t="s">
        <v>201</v>
      </c>
    </row>
    <row r="442" spans="1:14" ht="15.75" customHeight="1">
      <c r="A442" s="80" t="s">
        <v>19</v>
      </c>
      <c r="B442" s="80" t="s">
        <v>448</v>
      </c>
      <c r="C442" s="80">
        <v>133687141</v>
      </c>
      <c r="D442" s="80">
        <v>133690467</v>
      </c>
      <c r="E442" s="80">
        <v>3327</v>
      </c>
      <c r="F442" s="80">
        <v>497</v>
      </c>
      <c r="G442" s="80">
        <v>276</v>
      </c>
      <c r="H442" s="80">
        <v>221</v>
      </c>
      <c r="I442" s="80">
        <v>0.44500000000000001</v>
      </c>
      <c r="J442" s="80" t="s">
        <v>439</v>
      </c>
      <c r="K442" s="80">
        <v>58</v>
      </c>
      <c r="L442" s="80">
        <v>0.34499999999999997</v>
      </c>
      <c r="M442" s="80">
        <v>61</v>
      </c>
      <c r="N442" s="80">
        <v>0.47499999999999998</v>
      </c>
    </row>
    <row r="443" spans="1:14" ht="15.75" customHeight="1">
      <c r="A443" s="80" t="s">
        <v>19</v>
      </c>
      <c r="B443" s="80" t="s">
        <v>449</v>
      </c>
      <c r="C443" s="80">
        <v>311349</v>
      </c>
      <c r="D443" s="80">
        <v>319319</v>
      </c>
      <c r="E443" s="80">
        <v>7971</v>
      </c>
      <c r="F443" s="80">
        <v>70</v>
      </c>
      <c r="G443" s="80">
        <v>3</v>
      </c>
      <c r="H443" s="80">
        <v>67</v>
      </c>
      <c r="I443" s="80">
        <v>0.95699999999999996</v>
      </c>
      <c r="J443" s="80" t="s">
        <v>440</v>
      </c>
      <c r="K443" s="80">
        <v>0</v>
      </c>
      <c r="L443" s="80" t="s">
        <v>201</v>
      </c>
      <c r="M443" s="80">
        <v>5</v>
      </c>
      <c r="N443" s="80">
        <v>0.2</v>
      </c>
    </row>
    <row r="444" spans="1:14" ht="15.75" customHeight="1">
      <c r="A444" s="80" t="s">
        <v>19</v>
      </c>
      <c r="B444" s="80" t="s">
        <v>449</v>
      </c>
      <c r="C444" s="80">
        <v>1894045</v>
      </c>
      <c r="D444" s="80">
        <v>1915665</v>
      </c>
      <c r="E444" s="80">
        <v>21621</v>
      </c>
      <c r="F444" s="80">
        <v>186</v>
      </c>
      <c r="G444" s="80">
        <v>6</v>
      </c>
      <c r="H444" s="80">
        <v>180</v>
      </c>
      <c r="I444" s="80">
        <v>0.96799999999999997</v>
      </c>
      <c r="J444" s="80" t="s">
        <v>440</v>
      </c>
      <c r="K444" s="80">
        <v>0</v>
      </c>
      <c r="L444" s="80" t="s">
        <v>201</v>
      </c>
      <c r="M444" s="80">
        <v>11</v>
      </c>
      <c r="N444" s="80">
        <v>0.72699999999999998</v>
      </c>
    </row>
    <row r="445" spans="1:14" ht="15.75" customHeight="1">
      <c r="A445" s="80" t="s">
        <v>19</v>
      </c>
      <c r="B445" s="80" t="s">
        <v>449</v>
      </c>
      <c r="C445" s="80">
        <v>4274130</v>
      </c>
      <c r="D445" s="80">
        <v>4292550</v>
      </c>
      <c r="E445" s="80">
        <v>18421</v>
      </c>
      <c r="F445" s="80">
        <v>22</v>
      </c>
      <c r="G445" s="80">
        <v>4</v>
      </c>
      <c r="H445" s="80">
        <v>18</v>
      </c>
      <c r="I445" s="80">
        <v>0.81799999999999995</v>
      </c>
      <c r="J445" s="80" t="s">
        <v>201</v>
      </c>
      <c r="K445" s="80">
        <v>0</v>
      </c>
      <c r="L445" s="80" t="s">
        <v>201</v>
      </c>
      <c r="M445" s="80">
        <v>0</v>
      </c>
      <c r="N445" s="80" t="s">
        <v>201</v>
      </c>
    </row>
    <row r="446" spans="1:14" ht="15.75" customHeight="1">
      <c r="A446" s="80" t="s">
        <v>19</v>
      </c>
      <c r="B446" s="80" t="s">
        <v>449</v>
      </c>
      <c r="C446" s="80">
        <v>49710944</v>
      </c>
      <c r="D446" s="80">
        <v>49728264</v>
      </c>
      <c r="E446" s="80">
        <v>17321</v>
      </c>
      <c r="F446" s="80">
        <v>115</v>
      </c>
      <c r="G446" s="80">
        <v>21</v>
      </c>
      <c r="H446" s="80">
        <v>94</v>
      </c>
      <c r="I446" s="80">
        <v>0.81699999999999995</v>
      </c>
      <c r="J446" s="80" t="s">
        <v>440</v>
      </c>
      <c r="K446" s="80">
        <v>3</v>
      </c>
      <c r="L446" s="80">
        <v>0.66700000000000004</v>
      </c>
      <c r="M446" s="80">
        <v>6</v>
      </c>
      <c r="N446" s="80">
        <v>0</v>
      </c>
    </row>
    <row r="447" spans="1:14" ht="15.75" customHeight="1">
      <c r="A447" s="80" t="s">
        <v>19</v>
      </c>
      <c r="B447" s="80" t="s">
        <v>449</v>
      </c>
      <c r="C447" s="80">
        <v>50132879</v>
      </c>
      <c r="D447" s="80">
        <v>50347138</v>
      </c>
      <c r="E447" s="80">
        <v>214260</v>
      </c>
      <c r="F447" s="80">
        <v>1750</v>
      </c>
      <c r="G447" s="80">
        <v>13</v>
      </c>
      <c r="H447" s="80">
        <v>1737</v>
      </c>
      <c r="I447" s="80">
        <v>0.99299999999999999</v>
      </c>
      <c r="J447" s="80" t="s">
        <v>440</v>
      </c>
      <c r="K447" s="80">
        <v>0</v>
      </c>
      <c r="L447" s="80" t="s">
        <v>201</v>
      </c>
      <c r="M447" s="80">
        <v>311</v>
      </c>
      <c r="N447" s="80">
        <v>0.495</v>
      </c>
    </row>
    <row r="448" spans="1:14" ht="15.75" customHeight="1">
      <c r="A448" s="80" t="s">
        <v>19</v>
      </c>
      <c r="B448" s="80" t="s">
        <v>449</v>
      </c>
      <c r="C448" s="80">
        <v>62095373</v>
      </c>
      <c r="D448" s="80">
        <v>62101049</v>
      </c>
      <c r="E448" s="80">
        <v>5677</v>
      </c>
      <c r="F448" s="80">
        <v>20</v>
      </c>
      <c r="G448" s="80">
        <v>1</v>
      </c>
      <c r="H448" s="80">
        <v>19</v>
      </c>
      <c r="I448" s="80">
        <v>0.95</v>
      </c>
      <c r="J448" s="80" t="s">
        <v>201</v>
      </c>
      <c r="K448" s="80">
        <v>0</v>
      </c>
      <c r="L448" s="80" t="s">
        <v>201</v>
      </c>
      <c r="M448" s="80">
        <v>0</v>
      </c>
      <c r="N448" s="80" t="s">
        <v>201</v>
      </c>
    </row>
    <row r="449" spans="1:14" ht="15.75" customHeight="1">
      <c r="A449" s="80" t="s">
        <v>19</v>
      </c>
      <c r="B449" s="80" t="s">
        <v>449</v>
      </c>
      <c r="C449" s="80">
        <v>89744798</v>
      </c>
      <c r="D449" s="80">
        <v>90095507</v>
      </c>
      <c r="E449" s="80">
        <v>350710</v>
      </c>
      <c r="F449" s="80">
        <v>887</v>
      </c>
      <c r="G449" s="80">
        <v>585</v>
      </c>
      <c r="H449" s="80">
        <v>302</v>
      </c>
      <c r="I449" s="80">
        <v>0.34</v>
      </c>
      <c r="J449" s="80" t="s">
        <v>439</v>
      </c>
      <c r="K449" s="80">
        <v>26</v>
      </c>
      <c r="L449" s="80">
        <v>0.73099999999999998</v>
      </c>
      <c r="M449" s="80">
        <v>5</v>
      </c>
      <c r="N449" s="80">
        <v>0.2</v>
      </c>
    </row>
    <row r="450" spans="1:14" ht="15.75" customHeight="1">
      <c r="A450" s="80" t="s">
        <v>19</v>
      </c>
      <c r="B450" s="80" t="s">
        <v>450</v>
      </c>
      <c r="C450" s="80">
        <v>10000</v>
      </c>
      <c r="D450" s="80">
        <v>76659</v>
      </c>
      <c r="E450" s="80">
        <v>66660</v>
      </c>
      <c r="F450" s="80">
        <v>720</v>
      </c>
      <c r="G450" s="80">
        <v>474</v>
      </c>
      <c r="H450" s="80">
        <v>246</v>
      </c>
      <c r="I450" s="80">
        <v>0.34200000000000003</v>
      </c>
      <c r="J450" s="80" t="s">
        <v>439</v>
      </c>
      <c r="K450" s="80">
        <v>183</v>
      </c>
      <c r="L450" s="80">
        <v>0.60699999999999998</v>
      </c>
      <c r="M450" s="80">
        <v>92</v>
      </c>
      <c r="N450" s="80">
        <v>0.60899999999999999</v>
      </c>
    </row>
    <row r="451" spans="1:14" ht="15.75" customHeight="1">
      <c r="A451" s="80" t="s">
        <v>19</v>
      </c>
      <c r="B451" s="80" t="s">
        <v>450</v>
      </c>
      <c r="C451" s="80">
        <v>9431321</v>
      </c>
      <c r="D451" s="80">
        <v>9446586</v>
      </c>
      <c r="E451" s="80">
        <v>15266</v>
      </c>
      <c r="F451" s="80">
        <v>64</v>
      </c>
      <c r="G451" s="80">
        <v>50</v>
      </c>
      <c r="H451" s="80">
        <v>14</v>
      </c>
      <c r="I451" s="80">
        <v>0.219</v>
      </c>
      <c r="J451" s="80" t="s">
        <v>439</v>
      </c>
      <c r="K451" s="80">
        <v>0</v>
      </c>
      <c r="L451" s="80" t="s">
        <v>201</v>
      </c>
      <c r="M451" s="80">
        <v>0</v>
      </c>
      <c r="N451" s="80" t="s">
        <v>201</v>
      </c>
    </row>
    <row r="452" spans="1:14" ht="15.75" customHeight="1">
      <c r="A452" s="80" t="s">
        <v>19</v>
      </c>
      <c r="B452" s="80" t="s">
        <v>450</v>
      </c>
      <c r="C452" s="80">
        <v>17770977</v>
      </c>
      <c r="D452" s="80">
        <v>17858410</v>
      </c>
      <c r="E452" s="80">
        <v>87434</v>
      </c>
      <c r="F452" s="80">
        <v>572</v>
      </c>
      <c r="G452" s="80">
        <v>4</v>
      </c>
      <c r="H452" s="80">
        <v>568</v>
      </c>
      <c r="I452" s="80">
        <v>0.99299999999999999</v>
      </c>
      <c r="J452" s="80" t="s">
        <v>440</v>
      </c>
      <c r="K452" s="80">
        <v>0</v>
      </c>
      <c r="L452" s="80" t="s">
        <v>201</v>
      </c>
      <c r="M452" s="80">
        <v>106</v>
      </c>
      <c r="N452" s="80">
        <v>0.49099999999999999</v>
      </c>
    </row>
    <row r="453" spans="1:14" ht="15.75" customHeight="1">
      <c r="A453" s="80" t="s">
        <v>19</v>
      </c>
      <c r="B453" s="80" t="s">
        <v>450</v>
      </c>
      <c r="C453" s="80">
        <v>34769408</v>
      </c>
      <c r="D453" s="80">
        <v>34820574</v>
      </c>
      <c r="E453" s="80">
        <v>51167</v>
      </c>
      <c r="F453" s="80">
        <v>177</v>
      </c>
      <c r="G453" s="80">
        <v>1</v>
      </c>
      <c r="H453" s="80">
        <v>176</v>
      </c>
      <c r="I453" s="80">
        <v>0.99399999999999999</v>
      </c>
      <c r="J453" s="80" t="s">
        <v>440</v>
      </c>
      <c r="K453" s="80">
        <v>0</v>
      </c>
      <c r="L453" s="80" t="s">
        <v>201</v>
      </c>
      <c r="M453" s="80">
        <v>4</v>
      </c>
      <c r="N453" s="80">
        <v>0.75</v>
      </c>
    </row>
    <row r="454" spans="1:14" ht="15.75" customHeight="1">
      <c r="A454" s="80" t="s">
        <v>19</v>
      </c>
      <c r="B454" s="80" t="s">
        <v>450</v>
      </c>
      <c r="C454" s="80">
        <v>34835366</v>
      </c>
      <c r="D454" s="80">
        <v>37185253</v>
      </c>
      <c r="E454" s="80">
        <v>2349888</v>
      </c>
      <c r="F454" s="80">
        <v>3478</v>
      </c>
      <c r="G454" s="80">
        <v>28</v>
      </c>
      <c r="H454" s="80">
        <v>3450</v>
      </c>
      <c r="I454" s="80">
        <v>0.99199999999999999</v>
      </c>
      <c r="J454" s="80" t="s">
        <v>440</v>
      </c>
      <c r="K454" s="80">
        <v>2</v>
      </c>
      <c r="L454" s="80">
        <v>1</v>
      </c>
      <c r="M454" s="80">
        <v>131</v>
      </c>
      <c r="N454" s="80">
        <v>0.61099999999999999</v>
      </c>
    </row>
    <row r="455" spans="1:14" ht="15.75" customHeight="1">
      <c r="A455" s="80" t="s">
        <v>19</v>
      </c>
      <c r="B455" s="80" t="s">
        <v>450</v>
      </c>
      <c r="C455" s="80">
        <v>71546190</v>
      </c>
      <c r="D455" s="80">
        <v>71547540</v>
      </c>
      <c r="E455" s="80">
        <v>1351</v>
      </c>
      <c r="F455" s="80">
        <v>19</v>
      </c>
      <c r="G455" s="80">
        <v>18</v>
      </c>
      <c r="H455" s="80">
        <v>1</v>
      </c>
      <c r="I455" s="80">
        <v>5.2999999999999999E-2</v>
      </c>
      <c r="J455" s="80" t="s">
        <v>201</v>
      </c>
      <c r="K455" s="80">
        <v>0</v>
      </c>
      <c r="L455" s="80" t="s">
        <v>201</v>
      </c>
      <c r="M455" s="80">
        <v>0</v>
      </c>
      <c r="N455" s="80" t="s">
        <v>201</v>
      </c>
    </row>
    <row r="456" spans="1:14" ht="15.75" customHeight="1">
      <c r="A456" s="80" t="s">
        <v>19</v>
      </c>
      <c r="B456" s="80" t="s">
        <v>450</v>
      </c>
      <c r="C456" s="80">
        <v>80452121</v>
      </c>
      <c r="D456" s="80">
        <v>80454345</v>
      </c>
      <c r="E456" s="80">
        <v>2225</v>
      </c>
      <c r="F456" s="80">
        <v>15</v>
      </c>
      <c r="G456" s="80">
        <v>0</v>
      </c>
      <c r="H456" s="80">
        <v>15</v>
      </c>
      <c r="I456" s="80">
        <v>1</v>
      </c>
      <c r="J456" s="80" t="s">
        <v>201</v>
      </c>
      <c r="K456" s="80">
        <v>0</v>
      </c>
      <c r="L456" s="80" t="s">
        <v>201</v>
      </c>
      <c r="M456" s="80">
        <v>2</v>
      </c>
      <c r="N456" s="80">
        <v>1</v>
      </c>
    </row>
    <row r="457" spans="1:14" ht="15.75" customHeight="1">
      <c r="A457" s="80" t="s">
        <v>19</v>
      </c>
      <c r="B457" s="80" t="s">
        <v>450</v>
      </c>
      <c r="C457" s="80">
        <v>80461985</v>
      </c>
      <c r="D457" s="80">
        <v>80464264</v>
      </c>
      <c r="E457" s="80">
        <v>2280</v>
      </c>
      <c r="F457" s="80">
        <v>12</v>
      </c>
      <c r="G457" s="80">
        <v>0</v>
      </c>
      <c r="H457" s="80">
        <v>12</v>
      </c>
      <c r="I457" s="80">
        <v>1</v>
      </c>
      <c r="J457" s="80" t="s">
        <v>201</v>
      </c>
      <c r="K457" s="80">
        <v>0</v>
      </c>
      <c r="L457" s="80" t="s">
        <v>201</v>
      </c>
      <c r="M457" s="80">
        <v>1</v>
      </c>
      <c r="N457" s="80">
        <v>1</v>
      </c>
    </row>
    <row r="458" spans="1:14" ht="15.75" customHeight="1">
      <c r="A458" s="80" t="s">
        <v>19</v>
      </c>
      <c r="B458" s="80" t="s">
        <v>450</v>
      </c>
      <c r="C458" s="80">
        <v>86846348</v>
      </c>
      <c r="D458" s="80">
        <v>86859295</v>
      </c>
      <c r="E458" s="80">
        <v>12948</v>
      </c>
      <c r="F458" s="80">
        <v>61</v>
      </c>
      <c r="G458" s="80">
        <v>1</v>
      </c>
      <c r="H458" s="80">
        <v>60</v>
      </c>
      <c r="I458" s="80">
        <v>0.98399999999999999</v>
      </c>
      <c r="J458" s="80" t="s">
        <v>440</v>
      </c>
      <c r="K458" s="80">
        <v>0</v>
      </c>
      <c r="L458" s="80" t="s">
        <v>201</v>
      </c>
      <c r="M458" s="80">
        <v>2</v>
      </c>
      <c r="N458" s="80">
        <v>1</v>
      </c>
    </row>
    <row r="459" spans="1:14" ht="15.75" customHeight="1">
      <c r="A459" s="80" t="s">
        <v>19</v>
      </c>
      <c r="B459" s="80" t="s">
        <v>450</v>
      </c>
      <c r="C459" s="80">
        <v>131294575</v>
      </c>
      <c r="D459" s="80">
        <v>131312923</v>
      </c>
      <c r="E459" s="80">
        <v>18349</v>
      </c>
      <c r="F459" s="80">
        <v>152</v>
      </c>
      <c r="G459" s="80">
        <v>82</v>
      </c>
      <c r="H459" s="80">
        <v>70</v>
      </c>
      <c r="I459" s="80">
        <v>0.46100000000000002</v>
      </c>
      <c r="J459" s="80" t="s">
        <v>439</v>
      </c>
      <c r="K459" s="80">
        <v>0</v>
      </c>
      <c r="L459" s="80" t="s">
        <v>201</v>
      </c>
      <c r="M459" s="80">
        <v>0</v>
      </c>
      <c r="N459" s="80" t="s">
        <v>201</v>
      </c>
    </row>
    <row r="460" spans="1:14" ht="15.75" customHeight="1">
      <c r="A460" s="80" t="s">
        <v>19</v>
      </c>
      <c r="B460" s="80" t="s">
        <v>450</v>
      </c>
      <c r="C460" s="80">
        <v>131652899</v>
      </c>
      <c r="D460" s="80">
        <v>131663807</v>
      </c>
      <c r="E460" s="80">
        <v>10909</v>
      </c>
      <c r="F460" s="80">
        <v>96</v>
      </c>
      <c r="G460" s="80">
        <v>49</v>
      </c>
      <c r="H460" s="80">
        <v>47</v>
      </c>
      <c r="I460" s="80">
        <v>0.49</v>
      </c>
      <c r="J460" s="80" t="s">
        <v>439</v>
      </c>
      <c r="K460" s="80">
        <v>0</v>
      </c>
      <c r="L460" s="80" t="s">
        <v>201</v>
      </c>
      <c r="M460" s="80">
        <v>0</v>
      </c>
      <c r="N460" s="80" t="s">
        <v>201</v>
      </c>
    </row>
    <row r="461" spans="1:14" ht="15.75" customHeight="1">
      <c r="A461" s="80" t="s">
        <v>19</v>
      </c>
      <c r="B461" s="80" t="s">
        <v>451</v>
      </c>
      <c r="C461" s="80">
        <v>16000000</v>
      </c>
      <c r="D461" s="80">
        <v>18214858</v>
      </c>
      <c r="E461" s="80">
        <v>2214859</v>
      </c>
      <c r="F461" s="80">
        <v>13877</v>
      </c>
      <c r="G461" s="80">
        <v>5971</v>
      </c>
      <c r="H461" s="80">
        <v>7906</v>
      </c>
      <c r="I461" s="80">
        <v>0.56999999999999995</v>
      </c>
      <c r="J461" s="80" t="s">
        <v>439</v>
      </c>
      <c r="K461" s="80">
        <v>139</v>
      </c>
      <c r="L461" s="80">
        <v>0.65500000000000003</v>
      </c>
      <c r="M461" s="80">
        <v>183</v>
      </c>
      <c r="N461" s="80">
        <v>0.628</v>
      </c>
    </row>
    <row r="462" spans="1:14" ht="15.75" customHeight="1">
      <c r="A462" s="80" t="s">
        <v>19</v>
      </c>
      <c r="B462" s="80" t="s">
        <v>451</v>
      </c>
      <c r="C462" s="80">
        <v>18215202</v>
      </c>
      <c r="D462" s="80">
        <v>18357590</v>
      </c>
      <c r="E462" s="80">
        <v>142389</v>
      </c>
      <c r="F462" s="80">
        <v>799</v>
      </c>
      <c r="G462" s="80">
        <v>392</v>
      </c>
      <c r="H462" s="80">
        <v>407</v>
      </c>
      <c r="I462" s="80">
        <v>0.50900000000000001</v>
      </c>
      <c r="J462" s="80" t="s">
        <v>439</v>
      </c>
      <c r="K462" s="80">
        <v>22</v>
      </c>
      <c r="L462" s="80">
        <v>0.90900000000000003</v>
      </c>
      <c r="M462" s="80">
        <v>18</v>
      </c>
      <c r="N462" s="80">
        <v>0.111</v>
      </c>
    </row>
    <row r="463" spans="1:14" ht="15.75" customHeight="1">
      <c r="A463" s="80" t="s">
        <v>19</v>
      </c>
      <c r="B463" s="80" t="s">
        <v>451</v>
      </c>
      <c r="C463" s="80">
        <v>18408230</v>
      </c>
      <c r="D463" s="80">
        <v>18565145</v>
      </c>
      <c r="E463" s="80">
        <v>156916</v>
      </c>
      <c r="F463" s="80">
        <v>836</v>
      </c>
      <c r="G463" s="80">
        <v>587</v>
      </c>
      <c r="H463" s="80">
        <v>249</v>
      </c>
      <c r="I463" s="80">
        <v>0.29799999999999999</v>
      </c>
      <c r="J463" s="80" t="s">
        <v>439</v>
      </c>
      <c r="K463" s="80">
        <v>85</v>
      </c>
      <c r="L463" s="80">
        <v>0.42399999999999999</v>
      </c>
      <c r="M463" s="80">
        <v>51</v>
      </c>
      <c r="N463" s="80">
        <v>0.98</v>
      </c>
    </row>
    <row r="464" spans="1:14" ht="15.75" customHeight="1">
      <c r="A464" s="80" t="s">
        <v>19</v>
      </c>
      <c r="B464" s="80" t="s">
        <v>451</v>
      </c>
      <c r="C464" s="80">
        <v>30390466</v>
      </c>
      <c r="D464" s="80">
        <v>30391096</v>
      </c>
      <c r="E464" s="80">
        <v>631</v>
      </c>
      <c r="F464" s="80">
        <v>150</v>
      </c>
      <c r="G464" s="80">
        <v>49</v>
      </c>
      <c r="H464" s="80">
        <v>101</v>
      </c>
      <c r="I464" s="80">
        <v>0.67300000000000004</v>
      </c>
      <c r="J464" s="80" t="s">
        <v>439</v>
      </c>
      <c r="K464" s="80">
        <v>0</v>
      </c>
      <c r="L464" s="80" t="s">
        <v>201</v>
      </c>
      <c r="M464" s="80">
        <v>0</v>
      </c>
      <c r="N464" s="80" t="s">
        <v>201</v>
      </c>
    </row>
    <row r="465" spans="1:14" ht="15.75" customHeight="1">
      <c r="A465" s="80" t="s">
        <v>19</v>
      </c>
      <c r="B465" s="80" t="s">
        <v>451</v>
      </c>
      <c r="C465" s="80">
        <v>37314934</v>
      </c>
      <c r="D465" s="80">
        <v>37317911</v>
      </c>
      <c r="E465" s="80">
        <v>2978</v>
      </c>
      <c r="F465" s="80">
        <v>23</v>
      </c>
      <c r="G465" s="80">
        <v>23</v>
      </c>
      <c r="H465" s="80">
        <v>0</v>
      </c>
      <c r="I465" s="80">
        <v>0</v>
      </c>
      <c r="J465" s="80" t="s">
        <v>201</v>
      </c>
      <c r="K465" s="80">
        <v>0</v>
      </c>
      <c r="L465" s="80" t="s">
        <v>201</v>
      </c>
      <c r="M465" s="80">
        <v>0</v>
      </c>
      <c r="N465" s="80" t="s">
        <v>201</v>
      </c>
    </row>
    <row r="466" spans="1:14" ht="15.75" customHeight="1">
      <c r="A466" s="80" t="s">
        <v>19</v>
      </c>
      <c r="B466" s="80" t="s">
        <v>452</v>
      </c>
      <c r="C466" s="80">
        <v>16096631</v>
      </c>
      <c r="D466" s="80">
        <v>16404449</v>
      </c>
      <c r="E466" s="80">
        <v>307819</v>
      </c>
      <c r="F466" s="80">
        <v>1284</v>
      </c>
      <c r="G466" s="80">
        <v>862</v>
      </c>
      <c r="H466" s="80">
        <v>422</v>
      </c>
      <c r="I466" s="80">
        <v>0.32900000000000001</v>
      </c>
      <c r="J466" s="80" t="s">
        <v>439</v>
      </c>
      <c r="K466" s="80">
        <v>324</v>
      </c>
      <c r="L466" s="80">
        <v>0.32700000000000001</v>
      </c>
      <c r="M466" s="80">
        <v>203</v>
      </c>
      <c r="N466" s="80">
        <v>0.56200000000000006</v>
      </c>
    </row>
    <row r="467" spans="1:14" ht="15.75" customHeight="1">
      <c r="A467" s="80" t="s">
        <v>19</v>
      </c>
      <c r="B467" s="80" t="s">
        <v>452</v>
      </c>
      <c r="C467" s="80">
        <v>18864244</v>
      </c>
      <c r="D467" s="80">
        <v>19139255</v>
      </c>
      <c r="E467" s="80">
        <v>275012</v>
      </c>
      <c r="F467" s="80">
        <v>949</v>
      </c>
      <c r="G467" s="80">
        <v>584</v>
      </c>
      <c r="H467" s="80">
        <v>365</v>
      </c>
      <c r="I467" s="80">
        <v>0.38500000000000001</v>
      </c>
      <c r="J467" s="80" t="s">
        <v>439</v>
      </c>
      <c r="K467" s="80">
        <v>20</v>
      </c>
      <c r="L467" s="80">
        <v>0.15</v>
      </c>
      <c r="M467" s="80">
        <v>14</v>
      </c>
      <c r="N467" s="80">
        <v>0.28599999999999998</v>
      </c>
    </row>
    <row r="468" spans="1:14" ht="15.75" customHeight="1">
      <c r="A468" s="80" t="s">
        <v>19</v>
      </c>
      <c r="B468" s="80" t="s">
        <v>452</v>
      </c>
      <c r="C468" s="80">
        <v>19139257</v>
      </c>
      <c r="D468" s="80">
        <v>19248060</v>
      </c>
      <c r="E468" s="80">
        <v>108804</v>
      </c>
      <c r="F468" s="80">
        <v>998</v>
      </c>
      <c r="G468" s="80">
        <v>404</v>
      </c>
      <c r="H468" s="80">
        <v>594</v>
      </c>
      <c r="I468" s="80">
        <v>0.59499999999999997</v>
      </c>
      <c r="J468" s="80" t="s">
        <v>439</v>
      </c>
      <c r="K468" s="80">
        <v>20</v>
      </c>
      <c r="L468" s="80">
        <v>0.55000000000000004</v>
      </c>
      <c r="M468" s="80">
        <v>28</v>
      </c>
      <c r="N468" s="80">
        <v>0.42899999999999999</v>
      </c>
    </row>
    <row r="469" spans="1:14" ht="15.75" customHeight="1">
      <c r="A469" s="80" t="s">
        <v>19</v>
      </c>
      <c r="B469" s="80" t="s">
        <v>452</v>
      </c>
      <c r="C469" s="80">
        <v>19248062</v>
      </c>
      <c r="D469" s="80">
        <v>19494471</v>
      </c>
      <c r="E469" s="80">
        <v>246410</v>
      </c>
      <c r="F469" s="80">
        <v>593</v>
      </c>
      <c r="G469" s="80">
        <v>250</v>
      </c>
      <c r="H469" s="80">
        <v>343</v>
      </c>
      <c r="I469" s="80">
        <v>0.57799999999999996</v>
      </c>
      <c r="J469" s="80" t="s">
        <v>439</v>
      </c>
      <c r="K469" s="80">
        <v>13</v>
      </c>
      <c r="L469" s="80">
        <v>0.46200000000000002</v>
      </c>
      <c r="M469" s="80">
        <v>19</v>
      </c>
      <c r="N469" s="80">
        <v>0.26300000000000001</v>
      </c>
    </row>
    <row r="470" spans="1:14" ht="15.75" customHeight="1">
      <c r="A470" s="80" t="s">
        <v>19</v>
      </c>
      <c r="B470" s="80" t="s">
        <v>452</v>
      </c>
      <c r="C470" s="80">
        <v>19612064</v>
      </c>
      <c r="D470" s="80">
        <v>19656085</v>
      </c>
      <c r="E470" s="80">
        <v>44022</v>
      </c>
      <c r="F470" s="80">
        <v>36</v>
      </c>
      <c r="G470" s="80">
        <v>23</v>
      </c>
      <c r="H470" s="80">
        <v>13</v>
      </c>
      <c r="I470" s="80">
        <v>0.36099999999999999</v>
      </c>
      <c r="J470" s="80" t="s">
        <v>201</v>
      </c>
      <c r="K470" s="80">
        <v>0</v>
      </c>
      <c r="L470" s="80" t="s">
        <v>201</v>
      </c>
      <c r="M470" s="80">
        <v>0</v>
      </c>
      <c r="N470" s="80" t="s">
        <v>201</v>
      </c>
    </row>
    <row r="471" spans="1:14" ht="15.75" customHeight="1">
      <c r="A471" s="80" t="s">
        <v>19</v>
      </c>
      <c r="B471" s="80" t="s">
        <v>452</v>
      </c>
      <c r="C471" s="80">
        <v>19663449</v>
      </c>
      <c r="D471" s="80">
        <v>19955079</v>
      </c>
      <c r="E471" s="80">
        <v>291631</v>
      </c>
      <c r="F471" s="80">
        <v>2792</v>
      </c>
      <c r="G471" s="80">
        <v>1823</v>
      </c>
      <c r="H471" s="80">
        <v>969</v>
      </c>
      <c r="I471" s="80">
        <v>0.34699999999999998</v>
      </c>
      <c r="J471" s="80" t="s">
        <v>439</v>
      </c>
      <c r="K471" s="80">
        <v>275</v>
      </c>
      <c r="L471" s="80">
        <v>0.247</v>
      </c>
      <c r="M471" s="80">
        <v>123</v>
      </c>
      <c r="N471" s="80">
        <v>0.87</v>
      </c>
    </row>
    <row r="472" spans="1:14" ht="15.75" customHeight="1">
      <c r="A472" s="80" t="s">
        <v>19</v>
      </c>
      <c r="B472" s="80" t="s">
        <v>452</v>
      </c>
      <c r="C472" s="80">
        <v>34547916</v>
      </c>
      <c r="D472" s="80">
        <v>34555189</v>
      </c>
      <c r="E472" s="80">
        <v>7274</v>
      </c>
      <c r="F472" s="80">
        <v>49</v>
      </c>
      <c r="G472" s="80">
        <v>48</v>
      </c>
      <c r="H472" s="80">
        <v>1</v>
      </c>
      <c r="I472" s="80">
        <v>0.02</v>
      </c>
      <c r="J472" s="80" t="s">
        <v>201</v>
      </c>
      <c r="K472" s="80">
        <v>9</v>
      </c>
      <c r="L472" s="80">
        <v>0.55600000000000005</v>
      </c>
      <c r="M472" s="80">
        <v>0</v>
      </c>
      <c r="N472" s="80" t="s">
        <v>201</v>
      </c>
    </row>
    <row r="473" spans="1:14" ht="15.75" customHeight="1">
      <c r="A473" s="80" t="s">
        <v>19</v>
      </c>
      <c r="B473" s="80" t="s">
        <v>453</v>
      </c>
      <c r="C473" s="80">
        <v>17504172</v>
      </c>
      <c r="D473" s="80">
        <v>19706190</v>
      </c>
      <c r="E473" s="80">
        <v>2202019</v>
      </c>
      <c r="F473" s="80">
        <v>487</v>
      </c>
      <c r="G473" s="80">
        <v>36</v>
      </c>
      <c r="H473" s="80">
        <v>451</v>
      </c>
      <c r="I473" s="80">
        <v>0.92600000000000005</v>
      </c>
      <c r="J473" s="80" t="s">
        <v>440</v>
      </c>
      <c r="K473" s="80">
        <v>1</v>
      </c>
      <c r="L473" s="80">
        <v>1</v>
      </c>
      <c r="M473" s="80">
        <v>4</v>
      </c>
      <c r="N473" s="80">
        <v>0.5</v>
      </c>
    </row>
    <row r="474" spans="1:14" ht="15.75" customHeight="1">
      <c r="A474" s="80" t="s">
        <v>19</v>
      </c>
      <c r="B474" s="80" t="s">
        <v>453</v>
      </c>
      <c r="C474" s="80">
        <v>20058159</v>
      </c>
      <c r="D474" s="80">
        <v>20982839</v>
      </c>
      <c r="E474" s="80">
        <v>924681</v>
      </c>
      <c r="F474" s="80">
        <v>12200</v>
      </c>
      <c r="G474" s="80">
        <v>5022</v>
      </c>
      <c r="H474" s="80">
        <v>7178</v>
      </c>
      <c r="I474" s="80">
        <v>0.58799999999999997</v>
      </c>
      <c r="J474" s="80" t="s">
        <v>439</v>
      </c>
      <c r="K474" s="80">
        <v>323</v>
      </c>
      <c r="L474" s="80">
        <v>0.36199999999999999</v>
      </c>
      <c r="M474" s="80">
        <v>376</v>
      </c>
      <c r="N474" s="80">
        <v>0.58499999999999996</v>
      </c>
    </row>
    <row r="475" spans="1:14" ht="15.75" customHeight="1">
      <c r="A475" s="80" t="s">
        <v>19</v>
      </c>
      <c r="B475" s="80" t="s">
        <v>453</v>
      </c>
      <c r="C475" s="80">
        <v>20984202</v>
      </c>
      <c r="D475" s="80">
        <v>21021610</v>
      </c>
      <c r="E475" s="80">
        <v>37409</v>
      </c>
      <c r="F475" s="80">
        <v>220</v>
      </c>
      <c r="G475" s="80">
        <v>25</v>
      </c>
      <c r="H475" s="80">
        <v>195</v>
      </c>
      <c r="I475" s="80">
        <v>0.88600000000000001</v>
      </c>
      <c r="J475" s="80" t="s">
        <v>440</v>
      </c>
      <c r="K475" s="80">
        <v>0</v>
      </c>
      <c r="L475" s="80" t="s">
        <v>201</v>
      </c>
      <c r="M475" s="80">
        <v>0</v>
      </c>
      <c r="N475" s="80" t="s">
        <v>201</v>
      </c>
    </row>
    <row r="476" spans="1:14" ht="15.75" customHeight="1">
      <c r="A476" s="80" t="s">
        <v>19</v>
      </c>
      <c r="B476" s="80" t="s">
        <v>453</v>
      </c>
      <c r="C476" s="80">
        <v>21032464</v>
      </c>
      <c r="D476" s="80">
        <v>21073547</v>
      </c>
      <c r="E476" s="80">
        <v>41084</v>
      </c>
      <c r="F476" s="80">
        <v>288</v>
      </c>
      <c r="G476" s="80">
        <v>154</v>
      </c>
      <c r="H476" s="80">
        <v>134</v>
      </c>
      <c r="I476" s="80">
        <v>0.46500000000000002</v>
      </c>
      <c r="J476" s="80" t="s">
        <v>439</v>
      </c>
      <c r="K476" s="80">
        <v>49</v>
      </c>
      <c r="L476" s="80">
        <v>0.14299999999999999</v>
      </c>
      <c r="M476" s="80">
        <v>31</v>
      </c>
      <c r="N476" s="80">
        <v>0.96799999999999997</v>
      </c>
    </row>
    <row r="477" spans="1:14" ht="15.75" customHeight="1">
      <c r="A477" s="80" t="s">
        <v>19</v>
      </c>
      <c r="B477" s="80" t="s">
        <v>453</v>
      </c>
      <c r="C477" s="80">
        <v>21077238</v>
      </c>
      <c r="D477" s="80">
        <v>21685069</v>
      </c>
      <c r="E477" s="80">
        <v>607832</v>
      </c>
      <c r="F477" s="80">
        <v>1771</v>
      </c>
      <c r="G477" s="80">
        <v>813</v>
      </c>
      <c r="H477" s="80">
        <v>958</v>
      </c>
      <c r="I477" s="80">
        <v>0.54100000000000004</v>
      </c>
      <c r="J477" s="80" t="s">
        <v>439</v>
      </c>
      <c r="K477" s="80">
        <v>32</v>
      </c>
      <c r="L477" s="80">
        <v>0.46899999999999997</v>
      </c>
      <c r="M477" s="80">
        <v>32</v>
      </c>
      <c r="N477" s="80">
        <v>0.625</v>
      </c>
    </row>
    <row r="478" spans="1:14" ht="15.75" customHeight="1">
      <c r="A478" s="80" t="s">
        <v>19</v>
      </c>
      <c r="B478" s="80" t="s">
        <v>453</v>
      </c>
      <c r="C478" s="80">
        <v>21836222</v>
      </c>
      <c r="D478" s="80">
        <v>22618492</v>
      </c>
      <c r="E478" s="80">
        <v>782271</v>
      </c>
      <c r="F478" s="80">
        <v>3422</v>
      </c>
      <c r="G478" s="80">
        <v>2694</v>
      </c>
      <c r="H478" s="80">
        <v>728</v>
      </c>
      <c r="I478" s="80">
        <v>0.21299999999999999</v>
      </c>
      <c r="J478" s="80" t="s">
        <v>439</v>
      </c>
      <c r="K478" s="80">
        <v>291</v>
      </c>
      <c r="L478" s="80">
        <v>0.54600000000000004</v>
      </c>
      <c r="M478" s="80">
        <v>74</v>
      </c>
      <c r="N478" s="80">
        <v>0.16200000000000001</v>
      </c>
    </row>
    <row r="479" spans="1:14" ht="15.75" customHeight="1">
      <c r="A479" s="80" t="s">
        <v>19</v>
      </c>
      <c r="B479" s="80" t="s">
        <v>453</v>
      </c>
      <c r="C479" s="80">
        <v>23132404</v>
      </c>
      <c r="D479" s="80">
        <v>23312907</v>
      </c>
      <c r="E479" s="80">
        <v>180504</v>
      </c>
      <c r="F479" s="80">
        <v>258</v>
      </c>
      <c r="G479" s="80">
        <v>110</v>
      </c>
      <c r="H479" s="80">
        <v>148</v>
      </c>
      <c r="I479" s="80">
        <v>0.57399999999999995</v>
      </c>
      <c r="J479" s="80" t="s">
        <v>439</v>
      </c>
      <c r="K479" s="80">
        <v>15</v>
      </c>
      <c r="L479" s="80">
        <v>0.8</v>
      </c>
      <c r="M479" s="80">
        <v>19</v>
      </c>
      <c r="N479" s="80">
        <v>0.105</v>
      </c>
    </row>
    <row r="480" spans="1:14" ht="15.75" customHeight="1">
      <c r="A480" s="80" t="s">
        <v>19</v>
      </c>
      <c r="B480" s="80" t="s">
        <v>453</v>
      </c>
      <c r="C480" s="80">
        <v>32315717</v>
      </c>
      <c r="D480" s="80">
        <v>32372657</v>
      </c>
      <c r="E480" s="80">
        <v>56941</v>
      </c>
      <c r="F480" s="80">
        <v>185</v>
      </c>
      <c r="G480" s="80">
        <v>114</v>
      </c>
      <c r="H480" s="80">
        <v>71</v>
      </c>
      <c r="I480" s="80">
        <v>0.38400000000000001</v>
      </c>
      <c r="J480" s="80" t="s">
        <v>439</v>
      </c>
      <c r="K480" s="80">
        <v>2</v>
      </c>
      <c r="L480" s="80">
        <v>0.5</v>
      </c>
      <c r="M480" s="80">
        <v>4</v>
      </c>
      <c r="N480" s="80">
        <v>1</v>
      </c>
    </row>
    <row r="481" spans="1:14" ht="15.75" customHeight="1">
      <c r="A481" s="80" t="s">
        <v>19</v>
      </c>
      <c r="B481" s="80" t="s">
        <v>453</v>
      </c>
      <c r="C481" s="80">
        <v>72661896</v>
      </c>
      <c r="D481" s="80">
        <v>72666297</v>
      </c>
      <c r="E481" s="80">
        <v>4402</v>
      </c>
      <c r="F481" s="80">
        <v>53</v>
      </c>
      <c r="G481" s="80">
        <v>6</v>
      </c>
      <c r="H481" s="80">
        <v>47</v>
      </c>
      <c r="I481" s="80">
        <v>0.88700000000000001</v>
      </c>
      <c r="J481" s="80" t="s">
        <v>440</v>
      </c>
      <c r="K481" s="80">
        <v>0</v>
      </c>
      <c r="L481" s="80" t="s">
        <v>201</v>
      </c>
      <c r="M481" s="80">
        <v>0</v>
      </c>
      <c r="N481" s="80" t="s">
        <v>201</v>
      </c>
    </row>
    <row r="482" spans="1:14" ht="15.75" customHeight="1">
      <c r="A482" s="80" t="s">
        <v>19</v>
      </c>
      <c r="B482" s="80" t="s">
        <v>453</v>
      </c>
      <c r="C482" s="80">
        <v>75273163</v>
      </c>
      <c r="D482" s="80">
        <v>75278891</v>
      </c>
      <c r="E482" s="80">
        <v>5729</v>
      </c>
      <c r="F482" s="80">
        <v>80</v>
      </c>
      <c r="G482" s="80">
        <v>37</v>
      </c>
      <c r="H482" s="80">
        <v>43</v>
      </c>
      <c r="I482" s="80">
        <v>0.53800000000000003</v>
      </c>
      <c r="J482" s="80" t="s">
        <v>439</v>
      </c>
      <c r="K482" s="80">
        <v>0</v>
      </c>
      <c r="L482" s="80" t="s">
        <v>201</v>
      </c>
      <c r="M482" s="80">
        <v>0</v>
      </c>
      <c r="N482" s="80" t="s">
        <v>201</v>
      </c>
    </row>
    <row r="483" spans="1:14" ht="15.75" customHeight="1">
      <c r="A483" s="80" t="s">
        <v>19</v>
      </c>
      <c r="B483" s="80" t="s">
        <v>453</v>
      </c>
      <c r="C483" s="80">
        <v>75298382</v>
      </c>
      <c r="D483" s="80">
        <v>75301423</v>
      </c>
      <c r="E483" s="80">
        <v>3042</v>
      </c>
      <c r="F483" s="80">
        <v>46</v>
      </c>
      <c r="G483" s="80">
        <v>45</v>
      </c>
      <c r="H483" s="80">
        <v>1</v>
      </c>
      <c r="I483" s="80">
        <v>2.1999999999999999E-2</v>
      </c>
      <c r="J483" s="80" t="s">
        <v>201</v>
      </c>
      <c r="K483" s="80">
        <v>3</v>
      </c>
      <c r="L483" s="80">
        <v>0.33300000000000002</v>
      </c>
      <c r="M483" s="80">
        <v>0</v>
      </c>
      <c r="N483" s="80" t="s">
        <v>201</v>
      </c>
    </row>
    <row r="484" spans="1:14" ht="15.75" customHeight="1">
      <c r="A484" s="80" t="s">
        <v>19</v>
      </c>
      <c r="B484" s="80" t="s">
        <v>453</v>
      </c>
      <c r="C484" s="80">
        <v>77948233</v>
      </c>
      <c r="D484" s="80">
        <v>77954088</v>
      </c>
      <c r="E484" s="80">
        <v>5856</v>
      </c>
      <c r="F484" s="80">
        <v>42</v>
      </c>
      <c r="G484" s="80">
        <v>33</v>
      </c>
      <c r="H484" s="80">
        <v>9</v>
      </c>
      <c r="I484" s="80">
        <v>0.214</v>
      </c>
      <c r="J484" s="80" t="s">
        <v>201</v>
      </c>
      <c r="K484" s="80">
        <v>3</v>
      </c>
      <c r="L484" s="80">
        <v>0.33300000000000002</v>
      </c>
      <c r="M484" s="80">
        <v>1</v>
      </c>
      <c r="N484" s="80">
        <v>1</v>
      </c>
    </row>
    <row r="485" spans="1:14" ht="15.75" customHeight="1">
      <c r="A485" s="80" t="s">
        <v>19</v>
      </c>
      <c r="B485" s="80" t="s">
        <v>453</v>
      </c>
      <c r="C485" s="80">
        <v>82337122</v>
      </c>
      <c r="D485" s="80">
        <v>82527079</v>
      </c>
      <c r="E485" s="80">
        <v>189958</v>
      </c>
      <c r="F485" s="80">
        <v>558</v>
      </c>
      <c r="G485" s="80">
        <v>329</v>
      </c>
      <c r="H485" s="80">
        <v>229</v>
      </c>
      <c r="I485" s="80">
        <v>0.41</v>
      </c>
      <c r="J485" s="80" t="s">
        <v>439</v>
      </c>
      <c r="K485" s="80">
        <v>48</v>
      </c>
      <c r="L485" s="80">
        <v>0.97899999999999998</v>
      </c>
      <c r="M485" s="80">
        <v>29</v>
      </c>
      <c r="N485" s="80">
        <v>3.4000000000000002E-2</v>
      </c>
    </row>
    <row r="486" spans="1:14" ht="15.75" customHeight="1">
      <c r="A486" s="80" t="s">
        <v>19</v>
      </c>
      <c r="B486" s="80" t="s">
        <v>453</v>
      </c>
      <c r="C486" s="80">
        <v>84167648</v>
      </c>
      <c r="D486" s="80">
        <v>84513678</v>
      </c>
      <c r="E486" s="80">
        <v>346031</v>
      </c>
      <c r="F486" s="80">
        <v>650</v>
      </c>
      <c r="G486" s="80">
        <v>343</v>
      </c>
      <c r="H486" s="80">
        <v>307</v>
      </c>
      <c r="I486" s="80">
        <v>0.47199999999999998</v>
      </c>
      <c r="J486" s="80" t="s">
        <v>439</v>
      </c>
      <c r="K486" s="80">
        <v>36</v>
      </c>
      <c r="L486" s="80">
        <v>0.83299999999999996</v>
      </c>
      <c r="M486" s="80">
        <v>37</v>
      </c>
      <c r="N486" s="80">
        <v>0.16200000000000001</v>
      </c>
    </row>
    <row r="487" spans="1:14" ht="15.75" customHeight="1">
      <c r="A487" s="80" t="s">
        <v>19</v>
      </c>
      <c r="B487" s="80" t="s">
        <v>453</v>
      </c>
      <c r="C487" s="80">
        <v>101899127</v>
      </c>
      <c r="D487" s="80">
        <v>101981190</v>
      </c>
      <c r="E487" s="80">
        <v>82064</v>
      </c>
      <c r="F487" s="80">
        <v>521</v>
      </c>
      <c r="G487" s="80">
        <v>345</v>
      </c>
      <c r="H487" s="80">
        <v>176</v>
      </c>
      <c r="I487" s="80">
        <v>0.33800000000000002</v>
      </c>
      <c r="J487" s="80" t="s">
        <v>439</v>
      </c>
      <c r="K487" s="80">
        <v>18</v>
      </c>
      <c r="L487" s="80">
        <v>0.33300000000000002</v>
      </c>
      <c r="M487" s="80">
        <v>2</v>
      </c>
      <c r="N487" s="80">
        <v>0</v>
      </c>
    </row>
    <row r="488" spans="1:14" ht="15.75" customHeight="1">
      <c r="A488" s="80" t="s">
        <v>19</v>
      </c>
      <c r="B488" s="80" t="s">
        <v>454</v>
      </c>
      <c r="C488" s="80">
        <v>1236513</v>
      </c>
      <c r="D488" s="80">
        <v>1254727</v>
      </c>
      <c r="E488" s="80">
        <v>18215</v>
      </c>
      <c r="F488" s="80">
        <v>128</v>
      </c>
      <c r="G488" s="80">
        <v>17</v>
      </c>
      <c r="H488" s="80">
        <v>111</v>
      </c>
      <c r="I488" s="80">
        <v>0.86699999999999999</v>
      </c>
      <c r="J488" s="80" t="s">
        <v>440</v>
      </c>
      <c r="K488" s="80">
        <v>1</v>
      </c>
      <c r="L488" s="80">
        <v>0</v>
      </c>
      <c r="M488" s="80">
        <v>13</v>
      </c>
      <c r="N488" s="80">
        <v>0.23100000000000001</v>
      </c>
    </row>
    <row r="489" spans="1:14" ht="15.75" customHeight="1">
      <c r="A489" s="80" t="s">
        <v>19</v>
      </c>
      <c r="B489" s="80" t="s">
        <v>454</v>
      </c>
      <c r="C489" s="80">
        <v>14769189</v>
      </c>
      <c r="D489" s="80">
        <v>15377775</v>
      </c>
      <c r="E489" s="80">
        <v>608587</v>
      </c>
      <c r="F489" s="80">
        <v>3086</v>
      </c>
      <c r="G489" s="80">
        <v>259</v>
      </c>
      <c r="H489" s="80">
        <v>2827</v>
      </c>
      <c r="I489" s="80">
        <v>0.91600000000000004</v>
      </c>
      <c r="J489" s="80" t="s">
        <v>440</v>
      </c>
      <c r="K489" s="80">
        <v>18</v>
      </c>
      <c r="L489" s="80">
        <v>0.33300000000000002</v>
      </c>
      <c r="M489" s="80">
        <v>140</v>
      </c>
      <c r="N489" s="80">
        <v>0.49299999999999999</v>
      </c>
    </row>
    <row r="490" spans="1:14" ht="15.75" customHeight="1">
      <c r="A490" s="80" t="s">
        <v>19</v>
      </c>
      <c r="B490" s="80" t="s">
        <v>454</v>
      </c>
      <c r="C490" s="80">
        <v>16200630</v>
      </c>
      <c r="D490" s="80">
        <v>16765285</v>
      </c>
      <c r="E490" s="80">
        <v>564656</v>
      </c>
      <c r="F490" s="80">
        <v>1788</v>
      </c>
      <c r="G490" s="80">
        <v>959</v>
      </c>
      <c r="H490" s="80">
        <v>829</v>
      </c>
      <c r="I490" s="80">
        <v>0.46400000000000002</v>
      </c>
      <c r="J490" s="80" t="s">
        <v>439</v>
      </c>
      <c r="K490" s="80">
        <v>81</v>
      </c>
      <c r="L490" s="80">
        <v>0.13600000000000001</v>
      </c>
      <c r="M490" s="80">
        <v>95</v>
      </c>
      <c r="N490" s="80">
        <v>0.84199999999999997</v>
      </c>
    </row>
    <row r="491" spans="1:14" ht="15.75" customHeight="1">
      <c r="A491" s="80" t="s">
        <v>19</v>
      </c>
      <c r="B491" s="80" t="s">
        <v>454</v>
      </c>
      <c r="C491" s="80">
        <v>16772104</v>
      </c>
      <c r="D491" s="80">
        <v>18189387</v>
      </c>
      <c r="E491" s="80">
        <v>1417284</v>
      </c>
      <c r="F491" s="80">
        <v>18848</v>
      </c>
      <c r="G491" s="80">
        <v>9477</v>
      </c>
      <c r="H491" s="80">
        <v>9371</v>
      </c>
      <c r="I491" s="80">
        <v>0.497</v>
      </c>
      <c r="J491" s="80" t="s">
        <v>439</v>
      </c>
      <c r="K491" s="80">
        <v>1074</v>
      </c>
      <c r="L491" s="80">
        <v>8.9999999999999993E-3</v>
      </c>
      <c r="M491" s="80">
        <v>1128</v>
      </c>
      <c r="N491" s="80">
        <v>0.99</v>
      </c>
    </row>
    <row r="492" spans="1:14" ht="15.75" customHeight="1">
      <c r="A492" s="80" t="s">
        <v>19</v>
      </c>
      <c r="B492" s="80" t="s">
        <v>454</v>
      </c>
      <c r="C492" s="80">
        <v>18189389</v>
      </c>
      <c r="D492" s="80">
        <v>18436487</v>
      </c>
      <c r="E492" s="80">
        <v>247099</v>
      </c>
      <c r="F492" s="80">
        <v>910</v>
      </c>
      <c r="G492" s="80">
        <v>534</v>
      </c>
      <c r="H492" s="80">
        <v>376</v>
      </c>
      <c r="I492" s="80">
        <v>0.41299999999999998</v>
      </c>
      <c r="J492" s="80" t="s">
        <v>439</v>
      </c>
      <c r="K492" s="80">
        <v>69</v>
      </c>
      <c r="L492" s="80">
        <v>0.11600000000000001</v>
      </c>
      <c r="M492" s="80">
        <v>60</v>
      </c>
      <c r="N492" s="80">
        <v>0.86699999999999999</v>
      </c>
    </row>
    <row r="493" spans="1:14" ht="15.75" customHeight="1">
      <c r="A493" s="80" t="s">
        <v>19</v>
      </c>
      <c r="B493" s="80" t="s">
        <v>454</v>
      </c>
      <c r="C493" s="80">
        <v>18486486</v>
      </c>
      <c r="D493" s="80">
        <v>18557731</v>
      </c>
      <c r="E493" s="80">
        <v>71246</v>
      </c>
      <c r="F493" s="80">
        <v>252</v>
      </c>
      <c r="G493" s="80">
        <v>158</v>
      </c>
      <c r="H493" s="80">
        <v>94</v>
      </c>
      <c r="I493" s="80">
        <v>0.373</v>
      </c>
      <c r="J493" s="80" t="s">
        <v>439</v>
      </c>
      <c r="K493" s="80">
        <v>8</v>
      </c>
      <c r="L493" s="80">
        <v>0</v>
      </c>
      <c r="M493" s="80">
        <v>7</v>
      </c>
      <c r="N493" s="80">
        <v>0.42899999999999999</v>
      </c>
    </row>
    <row r="494" spans="1:14" ht="15.75" customHeight="1">
      <c r="A494" s="80" t="s">
        <v>19</v>
      </c>
      <c r="B494" s="80" t="s">
        <v>454</v>
      </c>
      <c r="C494" s="80">
        <v>18723622</v>
      </c>
      <c r="D494" s="80">
        <v>18753202</v>
      </c>
      <c r="E494" s="80">
        <v>29581</v>
      </c>
      <c r="F494" s="80">
        <v>304</v>
      </c>
      <c r="G494" s="80">
        <v>208</v>
      </c>
      <c r="H494" s="80">
        <v>96</v>
      </c>
      <c r="I494" s="80">
        <v>0.316</v>
      </c>
      <c r="J494" s="80" t="s">
        <v>439</v>
      </c>
      <c r="K494" s="80">
        <v>29</v>
      </c>
      <c r="L494" s="80">
        <v>0.48299999999999998</v>
      </c>
      <c r="M494" s="80">
        <v>12</v>
      </c>
      <c r="N494" s="80">
        <v>0.33300000000000002</v>
      </c>
    </row>
    <row r="495" spans="1:14" ht="15.75" customHeight="1">
      <c r="A495" s="80" t="s">
        <v>19</v>
      </c>
      <c r="B495" s="80" t="s">
        <v>454</v>
      </c>
      <c r="C495" s="80">
        <v>21505814</v>
      </c>
      <c r="D495" s="80">
        <v>21582630</v>
      </c>
      <c r="E495" s="80">
        <v>76817</v>
      </c>
      <c r="F495" s="80">
        <v>1550</v>
      </c>
      <c r="G495" s="80">
        <v>766</v>
      </c>
      <c r="H495" s="80">
        <v>784</v>
      </c>
      <c r="I495" s="80">
        <v>0.50600000000000001</v>
      </c>
      <c r="J495" s="80" t="s">
        <v>439</v>
      </c>
      <c r="K495" s="80">
        <v>163</v>
      </c>
      <c r="L495" s="80">
        <v>0</v>
      </c>
      <c r="M495" s="80">
        <v>130</v>
      </c>
      <c r="N495" s="80">
        <v>0.97699999999999998</v>
      </c>
    </row>
    <row r="496" spans="1:14" ht="15.75" customHeight="1">
      <c r="A496" s="80" t="s">
        <v>19</v>
      </c>
      <c r="B496" s="80" t="s">
        <v>454</v>
      </c>
      <c r="C496" s="80">
        <v>21584516</v>
      </c>
      <c r="D496" s="80">
        <v>21834800</v>
      </c>
      <c r="E496" s="80">
        <v>250285</v>
      </c>
      <c r="F496" s="80">
        <v>2401</v>
      </c>
      <c r="G496" s="80">
        <v>147</v>
      </c>
      <c r="H496" s="80">
        <v>2254</v>
      </c>
      <c r="I496" s="80">
        <v>0.93899999999999995</v>
      </c>
      <c r="J496" s="80" t="s">
        <v>440</v>
      </c>
      <c r="K496" s="80">
        <v>9</v>
      </c>
      <c r="L496" s="80">
        <v>0.88900000000000001</v>
      </c>
      <c r="M496" s="80">
        <v>329</v>
      </c>
      <c r="N496" s="80">
        <v>0.51400000000000001</v>
      </c>
    </row>
    <row r="497" spans="1:14" ht="15.75" customHeight="1">
      <c r="A497" s="80" t="s">
        <v>19</v>
      </c>
      <c r="B497" s="80" t="s">
        <v>454</v>
      </c>
      <c r="C497" s="80">
        <v>21834900</v>
      </c>
      <c r="D497" s="80">
        <v>21932492</v>
      </c>
      <c r="E497" s="80">
        <v>97593</v>
      </c>
      <c r="F497" s="80">
        <v>142</v>
      </c>
      <c r="G497" s="80">
        <v>38</v>
      </c>
      <c r="H497" s="80">
        <v>104</v>
      </c>
      <c r="I497" s="80">
        <v>0.73199999999999998</v>
      </c>
      <c r="J497" s="80" t="s">
        <v>439</v>
      </c>
      <c r="K497" s="80">
        <v>0</v>
      </c>
      <c r="L497" s="80" t="s">
        <v>201</v>
      </c>
      <c r="M497" s="80">
        <v>3</v>
      </c>
      <c r="N497" s="80">
        <v>0.66700000000000004</v>
      </c>
    </row>
    <row r="498" spans="1:14" ht="15.75" customHeight="1">
      <c r="A498" s="80" t="s">
        <v>19</v>
      </c>
      <c r="B498" s="80" t="s">
        <v>454</v>
      </c>
      <c r="C498" s="80">
        <v>21933489</v>
      </c>
      <c r="D498" s="80">
        <v>22441675</v>
      </c>
      <c r="E498" s="80">
        <v>508187</v>
      </c>
      <c r="F498" s="80">
        <v>5831</v>
      </c>
      <c r="G498" s="80">
        <v>83</v>
      </c>
      <c r="H498" s="80">
        <v>5748</v>
      </c>
      <c r="I498" s="80">
        <v>0.98599999999999999</v>
      </c>
      <c r="J498" s="80" t="s">
        <v>440</v>
      </c>
      <c r="K498" s="80">
        <v>7</v>
      </c>
      <c r="L498" s="80">
        <v>0.71399999999999997</v>
      </c>
      <c r="M498" s="80">
        <v>373</v>
      </c>
      <c r="N498" s="80">
        <v>0.48799999999999999</v>
      </c>
    </row>
    <row r="499" spans="1:14" ht="15.75" customHeight="1">
      <c r="A499" s="80" t="s">
        <v>19</v>
      </c>
      <c r="B499" s="80" t="s">
        <v>454</v>
      </c>
      <c r="C499" s="80">
        <v>22442355</v>
      </c>
      <c r="D499" s="80">
        <v>22701560</v>
      </c>
      <c r="E499" s="80">
        <v>259206</v>
      </c>
      <c r="F499" s="80">
        <v>3204</v>
      </c>
      <c r="G499" s="80">
        <v>1515</v>
      </c>
      <c r="H499" s="80">
        <v>1689</v>
      </c>
      <c r="I499" s="80">
        <v>0.52700000000000002</v>
      </c>
      <c r="J499" s="80" t="s">
        <v>439</v>
      </c>
      <c r="K499" s="80">
        <v>150</v>
      </c>
      <c r="L499" s="80">
        <v>0.96699999999999997</v>
      </c>
      <c r="M499" s="80">
        <v>165</v>
      </c>
      <c r="N499" s="80">
        <v>9.0999999999999998E-2</v>
      </c>
    </row>
    <row r="500" spans="1:14" ht="15.75" customHeight="1">
      <c r="A500" s="80" t="s">
        <v>19</v>
      </c>
      <c r="B500" s="80" t="s">
        <v>454</v>
      </c>
      <c r="C500" s="80">
        <v>28354832</v>
      </c>
      <c r="D500" s="80">
        <v>28472300</v>
      </c>
      <c r="E500" s="80">
        <v>117469</v>
      </c>
      <c r="F500" s="80">
        <v>213</v>
      </c>
      <c r="G500" s="80">
        <v>125</v>
      </c>
      <c r="H500" s="80">
        <v>88</v>
      </c>
      <c r="I500" s="80">
        <v>0.41299999999999998</v>
      </c>
      <c r="J500" s="80" t="s">
        <v>439</v>
      </c>
      <c r="K500" s="80">
        <v>6</v>
      </c>
      <c r="L500" s="80">
        <v>0.5</v>
      </c>
      <c r="M500" s="80">
        <v>2</v>
      </c>
      <c r="N500" s="80">
        <v>1</v>
      </c>
    </row>
    <row r="501" spans="1:14" ht="15.75" customHeight="1">
      <c r="A501" s="80" t="s">
        <v>19</v>
      </c>
      <c r="B501" s="80" t="s">
        <v>454</v>
      </c>
      <c r="C501" s="80">
        <v>28475032</v>
      </c>
      <c r="D501" s="80">
        <v>28652599</v>
      </c>
      <c r="E501" s="80">
        <v>177568</v>
      </c>
      <c r="F501" s="80">
        <v>2095</v>
      </c>
      <c r="G501" s="80">
        <v>1009</v>
      </c>
      <c r="H501" s="80">
        <v>1086</v>
      </c>
      <c r="I501" s="80">
        <v>0.51800000000000002</v>
      </c>
      <c r="J501" s="80" t="s">
        <v>439</v>
      </c>
      <c r="K501" s="80">
        <v>55</v>
      </c>
      <c r="L501" s="80">
        <v>1</v>
      </c>
      <c r="M501" s="80">
        <v>90</v>
      </c>
      <c r="N501" s="80">
        <v>1.0999999999999999E-2</v>
      </c>
    </row>
    <row r="502" spans="1:14" ht="15.75" customHeight="1">
      <c r="A502" s="80" t="s">
        <v>19</v>
      </c>
      <c r="B502" s="80" t="s">
        <v>454</v>
      </c>
      <c r="C502" s="80">
        <v>28652601</v>
      </c>
      <c r="D502" s="80">
        <v>28811046</v>
      </c>
      <c r="E502" s="80">
        <v>158446</v>
      </c>
      <c r="F502" s="80">
        <v>251</v>
      </c>
      <c r="G502" s="80">
        <v>193</v>
      </c>
      <c r="H502" s="80">
        <v>58</v>
      </c>
      <c r="I502" s="80">
        <v>0.23100000000000001</v>
      </c>
      <c r="J502" s="80" t="s">
        <v>439</v>
      </c>
      <c r="K502" s="80">
        <v>7</v>
      </c>
      <c r="L502" s="80">
        <v>0.85699999999999998</v>
      </c>
      <c r="M502" s="80">
        <v>3</v>
      </c>
      <c r="N502" s="80">
        <v>0.33300000000000002</v>
      </c>
    </row>
    <row r="503" spans="1:14" ht="15.75" customHeight="1">
      <c r="A503" s="80" t="s">
        <v>19</v>
      </c>
      <c r="B503" s="80" t="s">
        <v>454</v>
      </c>
      <c r="C503" s="80">
        <v>32790679</v>
      </c>
      <c r="D503" s="80">
        <v>33540870</v>
      </c>
      <c r="E503" s="80">
        <v>750192</v>
      </c>
      <c r="F503" s="80">
        <v>2778</v>
      </c>
      <c r="G503" s="80">
        <v>1485</v>
      </c>
      <c r="H503" s="80">
        <v>1293</v>
      </c>
      <c r="I503" s="80">
        <v>0.46500000000000002</v>
      </c>
      <c r="J503" s="80" t="s">
        <v>439</v>
      </c>
      <c r="K503" s="80">
        <v>31</v>
      </c>
      <c r="L503" s="80">
        <v>0.71</v>
      </c>
      <c r="M503" s="80">
        <v>20</v>
      </c>
      <c r="N503" s="80">
        <v>0.4</v>
      </c>
    </row>
    <row r="504" spans="1:14" ht="15.75" customHeight="1">
      <c r="A504" s="80" t="s">
        <v>19</v>
      </c>
      <c r="B504" s="80" t="s">
        <v>454</v>
      </c>
      <c r="C504" s="80">
        <v>34062088</v>
      </c>
      <c r="D504" s="80">
        <v>34067640</v>
      </c>
      <c r="E504" s="80">
        <v>5553</v>
      </c>
      <c r="F504" s="80">
        <v>583</v>
      </c>
      <c r="G504" s="80">
        <v>329</v>
      </c>
      <c r="H504" s="80">
        <v>254</v>
      </c>
      <c r="I504" s="80">
        <v>0.436</v>
      </c>
      <c r="J504" s="80" t="s">
        <v>439</v>
      </c>
      <c r="K504" s="80">
        <v>72</v>
      </c>
      <c r="L504" s="80">
        <v>0.18099999999999999</v>
      </c>
      <c r="M504" s="80">
        <v>33</v>
      </c>
      <c r="N504" s="80">
        <v>0.45500000000000002</v>
      </c>
    </row>
    <row r="505" spans="1:14" ht="15.75" customHeight="1">
      <c r="A505" s="80" t="s">
        <v>19</v>
      </c>
      <c r="B505" s="80" t="s">
        <v>454</v>
      </c>
      <c r="C505" s="80">
        <v>34096344</v>
      </c>
      <c r="D505" s="80">
        <v>34099848</v>
      </c>
      <c r="E505" s="80">
        <v>3505</v>
      </c>
      <c r="F505" s="80">
        <v>310</v>
      </c>
      <c r="G505" s="80">
        <v>201</v>
      </c>
      <c r="H505" s="80">
        <v>109</v>
      </c>
      <c r="I505" s="80">
        <v>0.35199999999999998</v>
      </c>
      <c r="J505" s="80" t="s">
        <v>439</v>
      </c>
      <c r="K505" s="80">
        <v>17</v>
      </c>
      <c r="L505" s="80">
        <v>0.70599999999999996</v>
      </c>
      <c r="M505" s="80">
        <v>6</v>
      </c>
      <c r="N505" s="80">
        <v>0.16700000000000001</v>
      </c>
    </row>
    <row r="506" spans="1:14" ht="15.75" customHeight="1">
      <c r="A506" s="80" t="s">
        <v>19</v>
      </c>
      <c r="B506" s="80" t="s">
        <v>454</v>
      </c>
      <c r="C506" s="80">
        <v>34571510</v>
      </c>
      <c r="D506" s="80">
        <v>34589049</v>
      </c>
      <c r="E506" s="80">
        <v>17540</v>
      </c>
      <c r="F506" s="80">
        <v>18617</v>
      </c>
      <c r="G506" s="80">
        <v>177</v>
      </c>
      <c r="H506" s="80">
        <v>18440</v>
      </c>
      <c r="I506" s="80">
        <v>0.99</v>
      </c>
      <c r="J506" s="80" t="s">
        <v>440</v>
      </c>
      <c r="K506" s="80">
        <v>3</v>
      </c>
      <c r="L506" s="80">
        <v>0.66700000000000004</v>
      </c>
      <c r="M506" s="80">
        <v>870</v>
      </c>
      <c r="N506" s="80">
        <v>0.66300000000000003</v>
      </c>
    </row>
    <row r="507" spans="1:14" ht="15.75" customHeight="1">
      <c r="A507" s="80" t="s">
        <v>19</v>
      </c>
      <c r="B507" s="80" t="s">
        <v>454</v>
      </c>
      <c r="C507" s="80">
        <v>34596348</v>
      </c>
      <c r="D507" s="80">
        <v>36319618</v>
      </c>
      <c r="E507" s="80">
        <v>1723271</v>
      </c>
      <c r="F507" s="80">
        <v>20112</v>
      </c>
      <c r="G507" s="80">
        <v>417</v>
      </c>
      <c r="H507" s="80">
        <v>19695</v>
      </c>
      <c r="I507" s="80">
        <v>0.97899999999999998</v>
      </c>
      <c r="J507" s="80" t="s">
        <v>440</v>
      </c>
      <c r="K507" s="80">
        <v>23</v>
      </c>
      <c r="L507" s="80">
        <v>0.65200000000000002</v>
      </c>
      <c r="M507" s="80">
        <v>374</v>
      </c>
      <c r="N507" s="80">
        <v>0.47099999999999997</v>
      </c>
    </row>
    <row r="508" spans="1:14" ht="15.75" customHeight="1">
      <c r="A508" s="80" t="s">
        <v>19</v>
      </c>
      <c r="B508" s="80" t="s">
        <v>454</v>
      </c>
      <c r="C508" s="80">
        <v>36324954</v>
      </c>
      <c r="D508" s="80">
        <v>36332391</v>
      </c>
      <c r="E508" s="80">
        <v>7438</v>
      </c>
      <c r="F508" s="80">
        <v>40</v>
      </c>
      <c r="G508" s="80">
        <v>2</v>
      </c>
      <c r="H508" s="80">
        <v>38</v>
      </c>
      <c r="I508" s="80">
        <v>0.95</v>
      </c>
      <c r="J508" s="80" t="s">
        <v>201</v>
      </c>
      <c r="K508" s="80">
        <v>0</v>
      </c>
      <c r="L508" s="80" t="s">
        <v>201</v>
      </c>
      <c r="M508" s="80">
        <v>0</v>
      </c>
      <c r="N508" s="80" t="s">
        <v>201</v>
      </c>
    </row>
    <row r="509" spans="1:14" ht="15.75" customHeight="1">
      <c r="A509" s="80" t="s">
        <v>19</v>
      </c>
      <c r="B509" s="80" t="s">
        <v>454</v>
      </c>
      <c r="C509" s="80">
        <v>36334565</v>
      </c>
      <c r="D509" s="80">
        <v>36347007</v>
      </c>
      <c r="E509" s="80">
        <v>12443</v>
      </c>
      <c r="F509" s="80">
        <v>142</v>
      </c>
      <c r="G509" s="80">
        <v>92</v>
      </c>
      <c r="H509" s="80">
        <v>50</v>
      </c>
      <c r="I509" s="80">
        <v>0.35199999999999998</v>
      </c>
      <c r="J509" s="80" t="s">
        <v>439</v>
      </c>
      <c r="K509" s="80">
        <v>13</v>
      </c>
      <c r="L509" s="80">
        <v>1</v>
      </c>
      <c r="M509" s="80">
        <v>9</v>
      </c>
      <c r="N509" s="80">
        <v>0.111</v>
      </c>
    </row>
    <row r="510" spans="1:14" ht="15.75" customHeight="1">
      <c r="A510" s="80" t="s">
        <v>19</v>
      </c>
      <c r="B510" s="80" t="s">
        <v>454</v>
      </c>
      <c r="C510" s="80">
        <v>38265769</v>
      </c>
      <c r="D510" s="80">
        <v>38280683</v>
      </c>
      <c r="E510" s="80">
        <v>14915</v>
      </c>
      <c r="F510" s="80">
        <v>68</v>
      </c>
      <c r="G510" s="80">
        <v>3</v>
      </c>
      <c r="H510" s="80">
        <v>65</v>
      </c>
      <c r="I510" s="80">
        <v>0.95599999999999996</v>
      </c>
      <c r="J510" s="80" t="s">
        <v>440</v>
      </c>
      <c r="K510" s="80">
        <v>0</v>
      </c>
      <c r="L510" s="80" t="s">
        <v>201</v>
      </c>
      <c r="M510" s="80">
        <v>2</v>
      </c>
      <c r="N510" s="80">
        <v>0.5</v>
      </c>
    </row>
    <row r="511" spans="1:14" ht="15.75" customHeight="1">
      <c r="A511" s="80" t="s">
        <v>19</v>
      </c>
      <c r="B511" s="80" t="s">
        <v>454</v>
      </c>
      <c r="C511" s="80">
        <v>46382555</v>
      </c>
      <c r="D511" s="80">
        <v>46401604</v>
      </c>
      <c r="E511" s="80">
        <v>19050</v>
      </c>
      <c r="F511" s="80">
        <v>44217</v>
      </c>
      <c r="G511" s="80">
        <v>664</v>
      </c>
      <c r="H511" s="80">
        <v>43553</v>
      </c>
      <c r="I511" s="80">
        <v>0.98499999999999999</v>
      </c>
      <c r="J511" s="80" t="s">
        <v>440</v>
      </c>
      <c r="K511" s="80">
        <v>14</v>
      </c>
      <c r="L511" s="80">
        <v>0.92900000000000005</v>
      </c>
      <c r="M511" s="80">
        <v>1506</v>
      </c>
      <c r="N511" s="80">
        <v>0.56299999999999994</v>
      </c>
    </row>
    <row r="512" spans="1:14" ht="15.75" customHeight="1">
      <c r="A512" s="80" t="s">
        <v>19</v>
      </c>
      <c r="B512" s="80" t="s">
        <v>454</v>
      </c>
      <c r="C512" s="80">
        <v>55815554</v>
      </c>
      <c r="D512" s="80">
        <v>55835064</v>
      </c>
      <c r="E512" s="80">
        <v>19511</v>
      </c>
      <c r="F512" s="80">
        <v>330</v>
      </c>
      <c r="G512" s="80">
        <v>232</v>
      </c>
      <c r="H512" s="80">
        <v>98</v>
      </c>
      <c r="I512" s="80">
        <v>0.29699999999999999</v>
      </c>
      <c r="J512" s="80" t="s">
        <v>439</v>
      </c>
      <c r="K512" s="80">
        <v>42</v>
      </c>
      <c r="L512" s="80">
        <v>0.57099999999999995</v>
      </c>
      <c r="M512" s="80">
        <v>15</v>
      </c>
      <c r="N512" s="80">
        <v>1</v>
      </c>
    </row>
    <row r="513" spans="1:14" ht="15.75" customHeight="1">
      <c r="A513" s="80" t="s">
        <v>19</v>
      </c>
      <c r="B513" s="80" t="s">
        <v>454</v>
      </c>
      <c r="C513" s="80">
        <v>70121788</v>
      </c>
      <c r="D513" s="80">
        <v>70166477</v>
      </c>
      <c r="E513" s="80">
        <v>44690</v>
      </c>
      <c r="F513" s="80">
        <v>951</v>
      </c>
      <c r="G513" s="80">
        <v>486</v>
      </c>
      <c r="H513" s="80">
        <v>465</v>
      </c>
      <c r="I513" s="80">
        <v>0.48899999999999999</v>
      </c>
      <c r="J513" s="80" t="s">
        <v>439</v>
      </c>
      <c r="K513" s="80">
        <v>118</v>
      </c>
      <c r="L513" s="80">
        <v>1</v>
      </c>
      <c r="M513" s="80">
        <v>94</v>
      </c>
      <c r="N513" s="80">
        <v>2.1000000000000001E-2</v>
      </c>
    </row>
    <row r="514" spans="1:14" ht="15.75" customHeight="1">
      <c r="A514" s="80" t="s">
        <v>19</v>
      </c>
      <c r="B514" s="80" t="s">
        <v>454</v>
      </c>
      <c r="C514" s="80">
        <v>74408184</v>
      </c>
      <c r="D514" s="80">
        <v>74419503</v>
      </c>
      <c r="E514" s="80">
        <v>11320</v>
      </c>
      <c r="F514" s="80">
        <v>253</v>
      </c>
      <c r="G514" s="80">
        <v>174</v>
      </c>
      <c r="H514" s="80">
        <v>79</v>
      </c>
      <c r="I514" s="80">
        <v>0.312</v>
      </c>
      <c r="J514" s="80" t="s">
        <v>439</v>
      </c>
      <c r="K514" s="80">
        <v>0</v>
      </c>
      <c r="L514" s="80" t="s">
        <v>201</v>
      </c>
      <c r="M514" s="80">
        <v>0</v>
      </c>
      <c r="N514" s="80" t="s">
        <v>201</v>
      </c>
    </row>
    <row r="515" spans="1:14" ht="15.75" customHeight="1">
      <c r="A515" s="80" t="s">
        <v>19</v>
      </c>
      <c r="B515" s="80" t="s">
        <v>454</v>
      </c>
      <c r="C515" s="80">
        <v>75206043</v>
      </c>
      <c r="D515" s="80">
        <v>75223587</v>
      </c>
      <c r="E515" s="80">
        <v>17545</v>
      </c>
      <c r="F515" s="80">
        <v>207</v>
      </c>
      <c r="G515" s="80">
        <v>10</v>
      </c>
      <c r="H515" s="80">
        <v>197</v>
      </c>
      <c r="I515" s="80">
        <v>0.95199999999999996</v>
      </c>
      <c r="J515" s="80" t="s">
        <v>440</v>
      </c>
      <c r="K515" s="80">
        <v>0</v>
      </c>
      <c r="L515" s="80" t="s">
        <v>201</v>
      </c>
      <c r="M515" s="80">
        <v>0</v>
      </c>
      <c r="N515" s="80" t="s">
        <v>201</v>
      </c>
    </row>
    <row r="516" spans="1:14" ht="15.75" customHeight="1">
      <c r="A516" s="80" t="s">
        <v>19</v>
      </c>
      <c r="B516" s="80" t="s">
        <v>454</v>
      </c>
      <c r="C516" s="80">
        <v>90105561</v>
      </c>
      <c r="D516" s="80">
        <v>90228346</v>
      </c>
      <c r="E516" s="80">
        <v>122786</v>
      </c>
      <c r="F516" s="80">
        <v>222</v>
      </c>
      <c r="G516" s="80">
        <v>145</v>
      </c>
      <c r="H516" s="80">
        <v>77</v>
      </c>
      <c r="I516" s="80">
        <v>0.34699999999999998</v>
      </c>
      <c r="J516" s="80" t="s">
        <v>439</v>
      </c>
      <c r="K516" s="80">
        <v>4</v>
      </c>
      <c r="L516" s="80">
        <v>0.5</v>
      </c>
      <c r="M516" s="80">
        <v>2</v>
      </c>
      <c r="N516" s="80">
        <v>1</v>
      </c>
    </row>
    <row r="517" spans="1:14" ht="15.75" customHeight="1">
      <c r="A517" s="80" t="s">
        <v>19</v>
      </c>
      <c r="B517" s="80" t="s">
        <v>455</v>
      </c>
      <c r="C517" s="80">
        <v>16754544</v>
      </c>
      <c r="D517" s="80">
        <v>16845398</v>
      </c>
      <c r="E517" s="80">
        <v>90855</v>
      </c>
      <c r="F517" s="80">
        <v>987</v>
      </c>
      <c r="G517" s="80">
        <v>570</v>
      </c>
      <c r="H517" s="80">
        <v>417</v>
      </c>
      <c r="I517" s="80">
        <v>0.42199999999999999</v>
      </c>
      <c r="J517" s="80" t="s">
        <v>439</v>
      </c>
      <c r="K517" s="80">
        <v>66</v>
      </c>
      <c r="L517" s="80">
        <v>0.48499999999999999</v>
      </c>
      <c r="M517" s="80">
        <v>43</v>
      </c>
      <c r="N517" s="80">
        <v>0.83699999999999997</v>
      </c>
    </row>
    <row r="518" spans="1:14" ht="15.75" customHeight="1">
      <c r="A518" s="80" t="s">
        <v>19</v>
      </c>
      <c r="B518" s="80" t="s">
        <v>455</v>
      </c>
      <c r="C518" s="80">
        <v>18423506</v>
      </c>
      <c r="D518" s="80">
        <v>18512829</v>
      </c>
      <c r="E518" s="80">
        <v>89324</v>
      </c>
      <c r="F518" s="80">
        <v>614</v>
      </c>
      <c r="G518" s="80">
        <v>325</v>
      </c>
      <c r="H518" s="80">
        <v>289</v>
      </c>
      <c r="I518" s="80">
        <v>0.47099999999999997</v>
      </c>
      <c r="J518" s="80" t="s">
        <v>439</v>
      </c>
      <c r="K518" s="80">
        <v>64</v>
      </c>
      <c r="L518" s="80">
        <v>1</v>
      </c>
      <c r="M518" s="80">
        <v>74</v>
      </c>
      <c r="N518" s="80">
        <v>0.20300000000000001</v>
      </c>
    </row>
    <row r="519" spans="1:14" ht="15.75" customHeight="1">
      <c r="A519" s="80" t="s">
        <v>19</v>
      </c>
      <c r="B519" s="80" t="s">
        <v>455</v>
      </c>
      <c r="C519" s="80">
        <v>19029552</v>
      </c>
      <c r="D519" s="80">
        <v>19232748</v>
      </c>
      <c r="E519" s="80">
        <v>203197</v>
      </c>
      <c r="F519" s="80">
        <v>170</v>
      </c>
      <c r="G519" s="80">
        <v>89</v>
      </c>
      <c r="H519" s="80">
        <v>81</v>
      </c>
      <c r="I519" s="80">
        <v>0.47599999999999998</v>
      </c>
      <c r="J519" s="80" t="s">
        <v>439</v>
      </c>
      <c r="K519" s="80">
        <v>0</v>
      </c>
      <c r="L519" s="80" t="s">
        <v>201</v>
      </c>
      <c r="M519" s="80">
        <v>0</v>
      </c>
      <c r="N519" s="80" t="s">
        <v>201</v>
      </c>
    </row>
    <row r="520" spans="1:14" ht="15.75" customHeight="1">
      <c r="A520" s="80" t="s">
        <v>19</v>
      </c>
      <c r="B520" s="80" t="s">
        <v>455</v>
      </c>
      <c r="C520" s="80">
        <v>21400640</v>
      </c>
      <c r="D520" s="80">
        <v>21450526</v>
      </c>
      <c r="E520" s="80">
        <v>49887</v>
      </c>
      <c r="F520" s="80">
        <v>959</v>
      </c>
      <c r="G520" s="80">
        <v>697</v>
      </c>
      <c r="H520" s="80">
        <v>262</v>
      </c>
      <c r="I520" s="80">
        <v>0.27300000000000002</v>
      </c>
      <c r="J520" s="80" t="s">
        <v>439</v>
      </c>
      <c r="K520" s="80">
        <v>172</v>
      </c>
      <c r="L520" s="80">
        <v>1</v>
      </c>
      <c r="M520" s="80">
        <v>105</v>
      </c>
      <c r="N520" s="80">
        <v>1.9E-2</v>
      </c>
    </row>
    <row r="521" spans="1:14" ht="15.75" customHeight="1">
      <c r="A521" s="80" t="s">
        <v>19</v>
      </c>
      <c r="B521" s="80" t="s">
        <v>455</v>
      </c>
      <c r="C521" s="80">
        <v>21649035</v>
      </c>
      <c r="D521" s="80">
        <v>21678194</v>
      </c>
      <c r="E521" s="80">
        <v>29160</v>
      </c>
      <c r="F521" s="80">
        <v>1061</v>
      </c>
      <c r="G521" s="80">
        <v>631</v>
      </c>
      <c r="H521" s="80">
        <v>430</v>
      </c>
      <c r="I521" s="80">
        <v>0.40500000000000003</v>
      </c>
      <c r="J521" s="80" t="s">
        <v>439</v>
      </c>
      <c r="K521" s="80">
        <v>437</v>
      </c>
      <c r="L521" s="80">
        <v>0.373</v>
      </c>
      <c r="M521" s="80">
        <v>325</v>
      </c>
      <c r="N521" s="80">
        <v>0.59699999999999998</v>
      </c>
    </row>
    <row r="522" spans="1:14" ht="15.75" customHeight="1">
      <c r="A522" s="80" t="s">
        <v>19</v>
      </c>
      <c r="B522" s="80" t="s">
        <v>455</v>
      </c>
      <c r="C522" s="80">
        <v>21687297</v>
      </c>
      <c r="D522" s="80">
        <v>21824188</v>
      </c>
      <c r="E522" s="80">
        <v>136892</v>
      </c>
      <c r="F522" s="80">
        <v>2054</v>
      </c>
      <c r="G522" s="80">
        <v>1434</v>
      </c>
      <c r="H522" s="80">
        <v>620</v>
      </c>
      <c r="I522" s="80">
        <v>0.30199999999999999</v>
      </c>
      <c r="J522" s="80" t="s">
        <v>439</v>
      </c>
      <c r="K522" s="80">
        <v>411</v>
      </c>
      <c r="L522" s="80">
        <v>1.2E-2</v>
      </c>
      <c r="M522" s="80">
        <v>293</v>
      </c>
      <c r="N522" s="80">
        <v>0.97299999999999998</v>
      </c>
    </row>
    <row r="523" spans="1:14" ht="15.75" customHeight="1">
      <c r="A523" s="80" t="s">
        <v>19</v>
      </c>
      <c r="B523" s="80" t="s">
        <v>455</v>
      </c>
      <c r="C523" s="80">
        <v>21884493</v>
      </c>
      <c r="D523" s="80">
        <v>22060299</v>
      </c>
      <c r="E523" s="80">
        <v>175807</v>
      </c>
      <c r="F523" s="80">
        <v>1804</v>
      </c>
      <c r="G523" s="80">
        <v>1046</v>
      </c>
      <c r="H523" s="80">
        <v>758</v>
      </c>
      <c r="I523" s="80">
        <v>0.42</v>
      </c>
      <c r="J523" s="80" t="s">
        <v>439</v>
      </c>
      <c r="K523" s="80">
        <v>46</v>
      </c>
      <c r="L523" s="80">
        <v>0.67400000000000004</v>
      </c>
      <c r="M523" s="80">
        <v>32</v>
      </c>
      <c r="N523" s="80">
        <v>0.5</v>
      </c>
    </row>
    <row r="524" spans="1:14" ht="15.75" customHeight="1">
      <c r="A524" s="80" t="s">
        <v>19</v>
      </c>
      <c r="B524" s="80" t="s">
        <v>455</v>
      </c>
      <c r="C524" s="80">
        <v>22125930</v>
      </c>
      <c r="D524" s="80">
        <v>22158426</v>
      </c>
      <c r="E524" s="80">
        <v>32497</v>
      </c>
      <c r="F524" s="80">
        <v>560</v>
      </c>
      <c r="G524" s="80">
        <v>390</v>
      </c>
      <c r="H524" s="80">
        <v>170</v>
      </c>
      <c r="I524" s="80">
        <v>0.30399999999999999</v>
      </c>
      <c r="J524" s="80" t="s">
        <v>439</v>
      </c>
      <c r="K524" s="80">
        <v>334</v>
      </c>
      <c r="L524" s="80">
        <v>0.51800000000000002</v>
      </c>
      <c r="M524" s="80">
        <v>152</v>
      </c>
      <c r="N524" s="80">
        <v>0.98699999999999999</v>
      </c>
    </row>
    <row r="525" spans="1:14" ht="15.75" customHeight="1">
      <c r="A525" s="80" t="s">
        <v>19</v>
      </c>
      <c r="B525" s="80" t="s">
        <v>455</v>
      </c>
      <c r="C525" s="80">
        <v>26880784</v>
      </c>
      <c r="D525" s="80">
        <v>26885981</v>
      </c>
      <c r="E525" s="80">
        <v>5198</v>
      </c>
      <c r="F525" s="80">
        <v>1278</v>
      </c>
      <c r="G525" s="80">
        <v>5</v>
      </c>
      <c r="H525" s="80">
        <v>1273</v>
      </c>
      <c r="I525" s="80">
        <v>0.996</v>
      </c>
      <c r="J525" s="80" t="s">
        <v>440</v>
      </c>
      <c r="K525" s="80">
        <v>0</v>
      </c>
      <c r="L525" s="80" t="s">
        <v>201</v>
      </c>
      <c r="M525" s="80">
        <v>287</v>
      </c>
      <c r="N525" s="80">
        <v>0.75600000000000001</v>
      </c>
    </row>
    <row r="526" spans="1:14" ht="15.75" customHeight="1">
      <c r="A526" s="80" t="s">
        <v>19</v>
      </c>
      <c r="B526" s="80" t="s">
        <v>455</v>
      </c>
      <c r="C526" s="80">
        <v>26935980</v>
      </c>
      <c r="D526" s="80">
        <v>26941257</v>
      </c>
      <c r="E526" s="80">
        <v>5278</v>
      </c>
      <c r="F526" s="80">
        <v>712</v>
      </c>
      <c r="G526" s="80">
        <v>447</v>
      </c>
      <c r="H526" s="80">
        <v>265</v>
      </c>
      <c r="I526" s="80">
        <v>0.372</v>
      </c>
      <c r="J526" s="80" t="s">
        <v>439</v>
      </c>
      <c r="K526" s="80">
        <v>0</v>
      </c>
      <c r="L526" s="80" t="s">
        <v>201</v>
      </c>
      <c r="M526" s="80">
        <v>1</v>
      </c>
      <c r="N526" s="80">
        <v>0</v>
      </c>
    </row>
    <row r="527" spans="1:14" ht="15.75" customHeight="1">
      <c r="A527" s="80" t="s">
        <v>19</v>
      </c>
      <c r="B527" s="80" t="s">
        <v>455</v>
      </c>
      <c r="C527" s="80">
        <v>30621716</v>
      </c>
      <c r="D527" s="80">
        <v>30625809</v>
      </c>
      <c r="E527" s="80">
        <v>4094</v>
      </c>
      <c r="F527" s="80">
        <v>44</v>
      </c>
      <c r="G527" s="80">
        <v>44</v>
      </c>
      <c r="H527" s="80">
        <v>0</v>
      </c>
      <c r="I527" s="80">
        <v>0</v>
      </c>
      <c r="J527" s="80" t="s">
        <v>201</v>
      </c>
      <c r="K527" s="80">
        <v>1</v>
      </c>
      <c r="L527" s="80">
        <v>0</v>
      </c>
      <c r="M527" s="80">
        <v>0</v>
      </c>
      <c r="N527" s="80" t="s">
        <v>201</v>
      </c>
    </row>
    <row r="528" spans="1:14" ht="15.75" customHeight="1">
      <c r="A528" s="80" t="s">
        <v>19</v>
      </c>
      <c r="B528" s="80" t="s">
        <v>455</v>
      </c>
      <c r="C528" s="80">
        <v>43231105</v>
      </c>
      <c r="D528" s="80">
        <v>43234307</v>
      </c>
      <c r="E528" s="80">
        <v>3203</v>
      </c>
      <c r="F528" s="80">
        <v>11</v>
      </c>
      <c r="G528" s="80">
        <v>7</v>
      </c>
      <c r="H528" s="80">
        <v>4</v>
      </c>
      <c r="I528" s="80">
        <v>0.36399999999999999</v>
      </c>
      <c r="J528" s="80" t="s">
        <v>201</v>
      </c>
      <c r="K528" s="80">
        <v>0</v>
      </c>
      <c r="L528" s="80" t="s">
        <v>201</v>
      </c>
      <c r="M528" s="80">
        <v>0</v>
      </c>
      <c r="N528" s="80" t="s">
        <v>201</v>
      </c>
    </row>
    <row r="529" spans="1:14" ht="15.75" customHeight="1">
      <c r="A529" s="80" t="s">
        <v>19</v>
      </c>
      <c r="B529" s="80" t="s">
        <v>455</v>
      </c>
      <c r="C529" s="80">
        <v>43234310</v>
      </c>
      <c r="D529" s="80">
        <v>43323702</v>
      </c>
      <c r="E529" s="80">
        <v>89393</v>
      </c>
      <c r="F529" s="80">
        <v>237</v>
      </c>
      <c r="G529" s="80">
        <v>10</v>
      </c>
      <c r="H529" s="80">
        <v>227</v>
      </c>
      <c r="I529" s="80">
        <v>0.95799999999999996</v>
      </c>
      <c r="J529" s="80" t="s">
        <v>440</v>
      </c>
      <c r="K529" s="80">
        <v>0</v>
      </c>
      <c r="L529" s="80" t="s">
        <v>201</v>
      </c>
      <c r="M529" s="80">
        <v>0</v>
      </c>
      <c r="N529" s="80" t="s">
        <v>201</v>
      </c>
    </row>
    <row r="530" spans="1:14" ht="15.75" customHeight="1">
      <c r="A530" s="80" t="s">
        <v>19</v>
      </c>
      <c r="B530" s="80" t="s">
        <v>455</v>
      </c>
      <c r="C530" s="80">
        <v>64892605</v>
      </c>
      <c r="D530" s="80">
        <v>64904809</v>
      </c>
      <c r="E530" s="80">
        <v>12205</v>
      </c>
      <c r="F530" s="80">
        <v>42</v>
      </c>
      <c r="G530" s="80">
        <v>42</v>
      </c>
      <c r="H530" s="80">
        <v>0</v>
      </c>
      <c r="I530" s="80">
        <v>0</v>
      </c>
      <c r="J530" s="80" t="s">
        <v>201</v>
      </c>
      <c r="K530" s="80">
        <v>0</v>
      </c>
      <c r="L530" s="80" t="s">
        <v>201</v>
      </c>
      <c r="M530" s="80">
        <v>0</v>
      </c>
      <c r="N530" s="80" t="s">
        <v>201</v>
      </c>
    </row>
    <row r="531" spans="1:14" ht="15.75" customHeight="1">
      <c r="A531" s="80" t="s">
        <v>19</v>
      </c>
      <c r="B531" s="80" t="s">
        <v>455</v>
      </c>
      <c r="C531" s="80">
        <v>66798412</v>
      </c>
      <c r="D531" s="80">
        <v>66799781</v>
      </c>
      <c r="E531" s="80">
        <v>1370</v>
      </c>
      <c r="F531" s="80">
        <v>154</v>
      </c>
      <c r="G531" s="80">
        <v>83</v>
      </c>
      <c r="H531" s="80">
        <v>71</v>
      </c>
      <c r="I531" s="80">
        <v>0.46100000000000002</v>
      </c>
      <c r="J531" s="80" t="s">
        <v>439</v>
      </c>
      <c r="K531" s="80">
        <v>1</v>
      </c>
      <c r="L531" s="80">
        <v>0</v>
      </c>
      <c r="M531" s="80">
        <v>0</v>
      </c>
      <c r="N531" s="80" t="s">
        <v>201</v>
      </c>
    </row>
    <row r="532" spans="1:14" ht="15.75" customHeight="1">
      <c r="A532" s="80" t="s">
        <v>19</v>
      </c>
      <c r="B532" s="80" t="s">
        <v>456</v>
      </c>
      <c r="C532" s="80">
        <v>106211</v>
      </c>
      <c r="D532" s="80">
        <v>112852</v>
      </c>
      <c r="E532" s="80">
        <v>6642</v>
      </c>
      <c r="F532" s="80">
        <v>3918</v>
      </c>
      <c r="G532" s="80">
        <v>1925</v>
      </c>
      <c r="H532" s="80">
        <v>1993</v>
      </c>
      <c r="I532" s="80">
        <v>0.50900000000000001</v>
      </c>
      <c r="J532" s="80" t="s">
        <v>439</v>
      </c>
      <c r="K532" s="80">
        <v>9</v>
      </c>
      <c r="L532" s="80">
        <v>0.77800000000000002</v>
      </c>
      <c r="M532" s="80">
        <v>0</v>
      </c>
      <c r="N532" s="80" t="s">
        <v>201</v>
      </c>
    </row>
    <row r="533" spans="1:14" ht="15.75" customHeight="1">
      <c r="A533" s="80" t="s">
        <v>19</v>
      </c>
      <c r="B533" s="80" t="s">
        <v>456</v>
      </c>
      <c r="C533" s="80">
        <v>12144901</v>
      </c>
      <c r="D533" s="80">
        <v>12150226</v>
      </c>
      <c r="E533" s="80">
        <v>5326</v>
      </c>
      <c r="F533" s="80">
        <v>39</v>
      </c>
      <c r="G533" s="80">
        <v>3</v>
      </c>
      <c r="H533" s="80">
        <v>36</v>
      </c>
      <c r="I533" s="80">
        <v>0.92300000000000004</v>
      </c>
      <c r="J533" s="80" t="s">
        <v>201</v>
      </c>
      <c r="K533" s="80">
        <v>0</v>
      </c>
      <c r="L533" s="80" t="s">
        <v>201</v>
      </c>
      <c r="M533" s="80">
        <v>1</v>
      </c>
      <c r="N533" s="80">
        <v>1</v>
      </c>
    </row>
    <row r="534" spans="1:14" ht="15.75" customHeight="1">
      <c r="A534" s="80" t="s">
        <v>19</v>
      </c>
      <c r="B534" s="80" t="s">
        <v>456</v>
      </c>
      <c r="C534" s="80">
        <v>15385304</v>
      </c>
      <c r="D534" s="80">
        <v>15400250</v>
      </c>
      <c r="E534" s="80">
        <v>14947</v>
      </c>
      <c r="F534" s="80">
        <v>291</v>
      </c>
      <c r="G534" s="80">
        <v>231</v>
      </c>
      <c r="H534" s="80">
        <v>60</v>
      </c>
      <c r="I534" s="80">
        <v>0.20599999999999999</v>
      </c>
      <c r="J534" s="80" t="s">
        <v>439</v>
      </c>
      <c r="K534" s="80">
        <v>146</v>
      </c>
      <c r="L534" s="80">
        <v>0.32900000000000001</v>
      </c>
      <c r="M534" s="80">
        <v>51</v>
      </c>
      <c r="N534" s="80">
        <v>1</v>
      </c>
    </row>
    <row r="535" spans="1:14" ht="15.75" customHeight="1">
      <c r="A535" s="80" t="s">
        <v>19</v>
      </c>
      <c r="B535" s="80" t="s">
        <v>456</v>
      </c>
      <c r="C535" s="80">
        <v>20561578</v>
      </c>
      <c r="D535" s="80">
        <v>20604950</v>
      </c>
      <c r="E535" s="80">
        <v>43373</v>
      </c>
      <c r="F535" s="80">
        <v>304</v>
      </c>
      <c r="G535" s="80">
        <v>7</v>
      </c>
      <c r="H535" s="80">
        <v>297</v>
      </c>
      <c r="I535" s="80">
        <v>0.97699999999999998</v>
      </c>
      <c r="J535" s="80" t="s">
        <v>440</v>
      </c>
      <c r="K535" s="80">
        <v>0</v>
      </c>
      <c r="L535" s="80" t="s">
        <v>201</v>
      </c>
      <c r="M535" s="80">
        <v>12</v>
      </c>
      <c r="N535" s="80">
        <v>0.66700000000000004</v>
      </c>
    </row>
    <row r="536" spans="1:14" ht="15.75" customHeight="1">
      <c r="A536" s="80" t="s">
        <v>19</v>
      </c>
      <c r="B536" s="80" t="s">
        <v>456</v>
      </c>
      <c r="C536" s="80">
        <v>20814760</v>
      </c>
      <c r="D536" s="80">
        <v>20839319</v>
      </c>
      <c r="E536" s="80">
        <v>24560</v>
      </c>
      <c r="F536" s="80">
        <v>145</v>
      </c>
      <c r="G536" s="80">
        <v>1</v>
      </c>
      <c r="H536" s="80">
        <v>144</v>
      </c>
      <c r="I536" s="80">
        <v>0.99299999999999999</v>
      </c>
      <c r="J536" s="80" t="s">
        <v>440</v>
      </c>
      <c r="K536" s="80">
        <v>0</v>
      </c>
      <c r="L536" s="80" t="s">
        <v>201</v>
      </c>
      <c r="M536" s="80">
        <v>18</v>
      </c>
      <c r="N536" s="80">
        <v>0.55600000000000005</v>
      </c>
    </row>
    <row r="537" spans="1:14" ht="15.75" customHeight="1">
      <c r="A537" s="80" t="s">
        <v>19</v>
      </c>
      <c r="B537" s="80" t="s">
        <v>456</v>
      </c>
      <c r="C537" s="80">
        <v>20948627</v>
      </c>
      <c r="D537" s="80">
        <v>20958852</v>
      </c>
      <c r="E537" s="80">
        <v>10226</v>
      </c>
      <c r="F537" s="80">
        <v>61</v>
      </c>
      <c r="G537" s="80">
        <v>49</v>
      </c>
      <c r="H537" s="80">
        <v>12</v>
      </c>
      <c r="I537" s="80">
        <v>0.19700000000000001</v>
      </c>
      <c r="J537" s="80" t="s">
        <v>439</v>
      </c>
      <c r="K537" s="80">
        <v>0</v>
      </c>
      <c r="L537" s="80" t="s">
        <v>201</v>
      </c>
      <c r="M537" s="80">
        <v>1</v>
      </c>
      <c r="N537" s="80">
        <v>1</v>
      </c>
    </row>
    <row r="538" spans="1:14" ht="15.75" customHeight="1">
      <c r="A538" s="80" t="s">
        <v>19</v>
      </c>
      <c r="B538" s="80" t="s">
        <v>456</v>
      </c>
      <c r="C538" s="80">
        <v>79014384</v>
      </c>
      <c r="D538" s="80">
        <v>79017391</v>
      </c>
      <c r="E538" s="80">
        <v>3008</v>
      </c>
      <c r="F538" s="80">
        <v>49</v>
      </c>
      <c r="G538" s="80">
        <v>48</v>
      </c>
      <c r="H538" s="80">
        <v>1</v>
      </c>
      <c r="I538" s="80">
        <v>0.02</v>
      </c>
      <c r="J538" s="80" t="s">
        <v>201</v>
      </c>
      <c r="K538" s="80">
        <v>0</v>
      </c>
      <c r="L538" s="80" t="s">
        <v>201</v>
      </c>
      <c r="M538" s="80">
        <v>0</v>
      </c>
      <c r="N538" s="80" t="s">
        <v>201</v>
      </c>
    </row>
    <row r="539" spans="1:14" ht="15.75" customHeight="1">
      <c r="A539" s="80" t="s">
        <v>19</v>
      </c>
      <c r="B539" s="80" t="s">
        <v>457</v>
      </c>
      <c r="C539" s="80">
        <v>60000</v>
      </c>
      <c r="D539" s="80">
        <v>140628</v>
      </c>
      <c r="E539" s="80">
        <v>80629</v>
      </c>
      <c r="F539" s="80">
        <v>111</v>
      </c>
      <c r="G539" s="80">
        <v>56</v>
      </c>
      <c r="H539" s="80">
        <v>55</v>
      </c>
      <c r="I539" s="80">
        <v>0.495</v>
      </c>
      <c r="J539" s="80" t="s">
        <v>439</v>
      </c>
      <c r="K539" s="80">
        <v>1</v>
      </c>
      <c r="L539" s="80">
        <v>1</v>
      </c>
      <c r="M539" s="80">
        <v>2</v>
      </c>
      <c r="N539" s="80">
        <v>1</v>
      </c>
    </row>
    <row r="540" spans="1:14" ht="15.75" customHeight="1">
      <c r="A540" s="80" t="s">
        <v>19</v>
      </c>
      <c r="B540" s="80" t="s">
        <v>457</v>
      </c>
      <c r="C540" s="80">
        <v>3332194</v>
      </c>
      <c r="D540" s="80">
        <v>3333030</v>
      </c>
      <c r="E540" s="80">
        <v>837</v>
      </c>
      <c r="F540" s="80">
        <v>21</v>
      </c>
      <c r="G540" s="80">
        <v>16</v>
      </c>
      <c r="H540" s="80">
        <v>5</v>
      </c>
      <c r="I540" s="80">
        <v>0.23799999999999999</v>
      </c>
      <c r="J540" s="80" t="s">
        <v>201</v>
      </c>
      <c r="K540" s="80">
        <v>1</v>
      </c>
      <c r="L540" s="80">
        <v>1</v>
      </c>
      <c r="M540" s="80">
        <v>0</v>
      </c>
      <c r="N540" s="80" t="s">
        <v>201</v>
      </c>
    </row>
    <row r="541" spans="1:14" ht="15.75" customHeight="1">
      <c r="A541" s="80" t="s">
        <v>19</v>
      </c>
      <c r="B541" s="80" t="s">
        <v>457</v>
      </c>
      <c r="C541" s="80">
        <v>7022269</v>
      </c>
      <c r="D541" s="80">
        <v>7064756</v>
      </c>
      <c r="E541" s="80">
        <v>42488</v>
      </c>
      <c r="F541" s="80">
        <v>87</v>
      </c>
      <c r="G541" s="80">
        <v>58</v>
      </c>
      <c r="H541" s="80">
        <v>29</v>
      </c>
      <c r="I541" s="80">
        <v>0.33300000000000002</v>
      </c>
      <c r="J541" s="80" t="s">
        <v>439</v>
      </c>
      <c r="K541" s="80">
        <v>0</v>
      </c>
      <c r="L541" s="80" t="s">
        <v>201</v>
      </c>
      <c r="M541" s="80">
        <v>0</v>
      </c>
      <c r="N541" s="80" t="s">
        <v>201</v>
      </c>
    </row>
    <row r="542" spans="1:14" ht="15.75" customHeight="1">
      <c r="A542" s="80" t="s">
        <v>19</v>
      </c>
      <c r="B542" s="80" t="s">
        <v>457</v>
      </c>
      <c r="C542" s="80">
        <v>24332687</v>
      </c>
      <c r="D542" s="80">
        <v>24448981</v>
      </c>
      <c r="E542" s="80">
        <v>116295</v>
      </c>
      <c r="F542" s="80">
        <v>1730</v>
      </c>
      <c r="G542" s="80">
        <v>1248</v>
      </c>
      <c r="H542" s="80">
        <v>482</v>
      </c>
      <c r="I542" s="80">
        <v>0.27900000000000003</v>
      </c>
      <c r="J542" s="80" t="s">
        <v>439</v>
      </c>
      <c r="K542" s="80">
        <v>468</v>
      </c>
      <c r="L542" s="80">
        <v>0.70299999999999996</v>
      </c>
      <c r="M542" s="80">
        <v>202</v>
      </c>
      <c r="N542" s="80">
        <v>5.0000000000000001E-3</v>
      </c>
    </row>
    <row r="543" spans="1:14" ht="15.75" customHeight="1">
      <c r="A543" s="80" t="s">
        <v>19</v>
      </c>
      <c r="B543" s="80" t="s">
        <v>457</v>
      </c>
      <c r="C543" s="80">
        <v>38773571</v>
      </c>
      <c r="D543" s="80">
        <v>38791551</v>
      </c>
      <c r="E543" s="80">
        <v>17981</v>
      </c>
      <c r="F543" s="80">
        <v>157</v>
      </c>
      <c r="G543" s="80">
        <v>5</v>
      </c>
      <c r="H543" s="80">
        <v>152</v>
      </c>
      <c r="I543" s="80">
        <v>0.96799999999999997</v>
      </c>
      <c r="J543" s="80" t="s">
        <v>440</v>
      </c>
      <c r="K543" s="80">
        <v>0</v>
      </c>
      <c r="L543" s="80" t="s">
        <v>201</v>
      </c>
      <c r="M543" s="80">
        <v>16</v>
      </c>
      <c r="N543" s="80">
        <v>0.81200000000000006</v>
      </c>
    </row>
    <row r="544" spans="1:14" ht="15.75" customHeight="1">
      <c r="A544" s="80" t="s">
        <v>19</v>
      </c>
      <c r="B544" s="80" t="s">
        <v>457</v>
      </c>
      <c r="C544" s="80">
        <v>50604046</v>
      </c>
      <c r="D544" s="80">
        <v>50609088</v>
      </c>
      <c r="E544" s="80">
        <v>5043</v>
      </c>
      <c r="F544" s="80">
        <v>44</v>
      </c>
      <c r="G544" s="80">
        <v>44</v>
      </c>
      <c r="H544" s="80">
        <v>0</v>
      </c>
      <c r="I544" s="80">
        <v>0</v>
      </c>
      <c r="J544" s="80" t="s">
        <v>201</v>
      </c>
      <c r="K544" s="80">
        <v>12</v>
      </c>
      <c r="L544" s="80">
        <v>0.25</v>
      </c>
      <c r="M544" s="80">
        <v>0</v>
      </c>
      <c r="N544" s="80" t="s">
        <v>201</v>
      </c>
    </row>
    <row r="545" spans="1:14" ht="15.75" customHeight="1">
      <c r="A545" s="80" t="s">
        <v>19</v>
      </c>
      <c r="B545" s="80" t="s">
        <v>458</v>
      </c>
      <c r="C545" s="80">
        <v>60000</v>
      </c>
      <c r="D545" s="80">
        <v>68791</v>
      </c>
      <c r="E545" s="80">
        <v>8792</v>
      </c>
      <c r="F545" s="80">
        <v>394</v>
      </c>
      <c r="G545" s="80">
        <v>274</v>
      </c>
      <c r="H545" s="80">
        <v>120</v>
      </c>
      <c r="I545" s="80">
        <v>0.30499999999999999</v>
      </c>
      <c r="J545" s="80" t="s">
        <v>439</v>
      </c>
      <c r="K545" s="80">
        <v>0</v>
      </c>
      <c r="L545" s="80" t="s">
        <v>201</v>
      </c>
      <c r="M545" s="80">
        <v>0</v>
      </c>
      <c r="N545" s="80" t="s">
        <v>201</v>
      </c>
    </row>
    <row r="546" spans="1:14" ht="15.75" customHeight="1">
      <c r="A546" s="80" t="s">
        <v>19</v>
      </c>
      <c r="B546" s="80" t="s">
        <v>458</v>
      </c>
      <c r="C546" s="80">
        <v>25768801</v>
      </c>
      <c r="D546" s="80">
        <v>25781701</v>
      </c>
      <c r="E546" s="80">
        <v>12901</v>
      </c>
      <c r="F546" s="80">
        <v>209</v>
      </c>
      <c r="G546" s="80">
        <v>96</v>
      </c>
      <c r="H546" s="80">
        <v>113</v>
      </c>
      <c r="I546" s="80">
        <v>0.54100000000000004</v>
      </c>
      <c r="J546" s="80" t="s">
        <v>439</v>
      </c>
      <c r="K546" s="80">
        <v>15</v>
      </c>
      <c r="L546" s="80">
        <v>0.66700000000000004</v>
      </c>
      <c r="M546" s="80">
        <v>14</v>
      </c>
      <c r="N546" s="80">
        <v>0.57099999999999995</v>
      </c>
    </row>
    <row r="547" spans="1:14" ht="15.75" customHeight="1">
      <c r="A547" s="80" t="s">
        <v>19</v>
      </c>
      <c r="B547" s="80" t="s">
        <v>458</v>
      </c>
      <c r="C547" s="80">
        <v>26061210</v>
      </c>
      <c r="D547" s="80">
        <v>26091730</v>
      </c>
      <c r="E547" s="80">
        <v>30521</v>
      </c>
      <c r="F547" s="80">
        <v>82</v>
      </c>
      <c r="G547" s="80">
        <v>45</v>
      </c>
      <c r="H547" s="80">
        <v>37</v>
      </c>
      <c r="I547" s="80">
        <v>0.45100000000000001</v>
      </c>
      <c r="J547" s="80" t="s">
        <v>439</v>
      </c>
      <c r="K547" s="80">
        <v>15</v>
      </c>
      <c r="L547" s="80">
        <v>0</v>
      </c>
      <c r="M547" s="80">
        <v>16</v>
      </c>
      <c r="N547" s="80">
        <v>0</v>
      </c>
    </row>
    <row r="548" spans="1:14" ht="15.75" customHeight="1">
      <c r="A548" s="80" t="s">
        <v>19</v>
      </c>
      <c r="B548" s="80" t="s">
        <v>458</v>
      </c>
      <c r="C548" s="80">
        <v>26436326</v>
      </c>
      <c r="D548" s="80">
        <v>26587085</v>
      </c>
      <c r="E548" s="80">
        <v>150760</v>
      </c>
      <c r="F548" s="80">
        <v>448</v>
      </c>
      <c r="G548" s="80">
        <v>117</v>
      </c>
      <c r="H548" s="80">
        <v>331</v>
      </c>
      <c r="I548" s="80">
        <v>0.73899999999999999</v>
      </c>
      <c r="J548" s="80" t="s">
        <v>439</v>
      </c>
      <c r="K548" s="80">
        <v>2</v>
      </c>
      <c r="L548" s="80">
        <v>0.5</v>
      </c>
      <c r="M548" s="80">
        <v>3</v>
      </c>
      <c r="N548" s="80">
        <v>0.33300000000000002</v>
      </c>
    </row>
    <row r="549" spans="1:14" ht="15.75" customHeight="1">
      <c r="A549" s="80" t="s">
        <v>19</v>
      </c>
      <c r="B549" s="80" t="s">
        <v>458</v>
      </c>
      <c r="C549" s="80">
        <v>28495046</v>
      </c>
      <c r="D549" s="80">
        <v>28508878</v>
      </c>
      <c r="E549" s="80">
        <v>13833</v>
      </c>
      <c r="F549" s="80">
        <v>37</v>
      </c>
      <c r="G549" s="80">
        <v>2</v>
      </c>
      <c r="H549" s="80">
        <v>35</v>
      </c>
      <c r="I549" s="80">
        <v>0.94599999999999995</v>
      </c>
      <c r="J549" s="80" t="s">
        <v>201</v>
      </c>
      <c r="K549" s="80">
        <v>0</v>
      </c>
      <c r="L549" s="80" t="s">
        <v>201</v>
      </c>
      <c r="M549" s="80">
        <v>4</v>
      </c>
      <c r="N549" s="80">
        <v>0</v>
      </c>
    </row>
    <row r="550" spans="1:14" ht="15.75" customHeight="1">
      <c r="A550" s="80" t="s">
        <v>19</v>
      </c>
      <c r="B550" s="80" t="s">
        <v>458</v>
      </c>
      <c r="C550" s="80">
        <v>28557056</v>
      </c>
      <c r="D550" s="80">
        <v>29202111</v>
      </c>
      <c r="E550" s="80">
        <v>645056</v>
      </c>
      <c r="F550" s="80">
        <v>7156</v>
      </c>
      <c r="G550" s="80">
        <v>1684</v>
      </c>
      <c r="H550" s="80">
        <v>5472</v>
      </c>
      <c r="I550" s="80">
        <v>0.76500000000000001</v>
      </c>
      <c r="J550" s="80" t="s">
        <v>439</v>
      </c>
      <c r="K550" s="80">
        <v>809</v>
      </c>
      <c r="L550" s="80">
        <v>0.44500000000000001</v>
      </c>
      <c r="M550" s="80">
        <v>1782</v>
      </c>
      <c r="N550" s="80">
        <v>0.50700000000000001</v>
      </c>
    </row>
    <row r="551" spans="1:14" ht="15.75" customHeight="1">
      <c r="A551" s="80" t="s">
        <v>19</v>
      </c>
      <c r="B551" s="80" t="s">
        <v>458</v>
      </c>
      <c r="C551" s="80">
        <v>29873281</v>
      </c>
      <c r="D551" s="80">
        <v>29894370</v>
      </c>
      <c r="E551" s="80">
        <v>21090</v>
      </c>
      <c r="F551" s="80">
        <v>775</v>
      </c>
      <c r="G551" s="80">
        <v>416</v>
      </c>
      <c r="H551" s="80">
        <v>359</v>
      </c>
      <c r="I551" s="80">
        <v>0.46300000000000002</v>
      </c>
      <c r="J551" s="80" t="s">
        <v>439</v>
      </c>
      <c r="K551" s="80">
        <v>236</v>
      </c>
      <c r="L551" s="80">
        <v>0.60199999999999998</v>
      </c>
      <c r="M551" s="80">
        <v>202</v>
      </c>
      <c r="N551" s="80">
        <v>0.624</v>
      </c>
    </row>
    <row r="552" spans="1:14" ht="15.75" customHeight="1">
      <c r="A552" s="80" t="s">
        <v>19</v>
      </c>
      <c r="B552" s="80" t="s">
        <v>458</v>
      </c>
      <c r="C552" s="80">
        <v>29894425</v>
      </c>
      <c r="D552" s="80">
        <v>29936487</v>
      </c>
      <c r="E552" s="80">
        <v>42063</v>
      </c>
      <c r="F552" s="80">
        <v>246</v>
      </c>
      <c r="G552" s="80">
        <v>5</v>
      </c>
      <c r="H552" s="80">
        <v>241</v>
      </c>
      <c r="I552" s="80">
        <v>0.98</v>
      </c>
      <c r="J552" s="80" t="s">
        <v>440</v>
      </c>
      <c r="K552" s="80">
        <v>0</v>
      </c>
      <c r="L552" s="80" t="s">
        <v>201</v>
      </c>
      <c r="M552" s="80">
        <v>0</v>
      </c>
      <c r="N552" s="80" t="s">
        <v>201</v>
      </c>
    </row>
    <row r="553" spans="1:14" ht="15.75" customHeight="1">
      <c r="A553" s="80" t="s">
        <v>19</v>
      </c>
      <c r="B553" s="80" t="s">
        <v>458</v>
      </c>
      <c r="C553" s="80">
        <v>29940937</v>
      </c>
      <c r="D553" s="80">
        <v>29958185</v>
      </c>
      <c r="E553" s="80">
        <v>17249</v>
      </c>
      <c r="F553" s="80">
        <v>75</v>
      </c>
      <c r="G553" s="80">
        <v>38</v>
      </c>
      <c r="H553" s="80">
        <v>37</v>
      </c>
      <c r="I553" s="80">
        <v>0.49299999999999999</v>
      </c>
      <c r="J553" s="80" t="s">
        <v>439</v>
      </c>
      <c r="K553" s="80">
        <v>0</v>
      </c>
      <c r="L553" s="80" t="s">
        <v>201</v>
      </c>
      <c r="M553" s="80">
        <v>0</v>
      </c>
      <c r="N553" s="80" t="s">
        <v>201</v>
      </c>
    </row>
    <row r="554" spans="1:14" ht="15.75" customHeight="1">
      <c r="A554" s="80" t="s">
        <v>19</v>
      </c>
      <c r="B554" s="80" t="s">
        <v>458</v>
      </c>
      <c r="C554" s="80">
        <v>29958741</v>
      </c>
      <c r="D554" s="80">
        <v>30038349</v>
      </c>
      <c r="E554" s="80">
        <v>79609</v>
      </c>
      <c r="F554" s="80">
        <v>178</v>
      </c>
      <c r="G554" s="80">
        <v>16</v>
      </c>
      <c r="H554" s="80">
        <v>162</v>
      </c>
      <c r="I554" s="80">
        <v>0.91</v>
      </c>
      <c r="J554" s="80" t="s">
        <v>440</v>
      </c>
      <c r="K554" s="80">
        <v>7</v>
      </c>
      <c r="L554" s="80">
        <v>0</v>
      </c>
      <c r="M554" s="80">
        <v>2</v>
      </c>
      <c r="N554" s="80">
        <v>0.5</v>
      </c>
    </row>
    <row r="555" spans="1:14" ht="15.75" customHeight="1">
      <c r="A555" s="80" t="s">
        <v>19</v>
      </c>
      <c r="B555" s="80" t="s">
        <v>458</v>
      </c>
      <c r="C555" s="80">
        <v>30088348</v>
      </c>
      <c r="D555" s="80">
        <v>30379337</v>
      </c>
      <c r="E555" s="80">
        <v>290990</v>
      </c>
      <c r="F555" s="80">
        <v>2446</v>
      </c>
      <c r="G555" s="80">
        <v>98</v>
      </c>
      <c r="H555" s="80">
        <v>2348</v>
      </c>
      <c r="I555" s="80">
        <v>0.96</v>
      </c>
      <c r="J555" s="80" t="s">
        <v>440</v>
      </c>
      <c r="K555" s="80">
        <v>33</v>
      </c>
      <c r="L555" s="80">
        <v>0.27300000000000002</v>
      </c>
      <c r="M555" s="80">
        <v>167</v>
      </c>
      <c r="N555" s="80">
        <v>0.56299999999999994</v>
      </c>
    </row>
    <row r="556" spans="1:14" ht="15.75" customHeight="1">
      <c r="A556" s="80" t="s">
        <v>19</v>
      </c>
      <c r="B556" s="80" t="s">
        <v>458</v>
      </c>
      <c r="C556" s="80">
        <v>30381284</v>
      </c>
      <c r="D556" s="80">
        <v>30425082</v>
      </c>
      <c r="E556" s="80">
        <v>43799</v>
      </c>
      <c r="F556" s="80">
        <v>602</v>
      </c>
      <c r="G556" s="80">
        <v>142</v>
      </c>
      <c r="H556" s="80">
        <v>460</v>
      </c>
      <c r="I556" s="80">
        <v>0.76400000000000001</v>
      </c>
      <c r="J556" s="80" t="s">
        <v>439</v>
      </c>
      <c r="K556" s="80">
        <v>96</v>
      </c>
      <c r="L556" s="80">
        <v>0.75</v>
      </c>
      <c r="M556" s="80">
        <v>170</v>
      </c>
      <c r="N556" s="80">
        <v>0.41799999999999998</v>
      </c>
    </row>
    <row r="557" spans="1:14" ht="15.75" customHeight="1">
      <c r="A557" s="80" t="s">
        <v>19</v>
      </c>
      <c r="B557" s="80" t="s">
        <v>458</v>
      </c>
      <c r="C557" s="80">
        <v>47830521</v>
      </c>
      <c r="D557" s="80">
        <v>47838848</v>
      </c>
      <c r="E557" s="80">
        <v>8328</v>
      </c>
      <c r="F557" s="80">
        <v>37</v>
      </c>
      <c r="G557" s="80">
        <v>33</v>
      </c>
      <c r="H557" s="80">
        <v>4</v>
      </c>
      <c r="I557" s="80">
        <v>0.108</v>
      </c>
      <c r="J557" s="80" t="s">
        <v>201</v>
      </c>
      <c r="K557" s="80">
        <v>6</v>
      </c>
      <c r="L557" s="80">
        <v>0.33300000000000002</v>
      </c>
      <c r="M557" s="80">
        <v>0</v>
      </c>
      <c r="N557" s="80" t="s">
        <v>201</v>
      </c>
    </row>
    <row r="558" spans="1:14" ht="15.75" customHeight="1">
      <c r="A558" s="80" t="s">
        <v>19</v>
      </c>
      <c r="B558" s="80" t="s">
        <v>458</v>
      </c>
      <c r="C558" s="80">
        <v>47893148</v>
      </c>
      <c r="D558" s="80">
        <v>47904370</v>
      </c>
      <c r="E558" s="80">
        <v>11223</v>
      </c>
      <c r="F558" s="80">
        <v>122</v>
      </c>
      <c r="G558" s="80">
        <v>78</v>
      </c>
      <c r="H558" s="80">
        <v>44</v>
      </c>
      <c r="I558" s="80">
        <v>0.36099999999999999</v>
      </c>
      <c r="J558" s="80" t="s">
        <v>439</v>
      </c>
      <c r="K558" s="80">
        <v>0</v>
      </c>
      <c r="L558" s="80" t="s">
        <v>201</v>
      </c>
      <c r="M558" s="80">
        <v>0</v>
      </c>
      <c r="N558" s="80" t="s">
        <v>201</v>
      </c>
    </row>
    <row r="559" spans="1:14" ht="15.75" customHeight="1">
      <c r="A559" s="80" t="s">
        <v>19</v>
      </c>
      <c r="B559" s="80" t="s">
        <v>459</v>
      </c>
      <c r="C559" s="80">
        <v>5010000</v>
      </c>
      <c r="D559" s="80">
        <v>5161215</v>
      </c>
      <c r="E559" s="80">
        <v>151216</v>
      </c>
      <c r="F559" s="80">
        <v>202</v>
      </c>
      <c r="G559" s="80">
        <v>4</v>
      </c>
      <c r="H559" s="80">
        <v>198</v>
      </c>
      <c r="I559" s="80">
        <v>0.98</v>
      </c>
      <c r="J559" s="80" t="s">
        <v>440</v>
      </c>
      <c r="K559" s="80">
        <v>0</v>
      </c>
      <c r="L559" s="80" t="s">
        <v>201</v>
      </c>
      <c r="M559" s="80">
        <v>0</v>
      </c>
      <c r="N559" s="80" t="s">
        <v>201</v>
      </c>
    </row>
    <row r="560" spans="1:14" ht="15.75" customHeight="1">
      <c r="A560" s="80" t="s">
        <v>19</v>
      </c>
      <c r="B560" s="80" t="s">
        <v>459</v>
      </c>
      <c r="C560" s="80">
        <v>5216453</v>
      </c>
      <c r="D560" s="80">
        <v>5392970</v>
      </c>
      <c r="E560" s="80">
        <v>176518</v>
      </c>
      <c r="F560" s="80">
        <v>2656</v>
      </c>
      <c r="G560" s="80">
        <v>1604</v>
      </c>
      <c r="H560" s="80">
        <v>1052</v>
      </c>
      <c r="I560" s="80">
        <v>0.39600000000000002</v>
      </c>
      <c r="J560" s="80" t="s">
        <v>439</v>
      </c>
      <c r="K560" s="80">
        <v>472</v>
      </c>
      <c r="L560" s="80">
        <v>0.32600000000000001</v>
      </c>
      <c r="M560" s="80">
        <v>371</v>
      </c>
      <c r="N560" s="80">
        <v>0.54200000000000004</v>
      </c>
    </row>
    <row r="561" spans="1:14" ht="15.75" customHeight="1">
      <c r="A561" s="80" t="s">
        <v>19</v>
      </c>
      <c r="B561" s="80" t="s">
        <v>459</v>
      </c>
      <c r="C561" s="80">
        <v>6044557</v>
      </c>
      <c r="D561" s="80">
        <v>6160330</v>
      </c>
      <c r="E561" s="80">
        <v>115774</v>
      </c>
      <c r="F561" s="80">
        <v>163</v>
      </c>
      <c r="G561" s="80">
        <v>1</v>
      </c>
      <c r="H561" s="80">
        <v>162</v>
      </c>
      <c r="I561" s="80">
        <v>0.99399999999999999</v>
      </c>
      <c r="J561" s="80" t="s">
        <v>440</v>
      </c>
      <c r="K561" s="80">
        <v>0</v>
      </c>
      <c r="L561" s="80" t="s">
        <v>201</v>
      </c>
      <c r="M561" s="80">
        <v>5</v>
      </c>
      <c r="N561" s="80">
        <v>1</v>
      </c>
    </row>
    <row r="562" spans="1:14" ht="15.75" customHeight="1">
      <c r="A562" s="80" t="s">
        <v>19</v>
      </c>
      <c r="B562" s="80" t="s">
        <v>459</v>
      </c>
      <c r="C562" s="80">
        <v>6364078</v>
      </c>
      <c r="D562" s="80">
        <v>6376932</v>
      </c>
      <c r="E562" s="80">
        <v>12855</v>
      </c>
      <c r="F562" s="80">
        <v>158</v>
      </c>
      <c r="G562" s="80">
        <v>70</v>
      </c>
      <c r="H562" s="80">
        <v>88</v>
      </c>
      <c r="I562" s="80">
        <v>0.55700000000000005</v>
      </c>
      <c r="J562" s="80" t="s">
        <v>439</v>
      </c>
      <c r="K562" s="80">
        <v>20</v>
      </c>
      <c r="L562" s="80">
        <v>0.3</v>
      </c>
      <c r="M562" s="80">
        <v>28</v>
      </c>
      <c r="N562" s="80">
        <v>0.42899999999999999</v>
      </c>
    </row>
    <row r="563" spans="1:14" ht="15.75" customHeight="1">
      <c r="A563" s="80" t="s">
        <v>19</v>
      </c>
      <c r="B563" s="80" t="s">
        <v>459</v>
      </c>
      <c r="C563" s="80">
        <v>7205054</v>
      </c>
      <c r="D563" s="80">
        <v>7338002</v>
      </c>
      <c r="E563" s="80">
        <v>132949</v>
      </c>
      <c r="F563" s="80">
        <v>2053</v>
      </c>
      <c r="G563" s="80">
        <v>1129</v>
      </c>
      <c r="H563" s="80">
        <v>924</v>
      </c>
      <c r="I563" s="80">
        <v>0.45</v>
      </c>
      <c r="J563" s="80" t="s">
        <v>439</v>
      </c>
      <c r="K563" s="80">
        <v>427</v>
      </c>
      <c r="L563" s="80">
        <v>0.436</v>
      </c>
      <c r="M563" s="80">
        <v>437</v>
      </c>
      <c r="N563" s="80">
        <v>0.54900000000000004</v>
      </c>
    </row>
    <row r="564" spans="1:14" ht="15.75" customHeight="1">
      <c r="A564" s="80" t="s">
        <v>19</v>
      </c>
      <c r="B564" s="80" t="s">
        <v>459</v>
      </c>
      <c r="C564" s="80">
        <v>7913937</v>
      </c>
      <c r="D564" s="80">
        <v>8421105</v>
      </c>
      <c r="E564" s="80">
        <v>507169</v>
      </c>
      <c r="F564" s="80">
        <v>7684</v>
      </c>
      <c r="G564" s="80">
        <v>4642</v>
      </c>
      <c r="H564" s="80">
        <v>3042</v>
      </c>
      <c r="I564" s="80">
        <v>0.39600000000000002</v>
      </c>
      <c r="J564" s="80" t="s">
        <v>439</v>
      </c>
      <c r="K564" s="80">
        <v>733</v>
      </c>
      <c r="L564" s="80">
        <v>0.251</v>
      </c>
      <c r="M564" s="80">
        <v>469</v>
      </c>
      <c r="N564" s="80">
        <v>0.40500000000000003</v>
      </c>
    </row>
    <row r="565" spans="1:14" ht="15.75" customHeight="1">
      <c r="A565" s="80" t="s">
        <v>19</v>
      </c>
      <c r="B565" s="80" t="s">
        <v>459</v>
      </c>
      <c r="C565" s="80">
        <v>8522724</v>
      </c>
      <c r="D565" s="80">
        <v>8706066</v>
      </c>
      <c r="E565" s="80">
        <v>183343</v>
      </c>
      <c r="F565" s="80">
        <v>330</v>
      </c>
      <c r="G565" s="80">
        <v>101</v>
      </c>
      <c r="H565" s="80">
        <v>229</v>
      </c>
      <c r="I565" s="80">
        <v>0.69399999999999995</v>
      </c>
      <c r="J565" s="80" t="s">
        <v>439</v>
      </c>
      <c r="K565" s="80">
        <v>11</v>
      </c>
      <c r="L565" s="80">
        <v>0.27300000000000002</v>
      </c>
      <c r="M565" s="80">
        <v>13</v>
      </c>
      <c r="N565" s="80">
        <v>0.46200000000000002</v>
      </c>
    </row>
    <row r="566" spans="1:14" ht="15.75" customHeight="1">
      <c r="A566" s="80" t="s">
        <v>19</v>
      </c>
      <c r="B566" s="80" t="s">
        <v>459</v>
      </c>
      <c r="C566" s="80">
        <v>8756970</v>
      </c>
      <c r="D566" s="80">
        <v>10814538</v>
      </c>
      <c r="E566" s="80">
        <v>2057569</v>
      </c>
      <c r="F566" s="80">
        <v>29316</v>
      </c>
      <c r="G566" s="80">
        <v>14199</v>
      </c>
      <c r="H566" s="80">
        <v>15117</v>
      </c>
      <c r="I566" s="80">
        <v>0.51600000000000001</v>
      </c>
      <c r="J566" s="80" t="s">
        <v>439</v>
      </c>
      <c r="K566" s="80">
        <v>2691</v>
      </c>
      <c r="L566" s="80">
        <v>0.502</v>
      </c>
      <c r="M566" s="80">
        <v>2766</v>
      </c>
      <c r="N566" s="80">
        <v>0.47299999999999998</v>
      </c>
    </row>
    <row r="567" spans="1:14" ht="15.75" customHeight="1">
      <c r="A567" s="80" t="s">
        <v>19</v>
      </c>
      <c r="B567" s="80" t="s">
        <v>459</v>
      </c>
      <c r="C567" s="80">
        <v>12965811</v>
      </c>
      <c r="D567" s="80">
        <v>13138087</v>
      </c>
      <c r="E567" s="80">
        <v>172277</v>
      </c>
      <c r="F567" s="80">
        <v>1361</v>
      </c>
      <c r="G567" s="80">
        <v>963</v>
      </c>
      <c r="H567" s="80">
        <v>398</v>
      </c>
      <c r="I567" s="80">
        <v>0.29199999999999998</v>
      </c>
      <c r="J567" s="80" t="s">
        <v>439</v>
      </c>
      <c r="K567" s="80">
        <v>38</v>
      </c>
      <c r="L567" s="80">
        <v>0.73699999999999999</v>
      </c>
      <c r="M567" s="80">
        <v>16</v>
      </c>
      <c r="N567" s="80">
        <v>0.625</v>
      </c>
    </row>
    <row r="568" spans="1:14" ht="15.75" customHeight="1">
      <c r="A568" s="80" t="s">
        <v>19</v>
      </c>
      <c r="B568" s="80" t="s">
        <v>459</v>
      </c>
      <c r="C568" s="80">
        <v>40024025</v>
      </c>
      <c r="D568" s="80">
        <v>40038796</v>
      </c>
      <c r="E568" s="80">
        <v>14772</v>
      </c>
      <c r="F568" s="80">
        <v>128</v>
      </c>
      <c r="G568" s="80">
        <v>12</v>
      </c>
      <c r="H568" s="80">
        <v>116</v>
      </c>
      <c r="I568" s="80">
        <v>0.90600000000000003</v>
      </c>
      <c r="J568" s="80" t="s">
        <v>440</v>
      </c>
      <c r="K568" s="80">
        <v>0</v>
      </c>
      <c r="L568" s="80" t="s">
        <v>201</v>
      </c>
      <c r="M568" s="80">
        <v>30</v>
      </c>
      <c r="N568" s="80">
        <v>0.53300000000000003</v>
      </c>
    </row>
    <row r="569" spans="1:14" ht="15.75" customHeight="1">
      <c r="A569" s="80" t="s">
        <v>19</v>
      </c>
      <c r="B569" s="80" t="s">
        <v>460</v>
      </c>
      <c r="C569" s="80">
        <v>10510000</v>
      </c>
      <c r="D569" s="80">
        <v>11378057</v>
      </c>
      <c r="E569" s="80">
        <v>868058</v>
      </c>
      <c r="F569" s="80">
        <v>8169</v>
      </c>
      <c r="G569" s="80">
        <v>3971</v>
      </c>
      <c r="H569" s="80">
        <v>4198</v>
      </c>
      <c r="I569" s="80">
        <v>0.51400000000000001</v>
      </c>
      <c r="J569" s="80" t="s">
        <v>439</v>
      </c>
      <c r="K569" s="80">
        <v>878</v>
      </c>
      <c r="L569" s="80">
        <v>0.49299999999999999</v>
      </c>
      <c r="M569" s="80">
        <v>830</v>
      </c>
      <c r="N569" s="80">
        <v>0.45500000000000002</v>
      </c>
    </row>
    <row r="570" spans="1:14" ht="15.75" customHeight="1">
      <c r="A570" s="80" t="s">
        <v>19</v>
      </c>
      <c r="B570" s="80" t="s">
        <v>460</v>
      </c>
      <c r="C570" s="80">
        <v>11428056</v>
      </c>
      <c r="D570" s="80">
        <v>11497338</v>
      </c>
      <c r="E570" s="80">
        <v>69283</v>
      </c>
      <c r="F570" s="80">
        <v>15</v>
      </c>
      <c r="G570" s="80">
        <v>10</v>
      </c>
      <c r="H570" s="80">
        <v>5</v>
      </c>
      <c r="I570" s="80">
        <v>0.33300000000000002</v>
      </c>
      <c r="J570" s="80" t="s">
        <v>201</v>
      </c>
      <c r="K570" s="80">
        <v>0</v>
      </c>
      <c r="L570" s="80" t="s">
        <v>201</v>
      </c>
      <c r="M570" s="80">
        <v>0</v>
      </c>
      <c r="N570" s="80" t="s">
        <v>201</v>
      </c>
    </row>
    <row r="571" spans="1:14" ht="15.75" customHeight="1">
      <c r="A571" s="80" t="s">
        <v>19</v>
      </c>
      <c r="B571" s="80" t="s">
        <v>460</v>
      </c>
      <c r="C571" s="80">
        <v>11547337</v>
      </c>
      <c r="D571" s="80">
        <v>12903546</v>
      </c>
      <c r="E571" s="80">
        <v>1356210</v>
      </c>
      <c r="F571" s="80">
        <v>9525</v>
      </c>
      <c r="G571" s="80">
        <v>3661</v>
      </c>
      <c r="H571" s="80">
        <v>5864</v>
      </c>
      <c r="I571" s="80">
        <v>0.61599999999999999</v>
      </c>
      <c r="J571" s="80" t="s">
        <v>439</v>
      </c>
      <c r="K571" s="80">
        <v>1268</v>
      </c>
      <c r="L571" s="80">
        <v>0.52500000000000002</v>
      </c>
      <c r="M571" s="80">
        <v>1600</v>
      </c>
      <c r="N571" s="80">
        <v>0.48699999999999999</v>
      </c>
    </row>
    <row r="572" spans="1:14" ht="15.75" customHeight="1">
      <c r="A572" s="80" t="s">
        <v>19</v>
      </c>
      <c r="B572" s="80" t="s">
        <v>460</v>
      </c>
      <c r="C572" s="80">
        <v>15665456</v>
      </c>
      <c r="D572" s="80">
        <v>15831552</v>
      </c>
      <c r="E572" s="80">
        <v>166097</v>
      </c>
      <c r="F572" s="80">
        <v>1028</v>
      </c>
      <c r="G572" s="80">
        <v>712</v>
      </c>
      <c r="H572" s="80">
        <v>316</v>
      </c>
      <c r="I572" s="80">
        <v>0.307</v>
      </c>
      <c r="J572" s="80" t="s">
        <v>439</v>
      </c>
      <c r="K572" s="80">
        <v>29</v>
      </c>
      <c r="L572" s="80">
        <v>0.51700000000000002</v>
      </c>
      <c r="M572" s="80">
        <v>12</v>
      </c>
      <c r="N572" s="80">
        <v>0.66700000000000004</v>
      </c>
    </row>
    <row r="573" spans="1:14" ht="15.75" customHeight="1">
      <c r="A573" s="80" t="s">
        <v>19</v>
      </c>
      <c r="B573" s="80" t="s">
        <v>460</v>
      </c>
      <c r="C573" s="80">
        <v>18339129</v>
      </c>
      <c r="D573" s="80">
        <v>18885770</v>
      </c>
      <c r="E573" s="80">
        <v>546642</v>
      </c>
      <c r="F573" s="80">
        <v>999</v>
      </c>
      <c r="G573" s="80">
        <v>671</v>
      </c>
      <c r="H573" s="80">
        <v>328</v>
      </c>
      <c r="I573" s="80">
        <v>0.32800000000000001</v>
      </c>
      <c r="J573" s="80" t="s">
        <v>439</v>
      </c>
      <c r="K573" s="80">
        <v>12</v>
      </c>
      <c r="L573" s="80">
        <v>0.5</v>
      </c>
      <c r="M573" s="80">
        <v>14</v>
      </c>
      <c r="N573" s="80">
        <v>0.28599999999999998</v>
      </c>
    </row>
    <row r="574" spans="1:14" ht="15.75" customHeight="1">
      <c r="A574" s="80" t="s">
        <v>19</v>
      </c>
      <c r="B574" s="80" t="s">
        <v>460</v>
      </c>
      <c r="C574" s="80">
        <v>21113235</v>
      </c>
      <c r="D574" s="80">
        <v>21331343</v>
      </c>
      <c r="E574" s="80">
        <v>218109</v>
      </c>
      <c r="F574" s="80">
        <v>482</v>
      </c>
      <c r="G574" s="80">
        <v>371</v>
      </c>
      <c r="H574" s="80">
        <v>111</v>
      </c>
      <c r="I574" s="80">
        <v>0.23</v>
      </c>
      <c r="J574" s="80" t="s">
        <v>439</v>
      </c>
      <c r="K574" s="80">
        <v>5</v>
      </c>
      <c r="L574" s="80">
        <v>0.4</v>
      </c>
      <c r="M574" s="80">
        <v>5</v>
      </c>
      <c r="N574" s="80">
        <v>0.4</v>
      </c>
    </row>
    <row r="575" spans="1:14" ht="15.75" customHeight="1">
      <c r="A575" s="80" t="s">
        <v>19</v>
      </c>
      <c r="B575" s="80" t="s">
        <v>460</v>
      </c>
      <c r="C575" s="80">
        <v>21382784</v>
      </c>
      <c r="D575" s="80">
        <v>21442146</v>
      </c>
      <c r="E575" s="80">
        <v>59363</v>
      </c>
      <c r="F575" s="80">
        <v>106</v>
      </c>
      <c r="G575" s="80">
        <v>47</v>
      </c>
      <c r="H575" s="80">
        <v>59</v>
      </c>
      <c r="I575" s="80">
        <v>0.55700000000000005</v>
      </c>
      <c r="J575" s="80" t="s">
        <v>439</v>
      </c>
      <c r="K575" s="80">
        <v>0</v>
      </c>
      <c r="L575" s="80" t="s">
        <v>201</v>
      </c>
      <c r="M575" s="80">
        <v>0</v>
      </c>
      <c r="N575" s="80" t="s">
        <v>201</v>
      </c>
    </row>
    <row r="576" spans="1:14" ht="15.75" customHeight="1">
      <c r="A576" s="80" t="s">
        <v>19</v>
      </c>
      <c r="B576" s="80" t="s">
        <v>460</v>
      </c>
      <c r="C576" s="80">
        <v>21442965</v>
      </c>
      <c r="D576" s="80">
        <v>21496091</v>
      </c>
      <c r="E576" s="80">
        <v>53127</v>
      </c>
      <c r="F576" s="80">
        <v>338</v>
      </c>
      <c r="G576" s="80">
        <v>15</v>
      </c>
      <c r="H576" s="80">
        <v>323</v>
      </c>
      <c r="I576" s="80">
        <v>0.95599999999999996</v>
      </c>
      <c r="J576" s="80" t="s">
        <v>440</v>
      </c>
      <c r="K576" s="80">
        <v>0</v>
      </c>
      <c r="L576" s="80" t="s">
        <v>201</v>
      </c>
      <c r="M576" s="80">
        <v>28</v>
      </c>
      <c r="N576" s="80">
        <v>0.60699999999999998</v>
      </c>
    </row>
    <row r="577" spans="1:14" ht="15.75" customHeight="1">
      <c r="A577" s="80" t="s">
        <v>19</v>
      </c>
      <c r="B577" s="80" t="s">
        <v>460</v>
      </c>
      <c r="C577" s="80">
        <v>23949470</v>
      </c>
      <c r="D577" s="80">
        <v>23963321</v>
      </c>
      <c r="E577" s="80">
        <v>13852</v>
      </c>
      <c r="F577" s="80">
        <v>81</v>
      </c>
      <c r="G577" s="80">
        <v>48</v>
      </c>
      <c r="H577" s="80">
        <v>33</v>
      </c>
      <c r="I577" s="80">
        <v>0.40699999999999997</v>
      </c>
      <c r="J577" s="80" t="s">
        <v>439</v>
      </c>
      <c r="K577" s="80">
        <v>0</v>
      </c>
      <c r="L577" s="80" t="s">
        <v>201</v>
      </c>
      <c r="M577" s="80">
        <v>0</v>
      </c>
      <c r="N577" s="80" t="s">
        <v>201</v>
      </c>
    </row>
    <row r="578" spans="1:14" ht="15.75" customHeight="1">
      <c r="A578" s="80" t="s">
        <v>21</v>
      </c>
      <c r="B578" s="80" t="s">
        <v>438</v>
      </c>
      <c r="C578" s="80">
        <v>10408</v>
      </c>
      <c r="D578" s="80">
        <v>634397</v>
      </c>
      <c r="E578" s="80">
        <v>623990</v>
      </c>
      <c r="F578" s="80">
        <v>1229</v>
      </c>
      <c r="G578" s="80">
        <v>641</v>
      </c>
      <c r="H578" s="80">
        <v>588</v>
      </c>
      <c r="I578" s="80">
        <v>0.47799999999999998</v>
      </c>
      <c r="J578" s="80" t="s">
        <v>439</v>
      </c>
      <c r="K578" s="80">
        <v>18</v>
      </c>
      <c r="L578" s="80">
        <v>0.44400000000000001</v>
      </c>
      <c r="M578" s="80">
        <v>9</v>
      </c>
      <c r="N578" s="80">
        <v>0.222</v>
      </c>
    </row>
    <row r="579" spans="1:14" ht="15.75" customHeight="1">
      <c r="A579" s="80" t="s">
        <v>21</v>
      </c>
      <c r="B579" s="80" t="s">
        <v>438</v>
      </c>
      <c r="C579" s="80">
        <v>13104310</v>
      </c>
      <c r="D579" s="80">
        <v>13122300</v>
      </c>
      <c r="E579" s="80">
        <v>17991</v>
      </c>
      <c r="F579" s="80">
        <v>199</v>
      </c>
      <c r="G579" s="80">
        <v>102</v>
      </c>
      <c r="H579" s="80">
        <v>97</v>
      </c>
      <c r="I579" s="80">
        <v>0.48699999999999999</v>
      </c>
      <c r="J579" s="80" t="s">
        <v>439</v>
      </c>
      <c r="K579" s="80">
        <v>17</v>
      </c>
      <c r="L579" s="80">
        <v>0</v>
      </c>
      <c r="M579" s="80">
        <v>14</v>
      </c>
      <c r="N579" s="80">
        <v>1</v>
      </c>
    </row>
    <row r="580" spans="1:14" ht="15.75" customHeight="1">
      <c r="A580" s="80" t="s">
        <v>21</v>
      </c>
      <c r="B580" s="80" t="s">
        <v>438</v>
      </c>
      <c r="C580" s="80">
        <v>13157977</v>
      </c>
      <c r="D580" s="80">
        <v>13320983</v>
      </c>
      <c r="E580" s="80">
        <v>163007</v>
      </c>
      <c r="F580" s="80">
        <v>488</v>
      </c>
      <c r="G580" s="80">
        <v>300</v>
      </c>
      <c r="H580" s="80">
        <v>188</v>
      </c>
      <c r="I580" s="80">
        <v>0.38500000000000001</v>
      </c>
      <c r="J580" s="80" t="s">
        <v>439</v>
      </c>
      <c r="K580" s="80">
        <v>35</v>
      </c>
      <c r="L580" s="80">
        <v>0.371</v>
      </c>
      <c r="M580" s="80">
        <v>11</v>
      </c>
      <c r="N580" s="80">
        <v>0.182</v>
      </c>
    </row>
    <row r="581" spans="1:14" ht="15.75" customHeight="1">
      <c r="A581" s="80" t="s">
        <v>21</v>
      </c>
      <c r="B581" s="80" t="s">
        <v>438</v>
      </c>
      <c r="C581" s="80">
        <v>16549762</v>
      </c>
      <c r="D581" s="80">
        <v>16948282</v>
      </c>
      <c r="E581" s="80">
        <v>398521</v>
      </c>
      <c r="F581" s="80">
        <v>6738</v>
      </c>
      <c r="G581" s="80">
        <v>3550</v>
      </c>
      <c r="H581" s="80">
        <v>3188</v>
      </c>
      <c r="I581" s="80">
        <v>0.47299999999999998</v>
      </c>
      <c r="J581" s="80" t="s">
        <v>439</v>
      </c>
      <c r="K581" s="80">
        <v>481</v>
      </c>
      <c r="L581" s="80">
        <v>0.16800000000000001</v>
      </c>
      <c r="M581" s="80">
        <v>298</v>
      </c>
      <c r="N581" s="80">
        <v>0.73199999999999998</v>
      </c>
    </row>
    <row r="582" spans="1:14" ht="15.75" customHeight="1">
      <c r="A582" s="80" t="s">
        <v>21</v>
      </c>
      <c r="B582" s="80" t="s">
        <v>438</v>
      </c>
      <c r="C582" s="80">
        <v>108311832</v>
      </c>
      <c r="D582" s="80">
        <v>108385460</v>
      </c>
      <c r="E582" s="80">
        <v>73629</v>
      </c>
      <c r="F582" s="80">
        <v>587</v>
      </c>
      <c r="G582" s="80">
        <v>5</v>
      </c>
      <c r="H582" s="80">
        <v>582</v>
      </c>
      <c r="I582" s="80">
        <v>0.99099999999999999</v>
      </c>
      <c r="J582" s="80" t="s">
        <v>440</v>
      </c>
      <c r="K582" s="80">
        <v>0</v>
      </c>
      <c r="L582" s="80" t="s">
        <v>201</v>
      </c>
      <c r="M582" s="80">
        <v>48</v>
      </c>
      <c r="N582" s="80">
        <v>0.58299999999999996</v>
      </c>
    </row>
    <row r="583" spans="1:14" ht="15.75" customHeight="1">
      <c r="A583" s="80" t="s">
        <v>21</v>
      </c>
      <c r="B583" s="80" t="s">
        <v>438</v>
      </c>
      <c r="C583" s="80">
        <v>120319721</v>
      </c>
      <c r="D583" s="80">
        <v>120586385</v>
      </c>
      <c r="E583" s="80">
        <v>266665</v>
      </c>
      <c r="F583" s="80">
        <v>1227</v>
      </c>
      <c r="G583" s="80">
        <v>81</v>
      </c>
      <c r="H583" s="80">
        <v>1146</v>
      </c>
      <c r="I583" s="80">
        <v>0.93400000000000005</v>
      </c>
      <c r="J583" s="80" t="s">
        <v>440</v>
      </c>
      <c r="K583" s="80">
        <v>10</v>
      </c>
      <c r="L583" s="80">
        <v>0.7</v>
      </c>
      <c r="M583" s="80">
        <v>210</v>
      </c>
      <c r="N583" s="80">
        <v>0.51400000000000001</v>
      </c>
    </row>
    <row r="584" spans="1:14" ht="15.75" customHeight="1">
      <c r="A584" s="80" t="s">
        <v>21</v>
      </c>
      <c r="B584" s="80" t="s">
        <v>438</v>
      </c>
      <c r="C584" s="80">
        <v>120625040</v>
      </c>
      <c r="D584" s="80">
        <v>120675556</v>
      </c>
      <c r="E584" s="80">
        <v>50517</v>
      </c>
      <c r="F584" s="80">
        <v>93</v>
      </c>
      <c r="G584" s="80">
        <v>41</v>
      </c>
      <c r="H584" s="80">
        <v>52</v>
      </c>
      <c r="I584" s="80">
        <v>0.55900000000000005</v>
      </c>
      <c r="J584" s="80" t="s">
        <v>439</v>
      </c>
      <c r="K584" s="80">
        <v>2</v>
      </c>
      <c r="L584" s="80">
        <v>1</v>
      </c>
      <c r="M584" s="80">
        <v>3</v>
      </c>
      <c r="N584" s="80">
        <v>0</v>
      </c>
    </row>
    <row r="585" spans="1:14" ht="15.75" customHeight="1">
      <c r="A585" s="80" t="s">
        <v>21</v>
      </c>
      <c r="B585" s="80" t="s">
        <v>438</v>
      </c>
      <c r="C585" s="80">
        <v>121971516</v>
      </c>
      <c r="D585" s="80">
        <v>122503144</v>
      </c>
      <c r="E585" s="80">
        <v>531629</v>
      </c>
      <c r="F585" s="80">
        <v>719</v>
      </c>
      <c r="G585" s="80">
        <v>12</v>
      </c>
      <c r="H585" s="80">
        <v>707</v>
      </c>
      <c r="I585" s="80">
        <v>0.98299999999999998</v>
      </c>
      <c r="J585" s="80" t="s">
        <v>440</v>
      </c>
      <c r="K585" s="80">
        <v>0</v>
      </c>
      <c r="L585" s="80" t="s">
        <v>201</v>
      </c>
      <c r="M585" s="80">
        <v>29</v>
      </c>
      <c r="N585" s="80">
        <v>0.44800000000000001</v>
      </c>
    </row>
    <row r="586" spans="1:14" ht="15.75" customHeight="1">
      <c r="A586" s="80" t="s">
        <v>21</v>
      </c>
      <c r="B586" s="80" t="s">
        <v>438</v>
      </c>
      <c r="C586" s="80">
        <v>122503374</v>
      </c>
      <c r="D586" s="80">
        <v>124784362</v>
      </c>
      <c r="E586" s="80">
        <v>2280989</v>
      </c>
      <c r="F586" s="80">
        <v>38108</v>
      </c>
      <c r="G586" s="80">
        <v>23575</v>
      </c>
      <c r="H586" s="80">
        <v>14533</v>
      </c>
      <c r="I586" s="80">
        <v>0.38100000000000001</v>
      </c>
      <c r="J586" s="80" t="s">
        <v>439</v>
      </c>
      <c r="K586" s="80">
        <v>1200</v>
      </c>
      <c r="L586" s="80">
        <v>0.5</v>
      </c>
      <c r="M586" s="80">
        <v>1591</v>
      </c>
      <c r="N586" s="80">
        <v>0.31900000000000001</v>
      </c>
    </row>
    <row r="587" spans="1:14" ht="15.75" customHeight="1">
      <c r="A587" s="80" t="s">
        <v>21</v>
      </c>
      <c r="B587" s="80" t="s">
        <v>438</v>
      </c>
      <c r="C587" s="80">
        <v>124786678</v>
      </c>
      <c r="D587" s="80">
        <v>124932677</v>
      </c>
      <c r="E587" s="80">
        <v>146000</v>
      </c>
      <c r="F587" s="80">
        <v>862</v>
      </c>
      <c r="G587" s="80">
        <v>17</v>
      </c>
      <c r="H587" s="80">
        <v>845</v>
      </c>
      <c r="I587" s="80">
        <v>0.98</v>
      </c>
      <c r="J587" s="80" t="s">
        <v>440</v>
      </c>
      <c r="K587" s="80">
        <v>0</v>
      </c>
      <c r="L587" s="80" t="s">
        <v>201</v>
      </c>
      <c r="M587" s="80">
        <v>10</v>
      </c>
      <c r="N587" s="80">
        <v>0.7</v>
      </c>
    </row>
    <row r="588" spans="1:14" ht="15.75" customHeight="1">
      <c r="A588" s="80" t="s">
        <v>21</v>
      </c>
      <c r="B588" s="80" t="s">
        <v>438</v>
      </c>
      <c r="C588" s="80">
        <v>125079509</v>
      </c>
      <c r="D588" s="80">
        <v>125085625</v>
      </c>
      <c r="E588" s="80">
        <v>6117</v>
      </c>
      <c r="F588" s="80">
        <v>255</v>
      </c>
      <c r="G588" s="80">
        <v>164</v>
      </c>
      <c r="H588" s="80">
        <v>91</v>
      </c>
      <c r="I588" s="80">
        <v>0.35699999999999998</v>
      </c>
      <c r="J588" s="80" t="s">
        <v>439</v>
      </c>
      <c r="K588" s="80">
        <v>109</v>
      </c>
      <c r="L588" s="80">
        <v>0.22900000000000001</v>
      </c>
      <c r="M588" s="80">
        <v>67</v>
      </c>
      <c r="N588" s="80">
        <v>0.52200000000000002</v>
      </c>
    </row>
    <row r="589" spans="1:14" ht="15.75" customHeight="1">
      <c r="A589" s="80" t="s">
        <v>21</v>
      </c>
      <c r="B589" s="80" t="s">
        <v>438</v>
      </c>
      <c r="C589" s="80">
        <v>125162235</v>
      </c>
      <c r="D589" s="80">
        <v>125171039</v>
      </c>
      <c r="E589" s="80">
        <v>8805</v>
      </c>
      <c r="F589" s="80">
        <v>321</v>
      </c>
      <c r="G589" s="80">
        <v>199</v>
      </c>
      <c r="H589" s="80">
        <v>122</v>
      </c>
      <c r="I589" s="80">
        <v>0.38</v>
      </c>
      <c r="J589" s="80" t="s">
        <v>439</v>
      </c>
      <c r="K589" s="80">
        <v>88</v>
      </c>
      <c r="L589" s="80">
        <v>0.51100000000000001</v>
      </c>
      <c r="M589" s="80">
        <v>49</v>
      </c>
      <c r="N589" s="80">
        <v>0.89800000000000002</v>
      </c>
    </row>
    <row r="590" spans="1:14" ht="15.75" customHeight="1">
      <c r="A590" s="80" t="s">
        <v>21</v>
      </c>
      <c r="B590" s="80" t="s">
        <v>438</v>
      </c>
      <c r="C590" s="80">
        <v>125178761</v>
      </c>
      <c r="D590" s="80">
        <v>125181028</v>
      </c>
      <c r="E590" s="80">
        <v>2268</v>
      </c>
      <c r="F590" s="80">
        <v>16199</v>
      </c>
      <c r="G590" s="80">
        <v>1646</v>
      </c>
      <c r="H590" s="80">
        <v>14553</v>
      </c>
      <c r="I590" s="80">
        <v>0.89800000000000002</v>
      </c>
      <c r="J590" s="80" t="s">
        <v>440</v>
      </c>
      <c r="K590" s="80">
        <v>7</v>
      </c>
      <c r="L590" s="80">
        <v>1</v>
      </c>
      <c r="M590" s="80">
        <v>304</v>
      </c>
      <c r="N590" s="80">
        <v>0</v>
      </c>
    </row>
    <row r="591" spans="1:14" ht="15.75" customHeight="1">
      <c r="A591" s="80" t="s">
        <v>21</v>
      </c>
      <c r="B591" s="80" t="s">
        <v>438</v>
      </c>
      <c r="C591" s="80">
        <v>125181078</v>
      </c>
      <c r="D591" s="80">
        <v>125183232</v>
      </c>
      <c r="E591" s="80">
        <v>2155</v>
      </c>
      <c r="F591" s="80">
        <v>2487</v>
      </c>
      <c r="G591" s="80">
        <v>687</v>
      </c>
      <c r="H591" s="80">
        <v>1800</v>
      </c>
      <c r="I591" s="80">
        <v>0.72399999999999998</v>
      </c>
      <c r="J591" s="80" t="s">
        <v>439</v>
      </c>
      <c r="K591" s="80">
        <v>45</v>
      </c>
      <c r="L591" s="80">
        <v>0.51100000000000001</v>
      </c>
      <c r="M591" s="80">
        <v>96</v>
      </c>
      <c r="N591" s="80">
        <v>0.58299999999999996</v>
      </c>
    </row>
    <row r="592" spans="1:14" ht="15.75" customHeight="1">
      <c r="A592" s="80" t="s">
        <v>21</v>
      </c>
      <c r="B592" s="80" t="s">
        <v>438</v>
      </c>
      <c r="C592" s="80">
        <v>143184587</v>
      </c>
      <c r="D592" s="80">
        <v>143207216</v>
      </c>
      <c r="E592" s="80">
        <v>22630</v>
      </c>
      <c r="F592" s="80">
        <v>3893</v>
      </c>
      <c r="G592" s="80">
        <v>2972</v>
      </c>
      <c r="H592" s="80">
        <v>921</v>
      </c>
      <c r="I592" s="80">
        <v>0.23699999999999999</v>
      </c>
      <c r="J592" s="80" t="s">
        <v>439</v>
      </c>
      <c r="K592" s="80">
        <v>14</v>
      </c>
      <c r="L592" s="80">
        <v>0.28599999999999998</v>
      </c>
      <c r="M592" s="80">
        <v>18</v>
      </c>
      <c r="N592" s="80">
        <v>1</v>
      </c>
    </row>
    <row r="593" spans="1:14" ht="15.75" customHeight="1">
      <c r="A593" s="80" t="s">
        <v>21</v>
      </c>
      <c r="B593" s="80" t="s">
        <v>438</v>
      </c>
      <c r="C593" s="80">
        <v>143208401</v>
      </c>
      <c r="D593" s="80">
        <v>143211317</v>
      </c>
      <c r="E593" s="80">
        <v>2917</v>
      </c>
      <c r="F593" s="80">
        <v>165</v>
      </c>
      <c r="G593" s="80">
        <v>25</v>
      </c>
      <c r="H593" s="80">
        <v>140</v>
      </c>
      <c r="I593" s="80">
        <v>0.84799999999999998</v>
      </c>
      <c r="J593" s="80" t="s">
        <v>440</v>
      </c>
      <c r="K593" s="80">
        <v>0</v>
      </c>
      <c r="L593" s="80" t="s">
        <v>201</v>
      </c>
      <c r="M593" s="80">
        <v>14</v>
      </c>
      <c r="N593" s="80">
        <v>0.42899999999999999</v>
      </c>
    </row>
    <row r="594" spans="1:14" ht="15.75" customHeight="1">
      <c r="A594" s="80" t="s">
        <v>21</v>
      </c>
      <c r="B594" s="80" t="s">
        <v>438</v>
      </c>
      <c r="C594" s="80">
        <v>143211368</v>
      </c>
      <c r="D594" s="80">
        <v>143243050</v>
      </c>
      <c r="E594" s="80">
        <v>31683</v>
      </c>
      <c r="F594" s="80">
        <v>12600</v>
      </c>
      <c r="G594" s="80">
        <v>9919</v>
      </c>
      <c r="H594" s="80">
        <v>2681</v>
      </c>
      <c r="I594" s="80">
        <v>0.21299999999999999</v>
      </c>
      <c r="J594" s="80" t="s">
        <v>439</v>
      </c>
      <c r="K594" s="80">
        <v>490</v>
      </c>
      <c r="L594" s="80">
        <v>0.50800000000000001</v>
      </c>
      <c r="M594" s="80">
        <v>146</v>
      </c>
      <c r="N594" s="80">
        <v>0.315</v>
      </c>
    </row>
    <row r="595" spans="1:14" ht="15.75" customHeight="1">
      <c r="A595" s="80" t="s">
        <v>21</v>
      </c>
      <c r="B595" s="80" t="s">
        <v>438</v>
      </c>
      <c r="C595" s="80">
        <v>143243054</v>
      </c>
      <c r="D595" s="80">
        <v>143258973</v>
      </c>
      <c r="E595" s="80">
        <v>15920</v>
      </c>
      <c r="F595" s="80">
        <v>2921</v>
      </c>
      <c r="G595" s="80">
        <v>603</v>
      </c>
      <c r="H595" s="80">
        <v>2318</v>
      </c>
      <c r="I595" s="80">
        <v>0.79400000000000004</v>
      </c>
      <c r="J595" s="80" t="s">
        <v>439</v>
      </c>
      <c r="K595" s="80">
        <v>14</v>
      </c>
      <c r="L595" s="80">
        <v>0.57099999999999995</v>
      </c>
      <c r="M595" s="80">
        <v>57</v>
      </c>
      <c r="N595" s="80">
        <v>1.7999999999999999E-2</v>
      </c>
    </row>
    <row r="596" spans="1:14" ht="15.75" customHeight="1">
      <c r="A596" s="80" t="s">
        <v>21</v>
      </c>
      <c r="B596" s="80" t="s">
        <v>438</v>
      </c>
      <c r="C596" s="80">
        <v>143260028</v>
      </c>
      <c r="D596" s="80">
        <v>143530288</v>
      </c>
      <c r="E596" s="80">
        <v>270261</v>
      </c>
      <c r="F596" s="80">
        <v>4683</v>
      </c>
      <c r="G596" s="80">
        <v>3544</v>
      </c>
      <c r="H596" s="80">
        <v>1139</v>
      </c>
      <c r="I596" s="80">
        <v>0.24299999999999999</v>
      </c>
      <c r="J596" s="80" t="s">
        <v>439</v>
      </c>
      <c r="K596" s="80">
        <v>53</v>
      </c>
      <c r="L596" s="80">
        <v>0.52800000000000002</v>
      </c>
      <c r="M596" s="80">
        <v>15</v>
      </c>
      <c r="N596" s="80">
        <v>0.46700000000000003</v>
      </c>
    </row>
    <row r="597" spans="1:14" ht="15.75" customHeight="1">
      <c r="A597" s="80" t="s">
        <v>21</v>
      </c>
      <c r="B597" s="80" t="s">
        <v>438</v>
      </c>
      <c r="C597" s="80">
        <v>144100629</v>
      </c>
      <c r="D597" s="80">
        <v>144111844</v>
      </c>
      <c r="E597" s="80">
        <v>11216</v>
      </c>
      <c r="F597" s="80">
        <v>416</v>
      </c>
      <c r="G597" s="80">
        <v>148</v>
      </c>
      <c r="H597" s="80">
        <v>268</v>
      </c>
      <c r="I597" s="80">
        <v>0.64400000000000002</v>
      </c>
      <c r="J597" s="80" t="s">
        <v>439</v>
      </c>
      <c r="K597" s="80">
        <v>0</v>
      </c>
      <c r="L597" s="80" t="s">
        <v>201</v>
      </c>
      <c r="M597" s="80">
        <v>0</v>
      </c>
      <c r="N597" s="80" t="s">
        <v>201</v>
      </c>
    </row>
    <row r="598" spans="1:14" ht="15.75" customHeight="1">
      <c r="A598" s="80" t="s">
        <v>21</v>
      </c>
      <c r="B598" s="80" t="s">
        <v>438</v>
      </c>
      <c r="C598" s="80">
        <v>144396405</v>
      </c>
      <c r="D598" s="80">
        <v>144577846</v>
      </c>
      <c r="E598" s="80">
        <v>181442</v>
      </c>
      <c r="F598" s="80">
        <v>998</v>
      </c>
      <c r="G598" s="80">
        <v>520</v>
      </c>
      <c r="H598" s="80">
        <v>478</v>
      </c>
      <c r="I598" s="80">
        <v>0.47899999999999998</v>
      </c>
      <c r="J598" s="80" t="s">
        <v>439</v>
      </c>
      <c r="K598" s="80">
        <v>18</v>
      </c>
      <c r="L598" s="80">
        <v>0</v>
      </c>
      <c r="M598" s="80">
        <v>19</v>
      </c>
      <c r="N598" s="80">
        <v>1</v>
      </c>
    </row>
    <row r="599" spans="1:14" ht="15.75" customHeight="1">
      <c r="A599" s="80" t="s">
        <v>21</v>
      </c>
      <c r="B599" s="80" t="s">
        <v>438</v>
      </c>
      <c r="C599" s="80">
        <v>146135555</v>
      </c>
      <c r="D599" s="80">
        <v>146308354</v>
      </c>
      <c r="E599" s="80">
        <v>172800</v>
      </c>
      <c r="F599" s="80">
        <v>254</v>
      </c>
      <c r="G599" s="80">
        <v>177</v>
      </c>
      <c r="H599" s="80">
        <v>77</v>
      </c>
      <c r="I599" s="80">
        <v>0.30299999999999999</v>
      </c>
      <c r="J599" s="80" t="s">
        <v>439</v>
      </c>
      <c r="K599" s="80">
        <v>16</v>
      </c>
      <c r="L599" s="80">
        <v>0.375</v>
      </c>
      <c r="M599" s="80">
        <v>3</v>
      </c>
      <c r="N599" s="80">
        <v>0.66700000000000004</v>
      </c>
    </row>
    <row r="600" spans="1:14" ht="15.75" customHeight="1">
      <c r="A600" s="80" t="s">
        <v>21</v>
      </c>
      <c r="B600" s="80" t="s">
        <v>438</v>
      </c>
      <c r="C600" s="80">
        <v>146308450</v>
      </c>
      <c r="D600" s="80">
        <v>148189915</v>
      </c>
      <c r="E600" s="80">
        <v>1881466</v>
      </c>
      <c r="F600" s="80">
        <v>16369</v>
      </c>
      <c r="G600" s="80">
        <v>306</v>
      </c>
      <c r="H600" s="80">
        <v>16063</v>
      </c>
      <c r="I600" s="80">
        <v>0.98099999999999998</v>
      </c>
      <c r="J600" s="80" t="s">
        <v>440</v>
      </c>
      <c r="K600" s="80">
        <v>19</v>
      </c>
      <c r="L600" s="80">
        <v>0.42099999999999999</v>
      </c>
      <c r="M600" s="80">
        <v>1185</v>
      </c>
      <c r="N600" s="80">
        <v>0.46300000000000002</v>
      </c>
    </row>
    <row r="601" spans="1:14" ht="15.75" customHeight="1">
      <c r="A601" s="80" t="s">
        <v>21</v>
      </c>
      <c r="B601" s="80" t="s">
        <v>438</v>
      </c>
      <c r="C601" s="80">
        <v>148191368</v>
      </c>
      <c r="D601" s="80">
        <v>148240238</v>
      </c>
      <c r="E601" s="80">
        <v>48871</v>
      </c>
      <c r="F601" s="80">
        <v>175</v>
      </c>
      <c r="G601" s="80">
        <v>49</v>
      </c>
      <c r="H601" s="80">
        <v>126</v>
      </c>
      <c r="I601" s="80">
        <v>0.72</v>
      </c>
      <c r="J601" s="80" t="s">
        <v>439</v>
      </c>
      <c r="K601" s="80">
        <v>2</v>
      </c>
      <c r="L601" s="80">
        <v>0.5</v>
      </c>
      <c r="M601" s="80">
        <v>7</v>
      </c>
      <c r="N601" s="80">
        <v>1</v>
      </c>
    </row>
    <row r="602" spans="1:14" ht="15.75" customHeight="1">
      <c r="A602" s="80" t="s">
        <v>21</v>
      </c>
      <c r="B602" s="80" t="s">
        <v>438</v>
      </c>
      <c r="C602" s="80">
        <v>148241205</v>
      </c>
      <c r="D602" s="80">
        <v>148610434</v>
      </c>
      <c r="E602" s="80">
        <v>369230</v>
      </c>
      <c r="F602" s="80">
        <v>2715</v>
      </c>
      <c r="G602" s="80">
        <v>79</v>
      </c>
      <c r="H602" s="80">
        <v>2636</v>
      </c>
      <c r="I602" s="80">
        <v>0.97099999999999997</v>
      </c>
      <c r="J602" s="80" t="s">
        <v>440</v>
      </c>
      <c r="K602" s="80">
        <v>11</v>
      </c>
      <c r="L602" s="80">
        <v>0.63600000000000001</v>
      </c>
      <c r="M602" s="80">
        <v>362</v>
      </c>
      <c r="N602" s="80">
        <v>0.46700000000000003</v>
      </c>
    </row>
    <row r="603" spans="1:14" ht="15.75" customHeight="1">
      <c r="A603" s="80" t="s">
        <v>21</v>
      </c>
      <c r="B603" s="80" t="s">
        <v>438</v>
      </c>
      <c r="C603" s="80">
        <v>148613344</v>
      </c>
      <c r="D603" s="80">
        <v>148889299</v>
      </c>
      <c r="E603" s="80">
        <v>275956</v>
      </c>
      <c r="F603" s="80">
        <v>286</v>
      </c>
      <c r="G603" s="80">
        <v>139</v>
      </c>
      <c r="H603" s="80">
        <v>147</v>
      </c>
      <c r="I603" s="80">
        <v>0.51400000000000001</v>
      </c>
      <c r="J603" s="80" t="s">
        <v>439</v>
      </c>
      <c r="K603" s="80">
        <v>5</v>
      </c>
      <c r="L603" s="80">
        <v>1</v>
      </c>
      <c r="M603" s="80">
        <v>10</v>
      </c>
      <c r="N603" s="80">
        <v>0.1</v>
      </c>
    </row>
    <row r="604" spans="1:14" ht="15.75" customHeight="1">
      <c r="A604" s="80" t="s">
        <v>21</v>
      </c>
      <c r="B604" s="80" t="s">
        <v>438</v>
      </c>
      <c r="C604" s="80">
        <v>148891846</v>
      </c>
      <c r="D604" s="80">
        <v>149229929</v>
      </c>
      <c r="E604" s="80">
        <v>338084</v>
      </c>
      <c r="F604" s="80">
        <v>1635</v>
      </c>
      <c r="G604" s="80">
        <v>207</v>
      </c>
      <c r="H604" s="80">
        <v>1428</v>
      </c>
      <c r="I604" s="80">
        <v>0.873</v>
      </c>
      <c r="J604" s="80" t="s">
        <v>440</v>
      </c>
      <c r="K604" s="80">
        <v>1</v>
      </c>
      <c r="L604" s="80">
        <v>1</v>
      </c>
      <c r="M604" s="80">
        <v>32</v>
      </c>
      <c r="N604" s="80">
        <v>0.56200000000000006</v>
      </c>
    </row>
    <row r="605" spans="1:14" ht="15.75" customHeight="1">
      <c r="A605" s="80" t="s">
        <v>21</v>
      </c>
      <c r="B605" s="80" t="s">
        <v>438</v>
      </c>
      <c r="C605" s="80">
        <v>248426336</v>
      </c>
      <c r="D605" s="80">
        <v>248509666</v>
      </c>
      <c r="E605" s="80">
        <v>83331</v>
      </c>
      <c r="F605" s="80">
        <v>455</v>
      </c>
      <c r="G605" s="80">
        <v>343</v>
      </c>
      <c r="H605" s="80">
        <v>112</v>
      </c>
      <c r="I605" s="80">
        <v>0.246</v>
      </c>
      <c r="J605" s="80" t="s">
        <v>439</v>
      </c>
      <c r="K605" s="80">
        <v>69</v>
      </c>
      <c r="L605" s="80">
        <v>0.50700000000000001</v>
      </c>
      <c r="M605" s="80">
        <v>13</v>
      </c>
      <c r="N605" s="80">
        <v>0.69199999999999995</v>
      </c>
    </row>
    <row r="606" spans="1:14" ht="15.75" customHeight="1">
      <c r="A606" s="80" t="s">
        <v>21</v>
      </c>
      <c r="B606" s="80" t="s">
        <v>438</v>
      </c>
      <c r="C606" s="80">
        <v>248519447</v>
      </c>
      <c r="D606" s="80">
        <v>248530939</v>
      </c>
      <c r="E606" s="80">
        <v>11493</v>
      </c>
      <c r="F606" s="80">
        <v>95</v>
      </c>
      <c r="G606" s="80">
        <v>51</v>
      </c>
      <c r="H606" s="80">
        <v>44</v>
      </c>
      <c r="I606" s="80">
        <v>0.46300000000000002</v>
      </c>
      <c r="J606" s="80" t="s">
        <v>439</v>
      </c>
      <c r="K606" s="80">
        <v>9</v>
      </c>
      <c r="L606" s="80">
        <v>0</v>
      </c>
      <c r="M606" s="80">
        <v>11</v>
      </c>
      <c r="N606" s="80">
        <v>0.90900000000000003</v>
      </c>
    </row>
    <row r="607" spans="1:14" ht="15.75" customHeight="1">
      <c r="A607" s="80" t="s">
        <v>21</v>
      </c>
      <c r="B607" s="80" t="s">
        <v>441</v>
      </c>
      <c r="C607" s="80">
        <v>89032595</v>
      </c>
      <c r="D607" s="80">
        <v>89061774</v>
      </c>
      <c r="E607" s="80">
        <v>29180</v>
      </c>
      <c r="F607" s="80">
        <v>99</v>
      </c>
      <c r="G607" s="80">
        <v>58</v>
      </c>
      <c r="H607" s="80">
        <v>41</v>
      </c>
      <c r="I607" s="80">
        <v>0.41399999999999998</v>
      </c>
      <c r="J607" s="80" t="s">
        <v>439</v>
      </c>
      <c r="K607" s="80">
        <v>8</v>
      </c>
      <c r="L607" s="80">
        <v>0.375</v>
      </c>
      <c r="M607" s="80">
        <v>7</v>
      </c>
      <c r="N607" s="80">
        <v>0.85699999999999998</v>
      </c>
    </row>
    <row r="608" spans="1:14" ht="15.75" customHeight="1">
      <c r="A608" s="80" t="s">
        <v>21</v>
      </c>
      <c r="B608" s="80" t="s">
        <v>441</v>
      </c>
      <c r="C608" s="80">
        <v>89530680</v>
      </c>
      <c r="D608" s="80">
        <v>89826271</v>
      </c>
      <c r="E608" s="80">
        <v>295592</v>
      </c>
      <c r="F608" s="80">
        <v>1697</v>
      </c>
      <c r="G608" s="80">
        <v>615</v>
      </c>
      <c r="H608" s="80">
        <v>1082</v>
      </c>
      <c r="I608" s="80">
        <v>0.63800000000000001</v>
      </c>
      <c r="J608" s="80" t="s">
        <v>439</v>
      </c>
      <c r="K608" s="80">
        <v>63</v>
      </c>
      <c r="L608" s="80">
        <v>0.96799999999999997</v>
      </c>
      <c r="M608" s="80">
        <v>124</v>
      </c>
      <c r="N608" s="80">
        <v>0.48399999999999999</v>
      </c>
    </row>
    <row r="609" spans="1:14" ht="15.75" customHeight="1">
      <c r="A609" s="80" t="s">
        <v>21</v>
      </c>
      <c r="B609" s="80" t="s">
        <v>441</v>
      </c>
      <c r="C609" s="80">
        <v>89826289</v>
      </c>
      <c r="D609" s="80">
        <v>89855963</v>
      </c>
      <c r="E609" s="80">
        <v>29675</v>
      </c>
      <c r="F609" s="80">
        <v>1368</v>
      </c>
      <c r="G609" s="80">
        <v>617</v>
      </c>
      <c r="H609" s="80">
        <v>751</v>
      </c>
      <c r="I609" s="80">
        <v>0.54900000000000004</v>
      </c>
      <c r="J609" s="80" t="s">
        <v>439</v>
      </c>
      <c r="K609" s="80">
        <v>14</v>
      </c>
      <c r="L609" s="80">
        <v>0.92900000000000005</v>
      </c>
      <c r="M609" s="80">
        <v>15</v>
      </c>
      <c r="N609" s="80">
        <v>0.46700000000000003</v>
      </c>
    </row>
    <row r="610" spans="1:14" ht="15.75" customHeight="1">
      <c r="A610" s="80" t="s">
        <v>21</v>
      </c>
      <c r="B610" s="80" t="s">
        <v>441</v>
      </c>
      <c r="C610" s="80">
        <v>90222157</v>
      </c>
      <c r="D610" s="80">
        <v>90402512</v>
      </c>
      <c r="E610" s="80">
        <v>180356</v>
      </c>
      <c r="F610" s="80">
        <v>2167</v>
      </c>
      <c r="G610" s="80">
        <v>208</v>
      </c>
      <c r="H610" s="80">
        <v>1959</v>
      </c>
      <c r="I610" s="80">
        <v>0.90400000000000003</v>
      </c>
      <c r="J610" s="80" t="s">
        <v>440</v>
      </c>
      <c r="K610" s="80">
        <v>31</v>
      </c>
      <c r="L610" s="80">
        <v>0.83899999999999997</v>
      </c>
      <c r="M610" s="80">
        <v>155</v>
      </c>
      <c r="N610" s="80">
        <v>0.18099999999999999</v>
      </c>
    </row>
    <row r="611" spans="1:14" ht="15.75" customHeight="1">
      <c r="A611" s="80" t="s">
        <v>21</v>
      </c>
      <c r="B611" s="80" t="s">
        <v>441</v>
      </c>
      <c r="C611" s="80">
        <v>91402511</v>
      </c>
      <c r="D611" s="80">
        <v>91608532</v>
      </c>
      <c r="E611" s="80">
        <v>206022</v>
      </c>
      <c r="F611" s="80">
        <v>1402</v>
      </c>
      <c r="G611" s="80">
        <v>730</v>
      </c>
      <c r="H611" s="80">
        <v>672</v>
      </c>
      <c r="I611" s="80">
        <v>0.47899999999999998</v>
      </c>
      <c r="J611" s="80" t="s">
        <v>439</v>
      </c>
      <c r="K611" s="80">
        <v>147</v>
      </c>
      <c r="L611" s="80">
        <v>0.626</v>
      </c>
      <c r="M611" s="80">
        <v>69</v>
      </c>
      <c r="N611" s="80">
        <v>0.159</v>
      </c>
    </row>
    <row r="612" spans="1:14" ht="15.75" customHeight="1">
      <c r="A612" s="80" t="s">
        <v>21</v>
      </c>
      <c r="B612" s="80" t="s">
        <v>441</v>
      </c>
      <c r="C612" s="80">
        <v>94189553</v>
      </c>
      <c r="D612" s="80">
        <v>94292414</v>
      </c>
      <c r="E612" s="80">
        <v>102862</v>
      </c>
      <c r="F612" s="80">
        <v>996</v>
      </c>
      <c r="G612" s="80">
        <v>486</v>
      </c>
      <c r="H612" s="80">
        <v>510</v>
      </c>
      <c r="I612" s="80">
        <v>0.51200000000000001</v>
      </c>
      <c r="J612" s="80" t="s">
        <v>439</v>
      </c>
      <c r="K612" s="80">
        <v>16</v>
      </c>
      <c r="L612" s="80">
        <v>1</v>
      </c>
      <c r="M612" s="80">
        <v>21</v>
      </c>
      <c r="N612" s="80">
        <v>0</v>
      </c>
    </row>
    <row r="613" spans="1:14" ht="15.75" customHeight="1">
      <c r="A613" s="80" t="s">
        <v>21</v>
      </c>
      <c r="B613" s="80" t="s">
        <v>441</v>
      </c>
      <c r="C613" s="80">
        <v>95431175</v>
      </c>
      <c r="D613" s="80">
        <v>95437281</v>
      </c>
      <c r="E613" s="80">
        <v>6107</v>
      </c>
      <c r="F613" s="80">
        <v>19</v>
      </c>
      <c r="G613" s="80">
        <v>6</v>
      </c>
      <c r="H613" s="80">
        <v>13</v>
      </c>
      <c r="I613" s="80">
        <v>0.68400000000000005</v>
      </c>
      <c r="J613" s="80" t="s">
        <v>201</v>
      </c>
      <c r="K613" s="80">
        <v>0</v>
      </c>
      <c r="L613" s="80" t="s">
        <v>201</v>
      </c>
      <c r="M613" s="80">
        <v>0</v>
      </c>
      <c r="N613" s="80" t="s">
        <v>201</v>
      </c>
    </row>
    <row r="614" spans="1:14" ht="15.75" customHeight="1">
      <c r="A614" s="80" t="s">
        <v>21</v>
      </c>
      <c r="B614" s="80" t="s">
        <v>441</v>
      </c>
      <c r="C614" s="80">
        <v>95639577</v>
      </c>
      <c r="D614" s="80">
        <v>95649841</v>
      </c>
      <c r="E614" s="80">
        <v>10265</v>
      </c>
      <c r="F614" s="80">
        <v>54</v>
      </c>
      <c r="G614" s="80">
        <v>25</v>
      </c>
      <c r="H614" s="80">
        <v>29</v>
      </c>
      <c r="I614" s="80">
        <v>0.53700000000000003</v>
      </c>
      <c r="J614" s="80" t="s">
        <v>439</v>
      </c>
      <c r="K614" s="80">
        <v>1</v>
      </c>
      <c r="L614" s="80">
        <v>1</v>
      </c>
      <c r="M614" s="80">
        <v>0</v>
      </c>
      <c r="N614" s="80" t="s">
        <v>201</v>
      </c>
    </row>
    <row r="615" spans="1:14" ht="15.75" customHeight="1">
      <c r="A615" s="80" t="s">
        <v>21</v>
      </c>
      <c r="B615" s="80" t="s">
        <v>441</v>
      </c>
      <c r="C615" s="80">
        <v>97267429</v>
      </c>
      <c r="D615" s="80">
        <v>97318114</v>
      </c>
      <c r="E615" s="80">
        <v>50686</v>
      </c>
      <c r="F615" s="80">
        <v>78</v>
      </c>
      <c r="G615" s="80">
        <v>39</v>
      </c>
      <c r="H615" s="80">
        <v>39</v>
      </c>
      <c r="I615" s="80">
        <v>0.5</v>
      </c>
      <c r="J615" s="80" t="s">
        <v>439</v>
      </c>
      <c r="K615" s="80">
        <v>0</v>
      </c>
      <c r="L615" s="80" t="s">
        <v>201</v>
      </c>
      <c r="M615" s="80">
        <v>0</v>
      </c>
      <c r="N615" s="80" t="s">
        <v>201</v>
      </c>
    </row>
    <row r="616" spans="1:14" ht="15.75" customHeight="1">
      <c r="A616" s="80" t="s">
        <v>21</v>
      </c>
      <c r="B616" s="80" t="s">
        <v>441</v>
      </c>
      <c r="C616" s="80">
        <v>97391810</v>
      </c>
      <c r="D616" s="80">
        <v>97429446</v>
      </c>
      <c r="E616" s="80">
        <v>37637</v>
      </c>
      <c r="F616" s="80">
        <v>14</v>
      </c>
      <c r="G616" s="80">
        <v>5</v>
      </c>
      <c r="H616" s="80">
        <v>9</v>
      </c>
      <c r="I616" s="80">
        <v>0.64300000000000002</v>
      </c>
      <c r="J616" s="80" t="s">
        <v>201</v>
      </c>
      <c r="K616" s="80">
        <v>0</v>
      </c>
      <c r="L616" s="80" t="s">
        <v>201</v>
      </c>
      <c r="M616" s="80">
        <v>0</v>
      </c>
      <c r="N616" s="80" t="s">
        <v>201</v>
      </c>
    </row>
    <row r="617" spans="1:14" ht="15.75" customHeight="1">
      <c r="A617" s="80" t="s">
        <v>21</v>
      </c>
      <c r="B617" s="80" t="s">
        <v>441</v>
      </c>
      <c r="C617" s="80">
        <v>109972079</v>
      </c>
      <c r="D617" s="80">
        <v>110086724</v>
      </c>
      <c r="E617" s="80">
        <v>114646</v>
      </c>
      <c r="F617" s="80">
        <v>179</v>
      </c>
      <c r="G617" s="80">
        <v>111</v>
      </c>
      <c r="H617" s="80">
        <v>68</v>
      </c>
      <c r="I617" s="80">
        <v>0.38</v>
      </c>
      <c r="J617" s="80" t="s">
        <v>439</v>
      </c>
      <c r="K617" s="80">
        <v>5</v>
      </c>
      <c r="L617" s="80">
        <v>0</v>
      </c>
      <c r="M617" s="80">
        <v>2</v>
      </c>
      <c r="N617" s="80">
        <v>1</v>
      </c>
    </row>
    <row r="618" spans="1:14" ht="15.75" customHeight="1">
      <c r="A618" s="80" t="s">
        <v>21</v>
      </c>
      <c r="B618" s="80" t="s">
        <v>441</v>
      </c>
      <c r="C618" s="80">
        <v>110098003</v>
      </c>
      <c r="D618" s="80">
        <v>110276049</v>
      </c>
      <c r="E618" s="80">
        <v>178047</v>
      </c>
      <c r="F618" s="80">
        <v>1038</v>
      </c>
      <c r="G618" s="80">
        <v>7</v>
      </c>
      <c r="H618" s="80">
        <v>1031</v>
      </c>
      <c r="I618" s="80">
        <v>0.99299999999999999</v>
      </c>
      <c r="J618" s="80" t="s">
        <v>440</v>
      </c>
      <c r="K618" s="80">
        <v>1</v>
      </c>
      <c r="L618" s="80">
        <v>1</v>
      </c>
      <c r="M618" s="80">
        <v>18</v>
      </c>
      <c r="N618" s="80">
        <v>0.38900000000000001</v>
      </c>
    </row>
    <row r="619" spans="1:14" ht="15.75" customHeight="1">
      <c r="A619" s="80" t="s">
        <v>21</v>
      </c>
      <c r="B619" s="80" t="s">
        <v>441</v>
      </c>
      <c r="C619" s="80">
        <v>110290672</v>
      </c>
      <c r="D619" s="80">
        <v>110399284</v>
      </c>
      <c r="E619" s="80">
        <v>108613</v>
      </c>
      <c r="F619" s="80">
        <v>271</v>
      </c>
      <c r="G619" s="80">
        <v>164</v>
      </c>
      <c r="H619" s="80">
        <v>107</v>
      </c>
      <c r="I619" s="80">
        <v>0.39500000000000002</v>
      </c>
      <c r="J619" s="80" t="s">
        <v>439</v>
      </c>
      <c r="K619" s="80">
        <v>10</v>
      </c>
      <c r="L619" s="80">
        <v>0</v>
      </c>
      <c r="M619" s="80">
        <v>3</v>
      </c>
      <c r="N619" s="80">
        <v>0.66700000000000004</v>
      </c>
    </row>
    <row r="620" spans="1:14" ht="15.75" customHeight="1">
      <c r="A620" s="80" t="s">
        <v>21</v>
      </c>
      <c r="B620" s="80" t="s">
        <v>441</v>
      </c>
      <c r="C620" s="80">
        <v>130533892</v>
      </c>
      <c r="D620" s="80">
        <v>130650178</v>
      </c>
      <c r="E620" s="80">
        <v>116287</v>
      </c>
      <c r="F620" s="80">
        <v>327</v>
      </c>
      <c r="G620" s="80">
        <v>172</v>
      </c>
      <c r="H620" s="80">
        <v>155</v>
      </c>
      <c r="I620" s="80">
        <v>0.47399999999999998</v>
      </c>
      <c r="J620" s="80" t="s">
        <v>439</v>
      </c>
      <c r="K620" s="80">
        <v>4</v>
      </c>
      <c r="L620" s="80">
        <v>0</v>
      </c>
      <c r="M620" s="80">
        <v>6</v>
      </c>
      <c r="N620" s="80">
        <v>0.83299999999999996</v>
      </c>
    </row>
    <row r="621" spans="1:14" ht="15.75" customHeight="1">
      <c r="A621" s="80" t="s">
        <v>21</v>
      </c>
      <c r="B621" s="80" t="s">
        <v>441</v>
      </c>
      <c r="C621" s="80">
        <v>138247236</v>
      </c>
      <c r="D621" s="80">
        <v>138250694</v>
      </c>
      <c r="E621" s="80">
        <v>3459</v>
      </c>
      <c r="F621" s="80">
        <v>15</v>
      </c>
      <c r="G621" s="80">
        <v>0</v>
      </c>
      <c r="H621" s="80">
        <v>15</v>
      </c>
      <c r="I621" s="80">
        <v>1</v>
      </c>
      <c r="J621" s="80" t="s">
        <v>201</v>
      </c>
      <c r="K621" s="80">
        <v>0</v>
      </c>
      <c r="L621" s="80" t="s">
        <v>201</v>
      </c>
      <c r="M621" s="80">
        <v>4</v>
      </c>
      <c r="N621" s="80">
        <v>0.75</v>
      </c>
    </row>
    <row r="622" spans="1:14" ht="15.75" customHeight="1">
      <c r="A622" s="80" t="s">
        <v>21</v>
      </c>
      <c r="B622" s="80" t="s">
        <v>441</v>
      </c>
      <c r="C622" s="80">
        <v>240678627</v>
      </c>
      <c r="D622" s="80">
        <v>240700084</v>
      </c>
      <c r="E622" s="80">
        <v>21458</v>
      </c>
      <c r="F622" s="80">
        <v>115</v>
      </c>
      <c r="G622" s="80">
        <v>80</v>
      </c>
      <c r="H622" s="80">
        <v>35</v>
      </c>
      <c r="I622" s="80">
        <v>0.30399999999999999</v>
      </c>
      <c r="J622" s="80" t="s">
        <v>439</v>
      </c>
      <c r="K622" s="80">
        <v>15</v>
      </c>
      <c r="L622" s="80">
        <v>0.4</v>
      </c>
      <c r="M622" s="80">
        <v>6</v>
      </c>
      <c r="N622" s="80">
        <v>0.16700000000000001</v>
      </c>
    </row>
    <row r="623" spans="1:14" ht="15.75" customHeight="1">
      <c r="A623" s="80" t="s">
        <v>21</v>
      </c>
      <c r="B623" s="80" t="s">
        <v>442</v>
      </c>
      <c r="C623" s="80">
        <v>75662604</v>
      </c>
      <c r="D623" s="80">
        <v>75708229</v>
      </c>
      <c r="E623" s="80">
        <v>45626</v>
      </c>
      <c r="F623" s="80">
        <v>824</v>
      </c>
      <c r="G623" s="80">
        <v>595</v>
      </c>
      <c r="H623" s="80">
        <v>229</v>
      </c>
      <c r="I623" s="80">
        <v>0.27800000000000002</v>
      </c>
      <c r="J623" s="80" t="s">
        <v>439</v>
      </c>
      <c r="K623" s="80">
        <v>341</v>
      </c>
      <c r="L623" s="80">
        <v>0.43099999999999999</v>
      </c>
      <c r="M623" s="80">
        <v>172</v>
      </c>
      <c r="N623" s="80">
        <v>0.85499999999999998</v>
      </c>
    </row>
    <row r="624" spans="1:14" ht="15.75" customHeight="1">
      <c r="A624" s="80" t="s">
        <v>21</v>
      </c>
      <c r="B624" s="80" t="s">
        <v>442</v>
      </c>
      <c r="C624" s="80">
        <v>90774226</v>
      </c>
      <c r="D624" s="80">
        <v>91233182</v>
      </c>
      <c r="E624" s="80">
        <v>458957</v>
      </c>
      <c r="F624" s="80">
        <v>1842</v>
      </c>
      <c r="G624" s="80">
        <v>662</v>
      </c>
      <c r="H624" s="80">
        <v>1180</v>
      </c>
      <c r="I624" s="80">
        <v>0.64100000000000001</v>
      </c>
      <c r="J624" s="80" t="s">
        <v>439</v>
      </c>
      <c r="K624" s="80">
        <v>0</v>
      </c>
      <c r="L624" s="80" t="s">
        <v>201</v>
      </c>
      <c r="M624" s="80">
        <v>9</v>
      </c>
      <c r="N624" s="80">
        <v>0.33300000000000002</v>
      </c>
    </row>
    <row r="625" spans="1:14" ht="15.75" customHeight="1">
      <c r="A625" s="80" t="s">
        <v>21</v>
      </c>
      <c r="B625" s="80" t="s">
        <v>442</v>
      </c>
      <c r="C625" s="80">
        <v>91556113</v>
      </c>
      <c r="D625" s="80">
        <v>93655363</v>
      </c>
      <c r="E625" s="80">
        <v>2099251</v>
      </c>
      <c r="F625" s="80">
        <v>10741</v>
      </c>
      <c r="G625" s="80">
        <v>3958</v>
      </c>
      <c r="H625" s="80">
        <v>6783</v>
      </c>
      <c r="I625" s="80">
        <v>0.63200000000000001</v>
      </c>
      <c r="J625" s="80" t="s">
        <v>439</v>
      </c>
      <c r="K625" s="80">
        <v>0</v>
      </c>
      <c r="L625" s="80" t="s">
        <v>201</v>
      </c>
      <c r="M625" s="80">
        <v>10</v>
      </c>
      <c r="N625" s="80">
        <v>0.3</v>
      </c>
    </row>
    <row r="626" spans="1:14" ht="15.75" customHeight="1">
      <c r="A626" s="80" t="s">
        <v>21</v>
      </c>
      <c r="B626" s="80" t="s">
        <v>442</v>
      </c>
      <c r="C626" s="80">
        <v>131969662</v>
      </c>
      <c r="D626" s="80">
        <v>131978056</v>
      </c>
      <c r="E626" s="80">
        <v>8395</v>
      </c>
      <c r="F626" s="80">
        <v>96</v>
      </c>
      <c r="G626" s="80">
        <v>48</v>
      </c>
      <c r="H626" s="80">
        <v>48</v>
      </c>
      <c r="I626" s="80">
        <v>0.5</v>
      </c>
      <c r="J626" s="80" t="s">
        <v>439</v>
      </c>
      <c r="K626" s="80">
        <v>2</v>
      </c>
      <c r="L626" s="80">
        <v>1</v>
      </c>
      <c r="M626" s="80">
        <v>3</v>
      </c>
      <c r="N626" s="80">
        <v>0</v>
      </c>
    </row>
    <row r="627" spans="1:14" ht="15.75" customHeight="1">
      <c r="A627" s="80" t="s">
        <v>21</v>
      </c>
      <c r="B627" s="80" t="s">
        <v>442</v>
      </c>
      <c r="C627" s="80">
        <v>187418671</v>
      </c>
      <c r="D627" s="80">
        <v>187425934</v>
      </c>
      <c r="E627" s="80">
        <v>7264</v>
      </c>
      <c r="F627" s="80">
        <v>37</v>
      </c>
      <c r="G627" s="80">
        <v>1</v>
      </c>
      <c r="H627" s="80">
        <v>36</v>
      </c>
      <c r="I627" s="80">
        <v>0.97299999999999998</v>
      </c>
      <c r="J627" s="80" t="s">
        <v>201</v>
      </c>
      <c r="K627" s="80">
        <v>0</v>
      </c>
      <c r="L627" s="80" t="s">
        <v>201</v>
      </c>
      <c r="M627" s="80">
        <v>3</v>
      </c>
      <c r="N627" s="80">
        <v>0.33300000000000002</v>
      </c>
    </row>
    <row r="628" spans="1:14" ht="15.75" customHeight="1">
      <c r="A628" s="80" t="s">
        <v>21</v>
      </c>
      <c r="B628" s="80" t="s">
        <v>347</v>
      </c>
      <c r="C628" s="80">
        <v>1000</v>
      </c>
      <c r="D628" s="80">
        <v>68333</v>
      </c>
      <c r="E628" s="80">
        <v>67334</v>
      </c>
      <c r="F628" s="80">
        <v>570</v>
      </c>
      <c r="G628" s="80">
        <v>375</v>
      </c>
      <c r="H628" s="80">
        <v>195</v>
      </c>
      <c r="I628" s="80">
        <v>0.34200000000000003</v>
      </c>
      <c r="J628" s="80" t="s">
        <v>439</v>
      </c>
      <c r="K628" s="80">
        <v>37</v>
      </c>
      <c r="L628" s="80">
        <v>0.51400000000000001</v>
      </c>
      <c r="M628" s="80">
        <v>19</v>
      </c>
      <c r="N628" s="80">
        <v>5.2999999999999999E-2</v>
      </c>
    </row>
    <row r="629" spans="1:14" ht="15.75" customHeight="1">
      <c r="A629" s="80" t="s">
        <v>21</v>
      </c>
      <c r="B629" s="80" t="s">
        <v>347</v>
      </c>
      <c r="C629" s="80">
        <v>4012910</v>
      </c>
      <c r="D629" s="80">
        <v>4019908</v>
      </c>
      <c r="E629" s="80">
        <v>6999</v>
      </c>
      <c r="F629" s="80">
        <v>145</v>
      </c>
      <c r="G629" s="80">
        <v>67</v>
      </c>
      <c r="H629" s="80">
        <v>78</v>
      </c>
      <c r="I629" s="80">
        <v>0.53800000000000003</v>
      </c>
      <c r="J629" s="80" t="s">
        <v>439</v>
      </c>
      <c r="K629" s="80">
        <v>0</v>
      </c>
      <c r="L629" s="80" t="s">
        <v>201</v>
      </c>
      <c r="M629" s="80">
        <v>0</v>
      </c>
      <c r="N629" s="80" t="s">
        <v>201</v>
      </c>
    </row>
    <row r="630" spans="1:14" ht="15.75" customHeight="1">
      <c r="A630" s="80" t="s">
        <v>21</v>
      </c>
      <c r="B630" s="80" t="s">
        <v>347</v>
      </c>
      <c r="C630" s="80">
        <v>49090777</v>
      </c>
      <c r="D630" s="80">
        <v>49162839</v>
      </c>
      <c r="E630" s="80">
        <v>72063</v>
      </c>
      <c r="F630" s="80">
        <v>15128</v>
      </c>
      <c r="G630" s="80">
        <v>8021</v>
      </c>
      <c r="H630" s="80">
        <v>7107</v>
      </c>
      <c r="I630" s="80">
        <v>0.47</v>
      </c>
      <c r="J630" s="80" t="s">
        <v>439</v>
      </c>
      <c r="K630" s="80">
        <v>772</v>
      </c>
      <c r="L630" s="80">
        <v>0.438</v>
      </c>
      <c r="M630" s="80">
        <v>500</v>
      </c>
      <c r="N630" s="80">
        <v>0.53600000000000003</v>
      </c>
    </row>
    <row r="631" spans="1:14" ht="15.75" customHeight="1">
      <c r="A631" s="80" t="s">
        <v>21</v>
      </c>
      <c r="B631" s="80" t="s">
        <v>347</v>
      </c>
      <c r="C631" s="80">
        <v>49199875</v>
      </c>
      <c r="D631" s="80">
        <v>49273459</v>
      </c>
      <c r="E631" s="80">
        <v>73585</v>
      </c>
      <c r="F631" s="80">
        <v>1145</v>
      </c>
      <c r="G631" s="80">
        <v>758</v>
      </c>
      <c r="H631" s="80">
        <v>387</v>
      </c>
      <c r="I631" s="80">
        <v>0.33800000000000002</v>
      </c>
      <c r="J631" s="80" t="s">
        <v>439</v>
      </c>
      <c r="K631" s="80">
        <v>247</v>
      </c>
      <c r="L631" s="80">
        <v>0.32800000000000001</v>
      </c>
      <c r="M631" s="80">
        <v>104</v>
      </c>
      <c r="N631" s="80">
        <v>0.65400000000000003</v>
      </c>
    </row>
    <row r="632" spans="1:14" ht="15.75" customHeight="1">
      <c r="A632" s="80" t="s">
        <v>21</v>
      </c>
      <c r="B632" s="80" t="s">
        <v>347</v>
      </c>
      <c r="C632" s="80">
        <v>49285335</v>
      </c>
      <c r="D632" s="80">
        <v>49289788</v>
      </c>
      <c r="E632" s="80">
        <v>4454</v>
      </c>
      <c r="F632" s="80">
        <v>72</v>
      </c>
      <c r="G632" s="80">
        <v>32</v>
      </c>
      <c r="H632" s="80">
        <v>40</v>
      </c>
      <c r="I632" s="80">
        <v>0.55600000000000005</v>
      </c>
      <c r="J632" s="80" t="s">
        <v>439</v>
      </c>
      <c r="K632" s="80">
        <v>2</v>
      </c>
      <c r="L632" s="80">
        <v>0</v>
      </c>
      <c r="M632" s="80">
        <v>0</v>
      </c>
      <c r="N632" s="80" t="s">
        <v>201</v>
      </c>
    </row>
    <row r="633" spans="1:14" ht="15.75" customHeight="1">
      <c r="A633" s="80" t="s">
        <v>21</v>
      </c>
      <c r="B633" s="80" t="s">
        <v>347</v>
      </c>
      <c r="C633" s="80">
        <v>49290309</v>
      </c>
      <c r="D633" s="80">
        <v>49336925</v>
      </c>
      <c r="E633" s="80">
        <v>46617</v>
      </c>
      <c r="F633" s="80">
        <v>419</v>
      </c>
      <c r="G633" s="80">
        <v>218</v>
      </c>
      <c r="H633" s="80">
        <v>201</v>
      </c>
      <c r="I633" s="80">
        <v>0.48</v>
      </c>
      <c r="J633" s="80" t="s">
        <v>439</v>
      </c>
      <c r="K633" s="80">
        <v>26</v>
      </c>
      <c r="L633" s="80">
        <v>0.308</v>
      </c>
      <c r="M633" s="80">
        <v>27</v>
      </c>
      <c r="N633" s="80">
        <v>0.222</v>
      </c>
    </row>
    <row r="634" spans="1:14" ht="15.75" customHeight="1">
      <c r="A634" s="80" t="s">
        <v>21</v>
      </c>
      <c r="B634" s="80" t="s">
        <v>347</v>
      </c>
      <c r="C634" s="80">
        <v>49486924</v>
      </c>
      <c r="D634" s="80">
        <v>49711962</v>
      </c>
      <c r="E634" s="80">
        <v>225039</v>
      </c>
      <c r="F634" s="80">
        <v>6010</v>
      </c>
      <c r="G634" s="80">
        <v>2477</v>
      </c>
      <c r="H634" s="80">
        <v>3533</v>
      </c>
      <c r="I634" s="80">
        <v>0.58799999999999997</v>
      </c>
      <c r="J634" s="80" t="s">
        <v>439</v>
      </c>
      <c r="K634" s="80">
        <v>259</v>
      </c>
      <c r="L634" s="80">
        <v>0.56399999999999995</v>
      </c>
      <c r="M634" s="80">
        <v>312</v>
      </c>
      <c r="N634" s="80">
        <v>0.442</v>
      </c>
    </row>
    <row r="635" spans="1:14" ht="15.75" customHeight="1">
      <c r="A635" s="80" t="s">
        <v>21</v>
      </c>
      <c r="B635" s="80" t="s">
        <v>347</v>
      </c>
      <c r="C635" s="80">
        <v>87926057</v>
      </c>
      <c r="D635" s="80">
        <v>87937206</v>
      </c>
      <c r="E635" s="80">
        <v>11150</v>
      </c>
      <c r="F635" s="80">
        <v>79</v>
      </c>
      <c r="G635" s="80">
        <v>1</v>
      </c>
      <c r="H635" s="80">
        <v>78</v>
      </c>
      <c r="I635" s="80">
        <v>0.98699999999999999</v>
      </c>
      <c r="J635" s="80" t="s">
        <v>440</v>
      </c>
      <c r="K635" s="80">
        <v>0</v>
      </c>
      <c r="L635" s="80" t="s">
        <v>201</v>
      </c>
      <c r="M635" s="80">
        <v>42</v>
      </c>
      <c r="N635" s="80">
        <v>0.47599999999999998</v>
      </c>
    </row>
    <row r="636" spans="1:14" ht="15.75" customHeight="1">
      <c r="A636" s="80" t="s">
        <v>21</v>
      </c>
      <c r="B636" s="80" t="s">
        <v>347</v>
      </c>
      <c r="C636" s="80">
        <v>190105594</v>
      </c>
      <c r="D636" s="80">
        <v>190204556</v>
      </c>
      <c r="E636" s="80">
        <v>98963</v>
      </c>
      <c r="F636" s="80">
        <v>1917</v>
      </c>
      <c r="G636" s="80">
        <v>939</v>
      </c>
      <c r="H636" s="80">
        <v>978</v>
      </c>
      <c r="I636" s="80">
        <v>0.51</v>
      </c>
      <c r="J636" s="80" t="s">
        <v>439</v>
      </c>
      <c r="K636" s="80">
        <v>214</v>
      </c>
      <c r="L636" s="80">
        <v>0.23799999999999999</v>
      </c>
      <c r="M636" s="80">
        <v>277</v>
      </c>
      <c r="N636" s="80">
        <v>0.41499999999999998</v>
      </c>
    </row>
    <row r="637" spans="1:14" ht="15.75" customHeight="1">
      <c r="A637" s="80" t="s">
        <v>21</v>
      </c>
      <c r="B637" s="80" t="s">
        <v>443</v>
      </c>
      <c r="C637" s="80">
        <v>10000</v>
      </c>
      <c r="D637" s="80">
        <v>11705</v>
      </c>
      <c r="E637" s="80">
        <v>1706</v>
      </c>
      <c r="F637" s="80">
        <v>80</v>
      </c>
      <c r="G637" s="80">
        <v>42</v>
      </c>
      <c r="H637" s="80">
        <v>38</v>
      </c>
      <c r="I637" s="80">
        <v>0.47499999999999998</v>
      </c>
      <c r="J637" s="80" t="s">
        <v>439</v>
      </c>
      <c r="K637" s="80">
        <v>0</v>
      </c>
      <c r="L637" s="80" t="s">
        <v>201</v>
      </c>
      <c r="M637" s="80">
        <v>0</v>
      </c>
      <c r="N637" s="80" t="s">
        <v>201</v>
      </c>
    </row>
    <row r="638" spans="1:14" ht="15.75" customHeight="1">
      <c r="A638" s="80" t="s">
        <v>21</v>
      </c>
      <c r="B638" s="80" t="s">
        <v>443</v>
      </c>
      <c r="C638" s="80">
        <v>17517528</v>
      </c>
      <c r="D638" s="80">
        <v>17599315</v>
      </c>
      <c r="E638" s="80">
        <v>81788</v>
      </c>
      <c r="F638" s="80">
        <v>369</v>
      </c>
      <c r="G638" s="80">
        <v>196</v>
      </c>
      <c r="H638" s="80">
        <v>173</v>
      </c>
      <c r="I638" s="80">
        <v>0.46899999999999997</v>
      </c>
      <c r="J638" s="80" t="s">
        <v>439</v>
      </c>
      <c r="K638" s="80">
        <v>0</v>
      </c>
      <c r="L638" s="80" t="s">
        <v>201</v>
      </c>
      <c r="M638" s="80">
        <v>0</v>
      </c>
      <c r="N638" s="80" t="s">
        <v>201</v>
      </c>
    </row>
    <row r="639" spans="1:14" ht="15.75" customHeight="1">
      <c r="A639" s="80" t="s">
        <v>21</v>
      </c>
      <c r="B639" s="80" t="s">
        <v>443</v>
      </c>
      <c r="C639" s="80">
        <v>46485900</v>
      </c>
      <c r="D639" s="80">
        <v>46565431</v>
      </c>
      <c r="E639" s="80">
        <v>79532</v>
      </c>
      <c r="F639" s="80">
        <v>168</v>
      </c>
      <c r="G639" s="80">
        <v>27</v>
      </c>
      <c r="H639" s="80">
        <v>141</v>
      </c>
      <c r="I639" s="80">
        <v>0.83899999999999997</v>
      </c>
      <c r="J639" s="80" t="s">
        <v>440</v>
      </c>
      <c r="K639" s="80">
        <v>0</v>
      </c>
      <c r="L639" s="80" t="s">
        <v>201</v>
      </c>
      <c r="M639" s="80">
        <v>0</v>
      </c>
      <c r="N639" s="80" t="s">
        <v>201</v>
      </c>
    </row>
    <row r="640" spans="1:14" ht="15.75" customHeight="1">
      <c r="A640" s="80" t="s">
        <v>21</v>
      </c>
      <c r="B640" s="80" t="s">
        <v>443</v>
      </c>
      <c r="C640" s="80">
        <v>46565631</v>
      </c>
      <c r="D640" s="80">
        <v>46792162</v>
      </c>
      <c r="E640" s="80">
        <v>226532</v>
      </c>
      <c r="F640" s="80">
        <v>544</v>
      </c>
      <c r="G640" s="80">
        <v>424</v>
      </c>
      <c r="H640" s="80">
        <v>120</v>
      </c>
      <c r="I640" s="80">
        <v>0.221</v>
      </c>
      <c r="J640" s="80" t="s">
        <v>439</v>
      </c>
      <c r="K640" s="80">
        <v>13</v>
      </c>
      <c r="L640" s="80">
        <v>0.38500000000000001</v>
      </c>
      <c r="M640" s="80">
        <v>6</v>
      </c>
      <c r="N640" s="80">
        <v>0.5</v>
      </c>
    </row>
    <row r="641" spans="1:14" ht="15.75" customHeight="1">
      <c r="A641" s="80" t="s">
        <v>21</v>
      </c>
      <c r="B641" s="80" t="s">
        <v>443</v>
      </c>
      <c r="C641" s="80">
        <v>46796985</v>
      </c>
      <c r="D641" s="80">
        <v>47106324</v>
      </c>
      <c r="E641" s="80">
        <v>309340</v>
      </c>
      <c r="F641" s="80">
        <v>786</v>
      </c>
      <c r="G641" s="80">
        <v>355</v>
      </c>
      <c r="H641" s="80">
        <v>431</v>
      </c>
      <c r="I641" s="80">
        <v>0.54800000000000004</v>
      </c>
      <c r="J641" s="80" t="s">
        <v>439</v>
      </c>
      <c r="K641" s="80">
        <v>13</v>
      </c>
      <c r="L641" s="80">
        <v>0.76900000000000002</v>
      </c>
      <c r="M641" s="80">
        <v>22</v>
      </c>
      <c r="N641" s="80">
        <v>0.63600000000000001</v>
      </c>
    </row>
    <row r="642" spans="1:14" ht="15.75" customHeight="1">
      <c r="A642" s="80" t="s">
        <v>21</v>
      </c>
      <c r="B642" s="80" t="s">
        <v>443</v>
      </c>
      <c r="C642" s="80">
        <v>47107327</v>
      </c>
      <c r="D642" s="80">
        <v>47152912</v>
      </c>
      <c r="E642" s="80">
        <v>45586</v>
      </c>
      <c r="F642" s="80">
        <v>503</v>
      </c>
      <c r="G642" s="80">
        <v>7</v>
      </c>
      <c r="H642" s="80">
        <v>496</v>
      </c>
      <c r="I642" s="80">
        <v>0.98599999999999999</v>
      </c>
      <c r="J642" s="80" t="s">
        <v>440</v>
      </c>
      <c r="K642" s="80">
        <v>0</v>
      </c>
      <c r="L642" s="80" t="s">
        <v>201</v>
      </c>
      <c r="M642" s="80">
        <v>27</v>
      </c>
      <c r="N642" s="80">
        <v>0.14799999999999999</v>
      </c>
    </row>
    <row r="643" spans="1:14" ht="15.75" customHeight="1">
      <c r="A643" s="80" t="s">
        <v>21</v>
      </c>
      <c r="B643" s="80" t="s">
        <v>443</v>
      </c>
      <c r="C643" s="80">
        <v>49599404</v>
      </c>
      <c r="D643" s="80">
        <v>49603108</v>
      </c>
      <c r="E643" s="80">
        <v>3705</v>
      </c>
      <c r="F643" s="80">
        <v>6164</v>
      </c>
      <c r="G643" s="80">
        <v>2692</v>
      </c>
      <c r="H643" s="80">
        <v>3472</v>
      </c>
      <c r="I643" s="80">
        <v>0.56299999999999994</v>
      </c>
      <c r="J643" s="80" t="s">
        <v>439</v>
      </c>
      <c r="K643" s="80">
        <v>537</v>
      </c>
      <c r="L643" s="80">
        <v>0.38400000000000001</v>
      </c>
      <c r="M643" s="80">
        <v>861</v>
      </c>
      <c r="N643" s="80">
        <v>0.497</v>
      </c>
    </row>
    <row r="644" spans="1:14" ht="15.75" customHeight="1">
      <c r="A644" s="80" t="s">
        <v>21</v>
      </c>
      <c r="B644" s="80" t="s">
        <v>443</v>
      </c>
      <c r="C644" s="80">
        <v>49610642</v>
      </c>
      <c r="D644" s="80">
        <v>49646313</v>
      </c>
      <c r="E644" s="80">
        <v>35672</v>
      </c>
      <c r="F644" s="80">
        <v>223</v>
      </c>
      <c r="G644" s="80">
        <v>8</v>
      </c>
      <c r="H644" s="80">
        <v>215</v>
      </c>
      <c r="I644" s="80">
        <v>0.96399999999999997</v>
      </c>
      <c r="J644" s="80" t="s">
        <v>440</v>
      </c>
      <c r="K644" s="80">
        <v>0</v>
      </c>
      <c r="L644" s="80" t="s">
        <v>201</v>
      </c>
      <c r="M644" s="80">
        <v>2</v>
      </c>
      <c r="N644" s="80">
        <v>0.5</v>
      </c>
    </row>
    <row r="645" spans="1:14" ht="15.75" customHeight="1">
      <c r="A645" s="80" t="s">
        <v>21</v>
      </c>
      <c r="B645" s="80" t="s">
        <v>443</v>
      </c>
      <c r="C645" s="80">
        <v>49656261</v>
      </c>
      <c r="D645" s="80">
        <v>50059808</v>
      </c>
      <c r="E645" s="80">
        <v>403548</v>
      </c>
      <c r="F645" s="80">
        <v>12016</v>
      </c>
      <c r="G645" s="80">
        <v>6553</v>
      </c>
      <c r="H645" s="80">
        <v>5463</v>
      </c>
      <c r="I645" s="80">
        <v>0.45500000000000002</v>
      </c>
      <c r="J645" s="80" t="s">
        <v>439</v>
      </c>
      <c r="K645" s="80">
        <v>333</v>
      </c>
      <c r="L645" s="80">
        <v>0.76600000000000001</v>
      </c>
      <c r="M645" s="80">
        <v>94</v>
      </c>
      <c r="N645" s="80">
        <v>0.73399999999999999</v>
      </c>
    </row>
    <row r="646" spans="1:14" ht="15.75" customHeight="1">
      <c r="A646" s="80" t="s">
        <v>21</v>
      </c>
      <c r="B646" s="80" t="s">
        <v>443</v>
      </c>
      <c r="C646" s="80">
        <v>64470811</v>
      </c>
      <c r="D646" s="80">
        <v>64477818</v>
      </c>
      <c r="E646" s="80">
        <v>7008</v>
      </c>
      <c r="F646" s="80">
        <v>135</v>
      </c>
      <c r="G646" s="80">
        <v>5</v>
      </c>
      <c r="H646" s="80">
        <v>130</v>
      </c>
      <c r="I646" s="80">
        <v>0.96299999999999997</v>
      </c>
      <c r="J646" s="80" t="s">
        <v>440</v>
      </c>
      <c r="K646" s="80">
        <v>0</v>
      </c>
      <c r="L646" s="80" t="s">
        <v>201</v>
      </c>
      <c r="M646" s="80">
        <v>0</v>
      </c>
      <c r="N646" s="80" t="s">
        <v>201</v>
      </c>
    </row>
    <row r="647" spans="1:14" ht="15.75" customHeight="1">
      <c r="A647" s="80" t="s">
        <v>21</v>
      </c>
      <c r="B647" s="80" t="s">
        <v>443</v>
      </c>
      <c r="C647" s="80">
        <v>175908638</v>
      </c>
      <c r="D647" s="80">
        <v>176046484</v>
      </c>
      <c r="E647" s="80">
        <v>137847</v>
      </c>
      <c r="F647" s="80">
        <v>1154</v>
      </c>
      <c r="G647" s="80">
        <v>776</v>
      </c>
      <c r="H647" s="80">
        <v>378</v>
      </c>
      <c r="I647" s="80">
        <v>0.32800000000000001</v>
      </c>
      <c r="J647" s="80" t="s">
        <v>439</v>
      </c>
      <c r="K647" s="80">
        <v>58</v>
      </c>
      <c r="L647" s="80">
        <v>0.36199999999999999</v>
      </c>
      <c r="M647" s="80">
        <v>43</v>
      </c>
      <c r="N647" s="80">
        <v>0.442</v>
      </c>
    </row>
    <row r="648" spans="1:14" ht="15.75" customHeight="1">
      <c r="A648" s="80" t="s">
        <v>21</v>
      </c>
      <c r="B648" s="80" t="s">
        <v>443</v>
      </c>
      <c r="C648" s="80">
        <v>179637595</v>
      </c>
      <c r="D648" s="80">
        <v>179655579</v>
      </c>
      <c r="E648" s="80">
        <v>17985</v>
      </c>
      <c r="F648" s="80">
        <v>183</v>
      </c>
      <c r="G648" s="80">
        <v>5</v>
      </c>
      <c r="H648" s="80">
        <v>178</v>
      </c>
      <c r="I648" s="80">
        <v>0.97299999999999998</v>
      </c>
      <c r="J648" s="80" t="s">
        <v>440</v>
      </c>
      <c r="K648" s="80">
        <v>0</v>
      </c>
      <c r="L648" s="80" t="s">
        <v>201</v>
      </c>
      <c r="M648" s="80">
        <v>23</v>
      </c>
      <c r="N648" s="80">
        <v>0.30399999999999999</v>
      </c>
    </row>
    <row r="649" spans="1:14" ht="15.75" customHeight="1">
      <c r="A649" s="80" t="s">
        <v>21</v>
      </c>
      <c r="B649" s="80" t="s">
        <v>444</v>
      </c>
      <c r="C649" s="80">
        <v>259723</v>
      </c>
      <c r="D649" s="80">
        <v>386196</v>
      </c>
      <c r="E649" s="80">
        <v>126474</v>
      </c>
      <c r="F649" s="80">
        <v>3144</v>
      </c>
      <c r="G649" s="80">
        <v>2309</v>
      </c>
      <c r="H649" s="80">
        <v>835</v>
      </c>
      <c r="I649" s="80">
        <v>0.26600000000000001</v>
      </c>
      <c r="J649" s="80" t="s">
        <v>439</v>
      </c>
      <c r="K649" s="80">
        <v>406</v>
      </c>
      <c r="L649" s="80">
        <v>0.52700000000000002</v>
      </c>
      <c r="M649" s="80">
        <v>128</v>
      </c>
      <c r="N649" s="80">
        <v>0.29699999999999999</v>
      </c>
    </row>
    <row r="650" spans="1:14" ht="15.75" customHeight="1">
      <c r="A650" s="80" t="s">
        <v>21</v>
      </c>
      <c r="B650" s="80" t="s">
        <v>444</v>
      </c>
      <c r="C650" s="80">
        <v>26738682</v>
      </c>
      <c r="D650" s="80">
        <v>26763103</v>
      </c>
      <c r="E650" s="80">
        <v>24422</v>
      </c>
      <c r="F650" s="80">
        <v>123</v>
      </c>
      <c r="G650" s="80">
        <v>3</v>
      </c>
      <c r="H650" s="80">
        <v>120</v>
      </c>
      <c r="I650" s="80">
        <v>0.97599999999999998</v>
      </c>
      <c r="J650" s="80" t="s">
        <v>440</v>
      </c>
      <c r="K650" s="80">
        <v>0</v>
      </c>
      <c r="L650" s="80" t="s">
        <v>201</v>
      </c>
      <c r="M650" s="80">
        <v>0</v>
      </c>
      <c r="N650" s="80" t="s">
        <v>201</v>
      </c>
    </row>
    <row r="651" spans="1:14" ht="15.75" customHeight="1">
      <c r="A651" s="80" t="s">
        <v>21</v>
      </c>
      <c r="B651" s="80" t="s">
        <v>444</v>
      </c>
      <c r="C651" s="80">
        <v>32004472</v>
      </c>
      <c r="D651" s="80">
        <v>32013924</v>
      </c>
      <c r="E651" s="80">
        <v>9453</v>
      </c>
      <c r="F651" s="80">
        <v>41</v>
      </c>
      <c r="G651" s="80">
        <v>41</v>
      </c>
      <c r="H651" s="80">
        <v>0</v>
      </c>
      <c r="I651" s="80">
        <v>0</v>
      </c>
      <c r="J651" s="80" t="s">
        <v>201</v>
      </c>
      <c r="K651" s="80">
        <v>0</v>
      </c>
      <c r="L651" s="80" t="s">
        <v>201</v>
      </c>
      <c r="M651" s="80">
        <v>0</v>
      </c>
      <c r="N651" s="80" t="s">
        <v>201</v>
      </c>
    </row>
    <row r="652" spans="1:14" ht="15.75" customHeight="1">
      <c r="A652" s="80" t="s">
        <v>21</v>
      </c>
      <c r="B652" s="80" t="s">
        <v>444</v>
      </c>
      <c r="C652" s="80">
        <v>106721120</v>
      </c>
      <c r="D652" s="80">
        <v>106724318</v>
      </c>
      <c r="E652" s="80">
        <v>3199</v>
      </c>
      <c r="F652" s="80">
        <v>26</v>
      </c>
      <c r="G652" s="80">
        <v>7</v>
      </c>
      <c r="H652" s="80">
        <v>19</v>
      </c>
      <c r="I652" s="80">
        <v>0.73099999999999998</v>
      </c>
      <c r="J652" s="80" t="s">
        <v>201</v>
      </c>
      <c r="K652" s="80">
        <v>0</v>
      </c>
      <c r="L652" s="80" t="s">
        <v>201</v>
      </c>
      <c r="M652" s="80">
        <v>0</v>
      </c>
      <c r="N652" s="80" t="s">
        <v>201</v>
      </c>
    </row>
    <row r="653" spans="1:14" ht="15.75" customHeight="1">
      <c r="A653" s="80" t="s">
        <v>21</v>
      </c>
      <c r="B653" s="80" t="s">
        <v>444</v>
      </c>
      <c r="C653" s="80">
        <v>170697957</v>
      </c>
      <c r="D653" s="80">
        <v>170745980</v>
      </c>
      <c r="E653" s="80">
        <v>48024</v>
      </c>
      <c r="F653" s="80">
        <v>44</v>
      </c>
      <c r="G653" s="80">
        <v>28</v>
      </c>
      <c r="H653" s="80">
        <v>16</v>
      </c>
      <c r="I653" s="80">
        <v>0.36399999999999999</v>
      </c>
      <c r="J653" s="80" t="s">
        <v>201</v>
      </c>
      <c r="K653" s="80">
        <v>0</v>
      </c>
      <c r="L653" s="80" t="s">
        <v>201</v>
      </c>
      <c r="M653" s="80">
        <v>0</v>
      </c>
      <c r="N653" s="80" t="s">
        <v>201</v>
      </c>
    </row>
    <row r="654" spans="1:14" ht="15.75" customHeight="1">
      <c r="A654" s="80" t="s">
        <v>21</v>
      </c>
      <c r="B654" s="80" t="s">
        <v>445</v>
      </c>
      <c r="C654" s="80">
        <v>5906707</v>
      </c>
      <c r="D654" s="80">
        <v>5978872</v>
      </c>
      <c r="E654" s="80">
        <v>72166</v>
      </c>
      <c r="F654" s="80">
        <v>275</v>
      </c>
      <c r="G654" s="80">
        <v>178</v>
      </c>
      <c r="H654" s="80">
        <v>97</v>
      </c>
      <c r="I654" s="80">
        <v>0.35299999999999998</v>
      </c>
      <c r="J654" s="80" t="s">
        <v>439</v>
      </c>
      <c r="K654" s="80">
        <v>14</v>
      </c>
      <c r="L654" s="80">
        <v>0.64300000000000002</v>
      </c>
      <c r="M654" s="80">
        <v>6</v>
      </c>
      <c r="N654" s="80">
        <v>0.16700000000000001</v>
      </c>
    </row>
    <row r="655" spans="1:14" ht="15.75" customHeight="1">
      <c r="A655" s="80" t="s">
        <v>21</v>
      </c>
      <c r="B655" s="80" t="s">
        <v>445</v>
      </c>
      <c r="C655" s="80">
        <v>6747086</v>
      </c>
      <c r="D655" s="80">
        <v>6826502</v>
      </c>
      <c r="E655" s="80">
        <v>79417</v>
      </c>
      <c r="F655" s="80">
        <v>447</v>
      </c>
      <c r="G655" s="80">
        <v>278</v>
      </c>
      <c r="H655" s="80">
        <v>169</v>
      </c>
      <c r="I655" s="80">
        <v>0.378</v>
      </c>
      <c r="J655" s="80" t="s">
        <v>439</v>
      </c>
      <c r="K655" s="80">
        <v>8</v>
      </c>
      <c r="L655" s="80">
        <v>0.625</v>
      </c>
      <c r="M655" s="80">
        <v>3</v>
      </c>
      <c r="N655" s="80">
        <v>0.66700000000000004</v>
      </c>
    </row>
    <row r="656" spans="1:14" ht="15.75" customHeight="1">
      <c r="A656" s="80" t="s">
        <v>21</v>
      </c>
      <c r="B656" s="80" t="s">
        <v>445</v>
      </c>
      <c r="C656" s="80">
        <v>54231737</v>
      </c>
      <c r="D656" s="80">
        <v>54310875</v>
      </c>
      <c r="E656" s="80">
        <v>79139</v>
      </c>
      <c r="F656" s="80">
        <v>843</v>
      </c>
      <c r="G656" s="80">
        <v>433</v>
      </c>
      <c r="H656" s="80">
        <v>410</v>
      </c>
      <c r="I656" s="80">
        <v>0.48599999999999999</v>
      </c>
      <c r="J656" s="80" t="s">
        <v>439</v>
      </c>
      <c r="K656" s="80">
        <v>33</v>
      </c>
      <c r="L656" s="80">
        <v>0.03</v>
      </c>
      <c r="M656" s="80">
        <v>33</v>
      </c>
      <c r="N656" s="80">
        <v>1</v>
      </c>
    </row>
    <row r="657" spans="1:14" ht="15.75" customHeight="1">
      <c r="A657" s="80" t="s">
        <v>21</v>
      </c>
      <c r="B657" s="80" t="s">
        <v>445</v>
      </c>
      <c r="C657" s="80">
        <v>56937311</v>
      </c>
      <c r="D657" s="80">
        <v>57086047</v>
      </c>
      <c r="E657" s="80">
        <v>148737</v>
      </c>
      <c r="F657" s="80">
        <v>878</v>
      </c>
      <c r="G657" s="80">
        <v>546</v>
      </c>
      <c r="H657" s="80">
        <v>332</v>
      </c>
      <c r="I657" s="80">
        <v>0.378</v>
      </c>
      <c r="J657" s="80" t="s">
        <v>439</v>
      </c>
      <c r="K657" s="80">
        <v>72</v>
      </c>
      <c r="L657" s="80">
        <v>0.38900000000000001</v>
      </c>
      <c r="M657" s="80">
        <v>61</v>
      </c>
      <c r="N657" s="80">
        <v>0.26200000000000001</v>
      </c>
    </row>
    <row r="658" spans="1:14" ht="15.75" customHeight="1">
      <c r="A658" s="80" t="s">
        <v>21</v>
      </c>
      <c r="B658" s="80" t="s">
        <v>445</v>
      </c>
      <c r="C658" s="80">
        <v>57617278</v>
      </c>
      <c r="D658" s="80">
        <v>57637738</v>
      </c>
      <c r="E658" s="80">
        <v>20461</v>
      </c>
      <c r="F658" s="80">
        <v>96</v>
      </c>
      <c r="G658" s="80">
        <v>54</v>
      </c>
      <c r="H658" s="80">
        <v>42</v>
      </c>
      <c r="I658" s="80">
        <v>0.438</v>
      </c>
      <c r="J658" s="80" t="s">
        <v>439</v>
      </c>
      <c r="K658" s="80">
        <v>12</v>
      </c>
      <c r="L658" s="80">
        <v>0.58299999999999996</v>
      </c>
      <c r="M658" s="80">
        <v>7</v>
      </c>
      <c r="N658" s="80">
        <v>0.42899999999999999</v>
      </c>
    </row>
    <row r="659" spans="1:14" ht="15.75" customHeight="1">
      <c r="A659" s="80" t="s">
        <v>21</v>
      </c>
      <c r="B659" s="80" t="s">
        <v>445</v>
      </c>
      <c r="C659" s="80">
        <v>57828086</v>
      </c>
      <c r="D659" s="80">
        <v>57854620</v>
      </c>
      <c r="E659" s="80">
        <v>26535</v>
      </c>
      <c r="F659" s="80">
        <v>56</v>
      </c>
      <c r="G659" s="80">
        <v>30</v>
      </c>
      <c r="H659" s="80">
        <v>26</v>
      </c>
      <c r="I659" s="80">
        <v>0.46400000000000002</v>
      </c>
      <c r="J659" s="80" t="s">
        <v>439</v>
      </c>
      <c r="K659" s="80">
        <v>2</v>
      </c>
      <c r="L659" s="80">
        <v>1</v>
      </c>
      <c r="M659" s="80">
        <v>10</v>
      </c>
      <c r="N659" s="80">
        <v>0.4</v>
      </c>
    </row>
    <row r="660" spans="1:14" ht="15.75" customHeight="1">
      <c r="A660" s="80" t="s">
        <v>21</v>
      </c>
      <c r="B660" s="80" t="s">
        <v>445</v>
      </c>
      <c r="C660" s="80">
        <v>60881137</v>
      </c>
      <c r="D660" s="80">
        <v>61282510</v>
      </c>
      <c r="E660" s="80">
        <v>401374</v>
      </c>
      <c r="F660" s="80">
        <v>3225</v>
      </c>
      <c r="G660" s="80">
        <v>1677</v>
      </c>
      <c r="H660" s="80">
        <v>1548</v>
      </c>
      <c r="I660" s="80">
        <v>0.48</v>
      </c>
      <c r="J660" s="80" t="s">
        <v>439</v>
      </c>
      <c r="K660" s="80">
        <v>152</v>
      </c>
      <c r="L660" s="80">
        <v>0.65800000000000003</v>
      </c>
      <c r="M660" s="80">
        <v>142</v>
      </c>
      <c r="N660" s="80">
        <v>0.59199999999999997</v>
      </c>
    </row>
    <row r="661" spans="1:14" ht="15.75" customHeight="1">
      <c r="A661" s="80" t="s">
        <v>21</v>
      </c>
      <c r="B661" s="80" t="s">
        <v>445</v>
      </c>
      <c r="C661" s="80">
        <v>61283482</v>
      </c>
      <c r="D661" s="80">
        <v>61324662</v>
      </c>
      <c r="E661" s="80">
        <v>41181</v>
      </c>
      <c r="F661" s="80">
        <v>46</v>
      </c>
      <c r="G661" s="80">
        <v>23</v>
      </c>
      <c r="H661" s="80">
        <v>23</v>
      </c>
      <c r="I661" s="80">
        <v>0.5</v>
      </c>
      <c r="J661" s="80" t="s">
        <v>201</v>
      </c>
      <c r="K661" s="80">
        <v>0</v>
      </c>
      <c r="L661" s="80" t="s">
        <v>201</v>
      </c>
      <c r="M661" s="80">
        <v>0</v>
      </c>
      <c r="N661" s="80" t="s">
        <v>201</v>
      </c>
    </row>
    <row r="662" spans="1:14" ht="15.75" customHeight="1">
      <c r="A662" s="80" t="s">
        <v>21</v>
      </c>
      <c r="B662" s="80" t="s">
        <v>445</v>
      </c>
      <c r="C662" s="80">
        <v>61378460</v>
      </c>
      <c r="D662" s="80">
        <v>61526227</v>
      </c>
      <c r="E662" s="80">
        <v>147768</v>
      </c>
      <c r="F662" s="80">
        <v>206</v>
      </c>
      <c r="G662" s="80">
        <v>140</v>
      </c>
      <c r="H662" s="80">
        <v>66</v>
      </c>
      <c r="I662" s="80">
        <v>0.32</v>
      </c>
      <c r="J662" s="80" t="s">
        <v>439</v>
      </c>
      <c r="K662" s="80">
        <v>0</v>
      </c>
      <c r="L662" s="80" t="s">
        <v>201</v>
      </c>
      <c r="M662" s="80">
        <v>0</v>
      </c>
      <c r="N662" s="80" t="s">
        <v>201</v>
      </c>
    </row>
    <row r="663" spans="1:14" ht="15.75" customHeight="1">
      <c r="A663" s="80" t="s">
        <v>21</v>
      </c>
      <c r="B663" s="80" t="s">
        <v>445</v>
      </c>
      <c r="C663" s="80">
        <v>61579455</v>
      </c>
      <c r="D663" s="80">
        <v>61816965</v>
      </c>
      <c r="E663" s="80">
        <v>237511</v>
      </c>
      <c r="F663" s="80">
        <v>1449</v>
      </c>
      <c r="G663" s="80">
        <v>1128</v>
      </c>
      <c r="H663" s="80">
        <v>321</v>
      </c>
      <c r="I663" s="80">
        <v>0.222</v>
      </c>
      <c r="J663" s="80" t="s">
        <v>439</v>
      </c>
      <c r="K663" s="80">
        <v>12</v>
      </c>
      <c r="L663" s="80">
        <v>0.58299999999999996</v>
      </c>
      <c r="M663" s="80">
        <v>3</v>
      </c>
      <c r="N663" s="80">
        <v>0.33300000000000002</v>
      </c>
    </row>
    <row r="664" spans="1:14" ht="15.75" customHeight="1">
      <c r="A664" s="80" t="s">
        <v>21</v>
      </c>
      <c r="B664" s="80" t="s">
        <v>445</v>
      </c>
      <c r="C664" s="80">
        <v>62026837</v>
      </c>
      <c r="D664" s="80">
        <v>62152593</v>
      </c>
      <c r="E664" s="80">
        <v>125757</v>
      </c>
      <c r="F664" s="80">
        <v>62</v>
      </c>
      <c r="G664" s="80">
        <v>41</v>
      </c>
      <c r="H664" s="80">
        <v>21</v>
      </c>
      <c r="I664" s="80">
        <v>0.33900000000000002</v>
      </c>
      <c r="J664" s="80" t="s">
        <v>439</v>
      </c>
      <c r="K664" s="80">
        <v>4</v>
      </c>
      <c r="L664" s="80">
        <v>1</v>
      </c>
      <c r="M664" s="80">
        <v>0</v>
      </c>
      <c r="N664" s="80" t="s">
        <v>201</v>
      </c>
    </row>
    <row r="665" spans="1:14" ht="15.75" customHeight="1">
      <c r="A665" s="80" t="s">
        <v>21</v>
      </c>
      <c r="B665" s="80" t="s">
        <v>445</v>
      </c>
      <c r="C665" s="80">
        <v>62156625</v>
      </c>
      <c r="D665" s="80">
        <v>62233976</v>
      </c>
      <c r="E665" s="80">
        <v>77352</v>
      </c>
      <c r="F665" s="80">
        <v>526</v>
      </c>
      <c r="G665" s="80">
        <v>6</v>
      </c>
      <c r="H665" s="80">
        <v>520</v>
      </c>
      <c r="I665" s="80">
        <v>0.98899999999999999</v>
      </c>
      <c r="J665" s="80" t="s">
        <v>440</v>
      </c>
      <c r="K665" s="80">
        <v>0</v>
      </c>
      <c r="L665" s="80" t="s">
        <v>201</v>
      </c>
      <c r="M665" s="80">
        <v>0</v>
      </c>
      <c r="N665" s="80" t="s">
        <v>201</v>
      </c>
    </row>
    <row r="666" spans="1:14" ht="15.75" customHeight="1">
      <c r="A666" s="80" t="s">
        <v>21</v>
      </c>
      <c r="B666" s="80" t="s">
        <v>445</v>
      </c>
      <c r="C666" s="80">
        <v>62235565</v>
      </c>
      <c r="D666" s="80">
        <v>62284297</v>
      </c>
      <c r="E666" s="80">
        <v>48733</v>
      </c>
      <c r="F666" s="80">
        <v>541</v>
      </c>
      <c r="G666" s="80">
        <v>72</v>
      </c>
      <c r="H666" s="80">
        <v>469</v>
      </c>
      <c r="I666" s="80">
        <v>0.86699999999999999</v>
      </c>
      <c r="J666" s="80" t="s">
        <v>440</v>
      </c>
      <c r="K666" s="80">
        <v>39</v>
      </c>
      <c r="L666" s="80">
        <v>0.872</v>
      </c>
      <c r="M666" s="80">
        <v>108</v>
      </c>
      <c r="N666" s="80">
        <v>0.185</v>
      </c>
    </row>
    <row r="667" spans="1:14" ht="15.75" customHeight="1">
      <c r="A667" s="80" t="s">
        <v>21</v>
      </c>
      <c r="B667" s="80" t="s">
        <v>445</v>
      </c>
      <c r="C667" s="80">
        <v>62291688</v>
      </c>
      <c r="D667" s="80">
        <v>62373989</v>
      </c>
      <c r="E667" s="80">
        <v>82302</v>
      </c>
      <c r="F667" s="80">
        <v>1231</v>
      </c>
      <c r="G667" s="80">
        <v>120</v>
      </c>
      <c r="H667" s="80">
        <v>1111</v>
      </c>
      <c r="I667" s="80">
        <v>0.90300000000000002</v>
      </c>
      <c r="J667" s="80" t="s">
        <v>440</v>
      </c>
      <c r="K667" s="80">
        <v>18</v>
      </c>
      <c r="L667" s="80">
        <v>0.94399999999999995</v>
      </c>
      <c r="M667" s="80">
        <v>40</v>
      </c>
      <c r="N667" s="80">
        <v>0.35</v>
      </c>
    </row>
    <row r="668" spans="1:14" ht="15.75" customHeight="1">
      <c r="A668" s="80" t="s">
        <v>21</v>
      </c>
      <c r="B668" s="80" t="s">
        <v>445</v>
      </c>
      <c r="C668" s="80">
        <v>62374090</v>
      </c>
      <c r="D668" s="80">
        <v>62384564</v>
      </c>
      <c r="E668" s="80">
        <v>10475</v>
      </c>
      <c r="F668" s="80">
        <v>112</v>
      </c>
      <c r="G668" s="80">
        <v>12</v>
      </c>
      <c r="H668" s="80">
        <v>100</v>
      </c>
      <c r="I668" s="80">
        <v>0.89300000000000002</v>
      </c>
      <c r="J668" s="80" t="s">
        <v>440</v>
      </c>
      <c r="K668" s="80">
        <v>0</v>
      </c>
      <c r="L668" s="80" t="s">
        <v>201</v>
      </c>
      <c r="M668" s="80">
        <v>0</v>
      </c>
      <c r="N668" s="80" t="s">
        <v>201</v>
      </c>
    </row>
    <row r="669" spans="1:14" ht="15.75" customHeight="1">
      <c r="A669" s="80" t="s">
        <v>21</v>
      </c>
      <c r="B669" s="80" t="s">
        <v>445</v>
      </c>
      <c r="C669" s="80">
        <v>62384853</v>
      </c>
      <c r="D669" s="80">
        <v>62408568</v>
      </c>
      <c r="E669" s="80">
        <v>23716</v>
      </c>
      <c r="F669" s="80">
        <v>512</v>
      </c>
      <c r="G669" s="80">
        <v>256</v>
      </c>
      <c r="H669" s="80">
        <v>256</v>
      </c>
      <c r="I669" s="80">
        <v>0.5</v>
      </c>
      <c r="J669" s="80" t="s">
        <v>439</v>
      </c>
      <c r="K669" s="80">
        <v>0</v>
      </c>
      <c r="L669" s="80" t="s">
        <v>201</v>
      </c>
      <c r="M669" s="80">
        <v>0</v>
      </c>
      <c r="N669" s="80" t="s">
        <v>201</v>
      </c>
    </row>
    <row r="670" spans="1:14" ht="15.75" customHeight="1">
      <c r="A670" s="80" t="s">
        <v>21</v>
      </c>
      <c r="B670" s="80" t="s">
        <v>445</v>
      </c>
      <c r="C670" s="80">
        <v>62408577</v>
      </c>
      <c r="D670" s="80">
        <v>62456778</v>
      </c>
      <c r="E670" s="80">
        <v>48202</v>
      </c>
      <c r="F670" s="80">
        <v>790</v>
      </c>
      <c r="G670" s="80">
        <v>436</v>
      </c>
      <c r="H670" s="80">
        <v>354</v>
      </c>
      <c r="I670" s="80">
        <v>0.44800000000000001</v>
      </c>
      <c r="J670" s="80" t="s">
        <v>439</v>
      </c>
      <c r="K670" s="80">
        <v>33</v>
      </c>
      <c r="L670" s="80">
        <v>0.39400000000000002</v>
      </c>
      <c r="M670" s="80">
        <v>20</v>
      </c>
      <c r="N670" s="80">
        <v>0.5</v>
      </c>
    </row>
    <row r="671" spans="1:14" ht="15.75" customHeight="1">
      <c r="A671" s="80" t="s">
        <v>21</v>
      </c>
      <c r="B671" s="80" t="s">
        <v>445</v>
      </c>
      <c r="C671" s="80">
        <v>63288943</v>
      </c>
      <c r="D671" s="80">
        <v>63348491</v>
      </c>
      <c r="E671" s="80">
        <v>59549</v>
      </c>
      <c r="F671" s="80">
        <v>192</v>
      </c>
      <c r="G671" s="80">
        <v>124</v>
      </c>
      <c r="H671" s="80">
        <v>68</v>
      </c>
      <c r="I671" s="80">
        <v>0.35399999999999998</v>
      </c>
      <c r="J671" s="80" t="s">
        <v>439</v>
      </c>
      <c r="K671" s="80">
        <v>14</v>
      </c>
      <c r="L671" s="80">
        <v>1</v>
      </c>
      <c r="M671" s="80">
        <v>7</v>
      </c>
      <c r="N671" s="80">
        <v>0</v>
      </c>
    </row>
    <row r="672" spans="1:14" ht="15.75" customHeight="1">
      <c r="A672" s="80" t="s">
        <v>21</v>
      </c>
      <c r="B672" s="80" t="s">
        <v>445</v>
      </c>
      <c r="C672" s="80">
        <v>63367442</v>
      </c>
      <c r="D672" s="80">
        <v>63382454</v>
      </c>
      <c r="E672" s="80">
        <v>15013</v>
      </c>
      <c r="F672" s="80">
        <v>153</v>
      </c>
      <c r="G672" s="80">
        <v>0</v>
      </c>
      <c r="H672" s="80">
        <v>153</v>
      </c>
      <c r="I672" s="80">
        <v>1</v>
      </c>
      <c r="J672" s="80" t="s">
        <v>440</v>
      </c>
      <c r="K672" s="80">
        <v>0</v>
      </c>
      <c r="L672" s="80" t="s">
        <v>201</v>
      </c>
      <c r="M672" s="80">
        <v>0</v>
      </c>
      <c r="N672" s="80" t="s">
        <v>201</v>
      </c>
    </row>
    <row r="673" spans="1:14" ht="15.75" customHeight="1">
      <c r="A673" s="80" t="s">
        <v>21</v>
      </c>
      <c r="B673" s="80" t="s">
        <v>445</v>
      </c>
      <c r="C673" s="80">
        <v>63487699</v>
      </c>
      <c r="D673" s="80">
        <v>63651382</v>
      </c>
      <c r="E673" s="80">
        <v>163684</v>
      </c>
      <c r="F673" s="80">
        <v>763</v>
      </c>
      <c r="G673" s="80">
        <v>497</v>
      </c>
      <c r="H673" s="80">
        <v>266</v>
      </c>
      <c r="I673" s="80">
        <v>0.34899999999999998</v>
      </c>
      <c r="J673" s="80" t="s">
        <v>439</v>
      </c>
      <c r="K673" s="80">
        <v>76</v>
      </c>
      <c r="L673" s="80">
        <v>3.9E-2</v>
      </c>
      <c r="M673" s="80">
        <v>35</v>
      </c>
      <c r="N673" s="80">
        <v>0.94299999999999995</v>
      </c>
    </row>
    <row r="674" spans="1:14" ht="15.75" customHeight="1">
      <c r="A674" s="80" t="s">
        <v>21</v>
      </c>
      <c r="B674" s="80" t="s">
        <v>445</v>
      </c>
      <c r="C674" s="80">
        <v>65141339</v>
      </c>
      <c r="D674" s="80">
        <v>65525344</v>
      </c>
      <c r="E674" s="80">
        <v>384006</v>
      </c>
      <c r="F674" s="80">
        <v>3679</v>
      </c>
      <c r="G674" s="80">
        <v>81</v>
      </c>
      <c r="H674" s="80">
        <v>3598</v>
      </c>
      <c r="I674" s="80">
        <v>0.97799999999999998</v>
      </c>
      <c r="J674" s="80" t="s">
        <v>440</v>
      </c>
      <c r="K674" s="80">
        <v>4</v>
      </c>
      <c r="L674" s="80">
        <v>1</v>
      </c>
      <c r="M674" s="80">
        <v>28</v>
      </c>
      <c r="N674" s="80">
        <v>0.53600000000000003</v>
      </c>
    </row>
    <row r="675" spans="1:14" ht="15.75" customHeight="1">
      <c r="A675" s="80" t="s">
        <v>21</v>
      </c>
      <c r="B675" s="80" t="s">
        <v>445</v>
      </c>
      <c r="C675" s="80">
        <v>65784435</v>
      </c>
      <c r="D675" s="80">
        <v>65822291</v>
      </c>
      <c r="E675" s="80">
        <v>37857</v>
      </c>
      <c r="F675" s="80">
        <v>591</v>
      </c>
      <c r="G675" s="80">
        <v>421</v>
      </c>
      <c r="H675" s="80">
        <v>170</v>
      </c>
      <c r="I675" s="80">
        <v>0.28799999999999998</v>
      </c>
      <c r="J675" s="80" t="s">
        <v>439</v>
      </c>
      <c r="K675" s="80">
        <v>262</v>
      </c>
      <c r="L675" s="80">
        <v>8.0000000000000002E-3</v>
      </c>
      <c r="M675" s="80">
        <v>126</v>
      </c>
      <c r="N675" s="80">
        <v>0.96</v>
      </c>
    </row>
    <row r="676" spans="1:14" ht="15.75" customHeight="1">
      <c r="A676" s="80" t="s">
        <v>21</v>
      </c>
      <c r="B676" s="80" t="s">
        <v>445</v>
      </c>
      <c r="C676" s="80">
        <v>70961292</v>
      </c>
      <c r="D676" s="80">
        <v>70973827</v>
      </c>
      <c r="E676" s="80">
        <v>12536</v>
      </c>
      <c r="F676" s="80">
        <v>216</v>
      </c>
      <c r="G676" s="80">
        <v>2</v>
      </c>
      <c r="H676" s="80">
        <v>214</v>
      </c>
      <c r="I676" s="80">
        <v>0.99099999999999999</v>
      </c>
      <c r="J676" s="80" t="s">
        <v>440</v>
      </c>
      <c r="K676" s="80">
        <v>0</v>
      </c>
      <c r="L676" s="80" t="s">
        <v>201</v>
      </c>
      <c r="M676" s="80">
        <v>0</v>
      </c>
      <c r="N676" s="80" t="s">
        <v>201</v>
      </c>
    </row>
    <row r="677" spans="1:14" ht="15.75" customHeight="1">
      <c r="A677" s="80" t="s">
        <v>21</v>
      </c>
      <c r="B677" s="80" t="s">
        <v>445</v>
      </c>
      <c r="C677" s="80">
        <v>143711190</v>
      </c>
      <c r="D677" s="80">
        <v>143872948</v>
      </c>
      <c r="E677" s="80">
        <v>161759</v>
      </c>
      <c r="F677" s="80">
        <v>574</v>
      </c>
      <c r="G677" s="80">
        <v>268</v>
      </c>
      <c r="H677" s="80">
        <v>306</v>
      </c>
      <c r="I677" s="80">
        <v>0.53300000000000003</v>
      </c>
      <c r="J677" s="80" t="s">
        <v>439</v>
      </c>
      <c r="K677" s="80">
        <v>36</v>
      </c>
      <c r="L677" s="80">
        <v>1</v>
      </c>
      <c r="M677" s="80">
        <v>32</v>
      </c>
      <c r="N677" s="80">
        <v>0.156</v>
      </c>
    </row>
    <row r="678" spans="1:14" ht="15.75" customHeight="1">
      <c r="A678" s="80" t="s">
        <v>21</v>
      </c>
      <c r="B678" s="80" t="s">
        <v>445</v>
      </c>
      <c r="C678" s="80">
        <v>144188053</v>
      </c>
      <c r="D678" s="80">
        <v>144251260</v>
      </c>
      <c r="E678" s="80">
        <v>63208</v>
      </c>
      <c r="F678" s="80">
        <v>275</v>
      </c>
      <c r="G678" s="80">
        <v>84</v>
      </c>
      <c r="H678" s="80">
        <v>191</v>
      </c>
      <c r="I678" s="80">
        <v>0.69499999999999995</v>
      </c>
      <c r="J678" s="80" t="s">
        <v>439</v>
      </c>
      <c r="K678" s="80">
        <v>5</v>
      </c>
      <c r="L678" s="80">
        <v>0.2</v>
      </c>
      <c r="M678" s="80">
        <v>8</v>
      </c>
      <c r="N678" s="80">
        <v>1</v>
      </c>
    </row>
    <row r="679" spans="1:14" ht="15.75" customHeight="1">
      <c r="A679" s="80" t="s">
        <v>21</v>
      </c>
      <c r="B679" s="80" t="s">
        <v>445</v>
      </c>
      <c r="C679" s="80">
        <v>144253837</v>
      </c>
      <c r="D679" s="80">
        <v>144296189</v>
      </c>
      <c r="E679" s="80">
        <v>42353</v>
      </c>
      <c r="F679" s="80">
        <v>311</v>
      </c>
      <c r="G679" s="80">
        <v>22</v>
      </c>
      <c r="H679" s="80">
        <v>289</v>
      </c>
      <c r="I679" s="80">
        <v>0.92900000000000005</v>
      </c>
      <c r="J679" s="80" t="s">
        <v>440</v>
      </c>
      <c r="K679" s="80">
        <v>0</v>
      </c>
      <c r="L679" s="80" t="s">
        <v>201</v>
      </c>
      <c r="M679" s="80">
        <v>2</v>
      </c>
      <c r="N679" s="80">
        <v>0.5</v>
      </c>
    </row>
    <row r="680" spans="1:14" ht="15.75" customHeight="1">
      <c r="A680" s="80" t="s">
        <v>21</v>
      </c>
      <c r="B680" s="80" t="s">
        <v>445</v>
      </c>
      <c r="C680" s="80">
        <v>144296417</v>
      </c>
      <c r="D680" s="80">
        <v>144377200</v>
      </c>
      <c r="E680" s="80">
        <v>80784</v>
      </c>
      <c r="F680" s="80">
        <v>464</v>
      </c>
      <c r="G680" s="80">
        <v>373</v>
      </c>
      <c r="H680" s="80">
        <v>91</v>
      </c>
      <c r="I680" s="80">
        <v>0.19600000000000001</v>
      </c>
      <c r="J680" s="80" t="s">
        <v>439</v>
      </c>
      <c r="K680" s="80">
        <v>13</v>
      </c>
      <c r="L680" s="80">
        <v>0.61499999999999999</v>
      </c>
      <c r="M680" s="80">
        <v>6</v>
      </c>
      <c r="N680" s="80">
        <v>0</v>
      </c>
    </row>
    <row r="681" spans="1:14" ht="15.75" customHeight="1">
      <c r="A681" s="80" t="s">
        <v>21</v>
      </c>
      <c r="B681" s="80" t="s">
        <v>445</v>
      </c>
      <c r="C681" s="80">
        <v>150000281</v>
      </c>
      <c r="D681" s="80">
        <v>150005158</v>
      </c>
      <c r="E681" s="80">
        <v>4878</v>
      </c>
      <c r="F681" s="80">
        <v>120</v>
      </c>
      <c r="G681" s="80">
        <v>93</v>
      </c>
      <c r="H681" s="80">
        <v>27</v>
      </c>
      <c r="I681" s="80">
        <v>0.22500000000000001</v>
      </c>
      <c r="J681" s="80" t="s">
        <v>439</v>
      </c>
      <c r="K681" s="80">
        <v>4</v>
      </c>
      <c r="L681" s="80">
        <v>0</v>
      </c>
      <c r="M681" s="80">
        <v>0</v>
      </c>
      <c r="N681" s="80" t="s">
        <v>201</v>
      </c>
    </row>
    <row r="682" spans="1:14" ht="15.75" customHeight="1">
      <c r="A682" s="80" t="s">
        <v>21</v>
      </c>
      <c r="B682" s="80" t="s">
        <v>445</v>
      </c>
      <c r="C682" s="80">
        <v>152376994</v>
      </c>
      <c r="D682" s="80">
        <v>152404346</v>
      </c>
      <c r="E682" s="80">
        <v>27353</v>
      </c>
      <c r="F682" s="80">
        <v>434</v>
      </c>
      <c r="G682" s="80">
        <v>330</v>
      </c>
      <c r="H682" s="80">
        <v>104</v>
      </c>
      <c r="I682" s="80">
        <v>0.24</v>
      </c>
      <c r="J682" s="80" t="s">
        <v>439</v>
      </c>
      <c r="K682" s="80">
        <v>36</v>
      </c>
      <c r="L682" s="80">
        <v>0.47199999999999998</v>
      </c>
      <c r="M682" s="80">
        <v>33</v>
      </c>
      <c r="N682" s="80">
        <v>0</v>
      </c>
    </row>
    <row r="683" spans="1:14" ht="15.75" customHeight="1">
      <c r="A683" s="80" t="s">
        <v>21</v>
      </c>
      <c r="B683" s="80" t="s">
        <v>446</v>
      </c>
      <c r="C683" s="80">
        <v>2250154</v>
      </c>
      <c r="D683" s="80">
        <v>2479751</v>
      </c>
      <c r="E683" s="80">
        <v>229598</v>
      </c>
      <c r="F683" s="80">
        <v>546</v>
      </c>
      <c r="G683" s="80">
        <v>290</v>
      </c>
      <c r="H683" s="80">
        <v>256</v>
      </c>
      <c r="I683" s="80">
        <v>0.46899999999999997</v>
      </c>
      <c r="J683" s="80" t="s">
        <v>439</v>
      </c>
      <c r="K683" s="80">
        <v>2</v>
      </c>
      <c r="L683" s="80">
        <v>1</v>
      </c>
      <c r="M683" s="80">
        <v>0</v>
      </c>
      <c r="N683" s="80" t="s">
        <v>201</v>
      </c>
    </row>
    <row r="684" spans="1:14" ht="15.75" customHeight="1">
      <c r="A684" s="80" t="s">
        <v>21</v>
      </c>
      <c r="B684" s="80" t="s">
        <v>446</v>
      </c>
      <c r="C684" s="80">
        <v>7337897</v>
      </c>
      <c r="D684" s="80">
        <v>7618533</v>
      </c>
      <c r="E684" s="80">
        <v>280637</v>
      </c>
      <c r="F684" s="80">
        <v>994</v>
      </c>
      <c r="G684" s="80">
        <v>673</v>
      </c>
      <c r="H684" s="80">
        <v>321</v>
      </c>
      <c r="I684" s="80">
        <v>0.32300000000000001</v>
      </c>
      <c r="J684" s="80" t="s">
        <v>439</v>
      </c>
      <c r="K684" s="80">
        <v>13</v>
      </c>
      <c r="L684" s="80">
        <v>0.53800000000000003</v>
      </c>
      <c r="M684" s="80">
        <v>15</v>
      </c>
      <c r="N684" s="80">
        <v>0.53300000000000003</v>
      </c>
    </row>
    <row r="685" spans="1:14" ht="15.75" customHeight="1">
      <c r="A685" s="80" t="s">
        <v>21</v>
      </c>
      <c r="B685" s="80" t="s">
        <v>446</v>
      </c>
      <c r="C685" s="80">
        <v>7765525</v>
      </c>
      <c r="D685" s="80">
        <v>7912385</v>
      </c>
      <c r="E685" s="80">
        <v>146861</v>
      </c>
      <c r="F685" s="80">
        <v>373</v>
      </c>
      <c r="G685" s="80">
        <v>167</v>
      </c>
      <c r="H685" s="80">
        <v>206</v>
      </c>
      <c r="I685" s="80">
        <v>0.55200000000000005</v>
      </c>
      <c r="J685" s="80" t="s">
        <v>439</v>
      </c>
      <c r="K685" s="80">
        <v>10</v>
      </c>
      <c r="L685" s="80">
        <v>0</v>
      </c>
      <c r="M685" s="80">
        <v>5</v>
      </c>
      <c r="N685" s="80">
        <v>1</v>
      </c>
    </row>
    <row r="686" spans="1:14" ht="15.75" customHeight="1">
      <c r="A686" s="80" t="s">
        <v>21</v>
      </c>
      <c r="B686" s="80" t="s">
        <v>446</v>
      </c>
      <c r="C686" s="80">
        <v>7968463</v>
      </c>
      <c r="D686" s="80">
        <v>8195570</v>
      </c>
      <c r="E686" s="80">
        <v>227108</v>
      </c>
      <c r="F686" s="80">
        <v>965</v>
      </c>
      <c r="G686" s="80">
        <v>222</v>
      </c>
      <c r="H686" s="80">
        <v>743</v>
      </c>
      <c r="I686" s="80">
        <v>0.77</v>
      </c>
      <c r="J686" s="80" t="s">
        <v>439</v>
      </c>
      <c r="K686" s="80">
        <v>34</v>
      </c>
      <c r="L686" s="80">
        <v>0.11799999999999999</v>
      </c>
      <c r="M686" s="80">
        <v>34</v>
      </c>
      <c r="N686" s="80">
        <v>0.67600000000000005</v>
      </c>
    </row>
    <row r="687" spans="1:14" ht="15.75" customHeight="1">
      <c r="A687" s="80" t="s">
        <v>21</v>
      </c>
      <c r="B687" s="80" t="s">
        <v>446</v>
      </c>
      <c r="C687" s="80">
        <v>8196161</v>
      </c>
      <c r="D687" s="80">
        <v>8230466</v>
      </c>
      <c r="E687" s="80">
        <v>34306</v>
      </c>
      <c r="F687" s="80">
        <v>22</v>
      </c>
      <c r="G687" s="80">
        <v>2</v>
      </c>
      <c r="H687" s="80">
        <v>20</v>
      </c>
      <c r="I687" s="80">
        <v>0.90900000000000003</v>
      </c>
      <c r="J687" s="80" t="s">
        <v>201</v>
      </c>
      <c r="K687" s="80">
        <v>0</v>
      </c>
      <c r="L687" s="80" t="s">
        <v>201</v>
      </c>
      <c r="M687" s="80">
        <v>0</v>
      </c>
      <c r="N687" s="80" t="s">
        <v>201</v>
      </c>
    </row>
    <row r="688" spans="1:14" ht="15.75" customHeight="1">
      <c r="A688" s="80" t="s">
        <v>21</v>
      </c>
      <c r="B688" s="80" t="s">
        <v>446</v>
      </c>
      <c r="C688" s="80">
        <v>12158093</v>
      </c>
      <c r="D688" s="80">
        <v>12226511</v>
      </c>
      <c r="E688" s="80">
        <v>68419</v>
      </c>
      <c r="F688" s="80">
        <v>471</v>
      </c>
      <c r="G688" s="80">
        <v>350</v>
      </c>
      <c r="H688" s="80">
        <v>121</v>
      </c>
      <c r="I688" s="80">
        <v>0.25700000000000001</v>
      </c>
      <c r="J688" s="80" t="s">
        <v>439</v>
      </c>
      <c r="K688" s="80">
        <v>7</v>
      </c>
      <c r="L688" s="80">
        <v>0.42899999999999999</v>
      </c>
      <c r="M688" s="80">
        <v>8</v>
      </c>
      <c r="N688" s="80">
        <v>0</v>
      </c>
    </row>
    <row r="689" spans="1:14" ht="15.75" customHeight="1">
      <c r="A689" s="80" t="s">
        <v>21</v>
      </c>
      <c r="B689" s="80" t="s">
        <v>446</v>
      </c>
      <c r="C689" s="80">
        <v>12226754</v>
      </c>
      <c r="D689" s="80">
        <v>12233917</v>
      </c>
      <c r="E689" s="80">
        <v>7164</v>
      </c>
      <c r="F689" s="80">
        <v>66</v>
      </c>
      <c r="G689" s="80">
        <v>2</v>
      </c>
      <c r="H689" s="80">
        <v>64</v>
      </c>
      <c r="I689" s="80">
        <v>0.97</v>
      </c>
      <c r="J689" s="80" t="s">
        <v>440</v>
      </c>
      <c r="K689" s="80">
        <v>0</v>
      </c>
      <c r="L689" s="80" t="s">
        <v>201</v>
      </c>
      <c r="M689" s="80">
        <v>0</v>
      </c>
      <c r="N689" s="80" t="s">
        <v>201</v>
      </c>
    </row>
    <row r="690" spans="1:14" ht="15.75" customHeight="1">
      <c r="A690" s="80" t="s">
        <v>21</v>
      </c>
      <c r="B690" s="80" t="s">
        <v>446</v>
      </c>
      <c r="C690" s="80">
        <v>12433930</v>
      </c>
      <c r="D690" s="80">
        <v>12602620</v>
      </c>
      <c r="E690" s="80">
        <v>168691</v>
      </c>
      <c r="F690" s="80">
        <v>2493</v>
      </c>
      <c r="G690" s="80">
        <v>1670</v>
      </c>
      <c r="H690" s="80">
        <v>823</v>
      </c>
      <c r="I690" s="80">
        <v>0.33</v>
      </c>
      <c r="J690" s="80" t="s">
        <v>439</v>
      </c>
      <c r="K690" s="80">
        <v>211</v>
      </c>
      <c r="L690" s="80">
        <v>0.64900000000000002</v>
      </c>
      <c r="M690" s="80">
        <v>95</v>
      </c>
      <c r="N690" s="80">
        <v>0.432</v>
      </c>
    </row>
    <row r="691" spans="1:14" ht="15.75" customHeight="1">
      <c r="A691" s="80" t="s">
        <v>21</v>
      </c>
      <c r="B691" s="80" t="s">
        <v>446</v>
      </c>
      <c r="C691" s="80">
        <v>85647473</v>
      </c>
      <c r="D691" s="80">
        <v>85820071</v>
      </c>
      <c r="E691" s="80">
        <v>172599</v>
      </c>
      <c r="F691" s="80">
        <v>927</v>
      </c>
      <c r="G691" s="80">
        <v>650</v>
      </c>
      <c r="H691" s="80">
        <v>277</v>
      </c>
      <c r="I691" s="80">
        <v>0.29899999999999999</v>
      </c>
      <c r="J691" s="80" t="s">
        <v>439</v>
      </c>
      <c r="K691" s="80">
        <v>21</v>
      </c>
      <c r="L691" s="80">
        <v>0.28599999999999998</v>
      </c>
      <c r="M691" s="80">
        <v>5</v>
      </c>
      <c r="N691" s="80">
        <v>0</v>
      </c>
    </row>
    <row r="692" spans="1:14" ht="15.75" customHeight="1">
      <c r="A692" s="80" t="s">
        <v>21</v>
      </c>
      <c r="B692" s="80" t="s">
        <v>447</v>
      </c>
      <c r="C692" s="80">
        <v>38967861</v>
      </c>
      <c r="D692" s="80">
        <v>39112281</v>
      </c>
      <c r="E692" s="80">
        <v>144421</v>
      </c>
      <c r="F692" s="80">
        <v>1323</v>
      </c>
      <c r="G692" s="80">
        <v>887</v>
      </c>
      <c r="H692" s="80">
        <v>436</v>
      </c>
      <c r="I692" s="80">
        <v>0.33</v>
      </c>
      <c r="J692" s="80" t="s">
        <v>439</v>
      </c>
      <c r="K692" s="80">
        <v>189</v>
      </c>
      <c r="L692" s="80">
        <v>0.35399999999999998</v>
      </c>
      <c r="M692" s="80">
        <v>90</v>
      </c>
      <c r="N692" s="80">
        <v>0.81100000000000005</v>
      </c>
    </row>
    <row r="693" spans="1:14" ht="15.75" customHeight="1">
      <c r="A693" s="80" t="s">
        <v>21</v>
      </c>
      <c r="B693" s="80" t="s">
        <v>447</v>
      </c>
      <c r="C693" s="80">
        <v>39473588</v>
      </c>
      <c r="D693" s="80">
        <v>39822325</v>
      </c>
      <c r="E693" s="80">
        <v>348738</v>
      </c>
      <c r="F693" s="80">
        <v>940</v>
      </c>
      <c r="G693" s="80">
        <v>696</v>
      </c>
      <c r="H693" s="80">
        <v>244</v>
      </c>
      <c r="I693" s="80">
        <v>0.26</v>
      </c>
      <c r="J693" s="80" t="s">
        <v>439</v>
      </c>
      <c r="K693" s="80">
        <v>51</v>
      </c>
      <c r="L693" s="80">
        <v>0.47099999999999997</v>
      </c>
      <c r="M693" s="80">
        <v>33</v>
      </c>
      <c r="N693" s="80">
        <v>0.51500000000000001</v>
      </c>
    </row>
    <row r="694" spans="1:14" ht="15.75" customHeight="1">
      <c r="A694" s="80" t="s">
        <v>21</v>
      </c>
      <c r="B694" s="80" t="s">
        <v>447</v>
      </c>
      <c r="C694" s="80">
        <v>39822327</v>
      </c>
      <c r="D694" s="80">
        <v>40678269</v>
      </c>
      <c r="E694" s="80">
        <v>855943</v>
      </c>
      <c r="F694" s="80">
        <v>1224</v>
      </c>
      <c r="G694" s="80">
        <v>424</v>
      </c>
      <c r="H694" s="80">
        <v>800</v>
      </c>
      <c r="I694" s="80">
        <v>0.65400000000000003</v>
      </c>
      <c r="J694" s="80" t="s">
        <v>439</v>
      </c>
      <c r="K694" s="80">
        <v>31</v>
      </c>
      <c r="L694" s="80">
        <v>0.22600000000000001</v>
      </c>
      <c r="M694" s="80">
        <v>60</v>
      </c>
      <c r="N694" s="80">
        <v>0.7</v>
      </c>
    </row>
    <row r="695" spans="1:14" ht="15.75" customHeight="1">
      <c r="A695" s="80" t="s">
        <v>21</v>
      </c>
      <c r="B695" s="80" t="s">
        <v>447</v>
      </c>
      <c r="C695" s="80">
        <v>40691369</v>
      </c>
      <c r="D695" s="80">
        <v>40868523</v>
      </c>
      <c r="E695" s="80">
        <v>177155</v>
      </c>
      <c r="F695" s="80">
        <v>880</v>
      </c>
      <c r="G695" s="80">
        <v>320</v>
      </c>
      <c r="H695" s="80">
        <v>560</v>
      </c>
      <c r="I695" s="80">
        <v>0.63600000000000001</v>
      </c>
      <c r="J695" s="80" t="s">
        <v>439</v>
      </c>
      <c r="K695" s="80">
        <v>0</v>
      </c>
      <c r="L695" s="80" t="s">
        <v>201</v>
      </c>
      <c r="M695" s="80">
        <v>5</v>
      </c>
      <c r="N695" s="80">
        <v>0</v>
      </c>
    </row>
    <row r="696" spans="1:14" ht="15.75" customHeight="1">
      <c r="A696" s="80" t="s">
        <v>21</v>
      </c>
      <c r="B696" s="80" t="s">
        <v>447</v>
      </c>
      <c r="C696" s="80">
        <v>40868525</v>
      </c>
      <c r="D696" s="80">
        <v>41128923</v>
      </c>
      <c r="E696" s="80">
        <v>260399</v>
      </c>
      <c r="F696" s="80">
        <v>4598</v>
      </c>
      <c r="G696" s="80">
        <v>2006</v>
      </c>
      <c r="H696" s="80">
        <v>2592</v>
      </c>
      <c r="I696" s="80">
        <v>0.56399999999999995</v>
      </c>
      <c r="J696" s="80" t="s">
        <v>439</v>
      </c>
      <c r="K696" s="80">
        <v>713</v>
      </c>
      <c r="L696" s="80">
        <v>0.41399999999999998</v>
      </c>
      <c r="M696" s="80">
        <v>876</v>
      </c>
      <c r="N696" s="80">
        <v>0.627</v>
      </c>
    </row>
    <row r="697" spans="1:14" ht="15.75" customHeight="1">
      <c r="A697" s="80" t="s">
        <v>21</v>
      </c>
      <c r="B697" s="80" t="s">
        <v>447</v>
      </c>
      <c r="C697" s="80">
        <v>41199924</v>
      </c>
      <c r="D697" s="80">
        <v>41768332</v>
      </c>
      <c r="E697" s="80">
        <v>568409</v>
      </c>
      <c r="F697" s="80">
        <v>2596</v>
      </c>
      <c r="G697" s="80">
        <v>1315</v>
      </c>
      <c r="H697" s="80">
        <v>1281</v>
      </c>
      <c r="I697" s="80">
        <v>0.49299999999999999</v>
      </c>
      <c r="J697" s="80" t="s">
        <v>439</v>
      </c>
      <c r="K697" s="80">
        <v>247</v>
      </c>
      <c r="L697" s="80">
        <v>0.48599999999999999</v>
      </c>
      <c r="M697" s="80">
        <v>273</v>
      </c>
      <c r="N697" s="80">
        <v>0.63</v>
      </c>
    </row>
    <row r="698" spans="1:14" ht="15.75" customHeight="1">
      <c r="A698" s="80" t="s">
        <v>21</v>
      </c>
      <c r="B698" s="80" t="s">
        <v>447</v>
      </c>
      <c r="C698" s="80">
        <v>41768334</v>
      </c>
      <c r="D698" s="80">
        <v>42093866</v>
      </c>
      <c r="E698" s="80">
        <v>325533</v>
      </c>
      <c r="F698" s="80">
        <v>907</v>
      </c>
      <c r="G698" s="80">
        <v>535</v>
      </c>
      <c r="H698" s="80">
        <v>372</v>
      </c>
      <c r="I698" s="80">
        <v>0.41</v>
      </c>
      <c r="J698" s="80" t="s">
        <v>439</v>
      </c>
      <c r="K698" s="80">
        <v>86</v>
      </c>
      <c r="L698" s="80">
        <v>0.314</v>
      </c>
      <c r="M698" s="80">
        <v>65</v>
      </c>
      <c r="N698" s="80">
        <v>0.76900000000000002</v>
      </c>
    </row>
    <row r="699" spans="1:14" ht="15.75" customHeight="1">
      <c r="A699" s="80" t="s">
        <v>21</v>
      </c>
      <c r="B699" s="80" t="s">
        <v>447</v>
      </c>
      <c r="C699" s="80">
        <v>42233872</v>
      </c>
      <c r="D699" s="80">
        <v>42273599</v>
      </c>
      <c r="E699" s="80">
        <v>39728</v>
      </c>
      <c r="F699" s="80">
        <v>396</v>
      </c>
      <c r="G699" s="80">
        <v>258</v>
      </c>
      <c r="H699" s="80">
        <v>138</v>
      </c>
      <c r="I699" s="80">
        <v>0.34799999999999998</v>
      </c>
      <c r="J699" s="80" t="s">
        <v>439</v>
      </c>
      <c r="K699" s="80">
        <v>30</v>
      </c>
      <c r="L699" s="80">
        <v>0.26700000000000002</v>
      </c>
      <c r="M699" s="80">
        <v>14</v>
      </c>
      <c r="N699" s="80">
        <v>1</v>
      </c>
    </row>
    <row r="700" spans="1:14" ht="15.75" customHeight="1">
      <c r="A700" s="80" t="s">
        <v>21</v>
      </c>
      <c r="B700" s="80" t="s">
        <v>447</v>
      </c>
      <c r="C700" s="80">
        <v>42321112</v>
      </c>
      <c r="D700" s="80">
        <v>42416141</v>
      </c>
      <c r="E700" s="80">
        <v>95030</v>
      </c>
      <c r="F700" s="80">
        <v>756</v>
      </c>
      <c r="G700" s="80">
        <v>480</v>
      </c>
      <c r="H700" s="80">
        <v>276</v>
      </c>
      <c r="I700" s="80">
        <v>0.36499999999999999</v>
      </c>
      <c r="J700" s="80" t="s">
        <v>439</v>
      </c>
      <c r="K700" s="80">
        <v>180</v>
      </c>
      <c r="L700" s="80">
        <v>0.54400000000000004</v>
      </c>
      <c r="M700" s="80">
        <v>114</v>
      </c>
      <c r="N700" s="80">
        <v>0.219</v>
      </c>
    </row>
    <row r="701" spans="1:14" ht="15.75" customHeight="1">
      <c r="A701" s="80" t="s">
        <v>21</v>
      </c>
      <c r="B701" s="80" t="s">
        <v>447</v>
      </c>
      <c r="C701" s="80">
        <v>42420194</v>
      </c>
      <c r="D701" s="80">
        <v>42574060</v>
      </c>
      <c r="E701" s="80">
        <v>153867</v>
      </c>
      <c r="F701" s="80">
        <v>836</v>
      </c>
      <c r="G701" s="80">
        <v>562</v>
      </c>
      <c r="H701" s="80">
        <v>274</v>
      </c>
      <c r="I701" s="80">
        <v>0.32800000000000001</v>
      </c>
      <c r="J701" s="80" t="s">
        <v>439</v>
      </c>
      <c r="K701" s="80">
        <v>124</v>
      </c>
      <c r="L701" s="80">
        <v>0.50800000000000001</v>
      </c>
      <c r="M701" s="80">
        <v>68</v>
      </c>
      <c r="N701" s="80">
        <v>4.3999999999999997E-2</v>
      </c>
    </row>
    <row r="702" spans="1:14" ht="15.75" customHeight="1">
      <c r="A702" s="80" t="s">
        <v>21</v>
      </c>
      <c r="B702" s="80" t="s">
        <v>447</v>
      </c>
      <c r="C702" s="80">
        <v>42632195</v>
      </c>
      <c r="D702" s="80">
        <v>42661718</v>
      </c>
      <c r="E702" s="80">
        <v>29524</v>
      </c>
      <c r="F702" s="80">
        <v>68</v>
      </c>
      <c r="G702" s="80">
        <v>12</v>
      </c>
      <c r="H702" s="80">
        <v>56</v>
      </c>
      <c r="I702" s="80">
        <v>0.82399999999999995</v>
      </c>
      <c r="J702" s="80" t="s">
        <v>439</v>
      </c>
      <c r="K702" s="80">
        <v>0</v>
      </c>
      <c r="L702" s="80" t="s">
        <v>201</v>
      </c>
      <c r="M702" s="80">
        <v>2</v>
      </c>
      <c r="N702" s="80">
        <v>0</v>
      </c>
    </row>
    <row r="703" spans="1:14" ht="15.75" customHeight="1">
      <c r="A703" s="80" t="s">
        <v>21</v>
      </c>
      <c r="B703" s="80" t="s">
        <v>447</v>
      </c>
      <c r="C703" s="80">
        <v>60518635</v>
      </c>
      <c r="D703" s="80">
        <v>60869743</v>
      </c>
      <c r="E703" s="80">
        <v>351109</v>
      </c>
      <c r="F703" s="80">
        <v>602</v>
      </c>
      <c r="G703" s="80">
        <v>27</v>
      </c>
      <c r="H703" s="80">
        <v>575</v>
      </c>
      <c r="I703" s="80">
        <v>0.95499999999999996</v>
      </c>
      <c r="J703" s="80" t="s">
        <v>440</v>
      </c>
      <c r="K703" s="80">
        <v>4</v>
      </c>
      <c r="L703" s="80">
        <v>0</v>
      </c>
      <c r="M703" s="80">
        <v>14</v>
      </c>
      <c r="N703" s="80">
        <v>0.92900000000000005</v>
      </c>
    </row>
    <row r="704" spans="1:14" ht="15.75" customHeight="1">
      <c r="A704" s="80" t="s">
        <v>21</v>
      </c>
      <c r="B704" s="80" t="s">
        <v>447</v>
      </c>
      <c r="C704" s="80">
        <v>61128340</v>
      </c>
      <c r="D704" s="80">
        <v>61231967</v>
      </c>
      <c r="E704" s="80">
        <v>103628</v>
      </c>
      <c r="F704" s="80">
        <v>230</v>
      </c>
      <c r="G704" s="80">
        <v>129</v>
      </c>
      <c r="H704" s="80">
        <v>101</v>
      </c>
      <c r="I704" s="80">
        <v>0.439</v>
      </c>
      <c r="J704" s="80" t="s">
        <v>439</v>
      </c>
      <c r="K704" s="80">
        <v>8</v>
      </c>
      <c r="L704" s="80">
        <v>0.125</v>
      </c>
      <c r="M704" s="80">
        <v>7</v>
      </c>
      <c r="N704" s="80">
        <v>1</v>
      </c>
    </row>
    <row r="705" spans="1:14" ht="15.75" customHeight="1">
      <c r="A705" s="80" t="s">
        <v>21</v>
      </c>
      <c r="B705" s="80" t="s">
        <v>447</v>
      </c>
      <c r="C705" s="80">
        <v>61281966</v>
      </c>
      <c r="D705" s="80">
        <v>61468809</v>
      </c>
      <c r="E705" s="80">
        <v>186844</v>
      </c>
      <c r="F705" s="80">
        <v>178</v>
      </c>
      <c r="G705" s="80">
        <v>7</v>
      </c>
      <c r="H705" s="80">
        <v>171</v>
      </c>
      <c r="I705" s="80">
        <v>0.96099999999999997</v>
      </c>
      <c r="J705" s="80" t="s">
        <v>440</v>
      </c>
      <c r="K705" s="80">
        <v>0</v>
      </c>
      <c r="L705" s="80" t="s">
        <v>201</v>
      </c>
      <c r="M705" s="80">
        <v>0</v>
      </c>
      <c r="N705" s="80" t="s">
        <v>201</v>
      </c>
    </row>
    <row r="706" spans="1:14" ht="15.75" customHeight="1">
      <c r="A706" s="80" t="s">
        <v>21</v>
      </c>
      <c r="B706" s="80" t="s">
        <v>447</v>
      </c>
      <c r="C706" s="80">
        <v>61785368</v>
      </c>
      <c r="D706" s="80">
        <v>62149739</v>
      </c>
      <c r="E706" s="80">
        <v>364372</v>
      </c>
      <c r="F706" s="80">
        <v>708</v>
      </c>
      <c r="G706" s="80">
        <v>256</v>
      </c>
      <c r="H706" s="80">
        <v>452</v>
      </c>
      <c r="I706" s="80">
        <v>0.63800000000000001</v>
      </c>
      <c r="J706" s="80" t="s">
        <v>439</v>
      </c>
      <c r="K706" s="80">
        <v>14</v>
      </c>
      <c r="L706" s="80">
        <v>0.5</v>
      </c>
      <c r="M706" s="80">
        <v>40</v>
      </c>
      <c r="N706" s="80">
        <v>0.52500000000000002</v>
      </c>
    </row>
    <row r="707" spans="1:14" ht="15.75" customHeight="1">
      <c r="A707" s="80" t="s">
        <v>21</v>
      </c>
      <c r="B707" s="80" t="s">
        <v>447</v>
      </c>
      <c r="C707" s="80">
        <v>62249738</v>
      </c>
      <c r="D707" s="80">
        <v>62748833</v>
      </c>
      <c r="E707" s="80">
        <v>499096</v>
      </c>
      <c r="F707" s="80">
        <v>359</v>
      </c>
      <c r="G707" s="80">
        <v>173</v>
      </c>
      <c r="H707" s="80">
        <v>186</v>
      </c>
      <c r="I707" s="80">
        <v>0.51800000000000002</v>
      </c>
      <c r="J707" s="80" t="s">
        <v>439</v>
      </c>
      <c r="K707" s="80">
        <v>9</v>
      </c>
      <c r="L707" s="80">
        <v>0.77800000000000002</v>
      </c>
      <c r="M707" s="80">
        <v>9</v>
      </c>
      <c r="N707" s="80">
        <v>0.33300000000000002</v>
      </c>
    </row>
    <row r="708" spans="1:14" ht="15.75" customHeight="1">
      <c r="A708" s="80" t="s">
        <v>21</v>
      </c>
      <c r="B708" s="80" t="s">
        <v>447</v>
      </c>
      <c r="C708" s="80">
        <v>62798832</v>
      </c>
      <c r="D708" s="80">
        <v>63202863</v>
      </c>
      <c r="E708" s="80">
        <v>404032</v>
      </c>
      <c r="F708" s="80">
        <v>1903</v>
      </c>
      <c r="G708" s="80">
        <v>658</v>
      </c>
      <c r="H708" s="80">
        <v>1245</v>
      </c>
      <c r="I708" s="80">
        <v>0.65400000000000003</v>
      </c>
      <c r="J708" s="80" t="s">
        <v>439</v>
      </c>
      <c r="K708" s="80">
        <v>47</v>
      </c>
      <c r="L708" s="80">
        <v>0.14899999999999999</v>
      </c>
      <c r="M708" s="80">
        <v>140</v>
      </c>
      <c r="N708" s="80">
        <v>0.61399999999999999</v>
      </c>
    </row>
    <row r="709" spans="1:14" ht="15.75" customHeight="1">
      <c r="A709" s="80" t="s">
        <v>21</v>
      </c>
      <c r="B709" s="80" t="s">
        <v>447</v>
      </c>
      <c r="C709" s="80">
        <v>63252862</v>
      </c>
      <c r="D709" s="80">
        <v>63492265</v>
      </c>
      <c r="E709" s="80">
        <v>239404</v>
      </c>
      <c r="F709" s="80">
        <v>780</v>
      </c>
      <c r="G709" s="80">
        <v>345</v>
      </c>
      <c r="H709" s="80">
        <v>435</v>
      </c>
      <c r="I709" s="80">
        <v>0.55800000000000005</v>
      </c>
      <c r="J709" s="80" t="s">
        <v>439</v>
      </c>
      <c r="K709" s="80">
        <v>27</v>
      </c>
      <c r="L709" s="80">
        <v>0.55600000000000005</v>
      </c>
      <c r="M709" s="80">
        <v>40</v>
      </c>
      <c r="N709" s="80">
        <v>0.35</v>
      </c>
    </row>
    <row r="710" spans="1:14" ht="15.75" customHeight="1">
      <c r="A710" s="80" t="s">
        <v>21</v>
      </c>
      <c r="B710" s="80" t="s">
        <v>447</v>
      </c>
      <c r="C710" s="80">
        <v>63542264</v>
      </c>
      <c r="D710" s="80">
        <v>63777033</v>
      </c>
      <c r="E710" s="80">
        <v>234770</v>
      </c>
      <c r="F710" s="80">
        <v>1182</v>
      </c>
      <c r="G710" s="80">
        <v>55</v>
      </c>
      <c r="H710" s="80">
        <v>1127</v>
      </c>
      <c r="I710" s="80">
        <v>0.95299999999999996</v>
      </c>
      <c r="J710" s="80" t="s">
        <v>440</v>
      </c>
      <c r="K710" s="80">
        <v>6</v>
      </c>
      <c r="L710" s="80">
        <v>0.16700000000000001</v>
      </c>
      <c r="M710" s="80">
        <v>32</v>
      </c>
      <c r="N710" s="80">
        <v>0.68799999999999994</v>
      </c>
    </row>
    <row r="711" spans="1:14" ht="15.75" customHeight="1">
      <c r="A711" s="80" t="s">
        <v>21</v>
      </c>
      <c r="B711" s="80" t="s">
        <v>447</v>
      </c>
      <c r="C711" s="80">
        <v>63784194</v>
      </c>
      <c r="D711" s="80">
        <v>63836260</v>
      </c>
      <c r="E711" s="80">
        <v>52067</v>
      </c>
      <c r="F711" s="80">
        <v>950</v>
      </c>
      <c r="G711" s="80">
        <v>289</v>
      </c>
      <c r="H711" s="80">
        <v>661</v>
      </c>
      <c r="I711" s="80">
        <v>0.69599999999999995</v>
      </c>
      <c r="J711" s="80" t="s">
        <v>439</v>
      </c>
      <c r="K711" s="80">
        <v>184</v>
      </c>
      <c r="L711" s="80">
        <v>0.27700000000000002</v>
      </c>
      <c r="M711" s="80">
        <v>355</v>
      </c>
      <c r="N711" s="80">
        <v>0.48499999999999999</v>
      </c>
    </row>
    <row r="712" spans="1:14" ht="15.75" customHeight="1">
      <c r="A712" s="80" t="s">
        <v>21</v>
      </c>
      <c r="B712" s="80" t="s">
        <v>447</v>
      </c>
      <c r="C712" s="80">
        <v>63836660</v>
      </c>
      <c r="D712" s="80">
        <v>63918448</v>
      </c>
      <c r="E712" s="80">
        <v>81789</v>
      </c>
      <c r="F712" s="80">
        <v>641</v>
      </c>
      <c r="G712" s="80">
        <v>86</v>
      </c>
      <c r="H712" s="80">
        <v>555</v>
      </c>
      <c r="I712" s="80">
        <v>0.86599999999999999</v>
      </c>
      <c r="J712" s="80" t="s">
        <v>440</v>
      </c>
      <c r="K712" s="80">
        <v>25</v>
      </c>
      <c r="L712" s="80">
        <v>0.96</v>
      </c>
      <c r="M712" s="80">
        <v>56</v>
      </c>
      <c r="N712" s="80">
        <v>0.33900000000000002</v>
      </c>
    </row>
    <row r="713" spans="1:14" ht="15.75" customHeight="1">
      <c r="A713" s="80" t="s">
        <v>21</v>
      </c>
      <c r="B713" s="80" t="s">
        <v>447</v>
      </c>
      <c r="C713" s="80">
        <v>63968447</v>
      </c>
      <c r="D713" s="80">
        <v>64135014</v>
      </c>
      <c r="E713" s="80">
        <v>166568</v>
      </c>
      <c r="F713" s="80">
        <v>1127</v>
      </c>
      <c r="G713" s="80">
        <v>35</v>
      </c>
      <c r="H713" s="80">
        <v>1092</v>
      </c>
      <c r="I713" s="80">
        <v>0.96899999999999997</v>
      </c>
      <c r="J713" s="80" t="s">
        <v>440</v>
      </c>
      <c r="K713" s="80">
        <v>4</v>
      </c>
      <c r="L713" s="80">
        <v>0.5</v>
      </c>
      <c r="M713" s="80">
        <v>111</v>
      </c>
      <c r="N713" s="80">
        <v>0.52300000000000002</v>
      </c>
    </row>
    <row r="714" spans="1:14" ht="15.75" customHeight="1">
      <c r="A714" s="80" t="s">
        <v>21</v>
      </c>
      <c r="B714" s="80" t="s">
        <v>447</v>
      </c>
      <c r="C714" s="80">
        <v>64315162</v>
      </c>
      <c r="D714" s="80">
        <v>64712634</v>
      </c>
      <c r="E714" s="80">
        <v>397473</v>
      </c>
      <c r="F714" s="80">
        <v>782</v>
      </c>
      <c r="G714" s="80">
        <v>198</v>
      </c>
      <c r="H714" s="80">
        <v>584</v>
      </c>
      <c r="I714" s="80">
        <v>0.747</v>
      </c>
      <c r="J714" s="80" t="s">
        <v>439</v>
      </c>
      <c r="K714" s="80">
        <v>40</v>
      </c>
      <c r="L714" s="80">
        <v>0.15</v>
      </c>
      <c r="M714" s="80">
        <v>106</v>
      </c>
      <c r="N714" s="80">
        <v>0.60399999999999998</v>
      </c>
    </row>
    <row r="715" spans="1:14" ht="15.75" customHeight="1">
      <c r="A715" s="80" t="s">
        <v>21</v>
      </c>
      <c r="B715" s="80" t="s">
        <v>447</v>
      </c>
      <c r="C715" s="80">
        <v>64724183</v>
      </c>
      <c r="D715" s="80">
        <v>65325124</v>
      </c>
      <c r="E715" s="80">
        <v>600942</v>
      </c>
      <c r="F715" s="80">
        <v>1063</v>
      </c>
      <c r="G715" s="80">
        <v>507</v>
      </c>
      <c r="H715" s="80">
        <v>556</v>
      </c>
      <c r="I715" s="80">
        <v>0.52300000000000002</v>
      </c>
      <c r="J715" s="80" t="s">
        <v>439</v>
      </c>
      <c r="K715" s="80">
        <v>9</v>
      </c>
      <c r="L715" s="80">
        <v>0.111</v>
      </c>
      <c r="M715" s="80">
        <v>15</v>
      </c>
      <c r="N715" s="80">
        <v>0.8</v>
      </c>
    </row>
    <row r="716" spans="1:14" ht="15.75" customHeight="1">
      <c r="A716" s="80" t="s">
        <v>21</v>
      </c>
      <c r="B716" s="80" t="s">
        <v>447</v>
      </c>
      <c r="C716" s="80">
        <v>65645191</v>
      </c>
      <c r="D716" s="80">
        <v>66183068</v>
      </c>
      <c r="E716" s="80">
        <v>537878</v>
      </c>
      <c r="F716" s="80">
        <v>1030</v>
      </c>
      <c r="G716" s="80">
        <v>758</v>
      </c>
      <c r="H716" s="80">
        <v>272</v>
      </c>
      <c r="I716" s="80">
        <v>0.26400000000000001</v>
      </c>
      <c r="J716" s="80" t="s">
        <v>439</v>
      </c>
      <c r="K716" s="80">
        <v>63</v>
      </c>
      <c r="L716" s="80">
        <v>0.20599999999999999</v>
      </c>
      <c r="M716" s="80">
        <v>33</v>
      </c>
      <c r="N716" s="80">
        <v>0.39400000000000002</v>
      </c>
    </row>
    <row r="717" spans="1:14" ht="15.75" customHeight="1">
      <c r="A717" s="80" t="s">
        <v>21</v>
      </c>
      <c r="B717" s="80" t="s">
        <v>447</v>
      </c>
      <c r="C717" s="80">
        <v>66183460</v>
      </c>
      <c r="D717" s="80">
        <v>66351268</v>
      </c>
      <c r="E717" s="80">
        <v>167809</v>
      </c>
      <c r="F717" s="80">
        <v>517</v>
      </c>
      <c r="G717" s="80">
        <v>349</v>
      </c>
      <c r="H717" s="80">
        <v>168</v>
      </c>
      <c r="I717" s="80">
        <v>0.32500000000000001</v>
      </c>
      <c r="J717" s="80" t="s">
        <v>439</v>
      </c>
      <c r="K717" s="80">
        <v>9</v>
      </c>
      <c r="L717" s="80">
        <v>0.66700000000000004</v>
      </c>
      <c r="M717" s="80">
        <v>4</v>
      </c>
      <c r="N717" s="80">
        <v>0.25</v>
      </c>
    </row>
    <row r="718" spans="1:14" ht="15.75" customHeight="1">
      <c r="A718" s="80" t="s">
        <v>21</v>
      </c>
      <c r="B718" s="80" t="s">
        <v>447</v>
      </c>
      <c r="C718" s="80">
        <v>66352225</v>
      </c>
      <c r="D718" s="80">
        <v>66391388</v>
      </c>
      <c r="E718" s="80">
        <v>39164</v>
      </c>
      <c r="F718" s="80">
        <v>79</v>
      </c>
      <c r="G718" s="80">
        <v>21</v>
      </c>
      <c r="H718" s="80">
        <v>58</v>
      </c>
      <c r="I718" s="80">
        <v>0.73399999999999999</v>
      </c>
      <c r="J718" s="80" t="s">
        <v>439</v>
      </c>
      <c r="K718" s="80">
        <v>0</v>
      </c>
      <c r="L718" s="80" t="s">
        <v>201</v>
      </c>
      <c r="M718" s="80">
        <v>0</v>
      </c>
      <c r="N718" s="80" t="s">
        <v>201</v>
      </c>
    </row>
    <row r="719" spans="1:14" ht="15.75" customHeight="1">
      <c r="A719" s="80" t="s">
        <v>21</v>
      </c>
      <c r="B719" s="80" t="s">
        <v>447</v>
      </c>
      <c r="C719" s="80">
        <v>66591387</v>
      </c>
      <c r="D719" s="80">
        <v>67920553</v>
      </c>
      <c r="E719" s="80">
        <v>1329167</v>
      </c>
      <c r="F719" s="80">
        <v>3280</v>
      </c>
      <c r="G719" s="80">
        <v>1983</v>
      </c>
      <c r="H719" s="80">
        <v>1297</v>
      </c>
      <c r="I719" s="80">
        <v>0.39500000000000002</v>
      </c>
      <c r="J719" s="80" t="s">
        <v>439</v>
      </c>
      <c r="K719" s="80">
        <v>218</v>
      </c>
      <c r="L719" s="80">
        <v>0.47699999999999998</v>
      </c>
      <c r="M719" s="80">
        <v>111</v>
      </c>
      <c r="N719" s="80">
        <v>0.51400000000000001</v>
      </c>
    </row>
    <row r="720" spans="1:14" ht="15.75" customHeight="1">
      <c r="A720" s="80" t="s">
        <v>21</v>
      </c>
      <c r="B720" s="80" t="s">
        <v>447</v>
      </c>
      <c r="C720" s="80">
        <v>123979132</v>
      </c>
      <c r="D720" s="80">
        <v>123993326</v>
      </c>
      <c r="E720" s="80">
        <v>14195</v>
      </c>
      <c r="F720" s="80">
        <v>130</v>
      </c>
      <c r="G720" s="80">
        <v>62</v>
      </c>
      <c r="H720" s="80">
        <v>68</v>
      </c>
      <c r="I720" s="80">
        <v>0.52300000000000002</v>
      </c>
      <c r="J720" s="80" t="s">
        <v>439</v>
      </c>
      <c r="K720" s="80">
        <v>6</v>
      </c>
      <c r="L720" s="80">
        <v>0</v>
      </c>
      <c r="M720" s="80">
        <v>14</v>
      </c>
      <c r="N720" s="80">
        <v>1</v>
      </c>
    </row>
    <row r="721" spans="1:14" ht="15.75" customHeight="1">
      <c r="A721" s="80" t="s">
        <v>21</v>
      </c>
      <c r="B721" s="80" t="s">
        <v>448</v>
      </c>
      <c r="C721" s="80">
        <v>38901868</v>
      </c>
      <c r="D721" s="80">
        <v>38920239</v>
      </c>
      <c r="E721" s="80">
        <v>18372</v>
      </c>
      <c r="F721" s="80">
        <v>376</v>
      </c>
      <c r="G721" s="80">
        <v>218</v>
      </c>
      <c r="H721" s="80">
        <v>158</v>
      </c>
      <c r="I721" s="80">
        <v>0.42</v>
      </c>
      <c r="J721" s="80" t="s">
        <v>439</v>
      </c>
      <c r="K721" s="80">
        <v>5</v>
      </c>
      <c r="L721" s="80">
        <v>0.6</v>
      </c>
      <c r="M721" s="80">
        <v>2</v>
      </c>
      <c r="N721" s="80">
        <v>1</v>
      </c>
    </row>
    <row r="722" spans="1:14" ht="15.75" customHeight="1">
      <c r="A722" s="80" t="s">
        <v>21</v>
      </c>
      <c r="B722" s="80" t="s">
        <v>448</v>
      </c>
      <c r="C722" s="80">
        <v>38942612</v>
      </c>
      <c r="D722" s="80">
        <v>38966688</v>
      </c>
      <c r="E722" s="80">
        <v>24077</v>
      </c>
      <c r="F722" s="80">
        <v>265</v>
      </c>
      <c r="G722" s="80">
        <v>211</v>
      </c>
      <c r="H722" s="80">
        <v>54</v>
      </c>
      <c r="I722" s="80">
        <v>0.20399999999999999</v>
      </c>
      <c r="J722" s="80" t="s">
        <v>439</v>
      </c>
      <c r="K722" s="80">
        <v>101</v>
      </c>
      <c r="L722" s="80">
        <v>0.38600000000000001</v>
      </c>
      <c r="M722" s="80">
        <v>32</v>
      </c>
      <c r="N722" s="80">
        <v>0.90600000000000003</v>
      </c>
    </row>
    <row r="723" spans="1:14" ht="15.75" customHeight="1">
      <c r="A723" s="80" t="s">
        <v>21</v>
      </c>
      <c r="B723" s="80" t="s">
        <v>448</v>
      </c>
      <c r="C723" s="80">
        <v>41843713</v>
      </c>
      <c r="D723" s="80">
        <v>41916266</v>
      </c>
      <c r="E723" s="80">
        <v>72554</v>
      </c>
      <c r="F723" s="80">
        <v>9218</v>
      </c>
      <c r="G723" s="80">
        <v>6437</v>
      </c>
      <c r="H723" s="80">
        <v>2781</v>
      </c>
      <c r="I723" s="80">
        <v>0.30199999999999999</v>
      </c>
      <c r="J723" s="80" t="s">
        <v>439</v>
      </c>
      <c r="K723" s="80">
        <v>1671</v>
      </c>
      <c r="L723" s="80">
        <v>0.52100000000000002</v>
      </c>
      <c r="M723" s="80">
        <v>552</v>
      </c>
      <c r="N723" s="80">
        <v>0.73699999999999999</v>
      </c>
    </row>
    <row r="724" spans="1:14" ht="15.75" customHeight="1">
      <c r="A724" s="80" t="s">
        <v>21</v>
      </c>
      <c r="B724" s="80" t="s">
        <v>448</v>
      </c>
      <c r="C724" s="80">
        <v>47467226</v>
      </c>
      <c r="D724" s="80">
        <v>47780369</v>
      </c>
      <c r="E724" s="80">
        <v>313144</v>
      </c>
      <c r="F724" s="80">
        <v>1229</v>
      </c>
      <c r="G724" s="80">
        <v>957</v>
      </c>
      <c r="H724" s="80">
        <v>272</v>
      </c>
      <c r="I724" s="80">
        <v>0.221</v>
      </c>
      <c r="J724" s="80" t="s">
        <v>439</v>
      </c>
      <c r="K724" s="80">
        <v>72</v>
      </c>
      <c r="L724" s="80">
        <v>0.45800000000000002</v>
      </c>
      <c r="M724" s="80">
        <v>9</v>
      </c>
      <c r="N724" s="80">
        <v>0.222</v>
      </c>
    </row>
    <row r="725" spans="1:14" ht="15.75" customHeight="1">
      <c r="A725" s="80" t="s">
        <v>21</v>
      </c>
      <c r="B725" s="80" t="s">
        <v>448</v>
      </c>
      <c r="C725" s="80">
        <v>47870368</v>
      </c>
      <c r="D725" s="80">
        <v>47966748</v>
      </c>
      <c r="E725" s="80">
        <v>96381</v>
      </c>
      <c r="F725" s="80">
        <v>206</v>
      </c>
      <c r="G725" s="80">
        <v>163</v>
      </c>
      <c r="H725" s="80">
        <v>43</v>
      </c>
      <c r="I725" s="80">
        <v>0.20899999999999999</v>
      </c>
      <c r="J725" s="80" t="s">
        <v>439</v>
      </c>
      <c r="K725" s="80">
        <v>10</v>
      </c>
      <c r="L725" s="80">
        <v>0.4</v>
      </c>
      <c r="M725" s="80">
        <v>2</v>
      </c>
      <c r="N725" s="80">
        <v>0.5</v>
      </c>
    </row>
    <row r="726" spans="1:14" ht="15.75" customHeight="1">
      <c r="A726" s="80" t="s">
        <v>21</v>
      </c>
      <c r="B726" s="80" t="s">
        <v>448</v>
      </c>
      <c r="C726" s="80">
        <v>48060520</v>
      </c>
      <c r="D726" s="80">
        <v>48098332</v>
      </c>
      <c r="E726" s="80">
        <v>37813</v>
      </c>
      <c r="F726" s="80">
        <v>99</v>
      </c>
      <c r="G726" s="80">
        <v>63</v>
      </c>
      <c r="H726" s="80">
        <v>36</v>
      </c>
      <c r="I726" s="80">
        <v>0.36399999999999999</v>
      </c>
      <c r="J726" s="80" t="s">
        <v>439</v>
      </c>
      <c r="K726" s="80">
        <v>6</v>
      </c>
      <c r="L726" s="80">
        <v>0.16700000000000001</v>
      </c>
      <c r="M726" s="80">
        <v>3</v>
      </c>
      <c r="N726" s="80">
        <v>0.66700000000000004</v>
      </c>
    </row>
    <row r="727" spans="1:14" ht="15.75" customHeight="1">
      <c r="A727" s="80" t="s">
        <v>21</v>
      </c>
      <c r="B727" s="80" t="s">
        <v>448</v>
      </c>
      <c r="C727" s="80">
        <v>55007488</v>
      </c>
      <c r="D727" s="80">
        <v>55013651</v>
      </c>
      <c r="E727" s="80">
        <v>6164</v>
      </c>
      <c r="F727" s="80">
        <v>43</v>
      </c>
      <c r="G727" s="80">
        <v>7</v>
      </c>
      <c r="H727" s="80">
        <v>36</v>
      </c>
      <c r="I727" s="80">
        <v>0.83699999999999997</v>
      </c>
      <c r="J727" s="80" t="s">
        <v>201</v>
      </c>
      <c r="K727" s="80">
        <v>0</v>
      </c>
      <c r="L727" s="80" t="s">
        <v>201</v>
      </c>
      <c r="M727" s="80">
        <v>0</v>
      </c>
      <c r="N727" s="80" t="s">
        <v>201</v>
      </c>
    </row>
    <row r="728" spans="1:14" ht="15.75" customHeight="1">
      <c r="A728" s="80" t="s">
        <v>21</v>
      </c>
      <c r="B728" s="80" t="s">
        <v>448</v>
      </c>
      <c r="C728" s="80">
        <v>79509985</v>
      </c>
      <c r="D728" s="80">
        <v>79525337</v>
      </c>
      <c r="E728" s="80">
        <v>15353</v>
      </c>
      <c r="F728" s="80">
        <v>153</v>
      </c>
      <c r="G728" s="80">
        <v>118</v>
      </c>
      <c r="H728" s="80">
        <v>35</v>
      </c>
      <c r="I728" s="80">
        <v>0.22900000000000001</v>
      </c>
      <c r="J728" s="80" t="s">
        <v>439</v>
      </c>
      <c r="K728" s="80">
        <v>33</v>
      </c>
      <c r="L728" s="80">
        <v>0.42399999999999999</v>
      </c>
      <c r="M728" s="80">
        <v>9</v>
      </c>
      <c r="N728" s="80">
        <v>0.111</v>
      </c>
    </row>
    <row r="729" spans="1:14" ht="15.75" customHeight="1">
      <c r="A729" s="80" t="s">
        <v>21</v>
      </c>
      <c r="B729" s="80" t="s">
        <v>448</v>
      </c>
      <c r="C729" s="80">
        <v>87238107</v>
      </c>
      <c r="D729" s="80">
        <v>87298830</v>
      </c>
      <c r="E729" s="80">
        <v>60724</v>
      </c>
      <c r="F729" s="80">
        <v>164</v>
      </c>
      <c r="G729" s="80">
        <v>126</v>
      </c>
      <c r="H729" s="80">
        <v>38</v>
      </c>
      <c r="I729" s="80">
        <v>0.23200000000000001</v>
      </c>
      <c r="J729" s="80" t="s">
        <v>439</v>
      </c>
      <c r="K729" s="80">
        <v>0</v>
      </c>
      <c r="L729" s="80" t="s">
        <v>201</v>
      </c>
      <c r="M729" s="80">
        <v>2</v>
      </c>
      <c r="N729" s="80">
        <v>0</v>
      </c>
    </row>
    <row r="730" spans="1:14" ht="15.75" customHeight="1">
      <c r="A730" s="80" t="s">
        <v>21</v>
      </c>
      <c r="B730" s="80" t="s">
        <v>448</v>
      </c>
      <c r="C730" s="80">
        <v>87438086</v>
      </c>
      <c r="D730" s="80">
        <v>87474115</v>
      </c>
      <c r="E730" s="80">
        <v>36030</v>
      </c>
      <c r="F730" s="80">
        <v>107</v>
      </c>
      <c r="G730" s="80">
        <v>52</v>
      </c>
      <c r="H730" s="80">
        <v>55</v>
      </c>
      <c r="I730" s="80">
        <v>0.51400000000000001</v>
      </c>
      <c r="J730" s="80" t="s">
        <v>439</v>
      </c>
      <c r="K730" s="80">
        <v>5</v>
      </c>
      <c r="L730" s="80">
        <v>0.2</v>
      </c>
      <c r="M730" s="80">
        <v>3</v>
      </c>
      <c r="N730" s="80">
        <v>0.66700000000000004</v>
      </c>
    </row>
    <row r="731" spans="1:14" ht="15.75" customHeight="1">
      <c r="A731" s="80" t="s">
        <v>21</v>
      </c>
      <c r="B731" s="80" t="s">
        <v>448</v>
      </c>
      <c r="C731" s="80">
        <v>91443234</v>
      </c>
      <c r="D731" s="80">
        <v>91446667</v>
      </c>
      <c r="E731" s="80">
        <v>3434</v>
      </c>
      <c r="F731" s="80">
        <v>27</v>
      </c>
      <c r="G731" s="80">
        <v>0</v>
      </c>
      <c r="H731" s="80">
        <v>27</v>
      </c>
      <c r="I731" s="80">
        <v>1</v>
      </c>
      <c r="J731" s="80" t="s">
        <v>201</v>
      </c>
      <c r="K731" s="80">
        <v>0</v>
      </c>
      <c r="L731" s="80" t="s">
        <v>201</v>
      </c>
      <c r="M731" s="80">
        <v>0</v>
      </c>
      <c r="N731" s="80" t="s">
        <v>201</v>
      </c>
    </row>
    <row r="732" spans="1:14" ht="15.75" customHeight="1">
      <c r="A732" s="80" t="s">
        <v>21</v>
      </c>
      <c r="B732" s="80" t="s">
        <v>448</v>
      </c>
      <c r="C732" s="80">
        <v>103250876</v>
      </c>
      <c r="D732" s="80">
        <v>103251323</v>
      </c>
      <c r="E732" s="80">
        <v>448</v>
      </c>
      <c r="F732" s="80">
        <v>19</v>
      </c>
      <c r="G732" s="80">
        <v>15</v>
      </c>
      <c r="H732" s="80">
        <v>4</v>
      </c>
      <c r="I732" s="80">
        <v>0.21099999999999999</v>
      </c>
      <c r="J732" s="80" t="s">
        <v>201</v>
      </c>
      <c r="K732" s="80">
        <v>0</v>
      </c>
      <c r="L732" s="80" t="s">
        <v>201</v>
      </c>
      <c r="M732" s="80">
        <v>0</v>
      </c>
      <c r="N732" s="80" t="s">
        <v>201</v>
      </c>
    </row>
    <row r="733" spans="1:14" ht="15.75" customHeight="1">
      <c r="A733" s="80" t="s">
        <v>21</v>
      </c>
      <c r="B733" s="80" t="s">
        <v>448</v>
      </c>
      <c r="C733" s="80">
        <v>125886142</v>
      </c>
      <c r="D733" s="80">
        <v>125909392</v>
      </c>
      <c r="E733" s="80">
        <v>23251</v>
      </c>
      <c r="F733" s="80">
        <v>250</v>
      </c>
      <c r="G733" s="80">
        <v>196</v>
      </c>
      <c r="H733" s="80">
        <v>54</v>
      </c>
      <c r="I733" s="80">
        <v>0.216</v>
      </c>
      <c r="J733" s="80" t="s">
        <v>439</v>
      </c>
      <c r="K733" s="80">
        <v>9</v>
      </c>
      <c r="L733" s="80">
        <v>0.44400000000000001</v>
      </c>
      <c r="M733" s="80">
        <v>5</v>
      </c>
      <c r="N733" s="80">
        <v>0.8</v>
      </c>
    </row>
    <row r="734" spans="1:14" ht="15.75" customHeight="1">
      <c r="A734" s="80" t="s">
        <v>21</v>
      </c>
      <c r="B734" s="80" t="s">
        <v>448</v>
      </c>
      <c r="C734" s="80">
        <v>133687141</v>
      </c>
      <c r="D734" s="80">
        <v>133690467</v>
      </c>
      <c r="E734" s="80">
        <v>3327</v>
      </c>
      <c r="F734" s="80">
        <v>803</v>
      </c>
      <c r="G734" s="80">
        <v>371</v>
      </c>
      <c r="H734" s="80">
        <v>432</v>
      </c>
      <c r="I734" s="80">
        <v>0.53800000000000003</v>
      </c>
      <c r="J734" s="80" t="s">
        <v>439</v>
      </c>
      <c r="K734" s="80">
        <v>111</v>
      </c>
      <c r="L734" s="80">
        <v>0.60399999999999998</v>
      </c>
      <c r="M734" s="80">
        <v>125</v>
      </c>
      <c r="N734" s="80">
        <v>0.38400000000000001</v>
      </c>
    </row>
    <row r="735" spans="1:14" ht="15.75" customHeight="1">
      <c r="A735" s="80" t="s">
        <v>21</v>
      </c>
      <c r="B735" s="80" t="s">
        <v>449</v>
      </c>
      <c r="C735" s="80">
        <v>311349</v>
      </c>
      <c r="D735" s="80">
        <v>319319</v>
      </c>
      <c r="E735" s="80">
        <v>7971</v>
      </c>
      <c r="F735" s="80">
        <v>74</v>
      </c>
      <c r="G735" s="80">
        <v>8</v>
      </c>
      <c r="H735" s="80">
        <v>66</v>
      </c>
      <c r="I735" s="80">
        <v>0.89200000000000002</v>
      </c>
      <c r="J735" s="80" t="s">
        <v>440</v>
      </c>
      <c r="K735" s="80">
        <v>0</v>
      </c>
      <c r="L735" s="80" t="s">
        <v>201</v>
      </c>
      <c r="M735" s="80">
        <v>1</v>
      </c>
      <c r="N735" s="80">
        <v>0</v>
      </c>
    </row>
    <row r="736" spans="1:14" ht="15.75" customHeight="1">
      <c r="A736" s="80" t="s">
        <v>21</v>
      </c>
      <c r="B736" s="80" t="s">
        <v>449</v>
      </c>
      <c r="C736" s="80">
        <v>1894045</v>
      </c>
      <c r="D736" s="80">
        <v>1915665</v>
      </c>
      <c r="E736" s="80">
        <v>21621</v>
      </c>
      <c r="F736" s="80">
        <v>213</v>
      </c>
      <c r="G736" s="80">
        <v>12</v>
      </c>
      <c r="H736" s="80">
        <v>201</v>
      </c>
      <c r="I736" s="80">
        <v>0.94399999999999995</v>
      </c>
      <c r="J736" s="80" t="s">
        <v>440</v>
      </c>
      <c r="K736" s="80">
        <v>1</v>
      </c>
      <c r="L736" s="80">
        <v>1</v>
      </c>
      <c r="M736" s="80">
        <v>29</v>
      </c>
      <c r="N736" s="80">
        <v>0.379</v>
      </c>
    </row>
    <row r="737" spans="1:14" ht="15.75" customHeight="1">
      <c r="A737" s="80" t="s">
        <v>21</v>
      </c>
      <c r="B737" s="80" t="s">
        <v>449</v>
      </c>
      <c r="C737" s="80">
        <v>4274130</v>
      </c>
      <c r="D737" s="80">
        <v>4292550</v>
      </c>
      <c r="E737" s="80">
        <v>18421</v>
      </c>
      <c r="F737" s="80">
        <v>65</v>
      </c>
      <c r="G737" s="80">
        <v>15</v>
      </c>
      <c r="H737" s="80">
        <v>50</v>
      </c>
      <c r="I737" s="80">
        <v>0.76900000000000002</v>
      </c>
      <c r="J737" s="80" t="s">
        <v>439</v>
      </c>
      <c r="K737" s="80">
        <v>2</v>
      </c>
      <c r="L737" s="80">
        <v>0</v>
      </c>
      <c r="M737" s="80">
        <v>4</v>
      </c>
      <c r="N737" s="80">
        <v>0.25</v>
      </c>
    </row>
    <row r="738" spans="1:14" ht="15.75" customHeight="1">
      <c r="A738" s="80" t="s">
        <v>21</v>
      </c>
      <c r="B738" s="80" t="s">
        <v>449</v>
      </c>
      <c r="C738" s="80">
        <v>49710944</v>
      </c>
      <c r="D738" s="80">
        <v>49728264</v>
      </c>
      <c r="E738" s="80">
        <v>17321</v>
      </c>
      <c r="F738" s="80">
        <v>135</v>
      </c>
      <c r="G738" s="80">
        <v>23</v>
      </c>
      <c r="H738" s="80">
        <v>112</v>
      </c>
      <c r="I738" s="80">
        <v>0.83</v>
      </c>
      <c r="J738" s="80" t="s">
        <v>440</v>
      </c>
      <c r="K738" s="80">
        <v>5</v>
      </c>
      <c r="L738" s="80">
        <v>0.2</v>
      </c>
      <c r="M738" s="80">
        <v>11</v>
      </c>
      <c r="N738" s="80">
        <v>0.45500000000000002</v>
      </c>
    </row>
    <row r="739" spans="1:14" ht="15.75" customHeight="1">
      <c r="A739" s="80" t="s">
        <v>21</v>
      </c>
      <c r="B739" s="80" t="s">
        <v>449</v>
      </c>
      <c r="C739" s="80">
        <v>50132879</v>
      </c>
      <c r="D739" s="80">
        <v>50347138</v>
      </c>
      <c r="E739" s="80">
        <v>214260</v>
      </c>
      <c r="F739" s="80">
        <v>2115</v>
      </c>
      <c r="G739" s="80">
        <v>26</v>
      </c>
      <c r="H739" s="80">
        <v>2089</v>
      </c>
      <c r="I739" s="80">
        <v>0.98799999999999999</v>
      </c>
      <c r="J739" s="80" t="s">
        <v>440</v>
      </c>
      <c r="K739" s="80">
        <v>6</v>
      </c>
      <c r="L739" s="80">
        <v>0.33300000000000002</v>
      </c>
      <c r="M739" s="80">
        <v>387</v>
      </c>
      <c r="N739" s="80">
        <v>0.50900000000000001</v>
      </c>
    </row>
    <row r="740" spans="1:14" ht="15.75" customHeight="1">
      <c r="A740" s="80" t="s">
        <v>21</v>
      </c>
      <c r="B740" s="80" t="s">
        <v>449</v>
      </c>
      <c r="C740" s="80">
        <v>62095373</v>
      </c>
      <c r="D740" s="80">
        <v>62101049</v>
      </c>
      <c r="E740" s="80">
        <v>5677</v>
      </c>
      <c r="F740" s="80">
        <v>23</v>
      </c>
      <c r="G740" s="80">
        <v>0</v>
      </c>
      <c r="H740" s="80">
        <v>23</v>
      </c>
      <c r="I740" s="80">
        <v>1</v>
      </c>
      <c r="J740" s="80" t="s">
        <v>201</v>
      </c>
      <c r="K740" s="80">
        <v>0</v>
      </c>
      <c r="L740" s="80" t="s">
        <v>201</v>
      </c>
      <c r="M740" s="80">
        <v>0</v>
      </c>
      <c r="N740" s="80" t="s">
        <v>201</v>
      </c>
    </row>
    <row r="741" spans="1:14" ht="15.75" customHeight="1">
      <c r="A741" s="80" t="s">
        <v>21</v>
      </c>
      <c r="B741" s="80" t="s">
        <v>450</v>
      </c>
      <c r="C741" s="80">
        <v>10000</v>
      </c>
      <c r="D741" s="80">
        <v>76659</v>
      </c>
      <c r="E741" s="80">
        <v>66660</v>
      </c>
      <c r="F741" s="80">
        <v>809</v>
      </c>
      <c r="G741" s="80">
        <v>510</v>
      </c>
      <c r="H741" s="80">
        <v>299</v>
      </c>
      <c r="I741" s="80">
        <v>0.37</v>
      </c>
      <c r="J741" s="80" t="s">
        <v>439</v>
      </c>
      <c r="K741" s="80">
        <v>171</v>
      </c>
      <c r="L741" s="80">
        <v>0.29199999999999998</v>
      </c>
      <c r="M741" s="80">
        <v>113</v>
      </c>
      <c r="N741" s="80">
        <v>0.40699999999999997</v>
      </c>
    </row>
    <row r="742" spans="1:14" ht="15.75" customHeight="1">
      <c r="A742" s="80" t="s">
        <v>21</v>
      </c>
      <c r="B742" s="80" t="s">
        <v>450</v>
      </c>
      <c r="C742" s="80">
        <v>9431321</v>
      </c>
      <c r="D742" s="80">
        <v>9446586</v>
      </c>
      <c r="E742" s="80">
        <v>15266</v>
      </c>
      <c r="F742" s="80">
        <v>82</v>
      </c>
      <c r="G742" s="80">
        <v>62</v>
      </c>
      <c r="H742" s="80">
        <v>20</v>
      </c>
      <c r="I742" s="80">
        <v>0.24399999999999999</v>
      </c>
      <c r="J742" s="80" t="s">
        <v>439</v>
      </c>
      <c r="K742" s="80">
        <v>0</v>
      </c>
      <c r="L742" s="80" t="s">
        <v>201</v>
      </c>
      <c r="M742" s="80">
        <v>0</v>
      </c>
      <c r="N742" s="80" t="s">
        <v>201</v>
      </c>
    </row>
    <row r="743" spans="1:14" ht="15.75" customHeight="1">
      <c r="A743" s="80" t="s">
        <v>21</v>
      </c>
      <c r="B743" s="80" t="s">
        <v>450</v>
      </c>
      <c r="C743" s="80">
        <v>17770977</v>
      </c>
      <c r="D743" s="80">
        <v>17858410</v>
      </c>
      <c r="E743" s="80">
        <v>87434</v>
      </c>
      <c r="F743" s="80">
        <v>694</v>
      </c>
      <c r="G743" s="80">
        <v>6</v>
      </c>
      <c r="H743" s="80">
        <v>688</v>
      </c>
      <c r="I743" s="80">
        <v>0.99099999999999999</v>
      </c>
      <c r="J743" s="80" t="s">
        <v>440</v>
      </c>
      <c r="K743" s="80">
        <v>1</v>
      </c>
      <c r="L743" s="80">
        <v>0</v>
      </c>
      <c r="M743" s="80">
        <v>167</v>
      </c>
      <c r="N743" s="80">
        <v>0.54500000000000004</v>
      </c>
    </row>
    <row r="744" spans="1:14" ht="15.75" customHeight="1">
      <c r="A744" s="80" t="s">
        <v>21</v>
      </c>
      <c r="B744" s="80" t="s">
        <v>450</v>
      </c>
      <c r="C744" s="80">
        <v>34769408</v>
      </c>
      <c r="D744" s="80">
        <v>34820574</v>
      </c>
      <c r="E744" s="80">
        <v>51167</v>
      </c>
      <c r="F744" s="80">
        <v>220</v>
      </c>
      <c r="G744" s="80">
        <v>1</v>
      </c>
      <c r="H744" s="80">
        <v>219</v>
      </c>
      <c r="I744" s="80">
        <v>0.995</v>
      </c>
      <c r="J744" s="80" t="s">
        <v>440</v>
      </c>
      <c r="K744" s="80">
        <v>0</v>
      </c>
      <c r="L744" s="80" t="s">
        <v>201</v>
      </c>
      <c r="M744" s="80">
        <v>3</v>
      </c>
      <c r="N744" s="80">
        <v>0.33300000000000002</v>
      </c>
    </row>
    <row r="745" spans="1:14" ht="15.75" customHeight="1">
      <c r="A745" s="80" t="s">
        <v>21</v>
      </c>
      <c r="B745" s="80" t="s">
        <v>450</v>
      </c>
      <c r="C745" s="80">
        <v>34835366</v>
      </c>
      <c r="D745" s="80">
        <v>37185253</v>
      </c>
      <c r="E745" s="80">
        <v>2349888</v>
      </c>
      <c r="F745" s="80">
        <v>4484</v>
      </c>
      <c r="G745" s="80">
        <v>38</v>
      </c>
      <c r="H745" s="80">
        <v>4446</v>
      </c>
      <c r="I745" s="80">
        <v>0.99199999999999999</v>
      </c>
      <c r="J745" s="80" t="s">
        <v>440</v>
      </c>
      <c r="K745" s="80">
        <v>2</v>
      </c>
      <c r="L745" s="80">
        <v>1</v>
      </c>
      <c r="M745" s="80">
        <v>59</v>
      </c>
      <c r="N745" s="80">
        <v>0.67800000000000005</v>
      </c>
    </row>
    <row r="746" spans="1:14" ht="15.75" customHeight="1">
      <c r="A746" s="80" t="s">
        <v>21</v>
      </c>
      <c r="B746" s="80" t="s">
        <v>450</v>
      </c>
      <c r="C746" s="80">
        <v>71546190</v>
      </c>
      <c r="D746" s="80">
        <v>71547540</v>
      </c>
      <c r="E746" s="80">
        <v>1351</v>
      </c>
      <c r="F746" s="80">
        <v>18</v>
      </c>
      <c r="G746" s="80">
        <v>18</v>
      </c>
      <c r="H746" s="80">
        <v>0</v>
      </c>
      <c r="I746" s="80">
        <v>0</v>
      </c>
      <c r="J746" s="80" t="s">
        <v>201</v>
      </c>
      <c r="K746" s="80">
        <v>0</v>
      </c>
      <c r="L746" s="80" t="s">
        <v>201</v>
      </c>
      <c r="M746" s="80">
        <v>0</v>
      </c>
      <c r="N746" s="80" t="s">
        <v>201</v>
      </c>
    </row>
    <row r="747" spans="1:14" ht="15.75" customHeight="1">
      <c r="A747" s="80" t="s">
        <v>21</v>
      </c>
      <c r="B747" s="80" t="s">
        <v>450</v>
      </c>
      <c r="C747" s="80">
        <v>80452121</v>
      </c>
      <c r="D747" s="80">
        <v>80454345</v>
      </c>
      <c r="E747" s="80">
        <v>2225</v>
      </c>
      <c r="F747" s="80">
        <v>17</v>
      </c>
      <c r="G747" s="80">
        <v>1</v>
      </c>
      <c r="H747" s="80">
        <v>16</v>
      </c>
      <c r="I747" s="80">
        <v>0.94099999999999995</v>
      </c>
      <c r="J747" s="80" t="s">
        <v>201</v>
      </c>
      <c r="K747" s="80">
        <v>0</v>
      </c>
      <c r="L747" s="80" t="s">
        <v>201</v>
      </c>
      <c r="M747" s="80">
        <v>0</v>
      </c>
      <c r="N747" s="80" t="s">
        <v>201</v>
      </c>
    </row>
    <row r="748" spans="1:14" ht="15.75" customHeight="1">
      <c r="A748" s="80" t="s">
        <v>21</v>
      </c>
      <c r="B748" s="80" t="s">
        <v>450</v>
      </c>
      <c r="C748" s="80">
        <v>80461985</v>
      </c>
      <c r="D748" s="80">
        <v>80464264</v>
      </c>
      <c r="E748" s="80">
        <v>2280</v>
      </c>
      <c r="F748" s="80">
        <v>15</v>
      </c>
      <c r="G748" s="80">
        <v>1</v>
      </c>
      <c r="H748" s="80">
        <v>14</v>
      </c>
      <c r="I748" s="80">
        <v>0.93300000000000005</v>
      </c>
      <c r="J748" s="80" t="s">
        <v>201</v>
      </c>
      <c r="K748" s="80">
        <v>0</v>
      </c>
      <c r="L748" s="80" t="s">
        <v>201</v>
      </c>
      <c r="M748" s="80">
        <v>2</v>
      </c>
      <c r="N748" s="80">
        <v>1</v>
      </c>
    </row>
    <row r="749" spans="1:14" ht="15.75" customHeight="1">
      <c r="A749" s="80" t="s">
        <v>21</v>
      </c>
      <c r="B749" s="80" t="s">
        <v>450</v>
      </c>
      <c r="C749" s="80">
        <v>86846348</v>
      </c>
      <c r="D749" s="80">
        <v>86859295</v>
      </c>
      <c r="E749" s="80">
        <v>12948</v>
      </c>
      <c r="F749" s="80">
        <v>81</v>
      </c>
      <c r="G749" s="80">
        <v>0</v>
      </c>
      <c r="H749" s="80">
        <v>81</v>
      </c>
      <c r="I749" s="80">
        <v>1</v>
      </c>
      <c r="J749" s="80" t="s">
        <v>440</v>
      </c>
      <c r="K749" s="80">
        <v>0</v>
      </c>
      <c r="L749" s="80" t="s">
        <v>201</v>
      </c>
      <c r="M749" s="80">
        <v>2</v>
      </c>
      <c r="N749" s="80">
        <v>1</v>
      </c>
    </row>
    <row r="750" spans="1:14" ht="15.75" customHeight="1">
      <c r="A750" s="80" t="s">
        <v>21</v>
      </c>
      <c r="B750" s="80" t="s">
        <v>450</v>
      </c>
      <c r="C750" s="80">
        <v>131294575</v>
      </c>
      <c r="D750" s="80">
        <v>131312923</v>
      </c>
      <c r="E750" s="80">
        <v>18349</v>
      </c>
      <c r="F750" s="80">
        <v>130</v>
      </c>
      <c r="G750" s="80">
        <v>84</v>
      </c>
      <c r="H750" s="80">
        <v>46</v>
      </c>
      <c r="I750" s="80">
        <v>0.35399999999999998</v>
      </c>
      <c r="J750" s="80" t="s">
        <v>439</v>
      </c>
      <c r="K750" s="80">
        <v>0</v>
      </c>
      <c r="L750" s="80" t="s">
        <v>201</v>
      </c>
      <c r="M750" s="80">
        <v>0</v>
      </c>
      <c r="N750" s="80" t="s">
        <v>201</v>
      </c>
    </row>
    <row r="751" spans="1:14" ht="15.75" customHeight="1">
      <c r="A751" s="80" t="s">
        <v>21</v>
      </c>
      <c r="B751" s="80" t="s">
        <v>450</v>
      </c>
      <c r="C751" s="80">
        <v>131652899</v>
      </c>
      <c r="D751" s="80">
        <v>131663807</v>
      </c>
      <c r="E751" s="80">
        <v>10909</v>
      </c>
      <c r="F751" s="80">
        <v>126</v>
      </c>
      <c r="G751" s="80">
        <v>73</v>
      </c>
      <c r="H751" s="80">
        <v>53</v>
      </c>
      <c r="I751" s="80">
        <v>0.42099999999999999</v>
      </c>
      <c r="J751" s="80" t="s">
        <v>439</v>
      </c>
      <c r="K751" s="80">
        <v>21</v>
      </c>
      <c r="L751" s="80">
        <v>0.28599999999999998</v>
      </c>
      <c r="M751" s="80">
        <v>11</v>
      </c>
      <c r="N751" s="80">
        <v>1</v>
      </c>
    </row>
    <row r="752" spans="1:14" ht="15.75" customHeight="1">
      <c r="A752" s="80" t="s">
        <v>21</v>
      </c>
      <c r="B752" s="80" t="s">
        <v>451</v>
      </c>
      <c r="C752" s="80">
        <v>16000000</v>
      </c>
      <c r="D752" s="80">
        <v>18214858</v>
      </c>
      <c r="E752" s="80">
        <v>2214859</v>
      </c>
      <c r="F752" s="80">
        <v>16766</v>
      </c>
      <c r="G752" s="80">
        <v>7827</v>
      </c>
      <c r="H752" s="80">
        <v>8939</v>
      </c>
      <c r="I752" s="80">
        <v>0.53300000000000003</v>
      </c>
      <c r="J752" s="80" t="s">
        <v>439</v>
      </c>
      <c r="K752" s="80">
        <v>130</v>
      </c>
      <c r="L752" s="80">
        <v>0.48499999999999999</v>
      </c>
      <c r="M752" s="80">
        <v>151</v>
      </c>
      <c r="N752" s="80">
        <v>0.47</v>
      </c>
    </row>
    <row r="753" spans="1:14" ht="15.75" customHeight="1">
      <c r="A753" s="80" t="s">
        <v>21</v>
      </c>
      <c r="B753" s="80" t="s">
        <v>451</v>
      </c>
      <c r="C753" s="80">
        <v>18215202</v>
      </c>
      <c r="D753" s="80">
        <v>18357590</v>
      </c>
      <c r="E753" s="80">
        <v>142389</v>
      </c>
      <c r="F753" s="80">
        <v>922</v>
      </c>
      <c r="G753" s="80">
        <v>466</v>
      </c>
      <c r="H753" s="80">
        <v>456</v>
      </c>
      <c r="I753" s="80">
        <v>0.495</v>
      </c>
      <c r="J753" s="80" t="s">
        <v>439</v>
      </c>
      <c r="K753" s="80">
        <v>13</v>
      </c>
      <c r="L753" s="80">
        <v>0.92300000000000004</v>
      </c>
      <c r="M753" s="80">
        <v>15</v>
      </c>
      <c r="N753" s="80">
        <v>0.13300000000000001</v>
      </c>
    </row>
    <row r="754" spans="1:14" ht="15.75" customHeight="1">
      <c r="A754" s="80" t="s">
        <v>21</v>
      </c>
      <c r="B754" s="80" t="s">
        <v>451</v>
      </c>
      <c r="C754" s="80">
        <v>18408230</v>
      </c>
      <c r="D754" s="80">
        <v>18565145</v>
      </c>
      <c r="E754" s="80">
        <v>156916</v>
      </c>
      <c r="F754" s="80">
        <v>1037</v>
      </c>
      <c r="G754" s="80">
        <v>737</v>
      </c>
      <c r="H754" s="80">
        <v>300</v>
      </c>
      <c r="I754" s="80">
        <v>0.28899999999999998</v>
      </c>
      <c r="J754" s="80" t="s">
        <v>439</v>
      </c>
      <c r="K754" s="80">
        <v>201</v>
      </c>
      <c r="L754" s="80">
        <v>0.42799999999999999</v>
      </c>
      <c r="M754" s="80">
        <v>71</v>
      </c>
      <c r="N754" s="80">
        <v>1</v>
      </c>
    </row>
    <row r="755" spans="1:14" ht="15.75" customHeight="1">
      <c r="A755" s="80" t="s">
        <v>21</v>
      </c>
      <c r="B755" s="80" t="s">
        <v>451</v>
      </c>
      <c r="C755" s="80">
        <v>30390466</v>
      </c>
      <c r="D755" s="80">
        <v>30391096</v>
      </c>
      <c r="E755" s="80">
        <v>631</v>
      </c>
      <c r="F755" s="80">
        <v>133</v>
      </c>
      <c r="G755" s="80">
        <v>57</v>
      </c>
      <c r="H755" s="80">
        <v>76</v>
      </c>
      <c r="I755" s="80">
        <v>0.57099999999999995</v>
      </c>
      <c r="J755" s="80" t="s">
        <v>439</v>
      </c>
      <c r="K755" s="80">
        <v>0</v>
      </c>
      <c r="L755" s="80" t="s">
        <v>201</v>
      </c>
      <c r="M755" s="80">
        <v>0</v>
      </c>
      <c r="N755" s="80" t="s">
        <v>201</v>
      </c>
    </row>
    <row r="756" spans="1:14" ht="15.75" customHeight="1">
      <c r="A756" s="80" t="s">
        <v>21</v>
      </c>
      <c r="B756" s="80" t="s">
        <v>451</v>
      </c>
      <c r="C756" s="80">
        <v>37314934</v>
      </c>
      <c r="D756" s="80">
        <v>37317911</v>
      </c>
      <c r="E756" s="80">
        <v>2978</v>
      </c>
      <c r="F756" s="80">
        <v>27</v>
      </c>
      <c r="G756" s="80">
        <v>26</v>
      </c>
      <c r="H756" s="80">
        <v>1</v>
      </c>
      <c r="I756" s="80">
        <v>3.6999999999999998E-2</v>
      </c>
      <c r="J756" s="80" t="s">
        <v>201</v>
      </c>
      <c r="K756" s="80">
        <v>0</v>
      </c>
      <c r="L756" s="80" t="s">
        <v>201</v>
      </c>
      <c r="M756" s="80">
        <v>0</v>
      </c>
      <c r="N756" s="80" t="s">
        <v>201</v>
      </c>
    </row>
    <row r="757" spans="1:14" ht="15.75" customHeight="1">
      <c r="A757" s="80" t="s">
        <v>21</v>
      </c>
      <c r="B757" s="80" t="s">
        <v>452</v>
      </c>
      <c r="C757" s="80">
        <v>16096631</v>
      </c>
      <c r="D757" s="80">
        <v>16404449</v>
      </c>
      <c r="E757" s="80">
        <v>307819</v>
      </c>
      <c r="F757" s="80">
        <v>1415</v>
      </c>
      <c r="G757" s="80">
        <v>885</v>
      </c>
      <c r="H757" s="80">
        <v>530</v>
      </c>
      <c r="I757" s="80">
        <v>0.375</v>
      </c>
      <c r="J757" s="80" t="s">
        <v>439</v>
      </c>
      <c r="K757" s="80">
        <v>385</v>
      </c>
      <c r="L757" s="80">
        <v>0.69399999999999995</v>
      </c>
      <c r="M757" s="80">
        <v>228</v>
      </c>
      <c r="N757" s="80">
        <v>0.39900000000000002</v>
      </c>
    </row>
    <row r="758" spans="1:14" ht="15.75" customHeight="1">
      <c r="A758" s="80" t="s">
        <v>21</v>
      </c>
      <c r="B758" s="80" t="s">
        <v>452</v>
      </c>
      <c r="C758" s="80">
        <v>18601518</v>
      </c>
      <c r="D758" s="80">
        <v>18652308</v>
      </c>
      <c r="E758" s="80">
        <v>50791</v>
      </c>
      <c r="F758" s="80">
        <v>255</v>
      </c>
      <c r="G758" s="80">
        <v>183</v>
      </c>
      <c r="H758" s="80">
        <v>72</v>
      </c>
      <c r="I758" s="80">
        <v>0.28199999999999997</v>
      </c>
      <c r="J758" s="80" t="s">
        <v>439</v>
      </c>
      <c r="K758" s="80">
        <v>0</v>
      </c>
      <c r="L758" s="80" t="s">
        <v>201</v>
      </c>
      <c r="M758" s="80">
        <v>0</v>
      </c>
      <c r="N758" s="80" t="s">
        <v>201</v>
      </c>
    </row>
    <row r="759" spans="1:14" ht="15.75" customHeight="1">
      <c r="A759" s="80" t="s">
        <v>21</v>
      </c>
      <c r="B759" s="80" t="s">
        <v>452</v>
      </c>
      <c r="C759" s="80">
        <v>18652959</v>
      </c>
      <c r="D759" s="80">
        <v>18712327</v>
      </c>
      <c r="E759" s="80">
        <v>59369</v>
      </c>
      <c r="F759" s="80">
        <v>495</v>
      </c>
      <c r="G759" s="80">
        <v>376</v>
      </c>
      <c r="H759" s="80">
        <v>119</v>
      </c>
      <c r="I759" s="80">
        <v>0.24</v>
      </c>
      <c r="J759" s="80" t="s">
        <v>439</v>
      </c>
      <c r="K759" s="80">
        <v>35</v>
      </c>
      <c r="L759" s="80">
        <v>0.22900000000000001</v>
      </c>
      <c r="M759" s="80">
        <v>7</v>
      </c>
      <c r="N759" s="80">
        <v>0.71399999999999997</v>
      </c>
    </row>
    <row r="760" spans="1:14" ht="15.75" customHeight="1">
      <c r="A760" s="80" t="s">
        <v>21</v>
      </c>
      <c r="B760" s="80" t="s">
        <v>452</v>
      </c>
      <c r="C760" s="80">
        <v>18864244</v>
      </c>
      <c r="D760" s="80">
        <v>19139255</v>
      </c>
      <c r="E760" s="80">
        <v>275012</v>
      </c>
      <c r="F760" s="80">
        <v>954</v>
      </c>
      <c r="G760" s="80">
        <v>400</v>
      </c>
      <c r="H760" s="80">
        <v>554</v>
      </c>
      <c r="I760" s="80">
        <v>0.58099999999999996</v>
      </c>
      <c r="J760" s="80" t="s">
        <v>439</v>
      </c>
      <c r="K760" s="80">
        <v>18</v>
      </c>
      <c r="L760" s="80">
        <v>0.55600000000000005</v>
      </c>
      <c r="M760" s="80">
        <v>11</v>
      </c>
      <c r="N760" s="80">
        <v>0.36399999999999999</v>
      </c>
    </row>
    <row r="761" spans="1:14" ht="15.75" customHeight="1">
      <c r="A761" s="80" t="s">
        <v>21</v>
      </c>
      <c r="B761" s="80" t="s">
        <v>452</v>
      </c>
      <c r="C761" s="80">
        <v>19139257</v>
      </c>
      <c r="D761" s="80">
        <v>19248060</v>
      </c>
      <c r="E761" s="80">
        <v>108804</v>
      </c>
      <c r="F761" s="80">
        <v>918</v>
      </c>
      <c r="G761" s="80">
        <v>547</v>
      </c>
      <c r="H761" s="80">
        <v>371</v>
      </c>
      <c r="I761" s="80">
        <v>0.40400000000000003</v>
      </c>
      <c r="J761" s="80" t="s">
        <v>439</v>
      </c>
      <c r="K761" s="80">
        <v>69</v>
      </c>
      <c r="L761" s="80">
        <v>0.71</v>
      </c>
      <c r="M761" s="80">
        <v>40</v>
      </c>
      <c r="N761" s="80">
        <v>0.3</v>
      </c>
    </row>
    <row r="762" spans="1:14" ht="15.75" customHeight="1">
      <c r="A762" s="80" t="s">
        <v>21</v>
      </c>
      <c r="B762" s="80" t="s">
        <v>452</v>
      </c>
      <c r="C762" s="80">
        <v>19248062</v>
      </c>
      <c r="D762" s="80">
        <v>19494471</v>
      </c>
      <c r="E762" s="80">
        <v>246410</v>
      </c>
      <c r="F762" s="80">
        <v>678</v>
      </c>
      <c r="G762" s="80">
        <v>510</v>
      </c>
      <c r="H762" s="80">
        <v>168</v>
      </c>
      <c r="I762" s="80">
        <v>0.248</v>
      </c>
      <c r="J762" s="80" t="s">
        <v>439</v>
      </c>
      <c r="K762" s="80">
        <v>41</v>
      </c>
      <c r="L762" s="80">
        <v>0.61</v>
      </c>
      <c r="M762" s="80">
        <v>13</v>
      </c>
      <c r="N762" s="80">
        <v>0.38500000000000001</v>
      </c>
    </row>
    <row r="763" spans="1:14" ht="15.75" customHeight="1">
      <c r="A763" s="80" t="s">
        <v>21</v>
      </c>
      <c r="B763" s="80" t="s">
        <v>452</v>
      </c>
      <c r="C763" s="80">
        <v>19612064</v>
      </c>
      <c r="D763" s="80">
        <v>19656085</v>
      </c>
      <c r="E763" s="80">
        <v>44022</v>
      </c>
      <c r="F763" s="80">
        <v>67</v>
      </c>
      <c r="G763" s="80">
        <v>50</v>
      </c>
      <c r="H763" s="80">
        <v>17</v>
      </c>
      <c r="I763" s="80">
        <v>0.254</v>
      </c>
      <c r="J763" s="80" t="s">
        <v>439</v>
      </c>
      <c r="K763" s="80">
        <v>4</v>
      </c>
      <c r="L763" s="80">
        <v>0.5</v>
      </c>
      <c r="M763" s="80">
        <v>1</v>
      </c>
      <c r="N763" s="80">
        <v>0</v>
      </c>
    </row>
    <row r="764" spans="1:14" ht="15.75" customHeight="1">
      <c r="A764" s="80" t="s">
        <v>21</v>
      </c>
      <c r="B764" s="80" t="s">
        <v>453</v>
      </c>
      <c r="C764" s="80">
        <v>17504172</v>
      </c>
      <c r="D764" s="80">
        <v>19706190</v>
      </c>
      <c r="E764" s="80">
        <v>2202019</v>
      </c>
      <c r="F764" s="80">
        <v>989</v>
      </c>
      <c r="G764" s="80">
        <v>35</v>
      </c>
      <c r="H764" s="80">
        <v>954</v>
      </c>
      <c r="I764" s="80">
        <v>0.96499999999999997</v>
      </c>
      <c r="J764" s="80" t="s">
        <v>440</v>
      </c>
      <c r="K764" s="80">
        <v>0</v>
      </c>
      <c r="L764" s="80" t="s">
        <v>201</v>
      </c>
      <c r="M764" s="80">
        <v>19</v>
      </c>
      <c r="N764" s="80">
        <v>0.63200000000000001</v>
      </c>
    </row>
    <row r="765" spans="1:14" ht="15.75" customHeight="1">
      <c r="A765" s="80" t="s">
        <v>21</v>
      </c>
      <c r="B765" s="80" t="s">
        <v>453</v>
      </c>
      <c r="C765" s="80">
        <v>20058159</v>
      </c>
      <c r="D765" s="80">
        <v>20982839</v>
      </c>
      <c r="E765" s="80">
        <v>924681</v>
      </c>
      <c r="F765" s="80">
        <v>9466</v>
      </c>
      <c r="G765" s="80">
        <v>3893</v>
      </c>
      <c r="H765" s="80">
        <v>5573</v>
      </c>
      <c r="I765" s="80">
        <v>0.58899999999999997</v>
      </c>
      <c r="J765" s="80" t="s">
        <v>439</v>
      </c>
      <c r="K765" s="80">
        <v>235</v>
      </c>
      <c r="L765" s="80">
        <v>0.36199999999999999</v>
      </c>
      <c r="M765" s="80">
        <v>322</v>
      </c>
      <c r="N765" s="80">
        <v>0.5</v>
      </c>
    </row>
    <row r="766" spans="1:14" ht="15.75" customHeight="1">
      <c r="A766" s="80" t="s">
        <v>21</v>
      </c>
      <c r="B766" s="80" t="s">
        <v>453</v>
      </c>
      <c r="C766" s="80">
        <v>20984202</v>
      </c>
      <c r="D766" s="80">
        <v>21021610</v>
      </c>
      <c r="E766" s="80">
        <v>37409</v>
      </c>
      <c r="F766" s="80">
        <v>229</v>
      </c>
      <c r="G766" s="80">
        <v>4</v>
      </c>
      <c r="H766" s="80">
        <v>225</v>
      </c>
      <c r="I766" s="80">
        <v>0.98299999999999998</v>
      </c>
      <c r="J766" s="80" t="s">
        <v>440</v>
      </c>
      <c r="K766" s="80">
        <v>0</v>
      </c>
      <c r="L766" s="80" t="s">
        <v>201</v>
      </c>
      <c r="M766" s="80">
        <v>0</v>
      </c>
      <c r="N766" s="80" t="s">
        <v>201</v>
      </c>
    </row>
    <row r="767" spans="1:14" ht="15.75" customHeight="1">
      <c r="A767" s="80" t="s">
        <v>21</v>
      </c>
      <c r="B767" s="80" t="s">
        <v>453</v>
      </c>
      <c r="C767" s="80">
        <v>21032464</v>
      </c>
      <c r="D767" s="80">
        <v>21073547</v>
      </c>
      <c r="E767" s="80">
        <v>41084</v>
      </c>
      <c r="F767" s="80">
        <v>218</v>
      </c>
      <c r="G767" s="80">
        <v>58</v>
      </c>
      <c r="H767" s="80">
        <v>160</v>
      </c>
      <c r="I767" s="80">
        <v>0.73399999999999999</v>
      </c>
      <c r="J767" s="80" t="s">
        <v>439</v>
      </c>
      <c r="K767" s="80">
        <v>13</v>
      </c>
      <c r="L767" s="80">
        <v>7.6999999999999999E-2</v>
      </c>
      <c r="M767" s="80">
        <v>34</v>
      </c>
      <c r="N767" s="80">
        <v>1</v>
      </c>
    </row>
    <row r="768" spans="1:14" ht="15.75" customHeight="1">
      <c r="A768" s="80" t="s">
        <v>21</v>
      </c>
      <c r="B768" s="80" t="s">
        <v>453</v>
      </c>
      <c r="C768" s="80">
        <v>21077238</v>
      </c>
      <c r="D768" s="80">
        <v>21685069</v>
      </c>
      <c r="E768" s="80">
        <v>607832</v>
      </c>
      <c r="F768" s="80">
        <v>1429</v>
      </c>
      <c r="G768" s="80">
        <v>682</v>
      </c>
      <c r="H768" s="80">
        <v>747</v>
      </c>
      <c r="I768" s="80">
        <v>0.52300000000000002</v>
      </c>
      <c r="J768" s="80" t="s">
        <v>439</v>
      </c>
      <c r="K768" s="80">
        <v>24</v>
      </c>
      <c r="L768" s="80">
        <v>0.20799999999999999</v>
      </c>
      <c r="M768" s="80">
        <v>30</v>
      </c>
      <c r="N768" s="80">
        <v>0.66700000000000004</v>
      </c>
    </row>
    <row r="769" spans="1:14" ht="15.75" customHeight="1">
      <c r="A769" s="80" t="s">
        <v>21</v>
      </c>
      <c r="B769" s="80" t="s">
        <v>453</v>
      </c>
      <c r="C769" s="80">
        <v>23132404</v>
      </c>
      <c r="D769" s="80">
        <v>23312907</v>
      </c>
      <c r="E769" s="80">
        <v>180504</v>
      </c>
      <c r="F769" s="80">
        <v>346</v>
      </c>
      <c r="G769" s="80">
        <v>179</v>
      </c>
      <c r="H769" s="80">
        <v>167</v>
      </c>
      <c r="I769" s="80">
        <v>0.48299999999999998</v>
      </c>
      <c r="J769" s="80" t="s">
        <v>439</v>
      </c>
      <c r="K769" s="80">
        <v>19</v>
      </c>
      <c r="L769" s="80">
        <v>1</v>
      </c>
      <c r="M769" s="80">
        <v>14</v>
      </c>
      <c r="N769" s="80">
        <v>7.0999999999999994E-2</v>
      </c>
    </row>
    <row r="770" spans="1:14" ht="15.75" customHeight="1">
      <c r="A770" s="80" t="s">
        <v>21</v>
      </c>
      <c r="B770" s="80" t="s">
        <v>453</v>
      </c>
      <c r="C770" s="80">
        <v>28302262</v>
      </c>
      <c r="D770" s="80">
        <v>28806512</v>
      </c>
      <c r="E770" s="80">
        <v>504251</v>
      </c>
      <c r="F770" s="80">
        <v>969</v>
      </c>
      <c r="G770" s="80">
        <v>740</v>
      </c>
      <c r="H770" s="80">
        <v>229</v>
      </c>
      <c r="I770" s="80">
        <v>0.23599999999999999</v>
      </c>
      <c r="J770" s="80" t="s">
        <v>439</v>
      </c>
      <c r="K770" s="80">
        <v>39</v>
      </c>
      <c r="L770" s="80">
        <v>0.82099999999999995</v>
      </c>
      <c r="M770" s="80">
        <v>35</v>
      </c>
      <c r="N770" s="80">
        <v>0.14299999999999999</v>
      </c>
    </row>
    <row r="771" spans="1:14" ht="15.75" customHeight="1">
      <c r="A771" s="80" t="s">
        <v>21</v>
      </c>
      <c r="B771" s="80" t="s">
        <v>453</v>
      </c>
      <c r="C771" s="80">
        <v>72661896</v>
      </c>
      <c r="D771" s="80">
        <v>72666297</v>
      </c>
      <c r="E771" s="80">
        <v>4402</v>
      </c>
      <c r="F771" s="80">
        <v>52</v>
      </c>
      <c r="G771" s="80">
        <v>5</v>
      </c>
      <c r="H771" s="80">
        <v>47</v>
      </c>
      <c r="I771" s="80">
        <v>0.90400000000000003</v>
      </c>
      <c r="J771" s="80" t="s">
        <v>440</v>
      </c>
      <c r="K771" s="80">
        <v>0</v>
      </c>
      <c r="L771" s="80" t="s">
        <v>201</v>
      </c>
      <c r="M771" s="80">
        <v>0</v>
      </c>
      <c r="N771" s="80" t="s">
        <v>201</v>
      </c>
    </row>
    <row r="772" spans="1:14" ht="15.75" customHeight="1">
      <c r="A772" s="80" t="s">
        <v>21</v>
      </c>
      <c r="B772" s="80" t="s">
        <v>453</v>
      </c>
      <c r="C772" s="80">
        <v>75273163</v>
      </c>
      <c r="D772" s="80">
        <v>75278891</v>
      </c>
      <c r="E772" s="80">
        <v>5729</v>
      </c>
      <c r="F772" s="80">
        <v>98</v>
      </c>
      <c r="G772" s="80">
        <v>38</v>
      </c>
      <c r="H772" s="80">
        <v>60</v>
      </c>
      <c r="I772" s="80">
        <v>0.61199999999999999</v>
      </c>
      <c r="J772" s="80" t="s">
        <v>439</v>
      </c>
      <c r="K772" s="80">
        <v>2</v>
      </c>
      <c r="L772" s="80">
        <v>0</v>
      </c>
      <c r="M772" s="80">
        <v>0</v>
      </c>
      <c r="N772" s="80" t="s">
        <v>201</v>
      </c>
    </row>
    <row r="773" spans="1:14" ht="15.75" customHeight="1">
      <c r="A773" s="80" t="s">
        <v>21</v>
      </c>
      <c r="B773" s="80" t="s">
        <v>453</v>
      </c>
      <c r="C773" s="80">
        <v>75298382</v>
      </c>
      <c r="D773" s="80">
        <v>75301423</v>
      </c>
      <c r="E773" s="80">
        <v>3042</v>
      </c>
      <c r="F773" s="80">
        <v>36</v>
      </c>
      <c r="G773" s="80">
        <v>35</v>
      </c>
      <c r="H773" s="80">
        <v>1</v>
      </c>
      <c r="I773" s="80">
        <v>2.8000000000000001E-2</v>
      </c>
      <c r="J773" s="80" t="s">
        <v>201</v>
      </c>
      <c r="K773" s="80">
        <v>2</v>
      </c>
      <c r="L773" s="80">
        <v>1</v>
      </c>
      <c r="M773" s="80">
        <v>0</v>
      </c>
      <c r="N773" s="80" t="s">
        <v>201</v>
      </c>
    </row>
    <row r="774" spans="1:14" ht="15.75" customHeight="1">
      <c r="A774" s="80" t="s">
        <v>21</v>
      </c>
      <c r="B774" s="80" t="s">
        <v>453</v>
      </c>
      <c r="C774" s="80">
        <v>77948233</v>
      </c>
      <c r="D774" s="80">
        <v>77954088</v>
      </c>
      <c r="E774" s="80">
        <v>5856</v>
      </c>
      <c r="F774" s="80">
        <v>39</v>
      </c>
      <c r="G774" s="80">
        <v>29</v>
      </c>
      <c r="H774" s="80">
        <v>10</v>
      </c>
      <c r="I774" s="80">
        <v>0.25600000000000001</v>
      </c>
      <c r="J774" s="80" t="s">
        <v>201</v>
      </c>
      <c r="K774" s="80">
        <v>7</v>
      </c>
      <c r="L774" s="80">
        <v>0.85699999999999998</v>
      </c>
      <c r="M774" s="80">
        <v>1</v>
      </c>
      <c r="N774" s="80">
        <v>0</v>
      </c>
    </row>
    <row r="775" spans="1:14" ht="15.75" customHeight="1">
      <c r="A775" s="80" t="s">
        <v>21</v>
      </c>
      <c r="B775" s="80" t="s">
        <v>453</v>
      </c>
      <c r="C775" s="80">
        <v>82337122</v>
      </c>
      <c r="D775" s="80">
        <v>82527079</v>
      </c>
      <c r="E775" s="80">
        <v>189958</v>
      </c>
      <c r="F775" s="80">
        <v>546</v>
      </c>
      <c r="G775" s="80">
        <v>319</v>
      </c>
      <c r="H775" s="80">
        <v>227</v>
      </c>
      <c r="I775" s="80">
        <v>0.41599999999999998</v>
      </c>
      <c r="J775" s="80" t="s">
        <v>439</v>
      </c>
      <c r="K775" s="80">
        <v>37</v>
      </c>
      <c r="L775" s="80">
        <v>2.7E-2</v>
      </c>
      <c r="M775" s="80">
        <v>30</v>
      </c>
      <c r="N775" s="80">
        <v>1</v>
      </c>
    </row>
    <row r="776" spans="1:14" ht="15.75" customHeight="1">
      <c r="A776" s="80" t="s">
        <v>21</v>
      </c>
      <c r="B776" s="80" t="s">
        <v>453</v>
      </c>
      <c r="C776" s="80">
        <v>84167648</v>
      </c>
      <c r="D776" s="80">
        <v>84513678</v>
      </c>
      <c r="E776" s="80">
        <v>346031</v>
      </c>
      <c r="F776" s="80">
        <v>628</v>
      </c>
      <c r="G776" s="80">
        <v>308</v>
      </c>
      <c r="H776" s="80">
        <v>320</v>
      </c>
      <c r="I776" s="80">
        <v>0.51</v>
      </c>
      <c r="J776" s="80" t="s">
        <v>439</v>
      </c>
      <c r="K776" s="80">
        <v>35</v>
      </c>
      <c r="L776" s="80">
        <v>2.9000000000000001E-2</v>
      </c>
      <c r="M776" s="80">
        <v>32</v>
      </c>
      <c r="N776" s="80">
        <v>0.93799999999999994</v>
      </c>
    </row>
    <row r="777" spans="1:14" ht="15.75" customHeight="1">
      <c r="A777" s="80" t="s">
        <v>21</v>
      </c>
      <c r="B777" s="80" t="s">
        <v>453</v>
      </c>
      <c r="C777" s="80">
        <v>101899127</v>
      </c>
      <c r="D777" s="80">
        <v>101981190</v>
      </c>
      <c r="E777" s="80">
        <v>82064</v>
      </c>
      <c r="F777" s="80">
        <v>586</v>
      </c>
      <c r="G777" s="80">
        <v>394</v>
      </c>
      <c r="H777" s="80">
        <v>192</v>
      </c>
      <c r="I777" s="80">
        <v>0.32800000000000001</v>
      </c>
      <c r="J777" s="80" t="s">
        <v>439</v>
      </c>
      <c r="K777" s="80">
        <v>10</v>
      </c>
      <c r="L777" s="80">
        <v>0.3</v>
      </c>
      <c r="M777" s="80">
        <v>4</v>
      </c>
      <c r="N777" s="80">
        <v>0</v>
      </c>
    </row>
    <row r="778" spans="1:14" ht="15.75" customHeight="1">
      <c r="A778" s="80" t="s">
        <v>21</v>
      </c>
      <c r="B778" s="80" t="s">
        <v>454</v>
      </c>
      <c r="C778" s="80">
        <v>1236513</v>
      </c>
      <c r="D778" s="80">
        <v>1254727</v>
      </c>
      <c r="E778" s="80">
        <v>18215</v>
      </c>
      <c r="F778" s="80">
        <v>142</v>
      </c>
      <c r="G778" s="80">
        <v>13</v>
      </c>
      <c r="H778" s="80">
        <v>129</v>
      </c>
      <c r="I778" s="80">
        <v>0.90800000000000003</v>
      </c>
      <c r="J778" s="80" t="s">
        <v>440</v>
      </c>
      <c r="K778" s="80">
        <v>1</v>
      </c>
      <c r="L778" s="80">
        <v>0</v>
      </c>
      <c r="M778" s="80">
        <v>36</v>
      </c>
      <c r="N778" s="80">
        <v>0.33300000000000002</v>
      </c>
    </row>
    <row r="779" spans="1:14" ht="15.75" customHeight="1">
      <c r="A779" s="80" t="s">
        <v>21</v>
      </c>
      <c r="B779" s="80" t="s">
        <v>454</v>
      </c>
      <c r="C779" s="80">
        <v>14769189</v>
      </c>
      <c r="D779" s="80">
        <v>15377775</v>
      </c>
      <c r="E779" s="80">
        <v>608587</v>
      </c>
      <c r="F779" s="80">
        <v>2726</v>
      </c>
      <c r="G779" s="80">
        <v>1466</v>
      </c>
      <c r="H779" s="80">
        <v>1260</v>
      </c>
      <c r="I779" s="80">
        <v>0.46200000000000002</v>
      </c>
      <c r="J779" s="80" t="s">
        <v>439</v>
      </c>
      <c r="K779" s="80">
        <v>67</v>
      </c>
      <c r="L779" s="80">
        <v>4.4999999999999998E-2</v>
      </c>
      <c r="M779" s="80">
        <v>46</v>
      </c>
      <c r="N779" s="80">
        <v>0.95699999999999996</v>
      </c>
    </row>
    <row r="780" spans="1:14" ht="15.75" customHeight="1">
      <c r="A780" s="80" t="s">
        <v>21</v>
      </c>
      <c r="B780" s="80" t="s">
        <v>454</v>
      </c>
      <c r="C780" s="80">
        <v>18723622</v>
      </c>
      <c r="D780" s="80">
        <v>18753202</v>
      </c>
      <c r="E780" s="80">
        <v>29581</v>
      </c>
      <c r="F780" s="80">
        <v>203</v>
      </c>
      <c r="G780" s="80">
        <v>149</v>
      </c>
      <c r="H780" s="80">
        <v>54</v>
      </c>
      <c r="I780" s="80">
        <v>0.26600000000000001</v>
      </c>
      <c r="J780" s="80" t="s">
        <v>439</v>
      </c>
      <c r="K780" s="80">
        <v>0</v>
      </c>
      <c r="L780" s="80" t="s">
        <v>201</v>
      </c>
      <c r="M780" s="80">
        <v>0</v>
      </c>
      <c r="N780" s="80" t="s">
        <v>201</v>
      </c>
    </row>
    <row r="781" spans="1:14" ht="15.75" customHeight="1">
      <c r="A781" s="80" t="s">
        <v>21</v>
      </c>
      <c r="B781" s="80" t="s">
        <v>454</v>
      </c>
      <c r="C781" s="80">
        <v>21505814</v>
      </c>
      <c r="D781" s="80">
        <v>21582630</v>
      </c>
      <c r="E781" s="80">
        <v>76817</v>
      </c>
      <c r="F781" s="80">
        <v>1305</v>
      </c>
      <c r="G781" s="80">
        <v>641</v>
      </c>
      <c r="H781" s="80">
        <v>664</v>
      </c>
      <c r="I781" s="80">
        <v>0.50900000000000001</v>
      </c>
      <c r="J781" s="80" t="s">
        <v>439</v>
      </c>
      <c r="K781" s="80">
        <v>135</v>
      </c>
      <c r="L781" s="80">
        <v>0</v>
      </c>
      <c r="M781" s="80">
        <v>143</v>
      </c>
      <c r="N781" s="80">
        <v>0.434</v>
      </c>
    </row>
    <row r="782" spans="1:14" ht="15.75" customHeight="1">
      <c r="A782" s="80" t="s">
        <v>21</v>
      </c>
      <c r="B782" s="80" t="s">
        <v>454</v>
      </c>
      <c r="C782" s="80">
        <v>21584516</v>
      </c>
      <c r="D782" s="80">
        <v>21834800</v>
      </c>
      <c r="E782" s="80">
        <v>250285</v>
      </c>
      <c r="F782" s="80">
        <v>1865</v>
      </c>
      <c r="G782" s="80">
        <v>94</v>
      </c>
      <c r="H782" s="80">
        <v>1771</v>
      </c>
      <c r="I782" s="80">
        <v>0.95</v>
      </c>
      <c r="J782" s="80" t="s">
        <v>440</v>
      </c>
      <c r="K782" s="80">
        <v>4</v>
      </c>
      <c r="L782" s="80">
        <v>0.75</v>
      </c>
      <c r="M782" s="80">
        <v>235</v>
      </c>
      <c r="N782" s="80">
        <v>0.46800000000000003</v>
      </c>
    </row>
    <row r="783" spans="1:14" ht="15.75" customHeight="1">
      <c r="A783" s="80" t="s">
        <v>21</v>
      </c>
      <c r="B783" s="80" t="s">
        <v>454</v>
      </c>
      <c r="C783" s="80">
        <v>21834900</v>
      </c>
      <c r="D783" s="80">
        <v>21932492</v>
      </c>
      <c r="E783" s="80">
        <v>97593</v>
      </c>
      <c r="F783" s="80">
        <v>115</v>
      </c>
      <c r="G783" s="80">
        <v>21</v>
      </c>
      <c r="H783" s="80">
        <v>94</v>
      </c>
      <c r="I783" s="80">
        <v>0.81699999999999995</v>
      </c>
      <c r="J783" s="80" t="s">
        <v>440</v>
      </c>
      <c r="K783" s="80">
        <v>0</v>
      </c>
      <c r="L783" s="80" t="s">
        <v>201</v>
      </c>
      <c r="M783" s="80">
        <v>0</v>
      </c>
      <c r="N783" s="80" t="s">
        <v>201</v>
      </c>
    </row>
    <row r="784" spans="1:14" ht="15.75" customHeight="1">
      <c r="A784" s="80" t="s">
        <v>21</v>
      </c>
      <c r="B784" s="80" t="s">
        <v>454</v>
      </c>
      <c r="C784" s="80">
        <v>21933489</v>
      </c>
      <c r="D784" s="80">
        <v>22441675</v>
      </c>
      <c r="E784" s="80">
        <v>508187</v>
      </c>
      <c r="F784" s="80">
        <v>4702</v>
      </c>
      <c r="G784" s="80">
        <v>45</v>
      </c>
      <c r="H784" s="80">
        <v>4657</v>
      </c>
      <c r="I784" s="80">
        <v>0.99</v>
      </c>
      <c r="J784" s="80" t="s">
        <v>440</v>
      </c>
      <c r="K784" s="80">
        <v>1</v>
      </c>
      <c r="L784" s="80">
        <v>1</v>
      </c>
      <c r="M784" s="80">
        <v>156</v>
      </c>
      <c r="N784" s="80">
        <v>0.5</v>
      </c>
    </row>
    <row r="785" spans="1:14" ht="15.75" customHeight="1">
      <c r="A785" s="80" t="s">
        <v>21</v>
      </c>
      <c r="B785" s="80" t="s">
        <v>454</v>
      </c>
      <c r="C785" s="80">
        <v>22442355</v>
      </c>
      <c r="D785" s="80">
        <v>22701560</v>
      </c>
      <c r="E785" s="80">
        <v>259206</v>
      </c>
      <c r="F785" s="80">
        <v>2566</v>
      </c>
      <c r="G785" s="80">
        <v>1205</v>
      </c>
      <c r="H785" s="80">
        <v>1361</v>
      </c>
      <c r="I785" s="80">
        <v>0.53</v>
      </c>
      <c r="J785" s="80" t="s">
        <v>439</v>
      </c>
      <c r="K785" s="80">
        <v>152</v>
      </c>
      <c r="L785" s="80">
        <v>0.78900000000000003</v>
      </c>
      <c r="M785" s="80">
        <v>149</v>
      </c>
      <c r="N785" s="80">
        <v>0</v>
      </c>
    </row>
    <row r="786" spans="1:14" ht="15.75" customHeight="1">
      <c r="A786" s="80" t="s">
        <v>21</v>
      </c>
      <c r="B786" s="80" t="s">
        <v>454</v>
      </c>
      <c r="C786" s="80">
        <v>28354832</v>
      </c>
      <c r="D786" s="80">
        <v>28472300</v>
      </c>
      <c r="E786" s="80">
        <v>117469</v>
      </c>
      <c r="F786" s="80">
        <v>174</v>
      </c>
      <c r="G786" s="80">
        <v>73</v>
      </c>
      <c r="H786" s="80">
        <v>101</v>
      </c>
      <c r="I786" s="80">
        <v>0.57999999999999996</v>
      </c>
      <c r="J786" s="80" t="s">
        <v>439</v>
      </c>
      <c r="K786" s="80">
        <v>1</v>
      </c>
      <c r="L786" s="80">
        <v>1</v>
      </c>
      <c r="M786" s="80">
        <v>0</v>
      </c>
      <c r="N786" s="80" t="s">
        <v>201</v>
      </c>
    </row>
    <row r="787" spans="1:14" ht="15.75" customHeight="1">
      <c r="A787" s="80" t="s">
        <v>21</v>
      </c>
      <c r="B787" s="80" t="s">
        <v>454</v>
      </c>
      <c r="C787" s="80">
        <v>28475032</v>
      </c>
      <c r="D787" s="80">
        <v>28652599</v>
      </c>
      <c r="E787" s="80">
        <v>177568</v>
      </c>
      <c r="F787" s="80">
        <v>1746</v>
      </c>
      <c r="G787" s="80">
        <v>42</v>
      </c>
      <c r="H787" s="80">
        <v>1704</v>
      </c>
      <c r="I787" s="80">
        <v>0.97599999999999998</v>
      </c>
      <c r="J787" s="80" t="s">
        <v>440</v>
      </c>
      <c r="K787" s="80">
        <v>3</v>
      </c>
      <c r="L787" s="80">
        <v>1</v>
      </c>
      <c r="M787" s="80">
        <v>175</v>
      </c>
      <c r="N787" s="80">
        <v>0.57099999999999995</v>
      </c>
    </row>
    <row r="788" spans="1:14" ht="15.75" customHeight="1">
      <c r="A788" s="80" t="s">
        <v>21</v>
      </c>
      <c r="B788" s="80" t="s">
        <v>454</v>
      </c>
      <c r="C788" s="80">
        <v>28652601</v>
      </c>
      <c r="D788" s="80">
        <v>28811046</v>
      </c>
      <c r="E788" s="80">
        <v>158446</v>
      </c>
      <c r="F788" s="80">
        <v>271</v>
      </c>
      <c r="G788" s="80">
        <v>181</v>
      </c>
      <c r="H788" s="80">
        <v>90</v>
      </c>
      <c r="I788" s="80">
        <v>0.33200000000000002</v>
      </c>
      <c r="J788" s="80" t="s">
        <v>439</v>
      </c>
      <c r="K788" s="80">
        <v>7</v>
      </c>
      <c r="L788" s="80">
        <v>0.71399999999999997</v>
      </c>
      <c r="M788" s="80">
        <v>4</v>
      </c>
      <c r="N788" s="80">
        <v>0.75</v>
      </c>
    </row>
    <row r="789" spans="1:14" ht="15.75" customHeight="1">
      <c r="A789" s="80" t="s">
        <v>21</v>
      </c>
      <c r="B789" s="80" t="s">
        <v>454</v>
      </c>
      <c r="C789" s="80">
        <v>32790679</v>
      </c>
      <c r="D789" s="80">
        <v>33540870</v>
      </c>
      <c r="E789" s="80">
        <v>750192</v>
      </c>
      <c r="F789" s="80">
        <v>1950</v>
      </c>
      <c r="G789" s="80">
        <v>932</v>
      </c>
      <c r="H789" s="80">
        <v>1018</v>
      </c>
      <c r="I789" s="80">
        <v>0.52200000000000002</v>
      </c>
      <c r="J789" s="80" t="s">
        <v>439</v>
      </c>
      <c r="K789" s="80">
        <v>21</v>
      </c>
      <c r="L789" s="80">
        <v>9.5000000000000001E-2</v>
      </c>
      <c r="M789" s="80">
        <v>17</v>
      </c>
      <c r="N789" s="80">
        <v>0.82399999999999995</v>
      </c>
    </row>
    <row r="790" spans="1:14" ht="15.75" customHeight="1">
      <c r="A790" s="80" t="s">
        <v>21</v>
      </c>
      <c r="B790" s="80" t="s">
        <v>454</v>
      </c>
      <c r="C790" s="80">
        <v>34062088</v>
      </c>
      <c r="D790" s="80">
        <v>34067640</v>
      </c>
      <c r="E790" s="80">
        <v>5553</v>
      </c>
      <c r="F790" s="80">
        <v>505</v>
      </c>
      <c r="G790" s="80">
        <v>279</v>
      </c>
      <c r="H790" s="80">
        <v>226</v>
      </c>
      <c r="I790" s="80">
        <v>0.44800000000000001</v>
      </c>
      <c r="J790" s="80" t="s">
        <v>439</v>
      </c>
      <c r="K790" s="80">
        <v>71</v>
      </c>
      <c r="L790" s="80">
        <v>0.69</v>
      </c>
      <c r="M790" s="80">
        <v>34</v>
      </c>
      <c r="N790" s="80">
        <v>0.61799999999999999</v>
      </c>
    </row>
    <row r="791" spans="1:14" ht="15.75" customHeight="1">
      <c r="A791" s="80" t="s">
        <v>21</v>
      </c>
      <c r="B791" s="80" t="s">
        <v>454</v>
      </c>
      <c r="C791" s="80">
        <v>34096344</v>
      </c>
      <c r="D791" s="80">
        <v>34099848</v>
      </c>
      <c r="E791" s="80">
        <v>3505</v>
      </c>
      <c r="F791" s="80">
        <v>257</v>
      </c>
      <c r="G791" s="80">
        <v>174</v>
      </c>
      <c r="H791" s="80">
        <v>83</v>
      </c>
      <c r="I791" s="80">
        <v>0.32300000000000001</v>
      </c>
      <c r="J791" s="80" t="s">
        <v>439</v>
      </c>
      <c r="K791" s="80">
        <v>16</v>
      </c>
      <c r="L791" s="80">
        <v>0.375</v>
      </c>
      <c r="M791" s="80">
        <v>8</v>
      </c>
      <c r="N791" s="80">
        <v>0.5</v>
      </c>
    </row>
    <row r="792" spans="1:14" ht="15.75" customHeight="1">
      <c r="A792" s="80" t="s">
        <v>21</v>
      </c>
      <c r="B792" s="80" t="s">
        <v>454</v>
      </c>
      <c r="C792" s="80">
        <v>34571510</v>
      </c>
      <c r="D792" s="80">
        <v>34589049</v>
      </c>
      <c r="E792" s="80">
        <v>17540</v>
      </c>
      <c r="F792" s="80">
        <v>15747</v>
      </c>
      <c r="G792" s="80">
        <v>130</v>
      </c>
      <c r="H792" s="80">
        <v>15617</v>
      </c>
      <c r="I792" s="80">
        <v>0.99199999999999999</v>
      </c>
      <c r="J792" s="80" t="s">
        <v>440</v>
      </c>
      <c r="K792" s="80">
        <v>0</v>
      </c>
      <c r="L792" s="80" t="s">
        <v>201</v>
      </c>
      <c r="M792" s="80">
        <v>904</v>
      </c>
      <c r="N792" s="80">
        <v>0.153</v>
      </c>
    </row>
    <row r="793" spans="1:14" ht="15.75" customHeight="1">
      <c r="A793" s="80" t="s">
        <v>21</v>
      </c>
      <c r="B793" s="80" t="s">
        <v>454</v>
      </c>
      <c r="C793" s="80">
        <v>34596348</v>
      </c>
      <c r="D793" s="80">
        <v>36319618</v>
      </c>
      <c r="E793" s="80">
        <v>1723271</v>
      </c>
      <c r="F793" s="80">
        <v>16097</v>
      </c>
      <c r="G793" s="80">
        <v>332</v>
      </c>
      <c r="H793" s="80">
        <v>15765</v>
      </c>
      <c r="I793" s="80">
        <v>0.97899999999999998</v>
      </c>
      <c r="J793" s="80" t="s">
        <v>440</v>
      </c>
      <c r="K793" s="80">
        <v>17</v>
      </c>
      <c r="L793" s="80">
        <v>0.52900000000000003</v>
      </c>
      <c r="M793" s="80">
        <v>354</v>
      </c>
      <c r="N793" s="80">
        <v>0.46899999999999997</v>
      </c>
    </row>
    <row r="794" spans="1:14" ht="15.75" customHeight="1">
      <c r="A794" s="80" t="s">
        <v>21</v>
      </c>
      <c r="B794" s="80" t="s">
        <v>454</v>
      </c>
      <c r="C794" s="80">
        <v>36324954</v>
      </c>
      <c r="D794" s="80">
        <v>36332391</v>
      </c>
      <c r="E794" s="80">
        <v>7438</v>
      </c>
      <c r="F794" s="80">
        <v>27</v>
      </c>
      <c r="G794" s="80">
        <v>2</v>
      </c>
      <c r="H794" s="80">
        <v>25</v>
      </c>
      <c r="I794" s="80">
        <v>0.92600000000000005</v>
      </c>
      <c r="J794" s="80" t="s">
        <v>201</v>
      </c>
      <c r="K794" s="80">
        <v>0</v>
      </c>
      <c r="L794" s="80" t="s">
        <v>201</v>
      </c>
      <c r="M794" s="80">
        <v>0</v>
      </c>
      <c r="N794" s="80" t="s">
        <v>201</v>
      </c>
    </row>
    <row r="795" spans="1:14" ht="15.75" customHeight="1">
      <c r="A795" s="80" t="s">
        <v>21</v>
      </c>
      <c r="B795" s="80" t="s">
        <v>454</v>
      </c>
      <c r="C795" s="80">
        <v>36334565</v>
      </c>
      <c r="D795" s="80">
        <v>36347007</v>
      </c>
      <c r="E795" s="80">
        <v>12443</v>
      </c>
      <c r="F795" s="80">
        <v>122</v>
      </c>
      <c r="G795" s="80">
        <v>83</v>
      </c>
      <c r="H795" s="80">
        <v>39</v>
      </c>
      <c r="I795" s="80">
        <v>0.32</v>
      </c>
      <c r="J795" s="80" t="s">
        <v>439</v>
      </c>
      <c r="K795" s="80">
        <v>16</v>
      </c>
      <c r="L795" s="80">
        <v>1</v>
      </c>
      <c r="M795" s="80">
        <v>5</v>
      </c>
      <c r="N795" s="80">
        <v>0</v>
      </c>
    </row>
    <row r="796" spans="1:14" ht="15.75" customHeight="1">
      <c r="A796" s="80" t="s">
        <v>21</v>
      </c>
      <c r="B796" s="80" t="s">
        <v>454</v>
      </c>
      <c r="C796" s="80">
        <v>38265769</v>
      </c>
      <c r="D796" s="80">
        <v>38280683</v>
      </c>
      <c r="E796" s="80">
        <v>14915</v>
      </c>
      <c r="F796" s="80">
        <v>50</v>
      </c>
      <c r="G796" s="80">
        <v>0</v>
      </c>
      <c r="H796" s="80">
        <v>50</v>
      </c>
      <c r="I796" s="80">
        <v>1</v>
      </c>
      <c r="J796" s="80" t="s">
        <v>440</v>
      </c>
      <c r="K796" s="80">
        <v>0</v>
      </c>
      <c r="L796" s="80" t="s">
        <v>201</v>
      </c>
      <c r="M796" s="80">
        <v>2</v>
      </c>
      <c r="N796" s="80">
        <v>0.5</v>
      </c>
    </row>
    <row r="797" spans="1:14" ht="15.75" customHeight="1">
      <c r="A797" s="80" t="s">
        <v>21</v>
      </c>
      <c r="B797" s="80" t="s">
        <v>454</v>
      </c>
      <c r="C797" s="80">
        <v>46382555</v>
      </c>
      <c r="D797" s="80">
        <v>46401604</v>
      </c>
      <c r="E797" s="80">
        <v>19050</v>
      </c>
      <c r="F797" s="80">
        <v>40631</v>
      </c>
      <c r="G797" s="80">
        <v>567</v>
      </c>
      <c r="H797" s="80">
        <v>40064</v>
      </c>
      <c r="I797" s="80">
        <v>0.98599999999999999</v>
      </c>
      <c r="J797" s="80" t="s">
        <v>440</v>
      </c>
      <c r="K797" s="80">
        <v>16</v>
      </c>
      <c r="L797" s="80">
        <v>0</v>
      </c>
      <c r="M797" s="80">
        <v>1879</v>
      </c>
      <c r="N797" s="80">
        <v>0.41299999999999998</v>
      </c>
    </row>
    <row r="798" spans="1:14" ht="15.75" customHeight="1">
      <c r="A798" s="80" t="s">
        <v>21</v>
      </c>
      <c r="B798" s="80" t="s">
        <v>454</v>
      </c>
      <c r="C798" s="80">
        <v>55815554</v>
      </c>
      <c r="D798" s="80">
        <v>55835064</v>
      </c>
      <c r="E798" s="80">
        <v>19511</v>
      </c>
      <c r="F798" s="80">
        <v>318</v>
      </c>
      <c r="G798" s="80">
        <v>226</v>
      </c>
      <c r="H798" s="80">
        <v>92</v>
      </c>
      <c r="I798" s="80">
        <v>0.28899999999999998</v>
      </c>
      <c r="J798" s="80" t="s">
        <v>439</v>
      </c>
      <c r="K798" s="80">
        <v>43</v>
      </c>
      <c r="L798" s="80">
        <v>0.372</v>
      </c>
      <c r="M798" s="80">
        <v>8</v>
      </c>
      <c r="N798" s="80">
        <v>0</v>
      </c>
    </row>
    <row r="799" spans="1:14" ht="15.75" customHeight="1">
      <c r="A799" s="80" t="s">
        <v>21</v>
      </c>
      <c r="B799" s="80" t="s">
        <v>454</v>
      </c>
      <c r="C799" s="80">
        <v>70121788</v>
      </c>
      <c r="D799" s="80">
        <v>70166477</v>
      </c>
      <c r="E799" s="80">
        <v>44690</v>
      </c>
      <c r="F799" s="80">
        <v>756</v>
      </c>
      <c r="G799" s="80">
        <v>390</v>
      </c>
      <c r="H799" s="80">
        <v>366</v>
      </c>
      <c r="I799" s="80">
        <v>0.48399999999999999</v>
      </c>
      <c r="J799" s="80" t="s">
        <v>439</v>
      </c>
      <c r="K799" s="80">
        <v>85</v>
      </c>
      <c r="L799" s="80">
        <v>0</v>
      </c>
      <c r="M799" s="80">
        <v>84</v>
      </c>
      <c r="N799" s="80">
        <v>0.98799999999999999</v>
      </c>
    </row>
    <row r="800" spans="1:14" ht="15.75" customHeight="1">
      <c r="A800" s="80" t="s">
        <v>21</v>
      </c>
      <c r="B800" s="80" t="s">
        <v>454</v>
      </c>
      <c r="C800" s="80">
        <v>74408184</v>
      </c>
      <c r="D800" s="80">
        <v>74419503</v>
      </c>
      <c r="E800" s="80">
        <v>11320</v>
      </c>
      <c r="F800" s="80">
        <v>175</v>
      </c>
      <c r="G800" s="80">
        <v>126</v>
      </c>
      <c r="H800" s="80">
        <v>49</v>
      </c>
      <c r="I800" s="80">
        <v>0.28000000000000003</v>
      </c>
      <c r="J800" s="80" t="s">
        <v>439</v>
      </c>
      <c r="K800" s="80">
        <v>1</v>
      </c>
      <c r="L800" s="80">
        <v>0</v>
      </c>
      <c r="M800" s="80">
        <v>0</v>
      </c>
      <c r="N800" s="80" t="s">
        <v>201</v>
      </c>
    </row>
    <row r="801" spans="1:14" ht="15.75" customHeight="1">
      <c r="A801" s="80" t="s">
        <v>21</v>
      </c>
      <c r="B801" s="80" t="s">
        <v>454</v>
      </c>
      <c r="C801" s="80">
        <v>75206043</v>
      </c>
      <c r="D801" s="80">
        <v>75223587</v>
      </c>
      <c r="E801" s="80">
        <v>17545</v>
      </c>
      <c r="F801" s="80">
        <v>178</v>
      </c>
      <c r="G801" s="80">
        <v>8</v>
      </c>
      <c r="H801" s="80">
        <v>170</v>
      </c>
      <c r="I801" s="80">
        <v>0.95499999999999996</v>
      </c>
      <c r="J801" s="80" t="s">
        <v>440</v>
      </c>
      <c r="K801" s="80">
        <v>0</v>
      </c>
      <c r="L801" s="80" t="s">
        <v>201</v>
      </c>
      <c r="M801" s="80">
        <v>2</v>
      </c>
      <c r="N801" s="80">
        <v>0.5</v>
      </c>
    </row>
    <row r="802" spans="1:14" ht="15.75" customHeight="1">
      <c r="A802" s="80" t="s">
        <v>21</v>
      </c>
      <c r="B802" s="80" t="s">
        <v>454</v>
      </c>
      <c r="C802" s="80">
        <v>90105561</v>
      </c>
      <c r="D802" s="80">
        <v>90228346</v>
      </c>
      <c r="E802" s="80">
        <v>122786</v>
      </c>
      <c r="F802" s="80">
        <v>334</v>
      </c>
      <c r="G802" s="80">
        <v>247</v>
      </c>
      <c r="H802" s="80">
        <v>87</v>
      </c>
      <c r="I802" s="80">
        <v>0.26</v>
      </c>
      <c r="J802" s="80" t="s">
        <v>439</v>
      </c>
      <c r="K802" s="80">
        <v>7</v>
      </c>
      <c r="L802" s="80">
        <v>0.71399999999999997</v>
      </c>
      <c r="M802" s="80">
        <v>7</v>
      </c>
      <c r="N802" s="80">
        <v>0.71399999999999997</v>
      </c>
    </row>
    <row r="803" spans="1:14" ht="15.75" customHeight="1">
      <c r="A803" s="80" t="s">
        <v>21</v>
      </c>
      <c r="B803" s="80" t="s">
        <v>455</v>
      </c>
      <c r="C803" s="80">
        <v>3057379</v>
      </c>
      <c r="D803" s="80">
        <v>3070685</v>
      </c>
      <c r="E803" s="80">
        <v>13307</v>
      </c>
      <c r="F803" s="80">
        <v>30</v>
      </c>
      <c r="G803" s="80">
        <v>28</v>
      </c>
      <c r="H803" s="80">
        <v>2</v>
      </c>
      <c r="I803" s="80">
        <v>6.7000000000000004E-2</v>
      </c>
      <c r="J803" s="80" t="s">
        <v>201</v>
      </c>
      <c r="K803" s="80">
        <v>0</v>
      </c>
      <c r="L803" s="80" t="s">
        <v>201</v>
      </c>
      <c r="M803" s="80">
        <v>0</v>
      </c>
      <c r="N803" s="80" t="s">
        <v>201</v>
      </c>
    </row>
    <row r="804" spans="1:14" ht="15.75" customHeight="1">
      <c r="A804" s="80" t="s">
        <v>21</v>
      </c>
      <c r="B804" s="80" t="s">
        <v>455</v>
      </c>
      <c r="C804" s="80">
        <v>19029552</v>
      </c>
      <c r="D804" s="80">
        <v>19232748</v>
      </c>
      <c r="E804" s="80">
        <v>203197</v>
      </c>
      <c r="F804" s="80">
        <v>94</v>
      </c>
      <c r="G804" s="80">
        <v>42</v>
      </c>
      <c r="H804" s="80">
        <v>52</v>
      </c>
      <c r="I804" s="80">
        <v>0.55300000000000005</v>
      </c>
      <c r="J804" s="80" t="s">
        <v>439</v>
      </c>
      <c r="K804" s="80">
        <v>0</v>
      </c>
      <c r="L804" s="80" t="s">
        <v>201</v>
      </c>
      <c r="M804" s="80">
        <v>0</v>
      </c>
      <c r="N804" s="80" t="s">
        <v>201</v>
      </c>
    </row>
    <row r="805" spans="1:14" ht="15.75" customHeight="1">
      <c r="A805" s="80" t="s">
        <v>21</v>
      </c>
      <c r="B805" s="80" t="s">
        <v>455</v>
      </c>
      <c r="C805" s="80">
        <v>21400640</v>
      </c>
      <c r="D805" s="80">
        <v>21450526</v>
      </c>
      <c r="E805" s="80">
        <v>49887</v>
      </c>
      <c r="F805" s="80">
        <v>657</v>
      </c>
      <c r="G805" s="80">
        <v>487</v>
      </c>
      <c r="H805" s="80">
        <v>170</v>
      </c>
      <c r="I805" s="80">
        <v>0.25900000000000001</v>
      </c>
      <c r="J805" s="80" t="s">
        <v>439</v>
      </c>
      <c r="K805" s="80">
        <v>127</v>
      </c>
      <c r="L805" s="80">
        <v>8.0000000000000002E-3</v>
      </c>
      <c r="M805" s="80">
        <v>70</v>
      </c>
      <c r="N805" s="80">
        <v>1</v>
      </c>
    </row>
    <row r="806" spans="1:14" ht="15.75" customHeight="1">
      <c r="A806" s="80" t="s">
        <v>21</v>
      </c>
      <c r="B806" s="80" t="s">
        <v>455</v>
      </c>
      <c r="C806" s="80">
        <v>21649035</v>
      </c>
      <c r="D806" s="80">
        <v>21678194</v>
      </c>
      <c r="E806" s="80">
        <v>29160</v>
      </c>
      <c r="F806" s="80">
        <v>658</v>
      </c>
      <c r="G806" s="80">
        <v>389</v>
      </c>
      <c r="H806" s="80">
        <v>269</v>
      </c>
      <c r="I806" s="80">
        <v>0.40899999999999997</v>
      </c>
      <c r="J806" s="80" t="s">
        <v>439</v>
      </c>
      <c r="K806" s="80">
        <v>278</v>
      </c>
      <c r="L806" s="80">
        <v>0.32</v>
      </c>
      <c r="M806" s="80">
        <v>202</v>
      </c>
      <c r="N806" s="80">
        <v>0.748</v>
      </c>
    </row>
    <row r="807" spans="1:14" ht="15.75" customHeight="1">
      <c r="A807" s="80" t="s">
        <v>21</v>
      </c>
      <c r="B807" s="80" t="s">
        <v>455</v>
      </c>
      <c r="C807" s="80">
        <v>21687297</v>
      </c>
      <c r="D807" s="80">
        <v>21824188</v>
      </c>
      <c r="E807" s="80">
        <v>136892</v>
      </c>
      <c r="F807" s="80">
        <v>1320</v>
      </c>
      <c r="G807" s="80">
        <v>917</v>
      </c>
      <c r="H807" s="80">
        <v>403</v>
      </c>
      <c r="I807" s="80">
        <v>0.30499999999999999</v>
      </c>
      <c r="J807" s="80" t="s">
        <v>439</v>
      </c>
      <c r="K807" s="80">
        <v>239</v>
      </c>
      <c r="L807" s="80">
        <v>2.1000000000000001E-2</v>
      </c>
      <c r="M807" s="80">
        <v>205</v>
      </c>
      <c r="N807" s="80">
        <v>0.95599999999999996</v>
      </c>
    </row>
    <row r="808" spans="1:14" ht="15.75" customHeight="1">
      <c r="A808" s="80" t="s">
        <v>21</v>
      </c>
      <c r="B808" s="80" t="s">
        <v>455</v>
      </c>
      <c r="C808" s="80">
        <v>21884493</v>
      </c>
      <c r="D808" s="80">
        <v>22060299</v>
      </c>
      <c r="E808" s="80">
        <v>175807</v>
      </c>
      <c r="F808" s="80">
        <v>1080</v>
      </c>
      <c r="G808" s="80">
        <v>603</v>
      </c>
      <c r="H808" s="80">
        <v>477</v>
      </c>
      <c r="I808" s="80">
        <v>0.442</v>
      </c>
      <c r="J808" s="80" t="s">
        <v>439</v>
      </c>
      <c r="K808" s="80">
        <v>28</v>
      </c>
      <c r="L808" s="80">
        <v>0.46400000000000002</v>
      </c>
      <c r="M808" s="80">
        <v>14</v>
      </c>
      <c r="N808" s="80">
        <v>0.35699999999999998</v>
      </c>
    </row>
    <row r="809" spans="1:14" ht="15.75" customHeight="1">
      <c r="A809" s="80" t="s">
        <v>21</v>
      </c>
      <c r="B809" s="80" t="s">
        <v>455</v>
      </c>
      <c r="C809" s="80">
        <v>22125930</v>
      </c>
      <c r="D809" s="80">
        <v>22158426</v>
      </c>
      <c r="E809" s="80">
        <v>32497</v>
      </c>
      <c r="F809" s="80">
        <v>367</v>
      </c>
      <c r="G809" s="80">
        <v>227</v>
      </c>
      <c r="H809" s="80">
        <v>140</v>
      </c>
      <c r="I809" s="80">
        <v>0.38100000000000001</v>
      </c>
      <c r="J809" s="80" t="s">
        <v>439</v>
      </c>
      <c r="K809" s="80">
        <v>190</v>
      </c>
      <c r="L809" s="80">
        <v>0.51100000000000001</v>
      </c>
      <c r="M809" s="80">
        <v>131</v>
      </c>
      <c r="N809" s="80">
        <v>0.99199999999999999</v>
      </c>
    </row>
    <row r="810" spans="1:14" ht="15.75" customHeight="1">
      <c r="A810" s="80" t="s">
        <v>21</v>
      </c>
      <c r="B810" s="80" t="s">
        <v>455</v>
      </c>
      <c r="C810" s="80">
        <v>26880784</v>
      </c>
      <c r="D810" s="80">
        <v>26885981</v>
      </c>
      <c r="E810" s="80">
        <v>5198</v>
      </c>
      <c r="F810" s="80">
        <v>749</v>
      </c>
      <c r="G810" s="80">
        <v>5</v>
      </c>
      <c r="H810" s="80">
        <v>744</v>
      </c>
      <c r="I810" s="80">
        <v>0.99299999999999999</v>
      </c>
      <c r="J810" s="80" t="s">
        <v>440</v>
      </c>
      <c r="K810" s="80">
        <v>0</v>
      </c>
      <c r="L810" s="80" t="s">
        <v>201</v>
      </c>
      <c r="M810" s="80">
        <v>173</v>
      </c>
      <c r="N810" s="80">
        <v>0.873</v>
      </c>
    </row>
    <row r="811" spans="1:14" ht="15.75" customHeight="1">
      <c r="A811" s="80" t="s">
        <v>21</v>
      </c>
      <c r="B811" s="80" t="s">
        <v>455</v>
      </c>
      <c r="C811" s="80">
        <v>26935980</v>
      </c>
      <c r="D811" s="80">
        <v>26941257</v>
      </c>
      <c r="E811" s="80">
        <v>5278</v>
      </c>
      <c r="F811" s="80">
        <v>488</v>
      </c>
      <c r="G811" s="80">
        <v>312</v>
      </c>
      <c r="H811" s="80">
        <v>176</v>
      </c>
      <c r="I811" s="80">
        <v>0.36099999999999999</v>
      </c>
      <c r="J811" s="80" t="s">
        <v>439</v>
      </c>
      <c r="K811" s="80">
        <v>0</v>
      </c>
      <c r="L811" s="80" t="s">
        <v>201</v>
      </c>
      <c r="M811" s="80">
        <v>1</v>
      </c>
      <c r="N811" s="80">
        <v>0</v>
      </c>
    </row>
    <row r="812" spans="1:14" ht="15.75" customHeight="1">
      <c r="A812" s="80" t="s">
        <v>21</v>
      </c>
      <c r="B812" s="80" t="s">
        <v>455</v>
      </c>
      <c r="C812" s="80">
        <v>30621716</v>
      </c>
      <c r="D812" s="80">
        <v>30625809</v>
      </c>
      <c r="E812" s="80">
        <v>4094</v>
      </c>
      <c r="F812" s="80">
        <v>29</v>
      </c>
      <c r="G812" s="80">
        <v>14</v>
      </c>
      <c r="H812" s="80">
        <v>15</v>
      </c>
      <c r="I812" s="80">
        <v>0.51700000000000002</v>
      </c>
      <c r="J812" s="80" t="s">
        <v>201</v>
      </c>
      <c r="K812" s="80">
        <v>0</v>
      </c>
      <c r="L812" s="80" t="s">
        <v>201</v>
      </c>
      <c r="M812" s="80">
        <v>0</v>
      </c>
      <c r="N812" s="80" t="s">
        <v>201</v>
      </c>
    </row>
    <row r="813" spans="1:14" ht="15.75" customHeight="1">
      <c r="A813" s="80" t="s">
        <v>21</v>
      </c>
      <c r="B813" s="80" t="s">
        <v>455</v>
      </c>
      <c r="C813" s="80">
        <v>43231105</v>
      </c>
      <c r="D813" s="80">
        <v>43234307</v>
      </c>
      <c r="E813" s="80">
        <v>3203</v>
      </c>
      <c r="F813" s="80">
        <v>22</v>
      </c>
      <c r="G813" s="80">
        <v>19</v>
      </c>
      <c r="H813" s="80">
        <v>3</v>
      </c>
      <c r="I813" s="80">
        <v>0.13600000000000001</v>
      </c>
      <c r="J813" s="80" t="s">
        <v>201</v>
      </c>
      <c r="K813" s="80">
        <v>0</v>
      </c>
      <c r="L813" s="80" t="s">
        <v>201</v>
      </c>
      <c r="M813" s="80">
        <v>0</v>
      </c>
      <c r="N813" s="80" t="s">
        <v>201</v>
      </c>
    </row>
    <row r="814" spans="1:14" ht="15.75" customHeight="1">
      <c r="A814" s="80" t="s">
        <v>21</v>
      </c>
      <c r="B814" s="80" t="s">
        <v>455</v>
      </c>
      <c r="C814" s="80">
        <v>43234310</v>
      </c>
      <c r="D814" s="80">
        <v>43323702</v>
      </c>
      <c r="E814" s="80">
        <v>89393</v>
      </c>
      <c r="F814" s="80">
        <v>158</v>
      </c>
      <c r="G814" s="80">
        <v>8</v>
      </c>
      <c r="H814" s="80">
        <v>150</v>
      </c>
      <c r="I814" s="80">
        <v>0.94899999999999995</v>
      </c>
      <c r="J814" s="80" t="s">
        <v>440</v>
      </c>
      <c r="K814" s="80">
        <v>0</v>
      </c>
      <c r="L814" s="80" t="s">
        <v>201</v>
      </c>
      <c r="M814" s="80">
        <v>0</v>
      </c>
      <c r="N814" s="80" t="s">
        <v>201</v>
      </c>
    </row>
    <row r="815" spans="1:14" ht="15.75" customHeight="1">
      <c r="A815" s="80" t="s">
        <v>21</v>
      </c>
      <c r="B815" s="80" t="s">
        <v>455</v>
      </c>
      <c r="C815" s="80">
        <v>64892605</v>
      </c>
      <c r="D815" s="80">
        <v>64904809</v>
      </c>
      <c r="E815" s="80">
        <v>12205</v>
      </c>
      <c r="F815" s="80">
        <v>22</v>
      </c>
      <c r="G815" s="80">
        <v>19</v>
      </c>
      <c r="H815" s="80">
        <v>3</v>
      </c>
      <c r="I815" s="80">
        <v>0.13600000000000001</v>
      </c>
      <c r="J815" s="80" t="s">
        <v>201</v>
      </c>
      <c r="K815" s="80">
        <v>0</v>
      </c>
      <c r="L815" s="80" t="s">
        <v>201</v>
      </c>
      <c r="M815" s="80">
        <v>0</v>
      </c>
      <c r="N815" s="80" t="s">
        <v>201</v>
      </c>
    </row>
    <row r="816" spans="1:14" ht="15.75" customHeight="1">
      <c r="A816" s="80" t="s">
        <v>21</v>
      </c>
      <c r="B816" s="80" t="s">
        <v>455</v>
      </c>
      <c r="C816" s="80">
        <v>66798412</v>
      </c>
      <c r="D816" s="80">
        <v>66799781</v>
      </c>
      <c r="E816" s="80">
        <v>1370</v>
      </c>
      <c r="F816" s="80">
        <v>95</v>
      </c>
      <c r="G816" s="80">
        <v>57</v>
      </c>
      <c r="H816" s="80">
        <v>38</v>
      </c>
      <c r="I816" s="80">
        <v>0.4</v>
      </c>
      <c r="J816" s="80" t="s">
        <v>439</v>
      </c>
      <c r="K816" s="80">
        <v>3</v>
      </c>
      <c r="L816" s="80">
        <v>0</v>
      </c>
      <c r="M816" s="80">
        <v>0</v>
      </c>
      <c r="N816" s="80" t="s">
        <v>201</v>
      </c>
    </row>
    <row r="817" spans="1:14" ht="15.75" customHeight="1">
      <c r="A817" s="80" t="s">
        <v>21</v>
      </c>
      <c r="B817" s="80" t="s">
        <v>456</v>
      </c>
      <c r="C817" s="80">
        <v>106211</v>
      </c>
      <c r="D817" s="80">
        <v>112852</v>
      </c>
      <c r="E817" s="80">
        <v>6642</v>
      </c>
      <c r="F817" s="80">
        <v>5183</v>
      </c>
      <c r="G817" s="80">
        <v>2553</v>
      </c>
      <c r="H817" s="80">
        <v>2630</v>
      </c>
      <c r="I817" s="80">
        <v>0.50700000000000001</v>
      </c>
      <c r="J817" s="80" t="s">
        <v>439</v>
      </c>
      <c r="K817" s="80">
        <v>1278</v>
      </c>
      <c r="L817" s="80">
        <v>0.36499999999999999</v>
      </c>
      <c r="M817" s="80">
        <v>1272</v>
      </c>
      <c r="N817" s="80">
        <v>0.34399999999999997</v>
      </c>
    </row>
    <row r="818" spans="1:14" ht="15.75" customHeight="1">
      <c r="A818" s="80" t="s">
        <v>21</v>
      </c>
      <c r="B818" s="80" t="s">
        <v>456</v>
      </c>
      <c r="C818" s="80">
        <v>12144901</v>
      </c>
      <c r="D818" s="80">
        <v>12150226</v>
      </c>
      <c r="E818" s="80">
        <v>5326</v>
      </c>
      <c r="F818" s="80">
        <v>50</v>
      </c>
      <c r="G818" s="80">
        <v>3</v>
      </c>
      <c r="H818" s="80">
        <v>47</v>
      </c>
      <c r="I818" s="80">
        <v>0.94</v>
      </c>
      <c r="J818" s="80" t="s">
        <v>440</v>
      </c>
      <c r="K818" s="80">
        <v>0</v>
      </c>
      <c r="L818" s="80" t="s">
        <v>201</v>
      </c>
      <c r="M818" s="80">
        <v>4</v>
      </c>
      <c r="N818" s="80">
        <v>0</v>
      </c>
    </row>
    <row r="819" spans="1:14" ht="15.75" customHeight="1">
      <c r="A819" s="80" t="s">
        <v>21</v>
      </c>
      <c r="B819" s="80" t="s">
        <v>456</v>
      </c>
      <c r="C819" s="80">
        <v>15385304</v>
      </c>
      <c r="D819" s="80">
        <v>15400250</v>
      </c>
      <c r="E819" s="80">
        <v>14947</v>
      </c>
      <c r="F819" s="80">
        <v>327</v>
      </c>
      <c r="G819" s="80">
        <v>253</v>
      </c>
      <c r="H819" s="80">
        <v>74</v>
      </c>
      <c r="I819" s="80">
        <v>0.22600000000000001</v>
      </c>
      <c r="J819" s="80" t="s">
        <v>439</v>
      </c>
      <c r="K819" s="80">
        <v>176</v>
      </c>
      <c r="L819" s="80">
        <v>0.33</v>
      </c>
      <c r="M819" s="80">
        <v>54</v>
      </c>
      <c r="N819" s="80">
        <v>0.98099999999999998</v>
      </c>
    </row>
    <row r="820" spans="1:14" ht="15.75" customHeight="1">
      <c r="A820" s="80" t="s">
        <v>21</v>
      </c>
      <c r="B820" s="80" t="s">
        <v>456</v>
      </c>
      <c r="C820" s="80">
        <v>20561578</v>
      </c>
      <c r="D820" s="80">
        <v>20604950</v>
      </c>
      <c r="E820" s="80">
        <v>43373</v>
      </c>
      <c r="F820" s="80">
        <v>410</v>
      </c>
      <c r="G820" s="80">
        <v>5</v>
      </c>
      <c r="H820" s="80">
        <v>405</v>
      </c>
      <c r="I820" s="80">
        <v>0.98799999999999999</v>
      </c>
      <c r="J820" s="80" t="s">
        <v>440</v>
      </c>
      <c r="K820" s="80">
        <v>1</v>
      </c>
      <c r="L820" s="80">
        <v>1</v>
      </c>
      <c r="M820" s="80">
        <v>40</v>
      </c>
      <c r="N820" s="80">
        <v>0.42499999999999999</v>
      </c>
    </row>
    <row r="821" spans="1:14" ht="15.75" customHeight="1">
      <c r="A821" s="80" t="s">
        <v>21</v>
      </c>
      <c r="B821" s="80" t="s">
        <v>456</v>
      </c>
      <c r="C821" s="80">
        <v>20814760</v>
      </c>
      <c r="D821" s="80">
        <v>20839319</v>
      </c>
      <c r="E821" s="80">
        <v>24560</v>
      </c>
      <c r="F821" s="80">
        <v>206</v>
      </c>
      <c r="G821" s="80">
        <v>1</v>
      </c>
      <c r="H821" s="80">
        <v>205</v>
      </c>
      <c r="I821" s="80">
        <v>0.995</v>
      </c>
      <c r="J821" s="80" t="s">
        <v>440</v>
      </c>
      <c r="K821" s="80">
        <v>0</v>
      </c>
      <c r="L821" s="80" t="s">
        <v>201</v>
      </c>
      <c r="M821" s="80">
        <v>28</v>
      </c>
      <c r="N821" s="80">
        <v>0.42899999999999999</v>
      </c>
    </row>
    <row r="822" spans="1:14" ht="15.75" customHeight="1">
      <c r="A822" s="80" t="s">
        <v>21</v>
      </c>
      <c r="B822" s="80" t="s">
        <v>456</v>
      </c>
      <c r="C822" s="80">
        <v>20948627</v>
      </c>
      <c r="D822" s="80">
        <v>20958852</v>
      </c>
      <c r="E822" s="80">
        <v>10226</v>
      </c>
      <c r="F822" s="80">
        <v>88</v>
      </c>
      <c r="G822" s="80">
        <v>64</v>
      </c>
      <c r="H822" s="80">
        <v>24</v>
      </c>
      <c r="I822" s="80">
        <v>0.27300000000000002</v>
      </c>
      <c r="J822" s="80" t="s">
        <v>439</v>
      </c>
      <c r="K822" s="80">
        <v>2</v>
      </c>
      <c r="L822" s="80">
        <v>0</v>
      </c>
      <c r="M822" s="80">
        <v>0</v>
      </c>
      <c r="N822" s="80" t="s">
        <v>201</v>
      </c>
    </row>
    <row r="823" spans="1:14" ht="15.75" customHeight="1">
      <c r="A823" s="80" t="s">
        <v>21</v>
      </c>
      <c r="B823" s="80" t="s">
        <v>457</v>
      </c>
      <c r="C823" s="80">
        <v>60000</v>
      </c>
      <c r="D823" s="80">
        <v>140628</v>
      </c>
      <c r="E823" s="80">
        <v>80629</v>
      </c>
      <c r="F823" s="80">
        <v>166</v>
      </c>
      <c r="G823" s="80">
        <v>109</v>
      </c>
      <c r="H823" s="80">
        <v>57</v>
      </c>
      <c r="I823" s="80">
        <v>0.34300000000000003</v>
      </c>
      <c r="J823" s="80" t="s">
        <v>439</v>
      </c>
      <c r="K823" s="80">
        <v>2</v>
      </c>
      <c r="L823" s="80">
        <v>0</v>
      </c>
      <c r="M823" s="80">
        <v>1</v>
      </c>
      <c r="N823" s="80">
        <v>0</v>
      </c>
    </row>
    <row r="824" spans="1:14" ht="15.75" customHeight="1">
      <c r="A824" s="80" t="s">
        <v>21</v>
      </c>
      <c r="B824" s="80" t="s">
        <v>457</v>
      </c>
      <c r="C824" s="80">
        <v>3332194</v>
      </c>
      <c r="D824" s="80">
        <v>3333030</v>
      </c>
      <c r="E824" s="80">
        <v>837</v>
      </c>
      <c r="F824" s="80">
        <v>23</v>
      </c>
      <c r="G824" s="80">
        <v>19</v>
      </c>
      <c r="H824" s="80">
        <v>4</v>
      </c>
      <c r="I824" s="80">
        <v>0.17399999999999999</v>
      </c>
      <c r="J824" s="80" t="s">
        <v>201</v>
      </c>
      <c r="K824" s="80">
        <v>0</v>
      </c>
      <c r="L824" s="80" t="s">
        <v>201</v>
      </c>
      <c r="M824" s="80">
        <v>0</v>
      </c>
      <c r="N824" s="80" t="s">
        <v>201</v>
      </c>
    </row>
    <row r="825" spans="1:14" ht="15.75" customHeight="1">
      <c r="A825" s="80" t="s">
        <v>21</v>
      </c>
      <c r="B825" s="80" t="s">
        <v>457</v>
      </c>
      <c r="C825" s="80">
        <v>7022269</v>
      </c>
      <c r="D825" s="80">
        <v>7064756</v>
      </c>
      <c r="E825" s="80">
        <v>42488</v>
      </c>
      <c r="F825" s="80">
        <v>113</v>
      </c>
      <c r="G825" s="80">
        <v>91</v>
      </c>
      <c r="H825" s="80">
        <v>22</v>
      </c>
      <c r="I825" s="80">
        <v>0.19500000000000001</v>
      </c>
      <c r="J825" s="80" t="s">
        <v>439</v>
      </c>
      <c r="K825" s="80">
        <v>1</v>
      </c>
      <c r="L825" s="80">
        <v>1</v>
      </c>
      <c r="M825" s="80">
        <v>0</v>
      </c>
      <c r="N825" s="80" t="s">
        <v>201</v>
      </c>
    </row>
    <row r="826" spans="1:14" ht="15.75" customHeight="1">
      <c r="A826" s="80" t="s">
        <v>21</v>
      </c>
      <c r="B826" s="80" t="s">
        <v>457</v>
      </c>
      <c r="C826" s="80">
        <v>24332687</v>
      </c>
      <c r="D826" s="80">
        <v>24448981</v>
      </c>
      <c r="E826" s="80">
        <v>116295</v>
      </c>
      <c r="F826" s="80">
        <v>2089</v>
      </c>
      <c r="G826" s="80">
        <v>1664</v>
      </c>
      <c r="H826" s="80">
        <v>425</v>
      </c>
      <c r="I826" s="80">
        <v>0.20300000000000001</v>
      </c>
      <c r="J826" s="80" t="s">
        <v>439</v>
      </c>
      <c r="K826" s="80">
        <v>691</v>
      </c>
      <c r="L826" s="80">
        <v>0.69799999999999995</v>
      </c>
      <c r="M826" s="80">
        <v>181</v>
      </c>
      <c r="N826" s="80">
        <v>1.7000000000000001E-2</v>
      </c>
    </row>
    <row r="827" spans="1:14" ht="15.75" customHeight="1">
      <c r="A827" s="80" t="s">
        <v>21</v>
      </c>
      <c r="B827" s="80" t="s">
        <v>457</v>
      </c>
      <c r="C827" s="80">
        <v>38773571</v>
      </c>
      <c r="D827" s="80">
        <v>38791551</v>
      </c>
      <c r="E827" s="80">
        <v>17981</v>
      </c>
      <c r="F827" s="80">
        <v>197</v>
      </c>
      <c r="G827" s="80">
        <v>13</v>
      </c>
      <c r="H827" s="80">
        <v>184</v>
      </c>
      <c r="I827" s="80">
        <v>0.93400000000000005</v>
      </c>
      <c r="J827" s="80" t="s">
        <v>440</v>
      </c>
      <c r="K827" s="80">
        <v>1</v>
      </c>
      <c r="L827" s="80">
        <v>0</v>
      </c>
      <c r="M827" s="80">
        <v>35</v>
      </c>
      <c r="N827" s="80">
        <v>0.48599999999999999</v>
      </c>
    </row>
    <row r="828" spans="1:14" ht="15.75" customHeight="1">
      <c r="A828" s="80" t="s">
        <v>21</v>
      </c>
      <c r="B828" s="80" t="s">
        <v>458</v>
      </c>
      <c r="C828" s="80">
        <v>60000</v>
      </c>
      <c r="D828" s="80">
        <v>68791</v>
      </c>
      <c r="E828" s="80">
        <v>8792</v>
      </c>
      <c r="F828" s="80">
        <v>498</v>
      </c>
      <c r="G828" s="80">
        <v>339</v>
      </c>
      <c r="H828" s="80">
        <v>159</v>
      </c>
      <c r="I828" s="80">
        <v>0.31900000000000001</v>
      </c>
      <c r="J828" s="80" t="s">
        <v>439</v>
      </c>
      <c r="K828" s="80">
        <v>0</v>
      </c>
      <c r="L828" s="80" t="s">
        <v>201</v>
      </c>
      <c r="M828" s="80">
        <v>0</v>
      </c>
      <c r="N828" s="80" t="s">
        <v>201</v>
      </c>
    </row>
    <row r="829" spans="1:14" ht="15.75" customHeight="1">
      <c r="A829" s="80" t="s">
        <v>21</v>
      </c>
      <c r="B829" s="80" t="s">
        <v>458</v>
      </c>
      <c r="C829" s="80">
        <v>25768801</v>
      </c>
      <c r="D829" s="80">
        <v>25781701</v>
      </c>
      <c r="E829" s="80">
        <v>12901</v>
      </c>
      <c r="F829" s="80">
        <v>217</v>
      </c>
      <c r="G829" s="80">
        <v>131</v>
      </c>
      <c r="H829" s="80">
        <v>86</v>
      </c>
      <c r="I829" s="80">
        <v>0.39600000000000002</v>
      </c>
      <c r="J829" s="80" t="s">
        <v>439</v>
      </c>
      <c r="K829" s="80">
        <v>12</v>
      </c>
      <c r="L829" s="80">
        <v>0.41699999999999998</v>
      </c>
      <c r="M829" s="80">
        <v>12</v>
      </c>
      <c r="N829" s="80">
        <v>0.33300000000000002</v>
      </c>
    </row>
    <row r="830" spans="1:14" ht="15.75" customHeight="1">
      <c r="A830" s="80" t="s">
        <v>21</v>
      </c>
      <c r="B830" s="80" t="s">
        <v>458</v>
      </c>
      <c r="C830" s="80">
        <v>26061210</v>
      </c>
      <c r="D830" s="80">
        <v>26091730</v>
      </c>
      <c r="E830" s="80">
        <v>30521</v>
      </c>
      <c r="F830" s="80">
        <v>141</v>
      </c>
      <c r="G830" s="80">
        <v>91</v>
      </c>
      <c r="H830" s="80">
        <v>50</v>
      </c>
      <c r="I830" s="80">
        <v>0.35499999999999998</v>
      </c>
      <c r="J830" s="80" t="s">
        <v>439</v>
      </c>
      <c r="K830" s="80">
        <v>28</v>
      </c>
      <c r="L830" s="80">
        <v>0.5</v>
      </c>
      <c r="M830" s="80">
        <v>25</v>
      </c>
      <c r="N830" s="80">
        <v>0.12</v>
      </c>
    </row>
    <row r="831" spans="1:14" ht="15.75" customHeight="1">
      <c r="A831" s="80" t="s">
        <v>21</v>
      </c>
      <c r="B831" s="80" t="s">
        <v>458</v>
      </c>
      <c r="C831" s="80">
        <v>26436326</v>
      </c>
      <c r="D831" s="80">
        <v>26587085</v>
      </c>
      <c r="E831" s="80">
        <v>150760</v>
      </c>
      <c r="F831" s="80">
        <v>643</v>
      </c>
      <c r="G831" s="80">
        <v>186</v>
      </c>
      <c r="H831" s="80">
        <v>457</v>
      </c>
      <c r="I831" s="80">
        <v>0.71099999999999997</v>
      </c>
      <c r="J831" s="80" t="s">
        <v>439</v>
      </c>
      <c r="K831" s="80">
        <v>11</v>
      </c>
      <c r="L831" s="80">
        <v>0.27300000000000002</v>
      </c>
      <c r="M831" s="80">
        <v>2</v>
      </c>
      <c r="N831" s="80">
        <v>0.5</v>
      </c>
    </row>
    <row r="832" spans="1:14" ht="15.75" customHeight="1">
      <c r="A832" s="80" t="s">
        <v>21</v>
      </c>
      <c r="B832" s="80" t="s">
        <v>458</v>
      </c>
      <c r="C832" s="80">
        <v>28495046</v>
      </c>
      <c r="D832" s="80">
        <v>28508878</v>
      </c>
      <c r="E832" s="80">
        <v>13833</v>
      </c>
      <c r="F832" s="80">
        <v>73</v>
      </c>
      <c r="G832" s="80">
        <v>1</v>
      </c>
      <c r="H832" s="80">
        <v>72</v>
      </c>
      <c r="I832" s="80">
        <v>0.98599999999999999</v>
      </c>
      <c r="J832" s="80" t="s">
        <v>440</v>
      </c>
      <c r="K832" s="80">
        <v>0</v>
      </c>
      <c r="L832" s="80" t="s">
        <v>201</v>
      </c>
      <c r="M832" s="80">
        <v>0</v>
      </c>
      <c r="N832" s="80" t="s">
        <v>201</v>
      </c>
    </row>
    <row r="833" spans="1:14" ht="15.75" customHeight="1">
      <c r="A833" s="80" t="s">
        <v>21</v>
      </c>
      <c r="B833" s="80" t="s">
        <v>458</v>
      </c>
      <c r="C833" s="80">
        <v>28557056</v>
      </c>
      <c r="D833" s="80">
        <v>29202111</v>
      </c>
      <c r="E833" s="80">
        <v>645056</v>
      </c>
      <c r="F833" s="80">
        <v>8717</v>
      </c>
      <c r="G833" s="80">
        <v>1995</v>
      </c>
      <c r="H833" s="80">
        <v>6722</v>
      </c>
      <c r="I833" s="80">
        <v>0.77100000000000002</v>
      </c>
      <c r="J833" s="80" t="s">
        <v>439</v>
      </c>
      <c r="K833" s="80">
        <v>946</v>
      </c>
      <c r="L833" s="80">
        <v>0.37</v>
      </c>
      <c r="M833" s="80">
        <v>2186</v>
      </c>
      <c r="N833" s="80">
        <v>0.51300000000000001</v>
      </c>
    </row>
    <row r="834" spans="1:14" ht="15.75" customHeight="1">
      <c r="A834" s="80" t="s">
        <v>21</v>
      </c>
      <c r="B834" s="80" t="s">
        <v>458</v>
      </c>
      <c r="C834" s="80">
        <v>29873281</v>
      </c>
      <c r="D834" s="80">
        <v>29894370</v>
      </c>
      <c r="E834" s="80">
        <v>21090</v>
      </c>
      <c r="F834" s="80">
        <v>918</v>
      </c>
      <c r="G834" s="80">
        <v>458</v>
      </c>
      <c r="H834" s="80">
        <v>460</v>
      </c>
      <c r="I834" s="80">
        <v>0.501</v>
      </c>
      <c r="J834" s="80" t="s">
        <v>439</v>
      </c>
      <c r="K834" s="80">
        <v>312</v>
      </c>
      <c r="L834" s="80">
        <v>0.66</v>
      </c>
      <c r="M834" s="80">
        <v>264</v>
      </c>
      <c r="N834" s="80">
        <v>0.38600000000000001</v>
      </c>
    </row>
    <row r="835" spans="1:14" ht="15.75" customHeight="1">
      <c r="A835" s="80" t="s">
        <v>21</v>
      </c>
      <c r="B835" s="80" t="s">
        <v>458</v>
      </c>
      <c r="C835" s="80">
        <v>29894425</v>
      </c>
      <c r="D835" s="80">
        <v>29936487</v>
      </c>
      <c r="E835" s="80">
        <v>42063</v>
      </c>
      <c r="F835" s="80">
        <v>266</v>
      </c>
      <c r="G835" s="80">
        <v>8</v>
      </c>
      <c r="H835" s="80">
        <v>258</v>
      </c>
      <c r="I835" s="80">
        <v>0.97</v>
      </c>
      <c r="J835" s="80" t="s">
        <v>440</v>
      </c>
      <c r="K835" s="80">
        <v>0</v>
      </c>
      <c r="L835" s="80" t="s">
        <v>201</v>
      </c>
      <c r="M835" s="80">
        <v>0</v>
      </c>
      <c r="N835" s="80" t="s">
        <v>201</v>
      </c>
    </row>
    <row r="836" spans="1:14" ht="15.75" customHeight="1">
      <c r="A836" s="80" t="s">
        <v>21</v>
      </c>
      <c r="B836" s="80" t="s">
        <v>458</v>
      </c>
      <c r="C836" s="80">
        <v>29940937</v>
      </c>
      <c r="D836" s="80">
        <v>29958185</v>
      </c>
      <c r="E836" s="80">
        <v>17249</v>
      </c>
      <c r="F836" s="80">
        <v>97</v>
      </c>
      <c r="G836" s="80">
        <v>42</v>
      </c>
      <c r="H836" s="80">
        <v>55</v>
      </c>
      <c r="I836" s="80">
        <v>0.56699999999999995</v>
      </c>
      <c r="J836" s="80" t="s">
        <v>439</v>
      </c>
      <c r="K836" s="80">
        <v>0</v>
      </c>
      <c r="L836" s="80" t="s">
        <v>201</v>
      </c>
      <c r="M836" s="80">
        <v>0</v>
      </c>
      <c r="N836" s="80" t="s">
        <v>201</v>
      </c>
    </row>
    <row r="837" spans="1:14" ht="15.75" customHeight="1">
      <c r="A837" s="80" t="s">
        <v>21</v>
      </c>
      <c r="B837" s="80" t="s">
        <v>458</v>
      </c>
      <c r="C837" s="80">
        <v>29958741</v>
      </c>
      <c r="D837" s="80">
        <v>30038349</v>
      </c>
      <c r="E837" s="80">
        <v>79609</v>
      </c>
      <c r="F837" s="80">
        <v>211</v>
      </c>
      <c r="G837" s="80">
        <v>19</v>
      </c>
      <c r="H837" s="80">
        <v>192</v>
      </c>
      <c r="I837" s="80">
        <v>0.91</v>
      </c>
      <c r="J837" s="80" t="s">
        <v>440</v>
      </c>
      <c r="K837" s="80">
        <v>3</v>
      </c>
      <c r="L837" s="80">
        <v>0.33300000000000002</v>
      </c>
      <c r="M837" s="80">
        <v>4</v>
      </c>
      <c r="N837" s="80">
        <v>0</v>
      </c>
    </row>
    <row r="838" spans="1:14" ht="15.75" customHeight="1">
      <c r="A838" s="80" t="s">
        <v>21</v>
      </c>
      <c r="B838" s="80" t="s">
        <v>458</v>
      </c>
      <c r="C838" s="80">
        <v>30088348</v>
      </c>
      <c r="D838" s="80">
        <v>30379337</v>
      </c>
      <c r="E838" s="80">
        <v>290990</v>
      </c>
      <c r="F838" s="80">
        <v>2942</v>
      </c>
      <c r="G838" s="80">
        <v>143</v>
      </c>
      <c r="H838" s="80">
        <v>2799</v>
      </c>
      <c r="I838" s="80">
        <v>0.95099999999999996</v>
      </c>
      <c r="J838" s="80" t="s">
        <v>440</v>
      </c>
      <c r="K838" s="80">
        <v>65</v>
      </c>
      <c r="L838" s="80">
        <v>0.246</v>
      </c>
      <c r="M838" s="80">
        <v>154</v>
      </c>
      <c r="N838" s="80">
        <v>0.67500000000000004</v>
      </c>
    </row>
    <row r="839" spans="1:14" ht="15.75" customHeight="1">
      <c r="A839" s="80" t="s">
        <v>21</v>
      </c>
      <c r="B839" s="80" t="s">
        <v>458</v>
      </c>
      <c r="C839" s="80">
        <v>30381284</v>
      </c>
      <c r="D839" s="80">
        <v>30425082</v>
      </c>
      <c r="E839" s="80">
        <v>43799</v>
      </c>
      <c r="F839" s="80">
        <v>681</v>
      </c>
      <c r="G839" s="80">
        <v>122</v>
      </c>
      <c r="H839" s="80">
        <v>559</v>
      </c>
      <c r="I839" s="80">
        <v>0.82099999999999995</v>
      </c>
      <c r="J839" s="80" t="s">
        <v>440</v>
      </c>
      <c r="K839" s="80">
        <v>78</v>
      </c>
      <c r="L839" s="80">
        <v>0.84599999999999997</v>
      </c>
      <c r="M839" s="80">
        <v>227</v>
      </c>
      <c r="N839" s="80">
        <v>0.41399999999999998</v>
      </c>
    </row>
    <row r="840" spans="1:14" ht="15.75" customHeight="1">
      <c r="A840" s="80" t="s">
        <v>21</v>
      </c>
      <c r="B840" s="80" t="s">
        <v>458</v>
      </c>
      <c r="C840" s="80">
        <v>47830521</v>
      </c>
      <c r="D840" s="80">
        <v>47838848</v>
      </c>
      <c r="E840" s="80">
        <v>8328</v>
      </c>
      <c r="F840" s="80">
        <v>78</v>
      </c>
      <c r="G840" s="80">
        <v>61</v>
      </c>
      <c r="H840" s="80">
        <v>17</v>
      </c>
      <c r="I840" s="80">
        <v>0.218</v>
      </c>
      <c r="J840" s="80" t="s">
        <v>439</v>
      </c>
      <c r="K840" s="80">
        <v>16</v>
      </c>
      <c r="L840" s="80">
        <v>0.5</v>
      </c>
      <c r="M840" s="80">
        <v>2</v>
      </c>
      <c r="N840" s="80">
        <v>0</v>
      </c>
    </row>
    <row r="841" spans="1:14" ht="15.75" customHeight="1">
      <c r="A841" s="80" t="s">
        <v>21</v>
      </c>
      <c r="B841" s="80" t="s">
        <v>458</v>
      </c>
      <c r="C841" s="80">
        <v>47893148</v>
      </c>
      <c r="D841" s="80">
        <v>47904370</v>
      </c>
      <c r="E841" s="80">
        <v>11223</v>
      </c>
      <c r="F841" s="80">
        <v>172</v>
      </c>
      <c r="G841" s="80">
        <v>106</v>
      </c>
      <c r="H841" s="80">
        <v>66</v>
      </c>
      <c r="I841" s="80">
        <v>0.38400000000000001</v>
      </c>
      <c r="J841" s="80" t="s">
        <v>439</v>
      </c>
      <c r="K841" s="80">
        <v>1</v>
      </c>
      <c r="L841" s="80">
        <v>1</v>
      </c>
      <c r="M841" s="80">
        <v>0</v>
      </c>
      <c r="N841" s="80" t="s">
        <v>201</v>
      </c>
    </row>
    <row r="842" spans="1:14" ht="15.75" customHeight="1">
      <c r="A842" s="80" t="s">
        <v>21</v>
      </c>
      <c r="B842" s="80" t="s">
        <v>459</v>
      </c>
      <c r="C842" s="80">
        <v>5010000</v>
      </c>
      <c r="D842" s="80">
        <v>5161215</v>
      </c>
      <c r="E842" s="80">
        <v>151216</v>
      </c>
      <c r="F842" s="80">
        <v>263</v>
      </c>
      <c r="G842" s="80">
        <v>9</v>
      </c>
      <c r="H842" s="80">
        <v>254</v>
      </c>
      <c r="I842" s="80">
        <v>0.96599999999999997</v>
      </c>
      <c r="J842" s="80" t="s">
        <v>440</v>
      </c>
      <c r="K842" s="80">
        <v>0</v>
      </c>
      <c r="L842" s="80" t="s">
        <v>201</v>
      </c>
      <c r="M842" s="80">
        <v>0</v>
      </c>
      <c r="N842" s="80" t="s">
        <v>201</v>
      </c>
    </row>
    <row r="843" spans="1:14" ht="15.75" customHeight="1">
      <c r="A843" s="80" t="s">
        <v>21</v>
      </c>
      <c r="B843" s="80" t="s">
        <v>459</v>
      </c>
      <c r="C843" s="80">
        <v>5216453</v>
      </c>
      <c r="D843" s="80">
        <v>5392970</v>
      </c>
      <c r="E843" s="80">
        <v>176518</v>
      </c>
      <c r="F843" s="80">
        <v>3500</v>
      </c>
      <c r="G843" s="80">
        <v>2423</v>
      </c>
      <c r="H843" s="80">
        <v>1077</v>
      </c>
      <c r="I843" s="80">
        <v>0.308</v>
      </c>
      <c r="J843" s="80" t="s">
        <v>439</v>
      </c>
      <c r="K843" s="80">
        <v>590</v>
      </c>
      <c r="L843" s="80">
        <v>0.65400000000000003</v>
      </c>
      <c r="M843" s="80">
        <v>401</v>
      </c>
      <c r="N843" s="80">
        <v>0.317</v>
      </c>
    </row>
    <row r="844" spans="1:14" ht="15.75" customHeight="1">
      <c r="A844" s="80" t="s">
        <v>21</v>
      </c>
      <c r="B844" s="80" t="s">
        <v>459</v>
      </c>
      <c r="C844" s="80">
        <v>6044557</v>
      </c>
      <c r="D844" s="80">
        <v>6160330</v>
      </c>
      <c r="E844" s="80">
        <v>115774</v>
      </c>
      <c r="F844" s="80">
        <v>198</v>
      </c>
      <c r="G844" s="80">
        <v>1</v>
      </c>
      <c r="H844" s="80">
        <v>197</v>
      </c>
      <c r="I844" s="80">
        <v>0.995</v>
      </c>
      <c r="J844" s="80" t="s">
        <v>440</v>
      </c>
      <c r="K844" s="80">
        <v>0</v>
      </c>
      <c r="L844" s="80" t="s">
        <v>201</v>
      </c>
      <c r="M844" s="80">
        <v>4</v>
      </c>
      <c r="N844" s="80">
        <v>0.75</v>
      </c>
    </row>
    <row r="845" spans="1:14" ht="15.75" customHeight="1">
      <c r="A845" s="80" t="s">
        <v>21</v>
      </c>
      <c r="B845" s="80" t="s">
        <v>459</v>
      </c>
      <c r="C845" s="80">
        <v>6364078</v>
      </c>
      <c r="D845" s="80">
        <v>6376932</v>
      </c>
      <c r="E845" s="80">
        <v>12855</v>
      </c>
      <c r="F845" s="80">
        <v>170</v>
      </c>
      <c r="G845" s="80">
        <v>63</v>
      </c>
      <c r="H845" s="80">
        <v>107</v>
      </c>
      <c r="I845" s="80">
        <v>0.629</v>
      </c>
      <c r="J845" s="80" t="s">
        <v>439</v>
      </c>
      <c r="K845" s="80">
        <v>11</v>
      </c>
      <c r="L845" s="80">
        <v>0.45500000000000002</v>
      </c>
      <c r="M845" s="80">
        <v>22</v>
      </c>
      <c r="N845" s="80">
        <v>0.13600000000000001</v>
      </c>
    </row>
    <row r="846" spans="1:14" ht="15.75" customHeight="1">
      <c r="A846" s="80" t="s">
        <v>21</v>
      </c>
      <c r="B846" s="80" t="s">
        <v>459</v>
      </c>
      <c r="C846" s="80">
        <v>7205054</v>
      </c>
      <c r="D846" s="80">
        <v>7338002</v>
      </c>
      <c r="E846" s="80">
        <v>132949</v>
      </c>
      <c r="F846" s="80">
        <v>2247</v>
      </c>
      <c r="G846" s="80">
        <v>1384</v>
      </c>
      <c r="H846" s="80">
        <v>863</v>
      </c>
      <c r="I846" s="80">
        <v>0.38400000000000001</v>
      </c>
      <c r="J846" s="80" t="s">
        <v>439</v>
      </c>
      <c r="K846" s="80">
        <v>477</v>
      </c>
      <c r="L846" s="80">
        <v>0.52200000000000002</v>
      </c>
      <c r="M846" s="80">
        <v>466</v>
      </c>
      <c r="N846" s="80">
        <v>0.35799999999999998</v>
      </c>
    </row>
    <row r="847" spans="1:14" ht="15.75" customHeight="1">
      <c r="A847" s="80" t="s">
        <v>21</v>
      </c>
      <c r="B847" s="80" t="s">
        <v>459</v>
      </c>
      <c r="C847" s="80">
        <v>7913937</v>
      </c>
      <c r="D847" s="80">
        <v>8421105</v>
      </c>
      <c r="E847" s="80">
        <v>507169</v>
      </c>
      <c r="F847" s="80">
        <v>9517</v>
      </c>
      <c r="G847" s="80">
        <v>5677</v>
      </c>
      <c r="H847" s="80">
        <v>3840</v>
      </c>
      <c r="I847" s="80">
        <v>0.40300000000000002</v>
      </c>
      <c r="J847" s="80" t="s">
        <v>439</v>
      </c>
      <c r="K847" s="80">
        <v>928</v>
      </c>
      <c r="L847" s="80">
        <v>0.22600000000000001</v>
      </c>
      <c r="M847" s="80">
        <v>570</v>
      </c>
      <c r="N847" s="80">
        <v>0.4</v>
      </c>
    </row>
    <row r="848" spans="1:14" ht="15.75" customHeight="1">
      <c r="A848" s="80" t="s">
        <v>21</v>
      </c>
      <c r="B848" s="80" t="s">
        <v>459</v>
      </c>
      <c r="C848" s="80">
        <v>8522724</v>
      </c>
      <c r="D848" s="80">
        <v>8706066</v>
      </c>
      <c r="E848" s="80">
        <v>183343</v>
      </c>
      <c r="F848" s="80">
        <v>446</v>
      </c>
      <c r="G848" s="80">
        <v>156</v>
      </c>
      <c r="H848" s="80">
        <v>290</v>
      </c>
      <c r="I848" s="80">
        <v>0.65</v>
      </c>
      <c r="J848" s="80" t="s">
        <v>439</v>
      </c>
      <c r="K848" s="80">
        <v>18</v>
      </c>
      <c r="L848" s="80">
        <v>0.33300000000000002</v>
      </c>
      <c r="M848" s="80">
        <v>17</v>
      </c>
      <c r="N848" s="80">
        <v>0.47099999999999997</v>
      </c>
    </row>
    <row r="849" spans="1:14" ht="15.75" customHeight="1">
      <c r="A849" s="80" t="s">
        <v>21</v>
      </c>
      <c r="B849" s="80" t="s">
        <v>459</v>
      </c>
      <c r="C849" s="80">
        <v>8756970</v>
      </c>
      <c r="D849" s="80">
        <v>10814538</v>
      </c>
      <c r="E849" s="80">
        <v>2057569</v>
      </c>
      <c r="F849" s="80">
        <v>31886</v>
      </c>
      <c r="G849" s="80">
        <v>14851</v>
      </c>
      <c r="H849" s="80">
        <v>17035</v>
      </c>
      <c r="I849" s="80">
        <v>0.53400000000000003</v>
      </c>
      <c r="J849" s="80" t="s">
        <v>439</v>
      </c>
      <c r="K849" s="80">
        <v>3023</v>
      </c>
      <c r="L849" s="80">
        <v>0.48</v>
      </c>
      <c r="M849" s="80">
        <v>3204</v>
      </c>
      <c r="N849" s="80">
        <v>0.46400000000000002</v>
      </c>
    </row>
    <row r="850" spans="1:14" ht="15.75" customHeight="1">
      <c r="A850" s="80" t="s">
        <v>21</v>
      </c>
      <c r="B850" s="80" t="s">
        <v>459</v>
      </c>
      <c r="C850" s="80">
        <v>12965811</v>
      </c>
      <c r="D850" s="80">
        <v>13138087</v>
      </c>
      <c r="E850" s="80">
        <v>172277</v>
      </c>
      <c r="F850" s="80">
        <v>1630</v>
      </c>
      <c r="G850" s="80">
        <v>1165</v>
      </c>
      <c r="H850" s="80">
        <v>465</v>
      </c>
      <c r="I850" s="80">
        <v>0.28499999999999998</v>
      </c>
      <c r="J850" s="80" t="s">
        <v>439</v>
      </c>
      <c r="K850" s="80">
        <v>64</v>
      </c>
      <c r="L850" s="80">
        <v>0.32800000000000001</v>
      </c>
      <c r="M850" s="80">
        <v>27</v>
      </c>
      <c r="N850" s="80">
        <v>0.40699999999999997</v>
      </c>
    </row>
    <row r="851" spans="1:14" ht="15.75" customHeight="1">
      <c r="A851" s="80" t="s">
        <v>21</v>
      </c>
      <c r="B851" s="80" t="s">
        <v>459</v>
      </c>
      <c r="C851" s="80">
        <v>40024025</v>
      </c>
      <c r="D851" s="80">
        <v>40038796</v>
      </c>
      <c r="E851" s="80">
        <v>14772</v>
      </c>
      <c r="F851" s="80">
        <v>133</v>
      </c>
      <c r="G851" s="80">
        <v>7</v>
      </c>
      <c r="H851" s="80">
        <v>126</v>
      </c>
      <c r="I851" s="80">
        <v>0.94699999999999995</v>
      </c>
      <c r="J851" s="80" t="s">
        <v>440</v>
      </c>
      <c r="K851" s="80">
        <v>0</v>
      </c>
      <c r="L851" s="80" t="s">
        <v>201</v>
      </c>
      <c r="M851" s="80">
        <v>10</v>
      </c>
      <c r="N851" s="80">
        <v>0.4</v>
      </c>
    </row>
    <row r="852" spans="1:14" ht="15.75" customHeight="1">
      <c r="A852" s="80" t="s">
        <v>21</v>
      </c>
      <c r="B852" s="80" t="s">
        <v>460</v>
      </c>
      <c r="C852" s="80">
        <v>10510000</v>
      </c>
      <c r="D852" s="80">
        <v>11378057</v>
      </c>
      <c r="E852" s="80">
        <v>868058</v>
      </c>
      <c r="F852" s="80">
        <v>7225</v>
      </c>
      <c r="G852" s="80">
        <v>3591</v>
      </c>
      <c r="H852" s="80">
        <v>3634</v>
      </c>
      <c r="I852" s="80">
        <v>0.503</v>
      </c>
      <c r="J852" s="80" t="s">
        <v>439</v>
      </c>
      <c r="K852" s="80">
        <v>822</v>
      </c>
      <c r="L852" s="80">
        <v>0.46</v>
      </c>
      <c r="M852" s="80">
        <v>872</v>
      </c>
      <c r="N852" s="80">
        <v>0.625</v>
      </c>
    </row>
    <row r="853" spans="1:14" ht="15.75" customHeight="1">
      <c r="A853" s="80" t="s">
        <v>21</v>
      </c>
      <c r="B853" s="80" t="s">
        <v>460</v>
      </c>
      <c r="C853" s="80">
        <v>11547337</v>
      </c>
      <c r="D853" s="80">
        <v>12903546</v>
      </c>
      <c r="E853" s="80">
        <v>1356210</v>
      </c>
      <c r="F853" s="80">
        <v>7819</v>
      </c>
      <c r="G853" s="80">
        <v>3155</v>
      </c>
      <c r="H853" s="80">
        <v>4664</v>
      </c>
      <c r="I853" s="80">
        <v>0.59599999999999997</v>
      </c>
      <c r="J853" s="80" t="s">
        <v>439</v>
      </c>
      <c r="K853" s="80">
        <v>1153</v>
      </c>
      <c r="L853" s="80">
        <v>0.56399999999999995</v>
      </c>
      <c r="M853" s="80">
        <v>1190</v>
      </c>
      <c r="N853" s="80">
        <v>0.49299999999999999</v>
      </c>
    </row>
    <row r="854" spans="1:14" ht="15.75" customHeight="1">
      <c r="A854" s="80" t="s">
        <v>21</v>
      </c>
      <c r="B854" s="80" t="s">
        <v>460</v>
      </c>
      <c r="C854" s="80">
        <v>15665456</v>
      </c>
      <c r="D854" s="80">
        <v>15831552</v>
      </c>
      <c r="E854" s="80">
        <v>166097</v>
      </c>
      <c r="F854" s="80">
        <v>757</v>
      </c>
      <c r="G854" s="80">
        <v>539</v>
      </c>
      <c r="H854" s="80">
        <v>218</v>
      </c>
      <c r="I854" s="80">
        <v>0.28799999999999998</v>
      </c>
      <c r="J854" s="80" t="s">
        <v>439</v>
      </c>
      <c r="K854" s="80">
        <v>29</v>
      </c>
      <c r="L854" s="80">
        <v>0.621</v>
      </c>
      <c r="M854" s="80">
        <v>13</v>
      </c>
      <c r="N854" s="80">
        <v>0.23100000000000001</v>
      </c>
    </row>
    <row r="855" spans="1:14" ht="15.75" customHeight="1">
      <c r="A855" s="80" t="s">
        <v>21</v>
      </c>
      <c r="B855" s="80" t="s">
        <v>460</v>
      </c>
      <c r="C855" s="80">
        <v>18339129</v>
      </c>
      <c r="D855" s="80">
        <v>18885770</v>
      </c>
      <c r="E855" s="80">
        <v>546642</v>
      </c>
      <c r="F855" s="80">
        <v>880</v>
      </c>
      <c r="G855" s="80">
        <v>426</v>
      </c>
      <c r="H855" s="80">
        <v>454</v>
      </c>
      <c r="I855" s="80">
        <v>0.51600000000000001</v>
      </c>
      <c r="J855" s="80" t="s">
        <v>439</v>
      </c>
      <c r="K855" s="80">
        <v>6</v>
      </c>
      <c r="L855" s="80">
        <v>1</v>
      </c>
      <c r="M855" s="80">
        <v>13</v>
      </c>
      <c r="N855" s="80">
        <v>0.61499999999999999</v>
      </c>
    </row>
    <row r="856" spans="1:14" ht="15.75" customHeight="1">
      <c r="A856" s="80" t="s">
        <v>21</v>
      </c>
      <c r="B856" s="80" t="s">
        <v>460</v>
      </c>
      <c r="C856" s="80">
        <v>21113235</v>
      </c>
      <c r="D856" s="80">
        <v>21331343</v>
      </c>
      <c r="E856" s="80">
        <v>218109</v>
      </c>
      <c r="F856" s="80">
        <v>485</v>
      </c>
      <c r="G856" s="80">
        <v>351</v>
      </c>
      <c r="H856" s="80">
        <v>134</v>
      </c>
      <c r="I856" s="80">
        <v>0.27600000000000002</v>
      </c>
      <c r="J856" s="80" t="s">
        <v>439</v>
      </c>
      <c r="K856" s="80">
        <v>11</v>
      </c>
      <c r="L856" s="80">
        <v>0.36399999999999999</v>
      </c>
      <c r="M856" s="80">
        <v>5</v>
      </c>
      <c r="N856" s="80">
        <v>0.4</v>
      </c>
    </row>
    <row r="857" spans="1:14" ht="15.75" customHeight="1">
      <c r="A857" s="80" t="s">
        <v>21</v>
      </c>
      <c r="B857" s="80" t="s">
        <v>460</v>
      </c>
      <c r="C857" s="80">
        <v>21382784</v>
      </c>
      <c r="D857" s="80">
        <v>21442146</v>
      </c>
      <c r="E857" s="80">
        <v>59363</v>
      </c>
      <c r="F857" s="80">
        <v>113</v>
      </c>
      <c r="G857" s="80">
        <v>57</v>
      </c>
      <c r="H857" s="80">
        <v>56</v>
      </c>
      <c r="I857" s="80">
        <v>0.496</v>
      </c>
      <c r="J857" s="80" t="s">
        <v>439</v>
      </c>
      <c r="K857" s="80">
        <v>0</v>
      </c>
      <c r="L857" s="80" t="s">
        <v>201</v>
      </c>
      <c r="M857" s="80">
        <v>0</v>
      </c>
      <c r="N857" s="80" t="s">
        <v>201</v>
      </c>
    </row>
    <row r="858" spans="1:14" ht="15.75" customHeight="1">
      <c r="A858" s="80" t="s">
        <v>21</v>
      </c>
      <c r="B858" s="80" t="s">
        <v>460</v>
      </c>
      <c r="C858" s="80">
        <v>21442965</v>
      </c>
      <c r="D858" s="80">
        <v>21496091</v>
      </c>
      <c r="E858" s="80">
        <v>53127</v>
      </c>
      <c r="F858" s="80">
        <v>304</v>
      </c>
      <c r="G858" s="80">
        <v>11</v>
      </c>
      <c r="H858" s="80">
        <v>293</v>
      </c>
      <c r="I858" s="80">
        <v>0.96399999999999997</v>
      </c>
      <c r="J858" s="80" t="s">
        <v>440</v>
      </c>
      <c r="K858" s="80">
        <v>3</v>
      </c>
      <c r="L858" s="80">
        <v>0</v>
      </c>
      <c r="M858" s="80">
        <v>35</v>
      </c>
      <c r="N858" s="80">
        <v>0.51400000000000001</v>
      </c>
    </row>
    <row r="859" spans="1:14" ht="15.75" customHeight="1">
      <c r="A859" s="80" t="s">
        <v>21</v>
      </c>
      <c r="B859" s="80" t="s">
        <v>460</v>
      </c>
      <c r="C859" s="80">
        <v>23949470</v>
      </c>
      <c r="D859" s="80">
        <v>23963321</v>
      </c>
      <c r="E859" s="80">
        <v>13852</v>
      </c>
      <c r="F859" s="80">
        <v>36</v>
      </c>
      <c r="G859" s="80">
        <v>0</v>
      </c>
      <c r="H859" s="80">
        <v>36</v>
      </c>
      <c r="I859" s="80">
        <v>1</v>
      </c>
      <c r="J859" s="80" t="s">
        <v>201</v>
      </c>
      <c r="K859" s="80">
        <v>0</v>
      </c>
      <c r="L859" s="80" t="s">
        <v>201</v>
      </c>
      <c r="M859" s="80">
        <v>0</v>
      </c>
      <c r="N859" s="80" t="s">
        <v>201</v>
      </c>
    </row>
    <row r="860" spans="1:14" ht="15.75" customHeight="1">
      <c r="A860" s="80" t="s">
        <v>23</v>
      </c>
      <c r="B860" s="80" t="s">
        <v>438</v>
      </c>
      <c r="C860" s="80">
        <v>10408</v>
      </c>
      <c r="D860" s="80">
        <v>634397</v>
      </c>
      <c r="E860" s="80">
        <v>623990</v>
      </c>
      <c r="F860" s="80">
        <v>1507</v>
      </c>
      <c r="G860" s="80">
        <v>948</v>
      </c>
      <c r="H860" s="80">
        <v>559</v>
      </c>
      <c r="I860" s="80">
        <v>0.371</v>
      </c>
      <c r="J860" s="80" t="s">
        <v>439</v>
      </c>
      <c r="K860" s="80">
        <v>106</v>
      </c>
      <c r="L860" s="80">
        <v>0.71699999999999997</v>
      </c>
      <c r="M860" s="80">
        <v>85</v>
      </c>
      <c r="N860" s="80">
        <v>0.68200000000000005</v>
      </c>
    </row>
    <row r="861" spans="1:14" ht="15.75" customHeight="1">
      <c r="A861" s="80" t="s">
        <v>23</v>
      </c>
      <c r="B861" s="80" t="s">
        <v>438</v>
      </c>
      <c r="C861" s="80">
        <v>13104310</v>
      </c>
      <c r="D861" s="80">
        <v>13122300</v>
      </c>
      <c r="E861" s="80">
        <v>17991</v>
      </c>
      <c r="F861" s="80">
        <v>225</v>
      </c>
      <c r="G861" s="80">
        <v>111</v>
      </c>
      <c r="H861" s="80">
        <v>114</v>
      </c>
      <c r="I861" s="80">
        <v>0.50700000000000001</v>
      </c>
      <c r="J861" s="80" t="s">
        <v>439</v>
      </c>
      <c r="K861" s="80">
        <v>15</v>
      </c>
      <c r="L861" s="80">
        <v>0</v>
      </c>
      <c r="M861" s="80">
        <v>22</v>
      </c>
      <c r="N861" s="80">
        <v>1</v>
      </c>
    </row>
    <row r="862" spans="1:14" ht="15.75" customHeight="1">
      <c r="A862" s="80" t="s">
        <v>23</v>
      </c>
      <c r="B862" s="80" t="s">
        <v>438</v>
      </c>
      <c r="C862" s="80">
        <v>13157977</v>
      </c>
      <c r="D862" s="80">
        <v>13320983</v>
      </c>
      <c r="E862" s="80">
        <v>163007</v>
      </c>
      <c r="F862" s="80">
        <v>503</v>
      </c>
      <c r="G862" s="80">
        <v>354</v>
      </c>
      <c r="H862" s="80">
        <v>149</v>
      </c>
      <c r="I862" s="80">
        <v>0.29599999999999999</v>
      </c>
      <c r="J862" s="80" t="s">
        <v>439</v>
      </c>
      <c r="K862" s="80">
        <v>43</v>
      </c>
      <c r="L862" s="80">
        <v>0.46500000000000002</v>
      </c>
      <c r="M862" s="80">
        <v>7</v>
      </c>
      <c r="N862" s="80">
        <v>0</v>
      </c>
    </row>
    <row r="863" spans="1:14" ht="15.75" customHeight="1">
      <c r="A863" s="80" t="s">
        <v>23</v>
      </c>
      <c r="B863" s="80" t="s">
        <v>438</v>
      </c>
      <c r="C863" s="80">
        <v>16549762</v>
      </c>
      <c r="D863" s="80">
        <v>16948282</v>
      </c>
      <c r="E863" s="80">
        <v>398521</v>
      </c>
      <c r="F863" s="80">
        <v>7287</v>
      </c>
      <c r="G863" s="80">
        <v>3351</v>
      </c>
      <c r="H863" s="80">
        <v>3936</v>
      </c>
      <c r="I863" s="80">
        <v>0.54</v>
      </c>
      <c r="J863" s="80" t="s">
        <v>439</v>
      </c>
      <c r="K863" s="80">
        <v>580</v>
      </c>
      <c r="L863" s="80">
        <v>0.77100000000000002</v>
      </c>
      <c r="M863" s="80">
        <v>664</v>
      </c>
      <c r="N863" s="80">
        <v>0.31</v>
      </c>
    </row>
    <row r="864" spans="1:14" ht="15.75" customHeight="1">
      <c r="A864" s="80" t="s">
        <v>23</v>
      </c>
      <c r="B864" s="80" t="s">
        <v>438</v>
      </c>
      <c r="C864" s="80">
        <v>103603323</v>
      </c>
      <c r="D864" s="80">
        <v>103773686</v>
      </c>
      <c r="E864" s="80">
        <v>170364</v>
      </c>
      <c r="F864" s="80">
        <v>370</v>
      </c>
      <c r="G864" s="80">
        <v>295</v>
      </c>
      <c r="H864" s="80">
        <v>75</v>
      </c>
      <c r="I864" s="80">
        <v>0.20300000000000001</v>
      </c>
      <c r="J864" s="80" t="s">
        <v>439</v>
      </c>
      <c r="K864" s="80">
        <v>28</v>
      </c>
      <c r="L864" s="80">
        <v>0.71399999999999997</v>
      </c>
      <c r="M864" s="80">
        <v>0</v>
      </c>
      <c r="N864" s="80" t="s">
        <v>201</v>
      </c>
    </row>
    <row r="865" spans="1:14" ht="15.75" customHeight="1">
      <c r="A865" s="80" t="s">
        <v>23</v>
      </c>
      <c r="B865" s="80" t="s">
        <v>438</v>
      </c>
      <c r="C865" s="80">
        <v>108311832</v>
      </c>
      <c r="D865" s="80">
        <v>108385460</v>
      </c>
      <c r="E865" s="80">
        <v>73629</v>
      </c>
      <c r="F865" s="80">
        <v>738</v>
      </c>
      <c r="G865" s="80">
        <v>403</v>
      </c>
      <c r="H865" s="80">
        <v>335</v>
      </c>
      <c r="I865" s="80">
        <v>0.45400000000000001</v>
      </c>
      <c r="J865" s="80" t="s">
        <v>439</v>
      </c>
      <c r="K865" s="80">
        <v>31</v>
      </c>
      <c r="L865" s="80">
        <v>0</v>
      </c>
      <c r="M865" s="80">
        <v>33</v>
      </c>
      <c r="N865" s="80">
        <v>1</v>
      </c>
    </row>
    <row r="866" spans="1:14" ht="15.75" customHeight="1">
      <c r="A866" s="80" t="s">
        <v>23</v>
      </c>
      <c r="B866" s="80" t="s">
        <v>438</v>
      </c>
      <c r="C866" s="80">
        <v>120319721</v>
      </c>
      <c r="D866" s="80">
        <v>120586385</v>
      </c>
      <c r="E866" s="80">
        <v>266665</v>
      </c>
      <c r="F866" s="80">
        <v>1582</v>
      </c>
      <c r="G866" s="80">
        <v>812</v>
      </c>
      <c r="H866" s="80">
        <v>770</v>
      </c>
      <c r="I866" s="80">
        <v>0.48699999999999999</v>
      </c>
      <c r="J866" s="80" t="s">
        <v>439</v>
      </c>
      <c r="K866" s="80">
        <v>118</v>
      </c>
      <c r="L866" s="80">
        <v>3.4000000000000002E-2</v>
      </c>
      <c r="M866" s="80">
        <v>127</v>
      </c>
      <c r="N866" s="80">
        <v>0.97599999999999998</v>
      </c>
    </row>
    <row r="867" spans="1:14" ht="15.75" customHeight="1">
      <c r="A867" s="80" t="s">
        <v>23</v>
      </c>
      <c r="B867" s="80" t="s">
        <v>438</v>
      </c>
      <c r="C867" s="80">
        <v>120625040</v>
      </c>
      <c r="D867" s="80">
        <v>120675556</v>
      </c>
      <c r="E867" s="80">
        <v>50517</v>
      </c>
      <c r="F867" s="80">
        <v>198</v>
      </c>
      <c r="G867" s="80">
        <v>108</v>
      </c>
      <c r="H867" s="80">
        <v>90</v>
      </c>
      <c r="I867" s="80">
        <v>0.45500000000000002</v>
      </c>
      <c r="J867" s="80" t="s">
        <v>439</v>
      </c>
      <c r="K867" s="80">
        <v>9</v>
      </c>
      <c r="L867" s="80">
        <v>1</v>
      </c>
      <c r="M867" s="80">
        <v>11</v>
      </c>
      <c r="N867" s="80">
        <v>0.182</v>
      </c>
    </row>
    <row r="868" spans="1:14" ht="15.75" customHeight="1">
      <c r="A868" s="80" t="s">
        <v>23</v>
      </c>
      <c r="B868" s="80" t="s">
        <v>438</v>
      </c>
      <c r="C868" s="80">
        <v>121971516</v>
      </c>
      <c r="D868" s="80">
        <v>122503144</v>
      </c>
      <c r="E868" s="80">
        <v>531629</v>
      </c>
      <c r="F868" s="80">
        <v>835</v>
      </c>
      <c r="G868" s="80">
        <v>13</v>
      </c>
      <c r="H868" s="80">
        <v>822</v>
      </c>
      <c r="I868" s="80">
        <v>0.98399999999999999</v>
      </c>
      <c r="J868" s="80" t="s">
        <v>440</v>
      </c>
      <c r="K868" s="80">
        <v>1</v>
      </c>
      <c r="L868" s="80">
        <v>1</v>
      </c>
      <c r="M868" s="80">
        <v>7</v>
      </c>
      <c r="N868" s="80">
        <v>0.42899999999999999</v>
      </c>
    </row>
    <row r="869" spans="1:14" ht="15.75" customHeight="1">
      <c r="A869" s="80" t="s">
        <v>23</v>
      </c>
      <c r="B869" s="80" t="s">
        <v>438</v>
      </c>
      <c r="C869" s="80">
        <v>122503374</v>
      </c>
      <c r="D869" s="80">
        <v>124784362</v>
      </c>
      <c r="E869" s="80">
        <v>2280989</v>
      </c>
      <c r="F869" s="80">
        <v>44520</v>
      </c>
      <c r="G869" s="80">
        <v>32074</v>
      </c>
      <c r="H869" s="80">
        <v>12446</v>
      </c>
      <c r="I869" s="80">
        <v>0.28000000000000003</v>
      </c>
      <c r="J869" s="80" t="s">
        <v>439</v>
      </c>
      <c r="K869" s="80">
        <v>985</v>
      </c>
      <c r="L869" s="80">
        <v>0.51600000000000001</v>
      </c>
      <c r="M869" s="80">
        <v>474</v>
      </c>
      <c r="N869" s="80">
        <v>0.56999999999999995</v>
      </c>
    </row>
    <row r="870" spans="1:14" ht="15.75" customHeight="1">
      <c r="A870" s="80" t="s">
        <v>23</v>
      </c>
      <c r="B870" s="80" t="s">
        <v>438</v>
      </c>
      <c r="C870" s="80">
        <v>124786678</v>
      </c>
      <c r="D870" s="80">
        <v>124932677</v>
      </c>
      <c r="E870" s="80">
        <v>146000</v>
      </c>
      <c r="F870" s="80">
        <v>1152</v>
      </c>
      <c r="G870" s="80">
        <v>18</v>
      </c>
      <c r="H870" s="80">
        <v>1134</v>
      </c>
      <c r="I870" s="80">
        <v>0.98399999999999999</v>
      </c>
      <c r="J870" s="80" t="s">
        <v>440</v>
      </c>
      <c r="K870" s="80">
        <v>0</v>
      </c>
      <c r="L870" s="80" t="s">
        <v>201</v>
      </c>
      <c r="M870" s="80">
        <v>42</v>
      </c>
      <c r="N870" s="80">
        <v>0.54800000000000004</v>
      </c>
    </row>
    <row r="871" spans="1:14" ht="15.75" customHeight="1">
      <c r="A871" s="80" t="s">
        <v>23</v>
      </c>
      <c r="B871" s="80" t="s">
        <v>438</v>
      </c>
      <c r="C871" s="80">
        <v>125079509</v>
      </c>
      <c r="D871" s="80">
        <v>125085625</v>
      </c>
      <c r="E871" s="80">
        <v>6117</v>
      </c>
      <c r="F871" s="80">
        <v>355</v>
      </c>
      <c r="G871" s="80">
        <v>216</v>
      </c>
      <c r="H871" s="80">
        <v>139</v>
      </c>
      <c r="I871" s="80">
        <v>0.39200000000000002</v>
      </c>
      <c r="J871" s="80" t="s">
        <v>439</v>
      </c>
      <c r="K871" s="80">
        <v>124</v>
      </c>
      <c r="L871" s="80">
        <v>0.67700000000000005</v>
      </c>
      <c r="M871" s="80">
        <v>74</v>
      </c>
      <c r="N871" s="80">
        <v>0.32400000000000001</v>
      </c>
    </row>
    <row r="872" spans="1:14" ht="15.75" customHeight="1">
      <c r="A872" s="80" t="s">
        <v>23</v>
      </c>
      <c r="B872" s="80" t="s">
        <v>438</v>
      </c>
      <c r="C872" s="80">
        <v>125162235</v>
      </c>
      <c r="D872" s="80">
        <v>125171039</v>
      </c>
      <c r="E872" s="80">
        <v>8805</v>
      </c>
      <c r="F872" s="80">
        <v>566</v>
      </c>
      <c r="G872" s="80">
        <v>405</v>
      </c>
      <c r="H872" s="80">
        <v>161</v>
      </c>
      <c r="I872" s="80">
        <v>0.28399999999999997</v>
      </c>
      <c r="J872" s="80" t="s">
        <v>439</v>
      </c>
      <c r="K872" s="80">
        <v>130</v>
      </c>
      <c r="L872" s="80">
        <v>0.42299999999999999</v>
      </c>
      <c r="M872" s="80">
        <v>82</v>
      </c>
      <c r="N872" s="80">
        <v>0.92700000000000005</v>
      </c>
    </row>
    <row r="873" spans="1:14" ht="15.75" customHeight="1">
      <c r="A873" s="80" t="s">
        <v>23</v>
      </c>
      <c r="B873" s="80" t="s">
        <v>438</v>
      </c>
      <c r="C873" s="80">
        <v>125178761</v>
      </c>
      <c r="D873" s="80">
        <v>125181028</v>
      </c>
      <c r="E873" s="80">
        <v>2268</v>
      </c>
      <c r="F873" s="80">
        <v>13579</v>
      </c>
      <c r="G873" s="80">
        <v>2523</v>
      </c>
      <c r="H873" s="80">
        <v>11056</v>
      </c>
      <c r="I873" s="80">
        <v>0.81399999999999995</v>
      </c>
      <c r="J873" s="80" t="s">
        <v>440</v>
      </c>
      <c r="K873" s="80">
        <v>0</v>
      </c>
      <c r="L873" s="80" t="s">
        <v>201</v>
      </c>
      <c r="M873" s="80">
        <v>0</v>
      </c>
      <c r="N873" s="80" t="s">
        <v>201</v>
      </c>
    </row>
    <row r="874" spans="1:14" ht="15.75" customHeight="1">
      <c r="A874" s="80" t="s">
        <v>23</v>
      </c>
      <c r="B874" s="80" t="s">
        <v>438</v>
      </c>
      <c r="C874" s="80">
        <v>125181078</v>
      </c>
      <c r="D874" s="80">
        <v>125183232</v>
      </c>
      <c r="E874" s="80">
        <v>2155</v>
      </c>
      <c r="F874" s="80">
        <v>2712</v>
      </c>
      <c r="G874" s="80">
        <v>936</v>
      </c>
      <c r="H874" s="80">
        <v>1776</v>
      </c>
      <c r="I874" s="80">
        <v>0.65500000000000003</v>
      </c>
      <c r="J874" s="80" t="s">
        <v>439</v>
      </c>
      <c r="K874" s="80">
        <v>41</v>
      </c>
      <c r="L874" s="80">
        <v>0.48799999999999999</v>
      </c>
      <c r="M874" s="80">
        <v>207</v>
      </c>
      <c r="N874" s="80">
        <v>0.217</v>
      </c>
    </row>
    <row r="875" spans="1:14" ht="15.75" customHeight="1">
      <c r="A875" s="80" t="s">
        <v>23</v>
      </c>
      <c r="B875" s="80" t="s">
        <v>438</v>
      </c>
      <c r="C875" s="80">
        <v>143184587</v>
      </c>
      <c r="D875" s="80">
        <v>143207216</v>
      </c>
      <c r="E875" s="80">
        <v>22630</v>
      </c>
      <c r="F875" s="80">
        <v>4351</v>
      </c>
      <c r="G875" s="80">
        <v>2932</v>
      </c>
      <c r="H875" s="80">
        <v>1419</v>
      </c>
      <c r="I875" s="80">
        <v>0.32600000000000001</v>
      </c>
      <c r="J875" s="80" t="s">
        <v>439</v>
      </c>
      <c r="K875" s="80">
        <v>56</v>
      </c>
      <c r="L875" s="80">
        <v>0.98199999999999998</v>
      </c>
      <c r="M875" s="80">
        <v>0</v>
      </c>
      <c r="N875" s="80" t="s">
        <v>201</v>
      </c>
    </row>
    <row r="876" spans="1:14" ht="15.75" customHeight="1">
      <c r="A876" s="80" t="s">
        <v>23</v>
      </c>
      <c r="B876" s="80" t="s">
        <v>438</v>
      </c>
      <c r="C876" s="80">
        <v>143208401</v>
      </c>
      <c r="D876" s="80">
        <v>143211317</v>
      </c>
      <c r="E876" s="80">
        <v>2917</v>
      </c>
      <c r="F876" s="80">
        <v>277</v>
      </c>
      <c r="G876" s="80">
        <v>28</v>
      </c>
      <c r="H876" s="80">
        <v>249</v>
      </c>
      <c r="I876" s="80">
        <v>0.89900000000000002</v>
      </c>
      <c r="J876" s="80" t="s">
        <v>440</v>
      </c>
      <c r="K876" s="80">
        <v>0</v>
      </c>
      <c r="L876" s="80" t="s">
        <v>201</v>
      </c>
      <c r="M876" s="80">
        <v>0</v>
      </c>
      <c r="N876" s="80" t="s">
        <v>201</v>
      </c>
    </row>
    <row r="877" spans="1:14" ht="15.75" customHeight="1">
      <c r="A877" s="80" t="s">
        <v>23</v>
      </c>
      <c r="B877" s="80" t="s">
        <v>438</v>
      </c>
      <c r="C877" s="80">
        <v>143211368</v>
      </c>
      <c r="D877" s="80">
        <v>143243050</v>
      </c>
      <c r="E877" s="80">
        <v>31683</v>
      </c>
      <c r="F877" s="80">
        <v>16448</v>
      </c>
      <c r="G877" s="80">
        <v>11586</v>
      </c>
      <c r="H877" s="80">
        <v>4862</v>
      </c>
      <c r="I877" s="80">
        <v>0.29599999999999999</v>
      </c>
      <c r="J877" s="80" t="s">
        <v>439</v>
      </c>
      <c r="K877" s="80">
        <v>623</v>
      </c>
      <c r="L877" s="80">
        <v>0.69799999999999995</v>
      </c>
      <c r="M877" s="80">
        <v>528</v>
      </c>
      <c r="N877" s="80">
        <v>0.502</v>
      </c>
    </row>
    <row r="878" spans="1:14" ht="15.75" customHeight="1">
      <c r="A878" s="80" t="s">
        <v>23</v>
      </c>
      <c r="B878" s="80" t="s">
        <v>438</v>
      </c>
      <c r="C878" s="80">
        <v>143243054</v>
      </c>
      <c r="D878" s="80">
        <v>143258973</v>
      </c>
      <c r="E878" s="80">
        <v>15920</v>
      </c>
      <c r="F878" s="80">
        <v>3347</v>
      </c>
      <c r="G878" s="80">
        <v>953</v>
      </c>
      <c r="H878" s="80">
        <v>2394</v>
      </c>
      <c r="I878" s="80">
        <v>0.71499999999999997</v>
      </c>
      <c r="J878" s="80" t="s">
        <v>439</v>
      </c>
      <c r="K878" s="80">
        <v>14</v>
      </c>
      <c r="L878" s="80">
        <v>0.85699999999999998</v>
      </c>
      <c r="M878" s="80">
        <v>51</v>
      </c>
      <c r="N878" s="80">
        <v>0.255</v>
      </c>
    </row>
    <row r="879" spans="1:14" ht="15.75" customHeight="1">
      <c r="A879" s="80" t="s">
        <v>23</v>
      </c>
      <c r="B879" s="80" t="s">
        <v>438</v>
      </c>
      <c r="C879" s="80">
        <v>143260028</v>
      </c>
      <c r="D879" s="80">
        <v>143530288</v>
      </c>
      <c r="E879" s="80">
        <v>270261</v>
      </c>
      <c r="F879" s="80">
        <v>5141</v>
      </c>
      <c r="G879" s="80">
        <v>3647</v>
      </c>
      <c r="H879" s="80">
        <v>1494</v>
      </c>
      <c r="I879" s="80">
        <v>0.29099999999999998</v>
      </c>
      <c r="J879" s="80" t="s">
        <v>439</v>
      </c>
      <c r="K879" s="80">
        <v>184</v>
      </c>
      <c r="L879" s="80">
        <v>0.52200000000000002</v>
      </c>
      <c r="M879" s="80">
        <v>53</v>
      </c>
      <c r="N879" s="80">
        <v>5.7000000000000002E-2</v>
      </c>
    </row>
    <row r="880" spans="1:14" ht="15.75" customHeight="1">
      <c r="A880" s="80" t="s">
        <v>23</v>
      </c>
      <c r="B880" s="80" t="s">
        <v>438</v>
      </c>
      <c r="C880" s="80">
        <v>144100629</v>
      </c>
      <c r="D880" s="80">
        <v>144111844</v>
      </c>
      <c r="E880" s="80">
        <v>11216</v>
      </c>
      <c r="F880" s="80">
        <v>518</v>
      </c>
      <c r="G880" s="80">
        <v>344</v>
      </c>
      <c r="H880" s="80">
        <v>174</v>
      </c>
      <c r="I880" s="80">
        <v>0.33600000000000002</v>
      </c>
      <c r="J880" s="80" t="s">
        <v>439</v>
      </c>
      <c r="K880" s="80">
        <v>0</v>
      </c>
      <c r="L880" s="80" t="s">
        <v>201</v>
      </c>
      <c r="M880" s="80">
        <v>0</v>
      </c>
      <c r="N880" s="80" t="s">
        <v>201</v>
      </c>
    </row>
    <row r="881" spans="1:14" ht="15.75" customHeight="1">
      <c r="A881" s="80" t="s">
        <v>23</v>
      </c>
      <c r="B881" s="80" t="s">
        <v>438</v>
      </c>
      <c r="C881" s="80">
        <v>144396405</v>
      </c>
      <c r="D881" s="80">
        <v>144577846</v>
      </c>
      <c r="E881" s="80">
        <v>181442</v>
      </c>
      <c r="F881" s="80">
        <v>1250</v>
      </c>
      <c r="G881" s="80">
        <v>34</v>
      </c>
      <c r="H881" s="80">
        <v>1216</v>
      </c>
      <c r="I881" s="80">
        <v>0.97299999999999998</v>
      </c>
      <c r="J881" s="80" t="s">
        <v>440</v>
      </c>
      <c r="K881" s="80">
        <v>0</v>
      </c>
      <c r="L881" s="80" t="s">
        <v>201</v>
      </c>
      <c r="M881" s="80">
        <v>31</v>
      </c>
      <c r="N881" s="80">
        <v>0.61299999999999999</v>
      </c>
    </row>
    <row r="882" spans="1:14" ht="15.75" customHeight="1">
      <c r="A882" s="80" t="s">
        <v>23</v>
      </c>
      <c r="B882" s="80" t="s">
        <v>438</v>
      </c>
      <c r="C882" s="80">
        <v>146135555</v>
      </c>
      <c r="D882" s="80">
        <v>146308354</v>
      </c>
      <c r="E882" s="80">
        <v>172800</v>
      </c>
      <c r="F882" s="80">
        <v>333</v>
      </c>
      <c r="G882" s="80">
        <v>170</v>
      </c>
      <c r="H882" s="80">
        <v>163</v>
      </c>
      <c r="I882" s="80">
        <v>0.48899999999999999</v>
      </c>
      <c r="J882" s="80" t="s">
        <v>439</v>
      </c>
      <c r="K882" s="80">
        <v>10</v>
      </c>
      <c r="L882" s="80">
        <v>0.6</v>
      </c>
      <c r="M882" s="80">
        <v>7</v>
      </c>
      <c r="N882" s="80">
        <v>0.28599999999999998</v>
      </c>
    </row>
    <row r="883" spans="1:14" ht="15.75" customHeight="1">
      <c r="A883" s="80" t="s">
        <v>23</v>
      </c>
      <c r="B883" s="80" t="s">
        <v>438</v>
      </c>
      <c r="C883" s="80">
        <v>146308450</v>
      </c>
      <c r="D883" s="80">
        <v>148189915</v>
      </c>
      <c r="E883" s="80">
        <v>1881466</v>
      </c>
      <c r="F883" s="80">
        <v>20440</v>
      </c>
      <c r="G883" s="80">
        <v>365</v>
      </c>
      <c r="H883" s="80">
        <v>20075</v>
      </c>
      <c r="I883" s="80">
        <v>0.98199999999999998</v>
      </c>
      <c r="J883" s="80" t="s">
        <v>440</v>
      </c>
      <c r="K883" s="80">
        <v>21</v>
      </c>
      <c r="L883" s="80">
        <v>0.52400000000000002</v>
      </c>
      <c r="M883" s="80">
        <v>1819</v>
      </c>
      <c r="N883" s="80">
        <v>0.47899999999999998</v>
      </c>
    </row>
    <row r="884" spans="1:14" ht="15.75" customHeight="1">
      <c r="A884" s="80" t="s">
        <v>23</v>
      </c>
      <c r="B884" s="80" t="s">
        <v>438</v>
      </c>
      <c r="C884" s="80">
        <v>148191368</v>
      </c>
      <c r="D884" s="80">
        <v>148240238</v>
      </c>
      <c r="E884" s="80">
        <v>48871</v>
      </c>
      <c r="F884" s="80">
        <v>246</v>
      </c>
      <c r="G884" s="80">
        <v>97</v>
      </c>
      <c r="H884" s="80">
        <v>149</v>
      </c>
      <c r="I884" s="80">
        <v>0.60599999999999998</v>
      </c>
      <c r="J884" s="80" t="s">
        <v>439</v>
      </c>
      <c r="K884" s="80">
        <v>0</v>
      </c>
      <c r="L884" s="80" t="s">
        <v>201</v>
      </c>
      <c r="M884" s="80">
        <v>5</v>
      </c>
      <c r="N884" s="80">
        <v>0.6</v>
      </c>
    </row>
    <row r="885" spans="1:14" ht="15.75" customHeight="1">
      <c r="A885" s="80" t="s">
        <v>23</v>
      </c>
      <c r="B885" s="80" t="s">
        <v>438</v>
      </c>
      <c r="C885" s="80">
        <v>148241205</v>
      </c>
      <c r="D885" s="80">
        <v>148610434</v>
      </c>
      <c r="E885" s="80">
        <v>369230</v>
      </c>
      <c r="F885" s="80">
        <v>3238</v>
      </c>
      <c r="G885" s="80">
        <v>82</v>
      </c>
      <c r="H885" s="80">
        <v>3156</v>
      </c>
      <c r="I885" s="80">
        <v>0.97499999999999998</v>
      </c>
      <c r="J885" s="80" t="s">
        <v>440</v>
      </c>
      <c r="K885" s="80">
        <v>8</v>
      </c>
      <c r="L885" s="80">
        <v>0.75</v>
      </c>
      <c r="M885" s="80">
        <v>244</v>
      </c>
      <c r="N885" s="80">
        <v>0.48</v>
      </c>
    </row>
    <row r="886" spans="1:14" ht="15.75" customHeight="1">
      <c r="A886" s="80" t="s">
        <v>23</v>
      </c>
      <c r="B886" s="80" t="s">
        <v>438</v>
      </c>
      <c r="C886" s="80">
        <v>148613344</v>
      </c>
      <c r="D886" s="80">
        <v>148889299</v>
      </c>
      <c r="E886" s="80">
        <v>275956</v>
      </c>
      <c r="F886" s="80">
        <v>322</v>
      </c>
      <c r="G886" s="80">
        <v>171</v>
      </c>
      <c r="H886" s="80">
        <v>151</v>
      </c>
      <c r="I886" s="80">
        <v>0.46899999999999997</v>
      </c>
      <c r="J886" s="80" t="s">
        <v>439</v>
      </c>
      <c r="K886" s="80">
        <v>5</v>
      </c>
      <c r="L886" s="80">
        <v>0.4</v>
      </c>
      <c r="M886" s="80">
        <v>5</v>
      </c>
      <c r="N886" s="80">
        <v>0</v>
      </c>
    </row>
    <row r="887" spans="1:14" ht="15.75" customHeight="1">
      <c r="A887" s="80" t="s">
        <v>23</v>
      </c>
      <c r="B887" s="80" t="s">
        <v>438</v>
      </c>
      <c r="C887" s="80">
        <v>148891846</v>
      </c>
      <c r="D887" s="80">
        <v>149229929</v>
      </c>
      <c r="E887" s="80">
        <v>338084</v>
      </c>
      <c r="F887" s="80">
        <v>2153</v>
      </c>
      <c r="G887" s="80">
        <v>158</v>
      </c>
      <c r="H887" s="80">
        <v>1995</v>
      </c>
      <c r="I887" s="80">
        <v>0.92700000000000005</v>
      </c>
      <c r="J887" s="80" t="s">
        <v>440</v>
      </c>
      <c r="K887" s="80">
        <v>12</v>
      </c>
      <c r="L887" s="80">
        <v>0.75</v>
      </c>
      <c r="M887" s="80">
        <v>163</v>
      </c>
      <c r="N887" s="80">
        <v>0.49099999999999999</v>
      </c>
    </row>
    <row r="888" spans="1:14" ht="15.75" customHeight="1">
      <c r="A888" s="80" t="s">
        <v>23</v>
      </c>
      <c r="B888" s="80" t="s">
        <v>438</v>
      </c>
      <c r="C888" s="80">
        <v>224011706</v>
      </c>
      <c r="D888" s="80">
        <v>224016894</v>
      </c>
      <c r="E888" s="80">
        <v>5189</v>
      </c>
      <c r="F888" s="80">
        <v>294</v>
      </c>
      <c r="G888" s="80">
        <v>228</v>
      </c>
      <c r="H888" s="80">
        <v>66</v>
      </c>
      <c r="I888" s="80">
        <v>0.224</v>
      </c>
      <c r="J888" s="80" t="s">
        <v>439</v>
      </c>
      <c r="K888" s="80">
        <v>25</v>
      </c>
      <c r="L888" s="80">
        <v>0.48</v>
      </c>
      <c r="M888" s="80">
        <v>5</v>
      </c>
      <c r="N888" s="80">
        <v>0.4</v>
      </c>
    </row>
    <row r="889" spans="1:14" ht="15.75" customHeight="1">
      <c r="A889" s="80" t="s">
        <v>23</v>
      </c>
      <c r="B889" s="80" t="s">
        <v>438</v>
      </c>
      <c r="C889" s="80">
        <v>248519447</v>
      </c>
      <c r="D889" s="80">
        <v>248530939</v>
      </c>
      <c r="E889" s="80">
        <v>11493</v>
      </c>
      <c r="F889" s="80">
        <v>124</v>
      </c>
      <c r="G889" s="80">
        <v>8</v>
      </c>
      <c r="H889" s="80">
        <v>116</v>
      </c>
      <c r="I889" s="80">
        <v>0.93500000000000005</v>
      </c>
      <c r="J889" s="80" t="s">
        <v>440</v>
      </c>
      <c r="K889" s="80">
        <v>0</v>
      </c>
      <c r="L889" s="80" t="s">
        <v>201</v>
      </c>
      <c r="M889" s="80">
        <v>0</v>
      </c>
      <c r="N889" s="80" t="s">
        <v>201</v>
      </c>
    </row>
    <row r="890" spans="1:14" ht="15.75" customHeight="1">
      <c r="A890" s="80" t="s">
        <v>23</v>
      </c>
      <c r="B890" s="80" t="s">
        <v>441</v>
      </c>
      <c r="C890" s="80">
        <v>88855217</v>
      </c>
      <c r="D890" s="80">
        <v>88895367</v>
      </c>
      <c r="E890" s="80">
        <v>40151</v>
      </c>
      <c r="F890" s="80">
        <v>170</v>
      </c>
      <c r="G890" s="80">
        <v>127</v>
      </c>
      <c r="H890" s="80">
        <v>43</v>
      </c>
      <c r="I890" s="80">
        <v>0.253</v>
      </c>
      <c r="J890" s="80" t="s">
        <v>439</v>
      </c>
      <c r="K890" s="80">
        <v>19</v>
      </c>
      <c r="L890" s="80">
        <v>0.42099999999999999</v>
      </c>
      <c r="M890" s="80">
        <v>2</v>
      </c>
      <c r="N890" s="80">
        <v>0</v>
      </c>
    </row>
    <row r="891" spans="1:14" ht="15.75" customHeight="1">
      <c r="A891" s="80" t="s">
        <v>23</v>
      </c>
      <c r="B891" s="80" t="s">
        <v>441</v>
      </c>
      <c r="C891" s="80">
        <v>89530680</v>
      </c>
      <c r="D891" s="80">
        <v>89826271</v>
      </c>
      <c r="E891" s="80">
        <v>295592</v>
      </c>
      <c r="F891" s="80">
        <v>3351</v>
      </c>
      <c r="G891" s="80">
        <v>119</v>
      </c>
      <c r="H891" s="80">
        <v>3232</v>
      </c>
      <c r="I891" s="80">
        <v>0.96399999999999997</v>
      </c>
      <c r="J891" s="80" t="s">
        <v>440</v>
      </c>
      <c r="K891" s="80">
        <v>1</v>
      </c>
      <c r="L891" s="80">
        <v>0</v>
      </c>
      <c r="M891" s="80">
        <v>7</v>
      </c>
      <c r="N891" s="80">
        <v>0.28599999999999998</v>
      </c>
    </row>
    <row r="892" spans="1:14" ht="15.75" customHeight="1">
      <c r="A892" s="80" t="s">
        <v>23</v>
      </c>
      <c r="B892" s="80" t="s">
        <v>441</v>
      </c>
      <c r="C892" s="80">
        <v>89826289</v>
      </c>
      <c r="D892" s="80">
        <v>89855963</v>
      </c>
      <c r="E892" s="80">
        <v>29675</v>
      </c>
      <c r="F892" s="80">
        <v>3014</v>
      </c>
      <c r="G892" s="80">
        <v>1113</v>
      </c>
      <c r="H892" s="80">
        <v>1901</v>
      </c>
      <c r="I892" s="80">
        <v>0.63100000000000001</v>
      </c>
      <c r="J892" s="80" t="s">
        <v>439</v>
      </c>
      <c r="K892" s="80">
        <v>36</v>
      </c>
      <c r="L892" s="80">
        <v>0.33300000000000002</v>
      </c>
      <c r="M892" s="80">
        <v>75</v>
      </c>
      <c r="N892" s="80">
        <v>0.49299999999999999</v>
      </c>
    </row>
    <row r="893" spans="1:14" ht="15.75" customHeight="1">
      <c r="A893" s="80" t="s">
        <v>23</v>
      </c>
      <c r="B893" s="80" t="s">
        <v>441</v>
      </c>
      <c r="C893" s="80">
        <v>89855983</v>
      </c>
      <c r="D893" s="80">
        <v>90222154</v>
      </c>
      <c r="E893" s="80">
        <v>366172</v>
      </c>
      <c r="F893" s="80">
        <v>1630</v>
      </c>
      <c r="G893" s="80">
        <v>16</v>
      </c>
      <c r="H893" s="80">
        <v>1614</v>
      </c>
      <c r="I893" s="80">
        <v>0.99</v>
      </c>
      <c r="J893" s="80" t="s">
        <v>440</v>
      </c>
      <c r="K893" s="80">
        <v>0</v>
      </c>
      <c r="L893" s="80" t="s">
        <v>201</v>
      </c>
      <c r="M893" s="80">
        <v>0</v>
      </c>
      <c r="N893" s="80" t="s">
        <v>201</v>
      </c>
    </row>
    <row r="894" spans="1:14" ht="15.75" customHeight="1">
      <c r="A894" s="80" t="s">
        <v>23</v>
      </c>
      <c r="B894" s="80" t="s">
        <v>441</v>
      </c>
      <c r="C894" s="80">
        <v>90222157</v>
      </c>
      <c r="D894" s="80">
        <v>90402512</v>
      </c>
      <c r="E894" s="80">
        <v>180356</v>
      </c>
      <c r="F894" s="80">
        <v>3034</v>
      </c>
      <c r="G894" s="80">
        <v>171</v>
      </c>
      <c r="H894" s="80">
        <v>2863</v>
      </c>
      <c r="I894" s="80">
        <v>0.94399999999999995</v>
      </c>
      <c r="J894" s="80" t="s">
        <v>440</v>
      </c>
      <c r="K894" s="80">
        <v>13</v>
      </c>
      <c r="L894" s="80">
        <v>7.6999999999999999E-2</v>
      </c>
      <c r="M894" s="80">
        <v>124</v>
      </c>
      <c r="N894" s="80">
        <v>0.96</v>
      </c>
    </row>
    <row r="895" spans="1:14" ht="15.75" customHeight="1">
      <c r="A895" s="80" t="s">
        <v>23</v>
      </c>
      <c r="B895" s="80" t="s">
        <v>441</v>
      </c>
      <c r="C895" s="80">
        <v>91402511</v>
      </c>
      <c r="D895" s="80">
        <v>91608532</v>
      </c>
      <c r="E895" s="80">
        <v>206022</v>
      </c>
      <c r="F895" s="80">
        <v>3028</v>
      </c>
      <c r="G895" s="80">
        <v>1155</v>
      </c>
      <c r="H895" s="80">
        <v>1873</v>
      </c>
      <c r="I895" s="80">
        <v>0.61899999999999999</v>
      </c>
      <c r="J895" s="80" t="s">
        <v>439</v>
      </c>
      <c r="K895" s="80">
        <v>112</v>
      </c>
      <c r="L895" s="80">
        <v>0.46400000000000002</v>
      </c>
      <c r="M895" s="80">
        <v>97</v>
      </c>
      <c r="N895" s="80">
        <v>0.64900000000000002</v>
      </c>
    </row>
    <row r="896" spans="1:14" ht="15.75" customHeight="1">
      <c r="A896" s="80" t="s">
        <v>23</v>
      </c>
      <c r="B896" s="80" t="s">
        <v>441</v>
      </c>
      <c r="C896" s="80">
        <v>94189553</v>
      </c>
      <c r="D896" s="80">
        <v>94292414</v>
      </c>
      <c r="E896" s="80">
        <v>102862</v>
      </c>
      <c r="F896" s="80">
        <v>2161</v>
      </c>
      <c r="G896" s="80">
        <v>1077</v>
      </c>
      <c r="H896" s="80">
        <v>1084</v>
      </c>
      <c r="I896" s="80">
        <v>0.502</v>
      </c>
      <c r="J896" s="80" t="s">
        <v>439</v>
      </c>
      <c r="K896" s="80">
        <v>44</v>
      </c>
      <c r="L896" s="80">
        <v>0.84099999999999997</v>
      </c>
      <c r="M896" s="80">
        <v>40</v>
      </c>
      <c r="N896" s="80">
        <v>7.4999999999999997E-2</v>
      </c>
    </row>
    <row r="897" spans="1:14" ht="15.75" customHeight="1">
      <c r="A897" s="80" t="s">
        <v>23</v>
      </c>
      <c r="B897" s="80" t="s">
        <v>441</v>
      </c>
      <c r="C897" s="80">
        <v>95773379</v>
      </c>
      <c r="D897" s="80">
        <v>96033749</v>
      </c>
      <c r="E897" s="80">
        <v>260371</v>
      </c>
      <c r="F897" s="80">
        <v>2803</v>
      </c>
      <c r="G897" s="80">
        <v>1395</v>
      </c>
      <c r="H897" s="80">
        <v>1408</v>
      </c>
      <c r="I897" s="80">
        <v>0.502</v>
      </c>
      <c r="J897" s="80" t="s">
        <v>439</v>
      </c>
      <c r="K897" s="80">
        <v>98</v>
      </c>
      <c r="L897" s="80">
        <v>0.38800000000000001</v>
      </c>
      <c r="M897" s="80">
        <v>76</v>
      </c>
      <c r="N897" s="80">
        <v>0.39500000000000002</v>
      </c>
    </row>
    <row r="898" spans="1:14" ht="15.75" customHeight="1">
      <c r="A898" s="80" t="s">
        <v>23</v>
      </c>
      <c r="B898" s="80" t="s">
        <v>441</v>
      </c>
      <c r="C898" s="80">
        <v>97196329</v>
      </c>
      <c r="D898" s="80">
        <v>97266021</v>
      </c>
      <c r="E898" s="80">
        <v>69693</v>
      </c>
      <c r="F898" s="80">
        <v>526</v>
      </c>
      <c r="G898" s="80">
        <v>364</v>
      </c>
      <c r="H898" s="80">
        <v>162</v>
      </c>
      <c r="I898" s="80">
        <v>0.308</v>
      </c>
      <c r="J898" s="80" t="s">
        <v>439</v>
      </c>
      <c r="K898" s="80">
        <v>0</v>
      </c>
      <c r="L898" s="80" t="s">
        <v>201</v>
      </c>
      <c r="M898" s="80">
        <v>0</v>
      </c>
      <c r="N898" s="80" t="s">
        <v>201</v>
      </c>
    </row>
    <row r="899" spans="1:14" ht="15.75" customHeight="1">
      <c r="A899" s="80" t="s">
        <v>23</v>
      </c>
      <c r="B899" s="80" t="s">
        <v>441</v>
      </c>
      <c r="C899" s="80">
        <v>97267429</v>
      </c>
      <c r="D899" s="80">
        <v>97318114</v>
      </c>
      <c r="E899" s="80">
        <v>50686</v>
      </c>
      <c r="F899" s="80">
        <v>155</v>
      </c>
      <c r="G899" s="80">
        <v>68</v>
      </c>
      <c r="H899" s="80">
        <v>87</v>
      </c>
      <c r="I899" s="80">
        <v>0.56100000000000005</v>
      </c>
      <c r="J899" s="80" t="s">
        <v>439</v>
      </c>
      <c r="K899" s="80">
        <v>4</v>
      </c>
      <c r="L899" s="80">
        <v>0.75</v>
      </c>
      <c r="M899" s="80">
        <v>6</v>
      </c>
      <c r="N899" s="80">
        <v>0.33300000000000002</v>
      </c>
    </row>
    <row r="900" spans="1:14" ht="15.75" customHeight="1">
      <c r="A900" s="80" t="s">
        <v>23</v>
      </c>
      <c r="B900" s="80" t="s">
        <v>441</v>
      </c>
      <c r="C900" s="80">
        <v>97391810</v>
      </c>
      <c r="D900" s="80">
        <v>97429446</v>
      </c>
      <c r="E900" s="80">
        <v>37637</v>
      </c>
      <c r="F900" s="80">
        <v>108</v>
      </c>
      <c r="G900" s="80">
        <v>34</v>
      </c>
      <c r="H900" s="80">
        <v>74</v>
      </c>
      <c r="I900" s="80">
        <v>0.68500000000000005</v>
      </c>
      <c r="J900" s="80" t="s">
        <v>439</v>
      </c>
      <c r="K900" s="80">
        <v>5</v>
      </c>
      <c r="L900" s="80">
        <v>0</v>
      </c>
      <c r="M900" s="80">
        <v>2</v>
      </c>
      <c r="N900" s="80">
        <v>0.5</v>
      </c>
    </row>
    <row r="901" spans="1:14" ht="15.75" customHeight="1">
      <c r="A901" s="80" t="s">
        <v>23</v>
      </c>
      <c r="B901" s="80" t="s">
        <v>441</v>
      </c>
      <c r="C901" s="80">
        <v>109972079</v>
      </c>
      <c r="D901" s="80">
        <v>110086724</v>
      </c>
      <c r="E901" s="80">
        <v>114646</v>
      </c>
      <c r="F901" s="80">
        <v>425</v>
      </c>
      <c r="G901" s="80">
        <v>256</v>
      </c>
      <c r="H901" s="80">
        <v>169</v>
      </c>
      <c r="I901" s="80">
        <v>0.39800000000000002</v>
      </c>
      <c r="J901" s="80" t="s">
        <v>439</v>
      </c>
      <c r="K901" s="80">
        <v>5</v>
      </c>
      <c r="L901" s="80">
        <v>1</v>
      </c>
      <c r="M901" s="80">
        <v>9</v>
      </c>
      <c r="N901" s="80">
        <v>0</v>
      </c>
    </row>
    <row r="902" spans="1:14" ht="15.75" customHeight="1">
      <c r="A902" s="80" t="s">
        <v>23</v>
      </c>
      <c r="B902" s="80" t="s">
        <v>441</v>
      </c>
      <c r="C902" s="80">
        <v>110098003</v>
      </c>
      <c r="D902" s="80">
        <v>110276049</v>
      </c>
      <c r="E902" s="80">
        <v>178047</v>
      </c>
      <c r="F902" s="80">
        <v>1990</v>
      </c>
      <c r="G902" s="80">
        <v>24</v>
      </c>
      <c r="H902" s="80">
        <v>1966</v>
      </c>
      <c r="I902" s="80">
        <v>0.98799999999999999</v>
      </c>
      <c r="J902" s="80" t="s">
        <v>440</v>
      </c>
      <c r="K902" s="80">
        <v>0</v>
      </c>
      <c r="L902" s="80" t="s">
        <v>201</v>
      </c>
      <c r="M902" s="80">
        <v>20</v>
      </c>
      <c r="N902" s="80">
        <v>0.65</v>
      </c>
    </row>
    <row r="903" spans="1:14" ht="15.75" customHeight="1">
      <c r="A903" s="80" t="s">
        <v>23</v>
      </c>
      <c r="B903" s="80" t="s">
        <v>441</v>
      </c>
      <c r="C903" s="80">
        <v>110290672</v>
      </c>
      <c r="D903" s="80">
        <v>110399284</v>
      </c>
      <c r="E903" s="80">
        <v>108613</v>
      </c>
      <c r="F903" s="80">
        <v>595</v>
      </c>
      <c r="G903" s="80">
        <v>356</v>
      </c>
      <c r="H903" s="80">
        <v>239</v>
      </c>
      <c r="I903" s="80">
        <v>0.40200000000000002</v>
      </c>
      <c r="J903" s="80" t="s">
        <v>439</v>
      </c>
      <c r="K903" s="80">
        <v>26</v>
      </c>
      <c r="L903" s="80">
        <v>0.73099999999999998</v>
      </c>
      <c r="M903" s="80">
        <v>13</v>
      </c>
      <c r="N903" s="80">
        <v>7.6999999999999999E-2</v>
      </c>
    </row>
    <row r="904" spans="1:14" ht="15.75" customHeight="1">
      <c r="A904" s="80" t="s">
        <v>23</v>
      </c>
      <c r="B904" s="80" t="s">
        <v>441</v>
      </c>
      <c r="C904" s="80">
        <v>130533892</v>
      </c>
      <c r="D904" s="80">
        <v>130650178</v>
      </c>
      <c r="E904" s="80">
        <v>116287</v>
      </c>
      <c r="F904" s="80">
        <v>690</v>
      </c>
      <c r="G904" s="80">
        <v>399</v>
      </c>
      <c r="H904" s="80">
        <v>291</v>
      </c>
      <c r="I904" s="80">
        <v>0.42199999999999999</v>
      </c>
      <c r="J904" s="80" t="s">
        <v>439</v>
      </c>
      <c r="K904" s="80">
        <v>11</v>
      </c>
      <c r="L904" s="80">
        <v>0</v>
      </c>
      <c r="M904" s="80">
        <v>6</v>
      </c>
      <c r="N904" s="80">
        <v>1</v>
      </c>
    </row>
    <row r="905" spans="1:14" ht="15.75" customHeight="1">
      <c r="A905" s="80" t="s">
        <v>23</v>
      </c>
      <c r="B905" s="80" t="s">
        <v>441</v>
      </c>
      <c r="C905" s="80">
        <v>138247236</v>
      </c>
      <c r="D905" s="80">
        <v>138250694</v>
      </c>
      <c r="E905" s="80">
        <v>3459</v>
      </c>
      <c r="F905" s="80">
        <v>41</v>
      </c>
      <c r="G905" s="80">
        <v>0</v>
      </c>
      <c r="H905" s="80">
        <v>41</v>
      </c>
      <c r="I905" s="80">
        <v>1</v>
      </c>
      <c r="J905" s="80" t="s">
        <v>201</v>
      </c>
      <c r="K905" s="80">
        <v>0</v>
      </c>
      <c r="L905" s="80" t="s">
        <v>201</v>
      </c>
      <c r="M905" s="80">
        <v>0</v>
      </c>
      <c r="N905" s="80" t="s">
        <v>201</v>
      </c>
    </row>
    <row r="906" spans="1:14" ht="15.75" customHeight="1">
      <c r="A906" s="80" t="s">
        <v>23</v>
      </c>
      <c r="B906" s="80" t="s">
        <v>441</v>
      </c>
      <c r="C906" s="80">
        <v>240678627</v>
      </c>
      <c r="D906" s="80">
        <v>240700084</v>
      </c>
      <c r="E906" s="80">
        <v>21458</v>
      </c>
      <c r="F906" s="80">
        <v>250</v>
      </c>
      <c r="G906" s="80">
        <v>195</v>
      </c>
      <c r="H906" s="80">
        <v>55</v>
      </c>
      <c r="I906" s="80">
        <v>0.22</v>
      </c>
      <c r="J906" s="80" t="s">
        <v>439</v>
      </c>
      <c r="K906" s="80">
        <v>29</v>
      </c>
      <c r="L906" s="80">
        <v>0.48299999999999998</v>
      </c>
      <c r="M906" s="80">
        <v>4</v>
      </c>
      <c r="N906" s="80">
        <v>0</v>
      </c>
    </row>
    <row r="907" spans="1:14" ht="15.75" customHeight="1">
      <c r="A907" s="80" t="s">
        <v>23</v>
      </c>
      <c r="B907" s="80" t="s">
        <v>442</v>
      </c>
      <c r="C907" s="80">
        <v>75662604</v>
      </c>
      <c r="D907" s="80">
        <v>75708229</v>
      </c>
      <c r="E907" s="80">
        <v>45626</v>
      </c>
      <c r="F907" s="80">
        <v>1289</v>
      </c>
      <c r="G907" s="80">
        <v>965</v>
      </c>
      <c r="H907" s="80">
        <v>324</v>
      </c>
      <c r="I907" s="80">
        <v>0.251</v>
      </c>
      <c r="J907" s="80" t="s">
        <v>439</v>
      </c>
      <c r="K907" s="80">
        <v>487</v>
      </c>
      <c r="L907" s="80">
        <v>0.71</v>
      </c>
      <c r="M907" s="80">
        <v>207</v>
      </c>
      <c r="N907" s="80">
        <v>0.314</v>
      </c>
    </row>
    <row r="908" spans="1:14" ht="15.75" customHeight="1">
      <c r="A908" s="80" t="s">
        <v>23</v>
      </c>
      <c r="B908" s="80" t="s">
        <v>442</v>
      </c>
      <c r="C908" s="80">
        <v>90774226</v>
      </c>
      <c r="D908" s="80">
        <v>91233182</v>
      </c>
      <c r="E908" s="80">
        <v>458957</v>
      </c>
      <c r="F908" s="80">
        <v>1815</v>
      </c>
      <c r="G908" s="80">
        <v>648</v>
      </c>
      <c r="H908" s="80">
        <v>1167</v>
      </c>
      <c r="I908" s="80">
        <v>0.64300000000000002</v>
      </c>
      <c r="J908" s="80" t="s">
        <v>439</v>
      </c>
      <c r="K908" s="80">
        <v>3</v>
      </c>
      <c r="L908" s="80">
        <v>1</v>
      </c>
      <c r="M908" s="80">
        <v>14</v>
      </c>
      <c r="N908" s="80">
        <v>0.28599999999999998</v>
      </c>
    </row>
    <row r="909" spans="1:14" ht="15.75" customHeight="1">
      <c r="A909" s="80" t="s">
        <v>23</v>
      </c>
      <c r="B909" s="80" t="s">
        <v>442</v>
      </c>
      <c r="C909" s="80">
        <v>91556113</v>
      </c>
      <c r="D909" s="80">
        <v>93655363</v>
      </c>
      <c r="E909" s="80">
        <v>2099251</v>
      </c>
      <c r="F909" s="80">
        <v>10964</v>
      </c>
      <c r="G909" s="80">
        <v>3091</v>
      </c>
      <c r="H909" s="80">
        <v>7873</v>
      </c>
      <c r="I909" s="80">
        <v>0.71799999999999997</v>
      </c>
      <c r="J909" s="80" t="s">
        <v>439</v>
      </c>
      <c r="K909" s="80">
        <v>0</v>
      </c>
      <c r="L909" s="80" t="s">
        <v>201</v>
      </c>
      <c r="M909" s="80">
        <v>285</v>
      </c>
      <c r="N909" s="80">
        <v>0.69799999999999995</v>
      </c>
    </row>
    <row r="910" spans="1:14" ht="15.75" customHeight="1">
      <c r="A910" s="80" t="s">
        <v>23</v>
      </c>
      <c r="B910" s="80" t="s">
        <v>442</v>
      </c>
      <c r="C910" s="80">
        <v>187418671</v>
      </c>
      <c r="D910" s="80">
        <v>187425934</v>
      </c>
      <c r="E910" s="80">
        <v>7264</v>
      </c>
      <c r="F910" s="80">
        <v>55</v>
      </c>
      <c r="G910" s="80">
        <v>1</v>
      </c>
      <c r="H910" s="80">
        <v>54</v>
      </c>
      <c r="I910" s="80">
        <v>0.98199999999999998</v>
      </c>
      <c r="J910" s="80" t="s">
        <v>440</v>
      </c>
      <c r="K910" s="80">
        <v>0</v>
      </c>
      <c r="L910" s="80" t="s">
        <v>201</v>
      </c>
      <c r="M910" s="80">
        <v>0</v>
      </c>
      <c r="N910" s="80" t="s">
        <v>201</v>
      </c>
    </row>
    <row r="911" spans="1:14" ht="15.75" customHeight="1">
      <c r="A911" s="80" t="s">
        <v>23</v>
      </c>
      <c r="B911" s="80" t="s">
        <v>347</v>
      </c>
      <c r="C911" s="80">
        <v>1000</v>
      </c>
      <c r="D911" s="80">
        <v>68333</v>
      </c>
      <c r="E911" s="80">
        <v>67334</v>
      </c>
      <c r="F911" s="80">
        <v>690</v>
      </c>
      <c r="G911" s="80">
        <v>440</v>
      </c>
      <c r="H911" s="80">
        <v>250</v>
      </c>
      <c r="I911" s="80">
        <v>0.36199999999999999</v>
      </c>
      <c r="J911" s="80" t="s">
        <v>439</v>
      </c>
      <c r="K911" s="80">
        <v>16</v>
      </c>
      <c r="L911" s="80">
        <v>0.25</v>
      </c>
      <c r="M911" s="80">
        <v>5</v>
      </c>
      <c r="N911" s="80">
        <v>0.2</v>
      </c>
    </row>
    <row r="912" spans="1:14" ht="15.75" customHeight="1">
      <c r="A912" s="80" t="s">
        <v>23</v>
      </c>
      <c r="B912" s="80" t="s">
        <v>347</v>
      </c>
      <c r="C912" s="80">
        <v>49090777</v>
      </c>
      <c r="D912" s="80">
        <v>49162839</v>
      </c>
      <c r="E912" s="80">
        <v>72063</v>
      </c>
      <c r="F912" s="80">
        <v>24483</v>
      </c>
      <c r="G912" s="80">
        <v>12691</v>
      </c>
      <c r="H912" s="80">
        <v>11792</v>
      </c>
      <c r="I912" s="80">
        <v>0.48199999999999998</v>
      </c>
      <c r="J912" s="80" t="s">
        <v>439</v>
      </c>
      <c r="K912" s="80">
        <v>1649</v>
      </c>
      <c r="L912" s="80">
        <v>0.40699999999999997</v>
      </c>
      <c r="M912" s="80">
        <v>1301</v>
      </c>
      <c r="N912" s="80">
        <v>0.52</v>
      </c>
    </row>
    <row r="913" spans="1:14" ht="15.75" customHeight="1">
      <c r="A913" s="80" t="s">
        <v>23</v>
      </c>
      <c r="B913" s="80" t="s">
        <v>347</v>
      </c>
      <c r="C913" s="80">
        <v>49199875</v>
      </c>
      <c r="D913" s="80">
        <v>49273459</v>
      </c>
      <c r="E913" s="80">
        <v>73585</v>
      </c>
      <c r="F913" s="80">
        <v>1677</v>
      </c>
      <c r="G913" s="80">
        <v>1125</v>
      </c>
      <c r="H913" s="80">
        <v>552</v>
      </c>
      <c r="I913" s="80">
        <v>0.32900000000000001</v>
      </c>
      <c r="J913" s="80" t="s">
        <v>439</v>
      </c>
      <c r="K913" s="80">
        <v>540</v>
      </c>
      <c r="L913" s="80">
        <v>0.25</v>
      </c>
      <c r="M913" s="80">
        <v>230</v>
      </c>
      <c r="N913" s="80">
        <v>0.85699999999999998</v>
      </c>
    </row>
    <row r="914" spans="1:14" ht="15.75" customHeight="1">
      <c r="A914" s="80" t="s">
        <v>23</v>
      </c>
      <c r="B914" s="80" t="s">
        <v>347</v>
      </c>
      <c r="C914" s="80">
        <v>49290309</v>
      </c>
      <c r="D914" s="80">
        <v>49336925</v>
      </c>
      <c r="E914" s="80">
        <v>46617</v>
      </c>
      <c r="F914" s="80">
        <v>680</v>
      </c>
      <c r="G914" s="80">
        <v>317</v>
      </c>
      <c r="H914" s="80">
        <v>363</v>
      </c>
      <c r="I914" s="80">
        <v>0.53400000000000003</v>
      </c>
      <c r="J914" s="80" t="s">
        <v>439</v>
      </c>
      <c r="K914" s="80">
        <v>34</v>
      </c>
      <c r="L914" s="80">
        <v>0.41199999999999998</v>
      </c>
      <c r="M914" s="80">
        <v>43</v>
      </c>
      <c r="N914" s="80">
        <v>0.55800000000000005</v>
      </c>
    </row>
    <row r="915" spans="1:14" ht="15.75" customHeight="1">
      <c r="A915" s="80" t="s">
        <v>23</v>
      </c>
      <c r="B915" s="80" t="s">
        <v>347</v>
      </c>
      <c r="C915" s="80">
        <v>49486924</v>
      </c>
      <c r="D915" s="80">
        <v>49711962</v>
      </c>
      <c r="E915" s="80">
        <v>225039</v>
      </c>
      <c r="F915" s="80">
        <v>9901</v>
      </c>
      <c r="G915" s="80">
        <v>3892</v>
      </c>
      <c r="H915" s="80">
        <v>6009</v>
      </c>
      <c r="I915" s="80">
        <v>0.60699999999999998</v>
      </c>
      <c r="J915" s="80" t="s">
        <v>439</v>
      </c>
      <c r="K915" s="80">
        <v>619</v>
      </c>
      <c r="L915" s="80">
        <v>0.51500000000000001</v>
      </c>
      <c r="M915" s="80">
        <v>721</v>
      </c>
      <c r="N915" s="80">
        <v>0.59199999999999997</v>
      </c>
    </row>
    <row r="916" spans="1:14" ht="15.75" customHeight="1">
      <c r="A916" s="80" t="s">
        <v>23</v>
      </c>
      <c r="B916" s="80" t="s">
        <v>347</v>
      </c>
      <c r="C916" s="80">
        <v>87926057</v>
      </c>
      <c r="D916" s="80">
        <v>87937206</v>
      </c>
      <c r="E916" s="80">
        <v>11150</v>
      </c>
      <c r="F916" s="80">
        <v>99</v>
      </c>
      <c r="G916" s="80">
        <v>0</v>
      </c>
      <c r="H916" s="80">
        <v>99</v>
      </c>
      <c r="I916" s="80">
        <v>1</v>
      </c>
      <c r="J916" s="80" t="s">
        <v>440</v>
      </c>
      <c r="K916" s="80">
        <v>0</v>
      </c>
      <c r="L916" s="80" t="s">
        <v>201</v>
      </c>
      <c r="M916" s="80">
        <v>0</v>
      </c>
      <c r="N916" s="80" t="s">
        <v>201</v>
      </c>
    </row>
    <row r="917" spans="1:14" ht="15.75" customHeight="1">
      <c r="A917" s="80" t="s">
        <v>23</v>
      </c>
      <c r="B917" s="80" t="s">
        <v>347</v>
      </c>
      <c r="C917" s="80">
        <v>190105594</v>
      </c>
      <c r="D917" s="80">
        <v>190204556</v>
      </c>
      <c r="E917" s="80">
        <v>98963</v>
      </c>
      <c r="F917" s="80">
        <v>3241</v>
      </c>
      <c r="G917" s="80">
        <v>1819</v>
      </c>
      <c r="H917" s="80">
        <v>1422</v>
      </c>
      <c r="I917" s="80">
        <v>0.439</v>
      </c>
      <c r="J917" s="80" t="s">
        <v>439</v>
      </c>
      <c r="K917" s="80">
        <v>1158</v>
      </c>
      <c r="L917" s="80">
        <v>0.45300000000000001</v>
      </c>
      <c r="M917" s="80">
        <v>855</v>
      </c>
      <c r="N917" s="80">
        <v>0.48199999999999998</v>
      </c>
    </row>
    <row r="918" spans="1:14" ht="15.75" customHeight="1">
      <c r="A918" s="80" t="s">
        <v>23</v>
      </c>
      <c r="B918" s="80" t="s">
        <v>443</v>
      </c>
      <c r="C918" s="80">
        <v>10000</v>
      </c>
      <c r="D918" s="80">
        <v>11705</v>
      </c>
      <c r="E918" s="80">
        <v>1706</v>
      </c>
      <c r="F918" s="80">
        <v>163</v>
      </c>
      <c r="G918" s="80">
        <v>89</v>
      </c>
      <c r="H918" s="80">
        <v>74</v>
      </c>
      <c r="I918" s="80">
        <v>0.45400000000000001</v>
      </c>
      <c r="J918" s="80" t="s">
        <v>439</v>
      </c>
      <c r="K918" s="80">
        <v>0</v>
      </c>
      <c r="L918" s="80" t="s">
        <v>201</v>
      </c>
      <c r="M918" s="80">
        <v>0</v>
      </c>
      <c r="N918" s="80" t="s">
        <v>201</v>
      </c>
    </row>
    <row r="919" spans="1:14" ht="15.75" customHeight="1">
      <c r="A919" s="80" t="s">
        <v>23</v>
      </c>
      <c r="B919" s="80" t="s">
        <v>443</v>
      </c>
      <c r="C919" s="80">
        <v>17517528</v>
      </c>
      <c r="D919" s="80">
        <v>17599315</v>
      </c>
      <c r="E919" s="80">
        <v>81788</v>
      </c>
      <c r="F919" s="80">
        <v>359</v>
      </c>
      <c r="G919" s="80">
        <v>204</v>
      </c>
      <c r="H919" s="80">
        <v>155</v>
      </c>
      <c r="I919" s="80">
        <v>0.432</v>
      </c>
      <c r="J919" s="80" t="s">
        <v>439</v>
      </c>
      <c r="K919" s="80">
        <v>0</v>
      </c>
      <c r="L919" s="80" t="s">
        <v>201</v>
      </c>
      <c r="M919" s="80">
        <v>0</v>
      </c>
      <c r="N919" s="80" t="s">
        <v>201</v>
      </c>
    </row>
    <row r="920" spans="1:14" ht="15.75" customHeight="1">
      <c r="A920" s="80" t="s">
        <v>23</v>
      </c>
      <c r="B920" s="80" t="s">
        <v>443</v>
      </c>
      <c r="C920" s="80">
        <v>46485900</v>
      </c>
      <c r="D920" s="80">
        <v>46565431</v>
      </c>
      <c r="E920" s="80">
        <v>79532</v>
      </c>
      <c r="F920" s="80">
        <v>309</v>
      </c>
      <c r="G920" s="80">
        <v>65</v>
      </c>
      <c r="H920" s="80">
        <v>244</v>
      </c>
      <c r="I920" s="80">
        <v>0.79</v>
      </c>
      <c r="J920" s="80" t="s">
        <v>439</v>
      </c>
      <c r="K920" s="80">
        <v>5</v>
      </c>
      <c r="L920" s="80">
        <v>0.4</v>
      </c>
      <c r="M920" s="80">
        <v>1</v>
      </c>
      <c r="N920" s="80">
        <v>1</v>
      </c>
    </row>
    <row r="921" spans="1:14" ht="15.75" customHeight="1">
      <c r="A921" s="80" t="s">
        <v>23</v>
      </c>
      <c r="B921" s="80" t="s">
        <v>443</v>
      </c>
      <c r="C921" s="80">
        <v>46565631</v>
      </c>
      <c r="D921" s="80">
        <v>46792162</v>
      </c>
      <c r="E921" s="80">
        <v>226532</v>
      </c>
      <c r="F921" s="80">
        <v>1002</v>
      </c>
      <c r="G921" s="80">
        <v>795</v>
      </c>
      <c r="H921" s="80">
        <v>207</v>
      </c>
      <c r="I921" s="80">
        <v>0.20699999999999999</v>
      </c>
      <c r="J921" s="80" t="s">
        <v>439</v>
      </c>
      <c r="K921" s="80">
        <v>24</v>
      </c>
      <c r="L921" s="80">
        <v>0.79200000000000004</v>
      </c>
      <c r="M921" s="80">
        <v>16</v>
      </c>
      <c r="N921" s="80">
        <v>0.56200000000000006</v>
      </c>
    </row>
    <row r="922" spans="1:14" ht="15.75" customHeight="1">
      <c r="A922" s="80" t="s">
        <v>23</v>
      </c>
      <c r="B922" s="80" t="s">
        <v>443</v>
      </c>
      <c r="C922" s="80">
        <v>46796985</v>
      </c>
      <c r="D922" s="80">
        <v>47106324</v>
      </c>
      <c r="E922" s="80">
        <v>309340</v>
      </c>
      <c r="F922" s="80">
        <v>666</v>
      </c>
      <c r="G922" s="80">
        <v>305</v>
      </c>
      <c r="H922" s="80">
        <v>361</v>
      </c>
      <c r="I922" s="80">
        <v>0.54200000000000004</v>
      </c>
      <c r="J922" s="80" t="s">
        <v>439</v>
      </c>
      <c r="K922" s="80">
        <v>44</v>
      </c>
      <c r="L922" s="80">
        <v>0.59099999999999997</v>
      </c>
      <c r="M922" s="80">
        <v>17</v>
      </c>
      <c r="N922" s="80">
        <v>0.47099999999999997</v>
      </c>
    </row>
    <row r="923" spans="1:14" ht="15.75" customHeight="1">
      <c r="A923" s="80" t="s">
        <v>23</v>
      </c>
      <c r="B923" s="80" t="s">
        <v>443</v>
      </c>
      <c r="C923" s="80">
        <v>47107327</v>
      </c>
      <c r="D923" s="80">
        <v>47152912</v>
      </c>
      <c r="E923" s="80">
        <v>45586</v>
      </c>
      <c r="F923" s="80">
        <v>483</v>
      </c>
      <c r="G923" s="80">
        <v>5</v>
      </c>
      <c r="H923" s="80">
        <v>478</v>
      </c>
      <c r="I923" s="80">
        <v>0.99</v>
      </c>
      <c r="J923" s="80" t="s">
        <v>440</v>
      </c>
      <c r="K923" s="80">
        <v>0</v>
      </c>
      <c r="L923" s="80" t="s">
        <v>201</v>
      </c>
      <c r="M923" s="80">
        <v>35</v>
      </c>
      <c r="N923" s="80">
        <v>0.28599999999999998</v>
      </c>
    </row>
    <row r="924" spans="1:14" ht="15.75" customHeight="1">
      <c r="A924" s="80" t="s">
        <v>23</v>
      </c>
      <c r="B924" s="80" t="s">
        <v>443</v>
      </c>
      <c r="C924" s="80">
        <v>49599404</v>
      </c>
      <c r="D924" s="80">
        <v>49603108</v>
      </c>
      <c r="E924" s="80">
        <v>3705</v>
      </c>
      <c r="F924" s="80">
        <v>10284</v>
      </c>
      <c r="G924" s="80">
        <v>4385</v>
      </c>
      <c r="H924" s="80">
        <v>5899</v>
      </c>
      <c r="I924" s="80">
        <v>0.57399999999999995</v>
      </c>
      <c r="J924" s="80" t="s">
        <v>439</v>
      </c>
      <c r="K924" s="80">
        <v>1010</v>
      </c>
      <c r="L924" s="80">
        <v>0.36199999999999999</v>
      </c>
      <c r="M924" s="80">
        <v>1153</v>
      </c>
      <c r="N924" s="80">
        <v>0.249</v>
      </c>
    </row>
    <row r="925" spans="1:14" ht="15.75" customHeight="1">
      <c r="A925" s="80" t="s">
        <v>23</v>
      </c>
      <c r="B925" s="80" t="s">
        <v>443</v>
      </c>
      <c r="C925" s="80">
        <v>49610642</v>
      </c>
      <c r="D925" s="80">
        <v>49646313</v>
      </c>
      <c r="E925" s="80">
        <v>35672</v>
      </c>
      <c r="F925" s="80">
        <v>435</v>
      </c>
      <c r="G925" s="80">
        <v>12</v>
      </c>
      <c r="H925" s="80">
        <v>423</v>
      </c>
      <c r="I925" s="80">
        <v>0.97199999999999998</v>
      </c>
      <c r="J925" s="80" t="s">
        <v>440</v>
      </c>
      <c r="K925" s="80">
        <v>0</v>
      </c>
      <c r="L925" s="80" t="s">
        <v>201</v>
      </c>
      <c r="M925" s="80">
        <v>0</v>
      </c>
      <c r="N925" s="80" t="s">
        <v>201</v>
      </c>
    </row>
    <row r="926" spans="1:14" ht="15.75" customHeight="1">
      <c r="A926" s="80" t="s">
        <v>23</v>
      </c>
      <c r="B926" s="80" t="s">
        <v>443</v>
      </c>
      <c r="C926" s="80">
        <v>49656261</v>
      </c>
      <c r="D926" s="80">
        <v>50059808</v>
      </c>
      <c r="E926" s="80">
        <v>403548</v>
      </c>
      <c r="F926" s="80">
        <v>17324</v>
      </c>
      <c r="G926" s="80">
        <v>10627</v>
      </c>
      <c r="H926" s="80">
        <v>6697</v>
      </c>
      <c r="I926" s="80">
        <v>0.38700000000000001</v>
      </c>
      <c r="J926" s="80" t="s">
        <v>439</v>
      </c>
      <c r="K926" s="80">
        <v>23</v>
      </c>
      <c r="L926" s="80">
        <v>0.65200000000000002</v>
      </c>
      <c r="M926" s="80">
        <v>83</v>
      </c>
      <c r="N926" s="80">
        <v>0.373</v>
      </c>
    </row>
    <row r="927" spans="1:14" ht="15.75" customHeight="1">
      <c r="A927" s="80" t="s">
        <v>23</v>
      </c>
      <c r="B927" s="80" t="s">
        <v>443</v>
      </c>
      <c r="C927" s="80">
        <v>64470811</v>
      </c>
      <c r="D927" s="80">
        <v>64477818</v>
      </c>
      <c r="E927" s="80">
        <v>7008</v>
      </c>
      <c r="F927" s="80">
        <v>143</v>
      </c>
      <c r="G927" s="80">
        <v>9</v>
      </c>
      <c r="H927" s="80">
        <v>134</v>
      </c>
      <c r="I927" s="80">
        <v>0.93700000000000006</v>
      </c>
      <c r="J927" s="80" t="s">
        <v>440</v>
      </c>
      <c r="K927" s="80">
        <v>2</v>
      </c>
      <c r="L927" s="80">
        <v>1</v>
      </c>
      <c r="M927" s="80">
        <v>53</v>
      </c>
      <c r="N927" s="80">
        <v>0.56599999999999995</v>
      </c>
    </row>
    <row r="928" spans="1:14" ht="15.75" customHeight="1">
      <c r="A928" s="80" t="s">
        <v>23</v>
      </c>
      <c r="B928" s="80" t="s">
        <v>443</v>
      </c>
      <c r="C928" s="80">
        <v>175908638</v>
      </c>
      <c r="D928" s="80">
        <v>176046484</v>
      </c>
      <c r="E928" s="80">
        <v>137847</v>
      </c>
      <c r="F928" s="80">
        <v>1424</v>
      </c>
      <c r="G928" s="80">
        <v>992</v>
      </c>
      <c r="H928" s="80">
        <v>432</v>
      </c>
      <c r="I928" s="80">
        <v>0.30299999999999999</v>
      </c>
      <c r="J928" s="80" t="s">
        <v>439</v>
      </c>
      <c r="K928" s="80">
        <v>71</v>
      </c>
      <c r="L928" s="80">
        <v>0.53500000000000003</v>
      </c>
      <c r="M928" s="80">
        <v>41</v>
      </c>
      <c r="N928" s="80">
        <v>0.29299999999999998</v>
      </c>
    </row>
    <row r="929" spans="1:14" ht="15.75" customHeight="1">
      <c r="A929" s="80" t="s">
        <v>23</v>
      </c>
      <c r="B929" s="80" t="s">
        <v>443</v>
      </c>
      <c r="C929" s="80">
        <v>177841866</v>
      </c>
      <c r="D929" s="80">
        <v>177957164</v>
      </c>
      <c r="E929" s="80">
        <v>115299</v>
      </c>
      <c r="F929" s="80">
        <v>795</v>
      </c>
      <c r="G929" s="80">
        <v>627</v>
      </c>
      <c r="H929" s="80">
        <v>168</v>
      </c>
      <c r="I929" s="80">
        <v>0.21099999999999999</v>
      </c>
      <c r="J929" s="80" t="s">
        <v>439</v>
      </c>
      <c r="K929" s="80">
        <v>1</v>
      </c>
      <c r="L929" s="80">
        <v>1</v>
      </c>
      <c r="M929" s="80">
        <v>0</v>
      </c>
      <c r="N929" s="80" t="s">
        <v>201</v>
      </c>
    </row>
    <row r="930" spans="1:14" ht="15.75" customHeight="1">
      <c r="A930" s="80" t="s">
        <v>23</v>
      </c>
      <c r="B930" s="80" t="s">
        <v>443</v>
      </c>
      <c r="C930" s="80">
        <v>179637595</v>
      </c>
      <c r="D930" s="80">
        <v>179655579</v>
      </c>
      <c r="E930" s="80">
        <v>17985</v>
      </c>
      <c r="F930" s="80">
        <v>264</v>
      </c>
      <c r="G930" s="80">
        <v>6</v>
      </c>
      <c r="H930" s="80">
        <v>258</v>
      </c>
      <c r="I930" s="80">
        <v>0.97699999999999998</v>
      </c>
      <c r="J930" s="80" t="s">
        <v>440</v>
      </c>
      <c r="K930" s="80">
        <v>0</v>
      </c>
      <c r="L930" s="80" t="s">
        <v>201</v>
      </c>
      <c r="M930" s="80">
        <v>51</v>
      </c>
      <c r="N930" s="80">
        <v>0.43099999999999999</v>
      </c>
    </row>
    <row r="931" spans="1:14" ht="15.75" customHeight="1">
      <c r="A931" s="80" t="s">
        <v>23</v>
      </c>
      <c r="B931" s="80" t="s">
        <v>444</v>
      </c>
      <c r="C931" s="80">
        <v>259723</v>
      </c>
      <c r="D931" s="80">
        <v>386196</v>
      </c>
      <c r="E931" s="80">
        <v>126474</v>
      </c>
      <c r="F931" s="80">
        <v>4377</v>
      </c>
      <c r="G931" s="80">
        <v>2992</v>
      </c>
      <c r="H931" s="80">
        <v>1385</v>
      </c>
      <c r="I931" s="80">
        <v>0.316</v>
      </c>
      <c r="J931" s="80" t="s">
        <v>439</v>
      </c>
      <c r="K931" s="80">
        <v>581</v>
      </c>
      <c r="L931" s="80">
        <v>0.313</v>
      </c>
      <c r="M931" s="80">
        <v>273</v>
      </c>
      <c r="N931" s="80">
        <v>0.90800000000000003</v>
      </c>
    </row>
    <row r="932" spans="1:14" ht="15.75" customHeight="1">
      <c r="A932" s="80" t="s">
        <v>23</v>
      </c>
      <c r="B932" s="80" t="s">
        <v>444</v>
      </c>
      <c r="C932" s="80">
        <v>32004472</v>
      </c>
      <c r="D932" s="80">
        <v>32013924</v>
      </c>
      <c r="E932" s="80">
        <v>9453</v>
      </c>
      <c r="F932" s="80">
        <v>41</v>
      </c>
      <c r="G932" s="80">
        <v>41</v>
      </c>
      <c r="H932" s="80">
        <v>0</v>
      </c>
      <c r="I932" s="80">
        <v>0</v>
      </c>
      <c r="J932" s="80" t="s">
        <v>201</v>
      </c>
      <c r="K932" s="80">
        <v>0</v>
      </c>
      <c r="L932" s="80" t="s">
        <v>201</v>
      </c>
      <c r="M932" s="80">
        <v>0</v>
      </c>
      <c r="N932" s="80" t="s">
        <v>201</v>
      </c>
    </row>
    <row r="933" spans="1:14" ht="15.75" customHeight="1">
      <c r="A933" s="80" t="s">
        <v>23</v>
      </c>
      <c r="B933" s="80" t="s">
        <v>444</v>
      </c>
      <c r="C933" s="80">
        <v>106721120</v>
      </c>
      <c r="D933" s="80">
        <v>106724318</v>
      </c>
      <c r="E933" s="80">
        <v>3199</v>
      </c>
      <c r="F933" s="80">
        <v>47</v>
      </c>
      <c r="G933" s="80">
        <v>9</v>
      </c>
      <c r="H933" s="80">
        <v>38</v>
      </c>
      <c r="I933" s="80">
        <v>0.80900000000000005</v>
      </c>
      <c r="J933" s="80" t="s">
        <v>201</v>
      </c>
      <c r="K933" s="80">
        <v>0</v>
      </c>
      <c r="L933" s="80" t="s">
        <v>201</v>
      </c>
      <c r="M933" s="80">
        <v>0</v>
      </c>
      <c r="N933" s="80" t="s">
        <v>201</v>
      </c>
    </row>
    <row r="934" spans="1:14" ht="15.75" customHeight="1">
      <c r="A934" s="80" t="s">
        <v>23</v>
      </c>
      <c r="B934" s="80" t="s">
        <v>444</v>
      </c>
      <c r="C934" s="80">
        <v>170697957</v>
      </c>
      <c r="D934" s="80">
        <v>170745980</v>
      </c>
      <c r="E934" s="80">
        <v>48024</v>
      </c>
      <c r="F934" s="80">
        <v>67</v>
      </c>
      <c r="G934" s="80">
        <v>29</v>
      </c>
      <c r="H934" s="80">
        <v>38</v>
      </c>
      <c r="I934" s="80">
        <v>0.56699999999999995</v>
      </c>
      <c r="J934" s="80" t="s">
        <v>439</v>
      </c>
      <c r="K934" s="80">
        <v>0</v>
      </c>
      <c r="L934" s="80" t="s">
        <v>201</v>
      </c>
      <c r="M934" s="80">
        <v>0</v>
      </c>
      <c r="N934" s="80" t="s">
        <v>201</v>
      </c>
    </row>
    <row r="935" spans="1:14" ht="15.75" customHeight="1">
      <c r="A935" s="80" t="s">
        <v>23</v>
      </c>
      <c r="B935" s="80" t="s">
        <v>445</v>
      </c>
      <c r="C935" s="80">
        <v>5978874</v>
      </c>
      <c r="D935" s="80">
        <v>6747083</v>
      </c>
      <c r="E935" s="80">
        <v>768210</v>
      </c>
      <c r="F935" s="80">
        <v>12330</v>
      </c>
      <c r="G935" s="80">
        <v>6287</v>
      </c>
      <c r="H935" s="80">
        <v>6043</v>
      </c>
      <c r="I935" s="80">
        <v>0.49</v>
      </c>
      <c r="J935" s="80" t="s">
        <v>439</v>
      </c>
      <c r="K935" s="80">
        <v>650</v>
      </c>
      <c r="L935" s="80">
        <v>0.995</v>
      </c>
      <c r="M935" s="80">
        <v>597</v>
      </c>
      <c r="N935" s="80">
        <v>1.2E-2</v>
      </c>
    </row>
    <row r="936" spans="1:14" ht="15.75" customHeight="1">
      <c r="A936" s="80" t="s">
        <v>23</v>
      </c>
      <c r="B936" s="80" t="s">
        <v>445</v>
      </c>
      <c r="C936" s="80">
        <v>54231737</v>
      </c>
      <c r="D936" s="80">
        <v>54310875</v>
      </c>
      <c r="E936" s="80">
        <v>79139</v>
      </c>
      <c r="F936" s="80">
        <v>1208</v>
      </c>
      <c r="G936" s="80">
        <v>604</v>
      </c>
      <c r="H936" s="80">
        <v>604</v>
      </c>
      <c r="I936" s="80">
        <v>0.5</v>
      </c>
      <c r="J936" s="80" t="s">
        <v>439</v>
      </c>
      <c r="K936" s="80">
        <v>61</v>
      </c>
      <c r="L936" s="80">
        <v>1</v>
      </c>
      <c r="M936" s="80">
        <v>51</v>
      </c>
      <c r="N936" s="80">
        <v>0.02</v>
      </c>
    </row>
    <row r="937" spans="1:14" ht="15.75" customHeight="1">
      <c r="A937" s="80" t="s">
        <v>23</v>
      </c>
      <c r="B937" s="80" t="s">
        <v>445</v>
      </c>
      <c r="C937" s="80">
        <v>56937311</v>
      </c>
      <c r="D937" s="80">
        <v>57086047</v>
      </c>
      <c r="E937" s="80">
        <v>148737</v>
      </c>
      <c r="F937" s="80">
        <v>1357</v>
      </c>
      <c r="G937" s="80">
        <v>920</v>
      </c>
      <c r="H937" s="80">
        <v>437</v>
      </c>
      <c r="I937" s="80">
        <v>0.32200000000000001</v>
      </c>
      <c r="J937" s="80" t="s">
        <v>439</v>
      </c>
      <c r="K937" s="80">
        <v>127</v>
      </c>
      <c r="L937" s="80">
        <v>0.47199999999999998</v>
      </c>
      <c r="M937" s="80">
        <v>94</v>
      </c>
      <c r="N937" s="80">
        <v>0.21299999999999999</v>
      </c>
    </row>
    <row r="938" spans="1:14" ht="15.75" customHeight="1">
      <c r="A938" s="80" t="s">
        <v>23</v>
      </c>
      <c r="B938" s="80" t="s">
        <v>445</v>
      </c>
      <c r="C938" s="80">
        <v>57617278</v>
      </c>
      <c r="D938" s="80">
        <v>57637738</v>
      </c>
      <c r="E938" s="80">
        <v>20461</v>
      </c>
      <c r="F938" s="80">
        <v>79</v>
      </c>
      <c r="G938" s="80">
        <v>42</v>
      </c>
      <c r="H938" s="80">
        <v>37</v>
      </c>
      <c r="I938" s="80">
        <v>0.46800000000000003</v>
      </c>
      <c r="J938" s="80" t="s">
        <v>439</v>
      </c>
      <c r="K938" s="80">
        <v>8</v>
      </c>
      <c r="L938" s="80">
        <v>0.5</v>
      </c>
      <c r="M938" s="80">
        <v>12</v>
      </c>
      <c r="N938" s="80">
        <v>0.58299999999999996</v>
      </c>
    </row>
    <row r="939" spans="1:14" ht="15.75" customHeight="1">
      <c r="A939" s="80" t="s">
        <v>23</v>
      </c>
      <c r="B939" s="80" t="s">
        <v>445</v>
      </c>
      <c r="C939" s="80">
        <v>57828086</v>
      </c>
      <c r="D939" s="80">
        <v>57854620</v>
      </c>
      <c r="E939" s="80">
        <v>26535</v>
      </c>
      <c r="F939" s="80">
        <v>167</v>
      </c>
      <c r="G939" s="80">
        <v>86</v>
      </c>
      <c r="H939" s="80">
        <v>81</v>
      </c>
      <c r="I939" s="80">
        <v>0.48499999999999999</v>
      </c>
      <c r="J939" s="80" t="s">
        <v>439</v>
      </c>
      <c r="K939" s="80">
        <v>10</v>
      </c>
      <c r="L939" s="80">
        <v>0.5</v>
      </c>
      <c r="M939" s="80">
        <v>8</v>
      </c>
      <c r="N939" s="80">
        <v>0.625</v>
      </c>
    </row>
    <row r="940" spans="1:14" ht="15.75" customHeight="1">
      <c r="A940" s="80" t="s">
        <v>23</v>
      </c>
      <c r="B940" s="80" t="s">
        <v>445</v>
      </c>
      <c r="C940" s="80">
        <v>60881137</v>
      </c>
      <c r="D940" s="80">
        <v>61282510</v>
      </c>
      <c r="E940" s="80">
        <v>401374</v>
      </c>
      <c r="F940" s="80">
        <v>4550</v>
      </c>
      <c r="G940" s="80">
        <v>376</v>
      </c>
      <c r="H940" s="80">
        <v>4174</v>
      </c>
      <c r="I940" s="80">
        <v>0.91700000000000004</v>
      </c>
      <c r="J940" s="80" t="s">
        <v>440</v>
      </c>
      <c r="K940" s="80">
        <v>119</v>
      </c>
      <c r="L940" s="80">
        <v>0.76500000000000001</v>
      </c>
      <c r="M940" s="80">
        <v>367</v>
      </c>
      <c r="N940" s="80">
        <v>0.308</v>
      </c>
    </row>
    <row r="941" spans="1:14" ht="15.75" customHeight="1">
      <c r="A941" s="80" t="s">
        <v>23</v>
      </c>
      <c r="B941" s="80" t="s">
        <v>445</v>
      </c>
      <c r="C941" s="80">
        <v>61283482</v>
      </c>
      <c r="D941" s="80">
        <v>61324662</v>
      </c>
      <c r="E941" s="80">
        <v>41181</v>
      </c>
      <c r="F941" s="80">
        <v>165</v>
      </c>
      <c r="G941" s="80">
        <v>80</v>
      </c>
      <c r="H941" s="80">
        <v>85</v>
      </c>
      <c r="I941" s="80">
        <v>0.51500000000000001</v>
      </c>
      <c r="J941" s="80" t="s">
        <v>439</v>
      </c>
      <c r="K941" s="80">
        <v>0</v>
      </c>
      <c r="L941" s="80" t="s">
        <v>201</v>
      </c>
      <c r="M941" s="80">
        <v>0</v>
      </c>
      <c r="N941" s="80" t="s">
        <v>201</v>
      </c>
    </row>
    <row r="942" spans="1:14" ht="15.75" customHeight="1">
      <c r="A942" s="80" t="s">
        <v>23</v>
      </c>
      <c r="B942" s="80" t="s">
        <v>445</v>
      </c>
      <c r="C942" s="80">
        <v>61378460</v>
      </c>
      <c r="D942" s="80">
        <v>61526227</v>
      </c>
      <c r="E942" s="80">
        <v>147768</v>
      </c>
      <c r="F942" s="80">
        <v>1204</v>
      </c>
      <c r="G942" s="80">
        <v>4</v>
      </c>
      <c r="H942" s="80">
        <v>1200</v>
      </c>
      <c r="I942" s="80">
        <v>0.997</v>
      </c>
      <c r="J942" s="80" t="s">
        <v>440</v>
      </c>
      <c r="K942" s="80">
        <v>0</v>
      </c>
      <c r="L942" s="80" t="s">
        <v>201</v>
      </c>
      <c r="M942" s="80">
        <v>4</v>
      </c>
      <c r="N942" s="80">
        <v>0.75</v>
      </c>
    </row>
    <row r="943" spans="1:14" ht="15.75" customHeight="1">
      <c r="A943" s="80" t="s">
        <v>23</v>
      </c>
      <c r="B943" s="80" t="s">
        <v>445</v>
      </c>
      <c r="C943" s="80">
        <v>61579455</v>
      </c>
      <c r="D943" s="80">
        <v>61816965</v>
      </c>
      <c r="E943" s="80">
        <v>237511</v>
      </c>
      <c r="F943" s="80">
        <v>1822</v>
      </c>
      <c r="G943" s="80">
        <v>1154</v>
      </c>
      <c r="H943" s="80">
        <v>668</v>
      </c>
      <c r="I943" s="80">
        <v>0.36699999999999999</v>
      </c>
      <c r="J943" s="80" t="s">
        <v>439</v>
      </c>
      <c r="K943" s="80">
        <v>16</v>
      </c>
      <c r="L943" s="80">
        <v>0.625</v>
      </c>
      <c r="M943" s="80">
        <v>11</v>
      </c>
      <c r="N943" s="80">
        <v>1</v>
      </c>
    </row>
    <row r="944" spans="1:14" ht="15.75" customHeight="1">
      <c r="A944" s="80" t="s">
        <v>23</v>
      </c>
      <c r="B944" s="80" t="s">
        <v>445</v>
      </c>
      <c r="C944" s="80">
        <v>62026837</v>
      </c>
      <c r="D944" s="80">
        <v>62152593</v>
      </c>
      <c r="E944" s="80">
        <v>125757</v>
      </c>
      <c r="F944" s="80">
        <v>222</v>
      </c>
      <c r="G944" s="80">
        <v>129</v>
      </c>
      <c r="H944" s="80">
        <v>93</v>
      </c>
      <c r="I944" s="80">
        <v>0.41899999999999998</v>
      </c>
      <c r="J944" s="80" t="s">
        <v>439</v>
      </c>
      <c r="K944" s="80">
        <v>0</v>
      </c>
      <c r="L944" s="80" t="s">
        <v>201</v>
      </c>
      <c r="M944" s="80">
        <v>0</v>
      </c>
      <c r="N944" s="80" t="s">
        <v>201</v>
      </c>
    </row>
    <row r="945" spans="1:14" ht="15.75" customHeight="1">
      <c r="A945" s="80" t="s">
        <v>23</v>
      </c>
      <c r="B945" s="80" t="s">
        <v>445</v>
      </c>
      <c r="C945" s="80">
        <v>62156625</v>
      </c>
      <c r="D945" s="80">
        <v>62233976</v>
      </c>
      <c r="E945" s="80">
        <v>77352</v>
      </c>
      <c r="F945" s="80">
        <v>551</v>
      </c>
      <c r="G945" s="80">
        <v>48</v>
      </c>
      <c r="H945" s="80">
        <v>503</v>
      </c>
      <c r="I945" s="80">
        <v>0.91300000000000003</v>
      </c>
      <c r="J945" s="80" t="s">
        <v>440</v>
      </c>
      <c r="K945" s="80">
        <v>0</v>
      </c>
      <c r="L945" s="80" t="s">
        <v>201</v>
      </c>
      <c r="M945" s="80">
        <v>0</v>
      </c>
      <c r="N945" s="80" t="s">
        <v>201</v>
      </c>
    </row>
    <row r="946" spans="1:14" ht="15.75" customHeight="1">
      <c r="A946" s="80" t="s">
        <v>23</v>
      </c>
      <c r="B946" s="80" t="s">
        <v>445</v>
      </c>
      <c r="C946" s="80">
        <v>62235565</v>
      </c>
      <c r="D946" s="80">
        <v>62284297</v>
      </c>
      <c r="E946" s="80">
        <v>48733</v>
      </c>
      <c r="F946" s="80">
        <v>819</v>
      </c>
      <c r="G946" s="80">
        <v>133</v>
      </c>
      <c r="H946" s="80">
        <v>686</v>
      </c>
      <c r="I946" s="80">
        <v>0.83799999999999997</v>
      </c>
      <c r="J946" s="80" t="s">
        <v>440</v>
      </c>
      <c r="K946" s="80">
        <v>60</v>
      </c>
      <c r="L946" s="80">
        <v>0.95</v>
      </c>
      <c r="M946" s="80">
        <v>144</v>
      </c>
      <c r="N946" s="80">
        <v>0.125</v>
      </c>
    </row>
    <row r="947" spans="1:14" ht="15.75" customHeight="1">
      <c r="A947" s="80" t="s">
        <v>23</v>
      </c>
      <c r="B947" s="80" t="s">
        <v>445</v>
      </c>
      <c r="C947" s="80">
        <v>62374090</v>
      </c>
      <c r="D947" s="80">
        <v>62384564</v>
      </c>
      <c r="E947" s="80">
        <v>10475</v>
      </c>
      <c r="F947" s="80">
        <v>157</v>
      </c>
      <c r="G947" s="80">
        <v>10</v>
      </c>
      <c r="H947" s="80">
        <v>147</v>
      </c>
      <c r="I947" s="80">
        <v>0.93600000000000005</v>
      </c>
      <c r="J947" s="80" t="s">
        <v>440</v>
      </c>
      <c r="K947" s="80">
        <v>0</v>
      </c>
      <c r="L947" s="80" t="s">
        <v>201</v>
      </c>
      <c r="M947" s="80">
        <v>12</v>
      </c>
      <c r="N947" s="80">
        <v>0.75</v>
      </c>
    </row>
    <row r="948" spans="1:14" ht="15.75" customHeight="1">
      <c r="A948" s="80" t="s">
        <v>23</v>
      </c>
      <c r="B948" s="80" t="s">
        <v>445</v>
      </c>
      <c r="C948" s="80">
        <v>62384853</v>
      </c>
      <c r="D948" s="80">
        <v>62408568</v>
      </c>
      <c r="E948" s="80">
        <v>23716</v>
      </c>
      <c r="F948" s="80">
        <v>678</v>
      </c>
      <c r="G948" s="80">
        <v>312</v>
      </c>
      <c r="H948" s="80">
        <v>366</v>
      </c>
      <c r="I948" s="80">
        <v>0.54</v>
      </c>
      <c r="J948" s="80" t="s">
        <v>439</v>
      </c>
      <c r="K948" s="80">
        <v>2</v>
      </c>
      <c r="L948" s="80">
        <v>0</v>
      </c>
      <c r="M948" s="80">
        <v>1</v>
      </c>
      <c r="N948" s="80">
        <v>0</v>
      </c>
    </row>
    <row r="949" spans="1:14" ht="15.75" customHeight="1">
      <c r="A949" s="80" t="s">
        <v>23</v>
      </c>
      <c r="B949" s="80" t="s">
        <v>445</v>
      </c>
      <c r="C949" s="80">
        <v>62408577</v>
      </c>
      <c r="D949" s="80">
        <v>62456778</v>
      </c>
      <c r="E949" s="80">
        <v>48202</v>
      </c>
      <c r="F949" s="80">
        <v>1200</v>
      </c>
      <c r="G949" s="80">
        <v>164</v>
      </c>
      <c r="H949" s="80">
        <v>1036</v>
      </c>
      <c r="I949" s="80">
        <v>0.86299999999999999</v>
      </c>
      <c r="J949" s="80" t="s">
        <v>440</v>
      </c>
      <c r="K949" s="80">
        <v>27</v>
      </c>
      <c r="L949" s="80">
        <v>0.222</v>
      </c>
      <c r="M949" s="80">
        <v>96</v>
      </c>
      <c r="N949" s="80">
        <v>0.75</v>
      </c>
    </row>
    <row r="950" spans="1:14" ht="15.75" customHeight="1">
      <c r="A950" s="80" t="s">
        <v>23</v>
      </c>
      <c r="B950" s="80" t="s">
        <v>445</v>
      </c>
      <c r="C950" s="80">
        <v>63288943</v>
      </c>
      <c r="D950" s="80">
        <v>63348491</v>
      </c>
      <c r="E950" s="80">
        <v>59549</v>
      </c>
      <c r="F950" s="80">
        <v>257</v>
      </c>
      <c r="G950" s="80">
        <v>125</v>
      </c>
      <c r="H950" s="80">
        <v>132</v>
      </c>
      <c r="I950" s="80">
        <v>0.51400000000000001</v>
      </c>
      <c r="J950" s="80" t="s">
        <v>439</v>
      </c>
      <c r="K950" s="80">
        <v>5</v>
      </c>
      <c r="L950" s="80">
        <v>0.4</v>
      </c>
      <c r="M950" s="80">
        <v>5</v>
      </c>
      <c r="N950" s="80">
        <v>0.2</v>
      </c>
    </row>
    <row r="951" spans="1:14" ht="15.75" customHeight="1">
      <c r="A951" s="80" t="s">
        <v>23</v>
      </c>
      <c r="B951" s="80" t="s">
        <v>445</v>
      </c>
      <c r="C951" s="80">
        <v>63367442</v>
      </c>
      <c r="D951" s="80">
        <v>63382454</v>
      </c>
      <c r="E951" s="80">
        <v>15013</v>
      </c>
      <c r="F951" s="80">
        <v>199</v>
      </c>
      <c r="G951" s="80">
        <v>111</v>
      </c>
      <c r="H951" s="80">
        <v>88</v>
      </c>
      <c r="I951" s="80">
        <v>0.442</v>
      </c>
      <c r="J951" s="80" t="s">
        <v>439</v>
      </c>
      <c r="K951" s="80">
        <v>4</v>
      </c>
      <c r="L951" s="80">
        <v>0</v>
      </c>
      <c r="M951" s="80">
        <v>8</v>
      </c>
      <c r="N951" s="80">
        <v>1</v>
      </c>
    </row>
    <row r="952" spans="1:14" ht="15.75" customHeight="1">
      <c r="A952" s="80" t="s">
        <v>23</v>
      </c>
      <c r="B952" s="80" t="s">
        <v>445</v>
      </c>
      <c r="C952" s="80">
        <v>63487699</v>
      </c>
      <c r="D952" s="80">
        <v>63651382</v>
      </c>
      <c r="E952" s="80">
        <v>163684</v>
      </c>
      <c r="F952" s="80">
        <v>1251</v>
      </c>
      <c r="G952" s="80">
        <v>830</v>
      </c>
      <c r="H952" s="80">
        <v>421</v>
      </c>
      <c r="I952" s="80">
        <v>0.33700000000000002</v>
      </c>
      <c r="J952" s="80" t="s">
        <v>439</v>
      </c>
      <c r="K952" s="80">
        <v>106</v>
      </c>
      <c r="L952" s="80">
        <v>0.377</v>
      </c>
      <c r="M952" s="80">
        <v>57</v>
      </c>
      <c r="N952" s="80">
        <v>0.70199999999999996</v>
      </c>
    </row>
    <row r="953" spans="1:14" ht="15.75" customHeight="1">
      <c r="A953" s="80" t="s">
        <v>23</v>
      </c>
      <c r="B953" s="80" t="s">
        <v>445</v>
      </c>
      <c r="C953" s="80">
        <v>70961292</v>
      </c>
      <c r="D953" s="80">
        <v>70973827</v>
      </c>
      <c r="E953" s="80">
        <v>12536</v>
      </c>
      <c r="F953" s="80">
        <v>375</v>
      </c>
      <c r="G953" s="80">
        <v>3</v>
      </c>
      <c r="H953" s="80">
        <v>372</v>
      </c>
      <c r="I953" s="80">
        <v>0.99199999999999999</v>
      </c>
      <c r="J953" s="80" t="s">
        <v>440</v>
      </c>
      <c r="K953" s="80">
        <v>0</v>
      </c>
      <c r="L953" s="80" t="s">
        <v>201</v>
      </c>
      <c r="M953" s="80">
        <v>23</v>
      </c>
      <c r="N953" s="80">
        <v>0.34799999999999998</v>
      </c>
    </row>
    <row r="954" spans="1:14" ht="15.75" customHeight="1">
      <c r="A954" s="80" t="s">
        <v>23</v>
      </c>
      <c r="B954" s="80" t="s">
        <v>445</v>
      </c>
      <c r="C954" s="80">
        <v>97446263</v>
      </c>
      <c r="D954" s="80">
        <v>97459531</v>
      </c>
      <c r="E954" s="80">
        <v>13269</v>
      </c>
      <c r="F954" s="80">
        <v>263</v>
      </c>
      <c r="G954" s="80">
        <v>130</v>
      </c>
      <c r="H954" s="80">
        <v>133</v>
      </c>
      <c r="I954" s="80">
        <v>0.50600000000000001</v>
      </c>
      <c r="J954" s="80" t="s">
        <v>439</v>
      </c>
      <c r="K954" s="80">
        <v>13</v>
      </c>
      <c r="L954" s="80">
        <v>0</v>
      </c>
      <c r="M954" s="80">
        <v>7</v>
      </c>
      <c r="N954" s="80">
        <v>1</v>
      </c>
    </row>
    <row r="955" spans="1:14" ht="15.75" customHeight="1">
      <c r="A955" s="80" t="s">
        <v>23</v>
      </c>
      <c r="B955" s="80" t="s">
        <v>445</v>
      </c>
      <c r="C955" s="80">
        <v>143711190</v>
      </c>
      <c r="D955" s="80">
        <v>143872948</v>
      </c>
      <c r="E955" s="80">
        <v>161759</v>
      </c>
      <c r="F955" s="80">
        <v>989</v>
      </c>
      <c r="G955" s="80">
        <v>683</v>
      </c>
      <c r="H955" s="80">
        <v>306</v>
      </c>
      <c r="I955" s="80">
        <v>0.309</v>
      </c>
      <c r="J955" s="80" t="s">
        <v>439</v>
      </c>
      <c r="K955" s="80">
        <v>5</v>
      </c>
      <c r="L955" s="80">
        <v>0</v>
      </c>
      <c r="M955" s="80">
        <v>11</v>
      </c>
      <c r="N955" s="80">
        <v>0.63600000000000001</v>
      </c>
    </row>
    <row r="956" spans="1:14" ht="15.75" customHeight="1">
      <c r="A956" s="80" t="s">
        <v>23</v>
      </c>
      <c r="B956" s="80" t="s">
        <v>445</v>
      </c>
      <c r="C956" s="80">
        <v>144188053</v>
      </c>
      <c r="D956" s="80">
        <v>144251260</v>
      </c>
      <c r="E956" s="80">
        <v>63208</v>
      </c>
      <c r="F956" s="80">
        <v>307</v>
      </c>
      <c r="G956" s="80">
        <v>98</v>
      </c>
      <c r="H956" s="80">
        <v>209</v>
      </c>
      <c r="I956" s="80">
        <v>0.68100000000000005</v>
      </c>
      <c r="J956" s="80" t="s">
        <v>439</v>
      </c>
      <c r="K956" s="80">
        <v>1</v>
      </c>
      <c r="L956" s="80">
        <v>1</v>
      </c>
      <c r="M956" s="80">
        <v>6</v>
      </c>
      <c r="N956" s="80">
        <v>0.83299999999999996</v>
      </c>
    </row>
    <row r="957" spans="1:14" ht="15.75" customHeight="1">
      <c r="A957" s="80" t="s">
        <v>23</v>
      </c>
      <c r="B957" s="80" t="s">
        <v>445</v>
      </c>
      <c r="C957" s="80">
        <v>144253837</v>
      </c>
      <c r="D957" s="80">
        <v>144296189</v>
      </c>
      <c r="E957" s="80">
        <v>42353</v>
      </c>
      <c r="F957" s="80">
        <v>358</v>
      </c>
      <c r="G957" s="80">
        <v>10</v>
      </c>
      <c r="H957" s="80">
        <v>348</v>
      </c>
      <c r="I957" s="80">
        <v>0.97199999999999998</v>
      </c>
      <c r="J957" s="80" t="s">
        <v>440</v>
      </c>
      <c r="K957" s="80">
        <v>1</v>
      </c>
      <c r="L957" s="80">
        <v>0</v>
      </c>
      <c r="M957" s="80">
        <v>3</v>
      </c>
      <c r="N957" s="80">
        <v>1</v>
      </c>
    </row>
    <row r="958" spans="1:14" ht="15.75" customHeight="1">
      <c r="A958" s="80" t="s">
        <v>23</v>
      </c>
      <c r="B958" s="80" t="s">
        <v>445</v>
      </c>
      <c r="C958" s="80">
        <v>150000281</v>
      </c>
      <c r="D958" s="80">
        <v>150005158</v>
      </c>
      <c r="E958" s="80">
        <v>4878</v>
      </c>
      <c r="F958" s="80">
        <v>188</v>
      </c>
      <c r="G958" s="80">
        <v>139</v>
      </c>
      <c r="H958" s="80">
        <v>49</v>
      </c>
      <c r="I958" s="80">
        <v>0.26100000000000001</v>
      </c>
      <c r="J958" s="80" t="s">
        <v>439</v>
      </c>
      <c r="K958" s="80">
        <v>0</v>
      </c>
      <c r="L958" s="80" t="s">
        <v>201</v>
      </c>
      <c r="M958" s="80">
        <v>0</v>
      </c>
      <c r="N958" s="80" t="s">
        <v>201</v>
      </c>
    </row>
    <row r="959" spans="1:14" ht="15.75" customHeight="1">
      <c r="A959" s="80" t="s">
        <v>23</v>
      </c>
      <c r="B959" s="80" t="s">
        <v>445</v>
      </c>
      <c r="C959" s="80">
        <v>152376994</v>
      </c>
      <c r="D959" s="80">
        <v>152404346</v>
      </c>
      <c r="E959" s="80">
        <v>27353</v>
      </c>
      <c r="F959" s="80">
        <v>633</v>
      </c>
      <c r="G959" s="80">
        <v>452</v>
      </c>
      <c r="H959" s="80">
        <v>181</v>
      </c>
      <c r="I959" s="80">
        <v>0.28599999999999998</v>
      </c>
      <c r="J959" s="80" t="s">
        <v>439</v>
      </c>
      <c r="K959" s="80">
        <v>66</v>
      </c>
      <c r="L959" s="80">
        <v>0.318</v>
      </c>
      <c r="M959" s="80">
        <v>57</v>
      </c>
      <c r="N959" s="80">
        <v>0</v>
      </c>
    </row>
    <row r="960" spans="1:14" ht="15.75" customHeight="1">
      <c r="A960" s="80" t="s">
        <v>23</v>
      </c>
      <c r="B960" s="80" t="s">
        <v>446</v>
      </c>
      <c r="C960" s="80">
        <v>7337897</v>
      </c>
      <c r="D960" s="80">
        <v>7618533</v>
      </c>
      <c r="E960" s="80">
        <v>280637</v>
      </c>
      <c r="F960" s="80">
        <v>1497</v>
      </c>
      <c r="G960" s="80">
        <v>821</v>
      </c>
      <c r="H960" s="80">
        <v>676</v>
      </c>
      <c r="I960" s="80">
        <v>0.45200000000000001</v>
      </c>
      <c r="J960" s="80" t="s">
        <v>439</v>
      </c>
      <c r="K960" s="80">
        <v>86</v>
      </c>
      <c r="L960" s="80">
        <v>0.221</v>
      </c>
      <c r="M960" s="80">
        <v>50</v>
      </c>
      <c r="N960" s="80">
        <v>0.46</v>
      </c>
    </row>
    <row r="961" spans="1:14" ht="15.75" customHeight="1">
      <c r="A961" s="80" t="s">
        <v>23</v>
      </c>
      <c r="B961" s="80" t="s">
        <v>446</v>
      </c>
      <c r="C961" s="80">
        <v>7765525</v>
      </c>
      <c r="D961" s="80">
        <v>7912385</v>
      </c>
      <c r="E961" s="80">
        <v>146861</v>
      </c>
      <c r="F961" s="80">
        <v>907</v>
      </c>
      <c r="G961" s="80">
        <v>595</v>
      </c>
      <c r="H961" s="80">
        <v>312</v>
      </c>
      <c r="I961" s="80">
        <v>0.34399999999999997</v>
      </c>
      <c r="J961" s="80" t="s">
        <v>439</v>
      </c>
      <c r="K961" s="80">
        <v>54</v>
      </c>
      <c r="L961" s="80">
        <v>0.27800000000000002</v>
      </c>
      <c r="M961" s="80">
        <v>15</v>
      </c>
      <c r="N961" s="80">
        <v>0.8</v>
      </c>
    </row>
    <row r="962" spans="1:14" ht="15.75" customHeight="1">
      <c r="A962" s="80" t="s">
        <v>23</v>
      </c>
      <c r="B962" s="80" t="s">
        <v>446</v>
      </c>
      <c r="C962" s="80">
        <v>7968463</v>
      </c>
      <c r="D962" s="80">
        <v>8195570</v>
      </c>
      <c r="E962" s="80">
        <v>227108</v>
      </c>
      <c r="F962" s="80">
        <v>1531</v>
      </c>
      <c r="G962" s="80">
        <v>349</v>
      </c>
      <c r="H962" s="80">
        <v>1182</v>
      </c>
      <c r="I962" s="80">
        <v>0.77200000000000002</v>
      </c>
      <c r="J962" s="80" t="s">
        <v>439</v>
      </c>
      <c r="K962" s="80">
        <v>18</v>
      </c>
      <c r="L962" s="80">
        <v>0.72199999999999998</v>
      </c>
      <c r="M962" s="80">
        <v>83</v>
      </c>
      <c r="N962" s="80">
        <v>0.49399999999999999</v>
      </c>
    </row>
    <row r="963" spans="1:14" ht="15.75" customHeight="1">
      <c r="A963" s="80" t="s">
        <v>23</v>
      </c>
      <c r="B963" s="80" t="s">
        <v>446</v>
      </c>
      <c r="C963" s="80">
        <v>8196161</v>
      </c>
      <c r="D963" s="80">
        <v>8230466</v>
      </c>
      <c r="E963" s="80">
        <v>34306</v>
      </c>
      <c r="F963" s="80">
        <v>410</v>
      </c>
      <c r="G963" s="80">
        <v>12</v>
      </c>
      <c r="H963" s="80">
        <v>398</v>
      </c>
      <c r="I963" s="80">
        <v>0.97099999999999997</v>
      </c>
      <c r="J963" s="80" t="s">
        <v>440</v>
      </c>
      <c r="K963" s="80">
        <v>0</v>
      </c>
      <c r="L963" s="80" t="s">
        <v>201</v>
      </c>
      <c r="M963" s="80">
        <v>1</v>
      </c>
      <c r="N963" s="80">
        <v>1</v>
      </c>
    </row>
    <row r="964" spans="1:14" ht="15.75" customHeight="1">
      <c r="A964" s="80" t="s">
        <v>23</v>
      </c>
      <c r="B964" s="80" t="s">
        <v>446</v>
      </c>
      <c r="C964" s="80">
        <v>8230468</v>
      </c>
      <c r="D964" s="80">
        <v>12095842</v>
      </c>
      <c r="E964" s="80">
        <v>3865375</v>
      </c>
      <c r="F964" s="80">
        <v>58685</v>
      </c>
      <c r="G964" s="80">
        <v>768</v>
      </c>
      <c r="H964" s="80">
        <v>57917</v>
      </c>
      <c r="I964" s="80">
        <v>0.98699999999999999</v>
      </c>
      <c r="J964" s="80" t="s">
        <v>440</v>
      </c>
      <c r="K964" s="80">
        <v>28</v>
      </c>
      <c r="L964" s="80">
        <v>0.57099999999999995</v>
      </c>
      <c r="M964" s="80">
        <v>5501</v>
      </c>
      <c r="N964" s="80">
        <v>0.51400000000000001</v>
      </c>
    </row>
    <row r="965" spans="1:14" ht="15.75" customHeight="1">
      <c r="A965" s="80" t="s">
        <v>23</v>
      </c>
      <c r="B965" s="80" t="s">
        <v>446</v>
      </c>
      <c r="C965" s="80">
        <v>12112922</v>
      </c>
      <c r="D965" s="80">
        <v>12157552</v>
      </c>
      <c r="E965" s="80">
        <v>44631</v>
      </c>
      <c r="F965" s="80">
        <v>1056</v>
      </c>
      <c r="G965" s="80">
        <v>747</v>
      </c>
      <c r="H965" s="80">
        <v>309</v>
      </c>
      <c r="I965" s="80">
        <v>0.29299999999999998</v>
      </c>
      <c r="J965" s="80" t="s">
        <v>439</v>
      </c>
      <c r="K965" s="80">
        <v>79</v>
      </c>
      <c r="L965" s="80">
        <v>0.747</v>
      </c>
      <c r="M965" s="80">
        <v>33</v>
      </c>
      <c r="N965" s="80">
        <v>0.60599999999999998</v>
      </c>
    </row>
    <row r="966" spans="1:14" ht="15.75" customHeight="1">
      <c r="A966" s="80" t="s">
        <v>23</v>
      </c>
      <c r="B966" s="80" t="s">
        <v>446</v>
      </c>
      <c r="C966" s="80">
        <v>12158093</v>
      </c>
      <c r="D966" s="80">
        <v>12226511</v>
      </c>
      <c r="E966" s="80">
        <v>68419</v>
      </c>
      <c r="F966" s="80">
        <v>523</v>
      </c>
      <c r="G966" s="80">
        <v>284</v>
      </c>
      <c r="H966" s="80">
        <v>239</v>
      </c>
      <c r="I966" s="80">
        <v>0.45700000000000002</v>
      </c>
      <c r="J966" s="80" t="s">
        <v>439</v>
      </c>
      <c r="K966" s="80">
        <v>17</v>
      </c>
      <c r="L966" s="80">
        <v>0.52900000000000003</v>
      </c>
      <c r="M966" s="80">
        <v>24</v>
      </c>
      <c r="N966" s="80">
        <v>0.41699999999999998</v>
      </c>
    </row>
    <row r="967" spans="1:14" ht="15.75" customHeight="1">
      <c r="A967" s="80" t="s">
        <v>23</v>
      </c>
      <c r="B967" s="80" t="s">
        <v>446</v>
      </c>
      <c r="C967" s="80">
        <v>12226754</v>
      </c>
      <c r="D967" s="80">
        <v>12233917</v>
      </c>
      <c r="E967" s="80">
        <v>7164</v>
      </c>
      <c r="F967" s="80">
        <v>41</v>
      </c>
      <c r="G967" s="80">
        <v>5</v>
      </c>
      <c r="H967" s="80">
        <v>36</v>
      </c>
      <c r="I967" s="80">
        <v>0.878</v>
      </c>
      <c r="J967" s="80" t="s">
        <v>201</v>
      </c>
      <c r="K967" s="80">
        <v>0</v>
      </c>
      <c r="L967" s="80" t="s">
        <v>201</v>
      </c>
      <c r="M967" s="80">
        <v>0</v>
      </c>
      <c r="N967" s="80" t="s">
        <v>201</v>
      </c>
    </row>
    <row r="968" spans="1:14" ht="15.75" customHeight="1">
      <c r="A968" s="80" t="s">
        <v>23</v>
      </c>
      <c r="B968" s="80" t="s">
        <v>446</v>
      </c>
      <c r="C968" s="80">
        <v>12284715</v>
      </c>
      <c r="D968" s="80">
        <v>12327290</v>
      </c>
      <c r="E968" s="80">
        <v>42576</v>
      </c>
      <c r="F968" s="80">
        <v>229</v>
      </c>
      <c r="G968" s="80">
        <v>0</v>
      </c>
      <c r="H968" s="80">
        <v>229</v>
      </c>
      <c r="I968" s="80">
        <v>1</v>
      </c>
      <c r="J968" s="80" t="s">
        <v>440</v>
      </c>
      <c r="K968" s="80">
        <v>0</v>
      </c>
      <c r="L968" s="80" t="s">
        <v>201</v>
      </c>
      <c r="M968" s="80">
        <v>4</v>
      </c>
      <c r="N968" s="80">
        <v>0.75</v>
      </c>
    </row>
    <row r="969" spans="1:14" ht="15.75" customHeight="1">
      <c r="A969" s="80" t="s">
        <v>23</v>
      </c>
      <c r="B969" s="80" t="s">
        <v>446</v>
      </c>
      <c r="C969" s="80">
        <v>12327903</v>
      </c>
      <c r="D969" s="80">
        <v>12393421</v>
      </c>
      <c r="E969" s="80">
        <v>65519</v>
      </c>
      <c r="F969" s="80">
        <v>273</v>
      </c>
      <c r="G969" s="80">
        <v>17</v>
      </c>
      <c r="H969" s="80">
        <v>256</v>
      </c>
      <c r="I969" s="80">
        <v>0.93799999999999994</v>
      </c>
      <c r="J969" s="80" t="s">
        <v>440</v>
      </c>
      <c r="K969" s="80">
        <v>0</v>
      </c>
      <c r="L969" s="80" t="s">
        <v>201</v>
      </c>
      <c r="M969" s="80">
        <v>2</v>
      </c>
      <c r="N969" s="80">
        <v>0.5</v>
      </c>
    </row>
    <row r="970" spans="1:14" ht="15.75" customHeight="1">
      <c r="A970" s="80" t="s">
        <v>23</v>
      </c>
      <c r="B970" s="80" t="s">
        <v>446</v>
      </c>
      <c r="C970" s="80">
        <v>12393488</v>
      </c>
      <c r="D970" s="80">
        <v>12432996</v>
      </c>
      <c r="E970" s="80">
        <v>39509</v>
      </c>
      <c r="F970" s="80">
        <v>223</v>
      </c>
      <c r="G970" s="80">
        <v>163</v>
      </c>
      <c r="H970" s="80">
        <v>60</v>
      </c>
      <c r="I970" s="80">
        <v>0.26900000000000002</v>
      </c>
      <c r="J970" s="80" t="s">
        <v>439</v>
      </c>
      <c r="K970" s="80">
        <v>13</v>
      </c>
      <c r="L970" s="80">
        <v>0.38500000000000001</v>
      </c>
      <c r="M970" s="80">
        <v>5</v>
      </c>
      <c r="N970" s="80">
        <v>0.8</v>
      </c>
    </row>
    <row r="971" spans="1:14" ht="15.75" customHeight="1">
      <c r="A971" s="80" t="s">
        <v>23</v>
      </c>
      <c r="B971" s="80" t="s">
        <v>446</v>
      </c>
      <c r="C971" s="80">
        <v>12433930</v>
      </c>
      <c r="D971" s="80">
        <v>12602620</v>
      </c>
      <c r="E971" s="80">
        <v>168691</v>
      </c>
      <c r="F971" s="80">
        <v>3648</v>
      </c>
      <c r="G971" s="80">
        <v>2546</v>
      </c>
      <c r="H971" s="80">
        <v>1102</v>
      </c>
      <c r="I971" s="80">
        <v>0.30199999999999999</v>
      </c>
      <c r="J971" s="80" t="s">
        <v>439</v>
      </c>
      <c r="K971" s="80">
        <v>63</v>
      </c>
      <c r="L971" s="80">
        <v>0.68300000000000005</v>
      </c>
      <c r="M971" s="80">
        <v>36</v>
      </c>
      <c r="N971" s="80">
        <v>0.66700000000000004</v>
      </c>
    </row>
    <row r="972" spans="1:14" ht="15.75" customHeight="1">
      <c r="A972" s="80" t="s">
        <v>23</v>
      </c>
      <c r="B972" s="80" t="s">
        <v>446</v>
      </c>
      <c r="C972" s="80">
        <v>85647473</v>
      </c>
      <c r="D972" s="80">
        <v>85820071</v>
      </c>
      <c r="E972" s="80">
        <v>172599</v>
      </c>
      <c r="F972" s="80">
        <v>1268</v>
      </c>
      <c r="G972" s="80">
        <v>930</v>
      </c>
      <c r="H972" s="80">
        <v>338</v>
      </c>
      <c r="I972" s="80">
        <v>0.26700000000000002</v>
      </c>
      <c r="J972" s="80" t="s">
        <v>439</v>
      </c>
      <c r="K972" s="80">
        <v>0</v>
      </c>
      <c r="L972" s="80" t="s">
        <v>201</v>
      </c>
      <c r="M972" s="80">
        <v>0</v>
      </c>
      <c r="N972" s="80" t="s">
        <v>201</v>
      </c>
    </row>
    <row r="973" spans="1:14" ht="15.75" customHeight="1">
      <c r="A973" s="80" t="s">
        <v>23</v>
      </c>
      <c r="B973" s="80" t="s">
        <v>447</v>
      </c>
      <c r="C973" s="80">
        <v>38967861</v>
      </c>
      <c r="D973" s="80">
        <v>39112281</v>
      </c>
      <c r="E973" s="80">
        <v>144421</v>
      </c>
      <c r="F973" s="80">
        <v>2510</v>
      </c>
      <c r="G973" s="80">
        <v>1692</v>
      </c>
      <c r="H973" s="80">
        <v>818</v>
      </c>
      <c r="I973" s="80">
        <v>0.32600000000000001</v>
      </c>
      <c r="J973" s="80" t="s">
        <v>439</v>
      </c>
      <c r="K973" s="80">
        <v>336</v>
      </c>
      <c r="L973" s="80">
        <v>0.59199999999999997</v>
      </c>
      <c r="M973" s="80">
        <v>217</v>
      </c>
      <c r="N973" s="80">
        <v>7.8E-2</v>
      </c>
    </row>
    <row r="974" spans="1:14" ht="15.75" customHeight="1">
      <c r="A974" s="80" t="s">
        <v>23</v>
      </c>
      <c r="B974" s="80" t="s">
        <v>447</v>
      </c>
      <c r="C974" s="80">
        <v>39473588</v>
      </c>
      <c r="D974" s="80">
        <v>39822325</v>
      </c>
      <c r="E974" s="80">
        <v>348738</v>
      </c>
      <c r="F974" s="80">
        <v>1575</v>
      </c>
      <c r="G974" s="80">
        <v>1102</v>
      </c>
      <c r="H974" s="80">
        <v>473</v>
      </c>
      <c r="I974" s="80">
        <v>0.3</v>
      </c>
      <c r="J974" s="80" t="s">
        <v>439</v>
      </c>
      <c r="K974" s="80">
        <v>100</v>
      </c>
      <c r="L974" s="80">
        <v>0.65</v>
      </c>
      <c r="M974" s="80">
        <v>42</v>
      </c>
      <c r="N974" s="80">
        <v>0.23799999999999999</v>
      </c>
    </row>
    <row r="975" spans="1:14" ht="15.75" customHeight="1">
      <c r="A975" s="80" t="s">
        <v>23</v>
      </c>
      <c r="B975" s="80" t="s">
        <v>447</v>
      </c>
      <c r="C975" s="80">
        <v>39822327</v>
      </c>
      <c r="D975" s="80">
        <v>40678269</v>
      </c>
      <c r="E975" s="80">
        <v>855943</v>
      </c>
      <c r="F975" s="80">
        <v>1640</v>
      </c>
      <c r="G975" s="80">
        <v>387</v>
      </c>
      <c r="H975" s="80">
        <v>1253</v>
      </c>
      <c r="I975" s="80">
        <v>0.76400000000000001</v>
      </c>
      <c r="J975" s="80" t="s">
        <v>439</v>
      </c>
      <c r="K975" s="80">
        <v>30</v>
      </c>
      <c r="L975" s="80">
        <v>0.433</v>
      </c>
      <c r="M975" s="80">
        <v>77</v>
      </c>
      <c r="N975" s="80">
        <v>0.753</v>
      </c>
    </row>
    <row r="976" spans="1:14" ht="15.75" customHeight="1">
      <c r="A976" s="80" t="s">
        <v>23</v>
      </c>
      <c r="B976" s="80" t="s">
        <v>447</v>
      </c>
      <c r="C976" s="80">
        <v>40691369</v>
      </c>
      <c r="D976" s="80">
        <v>40868523</v>
      </c>
      <c r="E976" s="80">
        <v>177155</v>
      </c>
      <c r="F976" s="80">
        <v>1067</v>
      </c>
      <c r="G976" s="80">
        <v>126</v>
      </c>
      <c r="H976" s="80">
        <v>941</v>
      </c>
      <c r="I976" s="80">
        <v>0.88200000000000001</v>
      </c>
      <c r="J976" s="80" t="s">
        <v>440</v>
      </c>
      <c r="K976" s="80">
        <v>10</v>
      </c>
      <c r="L976" s="80">
        <v>0.2</v>
      </c>
      <c r="M976" s="80">
        <v>35</v>
      </c>
      <c r="N976" s="80">
        <v>0.42899999999999999</v>
      </c>
    </row>
    <row r="977" spans="1:14" ht="15.75" customHeight="1">
      <c r="A977" s="80" t="s">
        <v>23</v>
      </c>
      <c r="B977" s="80" t="s">
        <v>447</v>
      </c>
      <c r="C977" s="80">
        <v>40868525</v>
      </c>
      <c r="D977" s="80">
        <v>41128923</v>
      </c>
      <c r="E977" s="80">
        <v>260399</v>
      </c>
      <c r="F977" s="80">
        <v>7628</v>
      </c>
      <c r="G977" s="80">
        <v>4138</v>
      </c>
      <c r="H977" s="80">
        <v>3490</v>
      </c>
      <c r="I977" s="80">
        <v>0.45800000000000002</v>
      </c>
      <c r="J977" s="80" t="s">
        <v>439</v>
      </c>
      <c r="K977" s="80">
        <v>1532</v>
      </c>
      <c r="L977" s="80">
        <v>0.27200000000000002</v>
      </c>
      <c r="M977" s="80">
        <v>1107</v>
      </c>
      <c r="N977" s="80">
        <v>0.64600000000000002</v>
      </c>
    </row>
    <row r="978" spans="1:14" ht="15.75" customHeight="1">
      <c r="A978" s="80" t="s">
        <v>23</v>
      </c>
      <c r="B978" s="80" t="s">
        <v>447</v>
      </c>
      <c r="C978" s="80">
        <v>41199924</v>
      </c>
      <c r="D978" s="80">
        <v>41768332</v>
      </c>
      <c r="E978" s="80">
        <v>568409</v>
      </c>
      <c r="F978" s="80">
        <v>4859</v>
      </c>
      <c r="G978" s="80">
        <v>3414</v>
      </c>
      <c r="H978" s="80">
        <v>1445</v>
      </c>
      <c r="I978" s="80">
        <v>0.29699999999999999</v>
      </c>
      <c r="J978" s="80" t="s">
        <v>439</v>
      </c>
      <c r="K978" s="80">
        <v>558</v>
      </c>
      <c r="L978" s="80">
        <v>0.47799999999999998</v>
      </c>
      <c r="M978" s="80">
        <v>276</v>
      </c>
      <c r="N978" s="80">
        <v>0.46</v>
      </c>
    </row>
    <row r="979" spans="1:14" ht="15.75" customHeight="1">
      <c r="A979" s="80" t="s">
        <v>23</v>
      </c>
      <c r="B979" s="80" t="s">
        <v>447</v>
      </c>
      <c r="C979" s="80">
        <v>41768334</v>
      </c>
      <c r="D979" s="80">
        <v>42093866</v>
      </c>
      <c r="E979" s="80">
        <v>325533</v>
      </c>
      <c r="F979" s="80">
        <v>1143</v>
      </c>
      <c r="G979" s="80">
        <v>171</v>
      </c>
      <c r="H979" s="80">
        <v>972</v>
      </c>
      <c r="I979" s="80">
        <v>0.85</v>
      </c>
      <c r="J979" s="80" t="s">
        <v>440</v>
      </c>
      <c r="K979" s="80">
        <v>24</v>
      </c>
      <c r="L979" s="80">
        <v>8.3000000000000004E-2</v>
      </c>
      <c r="M979" s="80">
        <v>186</v>
      </c>
      <c r="N979" s="80">
        <v>0.52200000000000002</v>
      </c>
    </row>
    <row r="980" spans="1:14" ht="15.75" customHeight="1">
      <c r="A980" s="80" t="s">
        <v>23</v>
      </c>
      <c r="B980" s="80" t="s">
        <v>447</v>
      </c>
      <c r="C980" s="80">
        <v>42093868</v>
      </c>
      <c r="D980" s="80">
        <v>42233869</v>
      </c>
      <c r="E980" s="80">
        <v>140002</v>
      </c>
      <c r="F980" s="80">
        <v>67</v>
      </c>
      <c r="G980" s="80">
        <v>22</v>
      </c>
      <c r="H980" s="80">
        <v>45</v>
      </c>
      <c r="I980" s="80">
        <v>0.67200000000000004</v>
      </c>
      <c r="J980" s="80" t="s">
        <v>439</v>
      </c>
      <c r="K980" s="80">
        <v>4</v>
      </c>
      <c r="L980" s="80">
        <v>1</v>
      </c>
      <c r="M980" s="80">
        <v>0</v>
      </c>
      <c r="N980" s="80" t="s">
        <v>201</v>
      </c>
    </row>
    <row r="981" spans="1:14" ht="15.75" customHeight="1">
      <c r="A981" s="80" t="s">
        <v>23</v>
      </c>
      <c r="B981" s="80" t="s">
        <v>447</v>
      </c>
      <c r="C981" s="80">
        <v>42233872</v>
      </c>
      <c r="D981" s="80">
        <v>42273599</v>
      </c>
      <c r="E981" s="80">
        <v>39728</v>
      </c>
      <c r="F981" s="80">
        <v>962</v>
      </c>
      <c r="G981" s="80">
        <v>435</v>
      </c>
      <c r="H981" s="80">
        <v>527</v>
      </c>
      <c r="I981" s="80">
        <v>0.54800000000000004</v>
      </c>
      <c r="J981" s="80" t="s">
        <v>439</v>
      </c>
      <c r="K981" s="80">
        <v>73</v>
      </c>
      <c r="L981" s="80">
        <v>0.98599999999999999</v>
      </c>
      <c r="M981" s="80">
        <v>99</v>
      </c>
      <c r="N981" s="80">
        <v>0.01</v>
      </c>
    </row>
    <row r="982" spans="1:14" ht="15.75" customHeight="1">
      <c r="A982" s="80" t="s">
        <v>23</v>
      </c>
      <c r="B982" s="80" t="s">
        <v>447</v>
      </c>
      <c r="C982" s="80">
        <v>42294363</v>
      </c>
      <c r="D982" s="80">
        <v>42321090</v>
      </c>
      <c r="E982" s="80">
        <v>26728</v>
      </c>
      <c r="F982" s="80">
        <v>22</v>
      </c>
      <c r="G982" s="80">
        <v>8</v>
      </c>
      <c r="H982" s="80">
        <v>14</v>
      </c>
      <c r="I982" s="80">
        <v>0.63600000000000001</v>
      </c>
      <c r="J982" s="80" t="s">
        <v>201</v>
      </c>
      <c r="K982" s="80">
        <v>0</v>
      </c>
      <c r="L982" s="80" t="s">
        <v>201</v>
      </c>
      <c r="M982" s="80">
        <v>0</v>
      </c>
      <c r="N982" s="80" t="s">
        <v>201</v>
      </c>
    </row>
    <row r="983" spans="1:14" ht="15.75" customHeight="1">
      <c r="A983" s="80" t="s">
        <v>23</v>
      </c>
      <c r="B983" s="80" t="s">
        <v>447</v>
      </c>
      <c r="C983" s="80">
        <v>42321112</v>
      </c>
      <c r="D983" s="80">
        <v>42416141</v>
      </c>
      <c r="E983" s="80">
        <v>95030</v>
      </c>
      <c r="F983" s="80">
        <v>1879</v>
      </c>
      <c r="G983" s="80">
        <v>803</v>
      </c>
      <c r="H983" s="80">
        <v>1076</v>
      </c>
      <c r="I983" s="80">
        <v>0.57299999999999995</v>
      </c>
      <c r="J983" s="80" t="s">
        <v>439</v>
      </c>
      <c r="K983" s="80">
        <v>70</v>
      </c>
      <c r="L983" s="80">
        <v>0.35699999999999998</v>
      </c>
      <c r="M983" s="80">
        <v>85</v>
      </c>
      <c r="N983" s="80">
        <v>0.56499999999999995</v>
      </c>
    </row>
    <row r="984" spans="1:14" ht="15.75" customHeight="1">
      <c r="A984" s="80" t="s">
        <v>23</v>
      </c>
      <c r="B984" s="80" t="s">
        <v>447</v>
      </c>
      <c r="C984" s="80">
        <v>42420194</v>
      </c>
      <c r="D984" s="80">
        <v>42574060</v>
      </c>
      <c r="E984" s="80">
        <v>153867</v>
      </c>
      <c r="F984" s="80">
        <v>156</v>
      </c>
      <c r="G984" s="80">
        <v>114</v>
      </c>
      <c r="H984" s="80">
        <v>42</v>
      </c>
      <c r="I984" s="80">
        <v>0.26900000000000002</v>
      </c>
      <c r="J984" s="80" t="s">
        <v>439</v>
      </c>
      <c r="K984" s="80">
        <v>0</v>
      </c>
      <c r="L984" s="80" t="s">
        <v>201</v>
      </c>
      <c r="M984" s="80">
        <v>0</v>
      </c>
      <c r="N984" s="80" t="s">
        <v>201</v>
      </c>
    </row>
    <row r="985" spans="1:14" ht="15.75" customHeight="1">
      <c r="A985" s="80" t="s">
        <v>23</v>
      </c>
      <c r="B985" s="80" t="s">
        <v>447</v>
      </c>
      <c r="C985" s="80">
        <v>42632195</v>
      </c>
      <c r="D985" s="80">
        <v>42661718</v>
      </c>
      <c r="E985" s="80">
        <v>29524</v>
      </c>
      <c r="F985" s="80">
        <v>69</v>
      </c>
      <c r="G985" s="80">
        <v>45</v>
      </c>
      <c r="H985" s="80">
        <v>24</v>
      </c>
      <c r="I985" s="80">
        <v>0.34799999999999998</v>
      </c>
      <c r="J985" s="80" t="s">
        <v>439</v>
      </c>
      <c r="K985" s="80">
        <v>0</v>
      </c>
      <c r="L985" s="80" t="s">
        <v>201</v>
      </c>
      <c r="M985" s="80">
        <v>0</v>
      </c>
      <c r="N985" s="80" t="s">
        <v>201</v>
      </c>
    </row>
    <row r="986" spans="1:14" ht="15.75" customHeight="1">
      <c r="A986" s="80" t="s">
        <v>23</v>
      </c>
      <c r="B986" s="80" t="s">
        <v>447</v>
      </c>
      <c r="C986" s="80">
        <v>60518635</v>
      </c>
      <c r="D986" s="80">
        <v>60869743</v>
      </c>
      <c r="E986" s="80">
        <v>351109</v>
      </c>
      <c r="F986" s="80">
        <v>1379</v>
      </c>
      <c r="G986" s="80">
        <v>65</v>
      </c>
      <c r="H986" s="80">
        <v>1314</v>
      </c>
      <c r="I986" s="80">
        <v>0.95299999999999996</v>
      </c>
      <c r="J986" s="80" t="s">
        <v>440</v>
      </c>
      <c r="K986" s="80">
        <v>18</v>
      </c>
      <c r="L986" s="80">
        <v>0.38900000000000001</v>
      </c>
      <c r="M986" s="80">
        <v>97</v>
      </c>
      <c r="N986" s="80">
        <v>0.68</v>
      </c>
    </row>
    <row r="987" spans="1:14" ht="15.75" customHeight="1">
      <c r="A987" s="80" t="s">
        <v>23</v>
      </c>
      <c r="B987" s="80" t="s">
        <v>447</v>
      </c>
      <c r="C987" s="80">
        <v>61128340</v>
      </c>
      <c r="D987" s="80">
        <v>61231967</v>
      </c>
      <c r="E987" s="80">
        <v>103628</v>
      </c>
      <c r="F987" s="80">
        <v>679</v>
      </c>
      <c r="G987" s="80">
        <v>304</v>
      </c>
      <c r="H987" s="80">
        <v>375</v>
      </c>
      <c r="I987" s="80">
        <v>0.55200000000000005</v>
      </c>
      <c r="J987" s="80" t="s">
        <v>439</v>
      </c>
      <c r="K987" s="80">
        <v>17</v>
      </c>
      <c r="L987" s="80">
        <v>5.8999999999999997E-2</v>
      </c>
      <c r="M987" s="80">
        <v>16</v>
      </c>
      <c r="N987" s="80">
        <v>0.875</v>
      </c>
    </row>
    <row r="988" spans="1:14" ht="15.75" customHeight="1">
      <c r="A988" s="80" t="s">
        <v>23</v>
      </c>
      <c r="B988" s="80" t="s">
        <v>447</v>
      </c>
      <c r="C988" s="80">
        <v>61281966</v>
      </c>
      <c r="D988" s="80">
        <v>61468809</v>
      </c>
      <c r="E988" s="80">
        <v>186844</v>
      </c>
      <c r="F988" s="80">
        <v>321</v>
      </c>
      <c r="G988" s="80">
        <v>8</v>
      </c>
      <c r="H988" s="80">
        <v>313</v>
      </c>
      <c r="I988" s="80">
        <v>0.97499999999999998</v>
      </c>
      <c r="J988" s="80" t="s">
        <v>440</v>
      </c>
      <c r="K988" s="80">
        <v>0</v>
      </c>
      <c r="L988" s="80" t="s">
        <v>201</v>
      </c>
      <c r="M988" s="80">
        <v>0</v>
      </c>
      <c r="N988" s="80" t="s">
        <v>201</v>
      </c>
    </row>
    <row r="989" spans="1:14" ht="15.75" customHeight="1">
      <c r="A989" s="80" t="s">
        <v>23</v>
      </c>
      <c r="B989" s="80" t="s">
        <v>447</v>
      </c>
      <c r="C989" s="80">
        <v>61785368</v>
      </c>
      <c r="D989" s="80">
        <v>62149739</v>
      </c>
      <c r="E989" s="80">
        <v>364372</v>
      </c>
      <c r="F989" s="80">
        <v>1213</v>
      </c>
      <c r="G989" s="80">
        <v>268</v>
      </c>
      <c r="H989" s="80">
        <v>945</v>
      </c>
      <c r="I989" s="80">
        <v>0.77900000000000003</v>
      </c>
      <c r="J989" s="80" t="s">
        <v>439</v>
      </c>
      <c r="K989" s="80">
        <v>16</v>
      </c>
      <c r="L989" s="80">
        <v>0.68799999999999994</v>
      </c>
      <c r="M989" s="80">
        <v>32</v>
      </c>
      <c r="N989" s="80">
        <v>0.5</v>
      </c>
    </row>
    <row r="990" spans="1:14" ht="15.75" customHeight="1">
      <c r="A990" s="80" t="s">
        <v>23</v>
      </c>
      <c r="B990" s="80" t="s">
        <v>447</v>
      </c>
      <c r="C990" s="80">
        <v>62249738</v>
      </c>
      <c r="D990" s="80">
        <v>62748833</v>
      </c>
      <c r="E990" s="80">
        <v>499096</v>
      </c>
      <c r="F990" s="80">
        <v>1443</v>
      </c>
      <c r="G990" s="80">
        <v>839</v>
      </c>
      <c r="H990" s="80">
        <v>604</v>
      </c>
      <c r="I990" s="80">
        <v>0.41899999999999998</v>
      </c>
      <c r="J990" s="80" t="s">
        <v>439</v>
      </c>
      <c r="K990" s="80">
        <v>57</v>
      </c>
      <c r="L990" s="80">
        <v>0.73699999999999999</v>
      </c>
      <c r="M990" s="80">
        <v>26</v>
      </c>
      <c r="N990" s="80">
        <v>0.308</v>
      </c>
    </row>
    <row r="991" spans="1:14" ht="15.75" customHeight="1">
      <c r="A991" s="80" t="s">
        <v>23</v>
      </c>
      <c r="B991" s="80" t="s">
        <v>447</v>
      </c>
      <c r="C991" s="80">
        <v>62798832</v>
      </c>
      <c r="D991" s="80">
        <v>63202863</v>
      </c>
      <c r="E991" s="80">
        <v>404032</v>
      </c>
      <c r="F991" s="80">
        <v>3315</v>
      </c>
      <c r="G991" s="80">
        <v>1219</v>
      </c>
      <c r="H991" s="80">
        <v>2096</v>
      </c>
      <c r="I991" s="80">
        <v>0.63200000000000001</v>
      </c>
      <c r="J991" s="80" t="s">
        <v>439</v>
      </c>
      <c r="K991" s="80">
        <v>187</v>
      </c>
      <c r="L991" s="80">
        <v>0.79100000000000004</v>
      </c>
      <c r="M991" s="80">
        <v>385</v>
      </c>
      <c r="N991" s="80">
        <v>0.39</v>
      </c>
    </row>
    <row r="992" spans="1:14" ht="15.75" customHeight="1">
      <c r="A992" s="80" t="s">
        <v>23</v>
      </c>
      <c r="B992" s="80" t="s">
        <v>447</v>
      </c>
      <c r="C992" s="80">
        <v>63252862</v>
      </c>
      <c r="D992" s="80">
        <v>63492265</v>
      </c>
      <c r="E992" s="80">
        <v>239404</v>
      </c>
      <c r="F992" s="80">
        <v>1064</v>
      </c>
      <c r="G992" s="80">
        <v>562</v>
      </c>
      <c r="H992" s="80">
        <v>502</v>
      </c>
      <c r="I992" s="80">
        <v>0.47199999999999998</v>
      </c>
      <c r="J992" s="80" t="s">
        <v>439</v>
      </c>
      <c r="K992" s="80">
        <v>55</v>
      </c>
      <c r="L992" s="80">
        <v>0.67300000000000004</v>
      </c>
      <c r="M992" s="80">
        <v>29</v>
      </c>
      <c r="N992" s="80">
        <v>0</v>
      </c>
    </row>
    <row r="993" spans="1:14" ht="15.75" customHeight="1">
      <c r="A993" s="80" t="s">
        <v>23</v>
      </c>
      <c r="B993" s="80" t="s">
        <v>447</v>
      </c>
      <c r="C993" s="80">
        <v>63542264</v>
      </c>
      <c r="D993" s="80">
        <v>63777033</v>
      </c>
      <c r="E993" s="80">
        <v>234770</v>
      </c>
      <c r="F993" s="80">
        <v>2222</v>
      </c>
      <c r="G993" s="80">
        <v>88</v>
      </c>
      <c r="H993" s="80">
        <v>2134</v>
      </c>
      <c r="I993" s="80">
        <v>0.96</v>
      </c>
      <c r="J993" s="80" t="s">
        <v>440</v>
      </c>
      <c r="K993" s="80">
        <v>26</v>
      </c>
      <c r="L993" s="80">
        <v>0.76900000000000002</v>
      </c>
      <c r="M993" s="80">
        <v>471</v>
      </c>
      <c r="N993" s="80">
        <v>0.36699999999999999</v>
      </c>
    </row>
    <row r="994" spans="1:14" ht="15.75" customHeight="1">
      <c r="A994" s="80" t="s">
        <v>23</v>
      </c>
      <c r="B994" s="80" t="s">
        <v>447</v>
      </c>
      <c r="C994" s="80">
        <v>63784194</v>
      </c>
      <c r="D994" s="80">
        <v>63836260</v>
      </c>
      <c r="E994" s="80">
        <v>52067</v>
      </c>
      <c r="F994" s="80">
        <v>1992</v>
      </c>
      <c r="G994" s="80">
        <v>646</v>
      </c>
      <c r="H994" s="80">
        <v>1346</v>
      </c>
      <c r="I994" s="80">
        <v>0.67600000000000005</v>
      </c>
      <c r="J994" s="80" t="s">
        <v>439</v>
      </c>
      <c r="K994" s="80">
        <v>338</v>
      </c>
      <c r="L994" s="80">
        <v>0.57999999999999996</v>
      </c>
      <c r="M994" s="80">
        <v>610</v>
      </c>
      <c r="N994" s="80">
        <v>0.39</v>
      </c>
    </row>
    <row r="995" spans="1:14" ht="15.75" customHeight="1">
      <c r="A995" s="80" t="s">
        <v>23</v>
      </c>
      <c r="B995" s="80" t="s">
        <v>447</v>
      </c>
      <c r="C995" s="80">
        <v>63836660</v>
      </c>
      <c r="D995" s="80">
        <v>63918448</v>
      </c>
      <c r="E995" s="80">
        <v>81789</v>
      </c>
      <c r="F995" s="80">
        <v>1190</v>
      </c>
      <c r="G995" s="80">
        <v>129</v>
      </c>
      <c r="H995" s="80">
        <v>1061</v>
      </c>
      <c r="I995" s="80">
        <v>0.89200000000000002</v>
      </c>
      <c r="J995" s="80" t="s">
        <v>440</v>
      </c>
      <c r="K995" s="80">
        <v>64</v>
      </c>
      <c r="L995" s="80">
        <v>0.20300000000000001</v>
      </c>
      <c r="M995" s="80">
        <v>244</v>
      </c>
      <c r="N995" s="80">
        <v>0.43</v>
      </c>
    </row>
    <row r="996" spans="1:14" ht="15.75" customHeight="1">
      <c r="A996" s="80" t="s">
        <v>23</v>
      </c>
      <c r="B996" s="80" t="s">
        <v>447</v>
      </c>
      <c r="C996" s="80">
        <v>63968447</v>
      </c>
      <c r="D996" s="80">
        <v>64135014</v>
      </c>
      <c r="E996" s="80">
        <v>166568</v>
      </c>
      <c r="F996" s="80">
        <v>1876</v>
      </c>
      <c r="G996" s="80">
        <v>65</v>
      </c>
      <c r="H996" s="80">
        <v>1811</v>
      </c>
      <c r="I996" s="80">
        <v>0.96499999999999997</v>
      </c>
      <c r="J996" s="80" t="s">
        <v>440</v>
      </c>
      <c r="K996" s="80">
        <v>6</v>
      </c>
      <c r="L996" s="80">
        <v>0.66700000000000004</v>
      </c>
      <c r="M996" s="80">
        <v>129</v>
      </c>
      <c r="N996" s="80">
        <v>0.51200000000000001</v>
      </c>
    </row>
    <row r="997" spans="1:14" ht="15.75" customHeight="1">
      <c r="A997" s="80" t="s">
        <v>23</v>
      </c>
      <c r="B997" s="80" t="s">
        <v>447</v>
      </c>
      <c r="C997" s="80">
        <v>64724183</v>
      </c>
      <c r="D997" s="80">
        <v>65325124</v>
      </c>
      <c r="E997" s="80">
        <v>600942</v>
      </c>
      <c r="F997" s="80">
        <v>2072</v>
      </c>
      <c r="G997" s="80">
        <v>1585</v>
      </c>
      <c r="H997" s="80">
        <v>487</v>
      </c>
      <c r="I997" s="80">
        <v>0.23499999999999999</v>
      </c>
      <c r="J997" s="80" t="s">
        <v>439</v>
      </c>
      <c r="K997" s="80">
        <v>228</v>
      </c>
      <c r="L997" s="80">
        <v>0.51300000000000001</v>
      </c>
      <c r="M997" s="80">
        <v>42</v>
      </c>
      <c r="N997" s="80">
        <v>0.73799999999999999</v>
      </c>
    </row>
    <row r="998" spans="1:14" ht="15.75" customHeight="1">
      <c r="A998" s="80" t="s">
        <v>23</v>
      </c>
      <c r="B998" s="80" t="s">
        <v>447</v>
      </c>
      <c r="C998" s="80">
        <v>65645191</v>
      </c>
      <c r="D998" s="80">
        <v>66183068</v>
      </c>
      <c r="E998" s="80">
        <v>537878</v>
      </c>
      <c r="F998" s="80">
        <v>1512</v>
      </c>
      <c r="G998" s="80">
        <v>1022</v>
      </c>
      <c r="H998" s="80">
        <v>490</v>
      </c>
      <c r="I998" s="80">
        <v>0.32400000000000001</v>
      </c>
      <c r="J998" s="80" t="s">
        <v>439</v>
      </c>
      <c r="K998" s="80">
        <v>75</v>
      </c>
      <c r="L998" s="80">
        <v>0.58699999999999997</v>
      </c>
      <c r="M998" s="80">
        <v>44</v>
      </c>
      <c r="N998" s="80">
        <v>0.77300000000000002</v>
      </c>
    </row>
    <row r="999" spans="1:14" ht="15.75" customHeight="1">
      <c r="A999" s="80" t="s">
        <v>23</v>
      </c>
      <c r="B999" s="80" t="s">
        <v>447</v>
      </c>
      <c r="C999" s="80">
        <v>66352225</v>
      </c>
      <c r="D999" s="80">
        <v>66391388</v>
      </c>
      <c r="E999" s="80">
        <v>39164</v>
      </c>
      <c r="F999" s="80">
        <v>77</v>
      </c>
      <c r="G999" s="80">
        <v>40</v>
      </c>
      <c r="H999" s="80">
        <v>37</v>
      </c>
      <c r="I999" s="80">
        <v>0.48099999999999998</v>
      </c>
      <c r="J999" s="80" t="s">
        <v>439</v>
      </c>
      <c r="K999" s="80">
        <v>4</v>
      </c>
      <c r="L999" s="80">
        <v>0</v>
      </c>
      <c r="M999" s="80">
        <v>3</v>
      </c>
      <c r="N999" s="80">
        <v>1</v>
      </c>
    </row>
    <row r="1000" spans="1:14" ht="15.75" customHeight="1">
      <c r="A1000" s="80" t="s">
        <v>23</v>
      </c>
      <c r="B1000" s="80" t="s">
        <v>447</v>
      </c>
      <c r="C1000" s="80">
        <v>66591387</v>
      </c>
      <c r="D1000" s="80">
        <v>67920553</v>
      </c>
      <c r="E1000" s="80">
        <v>1329167</v>
      </c>
      <c r="F1000" s="80">
        <v>5477</v>
      </c>
      <c r="G1000" s="80">
        <v>4027</v>
      </c>
      <c r="H1000" s="80">
        <v>1450</v>
      </c>
      <c r="I1000" s="80">
        <v>0.26500000000000001</v>
      </c>
      <c r="J1000" s="80" t="s">
        <v>439</v>
      </c>
      <c r="K1000" s="80">
        <v>485</v>
      </c>
      <c r="L1000" s="80">
        <v>0.45400000000000001</v>
      </c>
      <c r="M1000" s="80">
        <v>174</v>
      </c>
      <c r="N1000" s="80">
        <v>0.35099999999999998</v>
      </c>
    </row>
    <row r="1001" spans="1:14" ht="15.75" customHeight="1">
      <c r="A1001" s="80" t="s">
        <v>23</v>
      </c>
      <c r="B1001" s="80" t="s">
        <v>447</v>
      </c>
      <c r="C1001" s="80">
        <v>123979132</v>
      </c>
      <c r="D1001" s="80">
        <v>123993326</v>
      </c>
      <c r="E1001" s="80">
        <v>14195</v>
      </c>
      <c r="F1001" s="80">
        <v>274</v>
      </c>
      <c r="G1001" s="80">
        <v>130</v>
      </c>
      <c r="H1001" s="80">
        <v>144</v>
      </c>
      <c r="I1001" s="80">
        <v>0.52600000000000002</v>
      </c>
      <c r="J1001" s="80" t="s">
        <v>439</v>
      </c>
      <c r="K1001" s="80">
        <v>11</v>
      </c>
      <c r="L1001" s="80">
        <v>1</v>
      </c>
      <c r="M1001" s="80">
        <v>11</v>
      </c>
      <c r="N1001" s="80">
        <v>0</v>
      </c>
    </row>
    <row r="1002" spans="1:14" ht="15.75" customHeight="1">
      <c r="A1002" s="80" t="s">
        <v>23</v>
      </c>
      <c r="B1002" s="80" t="s">
        <v>448</v>
      </c>
      <c r="C1002" s="80">
        <v>37105154</v>
      </c>
      <c r="D1002" s="80">
        <v>37113528</v>
      </c>
      <c r="E1002" s="80">
        <v>8375</v>
      </c>
      <c r="F1002" s="80">
        <v>147</v>
      </c>
      <c r="G1002" s="80">
        <v>77</v>
      </c>
      <c r="H1002" s="80">
        <v>70</v>
      </c>
      <c r="I1002" s="80">
        <v>0.47599999999999998</v>
      </c>
      <c r="J1002" s="80" t="s">
        <v>439</v>
      </c>
      <c r="K1002" s="80">
        <v>4</v>
      </c>
      <c r="L1002" s="80">
        <v>1</v>
      </c>
      <c r="M1002" s="80">
        <v>4</v>
      </c>
      <c r="N1002" s="80">
        <v>0.25</v>
      </c>
    </row>
    <row r="1003" spans="1:14" ht="15.75" customHeight="1">
      <c r="A1003" s="80" t="s">
        <v>23</v>
      </c>
      <c r="B1003" s="80" t="s">
        <v>448</v>
      </c>
      <c r="C1003" s="80">
        <v>38901868</v>
      </c>
      <c r="D1003" s="80">
        <v>38920239</v>
      </c>
      <c r="E1003" s="80">
        <v>18372</v>
      </c>
      <c r="F1003" s="80">
        <v>881</v>
      </c>
      <c r="G1003" s="80">
        <v>512</v>
      </c>
      <c r="H1003" s="80">
        <v>369</v>
      </c>
      <c r="I1003" s="80">
        <v>0.41899999999999998</v>
      </c>
      <c r="J1003" s="80" t="s">
        <v>439</v>
      </c>
      <c r="K1003" s="80">
        <v>7</v>
      </c>
      <c r="L1003" s="80">
        <v>0.57099999999999995</v>
      </c>
      <c r="M1003" s="80">
        <v>2</v>
      </c>
      <c r="N1003" s="80">
        <v>0.5</v>
      </c>
    </row>
    <row r="1004" spans="1:14" ht="15.75" customHeight="1">
      <c r="A1004" s="80" t="s">
        <v>23</v>
      </c>
      <c r="B1004" s="80" t="s">
        <v>448</v>
      </c>
      <c r="C1004" s="80">
        <v>38942612</v>
      </c>
      <c r="D1004" s="80">
        <v>38966688</v>
      </c>
      <c r="E1004" s="80">
        <v>24077</v>
      </c>
      <c r="F1004" s="80">
        <v>469</v>
      </c>
      <c r="G1004" s="80">
        <v>363</v>
      </c>
      <c r="H1004" s="80">
        <v>106</v>
      </c>
      <c r="I1004" s="80">
        <v>0.22600000000000001</v>
      </c>
      <c r="J1004" s="80" t="s">
        <v>439</v>
      </c>
      <c r="K1004" s="80">
        <v>164</v>
      </c>
      <c r="L1004" s="80">
        <v>0.57299999999999995</v>
      </c>
      <c r="M1004" s="80">
        <v>59</v>
      </c>
      <c r="N1004" s="80">
        <v>0.10199999999999999</v>
      </c>
    </row>
    <row r="1005" spans="1:14" ht="15.75" customHeight="1">
      <c r="A1005" s="80" t="s">
        <v>23</v>
      </c>
      <c r="B1005" s="80" t="s">
        <v>448</v>
      </c>
      <c r="C1005" s="80">
        <v>41843713</v>
      </c>
      <c r="D1005" s="80">
        <v>41916266</v>
      </c>
      <c r="E1005" s="80">
        <v>72554</v>
      </c>
      <c r="F1005" s="80">
        <v>19592</v>
      </c>
      <c r="G1005" s="80">
        <v>12211</v>
      </c>
      <c r="H1005" s="80">
        <v>7381</v>
      </c>
      <c r="I1005" s="80">
        <v>0.377</v>
      </c>
      <c r="J1005" s="80" t="s">
        <v>439</v>
      </c>
      <c r="K1005" s="80">
        <v>2903</v>
      </c>
      <c r="L1005" s="80">
        <v>0.59</v>
      </c>
      <c r="M1005" s="80">
        <v>1934</v>
      </c>
      <c r="N1005" s="80">
        <v>0.27400000000000002</v>
      </c>
    </row>
    <row r="1006" spans="1:14" ht="15.75" customHeight="1">
      <c r="A1006" s="80" t="s">
        <v>23</v>
      </c>
      <c r="B1006" s="80" t="s">
        <v>448</v>
      </c>
      <c r="C1006" s="80">
        <v>47467226</v>
      </c>
      <c r="D1006" s="80">
        <v>47780369</v>
      </c>
      <c r="E1006" s="80">
        <v>313144</v>
      </c>
      <c r="F1006" s="80">
        <v>3087</v>
      </c>
      <c r="G1006" s="80">
        <v>1778</v>
      </c>
      <c r="H1006" s="80">
        <v>1309</v>
      </c>
      <c r="I1006" s="80">
        <v>0.42399999999999999</v>
      </c>
      <c r="J1006" s="80" t="s">
        <v>439</v>
      </c>
      <c r="K1006" s="80">
        <v>75</v>
      </c>
      <c r="L1006" s="80">
        <v>0.54700000000000004</v>
      </c>
      <c r="M1006" s="80">
        <v>46</v>
      </c>
      <c r="N1006" s="80">
        <v>0.435</v>
      </c>
    </row>
    <row r="1007" spans="1:14" ht="15.75" customHeight="1">
      <c r="A1007" s="80" t="s">
        <v>23</v>
      </c>
      <c r="B1007" s="80" t="s">
        <v>448</v>
      </c>
      <c r="C1007" s="80">
        <v>47870368</v>
      </c>
      <c r="D1007" s="80">
        <v>47966748</v>
      </c>
      <c r="E1007" s="80">
        <v>96381</v>
      </c>
      <c r="F1007" s="80">
        <v>1201</v>
      </c>
      <c r="G1007" s="80">
        <v>585</v>
      </c>
      <c r="H1007" s="80">
        <v>616</v>
      </c>
      <c r="I1007" s="80">
        <v>0.51300000000000001</v>
      </c>
      <c r="J1007" s="80" t="s">
        <v>439</v>
      </c>
      <c r="K1007" s="80">
        <v>40</v>
      </c>
      <c r="L1007" s="80">
        <v>0.47499999999999998</v>
      </c>
      <c r="M1007" s="80">
        <v>42</v>
      </c>
      <c r="N1007" s="80">
        <v>0.28599999999999998</v>
      </c>
    </row>
    <row r="1008" spans="1:14" ht="15.75" customHeight="1">
      <c r="A1008" s="80" t="s">
        <v>23</v>
      </c>
      <c r="B1008" s="80" t="s">
        <v>448</v>
      </c>
      <c r="C1008" s="80">
        <v>48060520</v>
      </c>
      <c r="D1008" s="80">
        <v>48098332</v>
      </c>
      <c r="E1008" s="80">
        <v>37813</v>
      </c>
      <c r="F1008" s="80">
        <v>173</v>
      </c>
      <c r="G1008" s="80">
        <v>122</v>
      </c>
      <c r="H1008" s="80">
        <v>51</v>
      </c>
      <c r="I1008" s="80">
        <v>0.29499999999999998</v>
      </c>
      <c r="J1008" s="80" t="s">
        <v>439</v>
      </c>
      <c r="K1008" s="80">
        <v>14</v>
      </c>
      <c r="L1008" s="80">
        <v>0.57099999999999995</v>
      </c>
      <c r="M1008" s="80">
        <v>4</v>
      </c>
      <c r="N1008" s="80">
        <v>0.5</v>
      </c>
    </row>
    <row r="1009" spans="1:14" ht="15.75" customHeight="1">
      <c r="A1009" s="80" t="s">
        <v>23</v>
      </c>
      <c r="B1009" s="80" t="s">
        <v>448</v>
      </c>
      <c r="C1009" s="80">
        <v>87438086</v>
      </c>
      <c r="D1009" s="80">
        <v>87474115</v>
      </c>
      <c r="E1009" s="80">
        <v>36030</v>
      </c>
      <c r="F1009" s="80">
        <v>220</v>
      </c>
      <c r="G1009" s="80">
        <v>161</v>
      </c>
      <c r="H1009" s="80">
        <v>59</v>
      </c>
      <c r="I1009" s="80">
        <v>0.26800000000000002</v>
      </c>
      <c r="J1009" s="80" t="s">
        <v>439</v>
      </c>
      <c r="K1009" s="80">
        <v>9</v>
      </c>
      <c r="L1009" s="80">
        <v>0.33300000000000002</v>
      </c>
      <c r="M1009" s="80">
        <v>0</v>
      </c>
      <c r="N1009" s="80" t="s">
        <v>201</v>
      </c>
    </row>
    <row r="1010" spans="1:14" ht="15.75" customHeight="1">
      <c r="A1010" s="80" t="s">
        <v>23</v>
      </c>
      <c r="B1010" s="80" t="s">
        <v>448</v>
      </c>
      <c r="C1010" s="80">
        <v>91443234</v>
      </c>
      <c r="D1010" s="80">
        <v>91446667</v>
      </c>
      <c r="E1010" s="80">
        <v>3434</v>
      </c>
      <c r="F1010" s="80">
        <v>49</v>
      </c>
      <c r="G1010" s="80">
        <v>0</v>
      </c>
      <c r="H1010" s="80">
        <v>49</v>
      </c>
      <c r="I1010" s="80">
        <v>1</v>
      </c>
      <c r="J1010" s="80" t="s">
        <v>201</v>
      </c>
      <c r="K1010" s="80">
        <v>0</v>
      </c>
      <c r="L1010" s="80" t="s">
        <v>201</v>
      </c>
      <c r="M1010" s="80">
        <v>0</v>
      </c>
      <c r="N1010" s="80" t="s">
        <v>201</v>
      </c>
    </row>
    <row r="1011" spans="1:14" ht="15.75" customHeight="1">
      <c r="A1011" s="80" t="s">
        <v>23</v>
      </c>
      <c r="B1011" s="80" t="s">
        <v>448</v>
      </c>
      <c r="C1011" s="80">
        <v>103250876</v>
      </c>
      <c r="D1011" s="80">
        <v>103251323</v>
      </c>
      <c r="E1011" s="80">
        <v>448</v>
      </c>
      <c r="F1011" s="80">
        <v>37</v>
      </c>
      <c r="G1011" s="80">
        <v>25</v>
      </c>
      <c r="H1011" s="80">
        <v>12</v>
      </c>
      <c r="I1011" s="80">
        <v>0.32400000000000001</v>
      </c>
      <c r="J1011" s="80" t="s">
        <v>201</v>
      </c>
      <c r="K1011" s="80">
        <v>0</v>
      </c>
      <c r="L1011" s="80" t="s">
        <v>201</v>
      </c>
      <c r="M1011" s="80">
        <v>0</v>
      </c>
      <c r="N1011" s="80" t="s">
        <v>201</v>
      </c>
    </row>
    <row r="1012" spans="1:14" ht="15.75" customHeight="1">
      <c r="A1012" s="80" t="s">
        <v>23</v>
      </c>
      <c r="B1012" s="80" t="s">
        <v>448</v>
      </c>
      <c r="C1012" s="80">
        <v>125886142</v>
      </c>
      <c r="D1012" s="80">
        <v>125909392</v>
      </c>
      <c r="E1012" s="80">
        <v>23251</v>
      </c>
      <c r="F1012" s="80">
        <v>507</v>
      </c>
      <c r="G1012" s="80">
        <v>389</v>
      </c>
      <c r="H1012" s="80">
        <v>118</v>
      </c>
      <c r="I1012" s="80">
        <v>0.23300000000000001</v>
      </c>
      <c r="J1012" s="80" t="s">
        <v>439</v>
      </c>
      <c r="K1012" s="80">
        <v>29</v>
      </c>
      <c r="L1012" s="80">
        <v>0.69</v>
      </c>
      <c r="M1012" s="80">
        <v>8</v>
      </c>
      <c r="N1012" s="80">
        <v>0.5</v>
      </c>
    </row>
    <row r="1013" spans="1:14" ht="15.75" customHeight="1">
      <c r="A1013" s="80" t="s">
        <v>23</v>
      </c>
      <c r="B1013" s="80" t="s">
        <v>448</v>
      </c>
      <c r="C1013" s="80">
        <v>133687141</v>
      </c>
      <c r="D1013" s="80">
        <v>133690467</v>
      </c>
      <c r="E1013" s="80">
        <v>3327</v>
      </c>
      <c r="F1013" s="80">
        <v>1798</v>
      </c>
      <c r="G1013" s="80">
        <v>1004</v>
      </c>
      <c r="H1013" s="80">
        <v>794</v>
      </c>
      <c r="I1013" s="80">
        <v>0.442</v>
      </c>
      <c r="J1013" s="80" t="s">
        <v>439</v>
      </c>
      <c r="K1013" s="80">
        <v>380</v>
      </c>
      <c r="L1013" s="80">
        <v>0.66100000000000003</v>
      </c>
      <c r="M1013" s="80">
        <v>240</v>
      </c>
      <c r="N1013" s="80">
        <v>0.67500000000000004</v>
      </c>
    </row>
    <row r="1014" spans="1:14" ht="15.75" customHeight="1">
      <c r="A1014" s="80" t="s">
        <v>23</v>
      </c>
      <c r="B1014" s="80" t="s">
        <v>449</v>
      </c>
      <c r="C1014" s="80">
        <v>311349</v>
      </c>
      <c r="D1014" s="80">
        <v>319319</v>
      </c>
      <c r="E1014" s="80">
        <v>7971</v>
      </c>
      <c r="F1014" s="80">
        <v>171</v>
      </c>
      <c r="G1014" s="80">
        <v>15</v>
      </c>
      <c r="H1014" s="80">
        <v>156</v>
      </c>
      <c r="I1014" s="80">
        <v>0.91200000000000003</v>
      </c>
      <c r="J1014" s="80" t="s">
        <v>440</v>
      </c>
      <c r="K1014" s="80">
        <v>0</v>
      </c>
      <c r="L1014" s="80" t="s">
        <v>201</v>
      </c>
      <c r="M1014" s="80">
        <v>0</v>
      </c>
      <c r="N1014" s="80" t="s">
        <v>201</v>
      </c>
    </row>
    <row r="1015" spans="1:14" ht="15.75" customHeight="1">
      <c r="A1015" s="80" t="s">
        <v>23</v>
      </c>
      <c r="B1015" s="80" t="s">
        <v>449</v>
      </c>
      <c r="C1015" s="80">
        <v>1894045</v>
      </c>
      <c r="D1015" s="80">
        <v>1915665</v>
      </c>
      <c r="E1015" s="80">
        <v>21621</v>
      </c>
      <c r="F1015" s="80">
        <v>459</v>
      </c>
      <c r="G1015" s="80">
        <v>12</v>
      </c>
      <c r="H1015" s="80">
        <v>447</v>
      </c>
      <c r="I1015" s="80">
        <v>0.97399999999999998</v>
      </c>
      <c r="J1015" s="80" t="s">
        <v>440</v>
      </c>
      <c r="K1015" s="80">
        <v>0</v>
      </c>
      <c r="L1015" s="80" t="s">
        <v>201</v>
      </c>
      <c r="M1015" s="80">
        <v>2</v>
      </c>
      <c r="N1015" s="80">
        <v>0</v>
      </c>
    </row>
    <row r="1016" spans="1:14" ht="15.75" customHeight="1">
      <c r="A1016" s="80" t="s">
        <v>23</v>
      </c>
      <c r="B1016" s="80" t="s">
        <v>449</v>
      </c>
      <c r="C1016" s="80">
        <v>4274130</v>
      </c>
      <c r="D1016" s="80">
        <v>4292550</v>
      </c>
      <c r="E1016" s="80">
        <v>18421</v>
      </c>
      <c r="F1016" s="80">
        <v>187</v>
      </c>
      <c r="G1016" s="80">
        <v>21</v>
      </c>
      <c r="H1016" s="80">
        <v>166</v>
      </c>
      <c r="I1016" s="80">
        <v>0.88800000000000001</v>
      </c>
      <c r="J1016" s="80" t="s">
        <v>440</v>
      </c>
      <c r="K1016" s="80">
        <v>1</v>
      </c>
      <c r="L1016" s="80">
        <v>0</v>
      </c>
      <c r="M1016" s="80">
        <v>25</v>
      </c>
      <c r="N1016" s="80">
        <v>0.28000000000000003</v>
      </c>
    </row>
    <row r="1017" spans="1:14" ht="15.75" customHeight="1">
      <c r="A1017" s="80" t="s">
        <v>23</v>
      </c>
      <c r="B1017" s="80" t="s">
        <v>449</v>
      </c>
      <c r="C1017" s="80">
        <v>49710944</v>
      </c>
      <c r="D1017" s="80">
        <v>49728264</v>
      </c>
      <c r="E1017" s="80">
        <v>17321</v>
      </c>
      <c r="F1017" s="80">
        <v>254</v>
      </c>
      <c r="G1017" s="80">
        <v>53</v>
      </c>
      <c r="H1017" s="80">
        <v>201</v>
      </c>
      <c r="I1017" s="80">
        <v>0.79100000000000004</v>
      </c>
      <c r="J1017" s="80" t="s">
        <v>439</v>
      </c>
      <c r="K1017" s="80">
        <v>24</v>
      </c>
      <c r="L1017" s="80">
        <v>0.375</v>
      </c>
      <c r="M1017" s="80">
        <v>60</v>
      </c>
      <c r="N1017" s="80">
        <v>0.45</v>
      </c>
    </row>
    <row r="1018" spans="1:14" ht="15.75" customHeight="1">
      <c r="A1018" s="80" t="s">
        <v>23</v>
      </c>
      <c r="B1018" s="80" t="s">
        <v>449</v>
      </c>
      <c r="C1018" s="80">
        <v>50132879</v>
      </c>
      <c r="D1018" s="80">
        <v>50347138</v>
      </c>
      <c r="E1018" s="80">
        <v>214260</v>
      </c>
      <c r="F1018" s="80">
        <v>3976</v>
      </c>
      <c r="G1018" s="80">
        <v>2018</v>
      </c>
      <c r="H1018" s="80">
        <v>1958</v>
      </c>
      <c r="I1018" s="80">
        <v>0.49199999999999999</v>
      </c>
      <c r="J1018" s="80" t="s">
        <v>439</v>
      </c>
      <c r="K1018" s="80">
        <v>453</v>
      </c>
      <c r="L1018" s="80">
        <v>0.996</v>
      </c>
      <c r="M1018" s="80">
        <v>420</v>
      </c>
      <c r="N1018" s="80">
        <v>0.01</v>
      </c>
    </row>
    <row r="1019" spans="1:14" ht="15.75" customHeight="1">
      <c r="A1019" s="80" t="s">
        <v>23</v>
      </c>
      <c r="B1019" s="80" t="s">
        <v>449</v>
      </c>
      <c r="C1019" s="80">
        <v>62095373</v>
      </c>
      <c r="D1019" s="80">
        <v>62101049</v>
      </c>
      <c r="E1019" s="80">
        <v>5677</v>
      </c>
      <c r="F1019" s="80">
        <v>44</v>
      </c>
      <c r="G1019" s="80">
        <v>3</v>
      </c>
      <c r="H1019" s="80">
        <v>41</v>
      </c>
      <c r="I1019" s="80">
        <v>0.93200000000000005</v>
      </c>
      <c r="J1019" s="80" t="s">
        <v>201</v>
      </c>
      <c r="K1019" s="80">
        <v>0</v>
      </c>
      <c r="L1019" s="80" t="s">
        <v>201</v>
      </c>
      <c r="M1019" s="80">
        <v>1</v>
      </c>
      <c r="N1019" s="80">
        <v>0</v>
      </c>
    </row>
    <row r="1020" spans="1:14" ht="15.75" customHeight="1">
      <c r="A1020" s="80" t="s">
        <v>23</v>
      </c>
      <c r="B1020" s="80" t="s">
        <v>450</v>
      </c>
      <c r="C1020" s="80">
        <v>10000</v>
      </c>
      <c r="D1020" s="80">
        <v>76659</v>
      </c>
      <c r="E1020" s="80">
        <v>66660</v>
      </c>
      <c r="F1020" s="80">
        <v>1298</v>
      </c>
      <c r="G1020" s="80">
        <v>913</v>
      </c>
      <c r="H1020" s="80">
        <v>385</v>
      </c>
      <c r="I1020" s="80">
        <v>0.29699999999999999</v>
      </c>
      <c r="J1020" s="80" t="s">
        <v>439</v>
      </c>
      <c r="K1020" s="80">
        <v>424</v>
      </c>
      <c r="L1020" s="80">
        <v>0.3</v>
      </c>
      <c r="M1020" s="80">
        <v>187</v>
      </c>
      <c r="N1020" s="80">
        <v>0.872</v>
      </c>
    </row>
    <row r="1021" spans="1:14" ht="15.75" customHeight="1">
      <c r="A1021" s="80" t="s">
        <v>23</v>
      </c>
      <c r="B1021" s="80" t="s">
        <v>450</v>
      </c>
      <c r="C1021" s="80">
        <v>9431321</v>
      </c>
      <c r="D1021" s="80">
        <v>9446586</v>
      </c>
      <c r="E1021" s="80">
        <v>15266</v>
      </c>
      <c r="F1021" s="80">
        <v>184</v>
      </c>
      <c r="G1021" s="80">
        <v>125</v>
      </c>
      <c r="H1021" s="80">
        <v>59</v>
      </c>
      <c r="I1021" s="80">
        <v>0.32100000000000001</v>
      </c>
      <c r="J1021" s="80" t="s">
        <v>439</v>
      </c>
      <c r="K1021" s="80">
        <v>20</v>
      </c>
      <c r="L1021" s="80">
        <v>0.45</v>
      </c>
      <c r="M1021" s="80">
        <v>8</v>
      </c>
      <c r="N1021" s="80">
        <v>0.125</v>
      </c>
    </row>
    <row r="1022" spans="1:14" ht="15.75" customHeight="1">
      <c r="A1022" s="80" t="s">
        <v>23</v>
      </c>
      <c r="B1022" s="80" t="s">
        <v>450</v>
      </c>
      <c r="C1022" s="80">
        <v>17770977</v>
      </c>
      <c r="D1022" s="80">
        <v>17858410</v>
      </c>
      <c r="E1022" s="80">
        <v>87434</v>
      </c>
      <c r="F1022" s="80">
        <v>1273</v>
      </c>
      <c r="G1022" s="80">
        <v>11</v>
      </c>
      <c r="H1022" s="80">
        <v>1262</v>
      </c>
      <c r="I1022" s="80">
        <v>0.99099999999999999</v>
      </c>
      <c r="J1022" s="80" t="s">
        <v>440</v>
      </c>
      <c r="K1022" s="80">
        <v>2</v>
      </c>
      <c r="L1022" s="80">
        <v>0</v>
      </c>
      <c r="M1022" s="80">
        <v>301</v>
      </c>
      <c r="N1022" s="80">
        <v>0.46500000000000002</v>
      </c>
    </row>
    <row r="1023" spans="1:14" ht="15.75" customHeight="1">
      <c r="A1023" s="80" t="s">
        <v>23</v>
      </c>
      <c r="B1023" s="80" t="s">
        <v>450</v>
      </c>
      <c r="C1023" s="80">
        <v>34769408</v>
      </c>
      <c r="D1023" s="80">
        <v>34820574</v>
      </c>
      <c r="E1023" s="80">
        <v>51167</v>
      </c>
      <c r="F1023" s="80">
        <v>451</v>
      </c>
      <c r="G1023" s="80">
        <v>3</v>
      </c>
      <c r="H1023" s="80">
        <v>448</v>
      </c>
      <c r="I1023" s="80">
        <v>0.99299999999999999</v>
      </c>
      <c r="J1023" s="80" t="s">
        <v>440</v>
      </c>
      <c r="K1023" s="80">
        <v>0</v>
      </c>
      <c r="L1023" s="80" t="s">
        <v>201</v>
      </c>
      <c r="M1023" s="80">
        <v>0</v>
      </c>
      <c r="N1023" s="80" t="s">
        <v>201</v>
      </c>
    </row>
    <row r="1024" spans="1:14" ht="15.75" customHeight="1">
      <c r="A1024" s="80" t="s">
        <v>23</v>
      </c>
      <c r="B1024" s="80" t="s">
        <v>450</v>
      </c>
      <c r="C1024" s="80">
        <v>34835366</v>
      </c>
      <c r="D1024" s="80">
        <v>37185253</v>
      </c>
      <c r="E1024" s="80">
        <v>2349888</v>
      </c>
      <c r="F1024" s="80">
        <v>3119</v>
      </c>
      <c r="G1024" s="80">
        <v>35</v>
      </c>
      <c r="H1024" s="80">
        <v>3084</v>
      </c>
      <c r="I1024" s="80">
        <v>0.98899999999999999</v>
      </c>
      <c r="J1024" s="80" t="s">
        <v>440</v>
      </c>
      <c r="K1024" s="80">
        <v>0</v>
      </c>
      <c r="L1024" s="80" t="s">
        <v>201</v>
      </c>
      <c r="M1024" s="80">
        <v>96</v>
      </c>
      <c r="N1024" s="80">
        <v>0.38500000000000001</v>
      </c>
    </row>
    <row r="1025" spans="1:14" ht="15.75" customHeight="1">
      <c r="A1025" s="80" t="s">
        <v>23</v>
      </c>
      <c r="B1025" s="80" t="s">
        <v>450</v>
      </c>
      <c r="C1025" s="80">
        <v>71546190</v>
      </c>
      <c r="D1025" s="80">
        <v>71547540</v>
      </c>
      <c r="E1025" s="80">
        <v>1351</v>
      </c>
      <c r="F1025" s="80">
        <v>39</v>
      </c>
      <c r="G1025" s="80">
        <v>38</v>
      </c>
      <c r="H1025" s="80">
        <v>1</v>
      </c>
      <c r="I1025" s="80">
        <v>2.5999999999999999E-2</v>
      </c>
      <c r="J1025" s="80" t="s">
        <v>201</v>
      </c>
      <c r="K1025" s="80">
        <v>0</v>
      </c>
      <c r="L1025" s="80" t="s">
        <v>201</v>
      </c>
      <c r="M1025" s="80">
        <v>0</v>
      </c>
      <c r="N1025" s="80" t="s">
        <v>201</v>
      </c>
    </row>
    <row r="1026" spans="1:14" ht="15.75" customHeight="1">
      <c r="A1026" s="80" t="s">
        <v>23</v>
      </c>
      <c r="B1026" s="80" t="s">
        <v>450</v>
      </c>
      <c r="C1026" s="80">
        <v>80452121</v>
      </c>
      <c r="D1026" s="80">
        <v>80454345</v>
      </c>
      <c r="E1026" s="80">
        <v>2225</v>
      </c>
      <c r="F1026" s="80">
        <v>37</v>
      </c>
      <c r="G1026" s="80">
        <v>0</v>
      </c>
      <c r="H1026" s="80">
        <v>37</v>
      </c>
      <c r="I1026" s="80">
        <v>1</v>
      </c>
      <c r="J1026" s="80" t="s">
        <v>201</v>
      </c>
      <c r="K1026" s="80">
        <v>0</v>
      </c>
      <c r="L1026" s="80" t="s">
        <v>201</v>
      </c>
      <c r="M1026" s="80">
        <v>16</v>
      </c>
      <c r="N1026" s="80">
        <v>0.68799999999999994</v>
      </c>
    </row>
    <row r="1027" spans="1:14" ht="15.75" customHeight="1">
      <c r="A1027" s="80" t="s">
        <v>23</v>
      </c>
      <c r="B1027" s="80" t="s">
        <v>450</v>
      </c>
      <c r="C1027" s="80">
        <v>80461985</v>
      </c>
      <c r="D1027" s="80">
        <v>80464264</v>
      </c>
      <c r="E1027" s="80">
        <v>2280</v>
      </c>
      <c r="F1027" s="80">
        <v>31</v>
      </c>
      <c r="G1027" s="80">
        <v>2</v>
      </c>
      <c r="H1027" s="80">
        <v>29</v>
      </c>
      <c r="I1027" s="80">
        <v>0.93500000000000005</v>
      </c>
      <c r="J1027" s="80" t="s">
        <v>201</v>
      </c>
      <c r="K1027" s="80">
        <v>0</v>
      </c>
      <c r="L1027" s="80" t="s">
        <v>201</v>
      </c>
      <c r="M1027" s="80">
        <v>0</v>
      </c>
      <c r="N1027" s="80" t="s">
        <v>201</v>
      </c>
    </row>
    <row r="1028" spans="1:14" ht="15.75" customHeight="1">
      <c r="A1028" s="80" t="s">
        <v>23</v>
      </c>
      <c r="B1028" s="80" t="s">
        <v>450</v>
      </c>
      <c r="C1028" s="80">
        <v>86846348</v>
      </c>
      <c r="D1028" s="80">
        <v>86859295</v>
      </c>
      <c r="E1028" s="80">
        <v>12948</v>
      </c>
      <c r="F1028" s="80">
        <v>97</v>
      </c>
      <c r="G1028" s="80">
        <v>1</v>
      </c>
      <c r="H1028" s="80">
        <v>96</v>
      </c>
      <c r="I1028" s="80">
        <v>0.99</v>
      </c>
      <c r="J1028" s="80" t="s">
        <v>440</v>
      </c>
      <c r="K1028" s="80">
        <v>0</v>
      </c>
      <c r="L1028" s="80" t="s">
        <v>201</v>
      </c>
      <c r="M1028" s="80">
        <v>14</v>
      </c>
      <c r="N1028" s="80">
        <v>0.5</v>
      </c>
    </row>
    <row r="1029" spans="1:14" ht="15.75" customHeight="1">
      <c r="A1029" s="80" t="s">
        <v>23</v>
      </c>
      <c r="B1029" s="80" t="s">
        <v>450</v>
      </c>
      <c r="C1029" s="80">
        <v>131294575</v>
      </c>
      <c r="D1029" s="80">
        <v>131312923</v>
      </c>
      <c r="E1029" s="80">
        <v>18349</v>
      </c>
      <c r="F1029" s="80">
        <v>353</v>
      </c>
      <c r="G1029" s="80">
        <v>192</v>
      </c>
      <c r="H1029" s="80">
        <v>161</v>
      </c>
      <c r="I1029" s="80">
        <v>0.45600000000000002</v>
      </c>
      <c r="J1029" s="80" t="s">
        <v>439</v>
      </c>
      <c r="K1029" s="80">
        <v>26</v>
      </c>
      <c r="L1029" s="80">
        <v>0.61499999999999999</v>
      </c>
      <c r="M1029" s="80">
        <v>4</v>
      </c>
      <c r="N1029" s="80">
        <v>0</v>
      </c>
    </row>
    <row r="1030" spans="1:14" ht="15.75" customHeight="1">
      <c r="A1030" s="80" t="s">
        <v>23</v>
      </c>
      <c r="B1030" s="80" t="s">
        <v>450</v>
      </c>
      <c r="C1030" s="80">
        <v>131652899</v>
      </c>
      <c r="D1030" s="80">
        <v>131663807</v>
      </c>
      <c r="E1030" s="80">
        <v>10909</v>
      </c>
      <c r="F1030" s="80">
        <v>219</v>
      </c>
      <c r="G1030" s="80">
        <v>100</v>
      </c>
      <c r="H1030" s="80">
        <v>119</v>
      </c>
      <c r="I1030" s="80">
        <v>0.54300000000000004</v>
      </c>
      <c r="J1030" s="80" t="s">
        <v>439</v>
      </c>
      <c r="K1030" s="80">
        <v>7</v>
      </c>
      <c r="L1030" s="80">
        <v>0</v>
      </c>
      <c r="M1030" s="80">
        <v>13</v>
      </c>
      <c r="N1030" s="80">
        <v>0.23100000000000001</v>
      </c>
    </row>
    <row r="1031" spans="1:14" ht="15.75" customHeight="1">
      <c r="A1031" s="80" t="s">
        <v>23</v>
      </c>
      <c r="B1031" s="80" t="s">
        <v>451</v>
      </c>
      <c r="C1031" s="80">
        <v>16000000</v>
      </c>
      <c r="D1031" s="80">
        <v>18214858</v>
      </c>
      <c r="E1031" s="80">
        <v>2214859</v>
      </c>
      <c r="F1031" s="80">
        <v>36131</v>
      </c>
      <c r="G1031" s="80">
        <v>16026</v>
      </c>
      <c r="H1031" s="80">
        <v>20105</v>
      </c>
      <c r="I1031" s="80">
        <v>0.55600000000000005</v>
      </c>
      <c r="J1031" s="80" t="s">
        <v>439</v>
      </c>
      <c r="K1031" s="80">
        <v>381</v>
      </c>
      <c r="L1031" s="80">
        <v>0.57199999999999995</v>
      </c>
      <c r="M1031" s="80">
        <v>501</v>
      </c>
      <c r="N1031" s="80">
        <v>0.49099999999999999</v>
      </c>
    </row>
    <row r="1032" spans="1:14" ht="15.75" customHeight="1">
      <c r="A1032" s="80" t="s">
        <v>23</v>
      </c>
      <c r="B1032" s="80" t="s">
        <v>451</v>
      </c>
      <c r="C1032" s="80">
        <v>18215202</v>
      </c>
      <c r="D1032" s="80">
        <v>18357590</v>
      </c>
      <c r="E1032" s="80">
        <v>142389</v>
      </c>
      <c r="F1032" s="80">
        <v>1264</v>
      </c>
      <c r="G1032" s="80">
        <v>52</v>
      </c>
      <c r="H1032" s="80">
        <v>1212</v>
      </c>
      <c r="I1032" s="80">
        <v>0.95899999999999996</v>
      </c>
      <c r="J1032" s="80" t="s">
        <v>440</v>
      </c>
      <c r="K1032" s="80">
        <v>6</v>
      </c>
      <c r="L1032" s="80">
        <v>0</v>
      </c>
      <c r="M1032" s="80">
        <v>17</v>
      </c>
      <c r="N1032" s="80">
        <v>0.47099999999999997</v>
      </c>
    </row>
    <row r="1033" spans="1:14" ht="15.75" customHeight="1">
      <c r="A1033" s="80" t="s">
        <v>23</v>
      </c>
      <c r="B1033" s="80" t="s">
        <v>451</v>
      </c>
      <c r="C1033" s="80">
        <v>30390466</v>
      </c>
      <c r="D1033" s="80">
        <v>30391096</v>
      </c>
      <c r="E1033" s="80">
        <v>631</v>
      </c>
      <c r="F1033" s="80">
        <v>543</v>
      </c>
      <c r="G1033" s="80">
        <v>231</v>
      </c>
      <c r="H1033" s="80">
        <v>312</v>
      </c>
      <c r="I1033" s="80">
        <v>0.57499999999999996</v>
      </c>
      <c r="J1033" s="80" t="s">
        <v>439</v>
      </c>
      <c r="K1033" s="80">
        <v>1</v>
      </c>
      <c r="L1033" s="80">
        <v>0</v>
      </c>
      <c r="M1033" s="80">
        <v>0</v>
      </c>
      <c r="N1033" s="80" t="s">
        <v>201</v>
      </c>
    </row>
    <row r="1034" spans="1:14" ht="15.75" customHeight="1">
      <c r="A1034" s="80" t="s">
        <v>23</v>
      </c>
      <c r="B1034" s="80" t="s">
        <v>451</v>
      </c>
      <c r="C1034" s="80">
        <v>52261419</v>
      </c>
      <c r="D1034" s="80">
        <v>52289912</v>
      </c>
      <c r="E1034" s="80">
        <v>28494</v>
      </c>
      <c r="F1034" s="80">
        <v>499</v>
      </c>
      <c r="G1034" s="80">
        <v>264</v>
      </c>
      <c r="H1034" s="80">
        <v>235</v>
      </c>
      <c r="I1034" s="80">
        <v>0.47099999999999997</v>
      </c>
      <c r="J1034" s="80" t="s">
        <v>439</v>
      </c>
      <c r="K1034" s="80">
        <v>0</v>
      </c>
      <c r="L1034" s="80" t="s">
        <v>201</v>
      </c>
      <c r="M1034" s="80">
        <v>0</v>
      </c>
      <c r="N1034" s="80" t="s">
        <v>201</v>
      </c>
    </row>
    <row r="1035" spans="1:14" ht="15.75" customHeight="1">
      <c r="A1035" s="80" t="s">
        <v>23</v>
      </c>
      <c r="B1035" s="80" t="s">
        <v>452</v>
      </c>
      <c r="C1035" s="80">
        <v>16096631</v>
      </c>
      <c r="D1035" s="80">
        <v>16404449</v>
      </c>
      <c r="E1035" s="80">
        <v>307819</v>
      </c>
      <c r="F1035" s="80">
        <v>3165</v>
      </c>
      <c r="G1035" s="80">
        <v>1974</v>
      </c>
      <c r="H1035" s="80">
        <v>1191</v>
      </c>
      <c r="I1035" s="80">
        <v>0.376</v>
      </c>
      <c r="J1035" s="80" t="s">
        <v>439</v>
      </c>
      <c r="K1035" s="80">
        <v>1032</v>
      </c>
      <c r="L1035" s="80">
        <v>0.70699999999999996</v>
      </c>
      <c r="M1035" s="80">
        <v>637</v>
      </c>
      <c r="N1035" s="80">
        <v>0.42499999999999999</v>
      </c>
    </row>
    <row r="1036" spans="1:14" ht="15.75" customHeight="1">
      <c r="A1036" s="80" t="s">
        <v>23</v>
      </c>
      <c r="B1036" s="80" t="s">
        <v>452</v>
      </c>
      <c r="C1036" s="80">
        <v>18601518</v>
      </c>
      <c r="D1036" s="80">
        <v>18652308</v>
      </c>
      <c r="E1036" s="80">
        <v>50791</v>
      </c>
      <c r="F1036" s="80">
        <v>442</v>
      </c>
      <c r="G1036" s="80">
        <v>181</v>
      </c>
      <c r="H1036" s="80">
        <v>261</v>
      </c>
      <c r="I1036" s="80">
        <v>0.59</v>
      </c>
      <c r="J1036" s="80" t="s">
        <v>439</v>
      </c>
      <c r="K1036" s="80">
        <v>19</v>
      </c>
      <c r="L1036" s="80">
        <v>5.2999999999999999E-2</v>
      </c>
      <c r="M1036" s="80">
        <v>39</v>
      </c>
      <c r="N1036" s="80">
        <v>0.74399999999999999</v>
      </c>
    </row>
    <row r="1037" spans="1:14" ht="15.75" customHeight="1">
      <c r="A1037" s="80" t="s">
        <v>23</v>
      </c>
      <c r="B1037" s="80" t="s">
        <v>452</v>
      </c>
      <c r="C1037" s="80">
        <v>18652959</v>
      </c>
      <c r="D1037" s="80">
        <v>18712327</v>
      </c>
      <c r="E1037" s="80">
        <v>59369</v>
      </c>
      <c r="F1037" s="80">
        <v>418</v>
      </c>
      <c r="G1037" s="80">
        <v>14</v>
      </c>
      <c r="H1037" s="80">
        <v>404</v>
      </c>
      <c r="I1037" s="80">
        <v>0.96699999999999997</v>
      </c>
      <c r="J1037" s="80" t="s">
        <v>440</v>
      </c>
      <c r="K1037" s="80">
        <v>0</v>
      </c>
      <c r="L1037" s="80" t="s">
        <v>201</v>
      </c>
      <c r="M1037" s="80">
        <v>10</v>
      </c>
      <c r="N1037" s="80">
        <v>0.4</v>
      </c>
    </row>
    <row r="1038" spans="1:14" ht="15.75" customHeight="1">
      <c r="A1038" s="80" t="s">
        <v>23</v>
      </c>
      <c r="B1038" s="80" t="s">
        <v>452</v>
      </c>
      <c r="C1038" s="80">
        <v>18864244</v>
      </c>
      <c r="D1038" s="80">
        <v>19139255</v>
      </c>
      <c r="E1038" s="80">
        <v>275012</v>
      </c>
      <c r="F1038" s="80">
        <v>1909</v>
      </c>
      <c r="G1038" s="80">
        <v>528</v>
      </c>
      <c r="H1038" s="80">
        <v>1381</v>
      </c>
      <c r="I1038" s="80">
        <v>0.72299999999999998</v>
      </c>
      <c r="J1038" s="80" t="s">
        <v>439</v>
      </c>
      <c r="K1038" s="80">
        <v>42</v>
      </c>
      <c r="L1038" s="80">
        <v>0.64300000000000002</v>
      </c>
      <c r="M1038" s="80">
        <v>88</v>
      </c>
      <c r="N1038" s="80">
        <v>0.40899999999999997</v>
      </c>
    </row>
    <row r="1039" spans="1:14" ht="15.75" customHeight="1">
      <c r="A1039" s="80" t="s">
        <v>23</v>
      </c>
      <c r="B1039" s="80" t="s">
        <v>452</v>
      </c>
      <c r="C1039" s="80">
        <v>19139257</v>
      </c>
      <c r="D1039" s="80">
        <v>19248060</v>
      </c>
      <c r="E1039" s="80">
        <v>108804</v>
      </c>
      <c r="F1039" s="80">
        <v>2224</v>
      </c>
      <c r="G1039" s="80">
        <v>1173</v>
      </c>
      <c r="H1039" s="80">
        <v>1051</v>
      </c>
      <c r="I1039" s="80">
        <v>0.47299999999999998</v>
      </c>
      <c r="J1039" s="80" t="s">
        <v>439</v>
      </c>
      <c r="K1039" s="80">
        <v>120</v>
      </c>
      <c r="L1039" s="80">
        <v>0.64200000000000002</v>
      </c>
      <c r="M1039" s="80">
        <v>60</v>
      </c>
      <c r="N1039" s="80">
        <v>0.26700000000000002</v>
      </c>
    </row>
    <row r="1040" spans="1:14" ht="15.75" customHeight="1">
      <c r="A1040" s="80" t="s">
        <v>23</v>
      </c>
      <c r="B1040" s="80" t="s">
        <v>452</v>
      </c>
      <c r="C1040" s="80">
        <v>19248062</v>
      </c>
      <c r="D1040" s="80">
        <v>19494471</v>
      </c>
      <c r="E1040" s="80">
        <v>246410</v>
      </c>
      <c r="F1040" s="80">
        <v>2549</v>
      </c>
      <c r="G1040" s="80">
        <v>1859</v>
      </c>
      <c r="H1040" s="80">
        <v>690</v>
      </c>
      <c r="I1040" s="80">
        <v>0.27100000000000002</v>
      </c>
      <c r="J1040" s="80" t="s">
        <v>439</v>
      </c>
      <c r="K1040" s="80">
        <v>138</v>
      </c>
      <c r="L1040" s="80">
        <v>0.65200000000000002</v>
      </c>
      <c r="M1040" s="80">
        <v>54</v>
      </c>
      <c r="N1040" s="80">
        <v>0.25900000000000001</v>
      </c>
    </row>
    <row r="1041" spans="1:14" ht="15.75" customHeight="1">
      <c r="A1041" s="80" t="s">
        <v>23</v>
      </c>
      <c r="B1041" s="80" t="s">
        <v>452</v>
      </c>
      <c r="C1041" s="80">
        <v>19612064</v>
      </c>
      <c r="D1041" s="80">
        <v>19656085</v>
      </c>
      <c r="E1041" s="80">
        <v>44022</v>
      </c>
      <c r="F1041" s="80">
        <v>117</v>
      </c>
      <c r="G1041" s="80">
        <v>71</v>
      </c>
      <c r="H1041" s="80">
        <v>46</v>
      </c>
      <c r="I1041" s="80">
        <v>0.39300000000000002</v>
      </c>
      <c r="J1041" s="80" t="s">
        <v>439</v>
      </c>
      <c r="K1041" s="80">
        <v>0</v>
      </c>
      <c r="L1041" s="80" t="s">
        <v>201</v>
      </c>
      <c r="M1041" s="80">
        <v>0</v>
      </c>
      <c r="N1041" s="80" t="s">
        <v>201</v>
      </c>
    </row>
    <row r="1042" spans="1:14" ht="15.75" customHeight="1">
      <c r="A1042" s="80" t="s">
        <v>23</v>
      </c>
      <c r="B1042" s="80" t="s">
        <v>452</v>
      </c>
      <c r="C1042" s="80">
        <v>34547916</v>
      </c>
      <c r="D1042" s="80">
        <v>34555189</v>
      </c>
      <c r="E1042" s="80">
        <v>7274</v>
      </c>
      <c r="F1042" s="80">
        <v>133</v>
      </c>
      <c r="G1042" s="80">
        <v>0</v>
      </c>
      <c r="H1042" s="80">
        <v>133</v>
      </c>
      <c r="I1042" s="80">
        <v>1</v>
      </c>
      <c r="J1042" s="80" t="s">
        <v>440</v>
      </c>
      <c r="K1042" s="80">
        <v>0</v>
      </c>
      <c r="L1042" s="80" t="s">
        <v>201</v>
      </c>
      <c r="M1042" s="80">
        <v>0</v>
      </c>
      <c r="N1042" s="80" t="s">
        <v>201</v>
      </c>
    </row>
    <row r="1043" spans="1:14" ht="15.75" customHeight="1">
      <c r="A1043" s="80" t="s">
        <v>23</v>
      </c>
      <c r="B1043" s="80" t="s">
        <v>453</v>
      </c>
      <c r="C1043" s="80">
        <v>17504172</v>
      </c>
      <c r="D1043" s="80">
        <v>19706190</v>
      </c>
      <c r="E1043" s="80">
        <v>2202019</v>
      </c>
      <c r="F1043" s="80">
        <v>863</v>
      </c>
      <c r="G1043" s="80">
        <v>64</v>
      </c>
      <c r="H1043" s="80">
        <v>799</v>
      </c>
      <c r="I1043" s="80">
        <v>0.92600000000000005</v>
      </c>
      <c r="J1043" s="80" t="s">
        <v>440</v>
      </c>
      <c r="K1043" s="80">
        <v>1</v>
      </c>
      <c r="L1043" s="80">
        <v>1</v>
      </c>
      <c r="M1043" s="80">
        <v>17</v>
      </c>
      <c r="N1043" s="80">
        <v>0.47099999999999997</v>
      </c>
    </row>
    <row r="1044" spans="1:14" ht="15.75" customHeight="1">
      <c r="A1044" s="80" t="s">
        <v>23</v>
      </c>
      <c r="B1044" s="80" t="s">
        <v>453</v>
      </c>
      <c r="C1044" s="80">
        <v>20058159</v>
      </c>
      <c r="D1044" s="80">
        <v>20982839</v>
      </c>
      <c r="E1044" s="80">
        <v>924681</v>
      </c>
      <c r="F1044" s="80">
        <v>17106</v>
      </c>
      <c r="G1044" s="80">
        <v>8987</v>
      </c>
      <c r="H1044" s="80">
        <v>8119</v>
      </c>
      <c r="I1044" s="80">
        <v>0.47499999999999998</v>
      </c>
      <c r="J1044" s="80" t="s">
        <v>439</v>
      </c>
      <c r="K1044" s="80">
        <v>831</v>
      </c>
      <c r="L1044" s="80">
        <v>0.69899999999999995</v>
      </c>
      <c r="M1044" s="80">
        <v>741</v>
      </c>
      <c r="N1044" s="80">
        <v>0.29699999999999999</v>
      </c>
    </row>
    <row r="1045" spans="1:14" ht="15.75" customHeight="1">
      <c r="A1045" s="80" t="s">
        <v>23</v>
      </c>
      <c r="B1045" s="80" t="s">
        <v>453</v>
      </c>
      <c r="C1045" s="80">
        <v>20984202</v>
      </c>
      <c r="D1045" s="80">
        <v>21021610</v>
      </c>
      <c r="E1045" s="80">
        <v>37409</v>
      </c>
      <c r="F1045" s="80">
        <v>528</v>
      </c>
      <c r="G1045" s="80">
        <v>165</v>
      </c>
      <c r="H1045" s="80">
        <v>363</v>
      </c>
      <c r="I1045" s="80">
        <v>0.68799999999999994</v>
      </c>
      <c r="J1045" s="80" t="s">
        <v>439</v>
      </c>
      <c r="K1045" s="80">
        <v>26</v>
      </c>
      <c r="L1045" s="80">
        <v>3.7999999999999999E-2</v>
      </c>
      <c r="M1045" s="80">
        <v>40</v>
      </c>
      <c r="N1045" s="80">
        <v>0.97499999999999998</v>
      </c>
    </row>
    <row r="1046" spans="1:14" ht="15.75" customHeight="1">
      <c r="A1046" s="80" t="s">
        <v>23</v>
      </c>
      <c r="B1046" s="80" t="s">
        <v>453</v>
      </c>
      <c r="C1046" s="80">
        <v>21032464</v>
      </c>
      <c r="D1046" s="80">
        <v>21073547</v>
      </c>
      <c r="E1046" s="80">
        <v>41084</v>
      </c>
      <c r="F1046" s="80">
        <v>470</v>
      </c>
      <c r="G1046" s="80">
        <v>104</v>
      </c>
      <c r="H1046" s="80">
        <v>366</v>
      </c>
      <c r="I1046" s="80">
        <v>0.77900000000000003</v>
      </c>
      <c r="J1046" s="80" t="s">
        <v>439</v>
      </c>
      <c r="K1046" s="80">
        <v>24</v>
      </c>
      <c r="L1046" s="80">
        <v>0</v>
      </c>
      <c r="M1046" s="80">
        <v>61</v>
      </c>
      <c r="N1046" s="80">
        <v>0.47499999999999998</v>
      </c>
    </row>
    <row r="1047" spans="1:14" ht="15.75" customHeight="1">
      <c r="A1047" s="80" t="s">
        <v>23</v>
      </c>
      <c r="B1047" s="80" t="s">
        <v>453</v>
      </c>
      <c r="C1047" s="80">
        <v>21077238</v>
      </c>
      <c r="D1047" s="80">
        <v>21685069</v>
      </c>
      <c r="E1047" s="80">
        <v>607832</v>
      </c>
      <c r="F1047" s="80">
        <v>2825</v>
      </c>
      <c r="G1047" s="80">
        <v>1052</v>
      </c>
      <c r="H1047" s="80">
        <v>1773</v>
      </c>
      <c r="I1047" s="80">
        <v>0.628</v>
      </c>
      <c r="J1047" s="80" t="s">
        <v>439</v>
      </c>
      <c r="K1047" s="80">
        <v>30</v>
      </c>
      <c r="L1047" s="80">
        <v>0.46700000000000003</v>
      </c>
      <c r="M1047" s="80">
        <v>47</v>
      </c>
      <c r="N1047" s="80">
        <v>0.61699999999999999</v>
      </c>
    </row>
    <row r="1048" spans="1:14" ht="15.75" customHeight="1">
      <c r="A1048" s="80" t="s">
        <v>23</v>
      </c>
      <c r="B1048" s="80" t="s">
        <v>453</v>
      </c>
      <c r="C1048" s="80">
        <v>21723070</v>
      </c>
      <c r="D1048" s="80">
        <v>21792762</v>
      </c>
      <c r="E1048" s="80">
        <v>69693</v>
      </c>
      <c r="F1048" s="80">
        <v>152</v>
      </c>
      <c r="G1048" s="80">
        <v>68</v>
      </c>
      <c r="H1048" s="80">
        <v>84</v>
      </c>
      <c r="I1048" s="80">
        <v>0.55300000000000005</v>
      </c>
      <c r="J1048" s="80" t="s">
        <v>439</v>
      </c>
      <c r="K1048" s="80">
        <v>2</v>
      </c>
      <c r="L1048" s="80">
        <v>1</v>
      </c>
      <c r="M1048" s="80">
        <v>2</v>
      </c>
      <c r="N1048" s="80">
        <v>0</v>
      </c>
    </row>
    <row r="1049" spans="1:14" ht="15.75" customHeight="1">
      <c r="A1049" s="80" t="s">
        <v>23</v>
      </c>
      <c r="B1049" s="80" t="s">
        <v>453</v>
      </c>
      <c r="C1049" s="80">
        <v>21836222</v>
      </c>
      <c r="D1049" s="80">
        <v>22618492</v>
      </c>
      <c r="E1049" s="80">
        <v>782271</v>
      </c>
      <c r="F1049" s="80">
        <v>3984</v>
      </c>
      <c r="G1049" s="80">
        <v>1837</v>
      </c>
      <c r="H1049" s="80">
        <v>2147</v>
      </c>
      <c r="I1049" s="80">
        <v>0.53900000000000003</v>
      </c>
      <c r="J1049" s="80" t="s">
        <v>439</v>
      </c>
      <c r="K1049" s="80">
        <v>286</v>
      </c>
      <c r="L1049" s="80">
        <v>0.11899999999999999</v>
      </c>
      <c r="M1049" s="80">
        <v>395</v>
      </c>
      <c r="N1049" s="80">
        <v>0.78500000000000003</v>
      </c>
    </row>
    <row r="1050" spans="1:14" ht="15.75" customHeight="1">
      <c r="A1050" s="80" t="s">
        <v>23</v>
      </c>
      <c r="B1050" s="80" t="s">
        <v>453</v>
      </c>
      <c r="C1050" s="80">
        <v>23132404</v>
      </c>
      <c r="D1050" s="80">
        <v>23312907</v>
      </c>
      <c r="E1050" s="80">
        <v>180504</v>
      </c>
      <c r="F1050" s="80">
        <v>456</v>
      </c>
      <c r="G1050" s="80">
        <v>154</v>
      </c>
      <c r="H1050" s="80">
        <v>302</v>
      </c>
      <c r="I1050" s="80">
        <v>0.66200000000000003</v>
      </c>
      <c r="J1050" s="80" t="s">
        <v>439</v>
      </c>
      <c r="K1050" s="80">
        <v>12</v>
      </c>
      <c r="L1050" s="80">
        <v>8.3000000000000004E-2</v>
      </c>
      <c r="M1050" s="80">
        <v>31</v>
      </c>
      <c r="N1050" s="80">
        <v>0.54800000000000004</v>
      </c>
    </row>
    <row r="1051" spans="1:14" ht="15.75" customHeight="1">
      <c r="A1051" s="80" t="s">
        <v>23</v>
      </c>
      <c r="B1051" s="80" t="s">
        <v>453</v>
      </c>
      <c r="C1051" s="80">
        <v>32315717</v>
      </c>
      <c r="D1051" s="80">
        <v>32372657</v>
      </c>
      <c r="E1051" s="80">
        <v>56941</v>
      </c>
      <c r="F1051" s="80">
        <v>305</v>
      </c>
      <c r="G1051" s="80">
        <v>207</v>
      </c>
      <c r="H1051" s="80">
        <v>98</v>
      </c>
      <c r="I1051" s="80">
        <v>0.32100000000000001</v>
      </c>
      <c r="J1051" s="80" t="s">
        <v>439</v>
      </c>
      <c r="K1051" s="80">
        <v>0</v>
      </c>
      <c r="L1051" s="80" t="s">
        <v>201</v>
      </c>
      <c r="M1051" s="80">
        <v>0</v>
      </c>
      <c r="N1051" s="80" t="s">
        <v>201</v>
      </c>
    </row>
    <row r="1052" spans="1:14" ht="15.75" customHeight="1">
      <c r="A1052" s="80" t="s">
        <v>23</v>
      </c>
      <c r="B1052" s="80" t="s">
        <v>453</v>
      </c>
      <c r="C1052" s="80">
        <v>72661896</v>
      </c>
      <c r="D1052" s="80">
        <v>72666297</v>
      </c>
      <c r="E1052" s="80">
        <v>4402</v>
      </c>
      <c r="F1052" s="80">
        <v>69</v>
      </c>
      <c r="G1052" s="80">
        <v>24</v>
      </c>
      <c r="H1052" s="80">
        <v>45</v>
      </c>
      <c r="I1052" s="80">
        <v>0.65200000000000002</v>
      </c>
      <c r="J1052" s="80" t="s">
        <v>439</v>
      </c>
      <c r="K1052" s="80">
        <v>0</v>
      </c>
      <c r="L1052" s="80" t="s">
        <v>201</v>
      </c>
      <c r="M1052" s="80">
        <v>0</v>
      </c>
      <c r="N1052" s="80" t="s">
        <v>201</v>
      </c>
    </row>
    <row r="1053" spans="1:14" ht="15.75" customHeight="1">
      <c r="A1053" s="80" t="s">
        <v>23</v>
      </c>
      <c r="B1053" s="80" t="s">
        <v>453</v>
      </c>
      <c r="C1053" s="80">
        <v>75273163</v>
      </c>
      <c r="D1053" s="80">
        <v>75278891</v>
      </c>
      <c r="E1053" s="80">
        <v>5729</v>
      </c>
      <c r="F1053" s="80">
        <v>189</v>
      </c>
      <c r="G1053" s="80">
        <v>67</v>
      </c>
      <c r="H1053" s="80">
        <v>122</v>
      </c>
      <c r="I1053" s="80">
        <v>0.64600000000000002</v>
      </c>
      <c r="J1053" s="80" t="s">
        <v>439</v>
      </c>
      <c r="K1053" s="80">
        <v>22</v>
      </c>
      <c r="L1053" s="80">
        <v>0.72699999999999998</v>
      </c>
      <c r="M1053" s="80">
        <v>34</v>
      </c>
      <c r="N1053" s="80">
        <v>0</v>
      </c>
    </row>
    <row r="1054" spans="1:14" ht="15.75" customHeight="1">
      <c r="A1054" s="80" t="s">
        <v>23</v>
      </c>
      <c r="B1054" s="80" t="s">
        <v>453</v>
      </c>
      <c r="C1054" s="80">
        <v>75298382</v>
      </c>
      <c r="D1054" s="80">
        <v>75301423</v>
      </c>
      <c r="E1054" s="80">
        <v>3042</v>
      </c>
      <c r="F1054" s="80">
        <v>108</v>
      </c>
      <c r="G1054" s="80">
        <v>64</v>
      </c>
      <c r="H1054" s="80">
        <v>44</v>
      </c>
      <c r="I1054" s="80">
        <v>0.40699999999999997</v>
      </c>
      <c r="J1054" s="80" t="s">
        <v>439</v>
      </c>
      <c r="K1054" s="80">
        <v>10</v>
      </c>
      <c r="L1054" s="80">
        <v>0.2</v>
      </c>
      <c r="M1054" s="80">
        <v>2</v>
      </c>
      <c r="N1054" s="80">
        <v>0</v>
      </c>
    </row>
    <row r="1055" spans="1:14" ht="15.75" customHeight="1">
      <c r="A1055" s="80" t="s">
        <v>23</v>
      </c>
      <c r="B1055" s="80" t="s">
        <v>453</v>
      </c>
      <c r="C1055" s="80">
        <v>77948233</v>
      </c>
      <c r="D1055" s="80">
        <v>77954088</v>
      </c>
      <c r="E1055" s="80">
        <v>5856</v>
      </c>
      <c r="F1055" s="80">
        <v>104</v>
      </c>
      <c r="G1055" s="80">
        <v>51</v>
      </c>
      <c r="H1055" s="80">
        <v>53</v>
      </c>
      <c r="I1055" s="80">
        <v>0.51</v>
      </c>
      <c r="J1055" s="80" t="s">
        <v>439</v>
      </c>
      <c r="K1055" s="80">
        <v>22</v>
      </c>
      <c r="L1055" s="80">
        <v>0.36399999999999999</v>
      </c>
      <c r="M1055" s="80">
        <v>20</v>
      </c>
      <c r="N1055" s="80">
        <v>0.75</v>
      </c>
    </row>
    <row r="1056" spans="1:14" ht="15.75" customHeight="1">
      <c r="A1056" s="80" t="s">
        <v>23</v>
      </c>
      <c r="B1056" s="80" t="s">
        <v>453</v>
      </c>
      <c r="C1056" s="80">
        <v>84167648</v>
      </c>
      <c r="D1056" s="80">
        <v>84513678</v>
      </c>
      <c r="E1056" s="80">
        <v>346031</v>
      </c>
      <c r="F1056" s="80">
        <v>1141</v>
      </c>
      <c r="G1056" s="80">
        <v>246</v>
      </c>
      <c r="H1056" s="80">
        <v>895</v>
      </c>
      <c r="I1056" s="80">
        <v>0.78400000000000003</v>
      </c>
      <c r="J1056" s="80" t="s">
        <v>439</v>
      </c>
      <c r="K1056" s="80">
        <v>0</v>
      </c>
      <c r="L1056" s="80" t="s">
        <v>201</v>
      </c>
      <c r="M1056" s="80">
        <v>44</v>
      </c>
      <c r="N1056" s="80">
        <v>0.52300000000000002</v>
      </c>
    </row>
    <row r="1057" spans="1:14" ht="15.75" customHeight="1">
      <c r="A1057" s="80" t="s">
        <v>23</v>
      </c>
      <c r="B1057" s="80" t="s">
        <v>453</v>
      </c>
      <c r="C1057" s="80">
        <v>101899127</v>
      </c>
      <c r="D1057" s="80">
        <v>101981190</v>
      </c>
      <c r="E1057" s="80">
        <v>82064</v>
      </c>
      <c r="F1057" s="80">
        <v>838</v>
      </c>
      <c r="G1057" s="80">
        <v>614</v>
      </c>
      <c r="H1057" s="80">
        <v>224</v>
      </c>
      <c r="I1057" s="80">
        <v>0.26700000000000002</v>
      </c>
      <c r="J1057" s="80" t="s">
        <v>439</v>
      </c>
      <c r="K1057" s="80">
        <v>73</v>
      </c>
      <c r="L1057" s="80">
        <v>0.52100000000000002</v>
      </c>
      <c r="M1057" s="80">
        <v>12</v>
      </c>
      <c r="N1057" s="80">
        <v>0.91700000000000004</v>
      </c>
    </row>
    <row r="1058" spans="1:14" ht="15.75" customHeight="1">
      <c r="A1058" s="80" t="s">
        <v>23</v>
      </c>
      <c r="B1058" s="80" t="s">
        <v>454</v>
      </c>
      <c r="C1058" s="80">
        <v>1236513</v>
      </c>
      <c r="D1058" s="80">
        <v>1254727</v>
      </c>
      <c r="E1058" s="80">
        <v>18215</v>
      </c>
      <c r="F1058" s="80">
        <v>292</v>
      </c>
      <c r="G1058" s="80">
        <v>14</v>
      </c>
      <c r="H1058" s="80">
        <v>278</v>
      </c>
      <c r="I1058" s="80">
        <v>0.95199999999999996</v>
      </c>
      <c r="J1058" s="80" t="s">
        <v>440</v>
      </c>
      <c r="K1058" s="80">
        <v>0</v>
      </c>
      <c r="L1058" s="80" t="s">
        <v>201</v>
      </c>
      <c r="M1058" s="80">
        <v>10</v>
      </c>
      <c r="N1058" s="80">
        <v>0.6</v>
      </c>
    </row>
    <row r="1059" spans="1:14" ht="15.75" customHeight="1">
      <c r="A1059" s="80" t="s">
        <v>23</v>
      </c>
      <c r="B1059" s="80" t="s">
        <v>454</v>
      </c>
      <c r="C1059" s="80">
        <v>14769189</v>
      </c>
      <c r="D1059" s="80">
        <v>15377775</v>
      </c>
      <c r="E1059" s="80">
        <v>608587</v>
      </c>
      <c r="F1059" s="80">
        <v>5749</v>
      </c>
      <c r="G1059" s="80">
        <v>1062</v>
      </c>
      <c r="H1059" s="80">
        <v>4687</v>
      </c>
      <c r="I1059" s="80">
        <v>0.81499999999999995</v>
      </c>
      <c r="J1059" s="80" t="s">
        <v>440</v>
      </c>
      <c r="K1059" s="80">
        <v>45</v>
      </c>
      <c r="L1059" s="80">
        <v>0.51100000000000001</v>
      </c>
      <c r="M1059" s="80">
        <v>302</v>
      </c>
      <c r="N1059" s="80">
        <v>0.48</v>
      </c>
    </row>
    <row r="1060" spans="1:14" ht="15.75" customHeight="1">
      <c r="A1060" s="80" t="s">
        <v>23</v>
      </c>
      <c r="B1060" s="80" t="s">
        <v>454</v>
      </c>
      <c r="C1060" s="80">
        <v>18189389</v>
      </c>
      <c r="D1060" s="80">
        <v>18436487</v>
      </c>
      <c r="E1060" s="80">
        <v>247099</v>
      </c>
      <c r="F1060" s="80">
        <v>1627</v>
      </c>
      <c r="G1060" s="80">
        <v>1205</v>
      </c>
      <c r="H1060" s="80">
        <v>422</v>
      </c>
      <c r="I1060" s="80">
        <v>0.25900000000000001</v>
      </c>
      <c r="J1060" s="80" t="s">
        <v>439</v>
      </c>
      <c r="K1060" s="80">
        <v>169</v>
      </c>
      <c r="L1060" s="80">
        <v>0.55000000000000004</v>
      </c>
      <c r="M1060" s="80">
        <v>20</v>
      </c>
      <c r="N1060" s="80">
        <v>0.65</v>
      </c>
    </row>
    <row r="1061" spans="1:14" ht="15.75" customHeight="1">
      <c r="A1061" s="80" t="s">
        <v>23</v>
      </c>
      <c r="B1061" s="80" t="s">
        <v>454</v>
      </c>
      <c r="C1061" s="80">
        <v>21505814</v>
      </c>
      <c r="D1061" s="80">
        <v>21582630</v>
      </c>
      <c r="E1061" s="80">
        <v>76817</v>
      </c>
      <c r="F1061" s="80">
        <v>2620</v>
      </c>
      <c r="G1061" s="80">
        <v>1268</v>
      </c>
      <c r="H1061" s="80">
        <v>1352</v>
      </c>
      <c r="I1061" s="80">
        <v>0.51600000000000001</v>
      </c>
      <c r="J1061" s="80" t="s">
        <v>439</v>
      </c>
      <c r="K1061" s="80">
        <v>101</v>
      </c>
      <c r="L1061" s="80">
        <v>0.98</v>
      </c>
      <c r="M1061" s="80">
        <v>125</v>
      </c>
      <c r="N1061" s="80">
        <v>2.4E-2</v>
      </c>
    </row>
    <row r="1062" spans="1:14" ht="15.75" customHeight="1">
      <c r="A1062" s="80" t="s">
        <v>23</v>
      </c>
      <c r="B1062" s="80" t="s">
        <v>454</v>
      </c>
      <c r="C1062" s="80">
        <v>21584516</v>
      </c>
      <c r="D1062" s="80">
        <v>21834800</v>
      </c>
      <c r="E1062" s="80">
        <v>250285</v>
      </c>
      <c r="F1062" s="80">
        <v>3823</v>
      </c>
      <c r="G1062" s="80">
        <v>182</v>
      </c>
      <c r="H1062" s="80">
        <v>3641</v>
      </c>
      <c r="I1062" s="80">
        <v>0.95199999999999996</v>
      </c>
      <c r="J1062" s="80" t="s">
        <v>440</v>
      </c>
      <c r="K1062" s="80">
        <v>21</v>
      </c>
      <c r="L1062" s="80">
        <v>1</v>
      </c>
      <c r="M1062" s="80">
        <v>17</v>
      </c>
      <c r="N1062" s="80">
        <v>0</v>
      </c>
    </row>
    <row r="1063" spans="1:14" ht="15.75" customHeight="1">
      <c r="A1063" s="80" t="s">
        <v>23</v>
      </c>
      <c r="B1063" s="80" t="s">
        <v>454</v>
      </c>
      <c r="C1063" s="80">
        <v>21834900</v>
      </c>
      <c r="D1063" s="80">
        <v>21932492</v>
      </c>
      <c r="E1063" s="80">
        <v>97593</v>
      </c>
      <c r="F1063" s="80">
        <v>276</v>
      </c>
      <c r="G1063" s="80">
        <v>37</v>
      </c>
      <c r="H1063" s="80">
        <v>239</v>
      </c>
      <c r="I1063" s="80">
        <v>0.86599999999999999</v>
      </c>
      <c r="J1063" s="80" t="s">
        <v>440</v>
      </c>
      <c r="K1063" s="80">
        <v>1</v>
      </c>
      <c r="L1063" s="80">
        <v>0</v>
      </c>
      <c r="M1063" s="80">
        <v>1</v>
      </c>
      <c r="N1063" s="80">
        <v>1</v>
      </c>
    </row>
    <row r="1064" spans="1:14" ht="15.75" customHeight="1">
      <c r="A1064" s="80" t="s">
        <v>23</v>
      </c>
      <c r="B1064" s="80" t="s">
        <v>454</v>
      </c>
      <c r="C1064" s="80">
        <v>21933489</v>
      </c>
      <c r="D1064" s="80">
        <v>22441675</v>
      </c>
      <c r="E1064" s="80">
        <v>508187</v>
      </c>
      <c r="F1064" s="80">
        <v>9391</v>
      </c>
      <c r="G1064" s="80">
        <v>148</v>
      </c>
      <c r="H1064" s="80">
        <v>9243</v>
      </c>
      <c r="I1064" s="80">
        <v>0.98399999999999999</v>
      </c>
      <c r="J1064" s="80" t="s">
        <v>440</v>
      </c>
      <c r="K1064" s="80">
        <v>3</v>
      </c>
      <c r="L1064" s="80">
        <v>0.33300000000000002</v>
      </c>
      <c r="M1064" s="80">
        <v>95</v>
      </c>
      <c r="N1064" s="80">
        <v>0.61099999999999999</v>
      </c>
    </row>
    <row r="1065" spans="1:14" ht="15.75" customHeight="1">
      <c r="A1065" s="80" t="s">
        <v>23</v>
      </c>
      <c r="B1065" s="80" t="s">
        <v>454</v>
      </c>
      <c r="C1065" s="80">
        <v>22442355</v>
      </c>
      <c r="D1065" s="80">
        <v>22701560</v>
      </c>
      <c r="E1065" s="80">
        <v>259206</v>
      </c>
      <c r="F1065" s="80">
        <v>5333</v>
      </c>
      <c r="G1065" s="80">
        <v>2544</v>
      </c>
      <c r="H1065" s="80">
        <v>2789</v>
      </c>
      <c r="I1065" s="80">
        <v>0.52300000000000002</v>
      </c>
      <c r="J1065" s="80" t="s">
        <v>439</v>
      </c>
      <c r="K1065" s="80">
        <v>105</v>
      </c>
      <c r="L1065" s="80">
        <v>0.114</v>
      </c>
      <c r="M1065" s="80">
        <v>136</v>
      </c>
      <c r="N1065" s="80">
        <v>0.94099999999999995</v>
      </c>
    </row>
    <row r="1066" spans="1:14" ht="15.75" customHeight="1">
      <c r="A1066" s="80" t="s">
        <v>23</v>
      </c>
      <c r="B1066" s="80" t="s">
        <v>454</v>
      </c>
      <c r="C1066" s="80">
        <v>32790679</v>
      </c>
      <c r="D1066" s="80">
        <v>33540870</v>
      </c>
      <c r="E1066" s="80">
        <v>750192</v>
      </c>
      <c r="F1066" s="80">
        <v>3819</v>
      </c>
      <c r="G1066" s="80">
        <v>2450</v>
      </c>
      <c r="H1066" s="80">
        <v>1369</v>
      </c>
      <c r="I1066" s="80">
        <v>0.35799999999999998</v>
      </c>
      <c r="J1066" s="80" t="s">
        <v>439</v>
      </c>
      <c r="K1066" s="80">
        <v>38</v>
      </c>
      <c r="L1066" s="80">
        <v>0.36799999999999999</v>
      </c>
      <c r="M1066" s="80">
        <v>55</v>
      </c>
      <c r="N1066" s="80">
        <v>0.76400000000000001</v>
      </c>
    </row>
    <row r="1067" spans="1:14" ht="15.75" customHeight="1">
      <c r="A1067" s="80" t="s">
        <v>23</v>
      </c>
      <c r="B1067" s="80" t="s">
        <v>454</v>
      </c>
      <c r="C1067" s="80">
        <v>34062088</v>
      </c>
      <c r="D1067" s="80">
        <v>34067640</v>
      </c>
      <c r="E1067" s="80">
        <v>5553</v>
      </c>
      <c r="F1067" s="80">
        <v>1133</v>
      </c>
      <c r="G1067" s="80">
        <v>673</v>
      </c>
      <c r="H1067" s="80">
        <v>460</v>
      </c>
      <c r="I1067" s="80">
        <v>0.40600000000000003</v>
      </c>
      <c r="J1067" s="80" t="s">
        <v>439</v>
      </c>
      <c r="K1067" s="80">
        <v>133</v>
      </c>
      <c r="L1067" s="80">
        <v>0.436</v>
      </c>
      <c r="M1067" s="80">
        <v>39</v>
      </c>
      <c r="N1067" s="80">
        <v>0.23100000000000001</v>
      </c>
    </row>
    <row r="1068" spans="1:14" ht="15.75" customHeight="1">
      <c r="A1068" s="80" t="s">
        <v>23</v>
      </c>
      <c r="B1068" s="80" t="s">
        <v>454</v>
      </c>
      <c r="C1068" s="80">
        <v>34096344</v>
      </c>
      <c r="D1068" s="80">
        <v>34099848</v>
      </c>
      <c r="E1068" s="80">
        <v>3505</v>
      </c>
      <c r="F1068" s="80">
        <v>652</v>
      </c>
      <c r="G1068" s="80">
        <v>391</v>
      </c>
      <c r="H1068" s="80">
        <v>261</v>
      </c>
      <c r="I1068" s="80">
        <v>0.4</v>
      </c>
      <c r="J1068" s="80" t="s">
        <v>439</v>
      </c>
      <c r="K1068" s="80">
        <v>40</v>
      </c>
      <c r="L1068" s="80">
        <v>0.625</v>
      </c>
      <c r="M1068" s="80">
        <v>23</v>
      </c>
      <c r="N1068" s="80">
        <v>0.34799999999999998</v>
      </c>
    </row>
    <row r="1069" spans="1:14" ht="15.75" customHeight="1">
      <c r="A1069" s="80" t="s">
        <v>23</v>
      </c>
      <c r="B1069" s="80" t="s">
        <v>454</v>
      </c>
      <c r="C1069" s="80">
        <v>34571510</v>
      </c>
      <c r="D1069" s="80">
        <v>34589049</v>
      </c>
      <c r="E1069" s="80">
        <v>17540</v>
      </c>
      <c r="F1069" s="80">
        <v>52826</v>
      </c>
      <c r="G1069" s="80">
        <v>325</v>
      </c>
      <c r="H1069" s="80">
        <v>52501</v>
      </c>
      <c r="I1069" s="80">
        <v>0.99399999999999999</v>
      </c>
      <c r="J1069" s="80" t="s">
        <v>440</v>
      </c>
      <c r="K1069" s="80">
        <v>0</v>
      </c>
      <c r="L1069" s="80" t="s">
        <v>201</v>
      </c>
      <c r="M1069" s="80">
        <v>2419</v>
      </c>
      <c r="N1069" s="80">
        <v>0.97599999999999998</v>
      </c>
    </row>
    <row r="1070" spans="1:14" ht="15.75" customHeight="1">
      <c r="A1070" s="80" t="s">
        <v>23</v>
      </c>
      <c r="B1070" s="80" t="s">
        <v>454</v>
      </c>
      <c r="C1070" s="80">
        <v>34596348</v>
      </c>
      <c r="D1070" s="80">
        <v>36319618</v>
      </c>
      <c r="E1070" s="80">
        <v>1723271</v>
      </c>
      <c r="F1070" s="80">
        <v>32822</v>
      </c>
      <c r="G1070" s="80">
        <v>665</v>
      </c>
      <c r="H1070" s="80">
        <v>32157</v>
      </c>
      <c r="I1070" s="80">
        <v>0.98</v>
      </c>
      <c r="J1070" s="80" t="s">
        <v>440</v>
      </c>
      <c r="K1070" s="80">
        <v>60</v>
      </c>
      <c r="L1070" s="80">
        <v>0.63300000000000001</v>
      </c>
      <c r="M1070" s="80">
        <v>866</v>
      </c>
      <c r="N1070" s="80">
        <v>0.441</v>
      </c>
    </row>
    <row r="1071" spans="1:14" ht="15.75" customHeight="1">
      <c r="A1071" s="80" t="s">
        <v>23</v>
      </c>
      <c r="B1071" s="80" t="s">
        <v>454</v>
      </c>
      <c r="C1071" s="80">
        <v>36324954</v>
      </c>
      <c r="D1071" s="80">
        <v>36332391</v>
      </c>
      <c r="E1071" s="80">
        <v>7438</v>
      </c>
      <c r="F1071" s="80">
        <v>77</v>
      </c>
      <c r="G1071" s="80">
        <v>5</v>
      </c>
      <c r="H1071" s="80">
        <v>72</v>
      </c>
      <c r="I1071" s="80">
        <v>0.93500000000000005</v>
      </c>
      <c r="J1071" s="80" t="s">
        <v>440</v>
      </c>
      <c r="K1071" s="80">
        <v>0</v>
      </c>
      <c r="L1071" s="80" t="s">
        <v>201</v>
      </c>
      <c r="M1071" s="80">
        <v>0</v>
      </c>
      <c r="N1071" s="80" t="s">
        <v>201</v>
      </c>
    </row>
    <row r="1072" spans="1:14" ht="15.75" customHeight="1">
      <c r="A1072" s="80" t="s">
        <v>23</v>
      </c>
      <c r="B1072" s="80" t="s">
        <v>454</v>
      </c>
      <c r="C1072" s="80">
        <v>36334565</v>
      </c>
      <c r="D1072" s="80">
        <v>36347007</v>
      </c>
      <c r="E1072" s="80">
        <v>12443</v>
      </c>
      <c r="F1072" s="80">
        <v>284</v>
      </c>
      <c r="G1072" s="80">
        <v>182</v>
      </c>
      <c r="H1072" s="80">
        <v>102</v>
      </c>
      <c r="I1072" s="80">
        <v>0.35899999999999999</v>
      </c>
      <c r="J1072" s="80" t="s">
        <v>439</v>
      </c>
      <c r="K1072" s="80">
        <v>26</v>
      </c>
      <c r="L1072" s="80">
        <v>1</v>
      </c>
      <c r="M1072" s="80">
        <v>24</v>
      </c>
      <c r="N1072" s="80">
        <v>0.125</v>
      </c>
    </row>
    <row r="1073" spans="1:14" ht="15.75" customHeight="1">
      <c r="A1073" s="80" t="s">
        <v>23</v>
      </c>
      <c r="B1073" s="80" t="s">
        <v>454</v>
      </c>
      <c r="C1073" s="80">
        <v>38265769</v>
      </c>
      <c r="D1073" s="80">
        <v>38280683</v>
      </c>
      <c r="E1073" s="80">
        <v>14915</v>
      </c>
      <c r="F1073" s="80">
        <v>180</v>
      </c>
      <c r="G1073" s="80">
        <v>3</v>
      </c>
      <c r="H1073" s="80">
        <v>177</v>
      </c>
      <c r="I1073" s="80">
        <v>0.98299999999999998</v>
      </c>
      <c r="J1073" s="80" t="s">
        <v>440</v>
      </c>
      <c r="K1073" s="80">
        <v>0</v>
      </c>
      <c r="L1073" s="80" t="s">
        <v>201</v>
      </c>
      <c r="M1073" s="80">
        <v>7</v>
      </c>
      <c r="N1073" s="80">
        <v>0.42899999999999999</v>
      </c>
    </row>
    <row r="1074" spans="1:14" ht="15.75" customHeight="1">
      <c r="A1074" s="80" t="s">
        <v>23</v>
      </c>
      <c r="B1074" s="80" t="s">
        <v>454</v>
      </c>
      <c r="C1074" s="80">
        <v>46382555</v>
      </c>
      <c r="D1074" s="80">
        <v>46401604</v>
      </c>
      <c r="E1074" s="80">
        <v>19050</v>
      </c>
      <c r="F1074" s="80">
        <v>134759</v>
      </c>
      <c r="G1074" s="80">
        <v>1250</v>
      </c>
      <c r="H1074" s="80">
        <v>133509</v>
      </c>
      <c r="I1074" s="80">
        <v>0.99099999999999999</v>
      </c>
      <c r="J1074" s="80" t="s">
        <v>440</v>
      </c>
      <c r="K1074" s="80">
        <v>25</v>
      </c>
      <c r="L1074" s="80">
        <v>0.88</v>
      </c>
      <c r="M1074" s="80">
        <v>11237</v>
      </c>
      <c r="N1074" s="80">
        <v>0.72799999999999998</v>
      </c>
    </row>
    <row r="1075" spans="1:14" ht="15.75" customHeight="1">
      <c r="A1075" s="80" t="s">
        <v>23</v>
      </c>
      <c r="B1075" s="80" t="s">
        <v>454</v>
      </c>
      <c r="C1075" s="80">
        <v>70121788</v>
      </c>
      <c r="D1075" s="80">
        <v>70166477</v>
      </c>
      <c r="E1075" s="80">
        <v>44690</v>
      </c>
      <c r="F1075" s="80">
        <v>1159</v>
      </c>
      <c r="G1075" s="80">
        <v>788</v>
      </c>
      <c r="H1075" s="80">
        <v>371</v>
      </c>
      <c r="I1075" s="80">
        <v>0.32</v>
      </c>
      <c r="J1075" s="80" t="s">
        <v>439</v>
      </c>
      <c r="K1075" s="80">
        <v>198</v>
      </c>
      <c r="L1075" s="80">
        <v>1</v>
      </c>
      <c r="M1075" s="80">
        <v>80</v>
      </c>
      <c r="N1075" s="80">
        <v>1.2E-2</v>
      </c>
    </row>
    <row r="1076" spans="1:14" ht="15.75" customHeight="1">
      <c r="A1076" s="80" t="s">
        <v>23</v>
      </c>
      <c r="B1076" s="80" t="s">
        <v>454</v>
      </c>
      <c r="C1076" s="80">
        <v>75206043</v>
      </c>
      <c r="D1076" s="80">
        <v>75223587</v>
      </c>
      <c r="E1076" s="80">
        <v>17545</v>
      </c>
      <c r="F1076" s="80">
        <v>365</v>
      </c>
      <c r="G1076" s="80">
        <v>14</v>
      </c>
      <c r="H1076" s="80">
        <v>351</v>
      </c>
      <c r="I1076" s="80">
        <v>0.96199999999999997</v>
      </c>
      <c r="J1076" s="80" t="s">
        <v>440</v>
      </c>
      <c r="K1076" s="80">
        <v>0</v>
      </c>
      <c r="L1076" s="80" t="s">
        <v>201</v>
      </c>
      <c r="M1076" s="80">
        <v>62</v>
      </c>
      <c r="N1076" s="80">
        <v>0.46800000000000003</v>
      </c>
    </row>
    <row r="1077" spans="1:14" ht="15.75" customHeight="1">
      <c r="A1077" s="80" t="s">
        <v>23</v>
      </c>
      <c r="B1077" s="80" t="s">
        <v>454</v>
      </c>
      <c r="C1077" s="80">
        <v>90105561</v>
      </c>
      <c r="D1077" s="80">
        <v>90228346</v>
      </c>
      <c r="E1077" s="80">
        <v>122786</v>
      </c>
      <c r="F1077" s="80">
        <v>755</v>
      </c>
      <c r="G1077" s="80">
        <v>602</v>
      </c>
      <c r="H1077" s="80">
        <v>153</v>
      </c>
      <c r="I1077" s="80">
        <v>0.20300000000000001</v>
      </c>
      <c r="J1077" s="80" t="s">
        <v>439</v>
      </c>
      <c r="K1077" s="80">
        <v>21</v>
      </c>
      <c r="L1077" s="80">
        <v>0.66700000000000004</v>
      </c>
      <c r="M1077" s="80">
        <v>12</v>
      </c>
      <c r="N1077" s="80">
        <v>0.5</v>
      </c>
    </row>
    <row r="1078" spans="1:14" ht="15.75" customHeight="1">
      <c r="A1078" s="80" t="s">
        <v>23</v>
      </c>
      <c r="B1078" s="80" t="s">
        <v>455</v>
      </c>
      <c r="C1078" s="80">
        <v>16754544</v>
      </c>
      <c r="D1078" s="80">
        <v>16845398</v>
      </c>
      <c r="E1078" s="80">
        <v>90855</v>
      </c>
      <c r="F1078" s="80">
        <v>2026</v>
      </c>
      <c r="G1078" s="80">
        <v>721</v>
      </c>
      <c r="H1078" s="80">
        <v>1305</v>
      </c>
      <c r="I1078" s="80">
        <v>0.64400000000000002</v>
      </c>
      <c r="J1078" s="80" t="s">
        <v>439</v>
      </c>
      <c r="K1078" s="80">
        <v>85</v>
      </c>
      <c r="L1078" s="80">
        <v>0.17599999999999999</v>
      </c>
      <c r="M1078" s="80">
        <v>92</v>
      </c>
      <c r="N1078" s="80">
        <v>0.94599999999999995</v>
      </c>
    </row>
    <row r="1079" spans="1:14" ht="15.75" customHeight="1">
      <c r="A1079" s="80" t="s">
        <v>23</v>
      </c>
      <c r="B1079" s="80" t="s">
        <v>455</v>
      </c>
      <c r="C1079" s="80">
        <v>18423506</v>
      </c>
      <c r="D1079" s="80">
        <v>18512829</v>
      </c>
      <c r="E1079" s="80">
        <v>89324</v>
      </c>
      <c r="F1079" s="80">
        <v>1220</v>
      </c>
      <c r="G1079" s="80">
        <v>83</v>
      </c>
      <c r="H1079" s="80">
        <v>1137</v>
      </c>
      <c r="I1079" s="80">
        <v>0.93200000000000005</v>
      </c>
      <c r="J1079" s="80" t="s">
        <v>440</v>
      </c>
      <c r="K1079" s="80">
        <v>6</v>
      </c>
      <c r="L1079" s="80">
        <v>0.16700000000000001</v>
      </c>
      <c r="M1079" s="80">
        <v>34</v>
      </c>
      <c r="N1079" s="80">
        <v>0.73499999999999999</v>
      </c>
    </row>
    <row r="1080" spans="1:14" ht="15.75" customHeight="1">
      <c r="A1080" s="80" t="s">
        <v>23</v>
      </c>
      <c r="B1080" s="80" t="s">
        <v>455</v>
      </c>
      <c r="C1080" s="80">
        <v>19029552</v>
      </c>
      <c r="D1080" s="80">
        <v>19232748</v>
      </c>
      <c r="E1080" s="80">
        <v>203197</v>
      </c>
      <c r="F1080" s="80">
        <v>461</v>
      </c>
      <c r="G1080" s="80">
        <v>333</v>
      </c>
      <c r="H1080" s="80">
        <v>128</v>
      </c>
      <c r="I1080" s="80">
        <v>0.27800000000000002</v>
      </c>
      <c r="J1080" s="80" t="s">
        <v>439</v>
      </c>
      <c r="K1080" s="80">
        <v>3</v>
      </c>
      <c r="L1080" s="80">
        <v>0</v>
      </c>
      <c r="M1080" s="80">
        <v>7</v>
      </c>
      <c r="N1080" s="80">
        <v>1</v>
      </c>
    </row>
    <row r="1081" spans="1:14" ht="15.75" customHeight="1">
      <c r="A1081" s="80" t="s">
        <v>23</v>
      </c>
      <c r="B1081" s="80" t="s">
        <v>455</v>
      </c>
      <c r="C1081" s="80">
        <v>20539729</v>
      </c>
      <c r="D1081" s="80">
        <v>20561059</v>
      </c>
      <c r="E1081" s="80">
        <v>21331</v>
      </c>
      <c r="F1081" s="80">
        <v>547</v>
      </c>
      <c r="G1081" s="80">
        <v>426</v>
      </c>
      <c r="H1081" s="80">
        <v>121</v>
      </c>
      <c r="I1081" s="80">
        <v>0.221</v>
      </c>
      <c r="J1081" s="80" t="s">
        <v>439</v>
      </c>
      <c r="K1081" s="80">
        <v>19</v>
      </c>
      <c r="L1081" s="80">
        <v>0.52600000000000002</v>
      </c>
      <c r="M1081" s="80">
        <v>0</v>
      </c>
      <c r="N1081" s="80" t="s">
        <v>201</v>
      </c>
    </row>
    <row r="1082" spans="1:14" ht="15.75" customHeight="1">
      <c r="A1082" s="80" t="s">
        <v>23</v>
      </c>
      <c r="B1082" s="80" t="s">
        <v>455</v>
      </c>
      <c r="C1082" s="80">
        <v>21400640</v>
      </c>
      <c r="D1082" s="80">
        <v>21450526</v>
      </c>
      <c r="E1082" s="80">
        <v>49887</v>
      </c>
      <c r="F1082" s="80">
        <v>1877</v>
      </c>
      <c r="G1082" s="80">
        <v>1286</v>
      </c>
      <c r="H1082" s="80">
        <v>591</v>
      </c>
      <c r="I1082" s="80">
        <v>0.315</v>
      </c>
      <c r="J1082" s="80" t="s">
        <v>439</v>
      </c>
      <c r="K1082" s="80">
        <v>305</v>
      </c>
      <c r="L1082" s="80">
        <v>1</v>
      </c>
      <c r="M1082" s="80">
        <v>267</v>
      </c>
      <c r="N1082" s="80">
        <v>1.4999999999999999E-2</v>
      </c>
    </row>
    <row r="1083" spans="1:14" ht="15.75" customHeight="1">
      <c r="A1083" s="80" t="s">
        <v>23</v>
      </c>
      <c r="B1083" s="80" t="s">
        <v>455</v>
      </c>
      <c r="C1083" s="80">
        <v>21649035</v>
      </c>
      <c r="D1083" s="80">
        <v>21678194</v>
      </c>
      <c r="E1083" s="80">
        <v>29160</v>
      </c>
      <c r="F1083" s="80">
        <v>1959</v>
      </c>
      <c r="G1083" s="80">
        <v>1166</v>
      </c>
      <c r="H1083" s="80">
        <v>793</v>
      </c>
      <c r="I1083" s="80">
        <v>0.40500000000000003</v>
      </c>
      <c r="J1083" s="80" t="s">
        <v>439</v>
      </c>
      <c r="K1083" s="80">
        <v>845</v>
      </c>
      <c r="L1083" s="80">
        <v>0.40799999999999997</v>
      </c>
      <c r="M1083" s="80">
        <v>624</v>
      </c>
      <c r="N1083" s="80">
        <v>0.59</v>
      </c>
    </row>
    <row r="1084" spans="1:14" ht="15.75" customHeight="1">
      <c r="A1084" s="80" t="s">
        <v>23</v>
      </c>
      <c r="B1084" s="80" t="s">
        <v>455</v>
      </c>
      <c r="C1084" s="80">
        <v>21687297</v>
      </c>
      <c r="D1084" s="80">
        <v>21824188</v>
      </c>
      <c r="E1084" s="80">
        <v>136892</v>
      </c>
      <c r="F1084" s="80">
        <v>3852</v>
      </c>
      <c r="G1084" s="80">
        <v>2716</v>
      </c>
      <c r="H1084" s="80">
        <v>1136</v>
      </c>
      <c r="I1084" s="80">
        <v>0.29499999999999998</v>
      </c>
      <c r="J1084" s="80" t="s">
        <v>439</v>
      </c>
      <c r="K1084" s="80">
        <v>792</v>
      </c>
      <c r="L1084" s="80">
        <v>1.4E-2</v>
      </c>
      <c r="M1084" s="80">
        <v>563</v>
      </c>
      <c r="N1084" s="80">
        <v>0.98199999999999998</v>
      </c>
    </row>
    <row r="1085" spans="1:14" ht="15.75" customHeight="1">
      <c r="A1085" s="80" t="s">
        <v>23</v>
      </c>
      <c r="B1085" s="80" t="s">
        <v>455</v>
      </c>
      <c r="C1085" s="80">
        <v>21884493</v>
      </c>
      <c r="D1085" s="80">
        <v>22060299</v>
      </c>
      <c r="E1085" s="80">
        <v>175807</v>
      </c>
      <c r="F1085" s="80">
        <v>6547</v>
      </c>
      <c r="G1085" s="80">
        <v>5016</v>
      </c>
      <c r="H1085" s="80">
        <v>1531</v>
      </c>
      <c r="I1085" s="80">
        <v>0.23400000000000001</v>
      </c>
      <c r="J1085" s="80" t="s">
        <v>439</v>
      </c>
      <c r="K1085" s="80">
        <v>577</v>
      </c>
      <c r="L1085" s="80">
        <v>0.58099999999999996</v>
      </c>
      <c r="M1085" s="80">
        <v>203</v>
      </c>
      <c r="N1085" s="80">
        <v>0.68</v>
      </c>
    </row>
    <row r="1086" spans="1:14" ht="15.75" customHeight="1">
      <c r="A1086" s="80" t="s">
        <v>23</v>
      </c>
      <c r="B1086" s="80" t="s">
        <v>455</v>
      </c>
      <c r="C1086" s="80">
        <v>22125930</v>
      </c>
      <c r="D1086" s="80">
        <v>22158426</v>
      </c>
      <c r="E1086" s="80">
        <v>32497</v>
      </c>
      <c r="F1086" s="80">
        <v>687</v>
      </c>
      <c r="G1086" s="80">
        <v>472</v>
      </c>
      <c r="H1086" s="80">
        <v>215</v>
      </c>
      <c r="I1086" s="80">
        <v>0.313</v>
      </c>
      <c r="J1086" s="80" t="s">
        <v>439</v>
      </c>
      <c r="K1086" s="80">
        <v>417</v>
      </c>
      <c r="L1086" s="80">
        <v>0.52300000000000002</v>
      </c>
      <c r="M1086" s="80">
        <v>199</v>
      </c>
      <c r="N1086" s="80">
        <v>1.4999999999999999E-2</v>
      </c>
    </row>
    <row r="1087" spans="1:14" ht="15.75" customHeight="1">
      <c r="A1087" s="80" t="s">
        <v>23</v>
      </c>
      <c r="B1087" s="80" t="s">
        <v>455</v>
      </c>
      <c r="C1087" s="80">
        <v>26880784</v>
      </c>
      <c r="D1087" s="80">
        <v>26885981</v>
      </c>
      <c r="E1087" s="80">
        <v>5198</v>
      </c>
      <c r="F1087" s="80">
        <v>2424</v>
      </c>
      <c r="G1087" s="80">
        <v>5</v>
      </c>
      <c r="H1087" s="80">
        <v>2419</v>
      </c>
      <c r="I1087" s="80">
        <v>0.998</v>
      </c>
      <c r="J1087" s="80" t="s">
        <v>440</v>
      </c>
      <c r="K1087" s="80">
        <v>1</v>
      </c>
      <c r="L1087" s="80">
        <v>0</v>
      </c>
      <c r="M1087" s="80">
        <v>640</v>
      </c>
      <c r="N1087" s="80">
        <v>0.16700000000000001</v>
      </c>
    </row>
    <row r="1088" spans="1:14" ht="15.75" customHeight="1">
      <c r="A1088" s="80" t="s">
        <v>23</v>
      </c>
      <c r="B1088" s="80" t="s">
        <v>455</v>
      </c>
      <c r="C1088" s="80">
        <v>26935980</v>
      </c>
      <c r="D1088" s="80">
        <v>26941257</v>
      </c>
      <c r="E1088" s="80">
        <v>5278</v>
      </c>
      <c r="F1088" s="80">
        <v>1410</v>
      </c>
      <c r="G1088" s="80">
        <v>855</v>
      </c>
      <c r="H1088" s="80">
        <v>555</v>
      </c>
      <c r="I1088" s="80">
        <v>0.39400000000000002</v>
      </c>
      <c r="J1088" s="80" t="s">
        <v>439</v>
      </c>
      <c r="K1088" s="80">
        <v>0</v>
      </c>
      <c r="L1088" s="80" t="s">
        <v>201</v>
      </c>
      <c r="M1088" s="80">
        <v>2</v>
      </c>
      <c r="N1088" s="80">
        <v>1</v>
      </c>
    </row>
    <row r="1089" spans="1:14" ht="15.75" customHeight="1">
      <c r="A1089" s="80" t="s">
        <v>23</v>
      </c>
      <c r="B1089" s="80" t="s">
        <v>455</v>
      </c>
      <c r="C1089" s="80">
        <v>30621716</v>
      </c>
      <c r="D1089" s="80">
        <v>30625809</v>
      </c>
      <c r="E1089" s="80">
        <v>4094</v>
      </c>
      <c r="F1089" s="80">
        <v>68</v>
      </c>
      <c r="G1089" s="80">
        <v>37</v>
      </c>
      <c r="H1089" s="80">
        <v>31</v>
      </c>
      <c r="I1089" s="80">
        <v>0.45600000000000002</v>
      </c>
      <c r="J1089" s="80" t="s">
        <v>439</v>
      </c>
      <c r="K1089" s="80">
        <v>18</v>
      </c>
      <c r="L1089" s="80">
        <v>0</v>
      </c>
      <c r="M1089" s="80">
        <v>11</v>
      </c>
      <c r="N1089" s="80">
        <v>1</v>
      </c>
    </row>
    <row r="1090" spans="1:14" ht="15.75" customHeight="1">
      <c r="A1090" s="80" t="s">
        <v>23</v>
      </c>
      <c r="B1090" s="80" t="s">
        <v>455</v>
      </c>
      <c r="C1090" s="80">
        <v>36157584</v>
      </c>
      <c r="D1090" s="80">
        <v>36438332</v>
      </c>
      <c r="E1090" s="80">
        <v>280749</v>
      </c>
      <c r="F1090" s="80">
        <v>503</v>
      </c>
      <c r="G1090" s="80">
        <v>325</v>
      </c>
      <c r="H1090" s="80">
        <v>178</v>
      </c>
      <c r="I1090" s="80">
        <v>0.35399999999999998</v>
      </c>
      <c r="J1090" s="80" t="s">
        <v>439</v>
      </c>
      <c r="K1090" s="80">
        <v>16</v>
      </c>
      <c r="L1090" s="80">
        <v>0.312</v>
      </c>
      <c r="M1090" s="80">
        <v>15</v>
      </c>
      <c r="N1090" s="80">
        <v>0.93300000000000005</v>
      </c>
    </row>
    <row r="1091" spans="1:14" ht="15.75" customHeight="1">
      <c r="A1091" s="80" t="s">
        <v>23</v>
      </c>
      <c r="B1091" s="80" t="s">
        <v>455</v>
      </c>
      <c r="C1091" s="80">
        <v>43231105</v>
      </c>
      <c r="D1091" s="80">
        <v>43234307</v>
      </c>
      <c r="E1091" s="80">
        <v>3203</v>
      </c>
      <c r="F1091" s="80">
        <v>182</v>
      </c>
      <c r="G1091" s="80">
        <v>22</v>
      </c>
      <c r="H1091" s="80">
        <v>160</v>
      </c>
      <c r="I1091" s="80">
        <v>0.879</v>
      </c>
      <c r="J1091" s="80" t="s">
        <v>440</v>
      </c>
      <c r="K1091" s="80">
        <v>0</v>
      </c>
      <c r="L1091" s="80" t="s">
        <v>201</v>
      </c>
      <c r="M1091" s="80">
        <v>0</v>
      </c>
      <c r="N1091" s="80" t="s">
        <v>201</v>
      </c>
    </row>
    <row r="1092" spans="1:14" ht="15.75" customHeight="1">
      <c r="A1092" s="80" t="s">
        <v>23</v>
      </c>
      <c r="B1092" s="80" t="s">
        <v>455</v>
      </c>
      <c r="C1092" s="80">
        <v>43234310</v>
      </c>
      <c r="D1092" s="80">
        <v>43323702</v>
      </c>
      <c r="E1092" s="80">
        <v>89393</v>
      </c>
      <c r="F1092" s="80">
        <v>537</v>
      </c>
      <c r="G1092" s="80">
        <v>21</v>
      </c>
      <c r="H1092" s="80">
        <v>516</v>
      </c>
      <c r="I1092" s="80">
        <v>0.96099999999999997</v>
      </c>
      <c r="J1092" s="80" t="s">
        <v>440</v>
      </c>
      <c r="K1092" s="80">
        <v>1</v>
      </c>
      <c r="L1092" s="80">
        <v>1</v>
      </c>
      <c r="M1092" s="80">
        <v>50</v>
      </c>
      <c r="N1092" s="80">
        <v>0.5</v>
      </c>
    </row>
    <row r="1093" spans="1:14" ht="15.75" customHeight="1">
      <c r="A1093" s="80" t="s">
        <v>23</v>
      </c>
      <c r="B1093" s="80" t="s">
        <v>455</v>
      </c>
      <c r="C1093" s="80">
        <v>46509929</v>
      </c>
      <c r="D1093" s="80">
        <v>46707362</v>
      </c>
      <c r="E1093" s="80">
        <v>197434</v>
      </c>
      <c r="F1093" s="80">
        <v>240</v>
      </c>
      <c r="G1093" s="80">
        <v>183</v>
      </c>
      <c r="H1093" s="80">
        <v>57</v>
      </c>
      <c r="I1093" s="80">
        <v>0.23799999999999999</v>
      </c>
      <c r="J1093" s="80" t="s">
        <v>439</v>
      </c>
      <c r="K1093" s="80">
        <v>0</v>
      </c>
      <c r="L1093" s="80" t="s">
        <v>201</v>
      </c>
      <c r="M1093" s="80">
        <v>0</v>
      </c>
      <c r="N1093" s="80" t="s">
        <v>201</v>
      </c>
    </row>
    <row r="1094" spans="1:14" ht="15.75" customHeight="1">
      <c r="A1094" s="80" t="s">
        <v>23</v>
      </c>
      <c r="B1094" s="80" t="s">
        <v>455</v>
      </c>
      <c r="C1094" s="80">
        <v>64892605</v>
      </c>
      <c r="D1094" s="80">
        <v>64904809</v>
      </c>
      <c r="E1094" s="80">
        <v>12205</v>
      </c>
      <c r="F1094" s="80">
        <v>148</v>
      </c>
      <c r="G1094" s="80">
        <v>75</v>
      </c>
      <c r="H1094" s="80">
        <v>73</v>
      </c>
      <c r="I1094" s="80">
        <v>0.49299999999999999</v>
      </c>
      <c r="J1094" s="80" t="s">
        <v>439</v>
      </c>
      <c r="K1094" s="80">
        <v>0</v>
      </c>
      <c r="L1094" s="80" t="s">
        <v>201</v>
      </c>
      <c r="M1094" s="80">
        <v>0</v>
      </c>
      <c r="N1094" s="80" t="s">
        <v>201</v>
      </c>
    </row>
    <row r="1095" spans="1:14" ht="15.75" customHeight="1">
      <c r="A1095" s="80" t="s">
        <v>23</v>
      </c>
      <c r="B1095" s="80" t="s">
        <v>455</v>
      </c>
      <c r="C1095" s="80">
        <v>66798412</v>
      </c>
      <c r="D1095" s="80">
        <v>66799781</v>
      </c>
      <c r="E1095" s="80">
        <v>1370</v>
      </c>
      <c r="F1095" s="80">
        <v>294</v>
      </c>
      <c r="G1095" s="80">
        <v>155</v>
      </c>
      <c r="H1095" s="80">
        <v>139</v>
      </c>
      <c r="I1095" s="80">
        <v>0.47299999999999998</v>
      </c>
      <c r="J1095" s="80" t="s">
        <v>439</v>
      </c>
      <c r="K1095" s="80">
        <v>8</v>
      </c>
      <c r="L1095" s="80">
        <v>0.875</v>
      </c>
      <c r="M1095" s="80">
        <v>0</v>
      </c>
      <c r="N1095" s="80" t="s">
        <v>201</v>
      </c>
    </row>
    <row r="1096" spans="1:14" ht="15.75" customHeight="1">
      <c r="A1096" s="80" t="s">
        <v>23</v>
      </c>
      <c r="B1096" s="80" t="s">
        <v>456</v>
      </c>
      <c r="C1096" s="80">
        <v>106211</v>
      </c>
      <c r="D1096" s="80">
        <v>112852</v>
      </c>
      <c r="E1096" s="80">
        <v>6642</v>
      </c>
      <c r="F1096" s="80">
        <v>11999</v>
      </c>
      <c r="G1096" s="80">
        <v>5990</v>
      </c>
      <c r="H1096" s="80">
        <v>6009</v>
      </c>
      <c r="I1096" s="80">
        <v>0.501</v>
      </c>
      <c r="J1096" s="80" t="s">
        <v>439</v>
      </c>
      <c r="K1096" s="80">
        <v>3194</v>
      </c>
      <c r="L1096" s="80">
        <v>0.34399999999999997</v>
      </c>
      <c r="M1096" s="80">
        <v>3417</v>
      </c>
      <c r="N1096" s="80">
        <v>0.35199999999999998</v>
      </c>
    </row>
    <row r="1097" spans="1:14" ht="15.75" customHeight="1">
      <c r="A1097" s="80" t="s">
        <v>23</v>
      </c>
      <c r="B1097" s="80" t="s">
        <v>456</v>
      </c>
      <c r="C1097" s="80">
        <v>12144901</v>
      </c>
      <c r="D1097" s="80">
        <v>12150226</v>
      </c>
      <c r="E1097" s="80">
        <v>5326</v>
      </c>
      <c r="F1097" s="80">
        <v>82</v>
      </c>
      <c r="G1097" s="80">
        <v>11</v>
      </c>
      <c r="H1097" s="80">
        <v>71</v>
      </c>
      <c r="I1097" s="80">
        <v>0.86599999999999999</v>
      </c>
      <c r="J1097" s="80" t="s">
        <v>440</v>
      </c>
      <c r="K1097" s="80">
        <v>0</v>
      </c>
      <c r="L1097" s="80" t="s">
        <v>201</v>
      </c>
      <c r="M1097" s="80">
        <v>1</v>
      </c>
      <c r="N1097" s="80">
        <v>1</v>
      </c>
    </row>
    <row r="1098" spans="1:14" ht="15.75" customHeight="1">
      <c r="A1098" s="80" t="s">
        <v>23</v>
      </c>
      <c r="B1098" s="80" t="s">
        <v>456</v>
      </c>
      <c r="C1098" s="80">
        <v>20561578</v>
      </c>
      <c r="D1098" s="80">
        <v>20604950</v>
      </c>
      <c r="E1098" s="80">
        <v>43373</v>
      </c>
      <c r="F1098" s="80">
        <v>654</v>
      </c>
      <c r="G1098" s="80">
        <v>3</v>
      </c>
      <c r="H1098" s="80">
        <v>651</v>
      </c>
      <c r="I1098" s="80">
        <v>0.995</v>
      </c>
      <c r="J1098" s="80" t="s">
        <v>440</v>
      </c>
      <c r="K1098" s="80">
        <v>0</v>
      </c>
      <c r="L1098" s="80" t="s">
        <v>201</v>
      </c>
      <c r="M1098" s="80">
        <v>57</v>
      </c>
      <c r="N1098" s="80">
        <v>0.35099999999999998</v>
      </c>
    </row>
    <row r="1099" spans="1:14" ht="15.75" customHeight="1">
      <c r="A1099" s="80" t="s">
        <v>23</v>
      </c>
      <c r="B1099" s="80" t="s">
        <v>456</v>
      </c>
      <c r="C1099" s="80">
        <v>20814760</v>
      </c>
      <c r="D1099" s="80">
        <v>20839319</v>
      </c>
      <c r="E1099" s="80">
        <v>24560</v>
      </c>
      <c r="F1099" s="80">
        <v>356</v>
      </c>
      <c r="G1099" s="80">
        <v>5</v>
      </c>
      <c r="H1099" s="80">
        <v>351</v>
      </c>
      <c r="I1099" s="80">
        <v>0.98599999999999999</v>
      </c>
      <c r="J1099" s="80" t="s">
        <v>440</v>
      </c>
      <c r="K1099" s="80">
        <v>0</v>
      </c>
      <c r="L1099" s="80" t="s">
        <v>201</v>
      </c>
      <c r="M1099" s="80">
        <v>12</v>
      </c>
      <c r="N1099" s="80">
        <v>0.66700000000000004</v>
      </c>
    </row>
    <row r="1100" spans="1:14" ht="15.75" customHeight="1">
      <c r="A1100" s="80" t="s">
        <v>23</v>
      </c>
      <c r="B1100" s="80" t="s">
        <v>457</v>
      </c>
      <c r="C1100" s="80">
        <v>60000</v>
      </c>
      <c r="D1100" s="80">
        <v>140628</v>
      </c>
      <c r="E1100" s="80">
        <v>80629</v>
      </c>
      <c r="F1100" s="80">
        <v>295</v>
      </c>
      <c r="G1100" s="80">
        <v>207</v>
      </c>
      <c r="H1100" s="80">
        <v>88</v>
      </c>
      <c r="I1100" s="80">
        <v>0.29799999999999999</v>
      </c>
      <c r="J1100" s="80" t="s">
        <v>439</v>
      </c>
      <c r="K1100" s="80">
        <v>4</v>
      </c>
      <c r="L1100" s="80">
        <v>1</v>
      </c>
      <c r="M1100" s="80">
        <v>4</v>
      </c>
      <c r="N1100" s="80">
        <v>0.5</v>
      </c>
    </row>
    <row r="1101" spans="1:14" ht="15.75" customHeight="1">
      <c r="A1101" s="80" t="s">
        <v>23</v>
      </c>
      <c r="B1101" s="80" t="s">
        <v>457</v>
      </c>
      <c r="C1101" s="80">
        <v>3332194</v>
      </c>
      <c r="D1101" s="80">
        <v>3333030</v>
      </c>
      <c r="E1101" s="80">
        <v>837</v>
      </c>
      <c r="F1101" s="80">
        <v>46</v>
      </c>
      <c r="G1101" s="80">
        <v>29</v>
      </c>
      <c r="H1101" s="80">
        <v>17</v>
      </c>
      <c r="I1101" s="80">
        <v>0.37</v>
      </c>
      <c r="J1101" s="80" t="s">
        <v>201</v>
      </c>
      <c r="K1101" s="80">
        <v>0</v>
      </c>
      <c r="L1101" s="80" t="s">
        <v>201</v>
      </c>
      <c r="M1101" s="80">
        <v>0</v>
      </c>
      <c r="N1101" s="80" t="s">
        <v>201</v>
      </c>
    </row>
    <row r="1102" spans="1:14" ht="15.75" customHeight="1">
      <c r="A1102" s="80" t="s">
        <v>23</v>
      </c>
      <c r="B1102" s="80" t="s">
        <v>457</v>
      </c>
      <c r="C1102" s="80">
        <v>7022269</v>
      </c>
      <c r="D1102" s="80">
        <v>7064756</v>
      </c>
      <c r="E1102" s="80">
        <v>42488</v>
      </c>
      <c r="F1102" s="80">
        <v>250</v>
      </c>
      <c r="G1102" s="80">
        <v>177</v>
      </c>
      <c r="H1102" s="80">
        <v>73</v>
      </c>
      <c r="I1102" s="80">
        <v>0.29199999999999998</v>
      </c>
      <c r="J1102" s="80" t="s">
        <v>439</v>
      </c>
      <c r="K1102" s="80">
        <v>10</v>
      </c>
      <c r="L1102" s="80">
        <v>0.7</v>
      </c>
      <c r="M1102" s="80">
        <v>2</v>
      </c>
      <c r="N1102" s="80">
        <v>1</v>
      </c>
    </row>
    <row r="1103" spans="1:14" ht="15.75" customHeight="1">
      <c r="A1103" s="80" t="s">
        <v>23</v>
      </c>
      <c r="B1103" s="80" t="s">
        <v>457</v>
      </c>
      <c r="C1103" s="80">
        <v>24332687</v>
      </c>
      <c r="D1103" s="80">
        <v>24448981</v>
      </c>
      <c r="E1103" s="80">
        <v>116295</v>
      </c>
      <c r="F1103" s="80">
        <v>2503</v>
      </c>
      <c r="G1103" s="80">
        <v>1919</v>
      </c>
      <c r="H1103" s="80">
        <v>584</v>
      </c>
      <c r="I1103" s="80">
        <v>0.23300000000000001</v>
      </c>
      <c r="J1103" s="80" t="s">
        <v>439</v>
      </c>
      <c r="K1103" s="80">
        <v>782</v>
      </c>
      <c r="L1103" s="80">
        <v>0.33800000000000002</v>
      </c>
      <c r="M1103" s="80">
        <v>231</v>
      </c>
      <c r="N1103" s="80">
        <v>0.96499999999999997</v>
      </c>
    </row>
    <row r="1104" spans="1:14" ht="15.75" customHeight="1">
      <c r="A1104" s="80" t="s">
        <v>23</v>
      </c>
      <c r="B1104" s="80" t="s">
        <v>457</v>
      </c>
      <c r="C1104" s="80">
        <v>38773571</v>
      </c>
      <c r="D1104" s="80">
        <v>38791551</v>
      </c>
      <c r="E1104" s="80">
        <v>17981</v>
      </c>
      <c r="F1104" s="80">
        <v>283</v>
      </c>
      <c r="G1104" s="80">
        <v>17</v>
      </c>
      <c r="H1104" s="80">
        <v>266</v>
      </c>
      <c r="I1104" s="80">
        <v>0.94</v>
      </c>
      <c r="J1104" s="80" t="s">
        <v>440</v>
      </c>
      <c r="K1104" s="80">
        <v>0</v>
      </c>
      <c r="L1104" s="80" t="s">
        <v>201</v>
      </c>
      <c r="M1104" s="80">
        <v>26</v>
      </c>
      <c r="N1104" s="80">
        <v>0.53800000000000003</v>
      </c>
    </row>
    <row r="1105" spans="1:14" ht="15.75" customHeight="1">
      <c r="A1105" s="80" t="s">
        <v>23</v>
      </c>
      <c r="B1105" s="80" t="s">
        <v>458</v>
      </c>
      <c r="C1105" s="80">
        <v>60000</v>
      </c>
      <c r="D1105" s="80">
        <v>68791</v>
      </c>
      <c r="E1105" s="80">
        <v>8792</v>
      </c>
      <c r="F1105" s="80">
        <v>749</v>
      </c>
      <c r="G1105" s="80">
        <v>520</v>
      </c>
      <c r="H1105" s="80">
        <v>229</v>
      </c>
      <c r="I1105" s="80">
        <v>0.30599999999999999</v>
      </c>
      <c r="J1105" s="80" t="s">
        <v>439</v>
      </c>
      <c r="K1105" s="80">
        <v>0</v>
      </c>
      <c r="L1105" s="80" t="s">
        <v>201</v>
      </c>
      <c r="M1105" s="80">
        <v>0</v>
      </c>
      <c r="N1105" s="80" t="s">
        <v>201</v>
      </c>
    </row>
    <row r="1106" spans="1:14" ht="15.75" customHeight="1">
      <c r="A1106" s="80" t="s">
        <v>23</v>
      </c>
      <c r="B1106" s="80" t="s">
        <v>458</v>
      </c>
      <c r="C1106" s="80">
        <v>25768801</v>
      </c>
      <c r="D1106" s="80">
        <v>25781701</v>
      </c>
      <c r="E1106" s="80">
        <v>12901</v>
      </c>
      <c r="F1106" s="80">
        <v>206</v>
      </c>
      <c r="G1106" s="80">
        <v>162</v>
      </c>
      <c r="H1106" s="80">
        <v>44</v>
      </c>
      <c r="I1106" s="80">
        <v>0.214</v>
      </c>
      <c r="J1106" s="80" t="s">
        <v>439</v>
      </c>
      <c r="K1106" s="80">
        <v>6</v>
      </c>
      <c r="L1106" s="80">
        <v>0.66700000000000004</v>
      </c>
      <c r="M1106" s="80">
        <v>3</v>
      </c>
      <c r="N1106" s="80">
        <v>0</v>
      </c>
    </row>
    <row r="1107" spans="1:14" ht="15.75" customHeight="1">
      <c r="A1107" s="80" t="s">
        <v>23</v>
      </c>
      <c r="B1107" s="80" t="s">
        <v>458</v>
      </c>
      <c r="C1107" s="80">
        <v>26061210</v>
      </c>
      <c r="D1107" s="80">
        <v>26091730</v>
      </c>
      <c r="E1107" s="80">
        <v>30521</v>
      </c>
      <c r="F1107" s="80">
        <v>301</v>
      </c>
      <c r="G1107" s="80">
        <v>222</v>
      </c>
      <c r="H1107" s="80">
        <v>79</v>
      </c>
      <c r="I1107" s="80">
        <v>0.26200000000000001</v>
      </c>
      <c r="J1107" s="80" t="s">
        <v>439</v>
      </c>
      <c r="K1107" s="80">
        <v>49</v>
      </c>
      <c r="L1107" s="80">
        <v>0.59199999999999997</v>
      </c>
      <c r="M1107" s="80">
        <v>17</v>
      </c>
      <c r="N1107" s="80">
        <v>0.29399999999999998</v>
      </c>
    </row>
    <row r="1108" spans="1:14" ht="15.75" customHeight="1">
      <c r="A1108" s="80" t="s">
        <v>23</v>
      </c>
      <c r="B1108" s="80" t="s">
        <v>458</v>
      </c>
      <c r="C1108" s="80">
        <v>26436326</v>
      </c>
      <c r="D1108" s="80">
        <v>26587085</v>
      </c>
      <c r="E1108" s="80">
        <v>150760</v>
      </c>
      <c r="F1108" s="80">
        <v>1149</v>
      </c>
      <c r="G1108" s="80">
        <v>306</v>
      </c>
      <c r="H1108" s="80">
        <v>843</v>
      </c>
      <c r="I1108" s="80">
        <v>0.73399999999999999</v>
      </c>
      <c r="J1108" s="80" t="s">
        <v>439</v>
      </c>
      <c r="K1108" s="80">
        <v>23</v>
      </c>
      <c r="L1108" s="80">
        <v>0.60899999999999999</v>
      </c>
      <c r="M1108" s="80">
        <v>7</v>
      </c>
      <c r="N1108" s="80">
        <v>1</v>
      </c>
    </row>
    <row r="1109" spans="1:14" ht="15.75" customHeight="1">
      <c r="A1109" s="80" t="s">
        <v>23</v>
      </c>
      <c r="B1109" s="80" t="s">
        <v>458</v>
      </c>
      <c r="C1109" s="80">
        <v>28495046</v>
      </c>
      <c r="D1109" s="80">
        <v>28508878</v>
      </c>
      <c r="E1109" s="80">
        <v>13833</v>
      </c>
      <c r="F1109" s="80">
        <v>76</v>
      </c>
      <c r="G1109" s="80">
        <v>0</v>
      </c>
      <c r="H1109" s="80">
        <v>76</v>
      </c>
      <c r="I1109" s="80">
        <v>1</v>
      </c>
      <c r="J1109" s="80" t="s">
        <v>440</v>
      </c>
      <c r="K1109" s="80">
        <v>0</v>
      </c>
      <c r="L1109" s="80" t="s">
        <v>201</v>
      </c>
      <c r="M1109" s="80">
        <v>0</v>
      </c>
      <c r="N1109" s="80" t="s">
        <v>201</v>
      </c>
    </row>
    <row r="1110" spans="1:14" ht="15.75" customHeight="1">
      <c r="A1110" s="80" t="s">
        <v>23</v>
      </c>
      <c r="B1110" s="80" t="s">
        <v>458</v>
      </c>
      <c r="C1110" s="80">
        <v>28557056</v>
      </c>
      <c r="D1110" s="80">
        <v>29202111</v>
      </c>
      <c r="E1110" s="80">
        <v>645056</v>
      </c>
      <c r="F1110" s="80">
        <v>12131</v>
      </c>
      <c r="G1110" s="80">
        <v>2992</v>
      </c>
      <c r="H1110" s="80">
        <v>9139</v>
      </c>
      <c r="I1110" s="80">
        <v>0.753</v>
      </c>
      <c r="J1110" s="80" t="s">
        <v>439</v>
      </c>
      <c r="K1110" s="80">
        <v>1483</v>
      </c>
      <c r="L1110" s="80">
        <v>0.76200000000000001</v>
      </c>
      <c r="M1110" s="80">
        <v>3040</v>
      </c>
      <c r="N1110" s="80">
        <v>0.51900000000000002</v>
      </c>
    </row>
    <row r="1111" spans="1:14" ht="15.75" customHeight="1">
      <c r="A1111" s="80" t="s">
        <v>23</v>
      </c>
      <c r="B1111" s="80" t="s">
        <v>458</v>
      </c>
      <c r="C1111" s="80">
        <v>29873281</v>
      </c>
      <c r="D1111" s="80">
        <v>29894370</v>
      </c>
      <c r="E1111" s="80">
        <v>21090</v>
      </c>
      <c r="F1111" s="80">
        <v>1481</v>
      </c>
      <c r="G1111" s="80">
        <v>815</v>
      </c>
      <c r="H1111" s="80">
        <v>666</v>
      </c>
      <c r="I1111" s="80">
        <v>0.45</v>
      </c>
      <c r="J1111" s="80" t="s">
        <v>439</v>
      </c>
      <c r="K1111" s="80">
        <v>468</v>
      </c>
      <c r="L1111" s="80">
        <v>0.36499999999999999</v>
      </c>
      <c r="M1111" s="80">
        <v>362</v>
      </c>
      <c r="N1111" s="80">
        <v>0.73499999999999999</v>
      </c>
    </row>
    <row r="1112" spans="1:14" ht="15.75" customHeight="1">
      <c r="A1112" s="80" t="s">
        <v>23</v>
      </c>
      <c r="B1112" s="80" t="s">
        <v>458</v>
      </c>
      <c r="C1112" s="80">
        <v>29894425</v>
      </c>
      <c r="D1112" s="80">
        <v>29936487</v>
      </c>
      <c r="E1112" s="80">
        <v>42063</v>
      </c>
      <c r="F1112" s="80">
        <v>386</v>
      </c>
      <c r="G1112" s="80">
        <v>13</v>
      </c>
      <c r="H1112" s="80">
        <v>373</v>
      </c>
      <c r="I1112" s="80">
        <v>0.96599999999999997</v>
      </c>
      <c r="J1112" s="80" t="s">
        <v>440</v>
      </c>
      <c r="K1112" s="80">
        <v>3</v>
      </c>
      <c r="L1112" s="80">
        <v>0.33300000000000002</v>
      </c>
      <c r="M1112" s="80">
        <v>86</v>
      </c>
      <c r="N1112" s="80">
        <v>0.46500000000000002</v>
      </c>
    </row>
    <row r="1113" spans="1:14" ht="15.75" customHeight="1">
      <c r="A1113" s="80" t="s">
        <v>23</v>
      </c>
      <c r="B1113" s="80" t="s">
        <v>458</v>
      </c>
      <c r="C1113" s="80">
        <v>29940937</v>
      </c>
      <c r="D1113" s="80">
        <v>29958185</v>
      </c>
      <c r="E1113" s="80">
        <v>17249</v>
      </c>
      <c r="F1113" s="80">
        <v>122</v>
      </c>
      <c r="G1113" s="80">
        <v>49</v>
      </c>
      <c r="H1113" s="80">
        <v>73</v>
      </c>
      <c r="I1113" s="80">
        <v>0.59799999999999998</v>
      </c>
      <c r="J1113" s="80" t="s">
        <v>439</v>
      </c>
      <c r="K1113" s="80">
        <v>0</v>
      </c>
      <c r="L1113" s="80" t="s">
        <v>201</v>
      </c>
      <c r="M1113" s="80">
        <v>0</v>
      </c>
      <c r="N1113" s="80" t="s">
        <v>201</v>
      </c>
    </row>
    <row r="1114" spans="1:14" ht="15.75" customHeight="1">
      <c r="A1114" s="80" t="s">
        <v>23</v>
      </c>
      <c r="B1114" s="80" t="s">
        <v>458</v>
      </c>
      <c r="C1114" s="80">
        <v>29958741</v>
      </c>
      <c r="D1114" s="80">
        <v>30038349</v>
      </c>
      <c r="E1114" s="80">
        <v>79609</v>
      </c>
      <c r="F1114" s="80">
        <v>418</v>
      </c>
      <c r="G1114" s="80">
        <v>19</v>
      </c>
      <c r="H1114" s="80">
        <v>399</v>
      </c>
      <c r="I1114" s="80">
        <v>0.95499999999999996</v>
      </c>
      <c r="J1114" s="80" t="s">
        <v>440</v>
      </c>
      <c r="K1114" s="80">
        <v>2</v>
      </c>
      <c r="L1114" s="80">
        <v>1</v>
      </c>
      <c r="M1114" s="80">
        <v>5</v>
      </c>
      <c r="N1114" s="80">
        <v>0.8</v>
      </c>
    </row>
    <row r="1115" spans="1:14" ht="15.75" customHeight="1">
      <c r="A1115" s="80" t="s">
        <v>23</v>
      </c>
      <c r="B1115" s="80" t="s">
        <v>458</v>
      </c>
      <c r="C1115" s="80">
        <v>30088348</v>
      </c>
      <c r="D1115" s="80">
        <v>30379337</v>
      </c>
      <c r="E1115" s="80">
        <v>290990</v>
      </c>
      <c r="F1115" s="80">
        <v>4396</v>
      </c>
      <c r="G1115" s="80">
        <v>199</v>
      </c>
      <c r="H1115" s="80">
        <v>4197</v>
      </c>
      <c r="I1115" s="80">
        <v>0.95499999999999996</v>
      </c>
      <c r="J1115" s="80" t="s">
        <v>440</v>
      </c>
      <c r="K1115" s="80">
        <v>74</v>
      </c>
      <c r="L1115" s="80">
        <v>0.39200000000000002</v>
      </c>
      <c r="M1115" s="80">
        <v>1239</v>
      </c>
      <c r="N1115" s="80">
        <v>0.497</v>
      </c>
    </row>
    <row r="1116" spans="1:14" ht="15.75" customHeight="1">
      <c r="A1116" s="80" t="s">
        <v>23</v>
      </c>
      <c r="B1116" s="80" t="s">
        <v>458</v>
      </c>
      <c r="C1116" s="80">
        <v>30381284</v>
      </c>
      <c r="D1116" s="80">
        <v>30425082</v>
      </c>
      <c r="E1116" s="80">
        <v>43799</v>
      </c>
      <c r="F1116" s="80">
        <v>1028</v>
      </c>
      <c r="G1116" s="80">
        <v>192</v>
      </c>
      <c r="H1116" s="80">
        <v>836</v>
      </c>
      <c r="I1116" s="80">
        <v>0.81299999999999994</v>
      </c>
      <c r="J1116" s="80" t="s">
        <v>440</v>
      </c>
      <c r="K1116" s="80">
        <v>130</v>
      </c>
      <c r="L1116" s="80">
        <v>0.13100000000000001</v>
      </c>
      <c r="M1116" s="80">
        <v>304</v>
      </c>
      <c r="N1116" s="80">
        <v>0.57599999999999996</v>
      </c>
    </row>
    <row r="1117" spans="1:14" ht="15.75" customHeight="1">
      <c r="A1117" s="80" t="s">
        <v>23</v>
      </c>
      <c r="B1117" s="80" t="s">
        <v>458</v>
      </c>
      <c r="C1117" s="80">
        <v>47830521</v>
      </c>
      <c r="D1117" s="80">
        <v>47838848</v>
      </c>
      <c r="E1117" s="80">
        <v>8328</v>
      </c>
      <c r="F1117" s="80">
        <v>105</v>
      </c>
      <c r="G1117" s="80">
        <v>75</v>
      </c>
      <c r="H1117" s="80">
        <v>30</v>
      </c>
      <c r="I1117" s="80">
        <v>0.28599999999999998</v>
      </c>
      <c r="J1117" s="80" t="s">
        <v>439</v>
      </c>
      <c r="K1117" s="80">
        <v>0</v>
      </c>
      <c r="L1117" s="80" t="s">
        <v>201</v>
      </c>
      <c r="M1117" s="80">
        <v>0</v>
      </c>
      <c r="N1117" s="80" t="s">
        <v>201</v>
      </c>
    </row>
    <row r="1118" spans="1:14" ht="15.75" customHeight="1">
      <c r="A1118" s="80" t="s">
        <v>23</v>
      </c>
      <c r="B1118" s="80" t="s">
        <v>458</v>
      </c>
      <c r="C1118" s="80">
        <v>47893148</v>
      </c>
      <c r="D1118" s="80">
        <v>47904370</v>
      </c>
      <c r="E1118" s="80">
        <v>11223</v>
      </c>
      <c r="F1118" s="80">
        <v>258</v>
      </c>
      <c r="G1118" s="80">
        <v>185</v>
      </c>
      <c r="H1118" s="80">
        <v>73</v>
      </c>
      <c r="I1118" s="80">
        <v>0.28299999999999997</v>
      </c>
      <c r="J1118" s="80" t="s">
        <v>439</v>
      </c>
      <c r="K1118" s="80">
        <v>0</v>
      </c>
      <c r="L1118" s="80" t="s">
        <v>201</v>
      </c>
      <c r="M1118" s="80">
        <v>0</v>
      </c>
      <c r="N1118" s="80" t="s">
        <v>201</v>
      </c>
    </row>
    <row r="1119" spans="1:14" ht="15.75" customHeight="1">
      <c r="A1119" s="80" t="s">
        <v>23</v>
      </c>
      <c r="B1119" s="80" t="s">
        <v>459</v>
      </c>
      <c r="C1119" s="80">
        <v>5010000</v>
      </c>
      <c r="D1119" s="80">
        <v>5161215</v>
      </c>
      <c r="E1119" s="80">
        <v>151216</v>
      </c>
      <c r="F1119" s="80">
        <v>718</v>
      </c>
      <c r="G1119" s="80">
        <v>23</v>
      </c>
      <c r="H1119" s="80">
        <v>695</v>
      </c>
      <c r="I1119" s="80">
        <v>0.96799999999999997</v>
      </c>
      <c r="J1119" s="80" t="s">
        <v>440</v>
      </c>
      <c r="K1119" s="80">
        <v>0</v>
      </c>
      <c r="L1119" s="80" t="s">
        <v>201</v>
      </c>
      <c r="M1119" s="80">
        <v>7</v>
      </c>
      <c r="N1119" s="80">
        <v>0.57099999999999995</v>
      </c>
    </row>
    <row r="1120" spans="1:14" ht="15.75" customHeight="1">
      <c r="A1120" s="80" t="s">
        <v>23</v>
      </c>
      <c r="B1120" s="80" t="s">
        <v>459</v>
      </c>
      <c r="C1120" s="80">
        <v>5216453</v>
      </c>
      <c r="D1120" s="80">
        <v>5392970</v>
      </c>
      <c r="E1120" s="80">
        <v>176518</v>
      </c>
      <c r="F1120" s="80">
        <v>4152</v>
      </c>
      <c r="G1120" s="80">
        <v>2264</v>
      </c>
      <c r="H1120" s="80">
        <v>1888</v>
      </c>
      <c r="I1120" s="80">
        <v>0.45500000000000002</v>
      </c>
      <c r="J1120" s="80" t="s">
        <v>439</v>
      </c>
      <c r="K1120" s="80">
        <v>896</v>
      </c>
      <c r="L1120" s="80">
        <v>0.65200000000000002</v>
      </c>
      <c r="M1120" s="80">
        <v>718</v>
      </c>
      <c r="N1120" s="80">
        <v>0.47399999999999998</v>
      </c>
    </row>
    <row r="1121" spans="1:14" ht="15.75" customHeight="1">
      <c r="A1121" s="80" t="s">
        <v>23</v>
      </c>
      <c r="B1121" s="80" t="s">
        <v>459</v>
      </c>
      <c r="C1121" s="80">
        <v>6044557</v>
      </c>
      <c r="D1121" s="80">
        <v>6160330</v>
      </c>
      <c r="E1121" s="80">
        <v>115774</v>
      </c>
      <c r="F1121" s="80">
        <v>339</v>
      </c>
      <c r="G1121" s="80">
        <v>0</v>
      </c>
      <c r="H1121" s="80">
        <v>339</v>
      </c>
      <c r="I1121" s="80">
        <v>1</v>
      </c>
      <c r="J1121" s="80" t="s">
        <v>440</v>
      </c>
      <c r="K1121" s="80">
        <v>0</v>
      </c>
      <c r="L1121" s="80" t="s">
        <v>201</v>
      </c>
      <c r="M1121" s="80">
        <v>2</v>
      </c>
      <c r="N1121" s="80">
        <v>0</v>
      </c>
    </row>
    <row r="1122" spans="1:14" ht="15.75" customHeight="1">
      <c r="A1122" s="80" t="s">
        <v>23</v>
      </c>
      <c r="B1122" s="80" t="s">
        <v>459</v>
      </c>
      <c r="C1122" s="80">
        <v>6364078</v>
      </c>
      <c r="D1122" s="80">
        <v>6376932</v>
      </c>
      <c r="E1122" s="80">
        <v>12855</v>
      </c>
      <c r="F1122" s="80">
        <v>291</v>
      </c>
      <c r="G1122" s="80">
        <v>132</v>
      </c>
      <c r="H1122" s="80">
        <v>159</v>
      </c>
      <c r="I1122" s="80">
        <v>0.54600000000000004</v>
      </c>
      <c r="J1122" s="80" t="s">
        <v>439</v>
      </c>
      <c r="K1122" s="80">
        <v>1</v>
      </c>
      <c r="L1122" s="80">
        <v>1</v>
      </c>
      <c r="M1122" s="80">
        <v>0</v>
      </c>
      <c r="N1122" s="80" t="s">
        <v>201</v>
      </c>
    </row>
    <row r="1123" spans="1:14" ht="15.75" customHeight="1">
      <c r="A1123" s="80" t="s">
        <v>23</v>
      </c>
      <c r="B1123" s="80" t="s">
        <v>459</v>
      </c>
      <c r="C1123" s="80">
        <v>7205054</v>
      </c>
      <c r="D1123" s="80">
        <v>7338002</v>
      </c>
      <c r="E1123" s="80">
        <v>132949</v>
      </c>
      <c r="F1123" s="80">
        <v>4309</v>
      </c>
      <c r="G1123" s="80">
        <v>2642</v>
      </c>
      <c r="H1123" s="80">
        <v>1667</v>
      </c>
      <c r="I1123" s="80">
        <v>0.38700000000000001</v>
      </c>
      <c r="J1123" s="80" t="s">
        <v>439</v>
      </c>
      <c r="K1123" s="80">
        <v>971</v>
      </c>
      <c r="L1123" s="80">
        <v>0.629</v>
      </c>
      <c r="M1123" s="80">
        <v>797</v>
      </c>
      <c r="N1123" s="80">
        <v>0.40699999999999997</v>
      </c>
    </row>
    <row r="1124" spans="1:14" ht="15.75" customHeight="1">
      <c r="A1124" s="80" t="s">
        <v>23</v>
      </c>
      <c r="B1124" s="80" t="s">
        <v>459</v>
      </c>
      <c r="C1124" s="80">
        <v>7913937</v>
      </c>
      <c r="D1124" s="80">
        <v>8421105</v>
      </c>
      <c r="E1124" s="80">
        <v>507169</v>
      </c>
      <c r="F1124" s="80">
        <v>15356</v>
      </c>
      <c r="G1124" s="80">
        <v>8773</v>
      </c>
      <c r="H1124" s="80">
        <v>6583</v>
      </c>
      <c r="I1124" s="80">
        <v>0.42899999999999999</v>
      </c>
      <c r="J1124" s="80" t="s">
        <v>439</v>
      </c>
      <c r="K1124" s="80">
        <v>1658</v>
      </c>
      <c r="L1124" s="80">
        <v>0.77400000000000002</v>
      </c>
      <c r="M1124" s="80">
        <v>1225</v>
      </c>
      <c r="N1124" s="80">
        <v>0.65200000000000002</v>
      </c>
    </row>
    <row r="1125" spans="1:14" ht="15.75" customHeight="1">
      <c r="A1125" s="80" t="s">
        <v>23</v>
      </c>
      <c r="B1125" s="80" t="s">
        <v>459</v>
      </c>
      <c r="C1125" s="80">
        <v>8522724</v>
      </c>
      <c r="D1125" s="80">
        <v>8706066</v>
      </c>
      <c r="E1125" s="80">
        <v>183343</v>
      </c>
      <c r="F1125" s="80">
        <v>740</v>
      </c>
      <c r="G1125" s="80">
        <v>251</v>
      </c>
      <c r="H1125" s="80">
        <v>489</v>
      </c>
      <c r="I1125" s="80">
        <v>0.66100000000000003</v>
      </c>
      <c r="J1125" s="80" t="s">
        <v>439</v>
      </c>
      <c r="K1125" s="80">
        <v>40</v>
      </c>
      <c r="L1125" s="80">
        <v>0.92500000000000004</v>
      </c>
      <c r="M1125" s="80">
        <v>104</v>
      </c>
      <c r="N1125" s="80">
        <v>0.21199999999999999</v>
      </c>
    </row>
    <row r="1126" spans="1:14" ht="15.75" customHeight="1">
      <c r="A1126" s="80" t="s">
        <v>23</v>
      </c>
      <c r="B1126" s="80" t="s">
        <v>459</v>
      </c>
      <c r="C1126" s="80">
        <v>8756970</v>
      </c>
      <c r="D1126" s="80">
        <v>10814538</v>
      </c>
      <c r="E1126" s="80">
        <v>2057569</v>
      </c>
      <c r="F1126" s="80">
        <v>59199</v>
      </c>
      <c r="G1126" s="80">
        <v>28939</v>
      </c>
      <c r="H1126" s="80">
        <v>30260</v>
      </c>
      <c r="I1126" s="80">
        <v>0.51100000000000001</v>
      </c>
      <c r="J1126" s="80" t="s">
        <v>439</v>
      </c>
      <c r="K1126" s="80">
        <v>7333</v>
      </c>
      <c r="L1126" s="80">
        <v>0.47399999999999998</v>
      </c>
      <c r="M1126" s="80">
        <v>9176</v>
      </c>
      <c r="N1126" s="80">
        <v>0.41899999999999998</v>
      </c>
    </row>
    <row r="1127" spans="1:14" ht="15.75" customHeight="1">
      <c r="A1127" s="80" t="s">
        <v>23</v>
      </c>
      <c r="B1127" s="80" t="s">
        <v>459</v>
      </c>
      <c r="C1127" s="80">
        <v>12965811</v>
      </c>
      <c r="D1127" s="80">
        <v>13138087</v>
      </c>
      <c r="E1127" s="80">
        <v>172277</v>
      </c>
      <c r="F1127" s="80">
        <v>3835</v>
      </c>
      <c r="G1127" s="80">
        <v>3030</v>
      </c>
      <c r="H1127" s="80">
        <v>805</v>
      </c>
      <c r="I1127" s="80">
        <v>0.21</v>
      </c>
      <c r="J1127" s="80" t="s">
        <v>439</v>
      </c>
      <c r="K1127" s="80">
        <v>349</v>
      </c>
      <c r="L1127" s="80">
        <v>0.56999999999999995</v>
      </c>
      <c r="M1127" s="80">
        <v>136</v>
      </c>
      <c r="N1127" s="80">
        <v>0.191</v>
      </c>
    </row>
    <row r="1128" spans="1:14" ht="15.75" customHeight="1">
      <c r="A1128" s="80" t="s">
        <v>23</v>
      </c>
      <c r="B1128" s="80" t="s">
        <v>459</v>
      </c>
      <c r="C1128" s="80">
        <v>40024025</v>
      </c>
      <c r="D1128" s="80">
        <v>40038796</v>
      </c>
      <c r="E1128" s="80">
        <v>14772</v>
      </c>
      <c r="F1128" s="80">
        <v>255</v>
      </c>
      <c r="G1128" s="80">
        <v>21</v>
      </c>
      <c r="H1128" s="80">
        <v>234</v>
      </c>
      <c r="I1128" s="80">
        <v>0.91800000000000004</v>
      </c>
      <c r="J1128" s="80" t="s">
        <v>440</v>
      </c>
      <c r="K1128" s="80">
        <v>0</v>
      </c>
      <c r="L1128" s="80" t="s">
        <v>201</v>
      </c>
      <c r="M1128" s="80">
        <v>55</v>
      </c>
      <c r="N1128" s="80">
        <v>0.4</v>
      </c>
    </row>
    <row r="1129" spans="1:14" ht="15.75" customHeight="1">
      <c r="A1129" s="80" t="s">
        <v>23</v>
      </c>
      <c r="B1129" s="80" t="s">
        <v>460</v>
      </c>
      <c r="C1129" s="80">
        <v>10510000</v>
      </c>
      <c r="D1129" s="80">
        <v>11378057</v>
      </c>
      <c r="E1129" s="80">
        <v>868058</v>
      </c>
      <c r="F1129" s="80">
        <v>16357</v>
      </c>
      <c r="G1129" s="80">
        <v>8045</v>
      </c>
      <c r="H1129" s="80">
        <v>8312</v>
      </c>
      <c r="I1129" s="80">
        <v>0.50800000000000001</v>
      </c>
      <c r="J1129" s="80" t="s">
        <v>439</v>
      </c>
      <c r="K1129" s="80">
        <v>2866</v>
      </c>
      <c r="L1129" s="80">
        <v>0.54700000000000004</v>
      </c>
      <c r="M1129" s="80">
        <v>3071</v>
      </c>
      <c r="N1129" s="80">
        <v>0.41499999999999998</v>
      </c>
    </row>
    <row r="1130" spans="1:14" ht="15.75" customHeight="1">
      <c r="A1130" s="80" t="s">
        <v>23</v>
      </c>
      <c r="B1130" s="80" t="s">
        <v>460</v>
      </c>
      <c r="C1130" s="80">
        <v>11547337</v>
      </c>
      <c r="D1130" s="80">
        <v>12903546</v>
      </c>
      <c r="E1130" s="80">
        <v>1356210</v>
      </c>
      <c r="F1130" s="80">
        <v>17796</v>
      </c>
      <c r="G1130" s="80">
        <v>7181</v>
      </c>
      <c r="H1130" s="80">
        <v>10615</v>
      </c>
      <c r="I1130" s="80">
        <v>0.59599999999999997</v>
      </c>
      <c r="J1130" s="80" t="s">
        <v>439</v>
      </c>
      <c r="K1130" s="80">
        <v>2634</v>
      </c>
      <c r="L1130" s="80">
        <v>0.57799999999999996</v>
      </c>
      <c r="M1130" s="80">
        <v>3103</v>
      </c>
      <c r="N1130" s="80">
        <v>0.503</v>
      </c>
    </row>
    <row r="1131" spans="1:14" ht="15.75" customHeight="1">
      <c r="A1131" s="80" t="s">
        <v>23</v>
      </c>
      <c r="B1131" s="80" t="s">
        <v>460</v>
      </c>
      <c r="C1131" s="80">
        <v>15665456</v>
      </c>
      <c r="D1131" s="80">
        <v>15831552</v>
      </c>
      <c r="E1131" s="80">
        <v>166097</v>
      </c>
      <c r="F1131" s="80">
        <v>1985</v>
      </c>
      <c r="G1131" s="80">
        <v>1432</v>
      </c>
      <c r="H1131" s="80">
        <v>553</v>
      </c>
      <c r="I1131" s="80">
        <v>0.27900000000000003</v>
      </c>
      <c r="J1131" s="80" t="s">
        <v>439</v>
      </c>
      <c r="K1131" s="80">
        <v>114</v>
      </c>
      <c r="L1131" s="80">
        <v>0.51800000000000002</v>
      </c>
      <c r="M1131" s="80">
        <v>24</v>
      </c>
      <c r="N1131" s="80">
        <v>0.70799999999999996</v>
      </c>
    </row>
    <row r="1132" spans="1:14" ht="15.75" customHeight="1">
      <c r="A1132" s="80" t="s">
        <v>23</v>
      </c>
      <c r="B1132" s="80" t="s">
        <v>460</v>
      </c>
      <c r="C1132" s="80">
        <v>18339129</v>
      </c>
      <c r="D1132" s="80">
        <v>18885770</v>
      </c>
      <c r="E1132" s="80">
        <v>546642</v>
      </c>
      <c r="F1132" s="80">
        <v>1225</v>
      </c>
      <c r="G1132" s="80">
        <v>517</v>
      </c>
      <c r="H1132" s="80">
        <v>708</v>
      </c>
      <c r="I1132" s="80">
        <v>0.57799999999999996</v>
      </c>
      <c r="J1132" s="80" t="s">
        <v>439</v>
      </c>
      <c r="K1132" s="80">
        <v>18</v>
      </c>
      <c r="L1132" s="80">
        <v>0.61099999999999999</v>
      </c>
      <c r="M1132" s="80">
        <v>16</v>
      </c>
      <c r="N1132" s="80">
        <v>0.25</v>
      </c>
    </row>
    <row r="1133" spans="1:14" ht="15.75" customHeight="1">
      <c r="A1133" s="80" t="s">
        <v>23</v>
      </c>
      <c r="B1133" s="80" t="s">
        <v>460</v>
      </c>
      <c r="C1133" s="80">
        <v>21113235</v>
      </c>
      <c r="D1133" s="80">
        <v>21331343</v>
      </c>
      <c r="E1133" s="80">
        <v>218109</v>
      </c>
      <c r="F1133" s="80">
        <v>742</v>
      </c>
      <c r="G1133" s="80">
        <v>543</v>
      </c>
      <c r="H1133" s="80">
        <v>199</v>
      </c>
      <c r="I1133" s="80">
        <v>0.26800000000000002</v>
      </c>
      <c r="J1133" s="80" t="s">
        <v>439</v>
      </c>
      <c r="K1133" s="80">
        <v>32</v>
      </c>
      <c r="L1133" s="80">
        <v>0.5</v>
      </c>
      <c r="M1133" s="80">
        <v>1</v>
      </c>
      <c r="N1133" s="80">
        <v>1</v>
      </c>
    </row>
    <row r="1134" spans="1:14" ht="15.75" customHeight="1">
      <c r="A1134" s="80" t="s">
        <v>23</v>
      </c>
      <c r="B1134" s="80" t="s">
        <v>460</v>
      </c>
      <c r="C1134" s="80">
        <v>21382784</v>
      </c>
      <c r="D1134" s="80">
        <v>21442146</v>
      </c>
      <c r="E1134" s="80">
        <v>59363</v>
      </c>
      <c r="F1134" s="80">
        <v>254</v>
      </c>
      <c r="G1134" s="80">
        <v>117</v>
      </c>
      <c r="H1134" s="80">
        <v>137</v>
      </c>
      <c r="I1134" s="80">
        <v>0.53900000000000003</v>
      </c>
      <c r="J1134" s="80" t="s">
        <v>439</v>
      </c>
      <c r="K1134" s="80">
        <v>16</v>
      </c>
      <c r="L1134" s="80">
        <v>1</v>
      </c>
      <c r="M1134" s="80">
        <v>10</v>
      </c>
      <c r="N1134" s="80">
        <v>1</v>
      </c>
    </row>
    <row r="1135" spans="1:14" ht="15.75" customHeight="1">
      <c r="A1135" s="80" t="s">
        <v>23</v>
      </c>
      <c r="B1135" s="80" t="s">
        <v>460</v>
      </c>
      <c r="C1135" s="80">
        <v>21442965</v>
      </c>
      <c r="D1135" s="80">
        <v>21496091</v>
      </c>
      <c r="E1135" s="80">
        <v>53127</v>
      </c>
      <c r="F1135" s="80">
        <v>589</v>
      </c>
      <c r="G1135" s="80">
        <v>28</v>
      </c>
      <c r="H1135" s="80">
        <v>561</v>
      </c>
      <c r="I1135" s="80">
        <v>0.95199999999999996</v>
      </c>
      <c r="J1135" s="80" t="s">
        <v>440</v>
      </c>
      <c r="K1135" s="80">
        <v>1</v>
      </c>
      <c r="L1135" s="80">
        <v>1</v>
      </c>
      <c r="M1135" s="80">
        <v>69</v>
      </c>
      <c r="N1135" s="80">
        <v>0.56499999999999995</v>
      </c>
    </row>
    <row r="1136" spans="1:14" ht="15.75" customHeight="1">
      <c r="A1136" s="80" t="s">
        <v>25</v>
      </c>
      <c r="B1136" s="80" t="s">
        <v>438</v>
      </c>
      <c r="C1136" s="80">
        <v>10408</v>
      </c>
      <c r="D1136" s="80">
        <v>634397</v>
      </c>
      <c r="E1136" s="80">
        <v>623990</v>
      </c>
      <c r="F1136" s="80">
        <v>871</v>
      </c>
      <c r="G1136" s="80">
        <v>493</v>
      </c>
      <c r="H1136" s="80">
        <v>378</v>
      </c>
      <c r="I1136" s="80">
        <v>0.434</v>
      </c>
      <c r="J1136" s="80" t="s">
        <v>439</v>
      </c>
      <c r="K1136" s="80">
        <v>26</v>
      </c>
      <c r="L1136" s="80">
        <v>0.34599999999999997</v>
      </c>
      <c r="M1136" s="80">
        <v>25</v>
      </c>
      <c r="N1136" s="80">
        <v>0.72</v>
      </c>
    </row>
    <row r="1137" spans="1:14" ht="15.75" customHeight="1">
      <c r="A1137" s="80" t="s">
        <v>25</v>
      </c>
      <c r="B1137" s="80" t="s">
        <v>438</v>
      </c>
      <c r="C1137" s="80">
        <v>13104310</v>
      </c>
      <c r="D1137" s="80">
        <v>13122300</v>
      </c>
      <c r="E1137" s="80">
        <v>17991</v>
      </c>
      <c r="F1137" s="80">
        <v>151</v>
      </c>
      <c r="G1137" s="80">
        <v>0</v>
      </c>
      <c r="H1137" s="80">
        <v>151</v>
      </c>
      <c r="I1137" s="80">
        <v>1</v>
      </c>
      <c r="J1137" s="80" t="s">
        <v>440</v>
      </c>
      <c r="K1137" s="80">
        <v>0</v>
      </c>
      <c r="L1137" s="80" t="s">
        <v>201</v>
      </c>
      <c r="M1137" s="80">
        <v>17</v>
      </c>
      <c r="N1137" s="80">
        <v>0.52900000000000003</v>
      </c>
    </row>
    <row r="1138" spans="1:14" ht="15.75" customHeight="1">
      <c r="A1138" s="80" t="s">
        <v>25</v>
      </c>
      <c r="B1138" s="80" t="s">
        <v>438</v>
      </c>
      <c r="C1138" s="80">
        <v>13157977</v>
      </c>
      <c r="D1138" s="80">
        <v>13320983</v>
      </c>
      <c r="E1138" s="80">
        <v>163007</v>
      </c>
      <c r="F1138" s="80">
        <v>423</v>
      </c>
      <c r="G1138" s="80">
        <v>248</v>
      </c>
      <c r="H1138" s="80">
        <v>175</v>
      </c>
      <c r="I1138" s="80">
        <v>0.41399999999999998</v>
      </c>
      <c r="J1138" s="80" t="s">
        <v>439</v>
      </c>
      <c r="K1138" s="80">
        <v>25</v>
      </c>
      <c r="L1138" s="80">
        <v>0.16</v>
      </c>
      <c r="M1138" s="80">
        <v>13</v>
      </c>
      <c r="N1138" s="80">
        <v>1</v>
      </c>
    </row>
    <row r="1139" spans="1:14" ht="15.75" customHeight="1">
      <c r="A1139" s="80" t="s">
        <v>25</v>
      </c>
      <c r="B1139" s="80" t="s">
        <v>438</v>
      </c>
      <c r="C1139" s="80">
        <v>16549762</v>
      </c>
      <c r="D1139" s="80">
        <v>16948282</v>
      </c>
      <c r="E1139" s="80">
        <v>398521</v>
      </c>
      <c r="F1139" s="80">
        <v>4344</v>
      </c>
      <c r="G1139" s="80">
        <v>2667</v>
      </c>
      <c r="H1139" s="80">
        <v>1677</v>
      </c>
      <c r="I1139" s="80">
        <v>0.38600000000000001</v>
      </c>
      <c r="J1139" s="80" t="s">
        <v>439</v>
      </c>
      <c r="K1139" s="80">
        <v>174</v>
      </c>
      <c r="L1139" s="80">
        <v>0.42</v>
      </c>
      <c r="M1139" s="80">
        <v>96</v>
      </c>
      <c r="N1139" s="80">
        <v>0.29199999999999998</v>
      </c>
    </row>
    <row r="1140" spans="1:14" ht="15.75" customHeight="1">
      <c r="A1140" s="80" t="s">
        <v>25</v>
      </c>
      <c r="B1140" s="80" t="s">
        <v>438</v>
      </c>
      <c r="C1140" s="80">
        <v>108311832</v>
      </c>
      <c r="D1140" s="80">
        <v>108385460</v>
      </c>
      <c r="E1140" s="80">
        <v>73629</v>
      </c>
      <c r="F1140" s="80">
        <v>485</v>
      </c>
      <c r="G1140" s="80">
        <v>233</v>
      </c>
      <c r="H1140" s="80">
        <v>252</v>
      </c>
      <c r="I1140" s="80">
        <v>0.52</v>
      </c>
      <c r="J1140" s="80" t="s">
        <v>439</v>
      </c>
      <c r="K1140" s="80">
        <v>14</v>
      </c>
      <c r="L1140" s="80">
        <v>1</v>
      </c>
      <c r="M1140" s="80">
        <v>35</v>
      </c>
      <c r="N1140" s="80">
        <v>0</v>
      </c>
    </row>
    <row r="1141" spans="1:14" ht="15.75" customHeight="1">
      <c r="A1141" s="80" t="s">
        <v>25</v>
      </c>
      <c r="B1141" s="80" t="s">
        <v>438</v>
      </c>
      <c r="C1141" s="80">
        <v>120319721</v>
      </c>
      <c r="D1141" s="80">
        <v>120586385</v>
      </c>
      <c r="E1141" s="80">
        <v>266665</v>
      </c>
      <c r="F1141" s="80">
        <v>1044</v>
      </c>
      <c r="G1141" s="80">
        <v>35</v>
      </c>
      <c r="H1141" s="80">
        <v>1009</v>
      </c>
      <c r="I1141" s="80">
        <v>0.96599999999999997</v>
      </c>
      <c r="J1141" s="80" t="s">
        <v>440</v>
      </c>
      <c r="K1141" s="80">
        <v>0</v>
      </c>
      <c r="L1141" s="80" t="s">
        <v>201</v>
      </c>
      <c r="M1141" s="80">
        <v>25</v>
      </c>
      <c r="N1141" s="80">
        <v>0.28000000000000003</v>
      </c>
    </row>
    <row r="1142" spans="1:14" ht="15.75" customHeight="1">
      <c r="A1142" s="80" t="s">
        <v>25</v>
      </c>
      <c r="B1142" s="80" t="s">
        <v>438</v>
      </c>
      <c r="C1142" s="80">
        <v>120625040</v>
      </c>
      <c r="D1142" s="80">
        <v>120675556</v>
      </c>
      <c r="E1142" s="80">
        <v>50517</v>
      </c>
      <c r="F1142" s="80">
        <v>87</v>
      </c>
      <c r="G1142" s="80">
        <v>61</v>
      </c>
      <c r="H1142" s="80">
        <v>26</v>
      </c>
      <c r="I1142" s="80">
        <v>0.29899999999999999</v>
      </c>
      <c r="J1142" s="80" t="s">
        <v>439</v>
      </c>
      <c r="K1142" s="80">
        <v>4</v>
      </c>
      <c r="L1142" s="80">
        <v>1</v>
      </c>
      <c r="M1142" s="80">
        <v>2</v>
      </c>
      <c r="N1142" s="80">
        <v>0</v>
      </c>
    </row>
    <row r="1143" spans="1:14" ht="15.75" customHeight="1">
      <c r="A1143" s="80" t="s">
        <v>25</v>
      </c>
      <c r="B1143" s="80" t="s">
        <v>438</v>
      </c>
      <c r="C1143" s="80">
        <v>121971516</v>
      </c>
      <c r="D1143" s="80">
        <v>122503144</v>
      </c>
      <c r="E1143" s="80">
        <v>531629</v>
      </c>
      <c r="F1143" s="80">
        <v>1252</v>
      </c>
      <c r="G1143" s="80">
        <v>9</v>
      </c>
      <c r="H1143" s="80">
        <v>1243</v>
      </c>
      <c r="I1143" s="80">
        <v>0.99299999999999999</v>
      </c>
      <c r="J1143" s="80" t="s">
        <v>440</v>
      </c>
      <c r="K1143" s="80">
        <v>0</v>
      </c>
      <c r="L1143" s="80" t="s">
        <v>201</v>
      </c>
      <c r="M1143" s="80">
        <v>12</v>
      </c>
      <c r="N1143" s="80">
        <v>0.5</v>
      </c>
    </row>
    <row r="1144" spans="1:14" ht="15.75" customHeight="1">
      <c r="A1144" s="80" t="s">
        <v>25</v>
      </c>
      <c r="B1144" s="80" t="s">
        <v>438</v>
      </c>
      <c r="C1144" s="80">
        <v>122503374</v>
      </c>
      <c r="D1144" s="80">
        <v>124784362</v>
      </c>
      <c r="E1144" s="80">
        <v>2280989</v>
      </c>
      <c r="F1144" s="80">
        <v>38766</v>
      </c>
      <c r="G1144" s="80">
        <v>22197</v>
      </c>
      <c r="H1144" s="80">
        <v>16569</v>
      </c>
      <c r="I1144" s="80">
        <v>0.42699999999999999</v>
      </c>
      <c r="J1144" s="80" t="s">
        <v>439</v>
      </c>
      <c r="K1144" s="80">
        <v>1002</v>
      </c>
      <c r="L1144" s="80">
        <v>0.436</v>
      </c>
      <c r="M1144" s="80">
        <v>999</v>
      </c>
      <c r="N1144" s="80">
        <v>0.45300000000000001</v>
      </c>
    </row>
    <row r="1145" spans="1:14" ht="15.75" customHeight="1">
      <c r="A1145" s="80" t="s">
        <v>25</v>
      </c>
      <c r="B1145" s="80" t="s">
        <v>438</v>
      </c>
      <c r="C1145" s="80">
        <v>124786678</v>
      </c>
      <c r="D1145" s="80">
        <v>124932677</v>
      </c>
      <c r="E1145" s="80">
        <v>146000</v>
      </c>
      <c r="F1145" s="80">
        <v>1257</v>
      </c>
      <c r="G1145" s="80">
        <v>15</v>
      </c>
      <c r="H1145" s="80">
        <v>1242</v>
      </c>
      <c r="I1145" s="80">
        <v>0.98799999999999999</v>
      </c>
      <c r="J1145" s="80" t="s">
        <v>440</v>
      </c>
      <c r="K1145" s="80">
        <v>0</v>
      </c>
      <c r="L1145" s="80" t="s">
        <v>201</v>
      </c>
      <c r="M1145" s="80">
        <v>30</v>
      </c>
      <c r="N1145" s="80">
        <v>0.5</v>
      </c>
    </row>
    <row r="1146" spans="1:14" ht="15.75" customHeight="1">
      <c r="A1146" s="80" t="s">
        <v>25</v>
      </c>
      <c r="B1146" s="80" t="s">
        <v>438</v>
      </c>
      <c r="C1146" s="80">
        <v>125079509</v>
      </c>
      <c r="D1146" s="80">
        <v>125085625</v>
      </c>
      <c r="E1146" s="80">
        <v>6117</v>
      </c>
      <c r="F1146" s="80">
        <v>254</v>
      </c>
      <c r="G1146" s="80">
        <v>153</v>
      </c>
      <c r="H1146" s="80">
        <v>101</v>
      </c>
      <c r="I1146" s="80">
        <v>0.39800000000000002</v>
      </c>
      <c r="J1146" s="80" t="s">
        <v>439</v>
      </c>
      <c r="K1146" s="80">
        <v>90</v>
      </c>
      <c r="L1146" s="80">
        <v>0.32200000000000001</v>
      </c>
      <c r="M1146" s="80">
        <v>50</v>
      </c>
      <c r="N1146" s="80">
        <v>0.44</v>
      </c>
    </row>
    <row r="1147" spans="1:14" ht="15.75" customHeight="1">
      <c r="A1147" s="80" t="s">
        <v>25</v>
      </c>
      <c r="B1147" s="80" t="s">
        <v>438</v>
      </c>
      <c r="C1147" s="80">
        <v>125162235</v>
      </c>
      <c r="D1147" s="80">
        <v>125171039</v>
      </c>
      <c r="E1147" s="80">
        <v>8805</v>
      </c>
      <c r="F1147" s="80">
        <v>309</v>
      </c>
      <c r="G1147" s="80">
        <v>240</v>
      </c>
      <c r="H1147" s="80">
        <v>69</v>
      </c>
      <c r="I1147" s="80">
        <v>0.223</v>
      </c>
      <c r="J1147" s="80" t="s">
        <v>439</v>
      </c>
      <c r="K1147" s="80">
        <v>105</v>
      </c>
      <c r="L1147" s="80">
        <v>0.66700000000000004</v>
      </c>
      <c r="M1147" s="80">
        <v>35</v>
      </c>
      <c r="N1147" s="80">
        <v>2.9000000000000001E-2</v>
      </c>
    </row>
    <row r="1148" spans="1:14" ht="15.75" customHeight="1">
      <c r="A1148" s="80" t="s">
        <v>25</v>
      </c>
      <c r="B1148" s="80" t="s">
        <v>438</v>
      </c>
      <c r="C1148" s="80">
        <v>125178761</v>
      </c>
      <c r="D1148" s="80">
        <v>125181028</v>
      </c>
      <c r="E1148" s="80">
        <v>2268</v>
      </c>
      <c r="F1148" s="80">
        <v>9464</v>
      </c>
      <c r="G1148" s="80">
        <v>972</v>
      </c>
      <c r="H1148" s="80">
        <v>8492</v>
      </c>
      <c r="I1148" s="80">
        <v>0.89700000000000002</v>
      </c>
      <c r="J1148" s="80" t="s">
        <v>440</v>
      </c>
      <c r="K1148" s="80">
        <v>0</v>
      </c>
      <c r="L1148" s="80" t="s">
        <v>201</v>
      </c>
      <c r="M1148" s="80">
        <v>83</v>
      </c>
      <c r="N1148" s="80">
        <v>0</v>
      </c>
    </row>
    <row r="1149" spans="1:14" ht="15.75" customHeight="1">
      <c r="A1149" s="80" t="s">
        <v>25</v>
      </c>
      <c r="B1149" s="80" t="s">
        <v>438</v>
      </c>
      <c r="C1149" s="80">
        <v>125181078</v>
      </c>
      <c r="D1149" s="80">
        <v>125183232</v>
      </c>
      <c r="E1149" s="80">
        <v>2155</v>
      </c>
      <c r="F1149" s="80">
        <v>1563</v>
      </c>
      <c r="G1149" s="80">
        <v>480</v>
      </c>
      <c r="H1149" s="80">
        <v>1083</v>
      </c>
      <c r="I1149" s="80">
        <v>0.69299999999999995</v>
      </c>
      <c r="J1149" s="80" t="s">
        <v>439</v>
      </c>
      <c r="K1149" s="80">
        <v>9</v>
      </c>
      <c r="L1149" s="80">
        <v>1</v>
      </c>
      <c r="M1149" s="80">
        <v>99</v>
      </c>
      <c r="N1149" s="80">
        <v>0.84799999999999998</v>
      </c>
    </row>
    <row r="1150" spans="1:14" ht="15.75" customHeight="1">
      <c r="A1150" s="80" t="s">
        <v>25</v>
      </c>
      <c r="B1150" s="80" t="s">
        <v>438</v>
      </c>
      <c r="C1150" s="80">
        <v>143184587</v>
      </c>
      <c r="D1150" s="80">
        <v>143207216</v>
      </c>
      <c r="E1150" s="80">
        <v>22630</v>
      </c>
      <c r="F1150" s="80">
        <v>2188</v>
      </c>
      <c r="G1150" s="80">
        <v>1698</v>
      </c>
      <c r="H1150" s="80">
        <v>490</v>
      </c>
      <c r="I1150" s="80">
        <v>0.224</v>
      </c>
      <c r="J1150" s="80" t="s">
        <v>439</v>
      </c>
      <c r="K1150" s="80">
        <v>42</v>
      </c>
      <c r="L1150" s="80">
        <v>0.57099999999999995</v>
      </c>
      <c r="M1150" s="80">
        <v>10</v>
      </c>
      <c r="N1150" s="80">
        <v>0.4</v>
      </c>
    </row>
    <row r="1151" spans="1:14" ht="15.75" customHeight="1">
      <c r="A1151" s="80" t="s">
        <v>25</v>
      </c>
      <c r="B1151" s="80" t="s">
        <v>438</v>
      </c>
      <c r="C1151" s="80">
        <v>143208401</v>
      </c>
      <c r="D1151" s="80">
        <v>143211317</v>
      </c>
      <c r="E1151" s="80">
        <v>2917</v>
      </c>
      <c r="F1151" s="80">
        <v>269</v>
      </c>
      <c r="G1151" s="80">
        <v>34</v>
      </c>
      <c r="H1151" s="80">
        <v>235</v>
      </c>
      <c r="I1151" s="80">
        <v>0.874</v>
      </c>
      <c r="J1151" s="80" t="s">
        <v>440</v>
      </c>
      <c r="K1151" s="80">
        <v>0</v>
      </c>
      <c r="L1151" s="80" t="s">
        <v>201</v>
      </c>
      <c r="M1151" s="80">
        <v>21</v>
      </c>
      <c r="N1151" s="80">
        <v>0.47599999999999998</v>
      </c>
    </row>
    <row r="1152" spans="1:14" ht="15.75" customHeight="1">
      <c r="A1152" s="80" t="s">
        <v>25</v>
      </c>
      <c r="B1152" s="80" t="s">
        <v>438</v>
      </c>
      <c r="C1152" s="80">
        <v>143243054</v>
      </c>
      <c r="D1152" s="80">
        <v>143258973</v>
      </c>
      <c r="E1152" s="80">
        <v>15920</v>
      </c>
      <c r="F1152" s="80">
        <v>2152</v>
      </c>
      <c r="G1152" s="80">
        <v>385</v>
      </c>
      <c r="H1152" s="80">
        <v>1767</v>
      </c>
      <c r="I1152" s="80">
        <v>0.82099999999999995</v>
      </c>
      <c r="J1152" s="80" t="s">
        <v>440</v>
      </c>
      <c r="K1152" s="80">
        <v>7</v>
      </c>
      <c r="L1152" s="80">
        <v>1</v>
      </c>
      <c r="M1152" s="80">
        <v>40</v>
      </c>
      <c r="N1152" s="80">
        <v>0.42499999999999999</v>
      </c>
    </row>
    <row r="1153" spans="1:14" ht="15.75" customHeight="1">
      <c r="A1153" s="80" t="s">
        <v>25</v>
      </c>
      <c r="B1153" s="80" t="s">
        <v>438</v>
      </c>
      <c r="C1153" s="80">
        <v>143260028</v>
      </c>
      <c r="D1153" s="80">
        <v>143530288</v>
      </c>
      <c r="E1153" s="80">
        <v>270261</v>
      </c>
      <c r="F1153" s="80">
        <v>3316</v>
      </c>
      <c r="G1153" s="80">
        <v>2646</v>
      </c>
      <c r="H1153" s="80">
        <v>670</v>
      </c>
      <c r="I1153" s="80">
        <v>0.20200000000000001</v>
      </c>
      <c r="J1153" s="80" t="s">
        <v>439</v>
      </c>
      <c r="K1153" s="80">
        <v>105</v>
      </c>
      <c r="L1153" s="80">
        <v>0.438</v>
      </c>
      <c r="M1153" s="80">
        <v>2</v>
      </c>
      <c r="N1153" s="80">
        <v>0</v>
      </c>
    </row>
    <row r="1154" spans="1:14" ht="15.75" customHeight="1">
      <c r="A1154" s="80" t="s">
        <v>25</v>
      </c>
      <c r="B1154" s="80" t="s">
        <v>438</v>
      </c>
      <c r="C1154" s="80">
        <v>144100629</v>
      </c>
      <c r="D1154" s="80">
        <v>144111844</v>
      </c>
      <c r="E1154" s="80">
        <v>11216</v>
      </c>
      <c r="F1154" s="80">
        <v>317</v>
      </c>
      <c r="G1154" s="80">
        <v>179</v>
      </c>
      <c r="H1154" s="80">
        <v>138</v>
      </c>
      <c r="I1154" s="80">
        <v>0.435</v>
      </c>
      <c r="J1154" s="80" t="s">
        <v>439</v>
      </c>
      <c r="K1154" s="80">
        <v>0</v>
      </c>
      <c r="L1154" s="80" t="s">
        <v>201</v>
      </c>
      <c r="M1154" s="80">
        <v>0</v>
      </c>
      <c r="N1154" s="80" t="s">
        <v>201</v>
      </c>
    </row>
    <row r="1155" spans="1:14" ht="15.75" customHeight="1">
      <c r="A1155" s="80" t="s">
        <v>25</v>
      </c>
      <c r="B1155" s="80" t="s">
        <v>438</v>
      </c>
      <c r="C1155" s="80">
        <v>144396405</v>
      </c>
      <c r="D1155" s="80">
        <v>144577846</v>
      </c>
      <c r="E1155" s="80">
        <v>181442</v>
      </c>
      <c r="F1155" s="80">
        <v>809</v>
      </c>
      <c r="G1155" s="80">
        <v>403</v>
      </c>
      <c r="H1155" s="80">
        <v>406</v>
      </c>
      <c r="I1155" s="80">
        <v>0.502</v>
      </c>
      <c r="J1155" s="80" t="s">
        <v>439</v>
      </c>
      <c r="K1155" s="80">
        <v>9</v>
      </c>
      <c r="L1155" s="80">
        <v>0</v>
      </c>
      <c r="M1155" s="80">
        <v>6</v>
      </c>
      <c r="N1155" s="80">
        <v>1</v>
      </c>
    </row>
    <row r="1156" spans="1:14" ht="15.75" customHeight="1">
      <c r="A1156" s="80" t="s">
        <v>25</v>
      </c>
      <c r="B1156" s="80" t="s">
        <v>438</v>
      </c>
      <c r="C1156" s="80">
        <v>146135555</v>
      </c>
      <c r="D1156" s="80">
        <v>146308354</v>
      </c>
      <c r="E1156" s="80">
        <v>172800</v>
      </c>
      <c r="F1156" s="80">
        <v>183</v>
      </c>
      <c r="G1156" s="80">
        <v>145</v>
      </c>
      <c r="H1156" s="80">
        <v>38</v>
      </c>
      <c r="I1156" s="80">
        <v>0.20799999999999999</v>
      </c>
      <c r="J1156" s="80" t="s">
        <v>439</v>
      </c>
      <c r="K1156" s="80">
        <v>6</v>
      </c>
      <c r="L1156" s="80">
        <v>0</v>
      </c>
      <c r="M1156" s="80">
        <v>0</v>
      </c>
      <c r="N1156" s="80" t="s">
        <v>201</v>
      </c>
    </row>
    <row r="1157" spans="1:14" ht="15.75" customHeight="1">
      <c r="A1157" s="80" t="s">
        <v>25</v>
      </c>
      <c r="B1157" s="80" t="s">
        <v>438</v>
      </c>
      <c r="C1157" s="80">
        <v>146308450</v>
      </c>
      <c r="D1157" s="80">
        <v>148189915</v>
      </c>
      <c r="E1157" s="80">
        <v>1881466</v>
      </c>
      <c r="F1157" s="80">
        <v>13807</v>
      </c>
      <c r="G1157" s="80">
        <v>261</v>
      </c>
      <c r="H1157" s="80">
        <v>13546</v>
      </c>
      <c r="I1157" s="80">
        <v>0.98099999999999998</v>
      </c>
      <c r="J1157" s="80" t="s">
        <v>440</v>
      </c>
      <c r="K1157" s="80">
        <v>12</v>
      </c>
      <c r="L1157" s="80">
        <v>0.5</v>
      </c>
      <c r="M1157" s="80">
        <v>1289</v>
      </c>
      <c r="N1157" s="80">
        <v>0.51700000000000002</v>
      </c>
    </row>
    <row r="1158" spans="1:14" ht="15.75" customHeight="1">
      <c r="A1158" s="80" t="s">
        <v>25</v>
      </c>
      <c r="B1158" s="80" t="s">
        <v>438</v>
      </c>
      <c r="C1158" s="80">
        <v>148191368</v>
      </c>
      <c r="D1158" s="80">
        <v>148240238</v>
      </c>
      <c r="E1158" s="80">
        <v>48871</v>
      </c>
      <c r="F1158" s="80">
        <v>113</v>
      </c>
      <c r="G1158" s="80">
        <v>0</v>
      </c>
      <c r="H1158" s="80">
        <v>113</v>
      </c>
      <c r="I1158" s="80">
        <v>1</v>
      </c>
      <c r="J1158" s="80" t="s">
        <v>440</v>
      </c>
      <c r="K1158" s="80">
        <v>0</v>
      </c>
      <c r="L1158" s="80" t="s">
        <v>201</v>
      </c>
      <c r="M1158" s="80">
        <v>0</v>
      </c>
      <c r="N1158" s="80" t="s">
        <v>201</v>
      </c>
    </row>
    <row r="1159" spans="1:14" ht="15.75" customHeight="1">
      <c r="A1159" s="80" t="s">
        <v>25</v>
      </c>
      <c r="B1159" s="80" t="s">
        <v>438</v>
      </c>
      <c r="C1159" s="80">
        <v>148241205</v>
      </c>
      <c r="D1159" s="80">
        <v>148610434</v>
      </c>
      <c r="E1159" s="80">
        <v>369230</v>
      </c>
      <c r="F1159" s="80">
        <v>2286</v>
      </c>
      <c r="G1159" s="80">
        <v>63</v>
      </c>
      <c r="H1159" s="80">
        <v>2223</v>
      </c>
      <c r="I1159" s="80">
        <v>0.97199999999999998</v>
      </c>
      <c r="J1159" s="80" t="s">
        <v>440</v>
      </c>
      <c r="K1159" s="80">
        <v>3</v>
      </c>
      <c r="L1159" s="80">
        <v>0.33300000000000002</v>
      </c>
      <c r="M1159" s="80">
        <v>103</v>
      </c>
      <c r="N1159" s="80">
        <v>0.55300000000000005</v>
      </c>
    </row>
    <row r="1160" spans="1:14" ht="15.75" customHeight="1">
      <c r="A1160" s="80" t="s">
        <v>25</v>
      </c>
      <c r="B1160" s="80" t="s">
        <v>438</v>
      </c>
      <c r="C1160" s="80">
        <v>148613344</v>
      </c>
      <c r="D1160" s="80">
        <v>148889299</v>
      </c>
      <c r="E1160" s="80">
        <v>275956</v>
      </c>
      <c r="F1160" s="80">
        <v>245</v>
      </c>
      <c r="G1160" s="80">
        <v>127</v>
      </c>
      <c r="H1160" s="80">
        <v>118</v>
      </c>
      <c r="I1160" s="80">
        <v>0.48199999999999998</v>
      </c>
      <c r="J1160" s="80" t="s">
        <v>439</v>
      </c>
      <c r="K1160" s="80">
        <v>4</v>
      </c>
      <c r="L1160" s="80">
        <v>1</v>
      </c>
      <c r="M1160" s="80">
        <v>4</v>
      </c>
      <c r="N1160" s="80">
        <v>0.25</v>
      </c>
    </row>
    <row r="1161" spans="1:14" ht="15.75" customHeight="1">
      <c r="A1161" s="80" t="s">
        <v>25</v>
      </c>
      <c r="B1161" s="80" t="s">
        <v>438</v>
      </c>
      <c r="C1161" s="80">
        <v>148891846</v>
      </c>
      <c r="D1161" s="80">
        <v>149229929</v>
      </c>
      <c r="E1161" s="80">
        <v>338084</v>
      </c>
      <c r="F1161" s="80">
        <v>1568</v>
      </c>
      <c r="G1161" s="80">
        <v>887</v>
      </c>
      <c r="H1161" s="80">
        <v>681</v>
      </c>
      <c r="I1161" s="80">
        <v>0.434</v>
      </c>
      <c r="J1161" s="80" t="s">
        <v>439</v>
      </c>
      <c r="K1161" s="80">
        <v>93</v>
      </c>
      <c r="L1161" s="80">
        <v>0.93500000000000005</v>
      </c>
      <c r="M1161" s="80">
        <v>46</v>
      </c>
      <c r="N1161" s="80">
        <v>2.1999999999999999E-2</v>
      </c>
    </row>
    <row r="1162" spans="1:14" ht="15.75" customHeight="1">
      <c r="A1162" s="80" t="s">
        <v>25</v>
      </c>
      <c r="B1162" s="80" t="s">
        <v>438</v>
      </c>
      <c r="C1162" s="80">
        <v>224011706</v>
      </c>
      <c r="D1162" s="80">
        <v>224016894</v>
      </c>
      <c r="E1162" s="80">
        <v>5189</v>
      </c>
      <c r="F1162" s="80">
        <v>228</v>
      </c>
      <c r="G1162" s="80">
        <v>177</v>
      </c>
      <c r="H1162" s="80">
        <v>51</v>
      </c>
      <c r="I1162" s="80">
        <v>0.224</v>
      </c>
      <c r="J1162" s="80" t="s">
        <v>439</v>
      </c>
      <c r="K1162" s="80">
        <v>0</v>
      </c>
      <c r="L1162" s="80" t="s">
        <v>201</v>
      </c>
      <c r="M1162" s="80">
        <v>0</v>
      </c>
      <c r="N1162" s="80" t="s">
        <v>201</v>
      </c>
    </row>
    <row r="1163" spans="1:14" ht="15.75" customHeight="1">
      <c r="A1163" s="80" t="s">
        <v>25</v>
      </c>
      <c r="B1163" s="80" t="s">
        <v>438</v>
      </c>
      <c r="C1163" s="80">
        <v>248519447</v>
      </c>
      <c r="D1163" s="80">
        <v>248530939</v>
      </c>
      <c r="E1163" s="80">
        <v>11493</v>
      </c>
      <c r="F1163" s="80">
        <v>72</v>
      </c>
      <c r="G1163" s="80">
        <v>0</v>
      </c>
      <c r="H1163" s="80">
        <v>72</v>
      </c>
      <c r="I1163" s="80">
        <v>1</v>
      </c>
      <c r="J1163" s="80" t="s">
        <v>440</v>
      </c>
      <c r="K1163" s="80">
        <v>0</v>
      </c>
      <c r="L1163" s="80" t="s">
        <v>201</v>
      </c>
      <c r="M1163" s="80">
        <v>0</v>
      </c>
      <c r="N1163" s="80" t="s">
        <v>201</v>
      </c>
    </row>
    <row r="1164" spans="1:14" ht="15.75" customHeight="1">
      <c r="A1164" s="80" t="s">
        <v>25</v>
      </c>
      <c r="B1164" s="80" t="s">
        <v>441</v>
      </c>
      <c r="C1164" s="80">
        <v>88773367</v>
      </c>
      <c r="D1164" s="80">
        <v>88780091</v>
      </c>
      <c r="E1164" s="80">
        <v>6725</v>
      </c>
      <c r="F1164" s="80">
        <v>111</v>
      </c>
      <c r="G1164" s="80">
        <v>90</v>
      </c>
      <c r="H1164" s="80">
        <v>21</v>
      </c>
      <c r="I1164" s="80">
        <v>0.189</v>
      </c>
      <c r="J1164" s="80" t="s">
        <v>439</v>
      </c>
      <c r="K1164" s="80">
        <v>21</v>
      </c>
      <c r="L1164" s="80">
        <v>0.66700000000000004</v>
      </c>
      <c r="M1164" s="80">
        <v>15</v>
      </c>
      <c r="N1164" s="80">
        <v>6.7000000000000004E-2</v>
      </c>
    </row>
    <row r="1165" spans="1:14" ht="15.75" customHeight="1">
      <c r="A1165" s="80" t="s">
        <v>25</v>
      </c>
      <c r="B1165" s="80" t="s">
        <v>441</v>
      </c>
      <c r="C1165" s="80">
        <v>88855217</v>
      </c>
      <c r="D1165" s="80">
        <v>88895367</v>
      </c>
      <c r="E1165" s="80">
        <v>40151</v>
      </c>
      <c r="F1165" s="80">
        <v>60</v>
      </c>
      <c r="G1165" s="80">
        <v>42</v>
      </c>
      <c r="H1165" s="80">
        <v>18</v>
      </c>
      <c r="I1165" s="80">
        <v>0.3</v>
      </c>
      <c r="J1165" s="80" t="s">
        <v>439</v>
      </c>
      <c r="K1165" s="80">
        <v>0</v>
      </c>
      <c r="L1165" s="80" t="s">
        <v>201</v>
      </c>
      <c r="M1165" s="80">
        <v>0</v>
      </c>
      <c r="N1165" s="80" t="s">
        <v>201</v>
      </c>
    </row>
    <row r="1166" spans="1:14" ht="15.75" customHeight="1">
      <c r="A1166" s="80" t="s">
        <v>25</v>
      </c>
      <c r="B1166" s="80" t="s">
        <v>441</v>
      </c>
      <c r="C1166" s="80">
        <v>89032595</v>
      </c>
      <c r="D1166" s="80">
        <v>89061774</v>
      </c>
      <c r="E1166" s="80">
        <v>29180</v>
      </c>
      <c r="F1166" s="80">
        <v>111</v>
      </c>
      <c r="G1166" s="80">
        <v>38</v>
      </c>
      <c r="H1166" s="80">
        <v>73</v>
      </c>
      <c r="I1166" s="80">
        <v>0.65800000000000003</v>
      </c>
      <c r="J1166" s="80" t="s">
        <v>439</v>
      </c>
      <c r="K1166" s="80">
        <v>1</v>
      </c>
      <c r="L1166" s="80">
        <v>0</v>
      </c>
      <c r="M1166" s="80">
        <v>0</v>
      </c>
      <c r="N1166" s="80" t="s">
        <v>201</v>
      </c>
    </row>
    <row r="1167" spans="1:14" ht="15.75" customHeight="1">
      <c r="A1167" s="80" t="s">
        <v>25</v>
      </c>
      <c r="B1167" s="80" t="s">
        <v>441</v>
      </c>
      <c r="C1167" s="80">
        <v>89530680</v>
      </c>
      <c r="D1167" s="80">
        <v>89826271</v>
      </c>
      <c r="E1167" s="80">
        <v>295592</v>
      </c>
      <c r="F1167" s="80">
        <v>3803</v>
      </c>
      <c r="G1167" s="80">
        <v>1912</v>
      </c>
      <c r="H1167" s="80">
        <v>1891</v>
      </c>
      <c r="I1167" s="80">
        <v>0.497</v>
      </c>
      <c r="J1167" s="80" t="s">
        <v>439</v>
      </c>
      <c r="K1167" s="80">
        <v>200</v>
      </c>
      <c r="L1167" s="80">
        <v>0.80500000000000005</v>
      </c>
      <c r="M1167" s="80">
        <v>188</v>
      </c>
      <c r="N1167" s="80">
        <v>0.42599999999999999</v>
      </c>
    </row>
    <row r="1168" spans="1:14" ht="15.75" customHeight="1">
      <c r="A1168" s="80" t="s">
        <v>25</v>
      </c>
      <c r="B1168" s="80" t="s">
        <v>441</v>
      </c>
      <c r="C1168" s="80">
        <v>89826289</v>
      </c>
      <c r="D1168" s="80">
        <v>89855963</v>
      </c>
      <c r="E1168" s="80">
        <v>29675</v>
      </c>
      <c r="F1168" s="80">
        <v>3071</v>
      </c>
      <c r="G1168" s="80">
        <v>1540</v>
      </c>
      <c r="H1168" s="80">
        <v>1531</v>
      </c>
      <c r="I1168" s="80">
        <v>0.499</v>
      </c>
      <c r="J1168" s="80" t="s">
        <v>439</v>
      </c>
      <c r="K1168" s="80">
        <v>101</v>
      </c>
      <c r="L1168" s="80">
        <v>0.72299999999999998</v>
      </c>
      <c r="M1168" s="80">
        <v>112</v>
      </c>
      <c r="N1168" s="80">
        <v>0.73199999999999998</v>
      </c>
    </row>
    <row r="1169" spans="1:14" ht="15.75" customHeight="1">
      <c r="A1169" s="80" t="s">
        <v>25</v>
      </c>
      <c r="B1169" s="80" t="s">
        <v>441</v>
      </c>
      <c r="C1169" s="80">
        <v>90222157</v>
      </c>
      <c r="D1169" s="80">
        <v>90402512</v>
      </c>
      <c r="E1169" s="80">
        <v>180356</v>
      </c>
      <c r="F1169" s="80">
        <v>5557</v>
      </c>
      <c r="G1169" s="80">
        <v>2044</v>
      </c>
      <c r="H1169" s="80">
        <v>3513</v>
      </c>
      <c r="I1169" s="80">
        <v>0.63200000000000001</v>
      </c>
      <c r="J1169" s="80" t="s">
        <v>439</v>
      </c>
      <c r="K1169" s="80">
        <v>199</v>
      </c>
      <c r="L1169" s="80">
        <v>0.84399999999999997</v>
      </c>
      <c r="M1169" s="80">
        <v>435</v>
      </c>
      <c r="N1169" s="80">
        <v>0.84099999999999997</v>
      </c>
    </row>
    <row r="1170" spans="1:14" ht="15.75" customHeight="1">
      <c r="A1170" s="80" t="s">
        <v>25</v>
      </c>
      <c r="B1170" s="80" t="s">
        <v>441</v>
      </c>
      <c r="C1170" s="80">
        <v>91402511</v>
      </c>
      <c r="D1170" s="80">
        <v>91608532</v>
      </c>
      <c r="E1170" s="80">
        <v>206022</v>
      </c>
      <c r="F1170" s="80">
        <v>2975</v>
      </c>
      <c r="G1170" s="80">
        <v>1604</v>
      </c>
      <c r="H1170" s="80">
        <v>1371</v>
      </c>
      <c r="I1170" s="80">
        <v>0.46100000000000002</v>
      </c>
      <c r="J1170" s="80" t="s">
        <v>439</v>
      </c>
      <c r="K1170" s="80">
        <v>143</v>
      </c>
      <c r="L1170" s="80">
        <v>0.51700000000000002</v>
      </c>
      <c r="M1170" s="80">
        <v>158</v>
      </c>
      <c r="N1170" s="80">
        <v>0.64600000000000002</v>
      </c>
    </row>
    <row r="1171" spans="1:14" ht="15.75" customHeight="1">
      <c r="A1171" s="80" t="s">
        <v>25</v>
      </c>
      <c r="B1171" s="80" t="s">
        <v>441</v>
      </c>
      <c r="C1171" s="80">
        <v>91836912</v>
      </c>
      <c r="D1171" s="80">
        <v>92016743</v>
      </c>
      <c r="E1171" s="80">
        <v>179832</v>
      </c>
      <c r="F1171" s="80">
        <v>1827</v>
      </c>
      <c r="G1171" s="80">
        <v>864</v>
      </c>
      <c r="H1171" s="80">
        <v>963</v>
      </c>
      <c r="I1171" s="80">
        <v>0.52700000000000002</v>
      </c>
      <c r="J1171" s="80" t="s">
        <v>439</v>
      </c>
      <c r="K1171" s="80">
        <v>191</v>
      </c>
      <c r="L1171" s="80">
        <v>0.60699999999999998</v>
      </c>
      <c r="M1171" s="80">
        <v>198</v>
      </c>
      <c r="N1171" s="80">
        <v>0.46500000000000002</v>
      </c>
    </row>
    <row r="1172" spans="1:14" ht="15.75" customHeight="1">
      <c r="A1172" s="80" t="s">
        <v>25</v>
      </c>
      <c r="B1172" s="80" t="s">
        <v>441</v>
      </c>
      <c r="C1172" s="80">
        <v>94189553</v>
      </c>
      <c r="D1172" s="80">
        <v>94292414</v>
      </c>
      <c r="E1172" s="80">
        <v>102862</v>
      </c>
      <c r="F1172" s="80">
        <v>1612</v>
      </c>
      <c r="G1172" s="80">
        <v>821</v>
      </c>
      <c r="H1172" s="80">
        <v>791</v>
      </c>
      <c r="I1172" s="80">
        <v>0.49099999999999999</v>
      </c>
      <c r="J1172" s="80" t="s">
        <v>439</v>
      </c>
      <c r="K1172" s="80">
        <v>36</v>
      </c>
      <c r="L1172" s="80">
        <v>0.88900000000000001</v>
      </c>
      <c r="M1172" s="80">
        <v>33</v>
      </c>
      <c r="N1172" s="80">
        <v>0.121</v>
      </c>
    </row>
    <row r="1173" spans="1:14" ht="15.75" customHeight="1">
      <c r="A1173" s="80" t="s">
        <v>25</v>
      </c>
      <c r="B1173" s="80" t="s">
        <v>441</v>
      </c>
      <c r="C1173" s="80">
        <v>95431175</v>
      </c>
      <c r="D1173" s="80">
        <v>95437281</v>
      </c>
      <c r="E1173" s="80">
        <v>6107</v>
      </c>
      <c r="F1173" s="80">
        <v>65</v>
      </c>
      <c r="G1173" s="80">
        <v>6</v>
      </c>
      <c r="H1173" s="80">
        <v>59</v>
      </c>
      <c r="I1173" s="80">
        <v>0.90800000000000003</v>
      </c>
      <c r="J1173" s="80" t="s">
        <v>440</v>
      </c>
      <c r="K1173" s="80">
        <v>0</v>
      </c>
      <c r="L1173" s="80" t="s">
        <v>201</v>
      </c>
      <c r="M1173" s="80">
        <v>0</v>
      </c>
      <c r="N1173" s="80" t="s">
        <v>201</v>
      </c>
    </row>
    <row r="1174" spans="1:14" ht="15.75" customHeight="1">
      <c r="A1174" s="80" t="s">
        <v>25</v>
      </c>
      <c r="B1174" s="80" t="s">
        <v>441</v>
      </c>
      <c r="C1174" s="80">
        <v>95639577</v>
      </c>
      <c r="D1174" s="80">
        <v>95649841</v>
      </c>
      <c r="E1174" s="80">
        <v>10265</v>
      </c>
      <c r="F1174" s="80">
        <v>67</v>
      </c>
      <c r="G1174" s="80">
        <v>27</v>
      </c>
      <c r="H1174" s="80">
        <v>40</v>
      </c>
      <c r="I1174" s="80">
        <v>0.59699999999999998</v>
      </c>
      <c r="J1174" s="80" t="s">
        <v>439</v>
      </c>
      <c r="K1174" s="80">
        <v>0</v>
      </c>
      <c r="L1174" s="80" t="s">
        <v>201</v>
      </c>
      <c r="M1174" s="80">
        <v>3</v>
      </c>
      <c r="N1174" s="80">
        <v>0</v>
      </c>
    </row>
    <row r="1175" spans="1:14" ht="15.75" customHeight="1">
      <c r="A1175" s="80" t="s">
        <v>25</v>
      </c>
      <c r="B1175" s="80" t="s">
        <v>441</v>
      </c>
      <c r="C1175" s="80">
        <v>97196329</v>
      </c>
      <c r="D1175" s="80">
        <v>97266021</v>
      </c>
      <c r="E1175" s="80">
        <v>69693</v>
      </c>
      <c r="F1175" s="80">
        <v>389</v>
      </c>
      <c r="G1175" s="80">
        <v>258</v>
      </c>
      <c r="H1175" s="80">
        <v>131</v>
      </c>
      <c r="I1175" s="80">
        <v>0.33700000000000002</v>
      </c>
      <c r="J1175" s="80" t="s">
        <v>439</v>
      </c>
      <c r="K1175" s="80">
        <v>5</v>
      </c>
      <c r="L1175" s="80">
        <v>0.6</v>
      </c>
      <c r="M1175" s="80">
        <v>1</v>
      </c>
      <c r="N1175" s="80">
        <v>1</v>
      </c>
    </row>
    <row r="1176" spans="1:14" ht="15.75" customHeight="1">
      <c r="A1176" s="80" t="s">
        <v>25</v>
      </c>
      <c r="B1176" s="80" t="s">
        <v>441</v>
      </c>
      <c r="C1176" s="80">
        <v>97267429</v>
      </c>
      <c r="D1176" s="80">
        <v>97318114</v>
      </c>
      <c r="E1176" s="80">
        <v>50686</v>
      </c>
      <c r="F1176" s="80">
        <v>92</v>
      </c>
      <c r="G1176" s="80">
        <v>32</v>
      </c>
      <c r="H1176" s="80">
        <v>60</v>
      </c>
      <c r="I1176" s="80">
        <v>0.65200000000000002</v>
      </c>
      <c r="J1176" s="80" t="s">
        <v>439</v>
      </c>
      <c r="K1176" s="80">
        <v>0</v>
      </c>
      <c r="L1176" s="80" t="s">
        <v>201</v>
      </c>
      <c r="M1176" s="80">
        <v>2</v>
      </c>
      <c r="N1176" s="80">
        <v>1</v>
      </c>
    </row>
    <row r="1177" spans="1:14" ht="15.75" customHeight="1">
      <c r="A1177" s="80" t="s">
        <v>25</v>
      </c>
      <c r="B1177" s="80" t="s">
        <v>441</v>
      </c>
      <c r="C1177" s="80">
        <v>97349081</v>
      </c>
      <c r="D1177" s="80">
        <v>97363865</v>
      </c>
      <c r="E1177" s="80">
        <v>14785</v>
      </c>
      <c r="F1177" s="80">
        <v>155</v>
      </c>
      <c r="G1177" s="80">
        <v>81</v>
      </c>
      <c r="H1177" s="80">
        <v>74</v>
      </c>
      <c r="I1177" s="80">
        <v>0.47699999999999998</v>
      </c>
      <c r="J1177" s="80" t="s">
        <v>439</v>
      </c>
      <c r="K1177" s="80">
        <v>6</v>
      </c>
      <c r="L1177" s="80">
        <v>0</v>
      </c>
      <c r="M1177" s="80">
        <v>3</v>
      </c>
      <c r="N1177" s="80">
        <v>1</v>
      </c>
    </row>
    <row r="1178" spans="1:14" ht="15.75" customHeight="1">
      <c r="A1178" s="80" t="s">
        <v>25</v>
      </c>
      <c r="B1178" s="80" t="s">
        <v>441</v>
      </c>
      <c r="C1178" s="80">
        <v>97391810</v>
      </c>
      <c r="D1178" s="80">
        <v>97429446</v>
      </c>
      <c r="E1178" s="80">
        <v>37637</v>
      </c>
      <c r="F1178" s="80">
        <v>87</v>
      </c>
      <c r="G1178" s="80">
        <v>33</v>
      </c>
      <c r="H1178" s="80">
        <v>54</v>
      </c>
      <c r="I1178" s="80">
        <v>0.621</v>
      </c>
      <c r="J1178" s="80" t="s">
        <v>439</v>
      </c>
      <c r="K1178" s="80">
        <v>3</v>
      </c>
      <c r="L1178" s="80">
        <v>0.33300000000000002</v>
      </c>
      <c r="M1178" s="80">
        <v>5</v>
      </c>
      <c r="N1178" s="80">
        <v>0.6</v>
      </c>
    </row>
    <row r="1179" spans="1:14" ht="15.75" customHeight="1">
      <c r="A1179" s="80" t="s">
        <v>25</v>
      </c>
      <c r="B1179" s="80" t="s">
        <v>441</v>
      </c>
      <c r="C1179" s="80">
        <v>109972079</v>
      </c>
      <c r="D1179" s="80">
        <v>110086724</v>
      </c>
      <c r="E1179" s="80">
        <v>114646</v>
      </c>
      <c r="F1179" s="80">
        <v>244</v>
      </c>
      <c r="G1179" s="80">
        <v>185</v>
      </c>
      <c r="H1179" s="80">
        <v>59</v>
      </c>
      <c r="I1179" s="80">
        <v>0.24199999999999999</v>
      </c>
      <c r="J1179" s="80" t="s">
        <v>439</v>
      </c>
      <c r="K1179" s="80">
        <v>7</v>
      </c>
      <c r="L1179" s="80">
        <v>0.42899999999999999</v>
      </c>
      <c r="M1179" s="80">
        <v>4</v>
      </c>
      <c r="N1179" s="80">
        <v>1</v>
      </c>
    </row>
    <row r="1180" spans="1:14" ht="15.75" customHeight="1">
      <c r="A1180" s="80" t="s">
        <v>25</v>
      </c>
      <c r="B1180" s="80" t="s">
        <v>441</v>
      </c>
      <c r="C1180" s="80">
        <v>110098003</v>
      </c>
      <c r="D1180" s="80">
        <v>110276049</v>
      </c>
      <c r="E1180" s="80">
        <v>178047</v>
      </c>
      <c r="F1180" s="80">
        <v>848</v>
      </c>
      <c r="G1180" s="80">
        <v>5</v>
      </c>
      <c r="H1180" s="80">
        <v>843</v>
      </c>
      <c r="I1180" s="80">
        <v>0.99399999999999999</v>
      </c>
      <c r="J1180" s="80" t="s">
        <v>440</v>
      </c>
      <c r="K1180" s="80">
        <v>0</v>
      </c>
      <c r="L1180" s="80" t="s">
        <v>201</v>
      </c>
      <c r="M1180" s="80">
        <v>4</v>
      </c>
      <c r="N1180" s="80">
        <v>0.5</v>
      </c>
    </row>
    <row r="1181" spans="1:14" ht="15.75" customHeight="1">
      <c r="A1181" s="80" t="s">
        <v>25</v>
      </c>
      <c r="B1181" s="80" t="s">
        <v>441</v>
      </c>
      <c r="C1181" s="80">
        <v>110290672</v>
      </c>
      <c r="D1181" s="80">
        <v>110399284</v>
      </c>
      <c r="E1181" s="80">
        <v>108613</v>
      </c>
      <c r="F1181" s="80">
        <v>316</v>
      </c>
      <c r="G1181" s="80">
        <v>154</v>
      </c>
      <c r="H1181" s="80">
        <v>162</v>
      </c>
      <c r="I1181" s="80">
        <v>0.51300000000000001</v>
      </c>
      <c r="J1181" s="80" t="s">
        <v>439</v>
      </c>
      <c r="K1181" s="80">
        <v>11</v>
      </c>
      <c r="L1181" s="80">
        <v>0.45500000000000002</v>
      </c>
      <c r="M1181" s="80">
        <v>5</v>
      </c>
      <c r="N1181" s="80">
        <v>0.4</v>
      </c>
    </row>
    <row r="1182" spans="1:14" ht="15.75" customHeight="1">
      <c r="A1182" s="80" t="s">
        <v>25</v>
      </c>
      <c r="B1182" s="80" t="s">
        <v>441</v>
      </c>
      <c r="C1182" s="80">
        <v>130533892</v>
      </c>
      <c r="D1182" s="80">
        <v>130650178</v>
      </c>
      <c r="E1182" s="80">
        <v>116287</v>
      </c>
      <c r="F1182" s="80">
        <v>579</v>
      </c>
      <c r="G1182" s="80">
        <v>336</v>
      </c>
      <c r="H1182" s="80">
        <v>243</v>
      </c>
      <c r="I1182" s="80">
        <v>0.42</v>
      </c>
      <c r="J1182" s="80" t="s">
        <v>439</v>
      </c>
      <c r="K1182" s="80">
        <v>5</v>
      </c>
      <c r="L1182" s="80">
        <v>0</v>
      </c>
      <c r="M1182" s="80">
        <v>9</v>
      </c>
      <c r="N1182" s="80">
        <v>1</v>
      </c>
    </row>
    <row r="1183" spans="1:14" ht="15.75" customHeight="1">
      <c r="A1183" s="80" t="s">
        <v>25</v>
      </c>
      <c r="B1183" s="80" t="s">
        <v>441</v>
      </c>
      <c r="C1183" s="80">
        <v>138247236</v>
      </c>
      <c r="D1183" s="80">
        <v>138250694</v>
      </c>
      <c r="E1183" s="80">
        <v>3459</v>
      </c>
      <c r="F1183" s="80">
        <v>32</v>
      </c>
      <c r="G1183" s="80">
        <v>16</v>
      </c>
      <c r="H1183" s="80">
        <v>16</v>
      </c>
      <c r="I1183" s="80">
        <v>0.5</v>
      </c>
      <c r="J1183" s="80" t="s">
        <v>201</v>
      </c>
      <c r="K1183" s="80">
        <v>5</v>
      </c>
      <c r="L1183" s="80">
        <v>1</v>
      </c>
      <c r="M1183" s="80">
        <v>3</v>
      </c>
      <c r="N1183" s="80">
        <v>0</v>
      </c>
    </row>
    <row r="1184" spans="1:14" ht="15.75" customHeight="1">
      <c r="A1184" s="80" t="s">
        <v>25</v>
      </c>
      <c r="B1184" s="80" t="s">
        <v>441</v>
      </c>
      <c r="C1184" s="80">
        <v>240678627</v>
      </c>
      <c r="D1184" s="80">
        <v>240700084</v>
      </c>
      <c r="E1184" s="80">
        <v>21458</v>
      </c>
      <c r="F1184" s="80">
        <v>198</v>
      </c>
      <c r="G1184" s="80">
        <v>116</v>
      </c>
      <c r="H1184" s="80">
        <v>82</v>
      </c>
      <c r="I1184" s="80">
        <v>0.41399999999999998</v>
      </c>
      <c r="J1184" s="80" t="s">
        <v>439</v>
      </c>
      <c r="K1184" s="80">
        <v>14</v>
      </c>
      <c r="L1184" s="80">
        <v>0.92900000000000005</v>
      </c>
      <c r="M1184" s="80">
        <v>12</v>
      </c>
      <c r="N1184" s="80">
        <v>0.58299999999999996</v>
      </c>
    </row>
    <row r="1185" spans="1:14" ht="15.75" customHeight="1">
      <c r="A1185" s="80" t="s">
        <v>25</v>
      </c>
      <c r="B1185" s="80" t="s">
        <v>442</v>
      </c>
      <c r="C1185" s="80">
        <v>75662604</v>
      </c>
      <c r="D1185" s="80">
        <v>75708229</v>
      </c>
      <c r="E1185" s="80">
        <v>45626</v>
      </c>
      <c r="F1185" s="80">
        <v>1025</v>
      </c>
      <c r="G1185" s="80">
        <v>741</v>
      </c>
      <c r="H1185" s="80">
        <v>284</v>
      </c>
      <c r="I1185" s="80">
        <v>0.27700000000000002</v>
      </c>
      <c r="J1185" s="80" t="s">
        <v>439</v>
      </c>
      <c r="K1185" s="80">
        <v>392</v>
      </c>
      <c r="L1185" s="80">
        <v>0.33400000000000002</v>
      </c>
      <c r="M1185" s="80">
        <v>186</v>
      </c>
      <c r="N1185" s="80">
        <v>0.66700000000000004</v>
      </c>
    </row>
    <row r="1186" spans="1:14" ht="15.75" customHeight="1">
      <c r="A1186" s="80" t="s">
        <v>25</v>
      </c>
      <c r="B1186" s="80" t="s">
        <v>442</v>
      </c>
      <c r="C1186" s="80">
        <v>90774226</v>
      </c>
      <c r="D1186" s="80">
        <v>91233182</v>
      </c>
      <c r="E1186" s="80">
        <v>458957</v>
      </c>
      <c r="F1186" s="80">
        <v>921</v>
      </c>
      <c r="G1186" s="80">
        <v>209</v>
      </c>
      <c r="H1186" s="80">
        <v>712</v>
      </c>
      <c r="I1186" s="80">
        <v>0.77300000000000002</v>
      </c>
      <c r="J1186" s="80" t="s">
        <v>439</v>
      </c>
      <c r="K1186" s="80">
        <v>0</v>
      </c>
      <c r="L1186" s="80" t="s">
        <v>201</v>
      </c>
      <c r="M1186" s="80">
        <v>22</v>
      </c>
      <c r="N1186" s="80">
        <v>0.59099999999999997</v>
      </c>
    </row>
    <row r="1187" spans="1:14" ht="15.75" customHeight="1">
      <c r="A1187" s="80" t="s">
        <v>25</v>
      </c>
      <c r="B1187" s="80" t="s">
        <v>442</v>
      </c>
      <c r="C1187" s="80">
        <v>91556113</v>
      </c>
      <c r="D1187" s="80">
        <v>93655363</v>
      </c>
      <c r="E1187" s="80">
        <v>2099251</v>
      </c>
      <c r="F1187" s="80">
        <v>8001</v>
      </c>
      <c r="G1187" s="80">
        <v>2364</v>
      </c>
      <c r="H1187" s="80">
        <v>5637</v>
      </c>
      <c r="I1187" s="80">
        <v>0.70499999999999996</v>
      </c>
      <c r="J1187" s="80" t="s">
        <v>439</v>
      </c>
      <c r="K1187" s="80">
        <v>2</v>
      </c>
      <c r="L1187" s="80">
        <v>0</v>
      </c>
      <c r="M1187" s="80">
        <v>14</v>
      </c>
      <c r="N1187" s="80">
        <v>0.42899999999999999</v>
      </c>
    </row>
    <row r="1188" spans="1:14" ht="15.75" customHeight="1">
      <c r="A1188" s="80" t="s">
        <v>25</v>
      </c>
      <c r="B1188" s="80" t="s">
        <v>442</v>
      </c>
      <c r="C1188" s="80">
        <v>187418671</v>
      </c>
      <c r="D1188" s="80">
        <v>187425934</v>
      </c>
      <c r="E1188" s="80">
        <v>7264</v>
      </c>
      <c r="F1188" s="80">
        <v>56</v>
      </c>
      <c r="G1188" s="80">
        <v>0</v>
      </c>
      <c r="H1188" s="80">
        <v>56</v>
      </c>
      <c r="I1188" s="80">
        <v>1</v>
      </c>
      <c r="J1188" s="80" t="s">
        <v>440</v>
      </c>
      <c r="K1188" s="80">
        <v>0</v>
      </c>
      <c r="L1188" s="80" t="s">
        <v>201</v>
      </c>
      <c r="M1188" s="80">
        <v>0</v>
      </c>
      <c r="N1188" s="80" t="s">
        <v>201</v>
      </c>
    </row>
    <row r="1189" spans="1:14" ht="15.75" customHeight="1">
      <c r="A1189" s="80" t="s">
        <v>25</v>
      </c>
      <c r="B1189" s="80" t="s">
        <v>347</v>
      </c>
      <c r="C1189" s="80">
        <v>1000</v>
      </c>
      <c r="D1189" s="80">
        <v>68333</v>
      </c>
      <c r="E1189" s="80">
        <v>67334</v>
      </c>
      <c r="F1189" s="80">
        <v>497</v>
      </c>
      <c r="G1189" s="80">
        <v>320</v>
      </c>
      <c r="H1189" s="80">
        <v>177</v>
      </c>
      <c r="I1189" s="80">
        <v>0.35599999999999998</v>
      </c>
      <c r="J1189" s="80" t="s">
        <v>439</v>
      </c>
      <c r="K1189" s="80">
        <v>4</v>
      </c>
      <c r="L1189" s="80">
        <v>0.75</v>
      </c>
      <c r="M1189" s="80">
        <v>0</v>
      </c>
      <c r="N1189" s="80" t="s">
        <v>201</v>
      </c>
    </row>
    <row r="1190" spans="1:14" ht="15.75" customHeight="1">
      <c r="A1190" s="80" t="s">
        <v>25</v>
      </c>
      <c r="B1190" s="80" t="s">
        <v>347</v>
      </c>
      <c r="C1190" s="80">
        <v>49090777</v>
      </c>
      <c r="D1190" s="80">
        <v>49162839</v>
      </c>
      <c r="E1190" s="80">
        <v>72063</v>
      </c>
      <c r="F1190" s="80">
        <v>18329</v>
      </c>
      <c r="G1190" s="80">
        <v>9622</v>
      </c>
      <c r="H1190" s="80">
        <v>8707</v>
      </c>
      <c r="I1190" s="80">
        <v>0.47499999999999998</v>
      </c>
      <c r="J1190" s="80" t="s">
        <v>439</v>
      </c>
      <c r="K1190" s="80">
        <v>918</v>
      </c>
      <c r="L1190" s="80">
        <v>0.49</v>
      </c>
      <c r="M1190" s="80">
        <v>862</v>
      </c>
      <c r="N1190" s="80">
        <v>0.47099999999999997</v>
      </c>
    </row>
    <row r="1191" spans="1:14" ht="15.75" customHeight="1">
      <c r="A1191" s="80" t="s">
        <v>25</v>
      </c>
      <c r="B1191" s="80" t="s">
        <v>347</v>
      </c>
      <c r="C1191" s="80">
        <v>49199875</v>
      </c>
      <c r="D1191" s="80">
        <v>49273459</v>
      </c>
      <c r="E1191" s="80">
        <v>73585</v>
      </c>
      <c r="F1191" s="80">
        <v>1176</v>
      </c>
      <c r="G1191" s="80">
        <v>826</v>
      </c>
      <c r="H1191" s="80">
        <v>350</v>
      </c>
      <c r="I1191" s="80">
        <v>0.29799999999999999</v>
      </c>
      <c r="J1191" s="80" t="s">
        <v>439</v>
      </c>
      <c r="K1191" s="80">
        <v>352</v>
      </c>
      <c r="L1191" s="80">
        <v>0.33500000000000002</v>
      </c>
      <c r="M1191" s="80">
        <v>127</v>
      </c>
      <c r="N1191" s="80">
        <v>0.748</v>
      </c>
    </row>
    <row r="1192" spans="1:14" ht="15.75" customHeight="1">
      <c r="A1192" s="80" t="s">
        <v>25</v>
      </c>
      <c r="B1192" s="80" t="s">
        <v>347</v>
      </c>
      <c r="C1192" s="80">
        <v>49285335</v>
      </c>
      <c r="D1192" s="80">
        <v>49289788</v>
      </c>
      <c r="E1192" s="80">
        <v>4454</v>
      </c>
      <c r="F1192" s="80">
        <v>516</v>
      </c>
      <c r="G1192" s="80">
        <v>246</v>
      </c>
      <c r="H1192" s="80">
        <v>270</v>
      </c>
      <c r="I1192" s="80">
        <v>0.52300000000000002</v>
      </c>
      <c r="J1192" s="80" t="s">
        <v>439</v>
      </c>
      <c r="K1192" s="80">
        <v>0</v>
      </c>
      <c r="L1192" s="80" t="s">
        <v>201</v>
      </c>
      <c r="M1192" s="80">
        <v>0</v>
      </c>
      <c r="N1192" s="80" t="s">
        <v>201</v>
      </c>
    </row>
    <row r="1193" spans="1:14" ht="15.75" customHeight="1">
      <c r="A1193" s="80" t="s">
        <v>25</v>
      </c>
      <c r="B1193" s="80" t="s">
        <v>347</v>
      </c>
      <c r="C1193" s="80">
        <v>49290309</v>
      </c>
      <c r="D1193" s="80">
        <v>49336925</v>
      </c>
      <c r="E1193" s="80">
        <v>46617</v>
      </c>
      <c r="F1193" s="80">
        <v>470</v>
      </c>
      <c r="G1193" s="80">
        <v>192</v>
      </c>
      <c r="H1193" s="80">
        <v>278</v>
      </c>
      <c r="I1193" s="80">
        <v>0.59099999999999997</v>
      </c>
      <c r="J1193" s="80" t="s">
        <v>439</v>
      </c>
      <c r="K1193" s="80">
        <v>34</v>
      </c>
      <c r="L1193" s="80">
        <v>0.23499999999999999</v>
      </c>
      <c r="M1193" s="80">
        <v>40</v>
      </c>
      <c r="N1193" s="80">
        <v>0.625</v>
      </c>
    </row>
    <row r="1194" spans="1:14" ht="15.75" customHeight="1">
      <c r="A1194" s="80" t="s">
        <v>25</v>
      </c>
      <c r="B1194" s="80" t="s">
        <v>347</v>
      </c>
      <c r="C1194" s="80">
        <v>49486924</v>
      </c>
      <c r="D1194" s="80">
        <v>49711962</v>
      </c>
      <c r="E1194" s="80">
        <v>225039</v>
      </c>
      <c r="F1194" s="80">
        <v>7075</v>
      </c>
      <c r="G1194" s="80">
        <v>2939</v>
      </c>
      <c r="H1194" s="80">
        <v>4136</v>
      </c>
      <c r="I1194" s="80">
        <v>0.58499999999999996</v>
      </c>
      <c r="J1194" s="80" t="s">
        <v>439</v>
      </c>
      <c r="K1194" s="80">
        <v>107</v>
      </c>
      <c r="L1194" s="80">
        <v>0.48599999999999999</v>
      </c>
      <c r="M1194" s="80">
        <v>182</v>
      </c>
      <c r="N1194" s="80">
        <v>0.55500000000000005</v>
      </c>
    </row>
    <row r="1195" spans="1:14" ht="15.75" customHeight="1">
      <c r="A1195" s="80" t="s">
        <v>25</v>
      </c>
      <c r="B1195" s="80" t="s">
        <v>347</v>
      </c>
      <c r="C1195" s="80">
        <v>87926057</v>
      </c>
      <c r="D1195" s="80">
        <v>87937206</v>
      </c>
      <c r="E1195" s="80">
        <v>11150</v>
      </c>
      <c r="F1195" s="80">
        <v>85</v>
      </c>
      <c r="G1195" s="80">
        <v>0</v>
      </c>
      <c r="H1195" s="80">
        <v>85</v>
      </c>
      <c r="I1195" s="80">
        <v>1</v>
      </c>
      <c r="J1195" s="80" t="s">
        <v>440</v>
      </c>
      <c r="K1195" s="80">
        <v>0</v>
      </c>
      <c r="L1195" s="80" t="s">
        <v>201</v>
      </c>
      <c r="M1195" s="80">
        <v>14</v>
      </c>
      <c r="N1195" s="80">
        <v>0.42899999999999999</v>
      </c>
    </row>
    <row r="1196" spans="1:14" ht="15.75" customHeight="1">
      <c r="A1196" s="80" t="s">
        <v>25</v>
      </c>
      <c r="B1196" s="80" t="s">
        <v>347</v>
      </c>
      <c r="C1196" s="80">
        <v>190105594</v>
      </c>
      <c r="D1196" s="80">
        <v>190204556</v>
      </c>
      <c r="E1196" s="80">
        <v>98963</v>
      </c>
      <c r="F1196" s="80">
        <v>2264</v>
      </c>
      <c r="G1196" s="80">
        <v>1055</v>
      </c>
      <c r="H1196" s="80">
        <v>1209</v>
      </c>
      <c r="I1196" s="80">
        <v>0.53400000000000003</v>
      </c>
      <c r="J1196" s="80" t="s">
        <v>439</v>
      </c>
      <c r="K1196" s="80">
        <v>568</v>
      </c>
      <c r="L1196" s="80">
        <v>0.44400000000000001</v>
      </c>
      <c r="M1196" s="80">
        <v>654</v>
      </c>
      <c r="N1196" s="80">
        <v>0.46899999999999997</v>
      </c>
    </row>
    <row r="1197" spans="1:14" ht="15.75" customHeight="1">
      <c r="A1197" s="80" t="s">
        <v>25</v>
      </c>
      <c r="B1197" s="80" t="s">
        <v>443</v>
      </c>
      <c r="C1197" s="80">
        <v>10000</v>
      </c>
      <c r="D1197" s="80">
        <v>11705</v>
      </c>
      <c r="E1197" s="80">
        <v>1706</v>
      </c>
      <c r="F1197" s="80">
        <v>66</v>
      </c>
      <c r="G1197" s="80">
        <v>34</v>
      </c>
      <c r="H1197" s="80">
        <v>32</v>
      </c>
      <c r="I1197" s="80">
        <v>0.48499999999999999</v>
      </c>
      <c r="J1197" s="80" t="s">
        <v>439</v>
      </c>
      <c r="K1197" s="80">
        <v>0</v>
      </c>
      <c r="L1197" s="80" t="s">
        <v>201</v>
      </c>
      <c r="M1197" s="80">
        <v>0</v>
      </c>
      <c r="N1197" s="80" t="s">
        <v>201</v>
      </c>
    </row>
    <row r="1198" spans="1:14" ht="15.75" customHeight="1">
      <c r="A1198" s="80" t="s">
        <v>25</v>
      </c>
      <c r="B1198" s="80" t="s">
        <v>443</v>
      </c>
      <c r="C1198" s="80">
        <v>17517528</v>
      </c>
      <c r="D1198" s="80">
        <v>17599315</v>
      </c>
      <c r="E1198" s="80">
        <v>81788</v>
      </c>
      <c r="F1198" s="80">
        <v>423</v>
      </c>
      <c r="G1198" s="80">
        <v>229</v>
      </c>
      <c r="H1198" s="80">
        <v>194</v>
      </c>
      <c r="I1198" s="80">
        <v>0.45900000000000002</v>
      </c>
      <c r="J1198" s="80" t="s">
        <v>439</v>
      </c>
      <c r="K1198" s="80">
        <v>1</v>
      </c>
      <c r="L1198" s="80">
        <v>1</v>
      </c>
      <c r="M1198" s="80">
        <v>0</v>
      </c>
      <c r="N1198" s="80" t="s">
        <v>201</v>
      </c>
    </row>
    <row r="1199" spans="1:14" ht="15.75" customHeight="1">
      <c r="A1199" s="80" t="s">
        <v>25</v>
      </c>
      <c r="B1199" s="80" t="s">
        <v>443</v>
      </c>
      <c r="C1199" s="80">
        <v>46485900</v>
      </c>
      <c r="D1199" s="80">
        <v>46565431</v>
      </c>
      <c r="E1199" s="80">
        <v>79532</v>
      </c>
      <c r="F1199" s="80">
        <v>228</v>
      </c>
      <c r="G1199" s="80">
        <v>34</v>
      </c>
      <c r="H1199" s="80">
        <v>194</v>
      </c>
      <c r="I1199" s="80">
        <v>0.85099999999999998</v>
      </c>
      <c r="J1199" s="80" t="s">
        <v>440</v>
      </c>
      <c r="K1199" s="80">
        <v>0</v>
      </c>
      <c r="L1199" s="80" t="s">
        <v>201</v>
      </c>
      <c r="M1199" s="80">
        <v>5</v>
      </c>
      <c r="N1199" s="80">
        <v>0.8</v>
      </c>
    </row>
    <row r="1200" spans="1:14" ht="15.75" customHeight="1">
      <c r="A1200" s="80" t="s">
        <v>25</v>
      </c>
      <c r="B1200" s="80" t="s">
        <v>443</v>
      </c>
      <c r="C1200" s="80">
        <v>46565631</v>
      </c>
      <c r="D1200" s="80">
        <v>46792162</v>
      </c>
      <c r="E1200" s="80">
        <v>226532</v>
      </c>
      <c r="F1200" s="80">
        <v>482</v>
      </c>
      <c r="G1200" s="80">
        <v>377</v>
      </c>
      <c r="H1200" s="80">
        <v>105</v>
      </c>
      <c r="I1200" s="80">
        <v>0.218</v>
      </c>
      <c r="J1200" s="80" t="s">
        <v>439</v>
      </c>
      <c r="K1200" s="80">
        <v>6</v>
      </c>
      <c r="L1200" s="80">
        <v>0.16700000000000001</v>
      </c>
      <c r="M1200" s="80">
        <v>5</v>
      </c>
      <c r="N1200" s="80">
        <v>1</v>
      </c>
    </row>
    <row r="1201" spans="1:14" ht="15.75" customHeight="1">
      <c r="A1201" s="80" t="s">
        <v>25</v>
      </c>
      <c r="B1201" s="80" t="s">
        <v>443</v>
      </c>
      <c r="C1201" s="80">
        <v>46796985</v>
      </c>
      <c r="D1201" s="80">
        <v>47106324</v>
      </c>
      <c r="E1201" s="80">
        <v>309340</v>
      </c>
      <c r="F1201" s="80">
        <v>1004</v>
      </c>
      <c r="G1201" s="80">
        <v>530</v>
      </c>
      <c r="H1201" s="80">
        <v>474</v>
      </c>
      <c r="I1201" s="80">
        <v>0.47199999999999998</v>
      </c>
      <c r="J1201" s="80" t="s">
        <v>439</v>
      </c>
      <c r="K1201" s="80">
        <v>24</v>
      </c>
      <c r="L1201" s="80">
        <v>0.70799999999999996</v>
      </c>
      <c r="M1201" s="80">
        <v>17</v>
      </c>
      <c r="N1201" s="80">
        <v>0.47099999999999997</v>
      </c>
    </row>
    <row r="1202" spans="1:14" ht="15.75" customHeight="1">
      <c r="A1202" s="80" t="s">
        <v>25</v>
      </c>
      <c r="B1202" s="80" t="s">
        <v>443</v>
      </c>
      <c r="C1202" s="80">
        <v>47107327</v>
      </c>
      <c r="D1202" s="80">
        <v>47152912</v>
      </c>
      <c r="E1202" s="80">
        <v>45586</v>
      </c>
      <c r="F1202" s="80">
        <v>335</v>
      </c>
      <c r="G1202" s="80">
        <v>7</v>
      </c>
      <c r="H1202" s="80">
        <v>328</v>
      </c>
      <c r="I1202" s="80">
        <v>0.97899999999999998</v>
      </c>
      <c r="J1202" s="80" t="s">
        <v>440</v>
      </c>
      <c r="K1202" s="80">
        <v>2</v>
      </c>
      <c r="L1202" s="80">
        <v>0</v>
      </c>
      <c r="M1202" s="80">
        <v>9</v>
      </c>
      <c r="N1202" s="80">
        <v>0.66700000000000004</v>
      </c>
    </row>
    <row r="1203" spans="1:14" ht="15.75" customHeight="1">
      <c r="A1203" s="80" t="s">
        <v>25</v>
      </c>
      <c r="B1203" s="80" t="s">
        <v>443</v>
      </c>
      <c r="C1203" s="80">
        <v>49599404</v>
      </c>
      <c r="D1203" s="80">
        <v>49603108</v>
      </c>
      <c r="E1203" s="80">
        <v>3705</v>
      </c>
      <c r="F1203" s="80">
        <v>13000</v>
      </c>
      <c r="G1203" s="80">
        <v>5253</v>
      </c>
      <c r="H1203" s="80">
        <v>7747</v>
      </c>
      <c r="I1203" s="80">
        <v>0.59599999999999997</v>
      </c>
      <c r="J1203" s="80" t="s">
        <v>439</v>
      </c>
      <c r="K1203" s="80">
        <v>633</v>
      </c>
      <c r="L1203" s="80">
        <v>0.316</v>
      </c>
      <c r="M1203" s="80">
        <v>593</v>
      </c>
      <c r="N1203" s="80">
        <v>0.18</v>
      </c>
    </row>
    <row r="1204" spans="1:14" ht="15.75" customHeight="1">
      <c r="A1204" s="80" t="s">
        <v>25</v>
      </c>
      <c r="B1204" s="80" t="s">
        <v>443</v>
      </c>
      <c r="C1204" s="80">
        <v>49610642</v>
      </c>
      <c r="D1204" s="80">
        <v>49646313</v>
      </c>
      <c r="E1204" s="80">
        <v>35672</v>
      </c>
      <c r="F1204" s="80">
        <v>514</v>
      </c>
      <c r="G1204" s="80">
        <v>13</v>
      </c>
      <c r="H1204" s="80">
        <v>501</v>
      </c>
      <c r="I1204" s="80">
        <v>0.97499999999999998</v>
      </c>
      <c r="J1204" s="80" t="s">
        <v>440</v>
      </c>
      <c r="K1204" s="80">
        <v>0</v>
      </c>
      <c r="L1204" s="80" t="s">
        <v>201</v>
      </c>
      <c r="M1204" s="80">
        <v>18</v>
      </c>
      <c r="N1204" s="80">
        <v>0.16700000000000001</v>
      </c>
    </row>
    <row r="1205" spans="1:14" ht="15.75" customHeight="1">
      <c r="A1205" s="80" t="s">
        <v>25</v>
      </c>
      <c r="B1205" s="80" t="s">
        <v>443</v>
      </c>
      <c r="C1205" s="80">
        <v>49656261</v>
      </c>
      <c r="D1205" s="80">
        <v>50059808</v>
      </c>
      <c r="E1205" s="80">
        <v>403548</v>
      </c>
      <c r="F1205" s="80">
        <v>24238</v>
      </c>
      <c r="G1205" s="80">
        <v>16877</v>
      </c>
      <c r="H1205" s="80">
        <v>7361</v>
      </c>
      <c r="I1205" s="80">
        <v>0.30399999999999999</v>
      </c>
      <c r="J1205" s="80" t="s">
        <v>439</v>
      </c>
      <c r="K1205" s="80">
        <v>75</v>
      </c>
      <c r="L1205" s="80">
        <v>0.44</v>
      </c>
      <c r="M1205" s="80">
        <v>133</v>
      </c>
      <c r="N1205" s="80">
        <v>0.33800000000000002</v>
      </c>
    </row>
    <row r="1206" spans="1:14" ht="15.75" customHeight="1">
      <c r="A1206" s="80" t="s">
        <v>25</v>
      </c>
      <c r="B1206" s="80" t="s">
        <v>443</v>
      </c>
      <c r="C1206" s="80">
        <v>64470811</v>
      </c>
      <c r="D1206" s="80">
        <v>64477818</v>
      </c>
      <c r="E1206" s="80">
        <v>7008</v>
      </c>
      <c r="F1206" s="80">
        <v>121</v>
      </c>
      <c r="G1206" s="80">
        <v>28</v>
      </c>
      <c r="H1206" s="80">
        <v>93</v>
      </c>
      <c r="I1206" s="80">
        <v>0.76900000000000002</v>
      </c>
      <c r="J1206" s="80" t="s">
        <v>439</v>
      </c>
      <c r="K1206" s="80">
        <v>17</v>
      </c>
      <c r="L1206" s="80">
        <v>0.11799999999999999</v>
      </c>
      <c r="M1206" s="80">
        <v>32</v>
      </c>
      <c r="N1206" s="80">
        <v>0.56200000000000006</v>
      </c>
    </row>
    <row r="1207" spans="1:14" ht="15.75" customHeight="1">
      <c r="A1207" s="80" t="s">
        <v>25</v>
      </c>
      <c r="B1207" s="80" t="s">
        <v>443</v>
      </c>
      <c r="C1207" s="80">
        <v>175908638</v>
      </c>
      <c r="D1207" s="80">
        <v>176046484</v>
      </c>
      <c r="E1207" s="80">
        <v>137847</v>
      </c>
      <c r="F1207" s="80">
        <v>1383</v>
      </c>
      <c r="G1207" s="80">
        <v>977</v>
      </c>
      <c r="H1207" s="80">
        <v>406</v>
      </c>
      <c r="I1207" s="80">
        <v>0.29399999999999998</v>
      </c>
      <c r="J1207" s="80" t="s">
        <v>439</v>
      </c>
      <c r="K1207" s="80">
        <v>89</v>
      </c>
      <c r="L1207" s="80">
        <v>0.56200000000000006</v>
      </c>
      <c r="M1207" s="80">
        <v>50</v>
      </c>
      <c r="N1207" s="80">
        <v>0.32</v>
      </c>
    </row>
    <row r="1208" spans="1:14" ht="15.75" customHeight="1">
      <c r="A1208" s="80" t="s">
        <v>25</v>
      </c>
      <c r="B1208" s="80" t="s">
        <v>443</v>
      </c>
      <c r="C1208" s="80">
        <v>179637595</v>
      </c>
      <c r="D1208" s="80">
        <v>179655579</v>
      </c>
      <c r="E1208" s="80">
        <v>17985</v>
      </c>
      <c r="F1208" s="80">
        <v>245</v>
      </c>
      <c r="G1208" s="80">
        <v>9</v>
      </c>
      <c r="H1208" s="80">
        <v>236</v>
      </c>
      <c r="I1208" s="80">
        <v>0.96299999999999997</v>
      </c>
      <c r="J1208" s="80" t="s">
        <v>440</v>
      </c>
      <c r="K1208" s="80">
        <v>0</v>
      </c>
      <c r="L1208" s="80" t="s">
        <v>201</v>
      </c>
      <c r="M1208" s="80">
        <v>45</v>
      </c>
      <c r="N1208" s="80">
        <v>0.55600000000000005</v>
      </c>
    </row>
    <row r="1209" spans="1:14" ht="15.75" customHeight="1">
      <c r="A1209" s="80" t="s">
        <v>25</v>
      </c>
      <c r="B1209" s="80" t="s">
        <v>444</v>
      </c>
      <c r="C1209" s="80">
        <v>26738682</v>
      </c>
      <c r="D1209" s="80">
        <v>26763103</v>
      </c>
      <c r="E1209" s="80">
        <v>24422</v>
      </c>
      <c r="F1209" s="80">
        <v>240</v>
      </c>
      <c r="G1209" s="80">
        <v>123</v>
      </c>
      <c r="H1209" s="80">
        <v>117</v>
      </c>
      <c r="I1209" s="80">
        <v>0.48799999999999999</v>
      </c>
      <c r="J1209" s="80" t="s">
        <v>439</v>
      </c>
      <c r="K1209" s="80">
        <v>38</v>
      </c>
      <c r="L1209" s="80">
        <v>1</v>
      </c>
      <c r="M1209" s="80">
        <v>50</v>
      </c>
      <c r="N1209" s="80">
        <v>0</v>
      </c>
    </row>
    <row r="1210" spans="1:14" ht="15.75" customHeight="1">
      <c r="A1210" s="80" t="s">
        <v>25</v>
      </c>
      <c r="B1210" s="80" t="s">
        <v>444</v>
      </c>
      <c r="C1210" s="80">
        <v>32004472</v>
      </c>
      <c r="D1210" s="80">
        <v>32013924</v>
      </c>
      <c r="E1210" s="80">
        <v>9453</v>
      </c>
      <c r="F1210" s="80">
        <v>1</v>
      </c>
      <c r="G1210" s="80">
        <v>1</v>
      </c>
      <c r="H1210" s="80">
        <v>0</v>
      </c>
      <c r="I1210" s="80">
        <v>0</v>
      </c>
      <c r="J1210" s="80" t="s">
        <v>201</v>
      </c>
      <c r="K1210" s="80">
        <v>0</v>
      </c>
      <c r="L1210" s="80" t="s">
        <v>201</v>
      </c>
      <c r="M1210" s="80">
        <v>0</v>
      </c>
      <c r="N1210" s="80" t="s">
        <v>201</v>
      </c>
    </row>
    <row r="1211" spans="1:14" ht="15.75" customHeight="1">
      <c r="A1211" s="80" t="s">
        <v>25</v>
      </c>
      <c r="B1211" s="80" t="s">
        <v>444</v>
      </c>
      <c r="C1211" s="80">
        <v>106721120</v>
      </c>
      <c r="D1211" s="80">
        <v>106724318</v>
      </c>
      <c r="E1211" s="80">
        <v>3199</v>
      </c>
      <c r="F1211" s="80">
        <v>35</v>
      </c>
      <c r="G1211" s="80">
        <v>15</v>
      </c>
      <c r="H1211" s="80">
        <v>20</v>
      </c>
      <c r="I1211" s="80">
        <v>0.57099999999999995</v>
      </c>
      <c r="J1211" s="80" t="s">
        <v>201</v>
      </c>
      <c r="K1211" s="80">
        <v>0</v>
      </c>
      <c r="L1211" s="80" t="s">
        <v>201</v>
      </c>
      <c r="M1211" s="80">
        <v>0</v>
      </c>
      <c r="N1211" s="80" t="s">
        <v>201</v>
      </c>
    </row>
    <row r="1212" spans="1:14" ht="15.75" customHeight="1">
      <c r="A1212" s="80" t="s">
        <v>25</v>
      </c>
      <c r="B1212" s="80" t="s">
        <v>444</v>
      </c>
      <c r="C1212" s="80">
        <v>170697957</v>
      </c>
      <c r="D1212" s="80">
        <v>170745980</v>
      </c>
      <c r="E1212" s="80">
        <v>48024</v>
      </c>
      <c r="F1212" s="80">
        <v>45</v>
      </c>
      <c r="G1212" s="80">
        <v>25</v>
      </c>
      <c r="H1212" s="80">
        <v>20</v>
      </c>
      <c r="I1212" s="80">
        <v>0.44400000000000001</v>
      </c>
      <c r="J1212" s="80" t="s">
        <v>201</v>
      </c>
      <c r="K1212" s="80">
        <v>1</v>
      </c>
      <c r="L1212" s="80">
        <v>0</v>
      </c>
      <c r="M1212" s="80">
        <v>0</v>
      </c>
      <c r="N1212" s="80" t="s">
        <v>201</v>
      </c>
    </row>
    <row r="1213" spans="1:14" ht="15.75" customHeight="1">
      <c r="A1213" s="80" t="s">
        <v>25</v>
      </c>
      <c r="B1213" s="80" t="s">
        <v>445</v>
      </c>
      <c r="C1213" s="80">
        <v>10000</v>
      </c>
      <c r="D1213" s="80">
        <v>80536</v>
      </c>
      <c r="E1213" s="80">
        <v>70537</v>
      </c>
      <c r="F1213" s="80">
        <v>721</v>
      </c>
      <c r="G1213" s="80">
        <v>565</v>
      </c>
      <c r="H1213" s="80">
        <v>156</v>
      </c>
      <c r="I1213" s="80">
        <v>0.216</v>
      </c>
      <c r="J1213" s="80" t="s">
        <v>439</v>
      </c>
      <c r="K1213" s="80">
        <v>104</v>
      </c>
      <c r="L1213" s="80">
        <v>9.6000000000000002E-2</v>
      </c>
      <c r="M1213" s="80">
        <v>41</v>
      </c>
      <c r="N1213" s="80">
        <v>0.97599999999999998</v>
      </c>
    </row>
    <row r="1214" spans="1:14" ht="15.75" customHeight="1">
      <c r="A1214" s="80" t="s">
        <v>25</v>
      </c>
      <c r="B1214" s="80" t="s">
        <v>445</v>
      </c>
      <c r="C1214" s="80">
        <v>5906707</v>
      </c>
      <c r="D1214" s="80">
        <v>5978872</v>
      </c>
      <c r="E1214" s="80">
        <v>72166</v>
      </c>
      <c r="F1214" s="80">
        <v>215</v>
      </c>
      <c r="G1214" s="80">
        <v>158</v>
      </c>
      <c r="H1214" s="80">
        <v>57</v>
      </c>
      <c r="I1214" s="80">
        <v>0.26500000000000001</v>
      </c>
      <c r="J1214" s="80" t="s">
        <v>439</v>
      </c>
      <c r="K1214" s="80">
        <v>25</v>
      </c>
      <c r="L1214" s="80">
        <v>0.36</v>
      </c>
      <c r="M1214" s="80">
        <v>6</v>
      </c>
      <c r="N1214" s="80">
        <v>0.16700000000000001</v>
      </c>
    </row>
    <row r="1215" spans="1:14" ht="15.75" customHeight="1">
      <c r="A1215" s="80" t="s">
        <v>25</v>
      </c>
      <c r="B1215" s="80" t="s">
        <v>445</v>
      </c>
      <c r="C1215" s="80">
        <v>6747086</v>
      </c>
      <c r="D1215" s="80">
        <v>6826502</v>
      </c>
      <c r="E1215" s="80">
        <v>79417</v>
      </c>
      <c r="F1215" s="80">
        <v>262</v>
      </c>
      <c r="G1215" s="80">
        <v>194</v>
      </c>
      <c r="H1215" s="80">
        <v>68</v>
      </c>
      <c r="I1215" s="80">
        <v>0.26</v>
      </c>
      <c r="J1215" s="80" t="s">
        <v>439</v>
      </c>
      <c r="K1215" s="80">
        <v>20</v>
      </c>
      <c r="L1215" s="80">
        <v>0.5</v>
      </c>
      <c r="M1215" s="80">
        <v>3</v>
      </c>
      <c r="N1215" s="80">
        <v>1</v>
      </c>
    </row>
    <row r="1216" spans="1:14" ht="15.75" customHeight="1">
      <c r="A1216" s="80" t="s">
        <v>25</v>
      </c>
      <c r="B1216" s="80" t="s">
        <v>445</v>
      </c>
      <c r="C1216" s="80">
        <v>54231737</v>
      </c>
      <c r="D1216" s="80">
        <v>54310875</v>
      </c>
      <c r="E1216" s="80">
        <v>79139</v>
      </c>
      <c r="F1216" s="80">
        <v>603</v>
      </c>
      <c r="G1216" s="80">
        <v>12</v>
      </c>
      <c r="H1216" s="80">
        <v>591</v>
      </c>
      <c r="I1216" s="80">
        <v>0.98</v>
      </c>
      <c r="J1216" s="80" t="s">
        <v>440</v>
      </c>
      <c r="K1216" s="80">
        <v>0</v>
      </c>
      <c r="L1216" s="80" t="s">
        <v>201</v>
      </c>
      <c r="M1216" s="80">
        <v>6</v>
      </c>
      <c r="N1216" s="80">
        <v>0.66700000000000004</v>
      </c>
    </row>
    <row r="1217" spans="1:14" ht="15.75" customHeight="1">
      <c r="A1217" s="80" t="s">
        <v>25</v>
      </c>
      <c r="B1217" s="80" t="s">
        <v>445</v>
      </c>
      <c r="C1217" s="80">
        <v>56937311</v>
      </c>
      <c r="D1217" s="80">
        <v>57086047</v>
      </c>
      <c r="E1217" s="80">
        <v>148737</v>
      </c>
      <c r="F1217" s="80">
        <v>447</v>
      </c>
      <c r="G1217" s="80">
        <v>317</v>
      </c>
      <c r="H1217" s="80">
        <v>130</v>
      </c>
      <c r="I1217" s="80">
        <v>0.29099999999999998</v>
      </c>
      <c r="J1217" s="80" t="s">
        <v>439</v>
      </c>
      <c r="K1217" s="80">
        <v>43</v>
      </c>
      <c r="L1217" s="80">
        <v>0.16300000000000001</v>
      </c>
      <c r="M1217" s="80">
        <v>20</v>
      </c>
      <c r="N1217" s="80">
        <v>0.7</v>
      </c>
    </row>
    <row r="1218" spans="1:14" ht="15.75" customHeight="1">
      <c r="A1218" s="80" t="s">
        <v>25</v>
      </c>
      <c r="B1218" s="80" t="s">
        <v>445</v>
      </c>
      <c r="C1218" s="80">
        <v>57484621</v>
      </c>
      <c r="D1218" s="80">
        <v>57501676</v>
      </c>
      <c r="E1218" s="80">
        <v>17056</v>
      </c>
      <c r="F1218" s="80">
        <v>444</v>
      </c>
      <c r="G1218" s="80">
        <v>358</v>
      </c>
      <c r="H1218" s="80">
        <v>86</v>
      </c>
      <c r="I1218" s="80">
        <v>0.19400000000000001</v>
      </c>
      <c r="J1218" s="80" t="s">
        <v>439</v>
      </c>
      <c r="K1218" s="80">
        <v>4</v>
      </c>
      <c r="L1218" s="80">
        <v>0.5</v>
      </c>
      <c r="M1218" s="80">
        <v>0</v>
      </c>
      <c r="N1218" s="80" t="s">
        <v>201</v>
      </c>
    </row>
    <row r="1219" spans="1:14" ht="15.75" customHeight="1">
      <c r="A1219" s="80" t="s">
        <v>25</v>
      </c>
      <c r="B1219" s="80" t="s">
        <v>445</v>
      </c>
      <c r="C1219" s="80">
        <v>57617278</v>
      </c>
      <c r="D1219" s="80">
        <v>57637738</v>
      </c>
      <c r="E1219" s="80">
        <v>20461</v>
      </c>
      <c r="F1219" s="80">
        <v>53</v>
      </c>
      <c r="G1219" s="80">
        <v>23</v>
      </c>
      <c r="H1219" s="80">
        <v>30</v>
      </c>
      <c r="I1219" s="80">
        <v>0.56599999999999995</v>
      </c>
      <c r="J1219" s="80" t="s">
        <v>439</v>
      </c>
      <c r="K1219" s="80">
        <v>6</v>
      </c>
      <c r="L1219" s="80">
        <v>0.33300000000000002</v>
      </c>
      <c r="M1219" s="80">
        <v>6</v>
      </c>
      <c r="N1219" s="80">
        <v>0.33300000000000002</v>
      </c>
    </row>
    <row r="1220" spans="1:14" ht="15.75" customHeight="1">
      <c r="A1220" s="80" t="s">
        <v>25</v>
      </c>
      <c r="B1220" s="80" t="s">
        <v>445</v>
      </c>
      <c r="C1220" s="80">
        <v>57828086</v>
      </c>
      <c r="D1220" s="80">
        <v>57854620</v>
      </c>
      <c r="E1220" s="80">
        <v>26535</v>
      </c>
      <c r="F1220" s="80">
        <v>88</v>
      </c>
      <c r="G1220" s="80">
        <v>49</v>
      </c>
      <c r="H1220" s="80">
        <v>39</v>
      </c>
      <c r="I1220" s="80">
        <v>0.443</v>
      </c>
      <c r="J1220" s="80" t="s">
        <v>439</v>
      </c>
      <c r="K1220" s="80">
        <v>1</v>
      </c>
      <c r="L1220" s="80">
        <v>1</v>
      </c>
      <c r="M1220" s="80">
        <v>3</v>
      </c>
      <c r="N1220" s="80">
        <v>0.33300000000000002</v>
      </c>
    </row>
    <row r="1221" spans="1:14" ht="15.75" customHeight="1">
      <c r="A1221" s="80" t="s">
        <v>25</v>
      </c>
      <c r="B1221" s="80" t="s">
        <v>445</v>
      </c>
      <c r="C1221" s="80">
        <v>60881137</v>
      </c>
      <c r="D1221" s="80">
        <v>61282510</v>
      </c>
      <c r="E1221" s="80">
        <v>401374</v>
      </c>
      <c r="F1221" s="80">
        <v>3146</v>
      </c>
      <c r="G1221" s="80">
        <v>1384</v>
      </c>
      <c r="H1221" s="80">
        <v>1762</v>
      </c>
      <c r="I1221" s="80">
        <v>0.56000000000000005</v>
      </c>
      <c r="J1221" s="80" t="s">
        <v>439</v>
      </c>
      <c r="K1221" s="80">
        <v>146</v>
      </c>
      <c r="L1221" s="80">
        <v>0.46600000000000003</v>
      </c>
      <c r="M1221" s="80">
        <v>139</v>
      </c>
      <c r="N1221" s="80">
        <v>0.39600000000000002</v>
      </c>
    </row>
    <row r="1222" spans="1:14" ht="15.75" customHeight="1">
      <c r="A1222" s="80" t="s">
        <v>25</v>
      </c>
      <c r="B1222" s="80" t="s">
        <v>445</v>
      </c>
      <c r="C1222" s="80">
        <v>61283482</v>
      </c>
      <c r="D1222" s="80">
        <v>61324662</v>
      </c>
      <c r="E1222" s="80">
        <v>41181</v>
      </c>
      <c r="F1222" s="80">
        <v>119</v>
      </c>
      <c r="G1222" s="80">
        <v>68</v>
      </c>
      <c r="H1222" s="80">
        <v>51</v>
      </c>
      <c r="I1222" s="80">
        <v>0.42899999999999999</v>
      </c>
      <c r="J1222" s="80" t="s">
        <v>439</v>
      </c>
      <c r="K1222" s="80">
        <v>0</v>
      </c>
      <c r="L1222" s="80" t="s">
        <v>201</v>
      </c>
      <c r="M1222" s="80">
        <v>0</v>
      </c>
      <c r="N1222" s="80" t="s">
        <v>201</v>
      </c>
    </row>
    <row r="1223" spans="1:14" ht="15.75" customHeight="1">
      <c r="A1223" s="80" t="s">
        <v>25</v>
      </c>
      <c r="B1223" s="80" t="s">
        <v>445</v>
      </c>
      <c r="C1223" s="80">
        <v>61378460</v>
      </c>
      <c r="D1223" s="80">
        <v>61526227</v>
      </c>
      <c r="E1223" s="80">
        <v>147768</v>
      </c>
      <c r="F1223" s="80">
        <v>510</v>
      </c>
      <c r="G1223" s="80">
        <v>249</v>
      </c>
      <c r="H1223" s="80">
        <v>261</v>
      </c>
      <c r="I1223" s="80">
        <v>0.51200000000000001</v>
      </c>
      <c r="J1223" s="80" t="s">
        <v>439</v>
      </c>
      <c r="K1223" s="80">
        <v>3</v>
      </c>
      <c r="L1223" s="80">
        <v>0.33300000000000002</v>
      </c>
      <c r="M1223" s="80">
        <v>0</v>
      </c>
      <c r="N1223" s="80" t="s">
        <v>201</v>
      </c>
    </row>
    <row r="1224" spans="1:14" ht="15.75" customHeight="1">
      <c r="A1224" s="80" t="s">
        <v>25</v>
      </c>
      <c r="B1224" s="80" t="s">
        <v>445</v>
      </c>
      <c r="C1224" s="80">
        <v>62026837</v>
      </c>
      <c r="D1224" s="80">
        <v>62152593</v>
      </c>
      <c r="E1224" s="80">
        <v>125757</v>
      </c>
      <c r="F1224" s="80">
        <v>175</v>
      </c>
      <c r="G1224" s="80">
        <v>117</v>
      </c>
      <c r="H1224" s="80">
        <v>58</v>
      </c>
      <c r="I1224" s="80">
        <v>0.33100000000000002</v>
      </c>
      <c r="J1224" s="80" t="s">
        <v>439</v>
      </c>
      <c r="K1224" s="80">
        <v>0</v>
      </c>
      <c r="L1224" s="80" t="s">
        <v>201</v>
      </c>
      <c r="M1224" s="80">
        <v>0</v>
      </c>
      <c r="N1224" s="80" t="s">
        <v>201</v>
      </c>
    </row>
    <row r="1225" spans="1:14" ht="15.75" customHeight="1">
      <c r="A1225" s="80" t="s">
        <v>25</v>
      </c>
      <c r="B1225" s="80" t="s">
        <v>445</v>
      </c>
      <c r="C1225" s="80">
        <v>62156625</v>
      </c>
      <c r="D1225" s="80">
        <v>62233976</v>
      </c>
      <c r="E1225" s="80">
        <v>77352</v>
      </c>
      <c r="F1225" s="80">
        <v>515</v>
      </c>
      <c r="G1225" s="80">
        <v>54</v>
      </c>
      <c r="H1225" s="80">
        <v>461</v>
      </c>
      <c r="I1225" s="80">
        <v>0.89500000000000002</v>
      </c>
      <c r="J1225" s="80" t="s">
        <v>440</v>
      </c>
      <c r="K1225" s="80">
        <v>0</v>
      </c>
      <c r="L1225" s="80" t="s">
        <v>201</v>
      </c>
      <c r="M1225" s="80">
        <v>0</v>
      </c>
      <c r="N1225" s="80" t="s">
        <v>201</v>
      </c>
    </row>
    <row r="1226" spans="1:14" ht="15.75" customHeight="1">
      <c r="A1226" s="80" t="s">
        <v>25</v>
      </c>
      <c r="B1226" s="80" t="s">
        <v>445</v>
      </c>
      <c r="C1226" s="80">
        <v>62235565</v>
      </c>
      <c r="D1226" s="80">
        <v>62284297</v>
      </c>
      <c r="E1226" s="80">
        <v>48733</v>
      </c>
      <c r="F1226" s="80">
        <v>464</v>
      </c>
      <c r="G1226" s="80">
        <v>77</v>
      </c>
      <c r="H1226" s="80">
        <v>387</v>
      </c>
      <c r="I1226" s="80">
        <v>0.83399999999999996</v>
      </c>
      <c r="J1226" s="80" t="s">
        <v>440</v>
      </c>
      <c r="K1226" s="80">
        <v>37</v>
      </c>
      <c r="L1226" s="80">
        <v>1</v>
      </c>
      <c r="M1226" s="80">
        <v>89</v>
      </c>
      <c r="N1226" s="80">
        <v>0.13500000000000001</v>
      </c>
    </row>
    <row r="1227" spans="1:14" ht="15.75" customHeight="1">
      <c r="A1227" s="80" t="s">
        <v>25</v>
      </c>
      <c r="B1227" s="80" t="s">
        <v>445</v>
      </c>
      <c r="C1227" s="80">
        <v>62374090</v>
      </c>
      <c r="D1227" s="80">
        <v>62384564</v>
      </c>
      <c r="E1227" s="80">
        <v>10475</v>
      </c>
      <c r="F1227" s="80">
        <v>51</v>
      </c>
      <c r="G1227" s="80">
        <v>2</v>
      </c>
      <c r="H1227" s="80">
        <v>49</v>
      </c>
      <c r="I1227" s="80">
        <v>0.96099999999999997</v>
      </c>
      <c r="J1227" s="80" t="s">
        <v>440</v>
      </c>
      <c r="K1227" s="80">
        <v>1</v>
      </c>
      <c r="L1227" s="80">
        <v>1</v>
      </c>
      <c r="M1227" s="80">
        <v>9</v>
      </c>
      <c r="N1227" s="80">
        <v>0.55600000000000005</v>
      </c>
    </row>
    <row r="1228" spans="1:14" ht="15.75" customHeight="1">
      <c r="A1228" s="80" t="s">
        <v>25</v>
      </c>
      <c r="B1228" s="80" t="s">
        <v>445</v>
      </c>
      <c r="C1228" s="80">
        <v>62384853</v>
      </c>
      <c r="D1228" s="80">
        <v>62408568</v>
      </c>
      <c r="E1228" s="80">
        <v>23716</v>
      </c>
      <c r="F1228" s="80">
        <v>444</v>
      </c>
      <c r="G1228" s="80">
        <v>261</v>
      </c>
      <c r="H1228" s="80">
        <v>183</v>
      </c>
      <c r="I1228" s="80">
        <v>0.41199999999999998</v>
      </c>
      <c r="J1228" s="80" t="s">
        <v>439</v>
      </c>
      <c r="K1228" s="80">
        <v>3</v>
      </c>
      <c r="L1228" s="80">
        <v>0</v>
      </c>
      <c r="M1228" s="80">
        <v>0</v>
      </c>
      <c r="N1228" s="80" t="s">
        <v>201</v>
      </c>
    </row>
    <row r="1229" spans="1:14" ht="15.75" customHeight="1">
      <c r="A1229" s="80" t="s">
        <v>25</v>
      </c>
      <c r="B1229" s="80" t="s">
        <v>445</v>
      </c>
      <c r="C1229" s="80">
        <v>62408577</v>
      </c>
      <c r="D1229" s="80">
        <v>62456778</v>
      </c>
      <c r="E1229" s="80">
        <v>48202</v>
      </c>
      <c r="F1229" s="80">
        <v>714</v>
      </c>
      <c r="G1229" s="80">
        <v>325</v>
      </c>
      <c r="H1229" s="80">
        <v>389</v>
      </c>
      <c r="I1229" s="80">
        <v>0.54500000000000004</v>
      </c>
      <c r="J1229" s="80" t="s">
        <v>439</v>
      </c>
      <c r="K1229" s="80">
        <v>38</v>
      </c>
      <c r="L1229" s="80">
        <v>0.44700000000000001</v>
      </c>
      <c r="M1229" s="80">
        <v>36</v>
      </c>
      <c r="N1229" s="80">
        <v>0.58299999999999996</v>
      </c>
    </row>
    <row r="1230" spans="1:14" ht="15.75" customHeight="1">
      <c r="A1230" s="80" t="s">
        <v>25</v>
      </c>
      <c r="B1230" s="80" t="s">
        <v>445</v>
      </c>
      <c r="C1230" s="80">
        <v>63288943</v>
      </c>
      <c r="D1230" s="80">
        <v>63348491</v>
      </c>
      <c r="E1230" s="80">
        <v>59549</v>
      </c>
      <c r="F1230" s="80">
        <v>114</v>
      </c>
      <c r="G1230" s="80">
        <v>68</v>
      </c>
      <c r="H1230" s="80">
        <v>46</v>
      </c>
      <c r="I1230" s="80">
        <v>0.40400000000000003</v>
      </c>
      <c r="J1230" s="80" t="s">
        <v>439</v>
      </c>
      <c r="K1230" s="80">
        <v>8</v>
      </c>
      <c r="L1230" s="80">
        <v>0.125</v>
      </c>
      <c r="M1230" s="80">
        <v>7</v>
      </c>
      <c r="N1230" s="80">
        <v>0.71399999999999997</v>
      </c>
    </row>
    <row r="1231" spans="1:14" ht="15.75" customHeight="1">
      <c r="A1231" s="80" t="s">
        <v>25</v>
      </c>
      <c r="B1231" s="80" t="s">
        <v>445</v>
      </c>
      <c r="C1231" s="80">
        <v>63487699</v>
      </c>
      <c r="D1231" s="80">
        <v>63651382</v>
      </c>
      <c r="E1231" s="80">
        <v>163684</v>
      </c>
      <c r="F1231" s="80">
        <v>859</v>
      </c>
      <c r="G1231" s="80">
        <v>550</v>
      </c>
      <c r="H1231" s="80">
        <v>309</v>
      </c>
      <c r="I1231" s="80">
        <v>0.36</v>
      </c>
      <c r="J1231" s="80" t="s">
        <v>439</v>
      </c>
      <c r="K1231" s="80">
        <v>76</v>
      </c>
      <c r="L1231" s="80">
        <v>0.21099999999999999</v>
      </c>
      <c r="M1231" s="80">
        <v>48</v>
      </c>
      <c r="N1231" s="80">
        <v>0.875</v>
      </c>
    </row>
    <row r="1232" spans="1:14" ht="15.75" customHeight="1">
      <c r="A1232" s="80" t="s">
        <v>25</v>
      </c>
      <c r="B1232" s="80" t="s">
        <v>445</v>
      </c>
      <c r="C1232" s="80">
        <v>65141339</v>
      </c>
      <c r="D1232" s="80">
        <v>65525344</v>
      </c>
      <c r="E1232" s="80">
        <v>384006</v>
      </c>
      <c r="F1232" s="80">
        <v>2779</v>
      </c>
      <c r="G1232" s="80">
        <v>1432</v>
      </c>
      <c r="H1232" s="80">
        <v>1347</v>
      </c>
      <c r="I1232" s="80">
        <v>0.48499999999999999</v>
      </c>
      <c r="J1232" s="80" t="s">
        <v>439</v>
      </c>
      <c r="K1232" s="80">
        <v>219</v>
      </c>
      <c r="L1232" s="80">
        <v>0.995</v>
      </c>
      <c r="M1232" s="80">
        <v>236</v>
      </c>
      <c r="N1232" s="80">
        <v>2.5000000000000001E-2</v>
      </c>
    </row>
    <row r="1233" spans="1:14" ht="15.75" customHeight="1">
      <c r="A1233" s="80" t="s">
        <v>25</v>
      </c>
      <c r="B1233" s="80" t="s">
        <v>445</v>
      </c>
      <c r="C1233" s="80">
        <v>70961292</v>
      </c>
      <c r="D1233" s="80">
        <v>70973827</v>
      </c>
      <c r="E1233" s="80">
        <v>12536</v>
      </c>
      <c r="F1233" s="80">
        <v>189</v>
      </c>
      <c r="G1233" s="80">
        <v>0</v>
      </c>
      <c r="H1233" s="80">
        <v>189</v>
      </c>
      <c r="I1233" s="80">
        <v>1</v>
      </c>
      <c r="J1233" s="80" t="s">
        <v>440</v>
      </c>
      <c r="K1233" s="80">
        <v>0</v>
      </c>
      <c r="L1233" s="80" t="s">
        <v>201</v>
      </c>
      <c r="M1233" s="80">
        <v>6</v>
      </c>
      <c r="N1233" s="80">
        <v>0.33300000000000002</v>
      </c>
    </row>
    <row r="1234" spans="1:14" ht="15.75" customHeight="1">
      <c r="A1234" s="80" t="s">
        <v>25</v>
      </c>
      <c r="B1234" s="80" t="s">
        <v>445</v>
      </c>
      <c r="C1234" s="80">
        <v>72976532</v>
      </c>
      <c r="D1234" s="80">
        <v>75422553</v>
      </c>
      <c r="E1234" s="80">
        <v>2446022</v>
      </c>
      <c r="F1234" s="80">
        <v>15729</v>
      </c>
      <c r="G1234" s="80">
        <v>7749</v>
      </c>
      <c r="H1234" s="80">
        <v>7980</v>
      </c>
      <c r="I1234" s="80">
        <v>0.50700000000000001</v>
      </c>
      <c r="J1234" s="80" t="s">
        <v>439</v>
      </c>
      <c r="K1234" s="80">
        <v>483</v>
      </c>
      <c r="L1234" s="80">
        <v>2.9000000000000001E-2</v>
      </c>
      <c r="M1234" s="80">
        <v>501</v>
      </c>
      <c r="N1234" s="80">
        <v>0.98</v>
      </c>
    </row>
    <row r="1235" spans="1:14" ht="15.75" customHeight="1">
      <c r="A1235" s="80" t="s">
        <v>25</v>
      </c>
      <c r="B1235" s="80" t="s">
        <v>445</v>
      </c>
      <c r="C1235" s="80">
        <v>143711190</v>
      </c>
      <c r="D1235" s="80">
        <v>143872948</v>
      </c>
      <c r="E1235" s="80">
        <v>161759</v>
      </c>
      <c r="F1235" s="80">
        <v>603</v>
      </c>
      <c r="G1235" s="80">
        <v>236</v>
      </c>
      <c r="H1235" s="80">
        <v>367</v>
      </c>
      <c r="I1235" s="80">
        <v>0.60899999999999999</v>
      </c>
      <c r="J1235" s="80" t="s">
        <v>439</v>
      </c>
      <c r="K1235" s="80">
        <v>11</v>
      </c>
      <c r="L1235" s="80">
        <v>1</v>
      </c>
      <c r="M1235" s="80">
        <v>26</v>
      </c>
      <c r="N1235" s="80">
        <v>0.23100000000000001</v>
      </c>
    </row>
    <row r="1236" spans="1:14" ht="15.75" customHeight="1">
      <c r="A1236" s="80" t="s">
        <v>25</v>
      </c>
      <c r="B1236" s="80" t="s">
        <v>445</v>
      </c>
      <c r="C1236" s="80">
        <v>144188053</v>
      </c>
      <c r="D1236" s="80">
        <v>144251260</v>
      </c>
      <c r="E1236" s="80">
        <v>63208</v>
      </c>
      <c r="F1236" s="80">
        <v>253</v>
      </c>
      <c r="G1236" s="80">
        <v>92</v>
      </c>
      <c r="H1236" s="80">
        <v>161</v>
      </c>
      <c r="I1236" s="80">
        <v>0.63600000000000001</v>
      </c>
      <c r="J1236" s="80" t="s">
        <v>439</v>
      </c>
      <c r="K1236" s="80">
        <v>2</v>
      </c>
      <c r="L1236" s="80">
        <v>1</v>
      </c>
      <c r="M1236" s="80">
        <v>12</v>
      </c>
      <c r="N1236" s="80">
        <v>0.58299999999999996</v>
      </c>
    </row>
    <row r="1237" spans="1:14" ht="15.75" customHeight="1">
      <c r="A1237" s="80" t="s">
        <v>25</v>
      </c>
      <c r="B1237" s="80" t="s">
        <v>445</v>
      </c>
      <c r="C1237" s="80">
        <v>144253837</v>
      </c>
      <c r="D1237" s="80">
        <v>144296189</v>
      </c>
      <c r="E1237" s="80">
        <v>42353</v>
      </c>
      <c r="F1237" s="80">
        <v>327</v>
      </c>
      <c r="G1237" s="80">
        <v>127</v>
      </c>
      <c r="H1237" s="80">
        <v>200</v>
      </c>
      <c r="I1237" s="80">
        <v>0.61199999999999999</v>
      </c>
      <c r="J1237" s="80" t="s">
        <v>439</v>
      </c>
      <c r="K1237" s="80">
        <v>6</v>
      </c>
      <c r="L1237" s="80">
        <v>0.83299999999999996</v>
      </c>
      <c r="M1237" s="80">
        <v>7</v>
      </c>
      <c r="N1237" s="80">
        <v>0.71399999999999997</v>
      </c>
    </row>
    <row r="1238" spans="1:14" ht="15.75" customHeight="1">
      <c r="A1238" s="80" t="s">
        <v>25</v>
      </c>
      <c r="B1238" s="80" t="s">
        <v>445</v>
      </c>
      <c r="C1238" s="80">
        <v>144296417</v>
      </c>
      <c r="D1238" s="80">
        <v>144377200</v>
      </c>
      <c r="E1238" s="80">
        <v>80784</v>
      </c>
      <c r="F1238" s="80">
        <v>471</v>
      </c>
      <c r="G1238" s="80">
        <v>346</v>
      </c>
      <c r="H1238" s="80">
        <v>125</v>
      </c>
      <c r="I1238" s="80">
        <v>0.26500000000000001</v>
      </c>
      <c r="J1238" s="80" t="s">
        <v>439</v>
      </c>
      <c r="K1238" s="80">
        <v>17</v>
      </c>
      <c r="L1238" s="80">
        <v>0.47099999999999997</v>
      </c>
      <c r="M1238" s="80">
        <v>2</v>
      </c>
      <c r="N1238" s="80">
        <v>0</v>
      </c>
    </row>
    <row r="1239" spans="1:14" ht="15.75" customHeight="1">
      <c r="A1239" s="80" t="s">
        <v>25</v>
      </c>
      <c r="B1239" s="80" t="s">
        <v>445</v>
      </c>
      <c r="C1239" s="80">
        <v>150000281</v>
      </c>
      <c r="D1239" s="80">
        <v>150005158</v>
      </c>
      <c r="E1239" s="80">
        <v>4878</v>
      </c>
      <c r="F1239" s="80">
        <v>126</v>
      </c>
      <c r="G1239" s="80">
        <v>81</v>
      </c>
      <c r="H1239" s="80">
        <v>45</v>
      </c>
      <c r="I1239" s="80">
        <v>0.35699999999999998</v>
      </c>
      <c r="J1239" s="80" t="s">
        <v>439</v>
      </c>
      <c r="K1239" s="80">
        <v>0</v>
      </c>
      <c r="L1239" s="80" t="s">
        <v>201</v>
      </c>
      <c r="M1239" s="80">
        <v>0</v>
      </c>
      <c r="N1239" s="80" t="s">
        <v>201</v>
      </c>
    </row>
    <row r="1240" spans="1:14" ht="15.75" customHeight="1">
      <c r="A1240" s="80" t="s">
        <v>25</v>
      </c>
      <c r="B1240" s="80" t="s">
        <v>445</v>
      </c>
      <c r="C1240" s="80">
        <v>152376994</v>
      </c>
      <c r="D1240" s="80">
        <v>152404346</v>
      </c>
      <c r="E1240" s="80">
        <v>27353</v>
      </c>
      <c r="F1240" s="80">
        <v>338</v>
      </c>
      <c r="G1240" s="80">
        <v>259</v>
      </c>
      <c r="H1240" s="80">
        <v>79</v>
      </c>
      <c r="I1240" s="80">
        <v>0.23400000000000001</v>
      </c>
      <c r="J1240" s="80" t="s">
        <v>439</v>
      </c>
      <c r="K1240" s="80">
        <v>63</v>
      </c>
      <c r="L1240" s="80">
        <v>0.317</v>
      </c>
      <c r="M1240" s="80">
        <v>23</v>
      </c>
      <c r="N1240" s="80">
        <v>0</v>
      </c>
    </row>
    <row r="1241" spans="1:14" ht="15.75" customHeight="1">
      <c r="A1241" s="80" t="s">
        <v>25</v>
      </c>
      <c r="B1241" s="80" t="s">
        <v>446</v>
      </c>
      <c r="C1241" s="80">
        <v>2250154</v>
      </c>
      <c r="D1241" s="80">
        <v>2479751</v>
      </c>
      <c r="E1241" s="80">
        <v>229598</v>
      </c>
      <c r="F1241" s="80">
        <v>511</v>
      </c>
      <c r="G1241" s="80">
        <v>243</v>
      </c>
      <c r="H1241" s="80">
        <v>268</v>
      </c>
      <c r="I1241" s="80">
        <v>0.52400000000000002</v>
      </c>
      <c r="J1241" s="80" t="s">
        <v>439</v>
      </c>
      <c r="K1241" s="80">
        <v>36</v>
      </c>
      <c r="L1241" s="80">
        <v>0.111</v>
      </c>
      <c r="M1241" s="80">
        <v>40</v>
      </c>
      <c r="N1241" s="80">
        <v>0.92500000000000004</v>
      </c>
    </row>
    <row r="1242" spans="1:14" ht="15.75" customHeight="1">
      <c r="A1242" s="80" t="s">
        <v>25</v>
      </c>
      <c r="B1242" s="80" t="s">
        <v>446</v>
      </c>
      <c r="C1242" s="80">
        <v>7337897</v>
      </c>
      <c r="D1242" s="80">
        <v>7618533</v>
      </c>
      <c r="E1242" s="80">
        <v>280637</v>
      </c>
      <c r="F1242" s="80">
        <v>1043</v>
      </c>
      <c r="G1242" s="80">
        <v>358</v>
      </c>
      <c r="H1242" s="80">
        <v>685</v>
      </c>
      <c r="I1242" s="80">
        <v>0.65700000000000003</v>
      </c>
      <c r="J1242" s="80" t="s">
        <v>439</v>
      </c>
      <c r="K1242" s="80">
        <v>47</v>
      </c>
      <c r="L1242" s="80">
        <v>0.97899999999999998</v>
      </c>
      <c r="M1242" s="80">
        <v>73</v>
      </c>
      <c r="N1242" s="80">
        <v>0.20499999999999999</v>
      </c>
    </row>
    <row r="1243" spans="1:14" ht="15.75" customHeight="1">
      <c r="A1243" s="80" t="s">
        <v>25</v>
      </c>
      <c r="B1243" s="80" t="s">
        <v>446</v>
      </c>
      <c r="C1243" s="80">
        <v>7765525</v>
      </c>
      <c r="D1243" s="80">
        <v>7912385</v>
      </c>
      <c r="E1243" s="80">
        <v>146861</v>
      </c>
      <c r="F1243" s="80">
        <v>549</v>
      </c>
      <c r="G1243" s="80">
        <v>346</v>
      </c>
      <c r="H1243" s="80">
        <v>203</v>
      </c>
      <c r="I1243" s="80">
        <v>0.37</v>
      </c>
      <c r="J1243" s="80" t="s">
        <v>439</v>
      </c>
      <c r="K1243" s="80">
        <v>33</v>
      </c>
      <c r="L1243" s="80">
        <v>0.54500000000000004</v>
      </c>
      <c r="M1243" s="80">
        <v>14</v>
      </c>
      <c r="N1243" s="80">
        <v>7.0999999999999994E-2</v>
      </c>
    </row>
    <row r="1244" spans="1:14" ht="15.75" customHeight="1">
      <c r="A1244" s="80" t="s">
        <v>25</v>
      </c>
      <c r="B1244" s="80" t="s">
        <v>446</v>
      </c>
      <c r="C1244" s="80">
        <v>7968463</v>
      </c>
      <c r="D1244" s="80">
        <v>8195570</v>
      </c>
      <c r="E1244" s="80">
        <v>227108</v>
      </c>
      <c r="F1244" s="80">
        <v>1076</v>
      </c>
      <c r="G1244" s="80">
        <v>335</v>
      </c>
      <c r="H1244" s="80">
        <v>741</v>
      </c>
      <c r="I1244" s="80">
        <v>0.68899999999999995</v>
      </c>
      <c r="J1244" s="80" t="s">
        <v>439</v>
      </c>
      <c r="K1244" s="80">
        <v>31</v>
      </c>
      <c r="L1244" s="80">
        <v>0.19400000000000001</v>
      </c>
      <c r="M1244" s="80">
        <v>43</v>
      </c>
      <c r="N1244" s="80">
        <v>0.53500000000000003</v>
      </c>
    </row>
    <row r="1245" spans="1:14" ht="15.75" customHeight="1">
      <c r="A1245" s="80" t="s">
        <v>25</v>
      </c>
      <c r="B1245" s="80" t="s">
        <v>446</v>
      </c>
      <c r="C1245" s="80">
        <v>8196161</v>
      </c>
      <c r="D1245" s="80">
        <v>8230466</v>
      </c>
      <c r="E1245" s="80">
        <v>34306</v>
      </c>
      <c r="F1245" s="80">
        <v>187</v>
      </c>
      <c r="G1245" s="80">
        <v>14</v>
      </c>
      <c r="H1245" s="80">
        <v>173</v>
      </c>
      <c r="I1245" s="80">
        <v>0.92500000000000004</v>
      </c>
      <c r="J1245" s="80" t="s">
        <v>440</v>
      </c>
      <c r="K1245" s="80">
        <v>0</v>
      </c>
      <c r="L1245" s="80" t="s">
        <v>201</v>
      </c>
      <c r="M1245" s="80">
        <v>2</v>
      </c>
      <c r="N1245" s="80">
        <v>0</v>
      </c>
    </row>
    <row r="1246" spans="1:14" ht="15.75" customHeight="1">
      <c r="A1246" s="80" t="s">
        <v>25</v>
      </c>
      <c r="B1246" s="80" t="s">
        <v>446</v>
      </c>
      <c r="C1246" s="80">
        <v>8230468</v>
      </c>
      <c r="D1246" s="80">
        <v>12095842</v>
      </c>
      <c r="E1246" s="80">
        <v>3865375</v>
      </c>
      <c r="F1246" s="80">
        <v>48781</v>
      </c>
      <c r="G1246" s="80">
        <v>25474</v>
      </c>
      <c r="H1246" s="80">
        <v>23307</v>
      </c>
      <c r="I1246" s="80">
        <v>0.47799999999999998</v>
      </c>
      <c r="J1246" s="80" t="s">
        <v>439</v>
      </c>
      <c r="K1246" s="80">
        <v>4882</v>
      </c>
      <c r="L1246" s="80">
        <v>0.93600000000000005</v>
      </c>
      <c r="M1246" s="80">
        <v>4572</v>
      </c>
      <c r="N1246" s="80">
        <v>8.0000000000000002E-3</v>
      </c>
    </row>
    <row r="1247" spans="1:14" ht="15.75" customHeight="1">
      <c r="A1247" s="80" t="s">
        <v>25</v>
      </c>
      <c r="B1247" s="80" t="s">
        <v>446</v>
      </c>
      <c r="C1247" s="80">
        <v>12112922</v>
      </c>
      <c r="D1247" s="80">
        <v>12157552</v>
      </c>
      <c r="E1247" s="80">
        <v>44631</v>
      </c>
      <c r="F1247" s="80">
        <v>604</v>
      </c>
      <c r="G1247" s="80">
        <v>371</v>
      </c>
      <c r="H1247" s="80">
        <v>233</v>
      </c>
      <c r="I1247" s="80">
        <v>0.38600000000000001</v>
      </c>
      <c r="J1247" s="80" t="s">
        <v>439</v>
      </c>
      <c r="K1247" s="80">
        <v>12</v>
      </c>
      <c r="L1247" s="80">
        <v>0.75</v>
      </c>
      <c r="M1247" s="80">
        <v>25</v>
      </c>
      <c r="N1247" s="80">
        <v>0</v>
      </c>
    </row>
    <row r="1248" spans="1:14" ht="15.75" customHeight="1">
      <c r="A1248" s="80" t="s">
        <v>25</v>
      </c>
      <c r="B1248" s="80" t="s">
        <v>446</v>
      </c>
      <c r="C1248" s="80">
        <v>12158093</v>
      </c>
      <c r="D1248" s="80">
        <v>12226511</v>
      </c>
      <c r="E1248" s="80">
        <v>68419</v>
      </c>
      <c r="F1248" s="80">
        <v>394</v>
      </c>
      <c r="G1248" s="80">
        <v>258</v>
      </c>
      <c r="H1248" s="80">
        <v>136</v>
      </c>
      <c r="I1248" s="80">
        <v>0.34499999999999997</v>
      </c>
      <c r="J1248" s="80" t="s">
        <v>439</v>
      </c>
      <c r="K1248" s="80">
        <v>27</v>
      </c>
      <c r="L1248" s="80">
        <v>0.63</v>
      </c>
      <c r="M1248" s="80">
        <v>9</v>
      </c>
      <c r="N1248" s="80">
        <v>0.33300000000000002</v>
      </c>
    </row>
    <row r="1249" spans="1:14" ht="15.75" customHeight="1">
      <c r="A1249" s="80" t="s">
        <v>25</v>
      </c>
      <c r="B1249" s="80" t="s">
        <v>446</v>
      </c>
      <c r="C1249" s="80">
        <v>12226754</v>
      </c>
      <c r="D1249" s="80">
        <v>12233917</v>
      </c>
      <c r="E1249" s="80">
        <v>7164</v>
      </c>
      <c r="F1249" s="80">
        <v>36</v>
      </c>
      <c r="G1249" s="80">
        <v>0</v>
      </c>
      <c r="H1249" s="80">
        <v>36</v>
      </c>
      <c r="I1249" s="80">
        <v>1</v>
      </c>
      <c r="J1249" s="80" t="s">
        <v>201</v>
      </c>
      <c r="K1249" s="80">
        <v>0</v>
      </c>
      <c r="L1249" s="80" t="s">
        <v>201</v>
      </c>
      <c r="M1249" s="80">
        <v>0</v>
      </c>
      <c r="N1249" s="80" t="s">
        <v>201</v>
      </c>
    </row>
    <row r="1250" spans="1:14" ht="15.75" customHeight="1">
      <c r="A1250" s="80" t="s">
        <v>25</v>
      </c>
      <c r="B1250" s="80" t="s">
        <v>446</v>
      </c>
      <c r="C1250" s="80">
        <v>12284715</v>
      </c>
      <c r="D1250" s="80">
        <v>12327290</v>
      </c>
      <c r="E1250" s="80">
        <v>42576</v>
      </c>
      <c r="F1250" s="80">
        <v>107</v>
      </c>
      <c r="G1250" s="80">
        <v>36</v>
      </c>
      <c r="H1250" s="80">
        <v>71</v>
      </c>
      <c r="I1250" s="80">
        <v>0.66400000000000003</v>
      </c>
      <c r="J1250" s="80" t="s">
        <v>439</v>
      </c>
      <c r="K1250" s="80">
        <v>6</v>
      </c>
      <c r="L1250" s="80">
        <v>0.66700000000000004</v>
      </c>
      <c r="M1250" s="80">
        <v>3</v>
      </c>
      <c r="N1250" s="80">
        <v>0</v>
      </c>
    </row>
    <row r="1251" spans="1:14" ht="15.75" customHeight="1">
      <c r="A1251" s="80" t="s">
        <v>25</v>
      </c>
      <c r="B1251" s="80" t="s">
        <v>446</v>
      </c>
      <c r="C1251" s="80">
        <v>12393488</v>
      </c>
      <c r="D1251" s="80">
        <v>12432996</v>
      </c>
      <c r="E1251" s="80">
        <v>39509</v>
      </c>
      <c r="F1251" s="80">
        <v>158</v>
      </c>
      <c r="G1251" s="80">
        <v>126</v>
      </c>
      <c r="H1251" s="80">
        <v>32</v>
      </c>
      <c r="I1251" s="80">
        <v>0.20300000000000001</v>
      </c>
      <c r="J1251" s="80" t="s">
        <v>439</v>
      </c>
      <c r="K1251" s="80">
        <v>9</v>
      </c>
      <c r="L1251" s="80">
        <v>0.77800000000000002</v>
      </c>
      <c r="M1251" s="80">
        <v>4</v>
      </c>
      <c r="N1251" s="80">
        <v>1</v>
      </c>
    </row>
    <row r="1252" spans="1:14" ht="15.75" customHeight="1">
      <c r="A1252" s="80" t="s">
        <v>25</v>
      </c>
      <c r="B1252" s="80" t="s">
        <v>446</v>
      </c>
      <c r="C1252" s="80">
        <v>12433930</v>
      </c>
      <c r="D1252" s="80">
        <v>12602620</v>
      </c>
      <c r="E1252" s="80">
        <v>168691</v>
      </c>
      <c r="F1252" s="80">
        <v>2569</v>
      </c>
      <c r="G1252" s="80">
        <v>1697</v>
      </c>
      <c r="H1252" s="80">
        <v>872</v>
      </c>
      <c r="I1252" s="80">
        <v>0.33900000000000002</v>
      </c>
      <c r="J1252" s="80" t="s">
        <v>439</v>
      </c>
      <c r="K1252" s="80">
        <v>60</v>
      </c>
      <c r="L1252" s="80">
        <v>3.3000000000000002E-2</v>
      </c>
      <c r="M1252" s="80">
        <v>13</v>
      </c>
      <c r="N1252" s="80">
        <v>0.69199999999999995</v>
      </c>
    </row>
    <row r="1253" spans="1:14" ht="15.75" customHeight="1">
      <c r="A1253" s="80" t="s">
        <v>25</v>
      </c>
      <c r="B1253" s="80" t="s">
        <v>446</v>
      </c>
      <c r="C1253" s="80">
        <v>85647473</v>
      </c>
      <c r="D1253" s="80">
        <v>85820071</v>
      </c>
      <c r="E1253" s="80">
        <v>172599</v>
      </c>
      <c r="F1253" s="80">
        <v>1458</v>
      </c>
      <c r="G1253" s="80">
        <v>968</v>
      </c>
      <c r="H1253" s="80">
        <v>490</v>
      </c>
      <c r="I1253" s="80">
        <v>0.33600000000000002</v>
      </c>
      <c r="J1253" s="80" t="s">
        <v>439</v>
      </c>
      <c r="K1253" s="80">
        <v>0</v>
      </c>
      <c r="L1253" s="80" t="s">
        <v>201</v>
      </c>
      <c r="M1253" s="80">
        <v>0</v>
      </c>
      <c r="N1253" s="80" t="s">
        <v>201</v>
      </c>
    </row>
    <row r="1254" spans="1:14" ht="15.75" customHeight="1">
      <c r="A1254" s="80" t="s">
        <v>25</v>
      </c>
      <c r="B1254" s="80" t="s">
        <v>447</v>
      </c>
      <c r="C1254" s="80">
        <v>38967861</v>
      </c>
      <c r="D1254" s="80">
        <v>39112281</v>
      </c>
      <c r="E1254" s="80">
        <v>144421</v>
      </c>
      <c r="F1254" s="80">
        <v>1257</v>
      </c>
      <c r="G1254" s="80">
        <v>898</v>
      </c>
      <c r="H1254" s="80">
        <v>359</v>
      </c>
      <c r="I1254" s="80">
        <v>0.28599999999999998</v>
      </c>
      <c r="J1254" s="80" t="s">
        <v>439</v>
      </c>
      <c r="K1254" s="80">
        <v>183</v>
      </c>
      <c r="L1254" s="80">
        <v>0.503</v>
      </c>
      <c r="M1254" s="80">
        <v>92</v>
      </c>
      <c r="N1254" s="80">
        <v>2.1999999999999999E-2</v>
      </c>
    </row>
    <row r="1255" spans="1:14" ht="15.75" customHeight="1">
      <c r="A1255" s="80" t="s">
        <v>25</v>
      </c>
      <c r="B1255" s="80" t="s">
        <v>447</v>
      </c>
      <c r="C1255" s="80">
        <v>39473588</v>
      </c>
      <c r="D1255" s="80">
        <v>39822325</v>
      </c>
      <c r="E1255" s="80">
        <v>348738</v>
      </c>
      <c r="F1255" s="80">
        <v>1007</v>
      </c>
      <c r="G1255" s="80">
        <v>763</v>
      </c>
      <c r="H1255" s="80">
        <v>244</v>
      </c>
      <c r="I1255" s="80">
        <v>0.24199999999999999</v>
      </c>
      <c r="J1255" s="80" t="s">
        <v>439</v>
      </c>
      <c r="K1255" s="80">
        <v>48</v>
      </c>
      <c r="L1255" s="80">
        <v>0.27100000000000002</v>
      </c>
      <c r="M1255" s="80">
        <v>25</v>
      </c>
      <c r="N1255" s="80">
        <v>0.52</v>
      </c>
    </row>
    <row r="1256" spans="1:14" ht="15.75" customHeight="1">
      <c r="A1256" s="80" t="s">
        <v>25</v>
      </c>
      <c r="B1256" s="80" t="s">
        <v>447</v>
      </c>
      <c r="C1256" s="80">
        <v>39822327</v>
      </c>
      <c r="D1256" s="80">
        <v>40678269</v>
      </c>
      <c r="E1256" s="80">
        <v>855943</v>
      </c>
      <c r="F1256" s="80">
        <v>1087</v>
      </c>
      <c r="G1256" s="80">
        <v>599</v>
      </c>
      <c r="H1256" s="80">
        <v>488</v>
      </c>
      <c r="I1256" s="80">
        <v>0.44900000000000001</v>
      </c>
      <c r="J1256" s="80" t="s">
        <v>439</v>
      </c>
      <c r="K1256" s="80">
        <v>91</v>
      </c>
      <c r="L1256" s="80">
        <v>0.35199999999999998</v>
      </c>
      <c r="M1256" s="80">
        <v>86</v>
      </c>
      <c r="N1256" s="80">
        <v>0.628</v>
      </c>
    </row>
    <row r="1257" spans="1:14" ht="15.75" customHeight="1">
      <c r="A1257" s="80" t="s">
        <v>25</v>
      </c>
      <c r="B1257" s="80" t="s">
        <v>447</v>
      </c>
      <c r="C1257" s="80">
        <v>40691369</v>
      </c>
      <c r="D1257" s="80">
        <v>40868523</v>
      </c>
      <c r="E1257" s="80">
        <v>177155</v>
      </c>
      <c r="F1257" s="80">
        <v>619</v>
      </c>
      <c r="G1257" s="80">
        <v>69</v>
      </c>
      <c r="H1257" s="80">
        <v>550</v>
      </c>
      <c r="I1257" s="80">
        <v>0.88900000000000001</v>
      </c>
      <c r="J1257" s="80" t="s">
        <v>440</v>
      </c>
      <c r="K1257" s="80">
        <v>3</v>
      </c>
      <c r="L1257" s="80">
        <v>0</v>
      </c>
      <c r="M1257" s="80">
        <v>31</v>
      </c>
      <c r="N1257" s="80">
        <v>0.71</v>
      </c>
    </row>
    <row r="1258" spans="1:14" ht="15.75" customHeight="1">
      <c r="A1258" s="80" t="s">
        <v>25</v>
      </c>
      <c r="B1258" s="80" t="s">
        <v>447</v>
      </c>
      <c r="C1258" s="80">
        <v>40868525</v>
      </c>
      <c r="D1258" s="80">
        <v>41128923</v>
      </c>
      <c r="E1258" s="80">
        <v>260399</v>
      </c>
      <c r="F1258" s="80">
        <v>4536</v>
      </c>
      <c r="G1258" s="80">
        <v>2497</v>
      </c>
      <c r="H1258" s="80">
        <v>2039</v>
      </c>
      <c r="I1258" s="80">
        <v>0.45</v>
      </c>
      <c r="J1258" s="80" t="s">
        <v>439</v>
      </c>
      <c r="K1258" s="80">
        <v>871</v>
      </c>
      <c r="L1258" s="80">
        <v>0.26100000000000001</v>
      </c>
      <c r="M1258" s="80">
        <v>659</v>
      </c>
      <c r="N1258" s="80">
        <v>0.89800000000000002</v>
      </c>
    </row>
    <row r="1259" spans="1:14" ht="15.75" customHeight="1">
      <c r="A1259" s="80" t="s">
        <v>25</v>
      </c>
      <c r="B1259" s="80" t="s">
        <v>447</v>
      </c>
      <c r="C1259" s="80">
        <v>41199924</v>
      </c>
      <c r="D1259" s="80">
        <v>41768332</v>
      </c>
      <c r="E1259" s="80">
        <v>568409</v>
      </c>
      <c r="F1259" s="80">
        <v>2898</v>
      </c>
      <c r="G1259" s="80">
        <v>1954</v>
      </c>
      <c r="H1259" s="80">
        <v>944</v>
      </c>
      <c r="I1259" s="80">
        <v>0.32600000000000001</v>
      </c>
      <c r="J1259" s="80" t="s">
        <v>439</v>
      </c>
      <c r="K1259" s="80">
        <v>308</v>
      </c>
      <c r="L1259" s="80">
        <v>0.53600000000000003</v>
      </c>
      <c r="M1259" s="80">
        <v>138</v>
      </c>
      <c r="N1259" s="80">
        <v>0.55100000000000005</v>
      </c>
    </row>
    <row r="1260" spans="1:14" ht="15.75" customHeight="1">
      <c r="A1260" s="80" t="s">
        <v>25</v>
      </c>
      <c r="B1260" s="80" t="s">
        <v>447</v>
      </c>
      <c r="C1260" s="80">
        <v>41768334</v>
      </c>
      <c r="D1260" s="80">
        <v>42093866</v>
      </c>
      <c r="E1260" s="80">
        <v>325533</v>
      </c>
      <c r="F1260" s="80">
        <v>713</v>
      </c>
      <c r="G1260" s="80">
        <v>81</v>
      </c>
      <c r="H1260" s="80">
        <v>632</v>
      </c>
      <c r="I1260" s="80">
        <v>0.88600000000000001</v>
      </c>
      <c r="J1260" s="80" t="s">
        <v>440</v>
      </c>
      <c r="K1260" s="80">
        <v>6</v>
      </c>
      <c r="L1260" s="80">
        <v>0.66700000000000004</v>
      </c>
      <c r="M1260" s="80">
        <v>124</v>
      </c>
      <c r="N1260" s="80">
        <v>0.51600000000000001</v>
      </c>
    </row>
    <row r="1261" spans="1:14" ht="15.75" customHeight="1">
      <c r="A1261" s="80" t="s">
        <v>25</v>
      </c>
      <c r="B1261" s="80" t="s">
        <v>447</v>
      </c>
      <c r="C1261" s="80">
        <v>42093868</v>
      </c>
      <c r="D1261" s="80">
        <v>42233869</v>
      </c>
      <c r="E1261" s="80">
        <v>140002</v>
      </c>
      <c r="F1261" s="80">
        <v>279</v>
      </c>
      <c r="G1261" s="80">
        <v>8</v>
      </c>
      <c r="H1261" s="80">
        <v>271</v>
      </c>
      <c r="I1261" s="80">
        <v>0.97099999999999997</v>
      </c>
      <c r="J1261" s="80" t="s">
        <v>440</v>
      </c>
      <c r="K1261" s="80">
        <v>0</v>
      </c>
      <c r="L1261" s="80" t="s">
        <v>201</v>
      </c>
      <c r="M1261" s="80">
        <v>3</v>
      </c>
      <c r="N1261" s="80">
        <v>0.33300000000000002</v>
      </c>
    </row>
    <row r="1262" spans="1:14" ht="15.75" customHeight="1">
      <c r="A1262" s="80" t="s">
        <v>25</v>
      </c>
      <c r="B1262" s="80" t="s">
        <v>447</v>
      </c>
      <c r="C1262" s="80">
        <v>42233872</v>
      </c>
      <c r="D1262" s="80">
        <v>42273599</v>
      </c>
      <c r="E1262" s="80">
        <v>39728</v>
      </c>
      <c r="F1262" s="80">
        <v>547</v>
      </c>
      <c r="G1262" s="80">
        <v>253</v>
      </c>
      <c r="H1262" s="80">
        <v>294</v>
      </c>
      <c r="I1262" s="80">
        <v>0.53700000000000003</v>
      </c>
      <c r="J1262" s="80" t="s">
        <v>439</v>
      </c>
      <c r="K1262" s="80">
        <v>80</v>
      </c>
      <c r="L1262" s="80">
        <v>1</v>
      </c>
      <c r="M1262" s="80">
        <v>92</v>
      </c>
      <c r="N1262" s="80">
        <v>0.152</v>
      </c>
    </row>
    <row r="1263" spans="1:14" ht="15.75" customHeight="1">
      <c r="A1263" s="80" t="s">
        <v>25</v>
      </c>
      <c r="B1263" s="80" t="s">
        <v>447</v>
      </c>
      <c r="C1263" s="80">
        <v>42273791</v>
      </c>
      <c r="D1263" s="80">
        <v>42294357</v>
      </c>
      <c r="E1263" s="80">
        <v>20567</v>
      </c>
      <c r="F1263" s="80">
        <v>217</v>
      </c>
      <c r="G1263" s="80">
        <v>135</v>
      </c>
      <c r="H1263" s="80">
        <v>82</v>
      </c>
      <c r="I1263" s="80">
        <v>0.378</v>
      </c>
      <c r="J1263" s="80" t="s">
        <v>439</v>
      </c>
      <c r="K1263" s="80">
        <v>51</v>
      </c>
      <c r="L1263" s="80">
        <v>1</v>
      </c>
      <c r="M1263" s="80">
        <v>49</v>
      </c>
      <c r="N1263" s="80">
        <v>0</v>
      </c>
    </row>
    <row r="1264" spans="1:14" ht="15.75" customHeight="1">
      <c r="A1264" s="80" t="s">
        <v>25</v>
      </c>
      <c r="B1264" s="80" t="s">
        <v>447</v>
      </c>
      <c r="C1264" s="80">
        <v>42294363</v>
      </c>
      <c r="D1264" s="80">
        <v>42321090</v>
      </c>
      <c r="E1264" s="80">
        <v>26728</v>
      </c>
      <c r="F1264" s="80">
        <v>99</v>
      </c>
      <c r="G1264" s="80">
        <v>10</v>
      </c>
      <c r="H1264" s="80">
        <v>89</v>
      </c>
      <c r="I1264" s="80">
        <v>0.89900000000000002</v>
      </c>
      <c r="J1264" s="80" t="s">
        <v>440</v>
      </c>
      <c r="K1264" s="80">
        <v>3</v>
      </c>
      <c r="L1264" s="80">
        <v>1</v>
      </c>
      <c r="M1264" s="80">
        <v>3</v>
      </c>
      <c r="N1264" s="80">
        <v>0.33300000000000002</v>
      </c>
    </row>
    <row r="1265" spans="1:14" ht="15.75" customHeight="1">
      <c r="A1265" s="80" t="s">
        <v>25</v>
      </c>
      <c r="B1265" s="80" t="s">
        <v>447</v>
      </c>
      <c r="C1265" s="80">
        <v>42321112</v>
      </c>
      <c r="D1265" s="80">
        <v>42416141</v>
      </c>
      <c r="E1265" s="80">
        <v>95030</v>
      </c>
      <c r="F1265" s="80">
        <v>961</v>
      </c>
      <c r="G1265" s="80">
        <v>368</v>
      </c>
      <c r="H1265" s="80">
        <v>593</v>
      </c>
      <c r="I1265" s="80">
        <v>0.61699999999999999</v>
      </c>
      <c r="J1265" s="80" t="s">
        <v>439</v>
      </c>
      <c r="K1265" s="80">
        <v>104</v>
      </c>
      <c r="L1265" s="80">
        <v>0.78800000000000003</v>
      </c>
      <c r="M1265" s="80">
        <v>208</v>
      </c>
      <c r="N1265" s="80">
        <v>0.5</v>
      </c>
    </row>
    <row r="1266" spans="1:14" ht="15.75" customHeight="1">
      <c r="A1266" s="80" t="s">
        <v>25</v>
      </c>
      <c r="B1266" s="80" t="s">
        <v>447</v>
      </c>
      <c r="C1266" s="80">
        <v>42420194</v>
      </c>
      <c r="D1266" s="80">
        <v>42574060</v>
      </c>
      <c r="E1266" s="80">
        <v>153867</v>
      </c>
      <c r="F1266" s="80">
        <v>991</v>
      </c>
      <c r="G1266" s="80">
        <v>676</v>
      </c>
      <c r="H1266" s="80">
        <v>315</v>
      </c>
      <c r="I1266" s="80">
        <v>0.318</v>
      </c>
      <c r="J1266" s="80" t="s">
        <v>439</v>
      </c>
      <c r="K1266" s="80">
        <v>10</v>
      </c>
      <c r="L1266" s="80">
        <v>0.4</v>
      </c>
      <c r="M1266" s="80">
        <v>5</v>
      </c>
      <c r="N1266" s="80">
        <v>1</v>
      </c>
    </row>
    <row r="1267" spans="1:14" ht="15.75" customHeight="1">
      <c r="A1267" s="80" t="s">
        <v>25</v>
      </c>
      <c r="B1267" s="80" t="s">
        <v>447</v>
      </c>
      <c r="C1267" s="80">
        <v>42632195</v>
      </c>
      <c r="D1267" s="80">
        <v>42661718</v>
      </c>
      <c r="E1267" s="80">
        <v>29524</v>
      </c>
      <c r="F1267" s="80">
        <v>40</v>
      </c>
      <c r="G1267" s="80">
        <v>39</v>
      </c>
      <c r="H1267" s="80">
        <v>1</v>
      </c>
      <c r="I1267" s="80">
        <v>2.5000000000000001E-2</v>
      </c>
      <c r="J1267" s="80" t="s">
        <v>201</v>
      </c>
      <c r="K1267" s="80">
        <v>0</v>
      </c>
      <c r="L1267" s="80" t="s">
        <v>201</v>
      </c>
      <c r="M1267" s="80">
        <v>0</v>
      </c>
      <c r="N1267" s="80" t="s">
        <v>201</v>
      </c>
    </row>
    <row r="1268" spans="1:14" ht="15.75" customHeight="1">
      <c r="A1268" s="80" t="s">
        <v>25</v>
      </c>
      <c r="B1268" s="80" t="s">
        <v>447</v>
      </c>
      <c r="C1268" s="80">
        <v>43175116</v>
      </c>
      <c r="D1268" s="80">
        <v>43189572</v>
      </c>
      <c r="E1268" s="80">
        <v>14457</v>
      </c>
      <c r="F1268" s="80">
        <v>170</v>
      </c>
      <c r="G1268" s="80">
        <v>135</v>
      </c>
      <c r="H1268" s="80">
        <v>35</v>
      </c>
      <c r="I1268" s="80">
        <v>0.20599999999999999</v>
      </c>
      <c r="J1268" s="80" t="s">
        <v>439</v>
      </c>
      <c r="K1268" s="80">
        <v>48</v>
      </c>
      <c r="L1268" s="80">
        <v>0.125</v>
      </c>
      <c r="M1268" s="80">
        <v>23</v>
      </c>
      <c r="N1268" s="80">
        <v>1</v>
      </c>
    </row>
    <row r="1269" spans="1:14" ht="15.75" customHeight="1">
      <c r="A1269" s="80" t="s">
        <v>25</v>
      </c>
      <c r="B1269" s="80" t="s">
        <v>447</v>
      </c>
      <c r="C1269" s="80">
        <v>60518635</v>
      </c>
      <c r="D1269" s="80">
        <v>60869743</v>
      </c>
      <c r="E1269" s="80">
        <v>351109</v>
      </c>
      <c r="F1269" s="80">
        <v>708</v>
      </c>
      <c r="G1269" s="80">
        <v>31</v>
      </c>
      <c r="H1269" s="80">
        <v>677</v>
      </c>
      <c r="I1269" s="80">
        <v>0.95599999999999996</v>
      </c>
      <c r="J1269" s="80" t="s">
        <v>440</v>
      </c>
      <c r="K1269" s="80">
        <v>6</v>
      </c>
      <c r="L1269" s="80">
        <v>0.66700000000000004</v>
      </c>
      <c r="M1269" s="80">
        <v>27</v>
      </c>
      <c r="N1269" s="80">
        <v>0.25900000000000001</v>
      </c>
    </row>
    <row r="1270" spans="1:14" ht="15.75" customHeight="1">
      <c r="A1270" s="80" t="s">
        <v>25</v>
      </c>
      <c r="B1270" s="80" t="s">
        <v>447</v>
      </c>
      <c r="C1270" s="80">
        <v>61128340</v>
      </c>
      <c r="D1270" s="80">
        <v>61231967</v>
      </c>
      <c r="E1270" s="80">
        <v>103628</v>
      </c>
      <c r="F1270" s="80">
        <v>252</v>
      </c>
      <c r="G1270" s="80">
        <v>128</v>
      </c>
      <c r="H1270" s="80">
        <v>124</v>
      </c>
      <c r="I1270" s="80">
        <v>0.49199999999999999</v>
      </c>
      <c r="J1270" s="80" t="s">
        <v>439</v>
      </c>
      <c r="K1270" s="80">
        <v>18</v>
      </c>
      <c r="L1270" s="80">
        <v>0</v>
      </c>
      <c r="M1270" s="80">
        <v>11</v>
      </c>
      <c r="N1270" s="80">
        <v>0.81799999999999995</v>
      </c>
    </row>
    <row r="1271" spans="1:14" ht="15.75" customHeight="1">
      <c r="A1271" s="80" t="s">
        <v>25</v>
      </c>
      <c r="B1271" s="80" t="s">
        <v>447</v>
      </c>
      <c r="C1271" s="80">
        <v>61281966</v>
      </c>
      <c r="D1271" s="80">
        <v>61468809</v>
      </c>
      <c r="E1271" s="80">
        <v>186844</v>
      </c>
      <c r="F1271" s="80">
        <v>137</v>
      </c>
      <c r="G1271" s="80">
        <v>4</v>
      </c>
      <c r="H1271" s="80">
        <v>133</v>
      </c>
      <c r="I1271" s="80">
        <v>0.97099999999999997</v>
      </c>
      <c r="J1271" s="80" t="s">
        <v>440</v>
      </c>
      <c r="K1271" s="80">
        <v>0</v>
      </c>
      <c r="L1271" s="80" t="s">
        <v>201</v>
      </c>
      <c r="M1271" s="80">
        <v>2</v>
      </c>
      <c r="N1271" s="80">
        <v>0</v>
      </c>
    </row>
    <row r="1272" spans="1:14" ht="15.75" customHeight="1">
      <c r="A1272" s="80" t="s">
        <v>25</v>
      </c>
      <c r="B1272" s="80" t="s">
        <v>447</v>
      </c>
      <c r="C1272" s="80">
        <v>61785368</v>
      </c>
      <c r="D1272" s="80">
        <v>62149739</v>
      </c>
      <c r="E1272" s="80">
        <v>364372</v>
      </c>
      <c r="F1272" s="80">
        <v>553</v>
      </c>
      <c r="G1272" s="80">
        <v>143</v>
      </c>
      <c r="H1272" s="80">
        <v>410</v>
      </c>
      <c r="I1272" s="80">
        <v>0.74099999999999999</v>
      </c>
      <c r="J1272" s="80" t="s">
        <v>439</v>
      </c>
      <c r="K1272" s="80">
        <v>21</v>
      </c>
      <c r="L1272" s="80">
        <v>0.71399999999999997</v>
      </c>
      <c r="M1272" s="80">
        <v>40</v>
      </c>
      <c r="N1272" s="80">
        <v>0.375</v>
      </c>
    </row>
    <row r="1273" spans="1:14" ht="15.75" customHeight="1">
      <c r="A1273" s="80" t="s">
        <v>25</v>
      </c>
      <c r="B1273" s="80" t="s">
        <v>447</v>
      </c>
      <c r="C1273" s="80">
        <v>62249738</v>
      </c>
      <c r="D1273" s="80">
        <v>62748833</v>
      </c>
      <c r="E1273" s="80">
        <v>499096</v>
      </c>
      <c r="F1273" s="80">
        <v>421</v>
      </c>
      <c r="G1273" s="80">
        <v>250</v>
      </c>
      <c r="H1273" s="80">
        <v>171</v>
      </c>
      <c r="I1273" s="80">
        <v>0.40600000000000003</v>
      </c>
      <c r="J1273" s="80" t="s">
        <v>439</v>
      </c>
      <c r="K1273" s="80">
        <v>6</v>
      </c>
      <c r="L1273" s="80">
        <v>0</v>
      </c>
      <c r="M1273" s="80">
        <v>9</v>
      </c>
      <c r="N1273" s="80">
        <v>0.55600000000000005</v>
      </c>
    </row>
    <row r="1274" spans="1:14" ht="15.75" customHeight="1">
      <c r="A1274" s="80" t="s">
        <v>25</v>
      </c>
      <c r="B1274" s="80" t="s">
        <v>447</v>
      </c>
      <c r="C1274" s="80">
        <v>62798832</v>
      </c>
      <c r="D1274" s="80">
        <v>63202863</v>
      </c>
      <c r="E1274" s="80">
        <v>404032</v>
      </c>
      <c r="F1274" s="80">
        <v>1727</v>
      </c>
      <c r="G1274" s="80">
        <v>922</v>
      </c>
      <c r="H1274" s="80">
        <v>805</v>
      </c>
      <c r="I1274" s="80">
        <v>0.46600000000000003</v>
      </c>
      <c r="J1274" s="80" t="s">
        <v>439</v>
      </c>
      <c r="K1274" s="80">
        <v>149</v>
      </c>
      <c r="L1274" s="80">
        <v>0.39600000000000002</v>
      </c>
      <c r="M1274" s="80">
        <v>116</v>
      </c>
      <c r="N1274" s="80">
        <v>0.46600000000000003</v>
      </c>
    </row>
    <row r="1275" spans="1:14" ht="15.75" customHeight="1">
      <c r="A1275" s="80" t="s">
        <v>25</v>
      </c>
      <c r="B1275" s="80" t="s">
        <v>447</v>
      </c>
      <c r="C1275" s="80">
        <v>63252862</v>
      </c>
      <c r="D1275" s="80">
        <v>63492265</v>
      </c>
      <c r="E1275" s="80">
        <v>239404</v>
      </c>
      <c r="F1275" s="80">
        <v>706</v>
      </c>
      <c r="G1275" s="80">
        <v>374</v>
      </c>
      <c r="H1275" s="80">
        <v>332</v>
      </c>
      <c r="I1275" s="80">
        <v>0.47</v>
      </c>
      <c r="J1275" s="80" t="s">
        <v>439</v>
      </c>
      <c r="K1275" s="80">
        <v>42</v>
      </c>
      <c r="L1275" s="80">
        <v>0.42899999999999999</v>
      </c>
      <c r="M1275" s="80">
        <v>56</v>
      </c>
      <c r="N1275" s="80">
        <v>0.44600000000000001</v>
      </c>
    </row>
    <row r="1276" spans="1:14" ht="15.75" customHeight="1">
      <c r="A1276" s="80" t="s">
        <v>25</v>
      </c>
      <c r="B1276" s="80" t="s">
        <v>447</v>
      </c>
      <c r="C1276" s="80">
        <v>63542264</v>
      </c>
      <c r="D1276" s="80">
        <v>63777033</v>
      </c>
      <c r="E1276" s="80">
        <v>234770</v>
      </c>
      <c r="F1276" s="80">
        <v>1147</v>
      </c>
      <c r="G1276" s="80">
        <v>55</v>
      </c>
      <c r="H1276" s="80">
        <v>1092</v>
      </c>
      <c r="I1276" s="80">
        <v>0.95199999999999996</v>
      </c>
      <c r="J1276" s="80" t="s">
        <v>440</v>
      </c>
      <c r="K1276" s="80">
        <v>2</v>
      </c>
      <c r="L1276" s="80">
        <v>0</v>
      </c>
      <c r="M1276" s="80">
        <v>37</v>
      </c>
      <c r="N1276" s="80">
        <v>0.432</v>
      </c>
    </row>
    <row r="1277" spans="1:14" ht="15.75" customHeight="1">
      <c r="A1277" s="80" t="s">
        <v>25</v>
      </c>
      <c r="B1277" s="80" t="s">
        <v>447</v>
      </c>
      <c r="C1277" s="80">
        <v>63784194</v>
      </c>
      <c r="D1277" s="80">
        <v>63836260</v>
      </c>
      <c r="E1277" s="80">
        <v>52067</v>
      </c>
      <c r="F1277" s="80">
        <v>1036</v>
      </c>
      <c r="G1277" s="80">
        <v>286</v>
      </c>
      <c r="H1277" s="80">
        <v>750</v>
      </c>
      <c r="I1277" s="80">
        <v>0.72399999999999998</v>
      </c>
      <c r="J1277" s="80" t="s">
        <v>439</v>
      </c>
      <c r="K1277" s="80">
        <v>151</v>
      </c>
      <c r="L1277" s="80">
        <v>0.70199999999999996</v>
      </c>
      <c r="M1277" s="80">
        <v>354</v>
      </c>
      <c r="N1277" s="80">
        <v>0.35</v>
      </c>
    </row>
    <row r="1278" spans="1:14" ht="15.75" customHeight="1">
      <c r="A1278" s="80" t="s">
        <v>25</v>
      </c>
      <c r="B1278" s="80" t="s">
        <v>447</v>
      </c>
      <c r="C1278" s="80">
        <v>63836660</v>
      </c>
      <c r="D1278" s="80">
        <v>63918448</v>
      </c>
      <c r="E1278" s="80">
        <v>81789</v>
      </c>
      <c r="F1278" s="80">
        <v>676</v>
      </c>
      <c r="G1278" s="80">
        <v>78</v>
      </c>
      <c r="H1278" s="80">
        <v>598</v>
      </c>
      <c r="I1278" s="80">
        <v>0.88500000000000001</v>
      </c>
      <c r="J1278" s="80" t="s">
        <v>440</v>
      </c>
      <c r="K1278" s="80">
        <v>23</v>
      </c>
      <c r="L1278" s="80">
        <v>1</v>
      </c>
      <c r="M1278" s="80">
        <v>40</v>
      </c>
      <c r="N1278" s="80">
        <v>0.35</v>
      </c>
    </row>
    <row r="1279" spans="1:14" ht="15.75" customHeight="1">
      <c r="A1279" s="80" t="s">
        <v>25</v>
      </c>
      <c r="B1279" s="80" t="s">
        <v>447</v>
      </c>
      <c r="C1279" s="80">
        <v>63968447</v>
      </c>
      <c r="D1279" s="80">
        <v>64135014</v>
      </c>
      <c r="E1279" s="80">
        <v>166568</v>
      </c>
      <c r="F1279" s="80">
        <v>1131</v>
      </c>
      <c r="G1279" s="80">
        <v>44</v>
      </c>
      <c r="H1279" s="80">
        <v>1087</v>
      </c>
      <c r="I1279" s="80">
        <v>0.96099999999999997</v>
      </c>
      <c r="J1279" s="80" t="s">
        <v>440</v>
      </c>
      <c r="K1279" s="80">
        <v>3</v>
      </c>
      <c r="L1279" s="80">
        <v>0.33300000000000002</v>
      </c>
      <c r="M1279" s="80">
        <v>86</v>
      </c>
      <c r="N1279" s="80">
        <v>0.51200000000000001</v>
      </c>
    </row>
    <row r="1280" spans="1:14" ht="15.75" customHeight="1">
      <c r="A1280" s="80" t="s">
        <v>25</v>
      </c>
      <c r="B1280" s="80" t="s">
        <v>447</v>
      </c>
      <c r="C1280" s="80">
        <v>65645191</v>
      </c>
      <c r="D1280" s="80">
        <v>66183068</v>
      </c>
      <c r="E1280" s="80">
        <v>537878</v>
      </c>
      <c r="F1280" s="80">
        <v>908</v>
      </c>
      <c r="G1280" s="80">
        <v>413</v>
      </c>
      <c r="H1280" s="80">
        <v>495</v>
      </c>
      <c r="I1280" s="80">
        <v>0.54500000000000004</v>
      </c>
      <c r="J1280" s="80" t="s">
        <v>439</v>
      </c>
      <c r="K1280" s="80">
        <v>20</v>
      </c>
      <c r="L1280" s="80">
        <v>0.55000000000000004</v>
      </c>
      <c r="M1280" s="80">
        <v>50</v>
      </c>
      <c r="N1280" s="80">
        <v>0.64</v>
      </c>
    </row>
    <row r="1281" spans="1:14" ht="15.75" customHeight="1">
      <c r="A1281" s="80" t="s">
        <v>25</v>
      </c>
      <c r="B1281" s="80" t="s">
        <v>447</v>
      </c>
      <c r="C1281" s="80">
        <v>66352225</v>
      </c>
      <c r="D1281" s="80">
        <v>66391388</v>
      </c>
      <c r="E1281" s="80">
        <v>39164</v>
      </c>
      <c r="F1281" s="80">
        <v>53</v>
      </c>
      <c r="G1281" s="80">
        <v>6</v>
      </c>
      <c r="H1281" s="80">
        <v>47</v>
      </c>
      <c r="I1281" s="80">
        <v>0.88700000000000001</v>
      </c>
      <c r="J1281" s="80" t="s">
        <v>440</v>
      </c>
      <c r="K1281" s="80">
        <v>0</v>
      </c>
      <c r="L1281" s="80" t="s">
        <v>201</v>
      </c>
      <c r="M1281" s="80">
        <v>0</v>
      </c>
      <c r="N1281" s="80" t="s">
        <v>201</v>
      </c>
    </row>
    <row r="1282" spans="1:14" ht="15.75" customHeight="1">
      <c r="A1282" s="80" t="s">
        <v>25</v>
      </c>
      <c r="B1282" s="80" t="s">
        <v>447</v>
      </c>
      <c r="C1282" s="80">
        <v>66591387</v>
      </c>
      <c r="D1282" s="80">
        <v>67920553</v>
      </c>
      <c r="E1282" s="80">
        <v>1329167</v>
      </c>
      <c r="F1282" s="80">
        <v>3046</v>
      </c>
      <c r="G1282" s="80">
        <v>2293</v>
      </c>
      <c r="H1282" s="80">
        <v>753</v>
      </c>
      <c r="I1282" s="80">
        <v>0.247</v>
      </c>
      <c r="J1282" s="80" t="s">
        <v>439</v>
      </c>
      <c r="K1282" s="80">
        <v>282</v>
      </c>
      <c r="L1282" s="80">
        <v>0.57099999999999995</v>
      </c>
      <c r="M1282" s="80">
        <v>98</v>
      </c>
      <c r="N1282" s="80">
        <v>0.30599999999999999</v>
      </c>
    </row>
    <row r="1283" spans="1:14" ht="15.75" customHeight="1">
      <c r="A1283" s="80" t="s">
        <v>25</v>
      </c>
      <c r="B1283" s="80" t="s">
        <v>447</v>
      </c>
      <c r="C1283" s="80">
        <v>123979132</v>
      </c>
      <c r="D1283" s="80">
        <v>123993326</v>
      </c>
      <c r="E1283" s="80">
        <v>14195</v>
      </c>
      <c r="F1283" s="80">
        <v>158</v>
      </c>
      <c r="G1283" s="80">
        <v>79</v>
      </c>
      <c r="H1283" s="80">
        <v>79</v>
      </c>
      <c r="I1283" s="80">
        <v>0.5</v>
      </c>
      <c r="J1283" s="80" t="s">
        <v>439</v>
      </c>
      <c r="K1283" s="80">
        <v>4</v>
      </c>
      <c r="L1283" s="80">
        <v>0</v>
      </c>
      <c r="M1283" s="80">
        <v>4</v>
      </c>
      <c r="N1283" s="80">
        <v>1</v>
      </c>
    </row>
    <row r="1284" spans="1:14" ht="15.75" customHeight="1">
      <c r="A1284" s="80" t="s">
        <v>25</v>
      </c>
      <c r="B1284" s="80" t="s">
        <v>448</v>
      </c>
      <c r="C1284" s="80">
        <v>4963342</v>
      </c>
      <c r="D1284" s="80">
        <v>5003451</v>
      </c>
      <c r="E1284" s="80">
        <v>40110</v>
      </c>
      <c r="F1284" s="80">
        <v>305</v>
      </c>
      <c r="G1284" s="80">
        <v>153</v>
      </c>
      <c r="H1284" s="80">
        <v>152</v>
      </c>
      <c r="I1284" s="80">
        <v>0.498</v>
      </c>
      <c r="J1284" s="80" t="s">
        <v>439</v>
      </c>
      <c r="K1284" s="80">
        <v>31</v>
      </c>
      <c r="L1284" s="80">
        <v>0</v>
      </c>
      <c r="M1284" s="80">
        <v>40</v>
      </c>
      <c r="N1284" s="80">
        <v>1</v>
      </c>
    </row>
    <row r="1285" spans="1:14" ht="15.75" customHeight="1">
      <c r="A1285" s="80" t="s">
        <v>25</v>
      </c>
      <c r="B1285" s="80" t="s">
        <v>448</v>
      </c>
      <c r="C1285" s="80">
        <v>37105154</v>
      </c>
      <c r="D1285" s="80">
        <v>37113528</v>
      </c>
      <c r="E1285" s="80">
        <v>8375</v>
      </c>
      <c r="F1285" s="80">
        <v>72</v>
      </c>
      <c r="G1285" s="80">
        <v>35</v>
      </c>
      <c r="H1285" s="80">
        <v>37</v>
      </c>
      <c r="I1285" s="80">
        <v>0.51400000000000001</v>
      </c>
      <c r="J1285" s="80" t="s">
        <v>439</v>
      </c>
      <c r="K1285" s="80">
        <v>0</v>
      </c>
      <c r="L1285" s="80" t="s">
        <v>201</v>
      </c>
      <c r="M1285" s="80">
        <v>4</v>
      </c>
      <c r="N1285" s="80">
        <v>0</v>
      </c>
    </row>
    <row r="1286" spans="1:14" ht="15.75" customHeight="1">
      <c r="A1286" s="80" t="s">
        <v>25</v>
      </c>
      <c r="B1286" s="80" t="s">
        <v>448</v>
      </c>
      <c r="C1286" s="80">
        <v>38901868</v>
      </c>
      <c r="D1286" s="80">
        <v>38920239</v>
      </c>
      <c r="E1286" s="80">
        <v>18372</v>
      </c>
      <c r="F1286" s="80">
        <v>508</v>
      </c>
      <c r="G1286" s="80">
        <v>300</v>
      </c>
      <c r="H1286" s="80">
        <v>208</v>
      </c>
      <c r="I1286" s="80">
        <v>0.40899999999999997</v>
      </c>
      <c r="J1286" s="80" t="s">
        <v>439</v>
      </c>
      <c r="K1286" s="80">
        <v>20</v>
      </c>
      <c r="L1286" s="80">
        <v>0.4</v>
      </c>
      <c r="M1286" s="80">
        <v>1</v>
      </c>
      <c r="N1286" s="80">
        <v>0</v>
      </c>
    </row>
    <row r="1287" spans="1:14" ht="15.75" customHeight="1">
      <c r="A1287" s="80" t="s">
        <v>25</v>
      </c>
      <c r="B1287" s="80" t="s">
        <v>448</v>
      </c>
      <c r="C1287" s="80">
        <v>38942612</v>
      </c>
      <c r="D1287" s="80">
        <v>38966688</v>
      </c>
      <c r="E1287" s="80">
        <v>24077</v>
      </c>
      <c r="F1287" s="80">
        <v>221</v>
      </c>
      <c r="G1287" s="80">
        <v>167</v>
      </c>
      <c r="H1287" s="80">
        <v>54</v>
      </c>
      <c r="I1287" s="80">
        <v>0.24399999999999999</v>
      </c>
      <c r="J1287" s="80" t="s">
        <v>439</v>
      </c>
      <c r="K1287" s="80">
        <v>70</v>
      </c>
      <c r="L1287" s="80">
        <v>0.28599999999999998</v>
      </c>
      <c r="M1287" s="80">
        <v>36</v>
      </c>
      <c r="N1287" s="80">
        <v>0.83299999999999996</v>
      </c>
    </row>
    <row r="1288" spans="1:14" ht="15.75" customHeight="1">
      <c r="A1288" s="80" t="s">
        <v>25</v>
      </c>
      <c r="B1288" s="80" t="s">
        <v>448</v>
      </c>
      <c r="C1288" s="80">
        <v>41843713</v>
      </c>
      <c r="D1288" s="80">
        <v>41916266</v>
      </c>
      <c r="E1288" s="80">
        <v>72554</v>
      </c>
      <c r="F1288" s="80">
        <v>11262</v>
      </c>
      <c r="G1288" s="80">
        <v>7239</v>
      </c>
      <c r="H1288" s="80">
        <v>4023</v>
      </c>
      <c r="I1288" s="80">
        <v>0.35699999999999998</v>
      </c>
      <c r="J1288" s="80" t="s">
        <v>439</v>
      </c>
      <c r="K1288" s="80">
        <v>1764</v>
      </c>
      <c r="L1288" s="80">
        <v>0.52400000000000002</v>
      </c>
      <c r="M1288" s="80">
        <v>937</v>
      </c>
      <c r="N1288" s="80">
        <v>0.69399999999999995</v>
      </c>
    </row>
    <row r="1289" spans="1:14" ht="15.75" customHeight="1">
      <c r="A1289" s="80" t="s">
        <v>25</v>
      </c>
      <c r="B1289" s="80" t="s">
        <v>448</v>
      </c>
      <c r="C1289" s="80">
        <v>47870368</v>
      </c>
      <c r="D1289" s="80">
        <v>47966748</v>
      </c>
      <c r="E1289" s="80">
        <v>96381</v>
      </c>
      <c r="F1289" s="80">
        <v>375</v>
      </c>
      <c r="G1289" s="80">
        <v>258</v>
      </c>
      <c r="H1289" s="80">
        <v>117</v>
      </c>
      <c r="I1289" s="80">
        <v>0.312</v>
      </c>
      <c r="J1289" s="80" t="s">
        <v>439</v>
      </c>
      <c r="K1289" s="80">
        <v>14</v>
      </c>
      <c r="L1289" s="80">
        <v>0.42899999999999999</v>
      </c>
      <c r="M1289" s="80">
        <v>7</v>
      </c>
      <c r="N1289" s="80">
        <v>0.71399999999999997</v>
      </c>
    </row>
    <row r="1290" spans="1:14" ht="15.75" customHeight="1">
      <c r="A1290" s="80" t="s">
        <v>25</v>
      </c>
      <c r="B1290" s="80" t="s">
        <v>448</v>
      </c>
      <c r="C1290" s="80">
        <v>48060520</v>
      </c>
      <c r="D1290" s="80">
        <v>48098332</v>
      </c>
      <c r="E1290" s="80">
        <v>37813</v>
      </c>
      <c r="F1290" s="80">
        <v>49</v>
      </c>
      <c r="G1290" s="80">
        <v>43</v>
      </c>
      <c r="H1290" s="80">
        <v>6</v>
      </c>
      <c r="I1290" s="80">
        <v>0.122</v>
      </c>
      <c r="J1290" s="80" t="s">
        <v>201</v>
      </c>
      <c r="K1290" s="80">
        <v>11</v>
      </c>
      <c r="L1290" s="80">
        <v>0.36399999999999999</v>
      </c>
      <c r="M1290" s="80">
        <v>0</v>
      </c>
      <c r="N1290" s="80" t="s">
        <v>201</v>
      </c>
    </row>
    <row r="1291" spans="1:14" ht="15.75" customHeight="1">
      <c r="A1291" s="80" t="s">
        <v>25</v>
      </c>
      <c r="B1291" s="80" t="s">
        <v>448</v>
      </c>
      <c r="C1291" s="80">
        <v>50751431</v>
      </c>
      <c r="D1291" s="80">
        <v>50776265</v>
      </c>
      <c r="E1291" s="80">
        <v>24835</v>
      </c>
      <c r="F1291" s="80">
        <v>232</v>
      </c>
      <c r="G1291" s="80">
        <v>167</v>
      </c>
      <c r="H1291" s="80">
        <v>65</v>
      </c>
      <c r="I1291" s="80">
        <v>0.28000000000000003</v>
      </c>
      <c r="J1291" s="80" t="s">
        <v>439</v>
      </c>
      <c r="K1291" s="80">
        <v>39</v>
      </c>
      <c r="L1291" s="80">
        <v>0.38500000000000001</v>
      </c>
      <c r="M1291" s="80">
        <v>18</v>
      </c>
      <c r="N1291" s="80">
        <v>0.222</v>
      </c>
    </row>
    <row r="1292" spans="1:14" ht="15.75" customHeight="1">
      <c r="A1292" s="80" t="s">
        <v>25</v>
      </c>
      <c r="B1292" s="80" t="s">
        <v>448</v>
      </c>
      <c r="C1292" s="80">
        <v>55007488</v>
      </c>
      <c r="D1292" s="80">
        <v>55013651</v>
      </c>
      <c r="E1292" s="80">
        <v>6164</v>
      </c>
      <c r="F1292" s="80">
        <v>29</v>
      </c>
      <c r="G1292" s="80">
        <v>29</v>
      </c>
      <c r="H1292" s="80">
        <v>0</v>
      </c>
      <c r="I1292" s="80">
        <v>0</v>
      </c>
      <c r="J1292" s="80" t="s">
        <v>201</v>
      </c>
      <c r="K1292" s="80">
        <v>1</v>
      </c>
      <c r="L1292" s="80">
        <v>0</v>
      </c>
      <c r="M1292" s="80">
        <v>0</v>
      </c>
      <c r="N1292" s="80" t="s">
        <v>201</v>
      </c>
    </row>
    <row r="1293" spans="1:14" ht="15.75" customHeight="1">
      <c r="A1293" s="80" t="s">
        <v>25</v>
      </c>
      <c r="B1293" s="80" t="s">
        <v>448</v>
      </c>
      <c r="C1293" s="80">
        <v>87438086</v>
      </c>
      <c r="D1293" s="80">
        <v>87474115</v>
      </c>
      <c r="E1293" s="80">
        <v>36030</v>
      </c>
      <c r="F1293" s="80">
        <v>137</v>
      </c>
      <c r="G1293" s="80">
        <v>88</v>
      </c>
      <c r="H1293" s="80">
        <v>49</v>
      </c>
      <c r="I1293" s="80">
        <v>0.35799999999999998</v>
      </c>
      <c r="J1293" s="80" t="s">
        <v>439</v>
      </c>
      <c r="K1293" s="80">
        <v>0</v>
      </c>
      <c r="L1293" s="80" t="s">
        <v>201</v>
      </c>
      <c r="M1293" s="80">
        <v>0</v>
      </c>
      <c r="N1293" s="80" t="s">
        <v>201</v>
      </c>
    </row>
    <row r="1294" spans="1:14" ht="15.75" customHeight="1">
      <c r="A1294" s="80" t="s">
        <v>25</v>
      </c>
      <c r="B1294" s="80" t="s">
        <v>448</v>
      </c>
      <c r="C1294" s="80">
        <v>91443234</v>
      </c>
      <c r="D1294" s="80">
        <v>91446667</v>
      </c>
      <c r="E1294" s="80">
        <v>3434</v>
      </c>
      <c r="F1294" s="80">
        <v>28</v>
      </c>
      <c r="G1294" s="80">
        <v>0</v>
      </c>
      <c r="H1294" s="80">
        <v>28</v>
      </c>
      <c r="I1294" s="80">
        <v>1</v>
      </c>
      <c r="J1294" s="80" t="s">
        <v>201</v>
      </c>
      <c r="K1294" s="80">
        <v>0</v>
      </c>
      <c r="L1294" s="80" t="s">
        <v>201</v>
      </c>
      <c r="M1294" s="80">
        <v>0</v>
      </c>
      <c r="N1294" s="80" t="s">
        <v>201</v>
      </c>
    </row>
    <row r="1295" spans="1:14" ht="15.75" customHeight="1">
      <c r="A1295" s="80" t="s">
        <v>25</v>
      </c>
      <c r="B1295" s="80" t="s">
        <v>448</v>
      </c>
      <c r="C1295" s="80">
        <v>103197179</v>
      </c>
      <c r="D1295" s="80">
        <v>103206143</v>
      </c>
      <c r="E1295" s="80">
        <v>8965</v>
      </c>
      <c r="F1295" s="80">
        <v>120</v>
      </c>
      <c r="G1295" s="80">
        <v>80</v>
      </c>
      <c r="H1295" s="80">
        <v>40</v>
      </c>
      <c r="I1295" s="80">
        <v>0.33300000000000002</v>
      </c>
      <c r="J1295" s="80" t="s">
        <v>439</v>
      </c>
      <c r="K1295" s="80">
        <v>7</v>
      </c>
      <c r="L1295" s="80">
        <v>0.28599999999999998</v>
      </c>
      <c r="M1295" s="80">
        <v>5</v>
      </c>
      <c r="N1295" s="80">
        <v>1</v>
      </c>
    </row>
    <row r="1296" spans="1:14" ht="15.75" customHeight="1">
      <c r="A1296" s="80" t="s">
        <v>25</v>
      </c>
      <c r="B1296" s="80" t="s">
        <v>448</v>
      </c>
      <c r="C1296" s="80">
        <v>103250876</v>
      </c>
      <c r="D1296" s="80">
        <v>103251323</v>
      </c>
      <c r="E1296" s="80">
        <v>448</v>
      </c>
      <c r="F1296" s="80">
        <v>17</v>
      </c>
      <c r="G1296" s="80">
        <v>14</v>
      </c>
      <c r="H1296" s="80">
        <v>3</v>
      </c>
      <c r="I1296" s="80">
        <v>0.17599999999999999</v>
      </c>
      <c r="J1296" s="80" t="s">
        <v>201</v>
      </c>
      <c r="K1296" s="80">
        <v>0</v>
      </c>
      <c r="L1296" s="80" t="s">
        <v>201</v>
      </c>
      <c r="M1296" s="80">
        <v>0</v>
      </c>
      <c r="N1296" s="80" t="s">
        <v>201</v>
      </c>
    </row>
    <row r="1297" spans="1:14" ht="15.75" customHeight="1">
      <c r="A1297" s="80" t="s">
        <v>25</v>
      </c>
      <c r="B1297" s="80" t="s">
        <v>448</v>
      </c>
      <c r="C1297" s="80">
        <v>133687141</v>
      </c>
      <c r="D1297" s="80">
        <v>133690467</v>
      </c>
      <c r="E1297" s="80">
        <v>3327</v>
      </c>
      <c r="F1297" s="80">
        <v>1077</v>
      </c>
      <c r="G1297" s="80">
        <v>558</v>
      </c>
      <c r="H1297" s="80">
        <v>519</v>
      </c>
      <c r="I1297" s="80">
        <v>0.48199999999999998</v>
      </c>
      <c r="J1297" s="80" t="s">
        <v>439</v>
      </c>
      <c r="K1297" s="80">
        <v>105</v>
      </c>
      <c r="L1297" s="80">
        <v>0.51400000000000001</v>
      </c>
      <c r="M1297" s="80">
        <v>74</v>
      </c>
      <c r="N1297" s="80">
        <v>0.58099999999999996</v>
      </c>
    </row>
    <row r="1298" spans="1:14" ht="15.75" customHeight="1">
      <c r="A1298" s="80" t="s">
        <v>25</v>
      </c>
      <c r="B1298" s="80" t="s">
        <v>449</v>
      </c>
      <c r="C1298" s="80">
        <v>311349</v>
      </c>
      <c r="D1298" s="80">
        <v>319319</v>
      </c>
      <c r="E1298" s="80">
        <v>7971</v>
      </c>
      <c r="F1298" s="80">
        <v>110</v>
      </c>
      <c r="G1298" s="80">
        <v>4</v>
      </c>
      <c r="H1298" s="80">
        <v>106</v>
      </c>
      <c r="I1298" s="80">
        <v>0.96399999999999997</v>
      </c>
      <c r="J1298" s="80" t="s">
        <v>440</v>
      </c>
      <c r="K1298" s="80">
        <v>0</v>
      </c>
      <c r="L1298" s="80" t="s">
        <v>201</v>
      </c>
      <c r="M1298" s="80">
        <v>0</v>
      </c>
      <c r="N1298" s="80" t="s">
        <v>201</v>
      </c>
    </row>
    <row r="1299" spans="1:14" ht="15.75" customHeight="1">
      <c r="A1299" s="80" t="s">
        <v>25</v>
      </c>
      <c r="B1299" s="80" t="s">
        <v>449</v>
      </c>
      <c r="C1299" s="80">
        <v>1894045</v>
      </c>
      <c r="D1299" s="80">
        <v>1915665</v>
      </c>
      <c r="E1299" s="80">
        <v>21621</v>
      </c>
      <c r="F1299" s="80">
        <v>257</v>
      </c>
      <c r="G1299" s="80">
        <v>1</v>
      </c>
      <c r="H1299" s="80">
        <v>256</v>
      </c>
      <c r="I1299" s="80">
        <v>0.996</v>
      </c>
      <c r="J1299" s="80" t="s">
        <v>440</v>
      </c>
      <c r="K1299" s="80">
        <v>0</v>
      </c>
      <c r="L1299" s="80" t="s">
        <v>201</v>
      </c>
      <c r="M1299" s="80">
        <v>12</v>
      </c>
      <c r="N1299" s="80">
        <v>0.5</v>
      </c>
    </row>
    <row r="1300" spans="1:14" ht="15.75" customHeight="1">
      <c r="A1300" s="80" t="s">
        <v>25</v>
      </c>
      <c r="B1300" s="80" t="s">
        <v>449</v>
      </c>
      <c r="C1300" s="80">
        <v>4274130</v>
      </c>
      <c r="D1300" s="80">
        <v>4292550</v>
      </c>
      <c r="E1300" s="80">
        <v>18421</v>
      </c>
      <c r="F1300" s="80">
        <v>118</v>
      </c>
      <c r="G1300" s="80">
        <v>15</v>
      </c>
      <c r="H1300" s="80">
        <v>103</v>
      </c>
      <c r="I1300" s="80">
        <v>0.873</v>
      </c>
      <c r="J1300" s="80" t="s">
        <v>440</v>
      </c>
      <c r="K1300" s="80">
        <v>0</v>
      </c>
      <c r="L1300" s="80" t="s">
        <v>201</v>
      </c>
      <c r="M1300" s="80">
        <v>1</v>
      </c>
      <c r="N1300" s="80">
        <v>1</v>
      </c>
    </row>
    <row r="1301" spans="1:14" ht="15.75" customHeight="1">
      <c r="A1301" s="80" t="s">
        <v>25</v>
      </c>
      <c r="B1301" s="80" t="s">
        <v>449</v>
      </c>
      <c r="C1301" s="80">
        <v>49710944</v>
      </c>
      <c r="D1301" s="80">
        <v>49728264</v>
      </c>
      <c r="E1301" s="80">
        <v>17321</v>
      </c>
      <c r="F1301" s="80">
        <v>162</v>
      </c>
      <c r="G1301" s="80">
        <v>36</v>
      </c>
      <c r="H1301" s="80">
        <v>126</v>
      </c>
      <c r="I1301" s="80">
        <v>0.77800000000000002</v>
      </c>
      <c r="J1301" s="80" t="s">
        <v>439</v>
      </c>
      <c r="K1301" s="80">
        <v>8</v>
      </c>
      <c r="L1301" s="80">
        <v>1</v>
      </c>
      <c r="M1301" s="80">
        <v>5</v>
      </c>
      <c r="N1301" s="80">
        <v>0.4</v>
      </c>
    </row>
    <row r="1302" spans="1:14" ht="15.75" customHeight="1">
      <c r="A1302" s="80" t="s">
        <v>25</v>
      </c>
      <c r="B1302" s="80" t="s">
        <v>449</v>
      </c>
      <c r="C1302" s="80">
        <v>50132879</v>
      </c>
      <c r="D1302" s="80">
        <v>50347138</v>
      </c>
      <c r="E1302" s="80">
        <v>214260</v>
      </c>
      <c r="F1302" s="80">
        <v>2582</v>
      </c>
      <c r="G1302" s="80">
        <v>1265</v>
      </c>
      <c r="H1302" s="80">
        <v>1317</v>
      </c>
      <c r="I1302" s="80">
        <v>0.51</v>
      </c>
      <c r="J1302" s="80" t="s">
        <v>439</v>
      </c>
      <c r="K1302" s="80">
        <v>29</v>
      </c>
      <c r="L1302" s="80">
        <v>6.9000000000000006E-2</v>
      </c>
      <c r="M1302" s="80">
        <v>29</v>
      </c>
      <c r="N1302" s="80">
        <v>0.96599999999999997</v>
      </c>
    </row>
    <row r="1303" spans="1:14" ht="15.75" customHeight="1">
      <c r="A1303" s="80" t="s">
        <v>25</v>
      </c>
      <c r="B1303" s="80" t="s">
        <v>449</v>
      </c>
      <c r="C1303" s="80">
        <v>62095373</v>
      </c>
      <c r="D1303" s="80">
        <v>62101049</v>
      </c>
      <c r="E1303" s="80">
        <v>5677</v>
      </c>
      <c r="F1303" s="80">
        <v>21</v>
      </c>
      <c r="G1303" s="80">
        <v>0</v>
      </c>
      <c r="H1303" s="80">
        <v>21</v>
      </c>
      <c r="I1303" s="80">
        <v>1</v>
      </c>
      <c r="J1303" s="80" t="s">
        <v>201</v>
      </c>
      <c r="K1303" s="80">
        <v>0</v>
      </c>
      <c r="L1303" s="80" t="s">
        <v>201</v>
      </c>
      <c r="M1303" s="80">
        <v>0</v>
      </c>
      <c r="N1303" s="80" t="s">
        <v>201</v>
      </c>
    </row>
    <row r="1304" spans="1:14" ht="15.75" customHeight="1">
      <c r="A1304" s="80" t="s">
        <v>25</v>
      </c>
      <c r="B1304" s="80" t="s">
        <v>450</v>
      </c>
      <c r="C1304" s="80">
        <v>10000</v>
      </c>
      <c r="D1304" s="80">
        <v>76659</v>
      </c>
      <c r="E1304" s="80">
        <v>66660</v>
      </c>
      <c r="F1304" s="80">
        <v>702</v>
      </c>
      <c r="G1304" s="80">
        <v>531</v>
      </c>
      <c r="H1304" s="80">
        <v>171</v>
      </c>
      <c r="I1304" s="80">
        <v>0.24399999999999999</v>
      </c>
      <c r="J1304" s="80" t="s">
        <v>439</v>
      </c>
      <c r="K1304" s="80">
        <v>261</v>
      </c>
      <c r="L1304" s="80">
        <v>0.59799999999999998</v>
      </c>
      <c r="M1304" s="80">
        <v>95</v>
      </c>
      <c r="N1304" s="80">
        <v>0.17899999999999999</v>
      </c>
    </row>
    <row r="1305" spans="1:14" ht="15.75" customHeight="1">
      <c r="A1305" s="80" t="s">
        <v>25</v>
      </c>
      <c r="B1305" s="80" t="s">
        <v>450</v>
      </c>
      <c r="C1305" s="80">
        <v>9288194</v>
      </c>
      <c r="D1305" s="80">
        <v>9317625</v>
      </c>
      <c r="E1305" s="80">
        <v>29432</v>
      </c>
      <c r="F1305" s="80">
        <v>288</v>
      </c>
      <c r="G1305" s="80">
        <v>202</v>
      </c>
      <c r="H1305" s="80">
        <v>86</v>
      </c>
      <c r="I1305" s="80">
        <v>0.29899999999999999</v>
      </c>
      <c r="J1305" s="80" t="s">
        <v>439</v>
      </c>
      <c r="K1305" s="80">
        <v>47</v>
      </c>
      <c r="L1305" s="80">
        <v>0.53200000000000003</v>
      </c>
      <c r="M1305" s="80">
        <v>15</v>
      </c>
      <c r="N1305" s="80">
        <v>0.33300000000000002</v>
      </c>
    </row>
    <row r="1306" spans="1:14" ht="15.75" customHeight="1">
      <c r="A1306" s="80" t="s">
        <v>25</v>
      </c>
      <c r="B1306" s="80" t="s">
        <v>450</v>
      </c>
      <c r="C1306" s="80">
        <v>9431321</v>
      </c>
      <c r="D1306" s="80">
        <v>9446586</v>
      </c>
      <c r="E1306" s="80">
        <v>15266</v>
      </c>
      <c r="F1306" s="80">
        <v>89</v>
      </c>
      <c r="G1306" s="80">
        <v>53</v>
      </c>
      <c r="H1306" s="80">
        <v>36</v>
      </c>
      <c r="I1306" s="80">
        <v>0.40400000000000003</v>
      </c>
      <c r="J1306" s="80" t="s">
        <v>439</v>
      </c>
      <c r="K1306" s="80">
        <v>4</v>
      </c>
      <c r="L1306" s="80">
        <v>0.25</v>
      </c>
      <c r="M1306" s="80">
        <v>7</v>
      </c>
      <c r="N1306" s="80">
        <v>0</v>
      </c>
    </row>
    <row r="1307" spans="1:14" ht="15.75" customHeight="1">
      <c r="A1307" s="80" t="s">
        <v>25</v>
      </c>
      <c r="B1307" s="80" t="s">
        <v>450</v>
      </c>
      <c r="C1307" s="80">
        <v>17770977</v>
      </c>
      <c r="D1307" s="80">
        <v>17858410</v>
      </c>
      <c r="E1307" s="80">
        <v>87434</v>
      </c>
      <c r="F1307" s="80">
        <v>524</v>
      </c>
      <c r="G1307" s="80">
        <v>6</v>
      </c>
      <c r="H1307" s="80">
        <v>518</v>
      </c>
      <c r="I1307" s="80">
        <v>0.98899999999999999</v>
      </c>
      <c r="J1307" s="80" t="s">
        <v>440</v>
      </c>
      <c r="K1307" s="80">
        <v>1</v>
      </c>
      <c r="L1307" s="80">
        <v>1</v>
      </c>
      <c r="M1307" s="80">
        <v>146</v>
      </c>
      <c r="N1307" s="80">
        <v>0.47299999999999998</v>
      </c>
    </row>
    <row r="1308" spans="1:14" ht="15.75" customHeight="1">
      <c r="A1308" s="80" t="s">
        <v>25</v>
      </c>
      <c r="B1308" s="80" t="s">
        <v>450</v>
      </c>
      <c r="C1308" s="80">
        <v>34769408</v>
      </c>
      <c r="D1308" s="80">
        <v>34820574</v>
      </c>
      <c r="E1308" s="80">
        <v>51167</v>
      </c>
      <c r="F1308" s="80">
        <v>86</v>
      </c>
      <c r="G1308" s="80">
        <v>1</v>
      </c>
      <c r="H1308" s="80">
        <v>85</v>
      </c>
      <c r="I1308" s="80">
        <v>0.98799999999999999</v>
      </c>
      <c r="J1308" s="80" t="s">
        <v>440</v>
      </c>
      <c r="K1308" s="80">
        <v>0</v>
      </c>
      <c r="L1308" s="80" t="s">
        <v>201</v>
      </c>
      <c r="M1308" s="80">
        <v>11</v>
      </c>
      <c r="N1308" s="80">
        <v>1</v>
      </c>
    </row>
    <row r="1309" spans="1:14" ht="15.75" customHeight="1">
      <c r="A1309" s="80" t="s">
        <v>25</v>
      </c>
      <c r="B1309" s="80" t="s">
        <v>450</v>
      </c>
      <c r="C1309" s="80">
        <v>34835366</v>
      </c>
      <c r="D1309" s="80">
        <v>37185253</v>
      </c>
      <c r="E1309" s="80">
        <v>2349888</v>
      </c>
      <c r="F1309" s="80">
        <v>3161</v>
      </c>
      <c r="G1309" s="80">
        <v>30</v>
      </c>
      <c r="H1309" s="80">
        <v>3131</v>
      </c>
      <c r="I1309" s="80">
        <v>0.99099999999999999</v>
      </c>
      <c r="J1309" s="80" t="s">
        <v>440</v>
      </c>
      <c r="K1309" s="80">
        <v>0</v>
      </c>
      <c r="L1309" s="80" t="s">
        <v>201</v>
      </c>
      <c r="M1309" s="80">
        <v>111</v>
      </c>
      <c r="N1309" s="80">
        <v>0.56799999999999995</v>
      </c>
    </row>
    <row r="1310" spans="1:14" ht="15.75" customHeight="1">
      <c r="A1310" s="80" t="s">
        <v>25</v>
      </c>
      <c r="B1310" s="80" t="s">
        <v>450</v>
      </c>
      <c r="C1310" s="80">
        <v>46896796</v>
      </c>
      <c r="D1310" s="80">
        <v>46915436</v>
      </c>
      <c r="E1310" s="80">
        <v>18641</v>
      </c>
      <c r="F1310" s="80">
        <v>178</v>
      </c>
      <c r="G1310" s="80">
        <v>87</v>
      </c>
      <c r="H1310" s="80">
        <v>91</v>
      </c>
      <c r="I1310" s="80">
        <v>0.51100000000000001</v>
      </c>
      <c r="J1310" s="80" t="s">
        <v>439</v>
      </c>
      <c r="K1310" s="80">
        <v>21</v>
      </c>
      <c r="L1310" s="80">
        <v>1</v>
      </c>
      <c r="M1310" s="80">
        <v>26</v>
      </c>
      <c r="N1310" s="80">
        <v>0</v>
      </c>
    </row>
    <row r="1311" spans="1:14" ht="15.75" customHeight="1">
      <c r="A1311" s="80" t="s">
        <v>25</v>
      </c>
      <c r="B1311" s="80" t="s">
        <v>450</v>
      </c>
      <c r="C1311" s="80">
        <v>71546190</v>
      </c>
      <c r="D1311" s="80">
        <v>71547540</v>
      </c>
      <c r="E1311" s="80">
        <v>1351</v>
      </c>
      <c r="F1311" s="80">
        <v>22</v>
      </c>
      <c r="G1311" s="80">
        <v>21</v>
      </c>
      <c r="H1311" s="80">
        <v>1</v>
      </c>
      <c r="I1311" s="80">
        <v>4.4999999999999998E-2</v>
      </c>
      <c r="J1311" s="80" t="s">
        <v>201</v>
      </c>
      <c r="K1311" s="80">
        <v>4</v>
      </c>
      <c r="L1311" s="80">
        <v>0.25</v>
      </c>
      <c r="M1311" s="80">
        <v>0</v>
      </c>
      <c r="N1311" s="80" t="s">
        <v>201</v>
      </c>
    </row>
    <row r="1312" spans="1:14" ht="15.75" customHeight="1">
      <c r="A1312" s="80" t="s">
        <v>25</v>
      </c>
      <c r="B1312" s="80" t="s">
        <v>450</v>
      </c>
      <c r="C1312" s="80">
        <v>80452121</v>
      </c>
      <c r="D1312" s="80">
        <v>80454345</v>
      </c>
      <c r="E1312" s="80">
        <v>2225</v>
      </c>
      <c r="F1312" s="80">
        <v>13</v>
      </c>
      <c r="G1312" s="80">
        <v>0</v>
      </c>
      <c r="H1312" s="80">
        <v>13</v>
      </c>
      <c r="I1312" s="80">
        <v>1</v>
      </c>
      <c r="J1312" s="80" t="s">
        <v>201</v>
      </c>
      <c r="K1312" s="80">
        <v>0</v>
      </c>
      <c r="L1312" s="80" t="s">
        <v>201</v>
      </c>
      <c r="M1312" s="80">
        <v>0</v>
      </c>
      <c r="N1312" s="80" t="s">
        <v>201</v>
      </c>
    </row>
    <row r="1313" spans="1:14" ht="15.75" customHeight="1">
      <c r="A1313" s="80" t="s">
        <v>25</v>
      </c>
      <c r="B1313" s="80" t="s">
        <v>450</v>
      </c>
      <c r="C1313" s="80">
        <v>80461985</v>
      </c>
      <c r="D1313" s="80">
        <v>80464264</v>
      </c>
      <c r="E1313" s="80">
        <v>2280</v>
      </c>
      <c r="F1313" s="80">
        <v>27</v>
      </c>
      <c r="G1313" s="80">
        <v>2</v>
      </c>
      <c r="H1313" s="80">
        <v>25</v>
      </c>
      <c r="I1313" s="80">
        <v>0.92600000000000005</v>
      </c>
      <c r="J1313" s="80" t="s">
        <v>201</v>
      </c>
      <c r="K1313" s="80">
        <v>0</v>
      </c>
      <c r="L1313" s="80" t="s">
        <v>201</v>
      </c>
      <c r="M1313" s="80">
        <v>0</v>
      </c>
      <c r="N1313" s="80" t="s">
        <v>201</v>
      </c>
    </row>
    <row r="1314" spans="1:14" ht="15.75" customHeight="1">
      <c r="A1314" s="80" t="s">
        <v>25</v>
      </c>
      <c r="B1314" s="80" t="s">
        <v>450</v>
      </c>
      <c r="C1314" s="80">
        <v>86846348</v>
      </c>
      <c r="D1314" s="80">
        <v>86859295</v>
      </c>
      <c r="E1314" s="80">
        <v>12948</v>
      </c>
      <c r="F1314" s="80">
        <v>65</v>
      </c>
      <c r="G1314" s="80">
        <v>1</v>
      </c>
      <c r="H1314" s="80">
        <v>64</v>
      </c>
      <c r="I1314" s="80">
        <v>0.98499999999999999</v>
      </c>
      <c r="J1314" s="80" t="s">
        <v>440</v>
      </c>
      <c r="K1314" s="80">
        <v>0</v>
      </c>
      <c r="L1314" s="80" t="s">
        <v>201</v>
      </c>
      <c r="M1314" s="80">
        <v>2</v>
      </c>
      <c r="N1314" s="80">
        <v>0</v>
      </c>
    </row>
    <row r="1315" spans="1:14" ht="15.75" customHeight="1">
      <c r="A1315" s="80" t="s">
        <v>25</v>
      </c>
      <c r="B1315" s="80" t="s">
        <v>450</v>
      </c>
      <c r="C1315" s="80">
        <v>131294575</v>
      </c>
      <c r="D1315" s="80">
        <v>131312923</v>
      </c>
      <c r="E1315" s="80">
        <v>18349</v>
      </c>
      <c r="F1315" s="80">
        <v>167</v>
      </c>
      <c r="G1315" s="80">
        <v>100</v>
      </c>
      <c r="H1315" s="80">
        <v>67</v>
      </c>
      <c r="I1315" s="80">
        <v>0.40100000000000002</v>
      </c>
      <c r="J1315" s="80" t="s">
        <v>439</v>
      </c>
      <c r="K1315" s="80">
        <v>7</v>
      </c>
      <c r="L1315" s="80">
        <v>1</v>
      </c>
      <c r="M1315" s="80">
        <v>0</v>
      </c>
      <c r="N1315" s="80" t="s">
        <v>201</v>
      </c>
    </row>
    <row r="1316" spans="1:14" ht="15.75" customHeight="1">
      <c r="A1316" s="80" t="s">
        <v>25</v>
      </c>
      <c r="B1316" s="80" t="s">
        <v>450</v>
      </c>
      <c r="C1316" s="80">
        <v>131652899</v>
      </c>
      <c r="D1316" s="80">
        <v>131663807</v>
      </c>
      <c r="E1316" s="80">
        <v>10909</v>
      </c>
      <c r="F1316" s="80">
        <v>122</v>
      </c>
      <c r="G1316" s="80">
        <v>64</v>
      </c>
      <c r="H1316" s="80">
        <v>58</v>
      </c>
      <c r="I1316" s="80">
        <v>0.47499999999999998</v>
      </c>
      <c r="J1316" s="80" t="s">
        <v>439</v>
      </c>
      <c r="K1316" s="80">
        <v>3</v>
      </c>
      <c r="L1316" s="80">
        <v>0.33300000000000002</v>
      </c>
      <c r="M1316" s="80">
        <v>9</v>
      </c>
      <c r="N1316" s="80">
        <v>0.222</v>
      </c>
    </row>
    <row r="1317" spans="1:14" ht="15.75" customHeight="1">
      <c r="A1317" s="80" t="s">
        <v>25</v>
      </c>
      <c r="B1317" s="80" t="s">
        <v>451</v>
      </c>
      <c r="C1317" s="80">
        <v>16000000</v>
      </c>
      <c r="D1317" s="80">
        <v>18214858</v>
      </c>
      <c r="E1317" s="80">
        <v>2214859</v>
      </c>
      <c r="F1317" s="80">
        <v>27501</v>
      </c>
      <c r="G1317" s="80">
        <v>12470</v>
      </c>
      <c r="H1317" s="80">
        <v>15031</v>
      </c>
      <c r="I1317" s="80">
        <v>0.54700000000000004</v>
      </c>
      <c r="J1317" s="80" t="s">
        <v>439</v>
      </c>
      <c r="K1317" s="80">
        <v>353</v>
      </c>
      <c r="L1317" s="80">
        <v>0.47599999999999998</v>
      </c>
      <c r="M1317" s="80">
        <v>377</v>
      </c>
      <c r="N1317" s="80">
        <v>0.46200000000000002</v>
      </c>
    </row>
    <row r="1318" spans="1:14" ht="15.75" customHeight="1">
      <c r="A1318" s="80" t="s">
        <v>25</v>
      </c>
      <c r="B1318" s="80" t="s">
        <v>451</v>
      </c>
      <c r="C1318" s="80">
        <v>18215202</v>
      </c>
      <c r="D1318" s="80">
        <v>18357590</v>
      </c>
      <c r="E1318" s="80">
        <v>142389</v>
      </c>
      <c r="F1318" s="80">
        <v>1840</v>
      </c>
      <c r="G1318" s="80">
        <v>48</v>
      </c>
      <c r="H1318" s="80">
        <v>1792</v>
      </c>
      <c r="I1318" s="80">
        <v>0.97399999999999998</v>
      </c>
      <c r="J1318" s="80" t="s">
        <v>440</v>
      </c>
      <c r="K1318" s="80">
        <v>11</v>
      </c>
      <c r="L1318" s="80">
        <v>0.27300000000000002</v>
      </c>
      <c r="M1318" s="80">
        <v>122</v>
      </c>
      <c r="N1318" s="80">
        <v>0.50800000000000001</v>
      </c>
    </row>
    <row r="1319" spans="1:14" ht="15.75" customHeight="1">
      <c r="A1319" s="80" t="s">
        <v>25</v>
      </c>
      <c r="B1319" s="80" t="s">
        <v>451</v>
      </c>
      <c r="C1319" s="80">
        <v>30390466</v>
      </c>
      <c r="D1319" s="80">
        <v>30391096</v>
      </c>
      <c r="E1319" s="80">
        <v>631</v>
      </c>
      <c r="F1319" s="80">
        <v>234</v>
      </c>
      <c r="G1319" s="80">
        <v>111</v>
      </c>
      <c r="H1319" s="80">
        <v>123</v>
      </c>
      <c r="I1319" s="80">
        <v>0.52600000000000002</v>
      </c>
      <c r="J1319" s="80" t="s">
        <v>439</v>
      </c>
      <c r="K1319" s="80">
        <v>1</v>
      </c>
      <c r="L1319" s="80">
        <v>0</v>
      </c>
      <c r="M1319" s="80">
        <v>0</v>
      </c>
      <c r="N1319" s="80" t="s">
        <v>201</v>
      </c>
    </row>
    <row r="1320" spans="1:14" ht="15.75" customHeight="1">
      <c r="A1320" s="80" t="s">
        <v>25</v>
      </c>
      <c r="B1320" s="80" t="s">
        <v>451</v>
      </c>
      <c r="C1320" s="80">
        <v>37314934</v>
      </c>
      <c r="D1320" s="80">
        <v>37317911</v>
      </c>
      <c r="E1320" s="80">
        <v>2978</v>
      </c>
      <c r="F1320" s="80">
        <v>45</v>
      </c>
      <c r="G1320" s="80">
        <v>45</v>
      </c>
      <c r="H1320" s="80">
        <v>0</v>
      </c>
      <c r="I1320" s="80">
        <v>0</v>
      </c>
      <c r="J1320" s="80" t="s">
        <v>201</v>
      </c>
      <c r="K1320" s="80">
        <v>6</v>
      </c>
      <c r="L1320" s="80">
        <v>0.66700000000000004</v>
      </c>
      <c r="M1320" s="80">
        <v>0</v>
      </c>
      <c r="N1320" s="80" t="s">
        <v>201</v>
      </c>
    </row>
    <row r="1321" spans="1:14" ht="15.75" customHeight="1">
      <c r="A1321" s="80" t="s">
        <v>25</v>
      </c>
      <c r="B1321" s="80" t="s">
        <v>451</v>
      </c>
      <c r="C1321" s="80">
        <v>52261419</v>
      </c>
      <c r="D1321" s="80">
        <v>52289912</v>
      </c>
      <c r="E1321" s="80">
        <v>28494</v>
      </c>
      <c r="F1321" s="80">
        <v>303</v>
      </c>
      <c r="G1321" s="80">
        <v>181</v>
      </c>
      <c r="H1321" s="80">
        <v>122</v>
      </c>
      <c r="I1321" s="80">
        <v>0.40300000000000002</v>
      </c>
      <c r="J1321" s="80" t="s">
        <v>439</v>
      </c>
      <c r="K1321" s="80">
        <v>24</v>
      </c>
      <c r="L1321" s="80">
        <v>0.41699999999999998</v>
      </c>
      <c r="M1321" s="80">
        <v>16</v>
      </c>
      <c r="N1321" s="80">
        <v>0.875</v>
      </c>
    </row>
    <row r="1322" spans="1:14" ht="15.75" customHeight="1">
      <c r="A1322" s="80" t="s">
        <v>25</v>
      </c>
      <c r="B1322" s="80" t="s">
        <v>451</v>
      </c>
      <c r="C1322" s="80">
        <v>63727367</v>
      </c>
      <c r="D1322" s="80">
        <v>63760841</v>
      </c>
      <c r="E1322" s="80">
        <v>33475</v>
      </c>
      <c r="F1322" s="80">
        <v>262</v>
      </c>
      <c r="G1322" s="80">
        <v>8</v>
      </c>
      <c r="H1322" s="80">
        <v>254</v>
      </c>
      <c r="I1322" s="80">
        <v>0.96899999999999997</v>
      </c>
      <c r="J1322" s="80" t="s">
        <v>440</v>
      </c>
      <c r="K1322" s="80">
        <v>0</v>
      </c>
      <c r="L1322" s="80" t="s">
        <v>201</v>
      </c>
      <c r="M1322" s="80">
        <v>64</v>
      </c>
      <c r="N1322" s="80">
        <v>0.35899999999999999</v>
      </c>
    </row>
    <row r="1323" spans="1:14" ht="15.75" customHeight="1">
      <c r="A1323" s="80" t="s">
        <v>25</v>
      </c>
      <c r="B1323" s="80" t="s">
        <v>452</v>
      </c>
      <c r="C1323" s="80">
        <v>16096631</v>
      </c>
      <c r="D1323" s="80">
        <v>16404449</v>
      </c>
      <c r="E1323" s="80">
        <v>307819</v>
      </c>
      <c r="F1323" s="80">
        <v>2381</v>
      </c>
      <c r="G1323" s="80">
        <v>1428</v>
      </c>
      <c r="H1323" s="80">
        <v>953</v>
      </c>
      <c r="I1323" s="80">
        <v>0.4</v>
      </c>
      <c r="J1323" s="80" t="s">
        <v>439</v>
      </c>
      <c r="K1323" s="80">
        <v>712</v>
      </c>
      <c r="L1323" s="80">
        <v>0.32600000000000001</v>
      </c>
      <c r="M1323" s="80">
        <v>596</v>
      </c>
      <c r="N1323" s="80">
        <v>0.53</v>
      </c>
    </row>
    <row r="1324" spans="1:14" ht="15.75" customHeight="1">
      <c r="A1324" s="80" t="s">
        <v>25</v>
      </c>
      <c r="B1324" s="80" t="s">
        <v>452</v>
      </c>
      <c r="C1324" s="80">
        <v>18601518</v>
      </c>
      <c r="D1324" s="80">
        <v>18652308</v>
      </c>
      <c r="E1324" s="80">
        <v>50791</v>
      </c>
      <c r="F1324" s="80">
        <v>452</v>
      </c>
      <c r="G1324" s="80">
        <v>370</v>
      </c>
      <c r="H1324" s="80">
        <v>82</v>
      </c>
      <c r="I1324" s="80">
        <v>0.18099999999999999</v>
      </c>
      <c r="J1324" s="80" t="s">
        <v>439</v>
      </c>
      <c r="K1324" s="80">
        <v>32</v>
      </c>
      <c r="L1324" s="80">
        <v>0.65600000000000003</v>
      </c>
      <c r="M1324" s="80">
        <v>17</v>
      </c>
      <c r="N1324" s="80">
        <v>5.8999999999999997E-2</v>
      </c>
    </row>
    <row r="1325" spans="1:14" ht="15.75" customHeight="1">
      <c r="A1325" s="80" t="s">
        <v>25</v>
      </c>
      <c r="B1325" s="80" t="s">
        <v>452</v>
      </c>
      <c r="C1325" s="80">
        <v>18652959</v>
      </c>
      <c r="D1325" s="80">
        <v>18712327</v>
      </c>
      <c r="E1325" s="80">
        <v>59369</v>
      </c>
      <c r="F1325" s="80">
        <v>738</v>
      </c>
      <c r="G1325" s="80">
        <v>546</v>
      </c>
      <c r="H1325" s="80">
        <v>192</v>
      </c>
      <c r="I1325" s="80">
        <v>0.26</v>
      </c>
      <c r="J1325" s="80" t="s">
        <v>439</v>
      </c>
      <c r="K1325" s="80">
        <v>111</v>
      </c>
      <c r="L1325" s="80">
        <v>0.34200000000000003</v>
      </c>
      <c r="M1325" s="80">
        <v>19</v>
      </c>
      <c r="N1325" s="80">
        <v>0.73699999999999999</v>
      </c>
    </row>
    <row r="1326" spans="1:14" ht="15.75" customHeight="1">
      <c r="A1326" s="80" t="s">
        <v>25</v>
      </c>
      <c r="B1326" s="80" t="s">
        <v>452</v>
      </c>
      <c r="C1326" s="80">
        <v>18864244</v>
      </c>
      <c r="D1326" s="80">
        <v>19139255</v>
      </c>
      <c r="E1326" s="80">
        <v>275012</v>
      </c>
      <c r="F1326" s="80">
        <v>1867</v>
      </c>
      <c r="G1326" s="80">
        <v>764</v>
      </c>
      <c r="H1326" s="80">
        <v>1103</v>
      </c>
      <c r="I1326" s="80">
        <v>0.59099999999999997</v>
      </c>
      <c r="J1326" s="80" t="s">
        <v>439</v>
      </c>
      <c r="K1326" s="80">
        <v>46</v>
      </c>
      <c r="L1326" s="80">
        <v>0.32600000000000001</v>
      </c>
      <c r="M1326" s="80">
        <v>60</v>
      </c>
      <c r="N1326" s="80">
        <v>0.53300000000000003</v>
      </c>
    </row>
    <row r="1327" spans="1:14" ht="15.75" customHeight="1">
      <c r="A1327" s="80" t="s">
        <v>25</v>
      </c>
      <c r="B1327" s="80" t="s">
        <v>452</v>
      </c>
      <c r="C1327" s="80">
        <v>19139257</v>
      </c>
      <c r="D1327" s="80">
        <v>19248060</v>
      </c>
      <c r="E1327" s="80">
        <v>108804</v>
      </c>
      <c r="F1327" s="80">
        <v>2059</v>
      </c>
      <c r="G1327" s="80">
        <v>865</v>
      </c>
      <c r="H1327" s="80">
        <v>1194</v>
      </c>
      <c r="I1327" s="80">
        <v>0.57999999999999996</v>
      </c>
      <c r="J1327" s="80" t="s">
        <v>439</v>
      </c>
      <c r="K1327" s="80">
        <v>64</v>
      </c>
      <c r="L1327" s="80">
        <v>0.56200000000000006</v>
      </c>
      <c r="M1327" s="80">
        <v>106</v>
      </c>
      <c r="N1327" s="80">
        <v>0.39600000000000002</v>
      </c>
    </row>
    <row r="1328" spans="1:14" ht="15.75" customHeight="1">
      <c r="A1328" s="80" t="s">
        <v>25</v>
      </c>
      <c r="B1328" s="80" t="s">
        <v>452</v>
      </c>
      <c r="C1328" s="80">
        <v>19248062</v>
      </c>
      <c r="D1328" s="80">
        <v>19494471</v>
      </c>
      <c r="E1328" s="80">
        <v>246410</v>
      </c>
      <c r="F1328" s="80">
        <v>2123</v>
      </c>
      <c r="G1328" s="80">
        <v>903</v>
      </c>
      <c r="H1328" s="80">
        <v>1220</v>
      </c>
      <c r="I1328" s="80">
        <v>0.57499999999999996</v>
      </c>
      <c r="J1328" s="80" t="s">
        <v>439</v>
      </c>
      <c r="K1328" s="80">
        <v>47</v>
      </c>
      <c r="L1328" s="80">
        <v>0.78700000000000003</v>
      </c>
      <c r="M1328" s="80">
        <v>74</v>
      </c>
      <c r="N1328" s="80">
        <v>0.39200000000000002</v>
      </c>
    </row>
    <row r="1329" spans="1:14" ht="15.75" customHeight="1">
      <c r="A1329" s="80" t="s">
        <v>25</v>
      </c>
      <c r="B1329" s="80" t="s">
        <v>452</v>
      </c>
      <c r="C1329" s="80">
        <v>19612064</v>
      </c>
      <c r="D1329" s="80">
        <v>19656085</v>
      </c>
      <c r="E1329" s="80">
        <v>44022</v>
      </c>
      <c r="F1329" s="80">
        <v>190</v>
      </c>
      <c r="G1329" s="80">
        <v>94</v>
      </c>
      <c r="H1329" s="80">
        <v>96</v>
      </c>
      <c r="I1329" s="80">
        <v>0.505</v>
      </c>
      <c r="J1329" s="80" t="s">
        <v>439</v>
      </c>
      <c r="K1329" s="80">
        <v>10</v>
      </c>
      <c r="L1329" s="80">
        <v>0.9</v>
      </c>
      <c r="M1329" s="80">
        <v>16</v>
      </c>
      <c r="N1329" s="80">
        <v>0.25</v>
      </c>
    </row>
    <row r="1330" spans="1:14" ht="15.75" customHeight="1">
      <c r="A1330" s="80" t="s">
        <v>25</v>
      </c>
      <c r="B1330" s="80" t="s">
        <v>452</v>
      </c>
      <c r="C1330" s="80">
        <v>19663449</v>
      </c>
      <c r="D1330" s="80">
        <v>19955079</v>
      </c>
      <c r="E1330" s="80">
        <v>291631</v>
      </c>
      <c r="F1330" s="80">
        <v>5888</v>
      </c>
      <c r="G1330" s="80">
        <v>4218</v>
      </c>
      <c r="H1330" s="80">
        <v>1670</v>
      </c>
      <c r="I1330" s="80">
        <v>0.28399999999999997</v>
      </c>
      <c r="J1330" s="80" t="s">
        <v>439</v>
      </c>
      <c r="K1330" s="80">
        <v>464</v>
      </c>
      <c r="L1330" s="80">
        <v>0.42899999999999999</v>
      </c>
      <c r="M1330" s="80">
        <v>213</v>
      </c>
      <c r="N1330" s="80">
        <v>0.50700000000000001</v>
      </c>
    </row>
    <row r="1331" spans="1:14" ht="15.75" customHeight="1">
      <c r="A1331" s="80" t="s">
        <v>25</v>
      </c>
      <c r="B1331" s="80" t="s">
        <v>452</v>
      </c>
      <c r="C1331" s="80">
        <v>34547916</v>
      </c>
      <c r="D1331" s="80">
        <v>34555189</v>
      </c>
      <c r="E1331" s="80">
        <v>7274</v>
      </c>
      <c r="F1331" s="80">
        <v>102</v>
      </c>
      <c r="G1331" s="80">
        <v>1</v>
      </c>
      <c r="H1331" s="80">
        <v>101</v>
      </c>
      <c r="I1331" s="80">
        <v>0.99</v>
      </c>
      <c r="J1331" s="80" t="s">
        <v>440</v>
      </c>
      <c r="K1331" s="80">
        <v>0</v>
      </c>
      <c r="L1331" s="80" t="s">
        <v>201</v>
      </c>
      <c r="M1331" s="80">
        <v>18</v>
      </c>
      <c r="N1331" s="80">
        <v>0.38900000000000001</v>
      </c>
    </row>
    <row r="1332" spans="1:14" ht="15.75" customHeight="1">
      <c r="A1332" s="80" t="s">
        <v>25</v>
      </c>
      <c r="B1332" s="80" t="s">
        <v>453</v>
      </c>
      <c r="C1332" s="80">
        <v>17504172</v>
      </c>
      <c r="D1332" s="80">
        <v>19706190</v>
      </c>
      <c r="E1332" s="80">
        <v>2202019</v>
      </c>
      <c r="F1332" s="80">
        <v>397</v>
      </c>
      <c r="G1332" s="80">
        <v>54</v>
      </c>
      <c r="H1332" s="80">
        <v>343</v>
      </c>
      <c r="I1332" s="80">
        <v>0.86399999999999999</v>
      </c>
      <c r="J1332" s="80" t="s">
        <v>440</v>
      </c>
      <c r="K1332" s="80">
        <v>4</v>
      </c>
      <c r="L1332" s="80">
        <v>0.5</v>
      </c>
      <c r="M1332" s="80">
        <v>9</v>
      </c>
      <c r="N1332" s="80">
        <v>0.77800000000000002</v>
      </c>
    </row>
    <row r="1333" spans="1:14" ht="15.75" customHeight="1">
      <c r="A1333" s="80" t="s">
        <v>25</v>
      </c>
      <c r="B1333" s="80" t="s">
        <v>453</v>
      </c>
      <c r="C1333" s="80">
        <v>20058159</v>
      </c>
      <c r="D1333" s="80">
        <v>20982839</v>
      </c>
      <c r="E1333" s="80">
        <v>924681</v>
      </c>
      <c r="F1333" s="80">
        <v>20530</v>
      </c>
      <c r="G1333" s="80">
        <v>11206</v>
      </c>
      <c r="H1333" s="80">
        <v>9324</v>
      </c>
      <c r="I1333" s="80">
        <v>0.45400000000000001</v>
      </c>
      <c r="J1333" s="80" t="s">
        <v>439</v>
      </c>
      <c r="K1333" s="80">
        <v>1093</v>
      </c>
      <c r="L1333" s="80">
        <v>0.67200000000000004</v>
      </c>
      <c r="M1333" s="80">
        <v>884</v>
      </c>
      <c r="N1333" s="80">
        <v>0.47499999999999998</v>
      </c>
    </row>
    <row r="1334" spans="1:14" ht="15.75" customHeight="1">
      <c r="A1334" s="80" t="s">
        <v>25</v>
      </c>
      <c r="B1334" s="80" t="s">
        <v>453</v>
      </c>
      <c r="C1334" s="80">
        <v>20984202</v>
      </c>
      <c r="D1334" s="80">
        <v>21021610</v>
      </c>
      <c r="E1334" s="80">
        <v>37409</v>
      </c>
      <c r="F1334" s="80">
        <v>385</v>
      </c>
      <c r="G1334" s="80">
        <v>104</v>
      </c>
      <c r="H1334" s="80">
        <v>281</v>
      </c>
      <c r="I1334" s="80">
        <v>0.73</v>
      </c>
      <c r="J1334" s="80" t="s">
        <v>439</v>
      </c>
      <c r="K1334" s="80">
        <v>25</v>
      </c>
      <c r="L1334" s="80">
        <v>0.6</v>
      </c>
      <c r="M1334" s="80">
        <v>72</v>
      </c>
      <c r="N1334" s="80">
        <v>0.58299999999999996</v>
      </c>
    </row>
    <row r="1335" spans="1:14" ht="15.75" customHeight="1">
      <c r="A1335" s="80" t="s">
        <v>25</v>
      </c>
      <c r="B1335" s="80" t="s">
        <v>453</v>
      </c>
      <c r="C1335" s="80">
        <v>21032464</v>
      </c>
      <c r="D1335" s="80">
        <v>21073547</v>
      </c>
      <c r="E1335" s="80">
        <v>41084</v>
      </c>
      <c r="F1335" s="80">
        <v>467</v>
      </c>
      <c r="G1335" s="80">
        <v>77</v>
      </c>
      <c r="H1335" s="80">
        <v>390</v>
      </c>
      <c r="I1335" s="80">
        <v>0.83499999999999996</v>
      </c>
      <c r="J1335" s="80" t="s">
        <v>440</v>
      </c>
      <c r="K1335" s="80">
        <v>7</v>
      </c>
      <c r="L1335" s="80">
        <v>0</v>
      </c>
      <c r="M1335" s="80">
        <v>71</v>
      </c>
      <c r="N1335" s="80">
        <v>0.35199999999999998</v>
      </c>
    </row>
    <row r="1336" spans="1:14" ht="15.75" customHeight="1">
      <c r="A1336" s="80" t="s">
        <v>25</v>
      </c>
      <c r="B1336" s="80" t="s">
        <v>453</v>
      </c>
      <c r="C1336" s="80">
        <v>21077238</v>
      </c>
      <c r="D1336" s="80">
        <v>21685069</v>
      </c>
      <c r="E1336" s="80">
        <v>607832</v>
      </c>
      <c r="F1336" s="80">
        <v>3063</v>
      </c>
      <c r="G1336" s="80">
        <v>1658</v>
      </c>
      <c r="H1336" s="80">
        <v>1405</v>
      </c>
      <c r="I1336" s="80">
        <v>0.45900000000000002</v>
      </c>
      <c r="J1336" s="80" t="s">
        <v>439</v>
      </c>
      <c r="K1336" s="80">
        <v>27</v>
      </c>
      <c r="L1336" s="80">
        <v>0.55600000000000005</v>
      </c>
      <c r="M1336" s="80">
        <v>76</v>
      </c>
      <c r="N1336" s="80">
        <v>0.64500000000000002</v>
      </c>
    </row>
    <row r="1337" spans="1:14" ht="15.75" customHeight="1">
      <c r="A1337" s="80" t="s">
        <v>25</v>
      </c>
      <c r="B1337" s="80" t="s">
        <v>453</v>
      </c>
      <c r="C1337" s="80">
        <v>21836222</v>
      </c>
      <c r="D1337" s="80">
        <v>22618492</v>
      </c>
      <c r="E1337" s="80">
        <v>782271</v>
      </c>
      <c r="F1337" s="80">
        <v>4212</v>
      </c>
      <c r="G1337" s="80">
        <v>3109</v>
      </c>
      <c r="H1337" s="80">
        <v>1103</v>
      </c>
      <c r="I1337" s="80">
        <v>0.26200000000000001</v>
      </c>
      <c r="J1337" s="80" t="s">
        <v>439</v>
      </c>
      <c r="K1337" s="80">
        <v>702</v>
      </c>
      <c r="L1337" s="80">
        <v>8.3000000000000004E-2</v>
      </c>
      <c r="M1337" s="80">
        <v>220</v>
      </c>
      <c r="N1337" s="80">
        <v>0.94099999999999995</v>
      </c>
    </row>
    <row r="1338" spans="1:14" ht="15.75" customHeight="1">
      <c r="A1338" s="80" t="s">
        <v>25</v>
      </c>
      <c r="B1338" s="80" t="s">
        <v>453</v>
      </c>
      <c r="C1338" s="80">
        <v>23132404</v>
      </c>
      <c r="D1338" s="80">
        <v>23312907</v>
      </c>
      <c r="E1338" s="80">
        <v>180504</v>
      </c>
      <c r="F1338" s="80">
        <v>299</v>
      </c>
      <c r="G1338" s="80">
        <v>131</v>
      </c>
      <c r="H1338" s="80">
        <v>168</v>
      </c>
      <c r="I1338" s="80">
        <v>0.56200000000000006</v>
      </c>
      <c r="J1338" s="80" t="s">
        <v>439</v>
      </c>
      <c r="K1338" s="80">
        <v>24</v>
      </c>
      <c r="L1338" s="80">
        <v>0</v>
      </c>
      <c r="M1338" s="80">
        <v>42</v>
      </c>
      <c r="N1338" s="80">
        <v>0.95199999999999996</v>
      </c>
    </row>
    <row r="1339" spans="1:14" ht="15.75" customHeight="1">
      <c r="A1339" s="80" t="s">
        <v>25</v>
      </c>
      <c r="B1339" s="80" t="s">
        <v>453</v>
      </c>
      <c r="C1339" s="80">
        <v>72661896</v>
      </c>
      <c r="D1339" s="80">
        <v>72666297</v>
      </c>
      <c r="E1339" s="80">
        <v>4402</v>
      </c>
      <c r="F1339" s="80">
        <v>30</v>
      </c>
      <c r="G1339" s="80">
        <v>5</v>
      </c>
      <c r="H1339" s="80">
        <v>25</v>
      </c>
      <c r="I1339" s="80">
        <v>0.83299999999999996</v>
      </c>
      <c r="J1339" s="80" t="s">
        <v>201</v>
      </c>
      <c r="K1339" s="80">
        <v>0</v>
      </c>
      <c r="L1339" s="80" t="s">
        <v>201</v>
      </c>
      <c r="M1339" s="80">
        <v>0</v>
      </c>
      <c r="N1339" s="80" t="s">
        <v>201</v>
      </c>
    </row>
    <row r="1340" spans="1:14" ht="15.75" customHeight="1">
      <c r="A1340" s="80" t="s">
        <v>25</v>
      </c>
      <c r="B1340" s="80" t="s">
        <v>453</v>
      </c>
      <c r="C1340" s="80">
        <v>75273163</v>
      </c>
      <c r="D1340" s="80">
        <v>75278891</v>
      </c>
      <c r="E1340" s="80">
        <v>5729</v>
      </c>
      <c r="F1340" s="80">
        <v>137</v>
      </c>
      <c r="G1340" s="80">
        <v>32</v>
      </c>
      <c r="H1340" s="80">
        <v>105</v>
      </c>
      <c r="I1340" s="80">
        <v>0.76600000000000001</v>
      </c>
      <c r="J1340" s="80" t="s">
        <v>439</v>
      </c>
      <c r="K1340" s="80">
        <v>3</v>
      </c>
      <c r="L1340" s="80">
        <v>0</v>
      </c>
      <c r="M1340" s="80">
        <v>26</v>
      </c>
      <c r="N1340" s="80">
        <v>0.88500000000000001</v>
      </c>
    </row>
    <row r="1341" spans="1:14" ht="15.75" customHeight="1">
      <c r="A1341" s="80" t="s">
        <v>25</v>
      </c>
      <c r="B1341" s="80" t="s">
        <v>453</v>
      </c>
      <c r="C1341" s="80">
        <v>75298382</v>
      </c>
      <c r="D1341" s="80">
        <v>75301423</v>
      </c>
      <c r="E1341" s="80">
        <v>3042</v>
      </c>
      <c r="F1341" s="80">
        <v>43</v>
      </c>
      <c r="G1341" s="80">
        <v>41</v>
      </c>
      <c r="H1341" s="80">
        <v>2</v>
      </c>
      <c r="I1341" s="80">
        <v>4.7E-2</v>
      </c>
      <c r="J1341" s="80" t="s">
        <v>201</v>
      </c>
      <c r="K1341" s="80">
        <v>8</v>
      </c>
      <c r="L1341" s="80">
        <v>0.875</v>
      </c>
      <c r="M1341" s="80">
        <v>1</v>
      </c>
      <c r="N1341" s="80">
        <v>1</v>
      </c>
    </row>
    <row r="1342" spans="1:14" ht="15.75" customHeight="1">
      <c r="A1342" s="80" t="s">
        <v>25</v>
      </c>
      <c r="B1342" s="80" t="s">
        <v>453</v>
      </c>
      <c r="C1342" s="80">
        <v>77948233</v>
      </c>
      <c r="D1342" s="80">
        <v>77954088</v>
      </c>
      <c r="E1342" s="80">
        <v>5856</v>
      </c>
      <c r="F1342" s="80">
        <v>77</v>
      </c>
      <c r="G1342" s="80">
        <v>47</v>
      </c>
      <c r="H1342" s="80">
        <v>30</v>
      </c>
      <c r="I1342" s="80">
        <v>0.39</v>
      </c>
      <c r="J1342" s="80" t="s">
        <v>439</v>
      </c>
      <c r="K1342" s="80">
        <v>9</v>
      </c>
      <c r="L1342" s="80">
        <v>0.33300000000000002</v>
      </c>
      <c r="M1342" s="80">
        <v>15</v>
      </c>
      <c r="N1342" s="80">
        <v>1</v>
      </c>
    </row>
    <row r="1343" spans="1:14" ht="15.75" customHeight="1">
      <c r="A1343" s="80" t="s">
        <v>25</v>
      </c>
      <c r="B1343" s="80" t="s">
        <v>453</v>
      </c>
      <c r="C1343" s="80">
        <v>84167648</v>
      </c>
      <c r="D1343" s="80">
        <v>84513678</v>
      </c>
      <c r="E1343" s="80">
        <v>346031</v>
      </c>
      <c r="F1343" s="80">
        <v>846</v>
      </c>
      <c r="G1343" s="80">
        <v>185</v>
      </c>
      <c r="H1343" s="80">
        <v>661</v>
      </c>
      <c r="I1343" s="80">
        <v>0.78100000000000003</v>
      </c>
      <c r="J1343" s="80" t="s">
        <v>439</v>
      </c>
      <c r="K1343" s="80">
        <v>4</v>
      </c>
      <c r="L1343" s="80">
        <v>0.75</v>
      </c>
      <c r="M1343" s="80">
        <v>49</v>
      </c>
      <c r="N1343" s="80">
        <v>0.53100000000000003</v>
      </c>
    </row>
    <row r="1344" spans="1:14" ht="15.75" customHeight="1">
      <c r="A1344" s="80" t="s">
        <v>25</v>
      </c>
      <c r="B1344" s="80" t="s">
        <v>454</v>
      </c>
      <c r="C1344" s="80">
        <v>1236513</v>
      </c>
      <c r="D1344" s="80">
        <v>1254727</v>
      </c>
      <c r="E1344" s="80">
        <v>18215</v>
      </c>
      <c r="F1344" s="80">
        <v>191</v>
      </c>
      <c r="G1344" s="80">
        <v>77</v>
      </c>
      <c r="H1344" s="80">
        <v>114</v>
      </c>
      <c r="I1344" s="80">
        <v>0.59699999999999998</v>
      </c>
      <c r="J1344" s="80" t="s">
        <v>439</v>
      </c>
      <c r="K1344" s="80">
        <v>28</v>
      </c>
      <c r="L1344" s="80">
        <v>0.92900000000000005</v>
      </c>
      <c r="M1344" s="80">
        <v>30</v>
      </c>
      <c r="N1344" s="80">
        <v>0.23300000000000001</v>
      </c>
    </row>
    <row r="1345" spans="1:14" ht="15.75" customHeight="1">
      <c r="A1345" s="80" t="s">
        <v>25</v>
      </c>
      <c r="B1345" s="80" t="s">
        <v>454</v>
      </c>
      <c r="C1345" s="80">
        <v>14769189</v>
      </c>
      <c r="D1345" s="80">
        <v>15377775</v>
      </c>
      <c r="E1345" s="80">
        <v>608587</v>
      </c>
      <c r="F1345" s="80">
        <v>4249</v>
      </c>
      <c r="G1345" s="80">
        <v>2312</v>
      </c>
      <c r="H1345" s="80">
        <v>1937</v>
      </c>
      <c r="I1345" s="80">
        <v>0.45600000000000002</v>
      </c>
      <c r="J1345" s="80" t="s">
        <v>439</v>
      </c>
      <c r="K1345" s="80">
        <v>53</v>
      </c>
      <c r="L1345" s="80">
        <v>0.755</v>
      </c>
      <c r="M1345" s="80">
        <v>12</v>
      </c>
      <c r="N1345" s="80">
        <v>0</v>
      </c>
    </row>
    <row r="1346" spans="1:14" ht="15.75" customHeight="1">
      <c r="A1346" s="80" t="s">
        <v>25</v>
      </c>
      <c r="B1346" s="80" t="s">
        <v>454</v>
      </c>
      <c r="C1346" s="80">
        <v>21505814</v>
      </c>
      <c r="D1346" s="80">
        <v>21582630</v>
      </c>
      <c r="E1346" s="80">
        <v>76817</v>
      </c>
      <c r="F1346" s="80">
        <v>1830</v>
      </c>
      <c r="G1346" s="80">
        <v>1363</v>
      </c>
      <c r="H1346" s="80">
        <v>467</v>
      </c>
      <c r="I1346" s="80">
        <v>0.255</v>
      </c>
      <c r="J1346" s="80" t="s">
        <v>439</v>
      </c>
      <c r="K1346" s="80">
        <v>115</v>
      </c>
      <c r="L1346" s="80">
        <v>0.64300000000000002</v>
      </c>
      <c r="M1346" s="80">
        <v>42</v>
      </c>
      <c r="N1346" s="80">
        <v>0</v>
      </c>
    </row>
    <row r="1347" spans="1:14" ht="15.75" customHeight="1">
      <c r="A1347" s="80" t="s">
        <v>25</v>
      </c>
      <c r="B1347" s="80" t="s">
        <v>454</v>
      </c>
      <c r="C1347" s="80">
        <v>21584516</v>
      </c>
      <c r="D1347" s="80">
        <v>21834800</v>
      </c>
      <c r="E1347" s="80">
        <v>250285</v>
      </c>
      <c r="F1347" s="80">
        <v>2877</v>
      </c>
      <c r="G1347" s="80">
        <v>1397</v>
      </c>
      <c r="H1347" s="80">
        <v>1480</v>
      </c>
      <c r="I1347" s="80">
        <v>0.51400000000000001</v>
      </c>
      <c r="J1347" s="80" t="s">
        <v>439</v>
      </c>
      <c r="K1347" s="80">
        <v>78</v>
      </c>
      <c r="L1347" s="80">
        <v>5.0999999999999997E-2</v>
      </c>
      <c r="M1347" s="80">
        <v>82</v>
      </c>
      <c r="N1347" s="80">
        <v>1</v>
      </c>
    </row>
    <row r="1348" spans="1:14" ht="15.75" customHeight="1">
      <c r="A1348" s="80" t="s">
        <v>25</v>
      </c>
      <c r="B1348" s="80" t="s">
        <v>454</v>
      </c>
      <c r="C1348" s="80">
        <v>21834900</v>
      </c>
      <c r="D1348" s="80">
        <v>21932492</v>
      </c>
      <c r="E1348" s="80">
        <v>97593</v>
      </c>
      <c r="F1348" s="80">
        <v>174</v>
      </c>
      <c r="G1348" s="80">
        <v>94</v>
      </c>
      <c r="H1348" s="80">
        <v>80</v>
      </c>
      <c r="I1348" s="80">
        <v>0.46</v>
      </c>
      <c r="J1348" s="80" t="s">
        <v>439</v>
      </c>
      <c r="K1348" s="80">
        <v>0</v>
      </c>
      <c r="L1348" s="80" t="s">
        <v>201</v>
      </c>
      <c r="M1348" s="80">
        <v>2</v>
      </c>
      <c r="N1348" s="80">
        <v>1</v>
      </c>
    </row>
    <row r="1349" spans="1:14" ht="15.75" customHeight="1">
      <c r="A1349" s="80" t="s">
        <v>25</v>
      </c>
      <c r="B1349" s="80" t="s">
        <v>454</v>
      </c>
      <c r="C1349" s="80">
        <v>21933489</v>
      </c>
      <c r="D1349" s="80">
        <v>22441675</v>
      </c>
      <c r="E1349" s="80">
        <v>508187</v>
      </c>
      <c r="F1349" s="80">
        <v>6953</v>
      </c>
      <c r="G1349" s="80">
        <v>3457</v>
      </c>
      <c r="H1349" s="80">
        <v>3496</v>
      </c>
      <c r="I1349" s="80">
        <v>0.503</v>
      </c>
      <c r="J1349" s="80" t="s">
        <v>439</v>
      </c>
      <c r="K1349" s="80">
        <v>14</v>
      </c>
      <c r="L1349" s="80">
        <v>7.0999999999999994E-2</v>
      </c>
      <c r="M1349" s="80">
        <v>7</v>
      </c>
      <c r="N1349" s="80">
        <v>1</v>
      </c>
    </row>
    <row r="1350" spans="1:14" ht="15.75" customHeight="1">
      <c r="A1350" s="80" t="s">
        <v>25</v>
      </c>
      <c r="B1350" s="80" t="s">
        <v>454</v>
      </c>
      <c r="C1350" s="80">
        <v>22442355</v>
      </c>
      <c r="D1350" s="80">
        <v>22701560</v>
      </c>
      <c r="E1350" s="80">
        <v>259206</v>
      </c>
      <c r="F1350" s="80">
        <v>4094</v>
      </c>
      <c r="G1350" s="80">
        <v>2102</v>
      </c>
      <c r="H1350" s="80">
        <v>1992</v>
      </c>
      <c r="I1350" s="80">
        <v>0.48699999999999999</v>
      </c>
      <c r="J1350" s="80" t="s">
        <v>439</v>
      </c>
      <c r="K1350" s="80">
        <v>101</v>
      </c>
      <c r="L1350" s="80">
        <v>0.56399999999999995</v>
      </c>
      <c r="M1350" s="80">
        <v>94</v>
      </c>
      <c r="N1350" s="80">
        <v>0.66</v>
      </c>
    </row>
    <row r="1351" spans="1:14" ht="15.75" customHeight="1">
      <c r="A1351" s="80" t="s">
        <v>25</v>
      </c>
      <c r="B1351" s="80" t="s">
        <v>454</v>
      </c>
      <c r="C1351" s="80">
        <v>32790679</v>
      </c>
      <c r="D1351" s="80">
        <v>33540870</v>
      </c>
      <c r="E1351" s="80">
        <v>750192</v>
      </c>
      <c r="F1351" s="80">
        <v>2634</v>
      </c>
      <c r="G1351" s="80">
        <v>845</v>
      </c>
      <c r="H1351" s="80">
        <v>1789</v>
      </c>
      <c r="I1351" s="80">
        <v>0.67900000000000005</v>
      </c>
      <c r="J1351" s="80" t="s">
        <v>439</v>
      </c>
      <c r="K1351" s="80">
        <v>10</v>
      </c>
      <c r="L1351" s="80">
        <v>0.5</v>
      </c>
      <c r="M1351" s="80">
        <v>68</v>
      </c>
      <c r="N1351" s="80">
        <v>0.51500000000000001</v>
      </c>
    </row>
    <row r="1352" spans="1:14" ht="15.75" customHeight="1">
      <c r="A1352" s="80" t="s">
        <v>25</v>
      </c>
      <c r="B1352" s="80" t="s">
        <v>454</v>
      </c>
      <c r="C1352" s="80">
        <v>34062088</v>
      </c>
      <c r="D1352" s="80">
        <v>34067640</v>
      </c>
      <c r="E1352" s="80">
        <v>5553</v>
      </c>
      <c r="F1352" s="80">
        <v>812</v>
      </c>
      <c r="G1352" s="80">
        <v>454</v>
      </c>
      <c r="H1352" s="80">
        <v>358</v>
      </c>
      <c r="I1352" s="80">
        <v>0.441</v>
      </c>
      <c r="J1352" s="80" t="s">
        <v>439</v>
      </c>
      <c r="K1352" s="80">
        <v>75</v>
      </c>
      <c r="L1352" s="80">
        <v>0.57299999999999995</v>
      </c>
      <c r="M1352" s="80">
        <v>37</v>
      </c>
      <c r="N1352" s="80">
        <v>0.189</v>
      </c>
    </row>
    <row r="1353" spans="1:14" ht="15.75" customHeight="1">
      <c r="A1353" s="80" t="s">
        <v>25</v>
      </c>
      <c r="B1353" s="80" t="s">
        <v>454</v>
      </c>
      <c r="C1353" s="80">
        <v>34096344</v>
      </c>
      <c r="D1353" s="80">
        <v>34099848</v>
      </c>
      <c r="E1353" s="80">
        <v>3505</v>
      </c>
      <c r="F1353" s="80">
        <v>439</v>
      </c>
      <c r="G1353" s="80">
        <v>264</v>
      </c>
      <c r="H1353" s="80">
        <v>175</v>
      </c>
      <c r="I1353" s="80">
        <v>0.39900000000000002</v>
      </c>
      <c r="J1353" s="80" t="s">
        <v>439</v>
      </c>
      <c r="K1353" s="80">
        <v>31</v>
      </c>
      <c r="L1353" s="80">
        <v>0.67700000000000005</v>
      </c>
      <c r="M1353" s="80">
        <v>20</v>
      </c>
      <c r="N1353" s="80">
        <v>0.15</v>
      </c>
    </row>
    <row r="1354" spans="1:14" ht="15.75" customHeight="1">
      <c r="A1354" s="80" t="s">
        <v>25</v>
      </c>
      <c r="B1354" s="80" t="s">
        <v>454</v>
      </c>
      <c r="C1354" s="80">
        <v>34571510</v>
      </c>
      <c r="D1354" s="80">
        <v>34589049</v>
      </c>
      <c r="E1354" s="80">
        <v>17540</v>
      </c>
      <c r="F1354" s="80">
        <v>36261</v>
      </c>
      <c r="G1354" s="80">
        <v>308</v>
      </c>
      <c r="H1354" s="80">
        <v>35953</v>
      </c>
      <c r="I1354" s="80">
        <v>0.99199999999999999</v>
      </c>
      <c r="J1354" s="80" t="s">
        <v>440</v>
      </c>
      <c r="K1354" s="80">
        <v>2</v>
      </c>
      <c r="L1354" s="80">
        <v>0</v>
      </c>
      <c r="M1354" s="80">
        <v>3605</v>
      </c>
      <c r="N1354" s="80">
        <v>0.28399999999999997</v>
      </c>
    </row>
    <row r="1355" spans="1:14" ht="15.75" customHeight="1">
      <c r="A1355" s="80" t="s">
        <v>25</v>
      </c>
      <c r="B1355" s="80" t="s">
        <v>454</v>
      </c>
      <c r="C1355" s="80">
        <v>34596348</v>
      </c>
      <c r="D1355" s="80">
        <v>36319618</v>
      </c>
      <c r="E1355" s="80">
        <v>1723271</v>
      </c>
      <c r="F1355" s="80">
        <v>25166</v>
      </c>
      <c r="G1355" s="80">
        <v>636</v>
      </c>
      <c r="H1355" s="80">
        <v>24530</v>
      </c>
      <c r="I1355" s="80">
        <v>0.97499999999999998</v>
      </c>
      <c r="J1355" s="80" t="s">
        <v>440</v>
      </c>
      <c r="K1355" s="80">
        <v>40</v>
      </c>
      <c r="L1355" s="80">
        <v>0.72499999999999998</v>
      </c>
      <c r="M1355" s="80">
        <v>716</v>
      </c>
      <c r="N1355" s="80">
        <v>0.432</v>
      </c>
    </row>
    <row r="1356" spans="1:14" ht="15.75" customHeight="1">
      <c r="A1356" s="80" t="s">
        <v>25</v>
      </c>
      <c r="B1356" s="80" t="s">
        <v>454</v>
      </c>
      <c r="C1356" s="80">
        <v>36324954</v>
      </c>
      <c r="D1356" s="80">
        <v>36332391</v>
      </c>
      <c r="E1356" s="80">
        <v>7438</v>
      </c>
      <c r="F1356" s="80">
        <v>53</v>
      </c>
      <c r="G1356" s="80">
        <v>9</v>
      </c>
      <c r="H1356" s="80">
        <v>44</v>
      </c>
      <c r="I1356" s="80">
        <v>0.83</v>
      </c>
      <c r="J1356" s="80" t="s">
        <v>440</v>
      </c>
      <c r="K1356" s="80">
        <v>0</v>
      </c>
      <c r="L1356" s="80" t="s">
        <v>201</v>
      </c>
      <c r="M1356" s="80">
        <v>0</v>
      </c>
      <c r="N1356" s="80" t="s">
        <v>201</v>
      </c>
    </row>
    <row r="1357" spans="1:14" ht="15.75" customHeight="1">
      <c r="A1357" s="80" t="s">
        <v>25</v>
      </c>
      <c r="B1357" s="80" t="s">
        <v>454</v>
      </c>
      <c r="C1357" s="80">
        <v>36334565</v>
      </c>
      <c r="D1357" s="80">
        <v>36347007</v>
      </c>
      <c r="E1357" s="80">
        <v>12443</v>
      </c>
      <c r="F1357" s="80">
        <v>151</v>
      </c>
      <c r="G1357" s="80">
        <v>84</v>
      </c>
      <c r="H1357" s="80">
        <v>67</v>
      </c>
      <c r="I1357" s="80">
        <v>0.44400000000000001</v>
      </c>
      <c r="J1357" s="80" t="s">
        <v>439</v>
      </c>
      <c r="K1357" s="80">
        <v>16</v>
      </c>
      <c r="L1357" s="80">
        <v>1</v>
      </c>
      <c r="M1357" s="80">
        <v>8</v>
      </c>
      <c r="N1357" s="80">
        <v>0</v>
      </c>
    </row>
    <row r="1358" spans="1:14" ht="15.75" customHeight="1">
      <c r="A1358" s="80" t="s">
        <v>25</v>
      </c>
      <c r="B1358" s="80" t="s">
        <v>454</v>
      </c>
      <c r="C1358" s="80">
        <v>38265769</v>
      </c>
      <c r="D1358" s="80">
        <v>38280683</v>
      </c>
      <c r="E1358" s="80">
        <v>14915</v>
      </c>
      <c r="F1358" s="80">
        <v>113</v>
      </c>
      <c r="G1358" s="80">
        <v>3</v>
      </c>
      <c r="H1358" s="80">
        <v>110</v>
      </c>
      <c r="I1358" s="80">
        <v>0.97299999999999998</v>
      </c>
      <c r="J1358" s="80" t="s">
        <v>440</v>
      </c>
      <c r="K1358" s="80">
        <v>2</v>
      </c>
      <c r="L1358" s="80">
        <v>1</v>
      </c>
      <c r="M1358" s="80">
        <v>7</v>
      </c>
      <c r="N1358" s="80">
        <v>0.85699999999999998</v>
      </c>
    </row>
    <row r="1359" spans="1:14" ht="15.75" customHeight="1">
      <c r="A1359" s="80" t="s">
        <v>25</v>
      </c>
      <c r="B1359" s="80" t="s">
        <v>454</v>
      </c>
      <c r="C1359" s="80">
        <v>46382555</v>
      </c>
      <c r="D1359" s="80">
        <v>46401604</v>
      </c>
      <c r="E1359" s="80">
        <v>19050</v>
      </c>
      <c r="F1359" s="80">
        <v>90900</v>
      </c>
      <c r="G1359" s="80">
        <v>1192</v>
      </c>
      <c r="H1359" s="80">
        <v>89708</v>
      </c>
      <c r="I1359" s="80">
        <v>0.98699999999999999</v>
      </c>
      <c r="J1359" s="80" t="s">
        <v>440</v>
      </c>
      <c r="K1359" s="80">
        <v>23</v>
      </c>
      <c r="L1359" s="80">
        <v>0.91300000000000003</v>
      </c>
      <c r="M1359" s="80">
        <v>5625</v>
      </c>
      <c r="N1359" s="80">
        <v>0.66500000000000004</v>
      </c>
    </row>
    <row r="1360" spans="1:14" ht="15.75" customHeight="1">
      <c r="A1360" s="80" t="s">
        <v>25</v>
      </c>
      <c r="B1360" s="80" t="s">
        <v>454</v>
      </c>
      <c r="C1360" s="80">
        <v>55815554</v>
      </c>
      <c r="D1360" s="80">
        <v>55835064</v>
      </c>
      <c r="E1360" s="80">
        <v>19511</v>
      </c>
      <c r="F1360" s="80">
        <v>442</v>
      </c>
      <c r="G1360" s="80">
        <v>305</v>
      </c>
      <c r="H1360" s="80">
        <v>137</v>
      </c>
      <c r="I1360" s="80">
        <v>0.31</v>
      </c>
      <c r="J1360" s="80" t="s">
        <v>439</v>
      </c>
      <c r="K1360" s="80">
        <v>25</v>
      </c>
      <c r="L1360" s="80">
        <v>0.96</v>
      </c>
      <c r="M1360" s="80">
        <v>15</v>
      </c>
      <c r="N1360" s="80">
        <v>0.53300000000000003</v>
      </c>
    </row>
    <row r="1361" spans="1:14" ht="15.75" customHeight="1">
      <c r="A1361" s="80" t="s">
        <v>25</v>
      </c>
      <c r="B1361" s="80" t="s">
        <v>454</v>
      </c>
      <c r="C1361" s="80">
        <v>74408184</v>
      </c>
      <c r="D1361" s="80">
        <v>74419503</v>
      </c>
      <c r="E1361" s="80">
        <v>11320</v>
      </c>
      <c r="F1361" s="80">
        <v>122</v>
      </c>
      <c r="G1361" s="80">
        <v>77</v>
      </c>
      <c r="H1361" s="80">
        <v>45</v>
      </c>
      <c r="I1361" s="80">
        <v>0.36899999999999999</v>
      </c>
      <c r="J1361" s="80" t="s">
        <v>439</v>
      </c>
      <c r="K1361" s="80">
        <v>6</v>
      </c>
      <c r="L1361" s="80">
        <v>1</v>
      </c>
      <c r="M1361" s="80">
        <v>5</v>
      </c>
      <c r="N1361" s="80">
        <v>0</v>
      </c>
    </row>
    <row r="1362" spans="1:14" ht="15.75" customHeight="1">
      <c r="A1362" s="80" t="s">
        <v>25</v>
      </c>
      <c r="B1362" s="80" t="s">
        <v>454</v>
      </c>
      <c r="C1362" s="80">
        <v>75206043</v>
      </c>
      <c r="D1362" s="80">
        <v>75223587</v>
      </c>
      <c r="E1362" s="80">
        <v>17545</v>
      </c>
      <c r="F1362" s="80">
        <v>221</v>
      </c>
      <c r="G1362" s="80">
        <v>4</v>
      </c>
      <c r="H1362" s="80">
        <v>217</v>
      </c>
      <c r="I1362" s="80">
        <v>0.98199999999999998</v>
      </c>
      <c r="J1362" s="80" t="s">
        <v>440</v>
      </c>
      <c r="K1362" s="80">
        <v>0</v>
      </c>
      <c r="L1362" s="80" t="s">
        <v>201</v>
      </c>
      <c r="M1362" s="80">
        <v>81</v>
      </c>
      <c r="N1362" s="80">
        <v>0.53100000000000003</v>
      </c>
    </row>
    <row r="1363" spans="1:14" ht="15.75" customHeight="1">
      <c r="A1363" s="80" t="s">
        <v>25</v>
      </c>
      <c r="B1363" s="80" t="s">
        <v>455</v>
      </c>
      <c r="C1363" s="80">
        <v>3057379</v>
      </c>
      <c r="D1363" s="80">
        <v>3070685</v>
      </c>
      <c r="E1363" s="80">
        <v>13307</v>
      </c>
      <c r="F1363" s="80">
        <v>115</v>
      </c>
      <c r="G1363" s="80">
        <v>75</v>
      </c>
      <c r="H1363" s="80">
        <v>40</v>
      </c>
      <c r="I1363" s="80">
        <v>0.34799999999999998</v>
      </c>
      <c r="J1363" s="80" t="s">
        <v>439</v>
      </c>
      <c r="K1363" s="80">
        <v>11</v>
      </c>
      <c r="L1363" s="80">
        <v>0.36399999999999999</v>
      </c>
      <c r="M1363" s="80">
        <v>2</v>
      </c>
      <c r="N1363" s="80">
        <v>0</v>
      </c>
    </row>
    <row r="1364" spans="1:14" ht="15.75" customHeight="1">
      <c r="A1364" s="80" t="s">
        <v>25</v>
      </c>
      <c r="B1364" s="80" t="s">
        <v>455</v>
      </c>
      <c r="C1364" s="80">
        <v>19029552</v>
      </c>
      <c r="D1364" s="80">
        <v>19232748</v>
      </c>
      <c r="E1364" s="80">
        <v>203197</v>
      </c>
      <c r="F1364" s="80">
        <v>201</v>
      </c>
      <c r="G1364" s="80">
        <v>127</v>
      </c>
      <c r="H1364" s="80">
        <v>74</v>
      </c>
      <c r="I1364" s="80">
        <v>0.36799999999999999</v>
      </c>
      <c r="J1364" s="80" t="s">
        <v>439</v>
      </c>
      <c r="K1364" s="80">
        <v>0</v>
      </c>
      <c r="L1364" s="80" t="s">
        <v>201</v>
      </c>
      <c r="M1364" s="80">
        <v>0</v>
      </c>
      <c r="N1364" s="80" t="s">
        <v>201</v>
      </c>
    </row>
    <row r="1365" spans="1:14" ht="15.75" customHeight="1">
      <c r="A1365" s="80" t="s">
        <v>25</v>
      </c>
      <c r="B1365" s="80" t="s">
        <v>455</v>
      </c>
      <c r="C1365" s="80">
        <v>20539729</v>
      </c>
      <c r="D1365" s="80">
        <v>20561059</v>
      </c>
      <c r="E1365" s="80">
        <v>21331</v>
      </c>
      <c r="F1365" s="80">
        <v>332</v>
      </c>
      <c r="G1365" s="80">
        <v>259</v>
      </c>
      <c r="H1365" s="80">
        <v>73</v>
      </c>
      <c r="I1365" s="80">
        <v>0.22</v>
      </c>
      <c r="J1365" s="80" t="s">
        <v>439</v>
      </c>
      <c r="K1365" s="80">
        <v>37</v>
      </c>
      <c r="L1365" s="80">
        <v>0.51400000000000001</v>
      </c>
      <c r="M1365" s="80">
        <v>9</v>
      </c>
      <c r="N1365" s="80">
        <v>0</v>
      </c>
    </row>
    <row r="1366" spans="1:14" ht="15.75" customHeight="1">
      <c r="A1366" s="80" t="s">
        <v>25</v>
      </c>
      <c r="B1366" s="80" t="s">
        <v>455</v>
      </c>
      <c r="C1366" s="80">
        <v>21400640</v>
      </c>
      <c r="D1366" s="80">
        <v>21450526</v>
      </c>
      <c r="E1366" s="80">
        <v>49887</v>
      </c>
      <c r="F1366" s="80">
        <v>1270</v>
      </c>
      <c r="G1366" s="80">
        <v>915</v>
      </c>
      <c r="H1366" s="80">
        <v>355</v>
      </c>
      <c r="I1366" s="80">
        <v>0.28000000000000003</v>
      </c>
      <c r="J1366" s="80" t="s">
        <v>439</v>
      </c>
      <c r="K1366" s="80">
        <v>225</v>
      </c>
      <c r="L1366" s="80">
        <v>1.7999999999999999E-2</v>
      </c>
      <c r="M1366" s="80">
        <v>130</v>
      </c>
      <c r="N1366" s="80">
        <v>0.97699999999999998</v>
      </c>
    </row>
    <row r="1367" spans="1:14" ht="15.75" customHeight="1">
      <c r="A1367" s="80" t="s">
        <v>25</v>
      </c>
      <c r="B1367" s="80" t="s">
        <v>455</v>
      </c>
      <c r="C1367" s="80">
        <v>21649035</v>
      </c>
      <c r="D1367" s="80">
        <v>21678194</v>
      </c>
      <c r="E1367" s="80">
        <v>29160</v>
      </c>
      <c r="F1367" s="80">
        <v>1308</v>
      </c>
      <c r="G1367" s="80">
        <v>807</v>
      </c>
      <c r="H1367" s="80">
        <v>501</v>
      </c>
      <c r="I1367" s="80">
        <v>0.38300000000000001</v>
      </c>
      <c r="J1367" s="80" t="s">
        <v>439</v>
      </c>
      <c r="K1367" s="80">
        <v>566</v>
      </c>
      <c r="L1367" s="80">
        <v>0.32300000000000001</v>
      </c>
      <c r="M1367" s="80">
        <v>361</v>
      </c>
      <c r="N1367" s="80">
        <v>0.69499999999999995</v>
      </c>
    </row>
    <row r="1368" spans="1:14" ht="15.75" customHeight="1">
      <c r="A1368" s="80" t="s">
        <v>25</v>
      </c>
      <c r="B1368" s="80" t="s">
        <v>455</v>
      </c>
      <c r="C1368" s="80">
        <v>21687297</v>
      </c>
      <c r="D1368" s="80">
        <v>21824188</v>
      </c>
      <c r="E1368" s="80">
        <v>136892</v>
      </c>
      <c r="F1368" s="80">
        <v>2731</v>
      </c>
      <c r="G1368" s="80">
        <v>1924</v>
      </c>
      <c r="H1368" s="80">
        <v>807</v>
      </c>
      <c r="I1368" s="80">
        <v>0.29499999999999998</v>
      </c>
      <c r="J1368" s="80" t="s">
        <v>439</v>
      </c>
      <c r="K1368" s="80">
        <v>623</v>
      </c>
      <c r="L1368" s="80">
        <v>0.873</v>
      </c>
      <c r="M1368" s="80">
        <v>372</v>
      </c>
      <c r="N1368" s="80">
        <v>7.4999999999999997E-2</v>
      </c>
    </row>
    <row r="1369" spans="1:14" ht="15.75" customHeight="1">
      <c r="A1369" s="80" t="s">
        <v>25</v>
      </c>
      <c r="B1369" s="80" t="s">
        <v>455</v>
      </c>
      <c r="C1369" s="80">
        <v>21884493</v>
      </c>
      <c r="D1369" s="80">
        <v>22060299</v>
      </c>
      <c r="E1369" s="80">
        <v>175807</v>
      </c>
      <c r="F1369" s="80">
        <v>4247</v>
      </c>
      <c r="G1369" s="80">
        <v>2891</v>
      </c>
      <c r="H1369" s="80">
        <v>1356</v>
      </c>
      <c r="I1369" s="80">
        <v>0.31900000000000001</v>
      </c>
      <c r="J1369" s="80" t="s">
        <v>439</v>
      </c>
      <c r="K1369" s="80">
        <v>311</v>
      </c>
      <c r="L1369" s="80">
        <v>0.65900000000000003</v>
      </c>
      <c r="M1369" s="80">
        <v>181</v>
      </c>
      <c r="N1369" s="80">
        <v>0.66900000000000004</v>
      </c>
    </row>
    <row r="1370" spans="1:14" ht="15.75" customHeight="1">
      <c r="A1370" s="80" t="s">
        <v>25</v>
      </c>
      <c r="B1370" s="80" t="s">
        <v>455</v>
      </c>
      <c r="C1370" s="80">
        <v>22125930</v>
      </c>
      <c r="D1370" s="80">
        <v>22158426</v>
      </c>
      <c r="E1370" s="80">
        <v>32497</v>
      </c>
      <c r="F1370" s="80">
        <v>470</v>
      </c>
      <c r="G1370" s="80">
        <v>298</v>
      </c>
      <c r="H1370" s="80">
        <v>172</v>
      </c>
      <c r="I1370" s="80">
        <v>0.36599999999999999</v>
      </c>
      <c r="J1370" s="80" t="s">
        <v>439</v>
      </c>
      <c r="K1370" s="80">
        <v>249</v>
      </c>
      <c r="L1370" s="80">
        <v>0.51800000000000002</v>
      </c>
      <c r="M1370" s="80">
        <v>161</v>
      </c>
      <c r="N1370" s="80">
        <v>1.2E-2</v>
      </c>
    </row>
    <row r="1371" spans="1:14" ht="15.75" customHeight="1">
      <c r="A1371" s="80" t="s">
        <v>25</v>
      </c>
      <c r="B1371" s="80" t="s">
        <v>455</v>
      </c>
      <c r="C1371" s="80">
        <v>26880784</v>
      </c>
      <c r="D1371" s="80">
        <v>26885981</v>
      </c>
      <c r="E1371" s="80">
        <v>5198</v>
      </c>
      <c r="F1371" s="80">
        <v>1799</v>
      </c>
      <c r="G1371" s="80">
        <v>15</v>
      </c>
      <c r="H1371" s="80">
        <v>1784</v>
      </c>
      <c r="I1371" s="80">
        <v>0.99199999999999999</v>
      </c>
      <c r="J1371" s="80" t="s">
        <v>440</v>
      </c>
      <c r="K1371" s="80">
        <v>2</v>
      </c>
      <c r="L1371" s="80">
        <v>1</v>
      </c>
      <c r="M1371" s="80">
        <v>485</v>
      </c>
      <c r="N1371" s="80">
        <v>0.50900000000000001</v>
      </c>
    </row>
    <row r="1372" spans="1:14" ht="15.75" customHeight="1">
      <c r="A1372" s="80" t="s">
        <v>25</v>
      </c>
      <c r="B1372" s="80" t="s">
        <v>455</v>
      </c>
      <c r="C1372" s="80">
        <v>26935980</v>
      </c>
      <c r="D1372" s="80">
        <v>26941257</v>
      </c>
      <c r="E1372" s="80">
        <v>5278</v>
      </c>
      <c r="F1372" s="80">
        <v>1188</v>
      </c>
      <c r="G1372" s="80">
        <v>698</v>
      </c>
      <c r="H1372" s="80">
        <v>490</v>
      </c>
      <c r="I1372" s="80">
        <v>0.41199999999999998</v>
      </c>
      <c r="J1372" s="80" t="s">
        <v>439</v>
      </c>
      <c r="K1372" s="80">
        <v>0</v>
      </c>
      <c r="L1372" s="80" t="s">
        <v>201</v>
      </c>
      <c r="M1372" s="80">
        <v>0</v>
      </c>
      <c r="N1372" s="80" t="s">
        <v>201</v>
      </c>
    </row>
    <row r="1373" spans="1:14" ht="15.75" customHeight="1">
      <c r="A1373" s="80" t="s">
        <v>25</v>
      </c>
      <c r="B1373" s="80" t="s">
        <v>455</v>
      </c>
      <c r="C1373" s="80">
        <v>30621716</v>
      </c>
      <c r="D1373" s="80">
        <v>30625809</v>
      </c>
      <c r="E1373" s="80">
        <v>4094</v>
      </c>
      <c r="F1373" s="80">
        <v>66</v>
      </c>
      <c r="G1373" s="80">
        <v>0</v>
      </c>
      <c r="H1373" s="80">
        <v>66</v>
      </c>
      <c r="I1373" s="80">
        <v>1</v>
      </c>
      <c r="J1373" s="80" t="s">
        <v>440</v>
      </c>
      <c r="K1373" s="80">
        <v>0</v>
      </c>
      <c r="L1373" s="80" t="s">
        <v>201</v>
      </c>
      <c r="M1373" s="80">
        <v>13</v>
      </c>
      <c r="N1373" s="80">
        <v>0.46200000000000002</v>
      </c>
    </row>
    <row r="1374" spans="1:14" ht="15.75" customHeight="1">
      <c r="A1374" s="80" t="s">
        <v>25</v>
      </c>
      <c r="B1374" s="80" t="s">
        <v>455</v>
      </c>
      <c r="C1374" s="80">
        <v>43231105</v>
      </c>
      <c r="D1374" s="80">
        <v>43234307</v>
      </c>
      <c r="E1374" s="80">
        <v>3203</v>
      </c>
      <c r="F1374" s="80">
        <v>17</v>
      </c>
      <c r="G1374" s="80">
        <v>12</v>
      </c>
      <c r="H1374" s="80">
        <v>5</v>
      </c>
      <c r="I1374" s="80">
        <v>0.29399999999999998</v>
      </c>
      <c r="J1374" s="80" t="s">
        <v>201</v>
      </c>
      <c r="K1374" s="80">
        <v>0</v>
      </c>
      <c r="L1374" s="80" t="s">
        <v>201</v>
      </c>
      <c r="M1374" s="80">
        <v>0</v>
      </c>
      <c r="N1374" s="80" t="s">
        <v>201</v>
      </c>
    </row>
    <row r="1375" spans="1:14" ht="15.75" customHeight="1">
      <c r="A1375" s="80" t="s">
        <v>25</v>
      </c>
      <c r="B1375" s="80" t="s">
        <v>455</v>
      </c>
      <c r="C1375" s="80">
        <v>43234310</v>
      </c>
      <c r="D1375" s="80">
        <v>43323702</v>
      </c>
      <c r="E1375" s="80">
        <v>89393</v>
      </c>
      <c r="F1375" s="80">
        <v>389</v>
      </c>
      <c r="G1375" s="80">
        <v>26</v>
      </c>
      <c r="H1375" s="80">
        <v>363</v>
      </c>
      <c r="I1375" s="80">
        <v>0.93300000000000005</v>
      </c>
      <c r="J1375" s="80" t="s">
        <v>440</v>
      </c>
      <c r="K1375" s="80">
        <v>0</v>
      </c>
      <c r="L1375" s="80" t="s">
        <v>201</v>
      </c>
      <c r="M1375" s="80">
        <v>0</v>
      </c>
      <c r="N1375" s="80" t="s">
        <v>201</v>
      </c>
    </row>
    <row r="1376" spans="1:14" ht="15.75" customHeight="1">
      <c r="A1376" s="80" t="s">
        <v>25</v>
      </c>
      <c r="B1376" s="80" t="s">
        <v>455</v>
      </c>
      <c r="C1376" s="80">
        <v>46509929</v>
      </c>
      <c r="D1376" s="80">
        <v>46707362</v>
      </c>
      <c r="E1376" s="80">
        <v>197434</v>
      </c>
      <c r="F1376" s="80">
        <v>226</v>
      </c>
      <c r="G1376" s="80">
        <v>171</v>
      </c>
      <c r="H1376" s="80">
        <v>55</v>
      </c>
      <c r="I1376" s="80">
        <v>0.24299999999999999</v>
      </c>
      <c r="J1376" s="80" t="s">
        <v>439</v>
      </c>
      <c r="K1376" s="80">
        <v>11</v>
      </c>
      <c r="L1376" s="80">
        <v>0.45500000000000002</v>
      </c>
      <c r="M1376" s="80">
        <v>0</v>
      </c>
      <c r="N1376" s="80" t="s">
        <v>201</v>
      </c>
    </row>
    <row r="1377" spans="1:14" ht="15.75" customHeight="1">
      <c r="A1377" s="80" t="s">
        <v>25</v>
      </c>
      <c r="B1377" s="80" t="s">
        <v>455</v>
      </c>
      <c r="C1377" s="80">
        <v>66798412</v>
      </c>
      <c r="D1377" s="80">
        <v>66799781</v>
      </c>
      <c r="E1377" s="80">
        <v>1370</v>
      </c>
      <c r="F1377" s="80">
        <v>224</v>
      </c>
      <c r="G1377" s="80">
        <v>132</v>
      </c>
      <c r="H1377" s="80">
        <v>92</v>
      </c>
      <c r="I1377" s="80">
        <v>0.41099999999999998</v>
      </c>
      <c r="J1377" s="80" t="s">
        <v>439</v>
      </c>
      <c r="K1377" s="80">
        <v>0</v>
      </c>
      <c r="L1377" s="80" t="s">
        <v>201</v>
      </c>
      <c r="M1377" s="80">
        <v>0</v>
      </c>
      <c r="N1377" s="80" t="s">
        <v>201</v>
      </c>
    </row>
    <row r="1378" spans="1:14" ht="15.75" customHeight="1">
      <c r="A1378" s="80" t="s">
        <v>25</v>
      </c>
      <c r="B1378" s="80" t="s">
        <v>456</v>
      </c>
      <c r="C1378" s="80">
        <v>106211</v>
      </c>
      <c r="D1378" s="80">
        <v>112852</v>
      </c>
      <c r="E1378" s="80">
        <v>6642</v>
      </c>
      <c r="F1378" s="80">
        <v>8861</v>
      </c>
      <c r="G1378" s="80">
        <v>4668</v>
      </c>
      <c r="H1378" s="80">
        <v>4193</v>
      </c>
      <c r="I1378" s="80">
        <v>0.47299999999999998</v>
      </c>
      <c r="J1378" s="80" t="s">
        <v>439</v>
      </c>
      <c r="K1378" s="80">
        <v>2677</v>
      </c>
      <c r="L1378" s="80">
        <v>0.28999999999999998</v>
      </c>
      <c r="M1378" s="80">
        <v>2271</v>
      </c>
      <c r="N1378" s="80">
        <v>0.22500000000000001</v>
      </c>
    </row>
    <row r="1379" spans="1:14" ht="15.75" customHeight="1">
      <c r="A1379" s="80" t="s">
        <v>25</v>
      </c>
      <c r="B1379" s="80" t="s">
        <v>456</v>
      </c>
      <c r="C1379" s="80">
        <v>12144901</v>
      </c>
      <c r="D1379" s="80">
        <v>12150226</v>
      </c>
      <c r="E1379" s="80">
        <v>5326</v>
      </c>
      <c r="F1379" s="80">
        <v>50</v>
      </c>
      <c r="G1379" s="80">
        <v>11</v>
      </c>
      <c r="H1379" s="80">
        <v>39</v>
      </c>
      <c r="I1379" s="80">
        <v>0.78</v>
      </c>
      <c r="J1379" s="80" t="s">
        <v>439</v>
      </c>
      <c r="K1379" s="80">
        <v>0</v>
      </c>
      <c r="L1379" s="80" t="s">
        <v>201</v>
      </c>
      <c r="M1379" s="80">
        <v>3</v>
      </c>
      <c r="N1379" s="80">
        <v>0</v>
      </c>
    </row>
    <row r="1380" spans="1:14" ht="15.75" customHeight="1">
      <c r="A1380" s="80" t="s">
        <v>25</v>
      </c>
      <c r="B1380" s="80" t="s">
        <v>456</v>
      </c>
      <c r="C1380" s="80">
        <v>20561578</v>
      </c>
      <c r="D1380" s="80">
        <v>20604950</v>
      </c>
      <c r="E1380" s="80">
        <v>43373</v>
      </c>
      <c r="F1380" s="80">
        <v>464</v>
      </c>
      <c r="G1380" s="80">
        <v>5</v>
      </c>
      <c r="H1380" s="80">
        <v>459</v>
      </c>
      <c r="I1380" s="80">
        <v>0.98899999999999999</v>
      </c>
      <c r="J1380" s="80" t="s">
        <v>440</v>
      </c>
      <c r="K1380" s="80">
        <v>0</v>
      </c>
      <c r="L1380" s="80" t="s">
        <v>201</v>
      </c>
      <c r="M1380" s="80">
        <v>137</v>
      </c>
      <c r="N1380" s="80">
        <v>0.504</v>
      </c>
    </row>
    <row r="1381" spans="1:14" ht="15.75" customHeight="1">
      <c r="A1381" s="80" t="s">
        <v>25</v>
      </c>
      <c r="B1381" s="80" t="s">
        <v>456</v>
      </c>
      <c r="C1381" s="80">
        <v>20814760</v>
      </c>
      <c r="D1381" s="80">
        <v>20839319</v>
      </c>
      <c r="E1381" s="80">
        <v>24560</v>
      </c>
      <c r="F1381" s="80">
        <v>198</v>
      </c>
      <c r="G1381" s="80">
        <v>5</v>
      </c>
      <c r="H1381" s="80">
        <v>193</v>
      </c>
      <c r="I1381" s="80">
        <v>0.97499999999999998</v>
      </c>
      <c r="J1381" s="80" t="s">
        <v>440</v>
      </c>
      <c r="K1381" s="80">
        <v>0</v>
      </c>
      <c r="L1381" s="80" t="s">
        <v>201</v>
      </c>
      <c r="M1381" s="80">
        <v>44</v>
      </c>
      <c r="N1381" s="80">
        <v>0.45500000000000002</v>
      </c>
    </row>
    <row r="1382" spans="1:14" ht="15.75" customHeight="1">
      <c r="A1382" s="80" t="s">
        <v>25</v>
      </c>
      <c r="B1382" s="80" t="s">
        <v>456</v>
      </c>
      <c r="C1382" s="80">
        <v>79014384</v>
      </c>
      <c r="D1382" s="80">
        <v>79017391</v>
      </c>
      <c r="E1382" s="80">
        <v>3008</v>
      </c>
      <c r="F1382" s="80">
        <v>25</v>
      </c>
      <c r="G1382" s="80">
        <v>25</v>
      </c>
      <c r="H1382" s="80">
        <v>0</v>
      </c>
      <c r="I1382" s="80">
        <v>0</v>
      </c>
      <c r="J1382" s="80" t="s">
        <v>201</v>
      </c>
      <c r="K1382" s="80">
        <v>0</v>
      </c>
      <c r="L1382" s="80" t="s">
        <v>201</v>
      </c>
      <c r="M1382" s="80">
        <v>0</v>
      </c>
      <c r="N1382" s="80" t="s">
        <v>201</v>
      </c>
    </row>
    <row r="1383" spans="1:14" ht="15.75" customHeight="1">
      <c r="A1383" s="80" t="s">
        <v>25</v>
      </c>
      <c r="B1383" s="80" t="s">
        <v>457</v>
      </c>
      <c r="C1383" s="80">
        <v>60000</v>
      </c>
      <c r="D1383" s="80">
        <v>140628</v>
      </c>
      <c r="E1383" s="80">
        <v>80629</v>
      </c>
      <c r="F1383" s="80">
        <v>165</v>
      </c>
      <c r="G1383" s="80">
        <v>80</v>
      </c>
      <c r="H1383" s="80">
        <v>85</v>
      </c>
      <c r="I1383" s="80">
        <v>0.51500000000000001</v>
      </c>
      <c r="J1383" s="80" t="s">
        <v>439</v>
      </c>
      <c r="K1383" s="80">
        <v>0</v>
      </c>
      <c r="L1383" s="80" t="s">
        <v>201</v>
      </c>
      <c r="M1383" s="80">
        <v>0</v>
      </c>
      <c r="N1383" s="80" t="s">
        <v>201</v>
      </c>
    </row>
    <row r="1384" spans="1:14" ht="15.75" customHeight="1">
      <c r="A1384" s="80" t="s">
        <v>25</v>
      </c>
      <c r="B1384" s="80" t="s">
        <v>457</v>
      </c>
      <c r="C1384" s="80">
        <v>3332194</v>
      </c>
      <c r="D1384" s="80">
        <v>3333030</v>
      </c>
      <c r="E1384" s="80">
        <v>837</v>
      </c>
      <c r="F1384" s="80">
        <v>51</v>
      </c>
      <c r="G1384" s="80">
        <v>31</v>
      </c>
      <c r="H1384" s="80">
        <v>20</v>
      </c>
      <c r="I1384" s="80">
        <v>0.39200000000000002</v>
      </c>
      <c r="J1384" s="80" t="s">
        <v>439</v>
      </c>
      <c r="K1384" s="80">
        <v>0</v>
      </c>
      <c r="L1384" s="80" t="s">
        <v>201</v>
      </c>
      <c r="M1384" s="80">
        <v>0</v>
      </c>
      <c r="N1384" s="80" t="s">
        <v>201</v>
      </c>
    </row>
    <row r="1385" spans="1:14" ht="15.75" customHeight="1">
      <c r="A1385" s="80" t="s">
        <v>25</v>
      </c>
      <c r="B1385" s="80" t="s">
        <v>457</v>
      </c>
      <c r="C1385" s="80">
        <v>7022269</v>
      </c>
      <c r="D1385" s="80">
        <v>7064756</v>
      </c>
      <c r="E1385" s="80">
        <v>42488</v>
      </c>
      <c r="F1385" s="80">
        <v>174</v>
      </c>
      <c r="G1385" s="80">
        <v>122</v>
      </c>
      <c r="H1385" s="80">
        <v>52</v>
      </c>
      <c r="I1385" s="80">
        <v>0.29899999999999999</v>
      </c>
      <c r="J1385" s="80" t="s">
        <v>439</v>
      </c>
      <c r="K1385" s="80">
        <v>8</v>
      </c>
      <c r="L1385" s="80">
        <v>0.625</v>
      </c>
      <c r="M1385" s="80">
        <v>0</v>
      </c>
      <c r="N1385" s="80" t="s">
        <v>201</v>
      </c>
    </row>
    <row r="1386" spans="1:14" ht="15.75" customHeight="1">
      <c r="A1386" s="80" t="s">
        <v>25</v>
      </c>
      <c r="B1386" s="80" t="s">
        <v>457</v>
      </c>
      <c r="C1386" s="80">
        <v>24332687</v>
      </c>
      <c r="D1386" s="80">
        <v>24448981</v>
      </c>
      <c r="E1386" s="80">
        <v>116295</v>
      </c>
      <c r="F1386" s="80">
        <v>2480</v>
      </c>
      <c r="G1386" s="80">
        <v>1948</v>
      </c>
      <c r="H1386" s="80">
        <v>532</v>
      </c>
      <c r="I1386" s="80">
        <v>0.215</v>
      </c>
      <c r="J1386" s="80" t="s">
        <v>439</v>
      </c>
      <c r="K1386" s="80">
        <v>696</v>
      </c>
      <c r="L1386" s="80">
        <v>0.312</v>
      </c>
      <c r="M1386" s="80">
        <v>230</v>
      </c>
      <c r="N1386" s="80">
        <v>1</v>
      </c>
    </row>
    <row r="1387" spans="1:14" ht="15.75" customHeight="1">
      <c r="A1387" s="80" t="s">
        <v>25</v>
      </c>
      <c r="B1387" s="80" t="s">
        <v>457</v>
      </c>
      <c r="C1387" s="80">
        <v>38773571</v>
      </c>
      <c r="D1387" s="80">
        <v>38791551</v>
      </c>
      <c r="E1387" s="80">
        <v>17981</v>
      </c>
      <c r="F1387" s="80">
        <v>214</v>
      </c>
      <c r="G1387" s="80">
        <v>22</v>
      </c>
      <c r="H1387" s="80">
        <v>192</v>
      </c>
      <c r="I1387" s="80">
        <v>0.89700000000000002</v>
      </c>
      <c r="J1387" s="80" t="s">
        <v>440</v>
      </c>
      <c r="K1387" s="80">
        <v>4</v>
      </c>
      <c r="L1387" s="80">
        <v>0</v>
      </c>
      <c r="M1387" s="80">
        <v>32</v>
      </c>
      <c r="N1387" s="80">
        <v>0.56200000000000006</v>
      </c>
    </row>
    <row r="1388" spans="1:14" ht="15.75" customHeight="1">
      <c r="A1388" s="80" t="s">
        <v>25</v>
      </c>
      <c r="B1388" s="80" t="s">
        <v>457</v>
      </c>
      <c r="C1388" s="80">
        <v>50604046</v>
      </c>
      <c r="D1388" s="80">
        <v>50609088</v>
      </c>
      <c r="E1388" s="80">
        <v>5043</v>
      </c>
      <c r="F1388" s="80">
        <v>81</v>
      </c>
      <c r="G1388" s="80">
        <v>42</v>
      </c>
      <c r="H1388" s="80">
        <v>39</v>
      </c>
      <c r="I1388" s="80">
        <v>0.48099999999999998</v>
      </c>
      <c r="J1388" s="80" t="s">
        <v>439</v>
      </c>
      <c r="K1388" s="80">
        <v>2</v>
      </c>
      <c r="L1388" s="80">
        <v>1</v>
      </c>
      <c r="M1388" s="80">
        <v>6</v>
      </c>
      <c r="N1388" s="80">
        <v>0</v>
      </c>
    </row>
    <row r="1389" spans="1:14" ht="15.75" customHeight="1">
      <c r="A1389" s="80" t="s">
        <v>25</v>
      </c>
      <c r="B1389" s="80" t="s">
        <v>458</v>
      </c>
      <c r="C1389" s="80">
        <v>60000</v>
      </c>
      <c r="D1389" s="80">
        <v>68791</v>
      </c>
      <c r="E1389" s="80">
        <v>8792</v>
      </c>
      <c r="F1389" s="80">
        <v>710</v>
      </c>
      <c r="G1389" s="80">
        <v>506</v>
      </c>
      <c r="H1389" s="80">
        <v>204</v>
      </c>
      <c r="I1389" s="80">
        <v>0.28699999999999998</v>
      </c>
      <c r="J1389" s="80" t="s">
        <v>439</v>
      </c>
      <c r="K1389" s="80">
        <v>0</v>
      </c>
      <c r="L1389" s="80" t="s">
        <v>201</v>
      </c>
      <c r="M1389" s="80">
        <v>0</v>
      </c>
      <c r="N1389" s="80" t="s">
        <v>201</v>
      </c>
    </row>
    <row r="1390" spans="1:14" ht="15.75" customHeight="1">
      <c r="A1390" s="80" t="s">
        <v>25</v>
      </c>
      <c r="B1390" s="80" t="s">
        <v>458</v>
      </c>
      <c r="C1390" s="80">
        <v>25768801</v>
      </c>
      <c r="D1390" s="80">
        <v>25781701</v>
      </c>
      <c r="E1390" s="80">
        <v>12901</v>
      </c>
      <c r="F1390" s="80">
        <v>146</v>
      </c>
      <c r="G1390" s="80">
        <v>76</v>
      </c>
      <c r="H1390" s="80">
        <v>70</v>
      </c>
      <c r="I1390" s="80">
        <v>0.47899999999999998</v>
      </c>
      <c r="J1390" s="80" t="s">
        <v>439</v>
      </c>
      <c r="K1390" s="80">
        <v>0</v>
      </c>
      <c r="L1390" s="80" t="s">
        <v>201</v>
      </c>
      <c r="M1390" s="80">
        <v>0</v>
      </c>
      <c r="N1390" s="80" t="s">
        <v>201</v>
      </c>
    </row>
    <row r="1391" spans="1:14" ht="15.75" customHeight="1">
      <c r="A1391" s="80" t="s">
        <v>25</v>
      </c>
      <c r="B1391" s="80" t="s">
        <v>458</v>
      </c>
      <c r="C1391" s="80">
        <v>26061210</v>
      </c>
      <c r="D1391" s="80">
        <v>26091730</v>
      </c>
      <c r="E1391" s="80">
        <v>30521</v>
      </c>
      <c r="F1391" s="80">
        <v>238</v>
      </c>
      <c r="G1391" s="80">
        <v>114</v>
      </c>
      <c r="H1391" s="80">
        <v>124</v>
      </c>
      <c r="I1391" s="80">
        <v>0.52100000000000002</v>
      </c>
      <c r="J1391" s="80" t="s">
        <v>439</v>
      </c>
      <c r="K1391" s="80">
        <v>13</v>
      </c>
      <c r="L1391" s="80">
        <v>0.154</v>
      </c>
      <c r="M1391" s="80">
        <v>25</v>
      </c>
      <c r="N1391" s="80">
        <v>0.4</v>
      </c>
    </row>
    <row r="1392" spans="1:14" ht="15.75" customHeight="1">
      <c r="A1392" s="80" t="s">
        <v>25</v>
      </c>
      <c r="B1392" s="80" t="s">
        <v>458</v>
      </c>
      <c r="C1392" s="80">
        <v>26436326</v>
      </c>
      <c r="D1392" s="80">
        <v>26587085</v>
      </c>
      <c r="E1392" s="80">
        <v>150760</v>
      </c>
      <c r="F1392" s="80">
        <v>1114</v>
      </c>
      <c r="G1392" s="80">
        <v>224</v>
      </c>
      <c r="H1392" s="80">
        <v>890</v>
      </c>
      <c r="I1392" s="80">
        <v>0.79900000000000004</v>
      </c>
      <c r="J1392" s="80" t="s">
        <v>440</v>
      </c>
      <c r="K1392" s="80">
        <v>18</v>
      </c>
      <c r="L1392" s="80">
        <v>0.44400000000000001</v>
      </c>
      <c r="M1392" s="80">
        <v>20</v>
      </c>
      <c r="N1392" s="80">
        <v>0.75</v>
      </c>
    </row>
    <row r="1393" spans="1:14" ht="15.75" customHeight="1">
      <c r="A1393" s="80" t="s">
        <v>25</v>
      </c>
      <c r="B1393" s="80" t="s">
        <v>458</v>
      </c>
      <c r="C1393" s="80">
        <v>28495046</v>
      </c>
      <c r="D1393" s="80">
        <v>28508878</v>
      </c>
      <c r="E1393" s="80">
        <v>13833</v>
      </c>
      <c r="F1393" s="80">
        <v>119</v>
      </c>
      <c r="G1393" s="80">
        <v>0</v>
      </c>
      <c r="H1393" s="80">
        <v>119</v>
      </c>
      <c r="I1393" s="80">
        <v>1</v>
      </c>
      <c r="J1393" s="80" t="s">
        <v>440</v>
      </c>
      <c r="K1393" s="80">
        <v>0</v>
      </c>
      <c r="L1393" s="80" t="s">
        <v>201</v>
      </c>
      <c r="M1393" s="80">
        <v>0</v>
      </c>
      <c r="N1393" s="80" t="s">
        <v>201</v>
      </c>
    </row>
    <row r="1394" spans="1:14" ht="15.75" customHeight="1">
      <c r="A1394" s="80" t="s">
        <v>25</v>
      </c>
      <c r="B1394" s="80" t="s">
        <v>458</v>
      </c>
      <c r="C1394" s="80">
        <v>28557056</v>
      </c>
      <c r="D1394" s="80">
        <v>29202111</v>
      </c>
      <c r="E1394" s="80">
        <v>645056</v>
      </c>
      <c r="F1394" s="80">
        <v>10034</v>
      </c>
      <c r="G1394" s="80">
        <v>2259</v>
      </c>
      <c r="H1394" s="80">
        <v>7775</v>
      </c>
      <c r="I1394" s="80">
        <v>0.77500000000000002</v>
      </c>
      <c r="J1394" s="80" t="s">
        <v>439</v>
      </c>
      <c r="K1394" s="80">
        <v>1091</v>
      </c>
      <c r="L1394" s="80">
        <v>0.29199999999999998</v>
      </c>
      <c r="M1394" s="80">
        <v>2556</v>
      </c>
      <c r="N1394" s="80">
        <v>0.49399999999999999</v>
      </c>
    </row>
    <row r="1395" spans="1:14" ht="15.75" customHeight="1">
      <c r="A1395" s="80" t="s">
        <v>25</v>
      </c>
      <c r="B1395" s="80" t="s">
        <v>458</v>
      </c>
      <c r="C1395" s="80">
        <v>29873281</v>
      </c>
      <c r="D1395" s="80">
        <v>29894370</v>
      </c>
      <c r="E1395" s="80">
        <v>21090</v>
      </c>
      <c r="F1395" s="80">
        <v>966</v>
      </c>
      <c r="G1395" s="80">
        <v>524</v>
      </c>
      <c r="H1395" s="80">
        <v>442</v>
      </c>
      <c r="I1395" s="80">
        <v>0.45800000000000002</v>
      </c>
      <c r="J1395" s="80" t="s">
        <v>439</v>
      </c>
      <c r="K1395" s="80">
        <v>259</v>
      </c>
      <c r="L1395" s="80">
        <v>0.41699999999999998</v>
      </c>
      <c r="M1395" s="80">
        <v>202</v>
      </c>
      <c r="N1395" s="80">
        <v>0.61399999999999999</v>
      </c>
    </row>
    <row r="1396" spans="1:14" ht="15.75" customHeight="1">
      <c r="A1396" s="80" t="s">
        <v>25</v>
      </c>
      <c r="B1396" s="80" t="s">
        <v>458</v>
      </c>
      <c r="C1396" s="80">
        <v>29894425</v>
      </c>
      <c r="D1396" s="80">
        <v>29936487</v>
      </c>
      <c r="E1396" s="80">
        <v>42063</v>
      </c>
      <c r="F1396" s="80">
        <v>169</v>
      </c>
      <c r="G1396" s="80">
        <v>9</v>
      </c>
      <c r="H1396" s="80">
        <v>160</v>
      </c>
      <c r="I1396" s="80">
        <v>0.94699999999999995</v>
      </c>
      <c r="J1396" s="80" t="s">
        <v>440</v>
      </c>
      <c r="K1396" s="80">
        <v>1</v>
      </c>
      <c r="L1396" s="80">
        <v>0</v>
      </c>
      <c r="M1396" s="80">
        <v>6</v>
      </c>
      <c r="N1396" s="80">
        <v>0.33300000000000002</v>
      </c>
    </row>
    <row r="1397" spans="1:14" ht="15.75" customHeight="1">
      <c r="A1397" s="80" t="s">
        <v>25</v>
      </c>
      <c r="B1397" s="80" t="s">
        <v>458</v>
      </c>
      <c r="C1397" s="80">
        <v>29940937</v>
      </c>
      <c r="D1397" s="80">
        <v>29958185</v>
      </c>
      <c r="E1397" s="80">
        <v>17249</v>
      </c>
      <c r="F1397" s="80">
        <v>102</v>
      </c>
      <c r="G1397" s="80">
        <v>35</v>
      </c>
      <c r="H1397" s="80">
        <v>67</v>
      </c>
      <c r="I1397" s="80">
        <v>0.65700000000000003</v>
      </c>
      <c r="J1397" s="80" t="s">
        <v>439</v>
      </c>
      <c r="K1397" s="80">
        <v>0</v>
      </c>
      <c r="L1397" s="80" t="s">
        <v>201</v>
      </c>
      <c r="M1397" s="80">
        <v>0</v>
      </c>
      <c r="N1397" s="80" t="s">
        <v>201</v>
      </c>
    </row>
    <row r="1398" spans="1:14" ht="15.75" customHeight="1">
      <c r="A1398" s="80" t="s">
        <v>25</v>
      </c>
      <c r="B1398" s="80" t="s">
        <v>458</v>
      </c>
      <c r="C1398" s="80">
        <v>29958741</v>
      </c>
      <c r="D1398" s="80">
        <v>30038349</v>
      </c>
      <c r="E1398" s="80">
        <v>79609</v>
      </c>
      <c r="F1398" s="80">
        <v>162</v>
      </c>
      <c r="G1398" s="80">
        <v>17</v>
      </c>
      <c r="H1398" s="80">
        <v>145</v>
      </c>
      <c r="I1398" s="80">
        <v>0.89500000000000002</v>
      </c>
      <c r="J1398" s="80" t="s">
        <v>440</v>
      </c>
      <c r="K1398" s="80">
        <v>2</v>
      </c>
      <c r="L1398" s="80">
        <v>1</v>
      </c>
      <c r="M1398" s="80">
        <v>1</v>
      </c>
      <c r="N1398" s="80">
        <v>1</v>
      </c>
    </row>
    <row r="1399" spans="1:14" ht="15.75" customHeight="1">
      <c r="A1399" s="80" t="s">
        <v>25</v>
      </c>
      <c r="B1399" s="80" t="s">
        <v>458</v>
      </c>
      <c r="C1399" s="80">
        <v>30088348</v>
      </c>
      <c r="D1399" s="80">
        <v>30379337</v>
      </c>
      <c r="E1399" s="80">
        <v>290990</v>
      </c>
      <c r="F1399" s="80">
        <v>2709</v>
      </c>
      <c r="G1399" s="80">
        <v>150</v>
      </c>
      <c r="H1399" s="80">
        <v>2559</v>
      </c>
      <c r="I1399" s="80">
        <v>0.94499999999999995</v>
      </c>
      <c r="J1399" s="80" t="s">
        <v>440</v>
      </c>
      <c r="K1399" s="80">
        <v>48</v>
      </c>
      <c r="L1399" s="80">
        <v>0.81200000000000006</v>
      </c>
      <c r="M1399" s="80">
        <v>595</v>
      </c>
      <c r="N1399" s="80">
        <v>0.52800000000000002</v>
      </c>
    </row>
    <row r="1400" spans="1:14" ht="15.75" customHeight="1">
      <c r="A1400" s="80" t="s">
        <v>25</v>
      </c>
      <c r="B1400" s="80" t="s">
        <v>458</v>
      </c>
      <c r="C1400" s="80">
        <v>30381284</v>
      </c>
      <c r="D1400" s="80">
        <v>30425082</v>
      </c>
      <c r="E1400" s="80">
        <v>43799</v>
      </c>
      <c r="F1400" s="80">
        <v>779</v>
      </c>
      <c r="G1400" s="80">
        <v>160</v>
      </c>
      <c r="H1400" s="80">
        <v>619</v>
      </c>
      <c r="I1400" s="80">
        <v>0.79500000000000004</v>
      </c>
      <c r="J1400" s="80" t="s">
        <v>439</v>
      </c>
      <c r="K1400" s="80">
        <v>104</v>
      </c>
      <c r="L1400" s="80">
        <v>0.76900000000000002</v>
      </c>
      <c r="M1400" s="80">
        <v>218</v>
      </c>
      <c r="N1400" s="80">
        <v>0.376</v>
      </c>
    </row>
    <row r="1401" spans="1:14" ht="15.75" customHeight="1">
      <c r="A1401" s="80" t="s">
        <v>25</v>
      </c>
      <c r="B1401" s="80" t="s">
        <v>458</v>
      </c>
      <c r="C1401" s="80">
        <v>47893148</v>
      </c>
      <c r="D1401" s="80">
        <v>47904370</v>
      </c>
      <c r="E1401" s="80">
        <v>11223</v>
      </c>
      <c r="F1401" s="80">
        <v>185</v>
      </c>
      <c r="G1401" s="80">
        <v>108</v>
      </c>
      <c r="H1401" s="80">
        <v>77</v>
      </c>
      <c r="I1401" s="80">
        <v>0.41599999999999998</v>
      </c>
      <c r="J1401" s="80" t="s">
        <v>439</v>
      </c>
      <c r="K1401" s="80">
        <v>3</v>
      </c>
      <c r="L1401" s="80">
        <v>0</v>
      </c>
      <c r="M1401" s="80">
        <v>2</v>
      </c>
      <c r="N1401" s="80">
        <v>1</v>
      </c>
    </row>
    <row r="1402" spans="1:14" ht="15.75" customHeight="1">
      <c r="A1402" s="80" t="s">
        <v>25</v>
      </c>
      <c r="B1402" s="80" t="s">
        <v>459</v>
      </c>
      <c r="C1402" s="80">
        <v>5010000</v>
      </c>
      <c r="D1402" s="80">
        <v>5161215</v>
      </c>
      <c r="E1402" s="80">
        <v>151216</v>
      </c>
      <c r="F1402" s="80">
        <v>282</v>
      </c>
      <c r="G1402" s="80">
        <v>4</v>
      </c>
      <c r="H1402" s="80">
        <v>278</v>
      </c>
      <c r="I1402" s="80">
        <v>0.98599999999999999</v>
      </c>
      <c r="J1402" s="80" t="s">
        <v>440</v>
      </c>
      <c r="K1402" s="80">
        <v>0</v>
      </c>
      <c r="L1402" s="80" t="s">
        <v>201</v>
      </c>
      <c r="M1402" s="80">
        <v>1</v>
      </c>
      <c r="N1402" s="80">
        <v>0</v>
      </c>
    </row>
    <row r="1403" spans="1:14" ht="15.75" customHeight="1">
      <c r="A1403" s="80" t="s">
        <v>25</v>
      </c>
      <c r="B1403" s="80" t="s">
        <v>459</v>
      </c>
      <c r="C1403" s="80">
        <v>5216453</v>
      </c>
      <c r="D1403" s="80">
        <v>5392970</v>
      </c>
      <c r="E1403" s="80">
        <v>176518</v>
      </c>
      <c r="F1403" s="80">
        <v>2606</v>
      </c>
      <c r="G1403" s="80">
        <v>1329</v>
      </c>
      <c r="H1403" s="80">
        <v>1277</v>
      </c>
      <c r="I1403" s="80">
        <v>0.49</v>
      </c>
      <c r="J1403" s="80" t="s">
        <v>439</v>
      </c>
      <c r="K1403" s="80">
        <v>493</v>
      </c>
      <c r="L1403" s="80">
        <v>0.34899999999999998</v>
      </c>
      <c r="M1403" s="80">
        <v>516</v>
      </c>
      <c r="N1403" s="80">
        <v>0.60499999999999998</v>
      </c>
    </row>
    <row r="1404" spans="1:14" ht="15.75" customHeight="1">
      <c r="A1404" s="80" t="s">
        <v>25</v>
      </c>
      <c r="B1404" s="80" t="s">
        <v>459</v>
      </c>
      <c r="C1404" s="80">
        <v>6044557</v>
      </c>
      <c r="D1404" s="80">
        <v>6160330</v>
      </c>
      <c r="E1404" s="80">
        <v>115774</v>
      </c>
      <c r="F1404" s="80">
        <v>152</v>
      </c>
      <c r="G1404" s="80">
        <v>2</v>
      </c>
      <c r="H1404" s="80">
        <v>150</v>
      </c>
      <c r="I1404" s="80">
        <v>0.98699999999999999</v>
      </c>
      <c r="J1404" s="80" t="s">
        <v>440</v>
      </c>
      <c r="K1404" s="80">
        <v>0</v>
      </c>
      <c r="L1404" s="80" t="s">
        <v>201</v>
      </c>
      <c r="M1404" s="80">
        <v>5</v>
      </c>
      <c r="N1404" s="80">
        <v>0</v>
      </c>
    </row>
    <row r="1405" spans="1:14" ht="15.75" customHeight="1">
      <c r="A1405" s="80" t="s">
        <v>25</v>
      </c>
      <c r="B1405" s="80" t="s">
        <v>459</v>
      </c>
      <c r="C1405" s="80">
        <v>6364078</v>
      </c>
      <c r="D1405" s="80">
        <v>6376932</v>
      </c>
      <c r="E1405" s="80">
        <v>12855</v>
      </c>
      <c r="F1405" s="80">
        <v>156</v>
      </c>
      <c r="G1405" s="80">
        <v>61</v>
      </c>
      <c r="H1405" s="80">
        <v>95</v>
      </c>
      <c r="I1405" s="80">
        <v>0.60899999999999999</v>
      </c>
      <c r="J1405" s="80" t="s">
        <v>439</v>
      </c>
      <c r="K1405" s="80">
        <v>0</v>
      </c>
      <c r="L1405" s="80" t="s">
        <v>201</v>
      </c>
      <c r="M1405" s="80">
        <v>0</v>
      </c>
      <c r="N1405" s="80" t="s">
        <v>201</v>
      </c>
    </row>
    <row r="1406" spans="1:14" ht="15.75" customHeight="1">
      <c r="A1406" s="80" t="s">
        <v>25</v>
      </c>
      <c r="B1406" s="80" t="s">
        <v>459</v>
      </c>
      <c r="C1406" s="80">
        <v>7205054</v>
      </c>
      <c r="D1406" s="80">
        <v>7338002</v>
      </c>
      <c r="E1406" s="80">
        <v>132949</v>
      </c>
      <c r="F1406" s="80">
        <v>3014</v>
      </c>
      <c r="G1406" s="80">
        <v>1903</v>
      </c>
      <c r="H1406" s="80">
        <v>1111</v>
      </c>
      <c r="I1406" s="80">
        <v>0.36899999999999999</v>
      </c>
      <c r="J1406" s="80" t="s">
        <v>439</v>
      </c>
      <c r="K1406" s="80">
        <v>646</v>
      </c>
      <c r="L1406" s="80">
        <v>0.34399999999999997</v>
      </c>
      <c r="M1406" s="80">
        <v>527</v>
      </c>
      <c r="N1406" s="80">
        <v>0.60299999999999998</v>
      </c>
    </row>
    <row r="1407" spans="1:14" ht="15.75" customHeight="1">
      <c r="A1407" s="80" t="s">
        <v>25</v>
      </c>
      <c r="B1407" s="80" t="s">
        <v>459</v>
      </c>
      <c r="C1407" s="80">
        <v>7913937</v>
      </c>
      <c r="D1407" s="80">
        <v>8421105</v>
      </c>
      <c r="E1407" s="80">
        <v>507169</v>
      </c>
      <c r="F1407" s="80">
        <v>13974</v>
      </c>
      <c r="G1407" s="80">
        <v>8234</v>
      </c>
      <c r="H1407" s="80">
        <v>5740</v>
      </c>
      <c r="I1407" s="80">
        <v>0.41099999999999998</v>
      </c>
      <c r="J1407" s="80" t="s">
        <v>439</v>
      </c>
      <c r="K1407" s="80">
        <v>1004</v>
      </c>
      <c r="L1407" s="80">
        <v>0.68799999999999994</v>
      </c>
      <c r="M1407" s="80">
        <v>548</v>
      </c>
      <c r="N1407" s="80">
        <v>0.64400000000000002</v>
      </c>
    </row>
    <row r="1408" spans="1:14" ht="15.75" customHeight="1">
      <c r="A1408" s="80" t="s">
        <v>25</v>
      </c>
      <c r="B1408" s="80" t="s">
        <v>459</v>
      </c>
      <c r="C1408" s="80">
        <v>8522724</v>
      </c>
      <c r="D1408" s="80">
        <v>8706066</v>
      </c>
      <c r="E1408" s="80">
        <v>183343</v>
      </c>
      <c r="F1408" s="80">
        <v>280</v>
      </c>
      <c r="G1408" s="80">
        <v>94</v>
      </c>
      <c r="H1408" s="80">
        <v>186</v>
      </c>
      <c r="I1408" s="80">
        <v>0.66400000000000003</v>
      </c>
      <c r="J1408" s="80" t="s">
        <v>439</v>
      </c>
      <c r="K1408" s="80">
        <v>0</v>
      </c>
      <c r="L1408" s="80" t="s">
        <v>201</v>
      </c>
      <c r="M1408" s="80">
        <v>0</v>
      </c>
      <c r="N1408" s="80" t="s">
        <v>201</v>
      </c>
    </row>
    <row r="1409" spans="1:14" ht="15.75" customHeight="1">
      <c r="A1409" s="80" t="s">
        <v>25</v>
      </c>
      <c r="B1409" s="80" t="s">
        <v>459</v>
      </c>
      <c r="C1409" s="80">
        <v>8756970</v>
      </c>
      <c r="D1409" s="80">
        <v>10814538</v>
      </c>
      <c r="E1409" s="80">
        <v>2057569</v>
      </c>
      <c r="F1409" s="80">
        <v>38729</v>
      </c>
      <c r="G1409" s="80">
        <v>19240</v>
      </c>
      <c r="H1409" s="80">
        <v>19489</v>
      </c>
      <c r="I1409" s="80">
        <v>0.503</v>
      </c>
      <c r="J1409" s="80" t="s">
        <v>439</v>
      </c>
      <c r="K1409" s="80">
        <v>4994</v>
      </c>
      <c r="L1409" s="80">
        <v>0.46200000000000002</v>
      </c>
      <c r="M1409" s="80">
        <v>5822</v>
      </c>
      <c r="N1409" s="80">
        <v>0.314</v>
      </c>
    </row>
    <row r="1410" spans="1:14" ht="15.75" customHeight="1">
      <c r="A1410" s="80" t="s">
        <v>25</v>
      </c>
      <c r="B1410" s="80" t="s">
        <v>459</v>
      </c>
      <c r="C1410" s="80">
        <v>40024025</v>
      </c>
      <c r="D1410" s="80">
        <v>40038796</v>
      </c>
      <c r="E1410" s="80">
        <v>14772</v>
      </c>
      <c r="F1410" s="80">
        <v>157</v>
      </c>
      <c r="G1410" s="80">
        <v>14</v>
      </c>
      <c r="H1410" s="80">
        <v>143</v>
      </c>
      <c r="I1410" s="80">
        <v>0.91100000000000003</v>
      </c>
      <c r="J1410" s="80" t="s">
        <v>440</v>
      </c>
      <c r="K1410" s="80">
        <v>1</v>
      </c>
      <c r="L1410" s="80">
        <v>1</v>
      </c>
      <c r="M1410" s="80">
        <v>23</v>
      </c>
      <c r="N1410" s="80">
        <v>0.65200000000000002</v>
      </c>
    </row>
    <row r="1411" spans="1:14" ht="15.75" customHeight="1">
      <c r="A1411" s="80" t="s">
        <v>25</v>
      </c>
      <c r="B1411" s="80" t="s">
        <v>460</v>
      </c>
      <c r="C1411" s="80">
        <v>10510000</v>
      </c>
      <c r="D1411" s="80">
        <v>11378057</v>
      </c>
      <c r="E1411" s="80">
        <v>868058</v>
      </c>
      <c r="F1411" s="80">
        <v>10673</v>
      </c>
      <c r="G1411" s="80">
        <v>4972</v>
      </c>
      <c r="H1411" s="80">
        <v>5701</v>
      </c>
      <c r="I1411" s="80">
        <v>0.53400000000000003</v>
      </c>
      <c r="J1411" s="80" t="s">
        <v>439</v>
      </c>
      <c r="K1411" s="80">
        <v>1714</v>
      </c>
      <c r="L1411" s="80">
        <v>0.40699999999999997</v>
      </c>
      <c r="M1411" s="80">
        <v>2086</v>
      </c>
      <c r="N1411" s="80">
        <v>0.46500000000000002</v>
      </c>
    </row>
    <row r="1412" spans="1:14" ht="15.75" customHeight="1">
      <c r="A1412" s="80" t="s">
        <v>25</v>
      </c>
      <c r="B1412" s="80" t="s">
        <v>460</v>
      </c>
      <c r="C1412" s="80">
        <v>11428056</v>
      </c>
      <c r="D1412" s="80">
        <v>11497338</v>
      </c>
      <c r="E1412" s="80">
        <v>69283</v>
      </c>
      <c r="F1412" s="80">
        <v>31</v>
      </c>
      <c r="G1412" s="80">
        <v>11</v>
      </c>
      <c r="H1412" s="80">
        <v>20</v>
      </c>
      <c r="I1412" s="80">
        <v>0.64500000000000002</v>
      </c>
      <c r="J1412" s="80" t="s">
        <v>201</v>
      </c>
      <c r="K1412" s="80">
        <v>0</v>
      </c>
      <c r="L1412" s="80" t="s">
        <v>201</v>
      </c>
      <c r="M1412" s="80">
        <v>0</v>
      </c>
      <c r="N1412" s="80" t="s">
        <v>201</v>
      </c>
    </row>
    <row r="1413" spans="1:14" ht="15.75" customHeight="1">
      <c r="A1413" s="80" t="s">
        <v>25</v>
      </c>
      <c r="B1413" s="80" t="s">
        <v>460</v>
      </c>
      <c r="C1413" s="80">
        <v>11547337</v>
      </c>
      <c r="D1413" s="80">
        <v>12903546</v>
      </c>
      <c r="E1413" s="80">
        <v>1356210</v>
      </c>
      <c r="F1413" s="80">
        <v>11913</v>
      </c>
      <c r="G1413" s="80">
        <v>4513</v>
      </c>
      <c r="H1413" s="80">
        <v>7400</v>
      </c>
      <c r="I1413" s="80">
        <v>0.621</v>
      </c>
      <c r="J1413" s="80" t="s">
        <v>439</v>
      </c>
      <c r="K1413" s="80">
        <v>1608</v>
      </c>
      <c r="L1413" s="80">
        <v>0.58399999999999996</v>
      </c>
      <c r="M1413" s="80">
        <v>2179</v>
      </c>
      <c r="N1413" s="80">
        <v>0.45600000000000002</v>
      </c>
    </row>
    <row r="1414" spans="1:14" ht="15.75" customHeight="1">
      <c r="A1414" s="80" t="s">
        <v>25</v>
      </c>
      <c r="B1414" s="80" t="s">
        <v>460</v>
      </c>
      <c r="C1414" s="80">
        <v>15665456</v>
      </c>
      <c r="D1414" s="80">
        <v>15831552</v>
      </c>
      <c r="E1414" s="80">
        <v>166097</v>
      </c>
      <c r="F1414" s="80">
        <v>1391</v>
      </c>
      <c r="G1414" s="80">
        <v>973</v>
      </c>
      <c r="H1414" s="80">
        <v>418</v>
      </c>
      <c r="I1414" s="80">
        <v>0.30099999999999999</v>
      </c>
      <c r="J1414" s="80" t="s">
        <v>439</v>
      </c>
      <c r="K1414" s="80">
        <v>65</v>
      </c>
      <c r="L1414" s="80">
        <v>0.61499999999999999</v>
      </c>
      <c r="M1414" s="80">
        <v>17</v>
      </c>
      <c r="N1414" s="80">
        <v>0.11799999999999999</v>
      </c>
    </row>
    <row r="1415" spans="1:14" ht="15.75" customHeight="1">
      <c r="A1415" s="80" t="s">
        <v>25</v>
      </c>
      <c r="B1415" s="80" t="s">
        <v>460</v>
      </c>
      <c r="C1415" s="80">
        <v>18339129</v>
      </c>
      <c r="D1415" s="80">
        <v>18885770</v>
      </c>
      <c r="E1415" s="80">
        <v>546642</v>
      </c>
      <c r="F1415" s="80">
        <v>628</v>
      </c>
      <c r="G1415" s="80">
        <v>222</v>
      </c>
      <c r="H1415" s="80">
        <v>406</v>
      </c>
      <c r="I1415" s="80">
        <v>0.64600000000000002</v>
      </c>
      <c r="J1415" s="80" t="s">
        <v>439</v>
      </c>
      <c r="K1415" s="80">
        <v>1</v>
      </c>
      <c r="L1415" s="80">
        <v>1</v>
      </c>
      <c r="M1415" s="80">
        <v>14</v>
      </c>
      <c r="N1415" s="80">
        <v>0.5</v>
      </c>
    </row>
    <row r="1416" spans="1:14" ht="15.75" customHeight="1">
      <c r="A1416" s="80" t="s">
        <v>25</v>
      </c>
      <c r="B1416" s="80" t="s">
        <v>460</v>
      </c>
      <c r="C1416" s="80">
        <v>21113235</v>
      </c>
      <c r="D1416" s="80">
        <v>21331343</v>
      </c>
      <c r="E1416" s="80">
        <v>218109</v>
      </c>
      <c r="F1416" s="80">
        <v>552</v>
      </c>
      <c r="G1416" s="80">
        <v>334</v>
      </c>
      <c r="H1416" s="80">
        <v>218</v>
      </c>
      <c r="I1416" s="80">
        <v>0.39500000000000002</v>
      </c>
      <c r="J1416" s="80" t="s">
        <v>439</v>
      </c>
      <c r="K1416" s="80">
        <v>35</v>
      </c>
      <c r="L1416" s="80">
        <v>0.25700000000000001</v>
      </c>
      <c r="M1416" s="80">
        <v>17</v>
      </c>
      <c r="N1416" s="80">
        <v>0.35299999999999998</v>
      </c>
    </row>
    <row r="1417" spans="1:14" ht="15.75" customHeight="1">
      <c r="A1417" s="80" t="s">
        <v>25</v>
      </c>
      <c r="B1417" s="80" t="s">
        <v>460</v>
      </c>
      <c r="C1417" s="80">
        <v>21382784</v>
      </c>
      <c r="D1417" s="80">
        <v>21442146</v>
      </c>
      <c r="E1417" s="80">
        <v>59363</v>
      </c>
      <c r="F1417" s="80">
        <v>148</v>
      </c>
      <c r="G1417" s="80">
        <v>68</v>
      </c>
      <c r="H1417" s="80">
        <v>80</v>
      </c>
      <c r="I1417" s="80">
        <v>0.54100000000000004</v>
      </c>
      <c r="J1417" s="80" t="s">
        <v>439</v>
      </c>
      <c r="K1417" s="80">
        <v>1</v>
      </c>
      <c r="L1417" s="80">
        <v>0</v>
      </c>
      <c r="M1417" s="80">
        <v>0</v>
      </c>
      <c r="N1417" s="80" t="s">
        <v>201</v>
      </c>
    </row>
    <row r="1418" spans="1:14" ht="15.75" customHeight="1">
      <c r="A1418" s="80" t="s">
        <v>25</v>
      </c>
      <c r="B1418" s="80" t="s">
        <v>460</v>
      </c>
      <c r="C1418" s="80">
        <v>21442965</v>
      </c>
      <c r="D1418" s="80">
        <v>21496091</v>
      </c>
      <c r="E1418" s="80">
        <v>53127</v>
      </c>
      <c r="F1418" s="80">
        <v>361</v>
      </c>
      <c r="G1418" s="80">
        <v>14</v>
      </c>
      <c r="H1418" s="80">
        <v>347</v>
      </c>
      <c r="I1418" s="80">
        <v>0.96099999999999997</v>
      </c>
      <c r="J1418" s="80" t="s">
        <v>440</v>
      </c>
      <c r="K1418" s="80">
        <v>0</v>
      </c>
      <c r="L1418" s="80" t="s">
        <v>201</v>
      </c>
      <c r="M1418" s="80">
        <v>11</v>
      </c>
      <c r="N1418" s="80">
        <v>0.36399999999999999</v>
      </c>
    </row>
    <row r="1419" spans="1:14" ht="15.75" customHeight="1">
      <c r="A1419" s="80" t="s">
        <v>25</v>
      </c>
      <c r="B1419" s="80" t="s">
        <v>460</v>
      </c>
      <c r="C1419" s="80">
        <v>23949470</v>
      </c>
      <c r="D1419" s="80">
        <v>23963321</v>
      </c>
      <c r="E1419" s="80">
        <v>13852</v>
      </c>
      <c r="F1419" s="80">
        <v>106</v>
      </c>
      <c r="G1419" s="80">
        <v>62</v>
      </c>
      <c r="H1419" s="80">
        <v>44</v>
      </c>
      <c r="I1419" s="80">
        <v>0.41499999999999998</v>
      </c>
      <c r="J1419" s="80" t="s">
        <v>439</v>
      </c>
      <c r="K1419" s="80">
        <v>22</v>
      </c>
      <c r="L1419" s="80">
        <v>1</v>
      </c>
      <c r="M1419" s="80">
        <v>12</v>
      </c>
      <c r="N1419" s="80">
        <v>0</v>
      </c>
    </row>
    <row r="1420" spans="1:14" ht="15.75" customHeight="1">
      <c r="A1420" s="80" t="s">
        <v>26</v>
      </c>
      <c r="B1420" s="80" t="s">
        <v>438</v>
      </c>
      <c r="C1420" s="80">
        <v>10408</v>
      </c>
      <c r="D1420" s="80">
        <v>634397</v>
      </c>
      <c r="E1420" s="80">
        <v>623990</v>
      </c>
      <c r="F1420" s="80">
        <v>1214</v>
      </c>
      <c r="G1420" s="80">
        <v>723</v>
      </c>
      <c r="H1420" s="80">
        <v>491</v>
      </c>
      <c r="I1420" s="80">
        <v>0.40400000000000003</v>
      </c>
      <c r="J1420" s="80" t="s">
        <v>439</v>
      </c>
      <c r="K1420" s="80">
        <v>44</v>
      </c>
      <c r="L1420" s="80">
        <v>0.56799999999999995</v>
      </c>
      <c r="M1420" s="80">
        <v>24</v>
      </c>
      <c r="N1420" s="80">
        <v>0.58299999999999996</v>
      </c>
    </row>
    <row r="1421" spans="1:14" ht="15.75" customHeight="1">
      <c r="A1421" s="80" t="s">
        <v>26</v>
      </c>
      <c r="B1421" s="80" t="s">
        <v>438</v>
      </c>
      <c r="C1421" s="80">
        <v>13104310</v>
      </c>
      <c r="D1421" s="80">
        <v>13122300</v>
      </c>
      <c r="E1421" s="80">
        <v>17991</v>
      </c>
      <c r="F1421" s="80">
        <v>241</v>
      </c>
      <c r="G1421" s="80">
        <v>118</v>
      </c>
      <c r="H1421" s="80">
        <v>123</v>
      </c>
      <c r="I1421" s="80">
        <v>0.51</v>
      </c>
      <c r="J1421" s="80" t="s">
        <v>439</v>
      </c>
      <c r="K1421" s="80">
        <v>25</v>
      </c>
      <c r="L1421" s="80">
        <v>0</v>
      </c>
      <c r="M1421" s="80">
        <v>29</v>
      </c>
      <c r="N1421" s="80">
        <v>1</v>
      </c>
    </row>
    <row r="1422" spans="1:14" ht="15.75" customHeight="1">
      <c r="A1422" s="80" t="s">
        <v>26</v>
      </c>
      <c r="B1422" s="80" t="s">
        <v>438</v>
      </c>
      <c r="C1422" s="80">
        <v>13157977</v>
      </c>
      <c r="D1422" s="80">
        <v>13320983</v>
      </c>
      <c r="E1422" s="80">
        <v>163007</v>
      </c>
      <c r="F1422" s="80">
        <v>567</v>
      </c>
      <c r="G1422" s="80">
        <v>395</v>
      </c>
      <c r="H1422" s="80">
        <v>172</v>
      </c>
      <c r="I1422" s="80">
        <v>0.30299999999999999</v>
      </c>
      <c r="J1422" s="80" t="s">
        <v>439</v>
      </c>
      <c r="K1422" s="80">
        <v>32</v>
      </c>
      <c r="L1422" s="80">
        <v>0.75</v>
      </c>
      <c r="M1422" s="80">
        <v>15</v>
      </c>
      <c r="N1422" s="80">
        <v>0</v>
      </c>
    </row>
    <row r="1423" spans="1:14" ht="15.75" customHeight="1">
      <c r="A1423" s="80" t="s">
        <v>26</v>
      </c>
      <c r="B1423" s="80" t="s">
        <v>438</v>
      </c>
      <c r="C1423" s="80">
        <v>16549762</v>
      </c>
      <c r="D1423" s="80">
        <v>16948282</v>
      </c>
      <c r="E1423" s="80">
        <v>398521</v>
      </c>
      <c r="F1423" s="80">
        <v>5947</v>
      </c>
      <c r="G1423" s="80">
        <v>3274</v>
      </c>
      <c r="H1423" s="80">
        <v>2673</v>
      </c>
      <c r="I1423" s="80">
        <v>0.44900000000000001</v>
      </c>
      <c r="J1423" s="80" t="s">
        <v>439</v>
      </c>
      <c r="K1423" s="80">
        <v>506</v>
      </c>
      <c r="L1423" s="80">
        <v>0.89900000000000002</v>
      </c>
      <c r="M1423" s="80">
        <v>311</v>
      </c>
      <c r="N1423" s="80">
        <v>0.29299999999999998</v>
      </c>
    </row>
    <row r="1424" spans="1:14" ht="15.75" customHeight="1">
      <c r="A1424" s="80" t="s">
        <v>26</v>
      </c>
      <c r="B1424" s="80" t="s">
        <v>438</v>
      </c>
      <c r="C1424" s="80">
        <v>103603323</v>
      </c>
      <c r="D1424" s="80">
        <v>103773686</v>
      </c>
      <c r="E1424" s="80">
        <v>170364</v>
      </c>
      <c r="F1424" s="80">
        <v>487</v>
      </c>
      <c r="G1424" s="80">
        <v>394</v>
      </c>
      <c r="H1424" s="80">
        <v>93</v>
      </c>
      <c r="I1424" s="80">
        <v>0.191</v>
      </c>
      <c r="J1424" s="80" t="s">
        <v>439</v>
      </c>
      <c r="K1424" s="80">
        <v>19</v>
      </c>
      <c r="L1424" s="80">
        <v>0.42099999999999999</v>
      </c>
      <c r="M1424" s="80">
        <v>0</v>
      </c>
      <c r="N1424" s="80" t="s">
        <v>201</v>
      </c>
    </row>
    <row r="1425" spans="1:14" ht="15.75" customHeight="1">
      <c r="A1425" s="80" t="s">
        <v>26</v>
      </c>
      <c r="B1425" s="80" t="s">
        <v>438</v>
      </c>
      <c r="C1425" s="80">
        <v>108311832</v>
      </c>
      <c r="D1425" s="80">
        <v>108385460</v>
      </c>
      <c r="E1425" s="80">
        <v>73629</v>
      </c>
      <c r="F1425" s="80">
        <v>800</v>
      </c>
      <c r="G1425" s="80">
        <v>391</v>
      </c>
      <c r="H1425" s="80">
        <v>409</v>
      </c>
      <c r="I1425" s="80">
        <v>0.51100000000000001</v>
      </c>
      <c r="J1425" s="80" t="s">
        <v>439</v>
      </c>
      <c r="K1425" s="80">
        <v>49</v>
      </c>
      <c r="L1425" s="80">
        <v>1</v>
      </c>
      <c r="M1425" s="80">
        <v>24</v>
      </c>
      <c r="N1425" s="80">
        <v>0</v>
      </c>
    </row>
    <row r="1426" spans="1:14" ht="15.75" customHeight="1">
      <c r="A1426" s="80" t="s">
        <v>26</v>
      </c>
      <c r="B1426" s="80" t="s">
        <v>438</v>
      </c>
      <c r="C1426" s="80">
        <v>120319721</v>
      </c>
      <c r="D1426" s="80">
        <v>120586385</v>
      </c>
      <c r="E1426" s="80">
        <v>266665</v>
      </c>
      <c r="F1426" s="80">
        <v>1509</v>
      </c>
      <c r="G1426" s="80">
        <v>64</v>
      </c>
      <c r="H1426" s="80">
        <v>1445</v>
      </c>
      <c r="I1426" s="80">
        <v>0.95799999999999996</v>
      </c>
      <c r="J1426" s="80" t="s">
        <v>440</v>
      </c>
      <c r="K1426" s="80">
        <v>3</v>
      </c>
      <c r="L1426" s="80">
        <v>1</v>
      </c>
      <c r="M1426" s="80">
        <v>17</v>
      </c>
      <c r="N1426" s="80">
        <v>0.58799999999999997</v>
      </c>
    </row>
    <row r="1427" spans="1:14" ht="15.75" customHeight="1">
      <c r="A1427" s="80" t="s">
        <v>26</v>
      </c>
      <c r="B1427" s="80" t="s">
        <v>438</v>
      </c>
      <c r="C1427" s="80">
        <v>120625040</v>
      </c>
      <c r="D1427" s="80">
        <v>120675556</v>
      </c>
      <c r="E1427" s="80">
        <v>50517</v>
      </c>
      <c r="F1427" s="80">
        <v>140</v>
      </c>
      <c r="G1427" s="80">
        <v>103</v>
      </c>
      <c r="H1427" s="80">
        <v>37</v>
      </c>
      <c r="I1427" s="80">
        <v>0.26400000000000001</v>
      </c>
      <c r="J1427" s="80" t="s">
        <v>439</v>
      </c>
      <c r="K1427" s="80">
        <v>10</v>
      </c>
      <c r="L1427" s="80">
        <v>0</v>
      </c>
      <c r="M1427" s="80">
        <v>7</v>
      </c>
      <c r="N1427" s="80">
        <v>1</v>
      </c>
    </row>
    <row r="1428" spans="1:14" ht="15.75" customHeight="1">
      <c r="A1428" s="80" t="s">
        <v>26</v>
      </c>
      <c r="B1428" s="80" t="s">
        <v>438</v>
      </c>
      <c r="C1428" s="80">
        <v>121971516</v>
      </c>
      <c r="D1428" s="80">
        <v>122503144</v>
      </c>
      <c r="E1428" s="80">
        <v>531629</v>
      </c>
      <c r="F1428" s="80">
        <v>1742</v>
      </c>
      <c r="G1428" s="80">
        <v>12</v>
      </c>
      <c r="H1428" s="80">
        <v>1730</v>
      </c>
      <c r="I1428" s="80">
        <v>0.99299999999999999</v>
      </c>
      <c r="J1428" s="80" t="s">
        <v>440</v>
      </c>
      <c r="K1428" s="80">
        <v>0</v>
      </c>
      <c r="L1428" s="80" t="s">
        <v>201</v>
      </c>
      <c r="M1428" s="80">
        <v>7</v>
      </c>
      <c r="N1428" s="80">
        <v>0.57099999999999995</v>
      </c>
    </row>
    <row r="1429" spans="1:14" ht="15.75" customHeight="1">
      <c r="A1429" s="80" t="s">
        <v>26</v>
      </c>
      <c r="B1429" s="80" t="s">
        <v>438</v>
      </c>
      <c r="C1429" s="80">
        <v>122503374</v>
      </c>
      <c r="D1429" s="80">
        <v>124784362</v>
      </c>
      <c r="E1429" s="80">
        <v>2280989</v>
      </c>
      <c r="F1429" s="80">
        <v>53757</v>
      </c>
      <c r="G1429" s="80">
        <v>26459</v>
      </c>
      <c r="H1429" s="80">
        <v>27298</v>
      </c>
      <c r="I1429" s="80">
        <v>0.50800000000000001</v>
      </c>
      <c r="J1429" s="80" t="s">
        <v>439</v>
      </c>
      <c r="K1429" s="80">
        <v>633</v>
      </c>
      <c r="L1429" s="80">
        <v>0.43</v>
      </c>
      <c r="M1429" s="80">
        <v>550</v>
      </c>
      <c r="N1429" s="80">
        <v>0.45500000000000002</v>
      </c>
    </row>
    <row r="1430" spans="1:14" ht="15.75" customHeight="1">
      <c r="A1430" s="80" t="s">
        <v>26</v>
      </c>
      <c r="B1430" s="80" t="s">
        <v>438</v>
      </c>
      <c r="C1430" s="80">
        <v>124786678</v>
      </c>
      <c r="D1430" s="80">
        <v>124932677</v>
      </c>
      <c r="E1430" s="80">
        <v>146000</v>
      </c>
      <c r="F1430" s="80">
        <v>1781</v>
      </c>
      <c r="G1430" s="80">
        <v>13</v>
      </c>
      <c r="H1430" s="80">
        <v>1768</v>
      </c>
      <c r="I1430" s="80">
        <v>0.99299999999999999</v>
      </c>
      <c r="J1430" s="80" t="s">
        <v>440</v>
      </c>
      <c r="K1430" s="80">
        <v>1</v>
      </c>
      <c r="L1430" s="80">
        <v>1</v>
      </c>
      <c r="M1430" s="80">
        <v>27</v>
      </c>
      <c r="N1430" s="80">
        <v>0.55600000000000005</v>
      </c>
    </row>
    <row r="1431" spans="1:14" ht="15.75" customHeight="1">
      <c r="A1431" s="80" t="s">
        <v>26</v>
      </c>
      <c r="B1431" s="80" t="s">
        <v>438</v>
      </c>
      <c r="C1431" s="80">
        <v>125079509</v>
      </c>
      <c r="D1431" s="80">
        <v>125085625</v>
      </c>
      <c r="E1431" s="80">
        <v>6117</v>
      </c>
      <c r="F1431" s="80">
        <v>439</v>
      </c>
      <c r="G1431" s="80">
        <v>282</v>
      </c>
      <c r="H1431" s="80">
        <v>157</v>
      </c>
      <c r="I1431" s="80">
        <v>0.35799999999999998</v>
      </c>
      <c r="J1431" s="80" t="s">
        <v>439</v>
      </c>
      <c r="K1431" s="80">
        <v>156</v>
      </c>
      <c r="L1431" s="80">
        <v>0.75</v>
      </c>
      <c r="M1431" s="80">
        <v>62</v>
      </c>
      <c r="N1431" s="80">
        <v>0.51600000000000001</v>
      </c>
    </row>
    <row r="1432" spans="1:14" ht="15.75" customHeight="1">
      <c r="A1432" s="80" t="s">
        <v>26</v>
      </c>
      <c r="B1432" s="80" t="s">
        <v>438</v>
      </c>
      <c r="C1432" s="80">
        <v>125162235</v>
      </c>
      <c r="D1432" s="80">
        <v>125171039</v>
      </c>
      <c r="E1432" s="80">
        <v>8805</v>
      </c>
      <c r="F1432" s="80">
        <v>606</v>
      </c>
      <c r="G1432" s="80">
        <v>434</v>
      </c>
      <c r="H1432" s="80">
        <v>172</v>
      </c>
      <c r="I1432" s="80">
        <v>0.28399999999999997</v>
      </c>
      <c r="J1432" s="80" t="s">
        <v>439</v>
      </c>
      <c r="K1432" s="80">
        <v>177</v>
      </c>
      <c r="L1432" s="80">
        <v>0.39500000000000002</v>
      </c>
      <c r="M1432" s="80">
        <v>96</v>
      </c>
      <c r="N1432" s="80">
        <v>0.97899999999999998</v>
      </c>
    </row>
    <row r="1433" spans="1:14" ht="15.75" customHeight="1">
      <c r="A1433" s="80" t="s">
        <v>26</v>
      </c>
      <c r="B1433" s="80" t="s">
        <v>438</v>
      </c>
      <c r="C1433" s="80">
        <v>125178761</v>
      </c>
      <c r="D1433" s="80">
        <v>125181028</v>
      </c>
      <c r="E1433" s="80">
        <v>2268</v>
      </c>
      <c r="F1433" s="80">
        <v>13911</v>
      </c>
      <c r="G1433" s="80">
        <v>1722</v>
      </c>
      <c r="H1433" s="80">
        <v>12189</v>
      </c>
      <c r="I1433" s="80">
        <v>0.876</v>
      </c>
      <c r="J1433" s="80" t="s">
        <v>440</v>
      </c>
      <c r="K1433" s="80">
        <v>0</v>
      </c>
      <c r="L1433" s="80" t="s">
        <v>201</v>
      </c>
      <c r="M1433" s="80">
        <v>21</v>
      </c>
      <c r="N1433" s="80">
        <v>1</v>
      </c>
    </row>
    <row r="1434" spans="1:14" ht="15.75" customHeight="1">
      <c r="A1434" s="80" t="s">
        <v>26</v>
      </c>
      <c r="B1434" s="80" t="s">
        <v>438</v>
      </c>
      <c r="C1434" s="80">
        <v>125181078</v>
      </c>
      <c r="D1434" s="80">
        <v>125183232</v>
      </c>
      <c r="E1434" s="80">
        <v>2155</v>
      </c>
      <c r="F1434" s="80">
        <v>2325</v>
      </c>
      <c r="G1434" s="80">
        <v>714</v>
      </c>
      <c r="H1434" s="80">
        <v>1611</v>
      </c>
      <c r="I1434" s="80">
        <v>0.69299999999999995</v>
      </c>
      <c r="J1434" s="80" t="s">
        <v>439</v>
      </c>
      <c r="K1434" s="80">
        <v>37</v>
      </c>
      <c r="L1434" s="80">
        <v>0.40500000000000003</v>
      </c>
      <c r="M1434" s="80">
        <v>181</v>
      </c>
      <c r="N1434" s="80">
        <v>0.215</v>
      </c>
    </row>
    <row r="1435" spans="1:14" ht="15.75" customHeight="1">
      <c r="A1435" s="80" t="s">
        <v>26</v>
      </c>
      <c r="B1435" s="80" t="s">
        <v>438</v>
      </c>
      <c r="C1435" s="80">
        <v>143184587</v>
      </c>
      <c r="D1435" s="80">
        <v>143207216</v>
      </c>
      <c r="E1435" s="80">
        <v>22630</v>
      </c>
      <c r="F1435" s="80">
        <v>3543</v>
      </c>
      <c r="G1435" s="80">
        <v>2700</v>
      </c>
      <c r="H1435" s="80">
        <v>843</v>
      </c>
      <c r="I1435" s="80">
        <v>0.23799999999999999</v>
      </c>
      <c r="J1435" s="80" t="s">
        <v>439</v>
      </c>
      <c r="K1435" s="80">
        <v>46</v>
      </c>
      <c r="L1435" s="80">
        <v>1</v>
      </c>
      <c r="M1435" s="80">
        <v>1</v>
      </c>
      <c r="N1435" s="80">
        <v>1</v>
      </c>
    </row>
    <row r="1436" spans="1:14" ht="15.75" customHeight="1">
      <c r="A1436" s="80" t="s">
        <v>26</v>
      </c>
      <c r="B1436" s="80" t="s">
        <v>438</v>
      </c>
      <c r="C1436" s="80">
        <v>143208401</v>
      </c>
      <c r="D1436" s="80">
        <v>143211317</v>
      </c>
      <c r="E1436" s="80">
        <v>2917</v>
      </c>
      <c r="F1436" s="80">
        <v>309</v>
      </c>
      <c r="G1436" s="80">
        <v>54</v>
      </c>
      <c r="H1436" s="80">
        <v>255</v>
      </c>
      <c r="I1436" s="80">
        <v>0.82499999999999996</v>
      </c>
      <c r="J1436" s="80" t="s">
        <v>440</v>
      </c>
      <c r="K1436" s="80">
        <v>0</v>
      </c>
      <c r="L1436" s="80" t="s">
        <v>201</v>
      </c>
      <c r="M1436" s="80">
        <v>0</v>
      </c>
      <c r="N1436" s="80" t="s">
        <v>201</v>
      </c>
    </row>
    <row r="1437" spans="1:14" ht="15.75" customHeight="1">
      <c r="A1437" s="80" t="s">
        <v>26</v>
      </c>
      <c r="B1437" s="80" t="s">
        <v>438</v>
      </c>
      <c r="C1437" s="80">
        <v>143243054</v>
      </c>
      <c r="D1437" s="80">
        <v>143258973</v>
      </c>
      <c r="E1437" s="80">
        <v>15920</v>
      </c>
      <c r="F1437" s="80">
        <v>3176</v>
      </c>
      <c r="G1437" s="80">
        <v>674</v>
      </c>
      <c r="H1437" s="80">
        <v>2502</v>
      </c>
      <c r="I1437" s="80">
        <v>0.78800000000000003</v>
      </c>
      <c r="J1437" s="80" t="s">
        <v>439</v>
      </c>
      <c r="K1437" s="80">
        <v>16</v>
      </c>
      <c r="L1437" s="80">
        <v>0.81200000000000006</v>
      </c>
      <c r="M1437" s="80">
        <v>81</v>
      </c>
      <c r="N1437" s="80">
        <v>0.53100000000000003</v>
      </c>
    </row>
    <row r="1438" spans="1:14" ht="15.75" customHeight="1">
      <c r="A1438" s="80" t="s">
        <v>26</v>
      </c>
      <c r="B1438" s="80" t="s">
        <v>438</v>
      </c>
      <c r="C1438" s="80">
        <v>144100629</v>
      </c>
      <c r="D1438" s="80">
        <v>144111844</v>
      </c>
      <c r="E1438" s="80">
        <v>11216</v>
      </c>
      <c r="F1438" s="80">
        <v>353</v>
      </c>
      <c r="G1438" s="80">
        <v>219</v>
      </c>
      <c r="H1438" s="80">
        <v>134</v>
      </c>
      <c r="I1438" s="80">
        <v>0.38</v>
      </c>
      <c r="J1438" s="80" t="s">
        <v>439</v>
      </c>
      <c r="K1438" s="80">
        <v>0</v>
      </c>
      <c r="L1438" s="80" t="s">
        <v>201</v>
      </c>
      <c r="M1438" s="80">
        <v>0</v>
      </c>
      <c r="N1438" s="80" t="s">
        <v>201</v>
      </c>
    </row>
    <row r="1439" spans="1:14" ht="15.75" customHeight="1">
      <c r="A1439" s="80" t="s">
        <v>26</v>
      </c>
      <c r="B1439" s="80" t="s">
        <v>438</v>
      </c>
      <c r="C1439" s="80">
        <v>144396405</v>
      </c>
      <c r="D1439" s="80">
        <v>144577846</v>
      </c>
      <c r="E1439" s="80">
        <v>181442</v>
      </c>
      <c r="F1439" s="80">
        <v>1122</v>
      </c>
      <c r="G1439" s="80">
        <v>25</v>
      </c>
      <c r="H1439" s="80">
        <v>1097</v>
      </c>
      <c r="I1439" s="80">
        <v>0.97799999999999998</v>
      </c>
      <c r="J1439" s="80" t="s">
        <v>440</v>
      </c>
      <c r="K1439" s="80">
        <v>0</v>
      </c>
      <c r="L1439" s="80" t="s">
        <v>201</v>
      </c>
      <c r="M1439" s="80">
        <v>17</v>
      </c>
      <c r="N1439" s="80">
        <v>0.41199999999999998</v>
      </c>
    </row>
    <row r="1440" spans="1:14" ht="15.75" customHeight="1">
      <c r="A1440" s="80" t="s">
        <v>26</v>
      </c>
      <c r="B1440" s="80" t="s">
        <v>438</v>
      </c>
      <c r="C1440" s="80">
        <v>146135555</v>
      </c>
      <c r="D1440" s="80">
        <v>146308354</v>
      </c>
      <c r="E1440" s="80">
        <v>172800</v>
      </c>
      <c r="F1440" s="80">
        <v>302</v>
      </c>
      <c r="G1440" s="80">
        <v>184</v>
      </c>
      <c r="H1440" s="80">
        <v>118</v>
      </c>
      <c r="I1440" s="80">
        <v>0.39100000000000001</v>
      </c>
      <c r="J1440" s="80" t="s">
        <v>439</v>
      </c>
      <c r="K1440" s="80">
        <v>8</v>
      </c>
      <c r="L1440" s="80">
        <v>0.125</v>
      </c>
      <c r="M1440" s="80">
        <v>11</v>
      </c>
      <c r="N1440" s="80">
        <v>0.36399999999999999</v>
      </c>
    </row>
    <row r="1441" spans="1:14" ht="15.75" customHeight="1">
      <c r="A1441" s="80" t="s">
        <v>26</v>
      </c>
      <c r="B1441" s="80" t="s">
        <v>438</v>
      </c>
      <c r="C1441" s="80">
        <v>146308450</v>
      </c>
      <c r="D1441" s="80">
        <v>148189915</v>
      </c>
      <c r="E1441" s="80">
        <v>1881466</v>
      </c>
      <c r="F1441" s="80">
        <v>21837</v>
      </c>
      <c r="G1441" s="80">
        <v>350</v>
      </c>
      <c r="H1441" s="80">
        <v>21487</v>
      </c>
      <c r="I1441" s="80">
        <v>0.98399999999999999</v>
      </c>
      <c r="J1441" s="80" t="s">
        <v>440</v>
      </c>
      <c r="K1441" s="80">
        <v>15</v>
      </c>
      <c r="L1441" s="80">
        <v>0.4</v>
      </c>
      <c r="M1441" s="80">
        <v>1584</v>
      </c>
      <c r="N1441" s="80">
        <v>0.48399999999999999</v>
      </c>
    </row>
    <row r="1442" spans="1:14" ht="15.75" customHeight="1">
      <c r="A1442" s="80" t="s">
        <v>26</v>
      </c>
      <c r="B1442" s="80" t="s">
        <v>438</v>
      </c>
      <c r="C1442" s="80">
        <v>148191368</v>
      </c>
      <c r="D1442" s="80">
        <v>148240238</v>
      </c>
      <c r="E1442" s="80">
        <v>48871</v>
      </c>
      <c r="F1442" s="80">
        <v>225</v>
      </c>
      <c r="G1442" s="80">
        <v>41</v>
      </c>
      <c r="H1442" s="80">
        <v>184</v>
      </c>
      <c r="I1442" s="80">
        <v>0.81799999999999995</v>
      </c>
      <c r="J1442" s="80" t="s">
        <v>440</v>
      </c>
      <c r="K1442" s="80">
        <v>1</v>
      </c>
      <c r="L1442" s="80">
        <v>0</v>
      </c>
      <c r="M1442" s="80">
        <v>4</v>
      </c>
      <c r="N1442" s="80">
        <v>0.75</v>
      </c>
    </row>
    <row r="1443" spans="1:14" ht="15.75" customHeight="1">
      <c r="A1443" s="80" t="s">
        <v>26</v>
      </c>
      <c r="B1443" s="80" t="s">
        <v>438</v>
      </c>
      <c r="C1443" s="80">
        <v>148241205</v>
      </c>
      <c r="D1443" s="80">
        <v>148610434</v>
      </c>
      <c r="E1443" s="80">
        <v>369230</v>
      </c>
      <c r="F1443" s="80">
        <v>3450</v>
      </c>
      <c r="G1443" s="80">
        <v>100</v>
      </c>
      <c r="H1443" s="80">
        <v>3350</v>
      </c>
      <c r="I1443" s="80">
        <v>0.97099999999999997</v>
      </c>
      <c r="J1443" s="80" t="s">
        <v>440</v>
      </c>
      <c r="K1443" s="80">
        <v>3</v>
      </c>
      <c r="L1443" s="80">
        <v>1</v>
      </c>
      <c r="M1443" s="80">
        <v>144</v>
      </c>
      <c r="N1443" s="80">
        <v>0.56899999999999995</v>
      </c>
    </row>
    <row r="1444" spans="1:14" ht="15.75" customHeight="1">
      <c r="A1444" s="80" t="s">
        <v>26</v>
      </c>
      <c r="B1444" s="80" t="s">
        <v>438</v>
      </c>
      <c r="C1444" s="80">
        <v>148613344</v>
      </c>
      <c r="D1444" s="80">
        <v>148889299</v>
      </c>
      <c r="E1444" s="80">
        <v>275956</v>
      </c>
      <c r="F1444" s="80">
        <v>365</v>
      </c>
      <c r="G1444" s="80">
        <v>200</v>
      </c>
      <c r="H1444" s="80">
        <v>165</v>
      </c>
      <c r="I1444" s="80">
        <v>0.45200000000000001</v>
      </c>
      <c r="J1444" s="80" t="s">
        <v>439</v>
      </c>
      <c r="K1444" s="80">
        <v>3</v>
      </c>
      <c r="L1444" s="80">
        <v>0.66700000000000004</v>
      </c>
      <c r="M1444" s="80">
        <v>7</v>
      </c>
      <c r="N1444" s="80">
        <v>0</v>
      </c>
    </row>
    <row r="1445" spans="1:14" ht="15.75" customHeight="1">
      <c r="A1445" s="80" t="s">
        <v>26</v>
      </c>
      <c r="B1445" s="80" t="s">
        <v>438</v>
      </c>
      <c r="C1445" s="80">
        <v>148891846</v>
      </c>
      <c r="D1445" s="80">
        <v>149229929</v>
      </c>
      <c r="E1445" s="80">
        <v>338084</v>
      </c>
      <c r="F1445" s="80">
        <v>2349</v>
      </c>
      <c r="G1445" s="80">
        <v>1382</v>
      </c>
      <c r="H1445" s="80">
        <v>967</v>
      </c>
      <c r="I1445" s="80">
        <v>0.41199999999999998</v>
      </c>
      <c r="J1445" s="80" t="s">
        <v>439</v>
      </c>
      <c r="K1445" s="80">
        <v>144</v>
      </c>
      <c r="L1445" s="80">
        <v>0.98599999999999999</v>
      </c>
      <c r="M1445" s="80">
        <v>60</v>
      </c>
      <c r="N1445" s="80">
        <v>8.3000000000000004E-2</v>
      </c>
    </row>
    <row r="1446" spans="1:14" ht="15.75" customHeight="1">
      <c r="A1446" s="80" t="s">
        <v>26</v>
      </c>
      <c r="B1446" s="80" t="s">
        <v>438</v>
      </c>
      <c r="C1446" s="80">
        <v>224011706</v>
      </c>
      <c r="D1446" s="80">
        <v>224016894</v>
      </c>
      <c r="E1446" s="80">
        <v>5189</v>
      </c>
      <c r="F1446" s="80">
        <v>373</v>
      </c>
      <c r="G1446" s="80">
        <v>281</v>
      </c>
      <c r="H1446" s="80">
        <v>92</v>
      </c>
      <c r="I1446" s="80">
        <v>0.247</v>
      </c>
      <c r="J1446" s="80" t="s">
        <v>439</v>
      </c>
      <c r="K1446" s="80">
        <v>0</v>
      </c>
      <c r="L1446" s="80" t="s">
        <v>201</v>
      </c>
      <c r="M1446" s="80">
        <v>0</v>
      </c>
      <c r="N1446" s="80" t="s">
        <v>201</v>
      </c>
    </row>
    <row r="1447" spans="1:14" ht="15.75" customHeight="1">
      <c r="A1447" s="80" t="s">
        <v>26</v>
      </c>
      <c r="B1447" s="80" t="s">
        <v>438</v>
      </c>
      <c r="C1447" s="80">
        <v>248519447</v>
      </c>
      <c r="D1447" s="80">
        <v>248530939</v>
      </c>
      <c r="E1447" s="80">
        <v>11493</v>
      </c>
      <c r="F1447" s="80">
        <v>104</v>
      </c>
      <c r="G1447" s="80">
        <v>1</v>
      </c>
      <c r="H1447" s="80">
        <v>103</v>
      </c>
      <c r="I1447" s="80">
        <v>0.99</v>
      </c>
      <c r="J1447" s="80" t="s">
        <v>440</v>
      </c>
      <c r="K1447" s="80">
        <v>0</v>
      </c>
      <c r="L1447" s="80" t="s">
        <v>201</v>
      </c>
      <c r="M1447" s="80">
        <v>0</v>
      </c>
      <c r="N1447" s="80" t="s">
        <v>201</v>
      </c>
    </row>
    <row r="1448" spans="1:14" ht="15.75" customHeight="1">
      <c r="A1448" s="80" t="s">
        <v>26</v>
      </c>
      <c r="B1448" s="80" t="s">
        <v>441</v>
      </c>
      <c r="C1448" s="80">
        <v>88855217</v>
      </c>
      <c r="D1448" s="80">
        <v>88895367</v>
      </c>
      <c r="E1448" s="80">
        <v>40151</v>
      </c>
      <c r="F1448" s="80">
        <v>86</v>
      </c>
      <c r="G1448" s="80">
        <v>65</v>
      </c>
      <c r="H1448" s="80">
        <v>21</v>
      </c>
      <c r="I1448" s="80">
        <v>0.24399999999999999</v>
      </c>
      <c r="J1448" s="80" t="s">
        <v>439</v>
      </c>
      <c r="K1448" s="80">
        <v>9</v>
      </c>
      <c r="L1448" s="80">
        <v>0.88900000000000001</v>
      </c>
      <c r="M1448" s="80">
        <v>4</v>
      </c>
      <c r="N1448" s="80">
        <v>0.5</v>
      </c>
    </row>
    <row r="1449" spans="1:14" ht="15.75" customHeight="1">
      <c r="A1449" s="80" t="s">
        <v>26</v>
      </c>
      <c r="B1449" s="80" t="s">
        <v>441</v>
      </c>
      <c r="C1449" s="80">
        <v>89530680</v>
      </c>
      <c r="D1449" s="80">
        <v>89826271</v>
      </c>
      <c r="E1449" s="80">
        <v>295592</v>
      </c>
      <c r="F1449" s="80">
        <v>3487</v>
      </c>
      <c r="G1449" s="80">
        <v>981</v>
      </c>
      <c r="H1449" s="80">
        <v>2506</v>
      </c>
      <c r="I1449" s="80">
        <v>0.71899999999999997</v>
      </c>
      <c r="J1449" s="80" t="s">
        <v>439</v>
      </c>
      <c r="K1449" s="80">
        <v>4</v>
      </c>
      <c r="L1449" s="80">
        <v>0.25</v>
      </c>
      <c r="M1449" s="80">
        <v>2</v>
      </c>
      <c r="N1449" s="80">
        <v>0</v>
      </c>
    </row>
    <row r="1450" spans="1:14" ht="15.75" customHeight="1">
      <c r="A1450" s="80" t="s">
        <v>26</v>
      </c>
      <c r="B1450" s="80" t="s">
        <v>441</v>
      </c>
      <c r="C1450" s="80">
        <v>89826289</v>
      </c>
      <c r="D1450" s="80">
        <v>89855963</v>
      </c>
      <c r="E1450" s="80">
        <v>29675</v>
      </c>
      <c r="F1450" s="80">
        <v>2678</v>
      </c>
      <c r="G1450" s="80">
        <v>1149</v>
      </c>
      <c r="H1450" s="80">
        <v>1529</v>
      </c>
      <c r="I1450" s="80">
        <v>0.57099999999999995</v>
      </c>
      <c r="J1450" s="80" t="s">
        <v>439</v>
      </c>
      <c r="K1450" s="80">
        <v>37</v>
      </c>
      <c r="L1450" s="80">
        <v>0.75700000000000001</v>
      </c>
      <c r="M1450" s="80">
        <v>14</v>
      </c>
      <c r="N1450" s="80">
        <v>1</v>
      </c>
    </row>
    <row r="1451" spans="1:14" ht="15.75" customHeight="1">
      <c r="A1451" s="80" t="s">
        <v>26</v>
      </c>
      <c r="B1451" s="80" t="s">
        <v>441</v>
      </c>
      <c r="C1451" s="80">
        <v>89855983</v>
      </c>
      <c r="D1451" s="80">
        <v>90222154</v>
      </c>
      <c r="E1451" s="80">
        <v>366172</v>
      </c>
      <c r="F1451" s="80">
        <v>2410</v>
      </c>
      <c r="G1451" s="80">
        <v>1204</v>
      </c>
      <c r="H1451" s="80">
        <v>1206</v>
      </c>
      <c r="I1451" s="80">
        <v>0.5</v>
      </c>
      <c r="J1451" s="80" t="s">
        <v>439</v>
      </c>
      <c r="K1451" s="80">
        <v>118</v>
      </c>
      <c r="L1451" s="80">
        <v>1</v>
      </c>
      <c r="M1451" s="80">
        <v>108</v>
      </c>
      <c r="N1451" s="80">
        <v>2.8000000000000001E-2</v>
      </c>
    </row>
    <row r="1452" spans="1:14" ht="15.75" customHeight="1">
      <c r="A1452" s="80" t="s">
        <v>26</v>
      </c>
      <c r="B1452" s="80" t="s">
        <v>441</v>
      </c>
      <c r="C1452" s="80">
        <v>90222157</v>
      </c>
      <c r="D1452" s="80">
        <v>90402512</v>
      </c>
      <c r="E1452" s="80">
        <v>180356</v>
      </c>
      <c r="F1452" s="80">
        <v>4968</v>
      </c>
      <c r="G1452" s="80">
        <v>1616</v>
      </c>
      <c r="H1452" s="80">
        <v>3352</v>
      </c>
      <c r="I1452" s="80">
        <v>0.67500000000000004</v>
      </c>
      <c r="J1452" s="80" t="s">
        <v>439</v>
      </c>
      <c r="K1452" s="80">
        <v>134</v>
      </c>
      <c r="L1452" s="80">
        <v>0.187</v>
      </c>
      <c r="M1452" s="80">
        <v>413</v>
      </c>
      <c r="N1452" s="80">
        <v>0.16200000000000001</v>
      </c>
    </row>
    <row r="1453" spans="1:14" ht="15.75" customHeight="1">
      <c r="A1453" s="80" t="s">
        <v>26</v>
      </c>
      <c r="B1453" s="80" t="s">
        <v>441</v>
      </c>
      <c r="C1453" s="80">
        <v>91402511</v>
      </c>
      <c r="D1453" s="80">
        <v>91608532</v>
      </c>
      <c r="E1453" s="80">
        <v>206022</v>
      </c>
      <c r="F1453" s="80">
        <v>2382</v>
      </c>
      <c r="G1453" s="80">
        <v>1007</v>
      </c>
      <c r="H1453" s="80">
        <v>1375</v>
      </c>
      <c r="I1453" s="80">
        <v>0.57699999999999996</v>
      </c>
      <c r="J1453" s="80" t="s">
        <v>439</v>
      </c>
      <c r="K1453" s="80">
        <v>122</v>
      </c>
      <c r="L1453" s="80">
        <v>0.50800000000000001</v>
      </c>
      <c r="M1453" s="80">
        <v>128</v>
      </c>
      <c r="N1453" s="80">
        <v>0.26600000000000001</v>
      </c>
    </row>
    <row r="1454" spans="1:14" ht="15.75" customHeight="1">
      <c r="A1454" s="80" t="s">
        <v>26</v>
      </c>
      <c r="B1454" s="80" t="s">
        <v>441</v>
      </c>
      <c r="C1454" s="80">
        <v>94189553</v>
      </c>
      <c r="D1454" s="80">
        <v>94292414</v>
      </c>
      <c r="E1454" s="80">
        <v>102862</v>
      </c>
      <c r="F1454" s="80">
        <v>1499</v>
      </c>
      <c r="G1454" s="80">
        <v>758</v>
      </c>
      <c r="H1454" s="80">
        <v>741</v>
      </c>
      <c r="I1454" s="80">
        <v>0.49399999999999999</v>
      </c>
      <c r="J1454" s="80" t="s">
        <v>439</v>
      </c>
      <c r="K1454" s="80">
        <v>20</v>
      </c>
      <c r="L1454" s="80">
        <v>0.8</v>
      </c>
      <c r="M1454" s="80">
        <v>26</v>
      </c>
      <c r="N1454" s="80">
        <v>0</v>
      </c>
    </row>
    <row r="1455" spans="1:14" ht="15.75" customHeight="1">
      <c r="A1455" s="80" t="s">
        <v>26</v>
      </c>
      <c r="B1455" s="80" t="s">
        <v>441</v>
      </c>
      <c r="C1455" s="80">
        <v>95431175</v>
      </c>
      <c r="D1455" s="80">
        <v>95437281</v>
      </c>
      <c r="E1455" s="80">
        <v>6107</v>
      </c>
      <c r="F1455" s="80">
        <v>37</v>
      </c>
      <c r="G1455" s="80">
        <v>18</v>
      </c>
      <c r="H1455" s="80">
        <v>19</v>
      </c>
      <c r="I1455" s="80">
        <v>0.51400000000000001</v>
      </c>
      <c r="J1455" s="80" t="s">
        <v>201</v>
      </c>
      <c r="K1455" s="80">
        <v>0</v>
      </c>
      <c r="L1455" s="80" t="s">
        <v>201</v>
      </c>
      <c r="M1455" s="80">
        <v>0</v>
      </c>
      <c r="N1455" s="80" t="s">
        <v>201</v>
      </c>
    </row>
    <row r="1456" spans="1:14" ht="15.75" customHeight="1">
      <c r="A1456" s="80" t="s">
        <v>26</v>
      </c>
      <c r="B1456" s="80" t="s">
        <v>441</v>
      </c>
      <c r="C1456" s="80">
        <v>95639577</v>
      </c>
      <c r="D1456" s="80">
        <v>95649841</v>
      </c>
      <c r="E1456" s="80">
        <v>10265</v>
      </c>
      <c r="F1456" s="80">
        <v>67</v>
      </c>
      <c r="G1456" s="80">
        <v>41</v>
      </c>
      <c r="H1456" s="80">
        <v>26</v>
      </c>
      <c r="I1456" s="80">
        <v>0.38800000000000001</v>
      </c>
      <c r="J1456" s="80" t="s">
        <v>439</v>
      </c>
      <c r="K1456" s="80">
        <v>0</v>
      </c>
      <c r="L1456" s="80" t="s">
        <v>201</v>
      </c>
      <c r="M1456" s="80">
        <v>2</v>
      </c>
      <c r="N1456" s="80">
        <v>0</v>
      </c>
    </row>
    <row r="1457" spans="1:14" ht="15.75" customHeight="1">
      <c r="A1457" s="80" t="s">
        <v>26</v>
      </c>
      <c r="B1457" s="80" t="s">
        <v>441</v>
      </c>
      <c r="C1457" s="80">
        <v>95773379</v>
      </c>
      <c r="D1457" s="80">
        <v>96033749</v>
      </c>
      <c r="E1457" s="80">
        <v>260371</v>
      </c>
      <c r="F1457" s="80">
        <v>1989</v>
      </c>
      <c r="G1457" s="80">
        <v>942</v>
      </c>
      <c r="H1457" s="80">
        <v>1047</v>
      </c>
      <c r="I1457" s="80">
        <v>0.52600000000000002</v>
      </c>
      <c r="J1457" s="80" t="s">
        <v>439</v>
      </c>
      <c r="K1457" s="80">
        <v>128</v>
      </c>
      <c r="L1457" s="80">
        <v>0.59399999999999997</v>
      </c>
      <c r="M1457" s="80">
        <v>135</v>
      </c>
      <c r="N1457" s="80">
        <v>0.20699999999999999</v>
      </c>
    </row>
    <row r="1458" spans="1:14" ht="15.75" customHeight="1">
      <c r="A1458" s="80" t="s">
        <v>26</v>
      </c>
      <c r="B1458" s="80" t="s">
        <v>441</v>
      </c>
      <c r="C1458" s="80">
        <v>97196329</v>
      </c>
      <c r="D1458" s="80">
        <v>97266021</v>
      </c>
      <c r="E1458" s="80">
        <v>69693</v>
      </c>
      <c r="F1458" s="80">
        <v>626</v>
      </c>
      <c r="G1458" s="80">
        <v>349</v>
      </c>
      <c r="H1458" s="80">
        <v>277</v>
      </c>
      <c r="I1458" s="80">
        <v>0.442</v>
      </c>
      <c r="J1458" s="80" t="s">
        <v>439</v>
      </c>
      <c r="K1458" s="80">
        <v>0</v>
      </c>
      <c r="L1458" s="80" t="s">
        <v>201</v>
      </c>
      <c r="M1458" s="80">
        <v>0</v>
      </c>
      <c r="N1458" s="80" t="s">
        <v>201</v>
      </c>
    </row>
    <row r="1459" spans="1:14" ht="15.75" customHeight="1">
      <c r="A1459" s="80" t="s">
        <v>26</v>
      </c>
      <c r="B1459" s="80" t="s">
        <v>441</v>
      </c>
      <c r="C1459" s="80">
        <v>97267429</v>
      </c>
      <c r="D1459" s="80">
        <v>97318114</v>
      </c>
      <c r="E1459" s="80">
        <v>50686</v>
      </c>
      <c r="F1459" s="80">
        <v>78</v>
      </c>
      <c r="G1459" s="80">
        <v>40</v>
      </c>
      <c r="H1459" s="80">
        <v>38</v>
      </c>
      <c r="I1459" s="80">
        <v>0.48699999999999999</v>
      </c>
      <c r="J1459" s="80" t="s">
        <v>439</v>
      </c>
      <c r="K1459" s="80">
        <v>0</v>
      </c>
      <c r="L1459" s="80" t="s">
        <v>201</v>
      </c>
      <c r="M1459" s="80">
        <v>0</v>
      </c>
      <c r="N1459" s="80" t="s">
        <v>201</v>
      </c>
    </row>
    <row r="1460" spans="1:14" ht="15.75" customHeight="1">
      <c r="A1460" s="80" t="s">
        <v>26</v>
      </c>
      <c r="B1460" s="80" t="s">
        <v>441</v>
      </c>
      <c r="C1460" s="80">
        <v>97349081</v>
      </c>
      <c r="D1460" s="80">
        <v>97363865</v>
      </c>
      <c r="E1460" s="80">
        <v>14785</v>
      </c>
      <c r="F1460" s="80">
        <v>141</v>
      </c>
      <c r="G1460" s="80">
        <v>68</v>
      </c>
      <c r="H1460" s="80">
        <v>73</v>
      </c>
      <c r="I1460" s="80">
        <v>0.51800000000000002</v>
      </c>
      <c r="J1460" s="80" t="s">
        <v>439</v>
      </c>
      <c r="K1460" s="80">
        <v>0</v>
      </c>
      <c r="L1460" s="80" t="s">
        <v>201</v>
      </c>
      <c r="M1460" s="80">
        <v>0</v>
      </c>
      <c r="N1460" s="80" t="s">
        <v>201</v>
      </c>
    </row>
    <row r="1461" spans="1:14" ht="15.75" customHeight="1">
      <c r="A1461" s="80" t="s">
        <v>26</v>
      </c>
      <c r="B1461" s="80" t="s">
        <v>441</v>
      </c>
      <c r="C1461" s="80">
        <v>97391810</v>
      </c>
      <c r="D1461" s="80">
        <v>97429446</v>
      </c>
      <c r="E1461" s="80">
        <v>37637</v>
      </c>
      <c r="F1461" s="80">
        <v>57</v>
      </c>
      <c r="G1461" s="80">
        <v>29</v>
      </c>
      <c r="H1461" s="80">
        <v>28</v>
      </c>
      <c r="I1461" s="80">
        <v>0.49099999999999999</v>
      </c>
      <c r="J1461" s="80" t="s">
        <v>439</v>
      </c>
      <c r="K1461" s="80">
        <v>0</v>
      </c>
      <c r="L1461" s="80" t="s">
        <v>201</v>
      </c>
      <c r="M1461" s="80">
        <v>0</v>
      </c>
      <c r="N1461" s="80" t="s">
        <v>201</v>
      </c>
    </row>
    <row r="1462" spans="1:14" ht="15.75" customHeight="1">
      <c r="A1462" s="80" t="s">
        <v>26</v>
      </c>
      <c r="B1462" s="80" t="s">
        <v>441</v>
      </c>
      <c r="C1462" s="80">
        <v>109972079</v>
      </c>
      <c r="D1462" s="80">
        <v>110086724</v>
      </c>
      <c r="E1462" s="80">
        <v>114646</v>
      </c>
      <c r="F1462" s="80">
        <v>176</v>
      </c>
      <c r="G1462" s="80">
        <v>122</v>
      </c>
      <c r="H1462" s="80">
        <v>54</v>
      </c>
      <c r="I1462" s="80">
        <v>0.307</v>
      </c>
      <c r="J1462" s="80" t="s">
        <v>439</v>
      </c>
      <c r="K1462" s="80">
        <v>3</v>
      </c>
      <c r="L1462" s="80">
        <v>1</v>
      </c>
      <c r="M1462" s="80">
        <v>2</v>
      </c>
      <c r="N1462" s="80">
        <v>0</v>
      </c>
    </row>
    <row r="1463" spans="1:14" ht="15.75" customHeight="1">
      <c r="A1463" s="80" t="s">
        <v>26</v>
      </c>
      <c r="B1463" s="80" t="s">
        <v>441</v>
      </c>
      <c r="C1463" s="80">
        <v>110098003</v>
      </c>
      <c r="D1463" s="80">
        <v>110276049</v>
      </c>
      <c r="E1463" s="80">
        <v>178047</v>
      </c>
      <c r="F1463" s="80">
        <v>789</v>
      </c>
      <c r="G1463" s="80">
        <v>13</v>
      </c>
      <c r="H1463" s="80">
        <v>776</v>
      </c>
      <c r="I1463" s="80">
        <v>0.98399999999999999</v>
      </c>
      <c r="J1463" s="80" t="s">
        <v>440</v>
      </c>
      <c r="K1463" s="80">
        <v>0</v>
      </c>
      <c r="L1463" s="80" t="s">
        <v>201</v>
      </c>
      <c r="M1463" s="80">
        <v>0</v>
      </c>
      <c r="N1463" s="80" t="s">
        <v>201</v>
      </c>
    </row>
    <row r="1464" spans="1:14" ht="15.75" customHeight="1">
      <c r="A1464" s="80" t="s">
        <v>26</v>
      </c>
      <c r="B1464" s="80" t="s">
        <v>441</v>
      </c>
      <c r="C1464" s="80">
        <v>110290672</v>
      </c>
      <c r="D1464" s="80">
        <v>110399284</v>
      </c>
      <c r="E1464" s="80">
        <v>108613</v>
      </c>
      <c r="F1464" s="80">
        <v>223</v>
      </c>
      <c r="G1464" s="80">
        <v>95</v>
      </c>
      <c r="H1464" s="80">
        <v>128</v>
      </c>
      <c r="I1464" s="80">
        <v>0.57399999999999995</v>
      </c>
      <c r="J1464" s="80" t="s">
        <v>439</v>
      </c>
      <c r="K1464" s="80">
        <v>4</v>
      </c>
      <c r="L1464" s="80">
        <v>1</v>
      </c>
      <c r="M1464" s="80">
        <v>4</v>
      </c>
      <c r="N1464" s="80">
        <v>0</v>
      </c>
    </row>
    <row r="1465" spans="1:14" ht="15.75" customHeight="1">
      <c r="A1465" s="80" t="s">
        <v>26</v>
      </c>
      <c r="B1465" s="80" t="s">
        <v>441</v>
      </c>
      <c r="C1465" s="80">
        <v>130533892</v>
      </c>
      <c r="D1465" s="80">
        <v>130650178</v>
      </c>
      <c r="E1465" s="80">
        <v>116287</v>
      </c>
      <c r="F1465" s="80">
        <v>425</v>
      </c>
      <c r="G1465" s="80">
        <v>216</v>
      </c>
      <c r="H1465" s="80">
        <v>209</v>
      </c>
      <c r="I1465" s="80">
        <v>0.49199999999999999</v>
      </c>
      <c r="J1465" s="80" t="s">
        <v>439</v>
      </c>
      <c r="K1465" s="80">
        <v>3</v>
      </c>
      <c r="L1465" s="80">
        <v>1</v>
      </c>
      <c r="M1465" s="80">
        <v>3</v>
      </c>
      <c r="N1465" s="80">
        <v>0</v>
      </c>
    </row>
    <row r="1466" spans="1:14" ht="15.75" customHeight="1">
      <c r="A1466" s="80" t="s">
        <v>26</v>
      </c>
      <c r="B1466" s="80" t="s">
        <v>441</v>
      </c>
      <c r="C1466" s="80">
        <v>138247236</v>
      </c>
      <c r="D1466" s="80">
        <v>138250694</v>
      </c>
      <c r="E1466" s="80">
        <v>3459</v>
      </c>
      <c r="F1466" s="80">
        <v>40</v>
      </c>
      <c r="G1466" s="80">
        <v>21</v>
      </c>
      <c r="H1466" s="80">
        <v>19</v>
      </c>
      <c r="I1466" s="80">
        <v>0.47499999999999998</v>
      </c>
      <c r="J1466" s="80" t="s">
        <v>201</v>
      </c>
      <c r="K1466" s="80">
        <v>10</v>
      </c>
      <c r="L1466" s="80">
        <v>1</v>
      </c>
      <c r="M1466" s="80">
        <v>5</v>
      </c>
      <c r="N1466" s="80">
        <v>0</v>
      </c>
    </row>
    <row r="1467" spans="1:14" ht="15.75" customHeight="1">
      <c r="A1467" s="80" t="s">
        <v>26</v>
      </c>
      <c r="B1467" s="80" t="s">
        <v>441</v>
      </c>
      <c r="C1467" s="80">
        <v>240678627</v>
      </c>
      <c r="D1467" s="80">
        <v>240700084</v>
      </c>
      <c r="E1467" s="80">
        <v>21458</v>
      </c>
      <c r="F1467" s="80">
        <v>171</v>
      </c>
      <c r="G1467" s="80">
        <v>94</v>
      </c>
      <c r="H1467" s="80">
        <v>77</v>
      </c>
      <c r="I1467" s="80">
        <v>0.45</v>
      </c>
      <c r="J1467" s="80" t="s">
        <v>439</v>
      </c>
      <c r="K1467" s="80">
        <v>6</v>
      </c>
      <c r="L1467" s="80">
        <v>0</v>
      </c>
      <c r="M1467" s="80">
        <v>17</v>
      </c>
      <c r="N1467" s="80">
        <v>0.94099999999999995</v>
      </c>
    </row>
    <row r="1468" spans="1:14" ht="15.75" customHeight="1">
      <c r="A1468" s="80" t="s">
        <v>26</v>
      </c>
      <c r="B1468" s="80" t="s">
        <v>442</v>
      </c>
      <c r="C1468" s="80">
        <v>75662604</v>
      </c>
      <c r="D1468" s="80">
        <v>75708229</v>
      </c>
      <c r="E1468" s="80">
        <v>45626</v>
      </c>
      <c r="F1468" s="80">
        <v>1237</v>
      </c>
      <c r="G1468" s="80">
        <v>900</v>
      </c>
      <c r="H1468" s="80">
        <v>337</v>
      </c>
      <c r="I1468" s="80">
        <v>0.27200000000000002</v>
      </c>
      <c r="J1468" s="80" t="s">
        <v>439</v>
      </c>
      <c r="K1468" s="80">
        <v>451</v>
      </c>
      <c r="L1468" s="80">
        <v>0.64300000000000002</v>
      </c>
      <c r="M1468" s="80">
        <v>191</v>
      </c>
      <c r="N1468" s="80">
        <v>0.126</v>
      </c>
    </row>
    <row r="1469" spans="1:14" ht="15.75" customHeight="1">
      <c r="A1469" s="80" t="s">
        <v>26</v>
      </c>
      <c r="B1469" s="80" t="s">
        <v>442</v>
      </c>
      <c r="C1469" s="80">
        <v>90774226</v>
      </c>
      <c r="D1469" s="80">
        <v>91233182</v>
      </c>
      <c r="E1469" s="80">
        <v>458957</v>
      </c>
      <c r="F1469" s="80">
        <v>2444</v>
      </c>
      <c r="G1469" s="80">
        <v>911</v>
      </c>
      <c r="H1469" s="80">
        <v>1533</v>
      </c>
      <c r="I1469" s="80">
        <v>0.627</v>
      </c>
      <c r="J1469" s="80" t="s">
        <v>439</v>
      </c>
      <c r="K1469" s="80">
        <v>11</v>
      </c>
      <c r="L1469" s="80">
        <v>0.182</v>
      </c>
      <c r="M1469" s="80">
        <v>14</v>
      </c>
      <c r="N1469" s="80">
        <v>0.214</v>
      </c>
    </row>
    <row r="1470" spans="1:14" ht="15.75" customHeight="1">
      <c r="A1470" s="80" t="s">
        <v>26</v>
      </c>
      <c r="B1470" s="80" t="s">
        <v>442</v>
      </c>
      <c r="C1470" s="80">
        <v>91556113</v>
      </c>
      <c r="D1470" s="80">
        <v>93655363</v>
      </c>
      <c r="E1470" s="80">
        <v>2099251</v>
      </c>
      <c r="F1470" s="80">
        <v>19032</v>
      </c>
      <c r="G1470" s="80">
        <v>5528</v>
      </c>
      <c r="H1470" s="80">
        <v>13504</v>
      </c>
      <c r="I1470" s="80">
        <v>0.71</v>
      </c>
      <c r="J1470" s="80" t="s">
        <v>439</v>
      </c>
      <c r="K1470" s="80">
        <v>0</v>
      </c>
      <c r="L1470" s="80" t="s">
        <v>201</v>
      </c>
      <c r="M1470" s="80">
        <v>145</v>
      </c>
      <c r="N1470" s="80">
        <v>4.8000000000000001E-2</v>
      </c>
    </row>
    <row r="1471" spans="1:14" ht="15.75" customHeight="1">
      <c r="A1471" s="80" t="s">
        <v>26</v>
      </c>
      <c r="B1471" s="80" t="s">
        <v>442</v>
      </c>
      <c r="C1471" s="80">
        <v>187418671</v>
      </c>
      <c r="D1471" s="80">
        <v>187425934</v>
      </c>
      <c r="E1471" s="80">
        <v>7264</v>
      </c>
      <c r="F1471" s="80">
        <v>63</v>
      </c>
      <c r="G1471" s="80">
        <v>0</v>
      </c>
      <c r="H1471" s="80">
        <v>63</v>
      </c>
      <c r="I1471" s="80">
        <v>1</v>
      </c>
      <c r="J1471" s="80" t="s">
        <v>440</v>
      </c>
      <c r="K1471" s="80">
        <v>0</v>
      </c>
      <c r="L1471" s="80" t="s">
        <v>201</v>
      </c>
      <c r="M1471" s="80">
        <v>0</v>
      </c>
      <c r="N1471" s="80" t="s">
        <v>201</v>
      </c>
    </row>
    <row r="1472" spans="1:14" ht="15.75" customHeight="1">
      <c r="A1472" s="80" t="s">
        <v>26</v>
      </c>
      <c r="B1472" s="80" t="s">
        <v>347</v>
      </c>
      <c r="C1472" s="80">
        <v>1000</v>
      </c>
      <c r="D1472" s="80">
        <v>68333</v>
      </c>
      <c r="E1472" s="80">
        <v>67334</v>
      </c>
      <c r="F1472" s="80">
        <v>614</v>
      </c>
      <c r="G1472" s="80">
        <v>413</v>
      </c>
      <c r="H1472" s="80">
        <v>201</v>
      </c>
      <c r="I1472" s="80">
        <v>0.32700000000000001</v>
      </c>
      <c r="J1472" s="80" t="s">
        <v>439</v>
      </c>
      <c r="K1472" s="80">
        <v>13</v>
      </c>
      <c r="L1472" s="80">
        <v>0.53800000000000003</v>
      </c>
      <c r="M1472" s="80">
        <v>2</v>
      </c>
      <c r="N1472" s="80">
        <v>1</v>
      </c>
    </row>
    <row r="1473" spans="1:14" ht="15.75" customHeight="1">
      <c r="A1473" s="80" t="s">
        <v>26</v>
      </c>
      <c r="B1473" s="80" t="s">
        <v>347</v>
      </c>
      <c r="C1473" s="80">
        <v>49090777</v>
      </c>
      <c r="D1473" s="80">
        <v>49162839</v>
      </c>
      <c r="E1473" s="80">
        <v>72063</v>
      </c>
      <c r="F1473" s="80">
        <v>20954</v>
      </c>
      <c r="G1473" s="80">
        <v>10924</v>
      </c>
      <c r="H1473" s="80">
        <v>10030</v>
      </c>
      <c r="I1473" s="80">
        <v>0.47899999999999998</v>
      </c>
      <c r="J1473" s="80" t="s">
        <v>439</v>
      </c>
      <c r="K1473" s="80">
        <v>971</v>
      </c>
      <c r="L1473" s="80">
        <v>0.53500000000000003</v>
      </c>
      <c r="M1473" s="80">
        <v>773</v>
      </c>
      <c r="N1473" s="80">
        <v>0.499</v>
      </c>
    </row>
    <row r="1474" spans="1:14" ht="15.75" customHeight="1">
      <c r="A1474" s="80" t="s">
        <v>26</v>
      </c>
      <c r="B1474" s="80" t="s">
        <v>347</v>
      </c>
      <c r="C1474" s="80">
        <v>49199875</v>
      </c>
      <c r="D1474" s="80">
        <v>49273459</v>
      </c>
      <c r="E1474" s="80">
        <v>73585</v>
      </c>
      <c r="F1474" s="80">
        <v>1211</v>
      </c>
      <c r="G1474" s="80">
        <v>838</v>
      </c>
      <c r="H1474" s="80">
        <v>373</v>
      </c>
      <c r="I1474" s="80">
        <v>0.308</v>
      </c>
      <c r="J1474" s="80" t="s">
        <v>439</v>
      </c>
      <c r="K1474" s="80">
        <v>367</v>
      </c>
      <c r="L1474" s="80">
        <v>0.74399999999999999</v>
      </c>
      <c r="M1474" s="80">
        <v>115</v>
      </c>
      <c r="N1474" s="80">
        <v>0.122</v>
      </c>
    </row>
    <row r="1475" spans="1:14" ht="15.75" customHeight="1">
      <c r="A1475" s="80" t="s">
        <v>26</v>
      </c>
      <c r="B1475" s="80" t="s">
        <v>347</v>
      </c>
      <c r="C1475" s="80">
        <v>49290309</v>
      </c>
      <c r="D1475" s="80">
        <v>49336925</v>
      </c>
      <c r="E1475" s="80">
        <v>46617</v>
      </c>
      <c r="F1475" s="80">
        <v>500</v>
      </c>
      <c r="G1475" s="80">
        <v>165</v>
      </c>
      <c r="H1475" s="80">
        <v>335</v>
      </c>
      <c r="I1475" s="80">
        <v>0.67</v>
      </c>
      <c r="J1475" s="80" t="s">
        <v>439</v>
      </c>
      <c r="K1475" s="80">
        <v>23</v>
      </c>
      <c r="L1475" s="80">
        <v>0.82599999999999996</v>
      </c>
      <c r="M1475" s="80">
        <v>38</v>
      </c>
      <c r="N1475" s="80">
        <v>0.57899999999999996</v>
      </c>
    </row>
    <row r="1476" spans="1:14" ht="15.75" customHeight="1">
      <c r="A1476" s="80" t="s">
        <v>26</v>
      </c>
      <c r="B1476" s="80" t="s">
        <v>347</v>
      </c>
      <c r="C1476" s="80">
        <v>49486924</v>
      </c>
      <c r="D1476" s="80">
        <v>49711962</v>
      </c>
      <c r="E1476" s="80">
        <v>225039</v>
      </c>
      <c r="F1476" s="80">
        <v>8879</v>
      </c>
      <c r="G1476" s="80">
        <v>3340</v>
      </c>
      <c r="H1476" s="80">
        <v>5539</v>
      </c>
      <c r="I1476" s="80">
        <v>0.624</v>
      </c>
      <c r="J1476" s="80" t="s">
        <v>439</v>
      </c>
      <c r="K1476" s="80">
        <v>84</v>
      </c>
      <c r="L1476" s="80">
        <v>0.44</v>
      </c>
      <c r="M1476" s="80">
        <v>249</v>
      </c>
      <c r="N1476" s="80">
        <v>0.43</v>
      </c>
    </row>
    <row r="1477" spans="1:14" ht="15.75" customHeight="1">
      <c r="A1477" s="80" t="s">
        <v>26</v>
      </c>
      <c r="B1477" s="80" t="s">
        <v>347</v>
      </c>
      <c r="C1477" s="80">
        <v>87926057</v>
      </c>
      <c r="D1477" s="80">
        <v>87937206</v>
      </c>
      <c r="E1477" s="80">
        <v>11150</v>
      </c>
      <c r="F1477" s="80">
        <v>120</v>
      </c>
      <c r="G1477" s="80">
        <v>1</v>
      </c>
      <c r="H1477" s="80">
        <v>119</v>
      </c>
      <c r="I1477" s="80">
        <v>0.99199999999999999</v>
      </c>
      <c r="J1477" s="80" t="s">
        <v>440</v>
      </c>
      <c r="K1477" s="80">
        <v>0</v>
      </c>
      <c r="L1477" s="80" t="s">
        <v>201</v>
      </c>
      <c r="M1477" s="80">
        <v>19</v>
      </c>
      <c r="N1477" s="80">
        <v>0.68400000000000005</v>
      </c>
    </row>
    <row r="1478" spans="1:14" ht="15.75" customHeight="1">
      <c r="A1478" s="80" t="s">
        <v>26</v>
      </c>
      <c r="B1478" s="80" t="s">
        <v>347</v>
      </c>
      <c r="C1478" s="80">
        <v>190105594</v>
      </c>
      <c r="D1478" s="80">
        <v>190204556</v>
      </c>
      <c r="E1478" s="80">
        <v>98963</v>
      </c>
      <c r="F1478" s="80">
        <v>1491</v>
      </c>
      <c r="G1478" s="80">
        <v>779</v>
      </c>
      <c r="H1478" s="80">
        <v>712</v>
      </c>
      <c r="I1478" s="80">
        <v>0.47799999999999998</v>
      </c>
      <c r="J1478" s="80" t="s">
        <v>439</v>
      </c>
      <c r="K1478" s="80">
        <v>275</v>
      </c>
      <c r="L1478" s="80">
        <v>0.57499999999999996</v>
      </c>
      <c r="M1478" s="80">
        <v>280</v>
      </c>
      <c r="N1478" s="80">
        <v>0.57099999999999995</v>
      </c>
    </row>
    <row r="1479" spans="1:14" ht="15.75" customHeight="1">
      <c r="A1479" s="80" t="s">
        <v>26</v>
      </c>
      <c r="B1479" s="80" t="s">
        <v>443</v>
      </c>
      <c r="C1479" s="80">
        <v>10000</v>
      </c>
      <c r="D1479" s="80">
        <v>11705</v>
      </c>
      <c r="E1479" s="80">
        <v>1706</v>
      </c>
      <c r="F1479" s="80">
        <v>75</v>
      </c>
      <c r="G1479" s="80">
        <v>41</v>
      </c>
      <c r="H1479" s="80">
        <v>34</v>
      </c>
      <c r="I1479" s="80">
        <v>0.45300000000000001</v>
      </c>
      <c r="J1479" s="80" t="s">
        <v>439</v>
      </c>
      <c r="K1479" s="80">
        <v>0</v>
      </c>
      <c r="L1479" s="80" t="s">
        <v>201</v>
      </c>
      <c r="M1479" s="80">
        <v>0</v>
      </c>
      <c r="N1479" s="80" t="s">
        <v>201</v>
      </c>
    </row>
    <row r="1480" spans="1:14" ht="15.75" customHeight="1">
      <c r="A1480" s="80" t="s">
        <v>26</v>
      </c>
      <c r="B1480" s="80" t="s">
        <v>443</v>
      </c>
      <c r="C1480" s="80">
        <v>17517528</v>
      </c>
      <c r="D1480" s="80">
        <v>17599315</v>
      </c>
      <c r="E1480" s="80">
        <v>81788</v>
      </c>
      <c r="F1480" s="80">
        <v>259</v>
      </c>
      <c r="G1480" s="80">
        <v>140</v>
      </c>
      <c r="H1480" s="80">
        <v>119</v>
      </c>
      <c r="I1480" s="80">
        <v>0.45900000000000002</v>
      </c>
      <c r="J1480" s="80" t="s">
        <v>439</v>
      </c>
      <c r="K1480" s="80">
        <v>0</v>
      </c>
      <c r="L1480" s="80" t="s">
        <v>201</v>
      </c>
      <c r="M1480" s="80">
        <v>0</v>
      </c>
      <c r="N1480" s="80" t="s">
        <v>201</v>
      </c>
    </row>
    <row r="1481" spans="1:14" ht="15.75" customHeight="1">
      <c r="A1481" s="80" t="s">
        <v>26</v>
      </c>
      <c r="B1481" s="80" t="s">
        <v>443</v>
      </c>
      <c r="C1481" s="80">
        <v>46485900</v>
      </c>
      <c r="D1481" s="80">
        <v>46565431</v>
      </c>
      <c r="E1481" s="80">
        <v>79532</v>
      </c>
      <c r="F1481" s="80">
        <v>371</v>
      </c>
      <c r="G1481" s="80">
        <v>55</v>
      </c>
      <c r="H1481" s="80">
        <v>316</v>
      </c>
      <c r="I1481" s="80">
        <v>0.85199999999999998</v>
      </c>
      <c r="J1481" s="80" t="s">
        <v>440</v>
      </c>
      <c r="K1481" s="80">
        <v>1</v>
      </c>
      <c r="L1481" s="80">
        <v>1</v>
      </c>
      <c r="M1481" s="80">
        <v>0</v>
      </c>
      <c r="N1481" s="80" t="s">
        <v>201</v>
      </c>
    </row>
    <row r="1482" spans="1:14" ht="15.75" customHeight="1">
      <c r="A1482" s="80" t="s">
        <v>26</v>
      </c>
      <c r="B1482" s="80" t="s">
        <v>443</v>
      </c>
      <c r="C1482" s="80">
        <v>46565631</v>
      </c>
      <c r="D1482" s="80">
        <v>46792162</v>
      </c>
      <c r="E1482" s="80">
        <v>226532</v>
      </c>
      <c r="F1482" s="80">
        <v>785</v>
      </c>
      <c r="G1482" s="80">
        <v>626</v>
      </c>
      <c r="H1482" s="80">
        <v>159</v>
      </c>
      <c r="I1482" s="80">
        <v>0.20300000000000001</v>
      </c>
      <c r="J1482" s="80" t="s">
        <v>439</v>
      </c>
      <c r="K1482" s="80">
        <v>6</v>
      </c>
      <c r="L1482" s="80">
        <v>0.5</v>
      </c>
      <c r="M1482" s="80">
        <v>10</v>
      </c>
      <c r="N1482" s="80">
        <v>0.7</v>
      </c>
    </row>
    <row r="1483" spans="1:14" ht="15.75" customHeight="1">
      <c r="A1483" s="80" t="s">
        <v>26</v>
      </c>
      <c r="B1483" s="80" t="s">
        <v>443</v>
      </c>
      <c r="C1483" s="80">
        <v>46796985</v>
      </c>
      <c r="D1483" s="80">
        <v>47106324</v>
      </c>
      <c r="E1483" s="80">
        <v>309340</v>
      </c>
      <c r="F1483" s="80">
        <v>597</v>
      </c>
      <c r="G1483" s="80">
        <v>329</v>
      </c>
      <c r="H1483" s="80">
        <v>268</v>
      </c>
      <c r="I1483" s="80">
        <v>0.44900000000000001</v>
      </c>
      <c r="J1483" s="80" t="s">
        <v>439</v>
      </c>
      <c r="K1483" s="80">
        <v>16</v>
      </c>
      <c r="L1483" s="80">
        <v>0.375</v>
      </c>
      <c r="M1483" s="80">
        <v>13</v>
      </c>
      <c r="N1483" s="80">
        <v>0.53800000000000003</v>
      </c>
    </row>
    <row r="1484" spans="1:14" ht="15.75" customHeight="1">
      <c r="A1484" s="80" t="s">
        <v>26</v>
      </c>
      <c r="B1484" s="80" t="s">
        <v>443</v>
      </c>
      <c r="C1484" s="80">
        <v>47107327</v>
      </c>
      <c r="D1484" s="80">
        <v>47152912</v>
      </c>
      <c r="E1484" s="80">
        <v>45586</v>
      </c>
      <c r="F1484" s="80">
        <v>151</v>
      </c>
      <c r="G1484" s="80">
        <v>5</v>
      </c>
      <c r="H1484" s="80">
        <v>146</v>
      </c>
      <c r="I1484" s="80">
        <v>0.96699999999999997</v>
      </c>
      <c r="J1484" s="80" t="s">
        <v>440</v>
      </c>
      <c r="K1484" s="80">
        <v>0</v>
      </c>
      <c r="L1484" s="80" t="s">
        <v>201</v>
      </c>
      <c r="M1484" s="80">
        <v>0</v>
      </c>
      <c r="N1484" s="80" t="s">
        <v>201</v>
      </c>
    </row>
    <row r="1485" spans="1:14" ht="15.75" customHeight="1">
      <c r="A1485" s="80" t="s">
        <v>26</v>
      </c>
      <c r="B1485" s="80" t="s">
        <v>443</v>
      </c>
      <c r="C1485" s="80">
        <v>49599404</v>
      </c>
      <c r="D1485" s="80">
        <v>49603108</v>
      </c>
      <c r="E1485" s="80">
        <v>3705</v>
      </c>
      <c r="F1485" s="80">
        <v>8877</v>
      </c>
      <c r="G1485" s="80">
        <v>3563</v>
      </c>
      <c r="H1485" s="80">
        <v>5314</v>
      </c>
      <c r="I1485" s="80">
        <v>0.59899999999999998</v>
      </c>
      <c r="J1485" s="80" t="s">
        <v>439</v>
      </c>
      <c r="K1485" s="80">
        <v>670</v>
      </c>
      <c r="L1485" s="80">
        <v>0.61</v>
      </c>
      <c r="M1485" s="80">
        <v>358</v>
      </c>
      <c r="N1485" s="80">
        <v>0.73499999999999999</v>
      </c>
    </row>
    <row r="1486" spans="1:14" ht="15.75" customHeight="1">
      <c r="A1486" s="80" t="s">
        <v>26</v>
      </c>
      <c r="B1486" s="80" t="s">
        <v>443</v>
      </c>
      <c r="C1486" s="80">
        <v>49610642</v>
      </c>
      <c r="D1486" s="80">
        <v>49646313</v>
      </c>
      <c r="E1486" s="80">
        <v>35672</v>
      </c>
      <c r="F1486" s="80">
        <v>549</v>
      </c>
      <c r="G1486" s="80">
        <v>7</v>
      </c>
      <c r="H1486" s="80">
        <v>542</v>
      </c>
      <c r="I1486" s="80">
        <v>0.98699999999999999</v>
      </c>
      <c r="J1486" s="80" t="s">
        <v>440</v>
      </c>
      <c r="K1486" s="80">
        <v>0</v>
      </c>
      <c r="L1486" s="80" t="s">
        <v>201</v>
      </c>
      <c r="M1486" s="80">
        <v>15</v>
      </c>
      <c r="N1486" s="80">
        <v>1</v>
      </c>
    </row>
    <row r="1487" spans="1:14" ht="15.75" customHeight="1">
      <c r="A1487" s="80" t="s">
        <v>26</v>
      </c>
      <c r="B1487" s="80" t="s">
        <v>443</v>
      </c>
      <c r="C1487" s="80">
        <v>49656261</v>
      </c>
      <c r="D1487" s="80">
        <v>50059808</v>
      </c>
      <c r="E1487" s="80">
        <v>403548</v>
      </c>
      <c r="F1487" s="80">
        <v>18602</v>
      </c>
      <c r="G1487" s="80">
        <v>13247</v>
      </c>
      <c r="H1487" s="80">
        <v>5355</v>
      </c>
      <c r="I1487" s="80">
        <v>0.28799999999999998</v>
      </c>
      <c r="J1487" s="80" t="s">
        <v>439</v>
      </c>
      <c r="K1487" s="80">
        <v>14</v>
      </c>
      <c r="L1487" s="80">
        <v>0.35699999999999998</v>
      </c>
      <c r="M1487" s="80">
        <v>14</v>
      </c>
      <c r="N1487" s="80">
        <v>0.214</v>
      </c>
    </row>
    <row r="1488" spans="1:14" ht="15.75" customHeight="1">
      <c r="A1488" s="80" t="s">
        <v>26</v>
      </c>
      <c r="B1488" s="80" t="s">
        <v>443</v>
      </c>
      <c r="C1488" s="80">
        <v>64470811</v>
      </c>
      <c r="D1488" s="80">
        <v>64477818</v>
      </c>
      <c r="E1488" s="80">
        <v>7008</v>
      </c>
      <c r="F1488" s="80">
        <v>103</v>
      </c>
      <c r="G1488" s="80">
        <v>22</v>
      </c>
      <c r="H1488" s="80">
        <v>81</v>
      </c>
      <c r="I1488" s="80">
        <v>0.78600000000000003</v>
      </c>
      <c r="J1488" s="80" t="s">
        <v>439</v>
      </c>
      <c r="K1488" s="80">
        <v>0</v>
      </c>
      <c r="L1488" s="80" t="s">
        <v>201</v>
      </c>
      <c r="M1488" s="80">
        <v>4</v>
      </c>
      <c r="N1488" s="80">
        <v>0.25</v>
      </c>
    </row>
    <row r="1489" spans="1:14" ht="15.75" customHeight="1">
      <c r="A1489" s="80" t="s">
        <v>26</v>
      </c>
      <c r="B1489" s="80" t="s">
        <v>443</v>
      </c>
      <c r="C1489" s="80">
        <v>175908638</v>
      </c>
      <c r="D1489" s="80">
        <v>176046484</v>
      </c>
      <c r="E1489" s="80">
        <v>137847</v>
      </c>
      <c r="F1489" s="80">
        <v>1110</v>
      </c>
      <c r="G1489" s="80">
        <v>745</v>
      </c>
      <c r="H1489" s="80">
        <v>365</v>
      </c>
      <c r="I1489" s="80">
        <v>0.32900000000000001</v>
      </c>
      <c r="J1489" s="80" t="s">
        <v>439</v>
      </c>
      <c r="K1489" s="80">
        <v>89</v>
      </c>
      <c r="L1489" s="80">
        <v>0.64</v>
      </c>
      <c r="M1489" s="80">
        <v>33</v>
      </c>
      <c r="N1489" s="80">
        <v>0.36399999999999999</v>
      </c>
    </row>
    <row r="1490" spans="1:14" ht="15.75" customHeight="1">
      <c r="A1490" s="80" t="s">
        <v>26</v>
      </c>
      <c r="B1490" s="80" t="s">
        <v>443</v>
      </c>
      <c r="C1490" s="80">
        <v>179637595</v>
      </c>
      <c r="D1490" s="80">
        <v>179655579</v>
      </c>
      <c r="E1490" s="80">
        <v>17985</v>
      </c>
      <c r="F1490" s="80">
        <v>202</v>
      </c>
      <c r="G1490" s="80">
        <v>7</v>
      </c>
      <c r="H1490" s="80">
        <v>195</v>
      </c>
      <c r="I1490" s="80">
        <v>0.96499999999999997</v>
      </c>
      <c r="J1490" s="80" t="s">
        <v>440</v>
      </c>
      <c r="K1490" s="80">
        <v>0</v>
      </c>
      <c r="L1490" s="80" t="s">
        <v>201</v>
      </c>
      <c r="M1490" s="80">
        <v>43</v>
      </c>
      <c r="N1490" s="80">
        <v>0.48799999999999999</v>
      </c>
    </row>
    <row r="1491" spans="1:14" ht="15.75" customHeight="1">
      <c r="A1491" s="80" t="s">
        <v>26</v>
      </c>
      <c r="B1491" s="80" t="s">
        <v>444</v>
      </c>
      <c r="C1491" s="80">
        <v>259723</v>
      </c>
      <c r="D1491" s="80">
        <v>386196</v>
      </c>
      <c r="E1491" s="80">
        <v>126474</v>
      </c>
      <c r="F1491" s="80">
        <v>3631</v>
      </c>
      <c r="G1491" s="80">
        <v>2698</v>
      </c>
      <c r="H1491" s="80">
        <v>933</v>
      </c>
      <c r="I1491" s="80">
        <v>0.25700000000000001</v>
      </c>
      <c r="J1491" s="80" t="s">
        <v>439</v>
      </c>
      <c r="K1491" s="80">
        <v>420</v>
      </c>
      <c r="L1491" s="80">
        <v>0.35699999999999998</v>
      </c>
      <c r="M1491" s="80">
        <v>128</v>
      </c>
      <c r="N1491" s="80">
        <v>0.90600000000000003</v>
      </c>
    </row>
    <row r="1492" spans="1:14" ht="15.75" customHeight="1">
      <c r="A1492" s="80" t="s">
        <v>26</v>
      </c>
      <c r="B1492" s="80" t="s">
        <v>444</v>
      </c>
      <c r="C1492" s="80">
        <v>26738682</v>
      </c>
      <c r="D1492" s="80">
        <v>26763103</v>
      </c>
      <c r="E1492" s="80">
        <v>24422</v>
      </c>
      <c r="F1492" s="80">
        <v>322</v>
      </c>
      <c r="G1492" s="80">
        <v>164</v>
      </c>
      <c r="H1492" s="80">
        <v>158</v>
      </c>
      <c r="I1492" s="80">
        <v>0.49099999999999999</v>
      </c>
      <c r="J1492" s="80" t="s">
        <v>439</v>
      </c>
      <c r="K1492" s="80">
        <v>54</v>
      </c>
      <c r="L1492" s="80">
        <v>0</v>
      </c>
      <c r="M1492" s="80">
        <v>49</v>
      </c>
      <c r="N1492" s="80">
        <v>0.98</v>
      </c>
    </row>
    <row r="1493" spans="1:14" ht="15.75" customHeight="1">
      <c r="A1493" s="80" t="s">
        <v>26</v>
      </c>
      <c r="B1493" s="80" t="s">
        <v>444</v>
      </c>
      <c r="C1493" s="80">
        <v>32004472</v>
      </c>
      <c r="D1493" s="80">
        <v>32013924</v>
      </c>
      <c r="E1493" s="80">
        <v>9453</v>
      </c>
      <c r="F1493" s="80">
        <v>26</v>
      </c>
      <c r="G1493" s="80">
        <v>26</v>
      </c>
      <c r="H1493" s="80">
        <v>0</v>
      </c>
      <c r="I1493" s="80">
        <v>0</v>
      </c>
      <c r="J1493" s="80" t="s">
        <v>201</v>
      </c>
      <c r="K1493" s="80">
        <v>0</v>
      </c>
      <c r="L1493" s="80" t="s">
        <v>201</v>
      </c>
      <c r="M1493" s="80">
        <v>0</v>
      </c>
      <c r="N1493" s="80" t="s">
        <v>201</v>
      </c>
    </row>
    <row r="1494" spans="1:14" ht="15.75" customHeight="1">
      <c r="A1494" s="80" t="s">
        <v>26</v>
      </c>
      <c r="B1494" s="80" t="s">
        <v>444</v>
      </c>
      <c r="C1494" s="80">
        <v>106721120</v>
      </c>
      <c r="D1494" s="80">
        <v>106724318</v>
      </c>
      <c r="E1494" s="80">
        <v>3199</v>
      </c>
      <c r="F1494" s="80">
        <v>35</v>
      </c>
      <c r="G1494" s="80">
        <v>17</v>
      </c>
      <c r="H1494" s="80">
        <v>18</v>
      </c>
      <c r="I1494" s="80">
        <v>0.51400000000000001</v>
      </c>
      <c r="J1494" s="80" t="s">
        <v>201</v>
      </c>
      <c r="K1494" s="80">
        <v>0</v>
      </c>
      <c r="L1494" s="80" t="s">
        <v>201</v>
      </c>
      <c r="M1494" s="80">
        <v>0</v>
      </c>
      <c r="N1494" s="80" t="s">
        <v>201</v>
      </c>
    </row>
    <row r="1495" spans="1:14" ht="15.75" customHeight="1">
      <c r="A1495" s="80" t="s">
        <v>26</v>
      </c>
      <c r="B1495" s="80" t="s">
        <v>444</v>
      </c>
      <c r="C1495" s="80">
        <v>170697957</v>
      </c>
      <c r="D1495" s="80">
        <v>170745980</v>
      </c>
      <c r="E1495" s="80">
        <v>48024</v>
      </c>
      <c r="F1495" s="80">
        <v>69</v>
      </c>
      <c r="G1495" s="80">
        <v>35</v>
      </c>
      <c r="H1495" s="80">
        <v>34</v>
      </c>
      <c r="I1495" s="80">
        <v>0.49299999999999999</v>
      </c>
      <c r="J1495" s="80" t="s">
        <v>439</v>
      </c>
      <c r="K1495" s="80">
        <v>6</v>
      </c>
      <c r="L1495" s="80">
        <v>0.66700000000000004</v>
      </c>
      <c r="M1495" s="80">
        <v>2</v>
      </c>
      <c r="N1495" s="80">
        <v>0</v>
      </c>
    </row>
    <row r="1496" spans="1:14" ht="15.75" customHeight="1">
      <c r="A1496" s="80" t="s">
        <v>26</v>
      </c>
      <c r="B1496" s="80" t="s">
        <v>445</v>
      </c>
      <c r="C1496" s="80">
        <v>54231737</v>
      </c>
      <c r="D1496" s="80">
        <v>54310875</v>
      </c>
      <c r="E1496" s="80">
        <v>79139</v>
      </c>
      <c r="F1496" s="80">
        <v>914</v>
      </c>
      <c r="G1496" s="80">
        <v>7</v>
      </c>
      <c r="H1496" s="80">
        <v>907</v>
      </c>
      <c r="I1496" s="80">
        <v>0.99199999999999999</v>
      </c>
      <c r="J1496" s="80" t="s">
        <v>440</v>
      </c>
      <c r="K1496" s="80">
        <v>0</v>
      </c>
      <c r="L1496" s="80" t="s">
        <v>201</v>
      </c>
      <c r="M1496" s="80">
        <v>0</v>
      </c>
      <c r="N1496" s="80" t="s">
        <v>201</v>
      </c>
    </row>
    <row r="1497" spans="1:14" ht="15.75" customHeight="1">
      <c r="A1497" s="80" t="s">
        <v>26</v>
      </c>
      <c r="B1497" s="80" t="s">
        <v>445</v>
      </c>
      <c r="C1497" s="80">
        <v>56937311</v>
      </c>
      <c r="D1497" s="80">
        <v>57086047</v>
      </c>
      <c r="E1497" s="80">
        <v>148737</v>
      </c>
      <c r="F1497" s="80">
        <v>730</v>
      </c>
      <c r="G1497" s="80">
        <v>414</v>
      </c>
      <c r="H1497" s="80">
        <v>316</v>
      </c>
      <c r="I1497" s="80">
        <v>0.433</v>
      </c>
      <c r="J1497" s="80" t="s">
        <v>439</v>
      </c>
      <c r="K1497" s="80">
        <v>53</v>
      </c>
      <c r="L1497" s="80">
        <v>0.13200000000000001</v>
      </c>
      <c r="M1497" s="80">
        <v>48</v>
      </c>
      <c r="N1497" s="80">
        <v>0.91700000000000004</v>
      </c>
    </row>
    <row r="1498" spans="1:14" ht="15.75" customHeight="1">
      <c r="A1498" s="80" t="s">
        <v>26</v>
      </c>
      <c r="B1498" s="80" t="s">
        <v>445</v>
      </c>
      <c r="C1498" s="80">
        <v>57617278</v>
      </c>
      <c r="D1498" s="80">
        <v>57637738</v>
      </c>
      <c r="E1498" s="80">
        <v>20461</v>
      </c>
      <c r="F1498" s="80">
        <v>39</v>
      </c>
      <c r="G1498" s="80">
        <v>19</v>
      </c>
      <c r="H1498" s="80">
        <v>20</v>
      </c>
      <c r="I1498" s="80">
        <v>0.51300000000000001</v>
      </c>
      <c r="J1498" s="80" t="s">
        <v>201</v>
      </c>
      <c r="K1498" s="80">
        <v>3</v>
      </c>
      <c r="L1498" s="80">
        <v>0.66700000000000004</v>
      </c>
      <c r="M1498" s="80">
        <v>3</v>
      </c>
      <c r="N1498" s="80">
        <v>0.33300000000000002</v>
      </c>
    </row>
    <row r="1499" spans="1:14" ht="15.75" customHeight="1">
      <c r="A1499" s="80" t="s">
        <v>26</v>
      </c>
      <c r="B1499" s="80" t="s">
        <v>445</v>
      </c>
      <c r="C1499" s="80">
        <v>57828086</v>
      </c>
      <c r="D1499" s="80">
        <v>57854620</v>
      </c>
      <c r="E1499" s="80">
        <v>26535</v>
      </c>
      <c r="F1499" s="80">
        <v>120</v>
      </c>
      <c r="G1499" s="80">
        <v>51</v>
      </c>
      <c r="H1499" s="80">
        <v>69</v>
      </c>
      <c r="I1499" s="80">
        <v>0.57499999999999996</v>
      </c>
      <c r="J1499" s="80" t="s">
        <v>439</v>
      </c>
      <c r="K1499" s="80">
        <v>2</v>
      </c>
      <c r="L1499" s="80">
        <v>0.5</v>
      </c>
      <c r="M1499" s="80">
        <v>8</v>
      </c>
      <c r="N1499" s="80">
        <v>0.625</v>
      </c>
    </row>
    <row r="1500" spans="1:14" ht="15.75" customHeight="1">
      <c r="A1500" s="80" t="s">
        <v>26</v>
      </c>
      <c r="B1500" s="80" t="s">
        <v>445</v>
      </c>
      <c r="C1500" s="80">
        <v>60881137</v>
      </c>
      <c r="D1500" s="80">
        <v>61282510</v>
      </c>
      <c r="E1500" s="80">
        <v>401374</v>
      </c>
      <c r="F1500" s="80">
        <v>4666</v>
      </c>
      <c r="G1500" s="80">
        <v>376</v>
      </c>
      <c r="H1500" s="80">
        <v>4290</v>
      </c>
      <c r="I1500" s="80">
        <v>0.91900000000000004</v>
      </c>
      <c r="J1500" s="80" t="s">
        <v>440</v>
      </c>
      <c r="K1500" s="80">
        <v>151</v>
      </c>
      <c r="L1500" s="80">
        <v>0.76800000000000002</v>
      </c>
      <c r="M1500" s="80">
        <v>322</v>
      </c>
      <c r="N1500" s="80">
        <v>0.26100000000000001</v>
      </c>
    </row>
    <row r="1501" spans="1:14" ht="15.75" customHeight="1">
      <c r="A1501" s="80" t="s">
        <v>26</v>
      </c>
      <c r="B1501" s="80" t="s">
        <v>445</v>
      </c>
      <c r="C1501" s="80">
        <v>61283482</v>
      </c>
      <c r="D1501" s="80">
        <v>61324662</v>
      </c>
      <c r="E1501" s="80">
        <v>41181</v>
      </c>
      <c r="F1501" s="80">
        <v>190</v>
      </c>
      <c r="G1501" s="80">
        <v>94</v>
      </c>
      <c r="H1501" s="80">
        <v>96</v>
      </c>
      <c r="I1501" s="80">
        <v>0.505</v>
      </c>
      <c r="J1501" s="80" t="s">
        <v>439</v>
      </c>
      <c r="K1501" s="80">
        <v>0</v>
      </c>
      <c r="L1501" s="80" t="s">
        <v>201</v>
      </c>
      <c r="M1501" s="80">
        <v>0</v>
      </c>
      <c r="N1501" s="80" t="s">
        <v>201</v>
      </c>
    </row>
    <row r="1502" spans="1:14" ht="15.75" customHeight="1">
      <c r="A1502" s="80" t="s">
        <v>26</v>
      </c>
      <c r="B1502" s="80" t="s">
        <v>445</v>
      </c>
      <c r="C1502" s="80">
        <v>61378460</v>
      </c>
      <c r="D1502" s="80">
        <v>61526227</v>
      </c>
      <c r="E1502" s="80">
        <v>147768</v>
      </c>
      <c r="F1502" s="80">
        <v>964</v>
      </c>
      <c r="G1502" s="80">
        <v>2</v>
      </c>
      <c r="H1502" s="80">
        <v>962</v>
      </c>
      <c r="I1502" s="80">
        <v>0.998</v>
      </c>
      <c r="J1502" s="80" t="s">
        <v>440</v>
      </c>
      <c r="K1502" s="80">
        <v>0</v>
      </c>
      <c r="L1502" s="80" t="s">
        <v>201</v>
      </c>
      <c r="M1502" s="80">
        <v>2</v>
      </c>
      <c r="N1502" s="80">
        <v>1</v>
      </c>
    </row>
    <row r="1503" spans="1:14" ht="15.75" customHeight="1">
      <c r="A1503" s="80" t="s">
        <v>26</v>
      </c>
      <c r="B1503" s="80" t="s">
        <v>445</v>
      </c>
      <c r="C1503" s="80">
        <v>62026837</v>
      </c>
      <c r="D1503" s="80">
        <v>62152593</v>
      </c>
      <c r="E1503" s="80">
        <v>125757</v>
      </c>
      <c r="F1503" s="80">
        <v>339</v>
      </c>
      <c r="G1503" s="80">
        <v>230</v>
      </c>
      <c r="H1503" s="80">
        <v>109</v>
      </c>
      <c r="I1503" s="80">
        <v>0.32200000000000001</v>
      </c>
      <c r="J1503" s="80" t="s">
        <v>439</v>
      </c>
      <c r="K1503" s="80">
        <v>0</v>
      </c>
      <c r="L1503" s="80" t="s">
        <v>201</v>
      </c>
      <c r="M1503" s="80">
        <v>0</v>
      </c>
      <c r="N1503" s="80" t="s">
        <v>201</v>
      </c>
    </row>
    <row r="1504" spans="1:14" ht="15.75" customHeight="1">
      <c r="A1504" s="80" t="s">
        <v>26</v>
      </c>
      <c r="B1504" s="80" t="s">
        <v>445</v>
      </c>
      <c r="C1504" s="80">
        <v>62156625</v>
      </c>
      <c r="D1504" s="80">
        <v>62233976</v>
      </c>
      <c r="E1504" s="80">
        <v>77352</v>
      </c>
      <c r="F1504" s="80">
        <v>853</v>
      </c>
      <c r="G1504" s="80">
        <v>62</v>
      </c>
      <c r="H1504" s="80">
        <v>791</v>
      </c>
      <c r="I1504" s="80">
        <v>0.92700000000000005</v>
      </c>
      <c r="J1504" s="80" t="s">
        <v>440</v>
      </c>
      <c r="K1504" s="80">
        <v>0</v>
      </c>
      <c r="L1504" s="80" t="s">
        <v>201</v>
      </c>
      <c r="M1504" s="80">
        <v>9</v>
      </c>
      <c r="N1504" s="80">
        <v>0.222</v>
      </c>
    </row>
    <row r="1505" spans="1:14" ht="15.75" customHeight="1">
      <c r="A1505" s="80" t="s">
        <v>26</v>
      </c>
      <c r="B1505" s="80" t="s">
        <v>445</v>
      </c>
      <c r="C1505" s="80">
        <v>62235565</v>
      </c>
      <c r="D1505" s="80">
        <v>62284297</v>
      </c>
      <c r="E1505" s="80">
        <v>48733</v>
      </c>
      <c r="F1505" s="80">
        <v>649</v>
      </c>
      <c r="G1505" s="80">
        <v>108</v>
      </c>
      <c r="H1505" s="80">
        <v>541</v>
      </c>
      <c r="I1505" s="80">
        <v>0.83399999999999996</v>
      </c>
      <c r="J1505" s="80" t="s">
        <v>440</v>
      </c>
      <c r="K1505" s="80">
        <v>57</v>
      </c>
      <c r="L1505" s="80">
        <v>0.98199999999999998</v>
      </c>
      <c r="M1505" s="80">
        <v>111</v>
      </c>
      <c r="N1505" s="80">
        <v>0.14399999999999999</v>
      </c>
    </row>
    <row r="1506" spans="1:14" ht="15.75" customHeight="1">
      <c r="A1506" s="80" t="s">
        <v>26</v>
      </c>
      <c r="B1506" s="80" t="s">
        <v>445</v>
      </c>
      <c r="C1506" s="80">
        <v>62374090</v>
      </c>
      <c r="D1506" s="80">
        <v>62384564</v>
      </c>
      <c r="E1506" s="80">
        <v>10475</v>
      </c>
      <c r="F1506" s="80">
        <v>97</v>
      </c>
      <c r="G1506" s="80">
        <v>8</v>
      </c>
      <c r="H1506" s="80">
        <v>89</v>
      </c>
      <c r="I1506" s="80">
        <v>0.91800000000000004</v>
      </c>
      <c r="J1506" s="80" t="s">
        <v>440</v>
      </c>
      <c r="K1506" s="80">
        <v>2</v>
      </c>
      <c r="L1506" s="80">
        <v>0</v>
      </c>
      <c r="M1506" s="80">
        <v>8</v>
      </c>
      <c r="N1506" s="80">
        <v>0.75</v>
      </c>
    </row>
    <row r="1507" spans="1:14" ht="15.75" customHeight="1">
      <c r="A1507" s="80" t="s">
        <v>26</v>
      </c>
      <c r="B1507" s="80" t="s">
        <v>445</v>
      </c>
      <c r="C1507" s="80">
        <v>62384853</v>
      </c>
      <c r="D1507" s="80">
        <v>62408568</v>
      </c>
      <c r="E1507" s="80">
        <v>23716</v>
      </c>
      <c r="F1507" s="80">
        <v>625</v>
      </c>
      <c r="G1507" s="80">
        <v>311</v>
      </c>
      <c r="H1507" s="80">
        <v>314</v>
      </c>
      <c r="I1507" s="80">
        <v>0.502</v>
      </c>
      <c r="J1507" s="80" t="s">
        <v>439</v>
      </c>
      <c r="K1507" s="80">
        <v>3</v>
      </c>
      <c r="L1507" s="80">
        <v>0</v>
      </c>
      <c r="M1507" s="80">
        <v>0</v>
      </c>
      <c r="N1507" s="80" t="s">
        <v>201</v>
      </c>
    </row>
    <row r="1508" spans="1:14" ht="15.75" customHeight="1">
      <c r="A1508" s="80" t="s">
        <v>26</v>
      </c>
      <c r="B1508" s="80" t="s">
        <v>445</v>
      </c>
      <c r="C1508" s="80">
        <v>62408577</v>
      </c>
      <c r="D1508" s="80">
        <v>62456778</v>
      </c>
      <c r="E1508" s="80">
        <v>48202</v>
      </c>
      <c r="F1508" s="80">
        <v>1112</v>
      </c>
      <c r="G1508" s="80">
        <v>190</v>
      </c>
      <c r="H1508" s="80">
        <v>922</v>
      </c>
      <c r="I1508" s="80">
        <v>0.82899999999999996</v>
      </c>
      <c r="J1508" s="80" t="s">
        <v>440</v>
      </c>
      <c r="K1508" s="80">
        <v>33</v>
      </c>
      <c r="L1508" s="80">
        <v>9.0999999999999998E-2</v>
      </c>
      <c r="M1508" s="80">
        <v>88</v>
      </c>
      <c r="N1508" s="80">
        <v>0.70499999999999996</v>
      </c>
    </row>
    <row r="1509" spans="1:14" ht="15.75" customHeight="1">
      <c r="A1509" s="80" t="s">
        <v>26</v>
      </c>
      <c r="B1509" s="80" t="s">
        <v>445</v>
      </c>
      <c r="C1509" s="80">
        <v>63288943</v>
      </c>
      <c r="D1509" s="80">
        <v>63348491</v>
      </c>
      <c r="E1509" s="80">
        <v>59549</v>
      </c>
      <c r="F1509" s="80">
        <v>176</v>
      </c>
      <c r="G1509" s="80">
        <v>101</v>
      </c>
      <c r="H1509" s="80">
        <v>75</v>
      </c>
      <c r="I1509" s="80">
        <v>0.42599999999999999</v>
      </c>
      <c r="J1509" s="80" t="s">
        <v>439</v>
      </c>
      <c r="K1509" s="80">
        <v>3</v>
      </c>
      <c r="L1509" s="80">
        <v>0.33300000000000002</v>
      </c>
      <c r="M1509" s="80">
        <v>1</v>
      </c>
      <c r="N1509" s="80">
        <v>0</v>
      </c>
    </row>
    <row r="1510" spans="1:14" ht="15.75" customHeight="1">
      <c r="A1510" s="80" t="s">
        <v>26</v>
      </c>
      <c r="B1510" s="80" t="s">
        <v>445</v>
      </c>
      <c r="C1510" s="80">
        <v>63487699</v>
      </c>
      <c r="D1510" s="80">
        <v>63651382</v>
      </c>
      <c r="E1510" s="80">
        <v>163684</v>
      </c>
      <c r="F1510" s="80">
        <v>843</v>
      </c>
      <c r="G1510" s="80">
        <v>522</v>
      </c>
      <c r="H1510" s="80">
        <v>321</v>
      </c>
      <c r="I1510" s="80">
        <v>0.38100000000000001</v>
      </c>
      <c r="J1510" s="80" t="s">
        <v>439</v>
      </c>
      <c r="K1510" s="80">
        <v>45</v>
      </c>
      <c r="L1510" s="80">
        <v>0.311</v>
      </c>
      <c r="M1510" s="80">
        <v>25</v>
      </c>
      <c r="N1510" s="80">
        <v>0.8</v>
      </c>
    </row>
    <row r="1511" spans="1:14" ht="15.75" customHeight="1">
      <c r="A1511" s="80" t="s">
        <v>26</v>
      </c>
      <c r="B1511" s="80" t="s">
        <v>445</v>
      </c>
      <c r="C1511" s="80">
        <v>70961292</v>
      </c>
      <c r="D1511" s="80">
        <v>70973827</v>
      </c>
      <c r="E1511" s="80">
        <v>12536</v>
      </c>
      <c r="F1511" s="80">
        <v>220</v>
      </c>
      <c r="G1511" s="80">
        <v>2</v>
      </c>
      <c r="H1511" s="80">
        <v>218</v>
      </c>
      <c r="I1511" s="80">
        <v>0.99099999999999999</v>
      </c>
      <c r="J1511" s="80" t="s">
        <v>440</v>
      </c>
      <c r="K1511" s="80">
        <v>0</v>
      </c>
      <c r="L1511" s="80" t="s">
        <v>201</v>
      </c>
      <c r="M1511" s="80">
        <v>0</v>
      </c>
      <c r="N1511" s="80" t="s">
        <v>201</v>
      </c>
    </row>
    <row r="1512" spans="1:14" ht="15.75" customHeight="1">
      <c r="A1512" s="80" t="s">
        <v>26</v>
      </c>
      <c r="B1512" s="80" t="s">
        <v>445</v>
      </c>
      <c r="C1512" s="80">
        <v>72976532</v>
      </c>
      <c r="D1512" s="80">
        <v>75422553</v>
      </c>
      <c r="E1512" s="80">
        <v>2446022</v>
      </c>
      <c r="F1512" s="80">
        <v>19414</v>
      </c>
      <c r="G1512" s="80">
        <v>9892</v>
      </c>
      <c r="H1512" s="80">
        <v>9522</v>
      </c>
      <c r="I1512" s="80">
        <v>0.49</v>
      </c>
      <c r="J1512" s="80" t="s">
        <v>439</v>
      </c>
      <c r="K1512" s="80">
        <v>461</v>
      </c>
      <c r="L1512" s="80">
        <v>5.3999999999999999E-2</v>
      </c>
      <c r="M1512" s="80">
        <v>445</v>
      </c>
      <c r="N1512" s="80">
        <v>0.97499999999999998</v>
      </c>
    </row>
    <row r="1513" spans="1:14" ht="15.75" customHeight="1">
      <c r="A1513" s="80" t="s">
        <v>26</v>
      </c>
      <c r="B1513" s="80" t="s">
        <v>445</v>
      </c>
      <c r="C1513" s="80">
        <v>97446263</v>
      </c>
      <c r="D1513" s="80">
        <v>97459531</v>
      </c>
      <c r="E1513" s="80">
        <v>13269</v>
      </c>
      <c r="F1513" s="80">
        <v>187</v>
      </c>
      <c r="G1513" s="80">
        <v>87</v>
      </c>
      <c r="H1513" s="80">
        <v>100</v>
      </c>
      <c r="I1513" s="80">
        <v>0.53500000000000003</v>
      </c>
      <c r="J1513" s="80" t="s">
        <v>439</v>
      </c>
      <c r="K1513" s="80">
        <v>10</v>
      </c>
      <c r="L1513" s="80">
        <v>1</v>
      </c>
      <c r="M1513" s="80">
        <v>18</v>
      </c>
      <c r="N1513" s="80">
        <v>0</v>
      </c>
    </row>
    <row r="1514" spans="1:14" ht="15.75" customHeight="1">
      <c r="A1514" s="80" t="s">
        <v>26</v>
      </c>
      <c r="B1514" s="80" t="s">
        <v>445</v>
      </c>
      <c r="C1514" s="80">
        <v>143711190</v>
      </c>
      <c r="D1514" s="80">
        <v>143872948</v>
      </c>
      <c r="E1514" s="80">
        <v>161759</v>
      </c>
      <c r="F1514" s="80">
        <v>695</v>
      </c>
      <c r="G1514" s="80">
        <v>466</v>
      </c>
      <c r="H1514" s="80">
        <v>229</v>
      </c>
      <c r="I1514" s="80">
        <v>0.32900000000000001</v>
      </c>
      <c r="J1514" s="80" t="s">
        <v>439</v>
      </c>
      <c r="K1514" s="80">
        <v>4</v>
      </c>
      <c r="L1514" s="80">
        <v>1</v>
      </c>
      <c r="M1514" s="80">
        <v>11</v>
      </c>
      <c r="N1514" s="80">
        <v>9.0999999999999998E-2</v>
      </c>
    </row>
    <row r="1515" spans="1:14" ht="15.75" customHeight="1">
      <c r="A1515" s="80" t="s">
        <v>26</v>
      </c>
      <c r="B1515" s="80" t="s">
        <v>445</v>
      </c>
      <c r="C1515" s="80">
        <v>144188053</v>
      </c>
      <c r="D1515" s="80">
        <v>144251260</v>
      </c>
      <c r="E1515" s="80">
        <v>63208</v>
      </c>
      <c r="F1515" s="80">
        <v>332</v>
      </c>
      <c r="G1515" s="80">
        <v>66</v>
      </c>
      <c r="H1515" s="80">
        <v>266</v>
      </c>
      <c r="I1515" s="80">
        <v>0.80100000000000005</v>
      </c>
      <c r="J1515" s="80" t="s">
        <v>440</v>
      </c>
      <c r="K1515" s="80">
        <v>0</v>
      </c>
      <c r="L1515" s="80" t="s">
        <v>201</v>
      </c>
      <c r="M1515" s="80">
        <v>0</v>
      </c>
      <c r="N1515" s="80" t="s">
        <v>201</v>
      </c>
    </row>
    <row r="1516" spans="1:14" ht="15.75" customHeight="1">
      <c r="A1516" s="80" t="s">
        <v>26</v>
      </c>
      <c r="B1516" s="80" t="s">
        <v>445</v>
      </c>
      <c r="C1516" s="80">
        <v>144253837</v>
      </c>
      <c r="D1516" s="80">
        <v>144296189</v>
      </c>
      <c r="E1516" s="80">
        <v>42353</v>
      </c>
      <c r="F1516" s="80">
        <v>477</v>
      </c>
      <c r="G1516" s="80">
        <v>73</v>
      </c>
      <c r="H1516" s="80">
        <v>404</v>
      </c>
      <c r="I1516" s="80">
        <v>0.84699999999999998</v>
      </c>
      <c r="J1516" s="80" t="s">
        <v>440</v>
      </c>
      <c r="K1516" s="80">
        <v>1</v>
      </c>
      <c r="L1516" s="80">
        <v>1</v>
      </c>
      <c r="M1516" s="80">
        <v>2</v>
      </c>
      <c r="N1516" s="80">
        <v>0</v>
      </c>
    </row>
    <row r="1517" spans="1:14" ht="15.75" customHeight="1">
      <c r="A1517" s="80" t="s">
        <v>26</v>
      </c>
      <c r="B1517" s="80" t="s">
        <v>445</v>
      </c>
      <c r="C1517" s="80">
        <v>150000281</v>
      </c>
      <c r="D1517" s="80">
        <v>150005158</v>
      </c>
      <c r="E1517" s="80">
        <v>4878</v>
      </c>
      <c r="F1517" s="80">
        <v>124</v>
      </c>
      <c r="G1517" s="80">
        <v>79</v>
      </c>
      <c r="H1517" s="80">
        <v>45</v>
      </c>
      <c r="I1517" s="80">
        <v>0.36299999999999999</v>
      </c>
      <c r="J1517" s="80" t="s">
        <v>439</v>
      </c>
      <c r="K1517" s="80">
        <v>0</v>
      </c>
      <c r="L1517" s="80" t="s">
        <v>201</v>
      </c>
      <c r="M1517" s="80">
        <v>0</v>
      </c>
      <c r="N1517" s="80" t="s">
        <v>201</v>
      </c>
    </row>
    <row r="1518" spans="1:14" ht="15.75" customHeight="1">
      <c r="A1518" s="80" t="s">
        <v>26</v>
      </c>
      <c r="B1518" s="80" t="s">
        <v>445</v>
      </c>
      <c r="C1518" s="80">
        <v>152376994</v>
      </c>
      <c r="D1518" s="80">
        <v>152404346</v>
      </c>
      <c r="E1518" s="80">
        <v>27353</v>
      </c>
      <c r="F1518" s="80">
        <v>508</v>
      </c>
      <c r="G1518" s="80">
        <v>373</v>
      </c>
      <c r="H1518" s="80">
        <v>135</v>
      </c>
      <c r="I1518" s="80">
        <v>0.26600000000000001</v>
      </c>
      <c r="J1518" s="80" t="s">
        <v>439</v>
      </c>
      <c r="K1518" s="80">
        <v>61</v>
      </c>
      <c r="L1518" s="80">
        <v>0.68899999999999995</v>
      </c>
      <c r="M1518" s="80">
        <v>51</v>
      </c>
      <c r="N1518" s="80">
        <v>1</v>
      </c>
    </row>
    <row r="1519" spans="1:14" ht="15.75" customHeight="1">
      <c r="A1519" s="80" t="s">
        <v>26</v>
      </c>
      <c r="B1519" s="80" t="s">
        <v>446</v>
      </c>
      <c r="C1519" s="80">
        <v>2250154</v>
      </c>
      <c r="D1519" s="80">
        <v>2479751</v>
      </c>
      <c r="E1519" s="80">
        <v>229598</v>
      </c>
      <c r="F1519" s="80">
        <v>779</v>
      </c>
      <c r="G1519" s="80">
        <v>336</v>
      </c>
      <c r="H1519" s="80">
        <v>443</v>
      </c>
      <c r="I1519" s="80">
        <v>0.56899999999999995</v>
      </c>
      <c r="J1519" s="80" t="s">
        <v>439</v>
      </c>
      <c r="K1519" s="80">
        <v>29</v>
      </c>
      <c r="L1519" s="80">
        <v>0.17199999999999999</v>
      </c>
      <c r="M1519" s="80">
        <v>51</v>
      </c>
      <c r="N1519" s="80">
        <v>0.88200000000000001</v>
      </c>
    </row>
    <row r="1520" spans="1:14" ht="15.75" customHeight="1">
      <c r="A1520" s="80" t="s">
        <v>26</v>
      </c>
      <c r="B1520" s="80" t="s">
        <v>446</v>
      </c>
      <c r="C1520" s="80">
        <v>7337897</v>
      </c>
      <c r="D1520" s="80">
        <v>7618533</v>
      </c>
      <c r="E1520" s="80">
        <v>280637</v>
      </c>
      <c r="F1520" s="80">
        <v>1253</v>
      </c>
      <c r="G1520" s="80">
        <v>754</v>
      </c>
      <c r="H1520" s="80">
        <v>499</v>
      </c>
      <c r="I1520" s="80">
        <v>0.39800000000000002</v>
      </c>
      <c r="J1520" s="80" t="s">
        <v>439</v>
      </c>
      <c r="K1520" s="80">
        <v>69</v>
      </c>
      <c r="L1520" s="80">
        <v>0.92800000000000005</v>
      </c>
      <c r="M1520" s="80">
        <v>30</v>
      </c>
      <c r="N1520" s="80">
        <v>0.16700000000000001</v>
      </c>
    </row>
    <row r="1521" spans="1:14" ht="15.75" customHeight="1">
      <c r="A1521" s="80" t="s">
        <v>26</v>
      </c>
      <c r="B1521" s="80" t="s">
        <v>446</v>
      </c>
      <c r="C1521" s="80">
        <v>7765525</v>
      </c>
      <c r="D1521" s="80">
        <v>7912385</v>
      </c>
      <c r="E1521" s="80">
        <v>146861</v>
      </c>
      <c r="F1521" s="80">
        <v>840</v>
      </c>
      <c r="G1521" s="80">
        <v>478</v>
      </c>
      <c r="H1521" s="80">
        <v>362</v>
      </c>
      <c r="I1521" s="80">
        <v>0.43099999999999999</v>
      </c>
      <c r="J1521" s="80" t="s">
        <v>439</v>
      </c>
      <c r="K1521" s="80">
        <v>39</v>
      </c>
      <c r="L1521" s="80">
        <v>0.308</v>
      </c>
      <c r="M1521" s="80">
        <v>26</v>
      </c>
      <c r="N1521" s="80">
        <v>0.92300000000000004</v>
      </c>
    </row>
    <row r="1522" spans="1:14" ht="15.75" customHeight="1">
      <c r="A1522" s="80" t="s">
        <v>26</v>
      </c>
      <c r="B1522" s="80" t="s">
        <v>446</v>
      </c>
      <c r="C1522" s="80">
        <v>7968463</v>
      </c>
      <c r="D1522" s="80">
        <v>8195570</v>
      </c>
      <c r="E1522" s="80">
        <v>227108</v>
      </c>
      <c r="F1522" s="80">
        <v>1428</v>
      </c>
      <c r="G1522" s="80">
        <v>403</v>
      </c>
      <c r="H1522" s="80">
        <v>1025</v>
      </c>
      <c r="I1522" s="80">
        <v>0.71799999999999997</v>
      </c>
      <c r="J1522" s="80" t="s">
        <v>439</v>
      </c>
      <c r="K1522" s="80">
        <v>24</v>
      </c>
      <c r="L1522" s="80">
        <v>0.75</v>
      </c>
      <c r="M1522" s="80">
        <v>58</v>
      </c>
      <c r="N1522" s="80">
        <v>0.48299999999999998</v>
      </c>
    </row>
    <row r="1523" spans="1:14" ht="15.75" customHeight="1">
      <c r="A1523" s="80" t="s">
        <v>26</v>
      </c>
      <c r="B1523" s="80" t="s">
        <v>446</v>
      </c>
      <c r="C1523" s="80">
        <v>8196161</v>
      </c>
      <c r="D1523" s="80">
        <v>8230466</v>
      </c>
      <c r="E1523" s="80">
        <v>34306</v>
      </c>
      <c r="F1523" s="80">
        <v>271</v>
      </c>
      <c r="G1523" s="80">
        <v>23</v>
      </c>
      <c r="H1523" s="80">
        <v>248</v>
      </c>
      <c r="I1523" s="80">
        <v>0.91500000000000004</v>
      </c>
      <c r="J1523" s="80" t="s">
        <v>440</v>
      </c>
      <c r="K1523" s="80">
        <v>0</v>
      </c>
      <c r="L1523" s="80" t="s">
        <v>201</v>
      </c>
      <c r="M1523" s="80">
        <v>5</v>
      </c>
      <c r="N1523" s="80">
        <v>0.2</v>
      </c>
    </row>
    <row r="1524" spans="1:14" ht="15.75" customHeight="1">
      <c r="A1524" s="80" t="s">
        <v>26</v>
      </c>
      <c r="B1524" s="80" t="s">
        <v>446</v>
      </c>
      <c r="C1524" s="80">
        <v>8230468</v>
      </c>
      <c r="D1524" s="80">
        <v>12095842</v>
      </c>
      <c r="E1524" s="80">
        <v>3865375</v>
      </c>
      <c r="F1524" s="80">
        <v>65090</v>
      </c>
      <c r="G1524" s="80">
        <v>32815</v>
      </c>
      <c r="H1524" s="80">
        <v>32275</v>
      </c>
      <c r="I1524" s="80">
        <v>0.496</v>
      </c>
      <c r="J1524" s="80" t="s">
        <v>439</v>
      </c>
      <c r="K1524" s="80">
        <v>6126</v>
      </c>
      <c r="L1524" s="80">
        <v>0.97599999999999998</v>
      </c>
      <c r="M1524" s="80">
        <v>6093</v>
      </c>
      <c r="N1524" s="80">
        <v>8.9999999999999993E-3</v>
      </c>
    </row>
    <row r="1525" spans="1:14" ht="15.75" customHeight="1">
      <c r="A1525" s="80" t="s">
        <v>26</v>
      </c>
      <c r="B1525" s="80" t="s">
        <v>446</v>
      </c>
      <c r="C1525" s="80">
        <v>12158093</v>
      </c>
      <c r="D1525" s="80">
        <v>12226511</v>
      </c>
      <c r="E1525" s="80">
        <v>68419</v>
      </c>
      <c r="F1525" s="80">
        <v>485</v>
      </c>
      <c r="G1525" s="80">
        <v>269</v>
      </c>
      <c r="H1525" s="80">
        <v>216</v>
      </c>
      <c r="I1525" s="80">
        <v>0.44500000000000001</v>
      </c>
      <c r="J1525" s="80" t="s">
        <v>439</v>
      </c>
      <c r="K1525" s="80">
        <v>18</v>
      </c>
      <c r="L1525" s="80">
        <v>0.38900000000000001</v>
      </c>
      <c r="M1525" s="80">
        <v>21</v>
      </c>
      <c r="N1525" s="80">
        <v>0.19</v>
      </c>
    </row>
    <row r="1526" spans="1:14" ht="15.75" customHeight="1">
      <c r="A1526" s="80" t="s">
        <v>26</v>
      </c>
      <c r="B1526" s="80" t="s">
        <v>446</v>
      </c>
      <c r="C1526" s="80">
        <v>12226754</v>
      </c>
      <c r="D1526" s="80">
        <v>12233917</v>
      </c>
      <c r="E1526" s="80">
        <v>7164</v>
      </c>
      <c r="F1526" s="80">
        <v>35</v>
      </c>
      <c r="G1526" s="80">
        <v>9</v>
      </c>
      <c r="H1526" s="80">
        <v>26</v>
      </c>
      <c r="I1526" s="80">
        <v>0.74299999999999999</v>
      </c>
      <c r="J1526" s="80" t="s">
        <v>201</v>
      </c>
      <c r="K1526" s="80">
        <v>0</v>
      </c>
      <c r="L1526" s="80" t="s">
        <v>201</v>
      </c>
      <c r="M1526" s="80">
        <v>0</v>
      </c>
      <c r="N1526" s="80" t="s">
        <v>201</v>
      </c>
    </row>
    <row r="1527" spans="1:14" ht="15.75" customHeight="1">
      <c r="A1527" s="80" t="s">
        <v>26</v>
      </c>
      <c r="B1527" s="80" t="s">
        <v>446</v>
      </c>
      <c r="C1527" s="80">
        <v>12284715</v>
      </c>
      <c r="D1527" s="80">
        <v>12327290</v>
      </c>
      <c r="E1527" s="80">
        <v>42576</v>
      </c>
      <c r="F1527" s="80">
        <v>158</v>
      </c>
      <c r="G1527" s="80">
        <v>54</v>
      </c>
      <c r="H1527" s="80">
        <v>104</v>
      </c>
      <c r="I1527" s="80">
        <v>0.65800000000000003</v>
      </c>
      <c r="J1527" s="80" t="s">
        <v>439</v>
      </c>
      <c r="K1527" s="80">
        <v>8</v>
      </c>
      <c r="L1527" s="80">
        <v>0.875</v>
      </c>
      <c r="M1527" s="80">
        <v>9</v>
      </c>
      <c r="N1527" s="80">
        <v>0</v>
      </c>
    </row>
    <row r="1528" spans="1:14" ht="15.75" customHeight="1">
      <c r="A1528" s="80" t="s">
        <v>26</v>
      </c>
      <c r="B1528" s="80" t="s">
        <v>446</v>
      </c>
      <c r="C1528" s="80">
        <v>12327903</v>
      </c>
      <c r="D1528" s="80">
        <v>12393421</v>
      </c>
      <c r="E1528" s="80">
        <v>65519</v>
      </c>
      <c r="F1528" s="80">
        <v>564</v>
      </c>
      <c r="G1528" s="80">
        <v>287</v>
      </c>
      <c r="H1528" s="80">
        <v>277</v>
      </c>
      <c r="I1528" s="80">
        <v>0.49099999999999999</v>
      </c>
      <c r="J1528" s="80" t="s">
        <v>439</v>
      </c>
      <c r="K1528" s="80">
        <v>15</v>
      </c>
      <c r="L1528" s="80">
        <v>0.86699999999999999</v>
      </c>
      <c r="M1528" s="80">
        <v>2</v>
      </c>
      <c r="N1528" s="80">
        <v>0</v>
      </c>
    </row>
    <row r="1529" spans="1:14" ht="15.75" customHeight="1">
      <c r="A1529" s="80" t="s">
        <v>26</v>
      </c>
      <c r="B1529" s="80" t="s">
        <v>446</v>
      </c>
      <c r="C1529" s="80">
        <v>12433930</v>
      </c>
      <c r="D1529" s="80">
        <v>12602620</v>
      </c>
      <c r="E1529" s="80">
        <v>168691</v>
      </c>
      <c r="F1529" s="80">
        <v>3341</v>
      </c>
      <c r="G1529" s="80">
        <v>2211</v>
      </c>
      <c r="H1529" s="80">
        <v>1130</v>
      </c>
      <c r="I1529" s="80">
        <v>0.33800000000000002</v>
      </c>
      <c r="J1529" s="80" t="s">
        <v>439</v>
      </c>
      <c r="K1529" s="80">
        <v>66</v>
      </c>
      <c r="L1529" s="80">
        <v>0.25800000000000001</v>
      </c>
      <c r="M1529" s="80">
        <v>35</v>
      </c>
      <c r="N1529" s="80">
        <v>0.54300000000000004</v>
      </c>
    </row>
    <row r="1530" spans="1:14" ht="15.75" customHeight="1">
      <c r="A1530" s="80" t="s">
        <v>26</v>
      </c>
      <c r="B1530" s="80" t="s">
        <v>446</v>
      </c>
      <c r="C1530" s="80">
        <v>85647473</v>
      </c>
      <c r="D1530" s="80">
        <v>85820071</v>
      </c>
      <c r="E1530" s="80">
        <v>172599</v>
      </c>
      <c r="F1530" s="80">
        <v>1442</v>
      </c>
      <c r="G1530" s="80">
        <v>1024</v>
      </c>
      <c r="H1530" s="80">
        <v>418</v>
      </c>
      <c r="I1530" s="80">
        <v>0.28999999999999998</v>
      </c>
      <c r="J1530" s="80" t="s">
        <v>439</v>
      </c>
      <c r="K1530" s="80">
        <v>0</v>
      </c>
      <c r="L1530" s="80" t="s">
        <v>201</v>
      </c>
      <c r="M1530" s="80">
        <v>0</v>
      </c>
      <c r="N1530" s="80" t="s">
        <v>201</v>
      </c>
    </row>
    <row r="1531" spans="1:14" ht="15.75" customHeight="1">
      <c r="A1531" s="80" t="s">
        <v>26</v>
      </c>
      <c r="B1531" s="80" t="s">
        <v>447</v>
      </c>
      <c r="C1531" s="80">
        <v>38967861</v>
      </c>
      <c r="D1531" s="80">
        <v>39112281</v>
      </c>
      <c r="E1531" s="80">
        <v>144421</v>
      </c>
      <c r="F1531" s="80">
        <v>2065</v>
      </c>
      <c r="G1531" s="80">
        <v>1418</v>
      </c>
      <c r="H1531" s="80">
        <v>647</v>
      </c>
      <c r="I1531" s="80">
        <v>0.313</v>
      </c>
      <c r="J1531" s="80" t="s">
        <v>439</v>
      </c>
      <c r="K1531" s="80">
        <v>201</v>
      </c>
      <c r="L1531" s="80">
        <v>0.49299999999999999</v>
      </c>
      <c r="M1531" s="80">
        <v>137</v>
      </c>
      <c r="N1531" s="80">
        <v>0.97799999999999998</v>
      </c>
    </row>
    <row r="1532" spans="1:14" ht="15.75" customHeight="1">
      <c r="A1532" s="80" t="s">
        <v>26</v>
      </c>
      <c r="B1532" s="80" t="s">
        <v>447</v>
      </c>
      <c r="C1532" s="80">
        <v>39473588</v>
      </c>
      <c r="D1532" s="80">
        <v>39822325</v>
      </c>
      <c r="E1532" s="80">
        <v>348738</v>
      </c>
      <c r="F1532" s="80">
        <v>1224</v>
      </c>
      <c r="G1532" s="80">
        <v>872</v>
      </c>
      <c r="H1532" s="80">
        <v>352</v>
      </c>
      <c r="I1532" s="80">
        <v>0.28799999999999998</v>
      </c>
      <c r="J1532" s="80" t="s">
        <v>439</v>
      </c>
      <c r="K1532" s="80">
        <v>56</v>
      </c>
      <c r="L1532" s="80">
        <v>0.25</v>
      </c>
      <c r="M1532" s="80">
        <v>40</v>
      </c>
      <c r="N1532" s="80">
        <v>0.8</v>
      </c>
    </row>
    <row r="1533" spans="1:14" ht="15.75" customHeight="1">
      <c r="A1533" s="80" t="s">
        <v>26</v>
      </c>
      <c r="B1533" s="80" t="s">
        <v>447</v>
      </c>
      <c r="C1533" s="80">
        <v>39822327</v>
      </c>
      <c r="D1533" s="80">
        <v>40678269</v>
      </c>
      <c r="E1533" s="80">
        <v>855943</v>
      </c>
      <c r="F1533" s="80">
        <v>1412</v>
      </c>
      <c r="G1533" s="80">
        <v>482</v>
      </c>
      <c r="H1533" s="80">
        <v>930</v>
      </c>
      <c r="I1533" s="80">
        <v>0.65900000000000003</v>
      </c>
      <c r="J1533" s="80" t="s">
        <v>439</v>
      </c>
      <c r="K1533" s="80">
        <v>32</v>
      </c>
      <c r="L1533" s="80">
        <v>0.75</v>
      </c>
      <c r="M1533" s="80">
        <v>82</v>
      </c>
      <c r="N1533" s="80">
        <v>0.22</v>
      </c>
    </row>
    <row r="1534" spans="1:14" ht="15.75" customHeight="1">
      <c r="A1534" s="80" t="s">
        <v>26</v>
      </c>
      <c r="B1534" s="80" t="s">
        <v>447</v>
      </c>
      <c r="C1534" s="80">
        <v>40691369</v>
      </c>
      <c r="D1534" s="80">
        <v>40868523</v>
      </c>
      <c r="E1534" s="80">
        <v>177155</v>
      </c>
      <c r="F1534" s="80">
        <v>956</v>
      </c>
      <c r="G1534" s="80">
        <v>122</v>
      </c>
      <c r="H1534" s="80">
        <v>834</v>
      </c>
      <c r="I1534" s="80">
        <v>0.872</v>
      </c>
      <c r="J1534" s="80" t="s">
        <v>440</v>
      </c>
      <c r="K1534" s="80">
        <v>6</v>
      </c>
      <c r="L1534" s="80">
        <v>0.83299999999999996</v>
      </c>
      <c r="M1534" s="80">
        <v>20</v>
      </c>
      <c r="N1534" s="80">
        <v>0.5</v>
      </c>
    </row>
    <row r="1535" spans="1:14" ht="15.75" customHeight="1">
      <c r="A1535" s="80" t="s">
        <v>26</v>
      </c>
      <c r="B1535" s="80" t="s">
        <v>447</v>
      </c>
      <c r="C1535" s="80">
        <v>40868525</v>
      </c>
      <c r="D1535" s="80">
        <v>41128923</v>
      </c>
      <c r="E1535" s="80">
        <v>260399</v>
      </c>
      <c r="F1535" s="80">
        <v>6004</v>
      </c>
      <c r="G1535" s="80">
        <v>3234</v>
      </c>
      <c r="H1535" s="80">
        <v>2770</v>
      </c>
      <c r="I1535" s="80">
        <v>0.46100000000000002</v>
      </c>
      <c r="J1535" s="80" t="s">
        <v>439</v>
      </c>
      <c r="K1535" s="80">
        <v>1097</v>
      </c>
      <c r="L1535" s="80">
        <v>0.71899999999999997</v>
      </c>
      <c r="M1535" s="80">
        <v>765</v>
      </c>
      <c r="N1535" s="80">
        <v>7.6999999999999999E-2</v>
      </c>
    </row>
    <row r="1536" spans="1:14" ht="15.75" customHeight="1">
      <c r="A1536" s="80" t="s">
        <v>26</v>
      </c>
      <c r="B1536" s="80" t="s">
        <v>447</v>
      </c>
      <c r="C1536" s="80">
        <v>41199924</v>
      </c>
      <c r="D1536" s="80">
        <v>41768332</v>
      </c>
      <c r="E1536" s="80">
        <v>568409</v>
      </c>
      <c r="F1536" s="80">
        <v>3946</v>
      </c>
      <c r="G1536" s="80">
        <v>2612</v>
      </c>
      <c r="H1536" s="80">
        <v>1334</v>
      </c>
      <c r="I1536" s="80">
        <v>0.33800000000000002</v>
      </c>
      <c r="J1536" s="80" t="s">
        <v>439</v>
      </c>
      <c r="K1536" s="80">
        <v>344</v>
      </c>
      <c r="L1536" s="80">
        <v>0.54700000000000004</v>
      </c>
      <c r="M1536" s="80">
        <v>203</v>
      </c>
      <c r="N1536" s="80">
        <v>0.46800000000000003</v>
      </c>
    </row>
    <row r="1537" spans="1:14" ht="15.75" customHeight="1">
      <c r="A1537" s="80" t="s">
        <v>26</v>
      </c>
      <c r="B1537" s="80" t="s">
        <v>447</v>
      </c>
      <c r="C1537" s="80">
        <v>41768334</v>
      </c>
      <c r="D1537" s="80">
        <v>42093866</v>
      </c>
      <c r="E1537" s="80">
        <v>325533</v>
      </c>
      <c r="F1537" s="80">
        <v>831</v>
      </c>
      <c r="G1537" s="80">
        <v>98</v>
      </c>
      <c r="H1537" s="80">
        <v>733</v>
      </c>
      <c r="I1537" s="80">
        <v>0.88200000000000001</v>
      </c>
      <c r="J1537" s="80" t="s">
        <v>440</v>
      </c>
      <c r="K1537" s="80">
        <v>5</v>
      </c>
      <c r="L1537" s="80">
        <v>0.6</v>
      </c>
      <c r="M1537" s="80">
        <v>91</v>
      </c>
      <c r="N1537" s="80">
        <v>0.42899999999999999</v>
      </c>
    </row>
    <row r="1538" spans="1:14" ht="15.75" customHeight="1">
      <c r="A1538" s="80" t="s">
        <v>26</v>
      </c>
      <c r="B1538" s="80" t="s">
        <v>447</v>
      </c>
      <c r="C1538" s="80">
        <v>42093868</v>
      </c>
      <c r="D1538" s="80">
        <v>42233869</v>
      </c>
      <c r="E1538" s="80">
        <v>140002</v>
      </c>
      <c r="F1538" s="80">
        <v>34</v>
      </c>
      <c r="G1538" s="80">
        <v>11</v>
      </c>
      <c r="H1538" s="80">
        <v>23</v>
      </c>
      <c r="I1538" s="80">
        <v>0.67600000000000005</v>
      </c>
      <c r="J1538" s="80" t="s">
        <v>201</v>
      </c>
      <c r="K1538" s="80">
        <v>0</v>
      </c>
      <c r="L1538" s="80" t="s">
        <v>201</v>
      </c>
      <c r="M1538" s="80">
        <v>3</v>
      </c>
      <c r="N1538" s="80">
        <v>0</v>
      </c>
    </row>
    <row r="1539" spans="1:14" ht="15.75" customHeight="1">
      <c r="A1539" s="80" t="s">
        <v>26</v>
      </c>
      <c r="B1539" s="80" t="s">
        <v>447</v>
      </c>
      <c r="C1539" s="80">
        <v>42233872</v>
      </c>
      <c r="D1539" s="80">
        <v>42273599</v>
      </c>
      <c r="E1539" s="80">
        <v>39728</v>
      </c>
      <c r="F1539" s="80">
        <v>729</v>
      </c>
      <c r="G1539" s="80">
        <v>344</v>
      </c>
      <c r="H1539" s="80">
        <v>385</v>
      </c>
      <c r="I1539" s="80">
        <v>0.52800000000000002</v>
      </c>
      <c r="J1539" s="80" t="s">
        <v>439</v>
      </c>
      <c r="K1539" s="80">
        <v>63</v>
      </c>
      <c r="L1539" s="80">
        <v>1</v>
      </c>
      <c r="M1539" s="80">
        <v>59</v>
      </c>
      <c r="N1539" s="80">
        <v>0</v>
      </c>
    </row>
    <row r="1540" spans="1:14" ht="15.75" customHeight="1">
      <c r="A1540" s="80" t="s">
        <v>26</v>
      </c>
      <c r="B1540" s="80" t="s">
        <v>447</v>
      </c>
      <c r="C1540" s="80">
        <v>42294363</v>
      </c>
      <c r="D1540" s="80">
        <v>42321090</v>
      </c>
      <c r="E1540" s="80">
        <v>26728</v>
      </c>
      <c r="F1540" s="80">
        <v>35</v>
      </c>
      <c r="G1540" s="80">
        <v>18</v>
      </c>
      <c r="H1540" s="80">
        <v>17</v>
      </c>
      <c r="I1540" s="80">
        <v>0.48599999999999999</v>
      </c>
      <c r="J1540" s="80" t="s">
        <v>201</v>
      </c>
      <c r="K1540" s="80">
        <v>0</v>
      </c>
      <c r="L1540" s="80" t="s">
        <v>201</v>
      </c>
      <c r="M1540" s="80">
        <v>0</v>
      </c>
      <c r="N1540" s="80" t="s">
        <v>201</v>
      </c>
    </row>
    <row r="1541" spans="1:14" ht="15.75" customHeight="1">
      <c r="A1541" s="80" t="s">
        <v>26</v>
      </c>
      <c r="B1541" s="80" t="s">
        <v>447</v>
      </c>
      <c r="C1541" s="80">
        <v>42321112</v>
      </c>
      <c r="D1541" s="80">
        <v>42416141</v>
      </c>
      <c r="E1541" s="80">
        <v>95030</v>
      </c>
      <c r="F1541" s="80">
        <v>1515</v>
      </c>
      <c r="G1541" s="80">
        <v>566</v>
      </c>
      <c r="H1541" s="80">
        <v>949</v>
      </c>
      <c r="I1541" s="80">
        <v>0.626</v>
      </c>
      <c r="J1541" s="80" t="s">
        <v>439</v>
      </c>
      <c r="K1541" s="80">
        <v>60</v>
      </c>
      <c r="L1541" s="80">
        <v>0.26700000000000002</v>
      </c>
      <c r="M1541" s="80">
        <v>116</v>
      </c>
      <c r="N1541" s="80">
        <v>0.27600000000000002</v>
      </c>
    </row>
    <row r="1542" spans="1:14" ht="15.75" customHeight="1">
      <c r="A1542" s="80" t="s">
        <v>26</v>
      </c>
      <c r="B1542" s="80" t="s">
        <v>447</v>
      </c>
      <c r="C1542" s="80">
        <v>42632195</v>
      </c>
      <c r="D1542" s="80">
        <v>42661718</v>
      </c>
      <c r="E1542" s="80">
        <v>29524</v>
      </c>
      <c r="F1542" s="80">
        <v>73</v>
      </c>
      <c r="G1542" s="80">
        <v>51</v>
      </c>
      <c r="H1542" s="80">
        <v>22</v>
      </c>
      <c r="I1542" s="80">
        <v>0.30099999999999999</v>
      </c>
      <c r="J1542" s="80" t="s">
        <v>439</v>
      </c>
      <c r="K1542" s="80">
        <v>0</v>
      </c>
      <c r="L1542" s="80" t="s">
        <v>201</v>
      </c>
      <c r="M1542" s="80">
        <v>1</v>
      </c>
      <c r="N1542" s="80">
        <v>0</v>
      </c>
    </row>
    <row r="1543" spans="1:14" ht="15.75" customHeight="1">
      <c r="A1543" s="80" t="s">
        <v>26</v>
      </c>
      <c r="B1543" s="80" t="s">
        <v>447</v>
      </c>
      <c r="C1543" s="80">
        <v>60518635</v>
      </c>
      <c r="D1543" s="80">
        <v>60869743</v>
      </c>
      <c r="E1543" s="80">
        <v>351109</v>
      </c>
      <c r="F1543" s="80">
        <v>1004</v>
      </c>
      <c r="G1543" s="80">
        <v>46</v>
      </c>
      <c r="H1543" s="80">
        <v>958</v>
      </c>
      <c r="I1543" s="80">
        <v>0.95399999999999996</v>
      </c>
      <c r="J1543" s="80" t="s">
        <v>440</v>
      </c>
      <c r="K1543" s="80">
        <v>15</v>
      </c>
      <c r="L1543" s="80">
        <v>0.4</v>
      </c>
      <c r="M1543" s="80">
        <v>30</v>
      </c>
      <c r="N1543" s="80">
        <v>0.8</v>
      </c>
    </row>
    <row r="1544" spans="1:14" ht="15.75" customHeight="1">
      <c r="A1544" s="80" t="s">
        <v>26</v>
      </c>
      <c r="B1544" s="80" t="s">
        <v>447</v>
      </c>
      <c r="C1544" s="80">
        <v>61128340</v>
      </c>
      <c r="D1544" s="80">
        <v>61231967</v>
      </c>
      <c r="E1544" s="80">
        <v>103628</v>
      </c>
      <c r="F1544" s="80">
        <v>514</v>
      </c>
      <c r="G1544" s="80">
        <v>199</v>
      </c>
      <c r="H1544" s="80">
        <v>315</v>
      </c>
      <c r="I1544" s="80">
        <v>0.61299999999999999</v>
      </c>
      <c r="J1544" s="80" t="s">
        <v>439</v>
      </c>
      <c r="K1544" s="80">
        <v>23</v>
      </c>
      <c r="L1544" s="80">
        <v>0.30399999999999999</v>
      </c>
      <c r="M1544" s="80">
        <v>34</v>
      </c>
      <c r="N1544" s="80">
        <v>0.61799999999999999</v>
      </c>
    </row>
    <row r="1545" spans="1:14" ht="15.75" customHeight="1">
      <c r="A1545" s="80" t="s">
        <v>26</v>
      </c>
      <c r="B1545" s="80" t="s">
        <v>447</v>
      </c>
      <c r="C1545" s="80">
        <v>61281966</v>
      </c>
      <c r="D1545" s="80">
        <v>61468809</v>
      </c>
      <c r="E1545" s="80">
        <v>186844</v>
      </c>
      <c r="F1545" s="80">
        <v>188</v>
      </c>
      <c r="G1545" s="80">
        <v>3</v>
      </c>
      <c r="H1545" s="80">
        <v>185</v>
      </c>
      <c r="I1545" s="80">
        <v>0.98399999999999999</v>
      </c>
      <c r="J1545" s="80" t="s">
        <v>440</v>
      </c>
      <c r="K1545" s="80">
        <v>0</v>
      </c>
      <c r="L1545" s="80" t="s">
        <v>201</v>
      </c>
      <c r="M1545" s="80">
        <v>0</v>
      </c>
      <c r="N1545" s="80" t="s">
        <v>201</v>
      </c>
    </row>
    <row r="1546" spans="1:14" ht="15.75" customHeight="1">
      <c r="A1546" s="80" t="s">
        <v>26</v>
      </c>
      <c r="B1546" s="80" t="s">
        <v>447</v>
      </c>
      <c r="C1546" s="80">
        <v>61785368</v>
      </c>
      <c r="D1546" s="80">
        <v>62149739</v>
      </c>
      <c r="E1546" s="80">
        <v>364372</v>
      </c>
      <c r="F1546" s="80">
        <v>688</v>
      </c>
      <c r="G1546" s="80">
        <v>194</v>
      </c>
      <c r="H1546" s="80">
        <v>494</v>
      </c>
      <c r="I1546" s="80">
        <v>0.71799999999999997</v>
      </c>
      <c r="J1546" s="80" t="s">
        <v>439</v>
      </c>
      <c r="K1546" s="80">
        <v>12</v>
      </c>
      <c r="L1546" s="80">
        <v>0.5</v>
      </c>
      <c r="M1546" s="80">
        <v>39</v>
      </c>
      <c r="N1546" s="80">
        <v>0.436</v>
      </c>
    </row>
    <row r="1547" spans="1:14" ht="15.75" customHeight="1">
      <c r="A1547" s="80" t="s">
        <v>26</v>
      </c>
      <c r="B1547" s="80" t="s">
        <v>447</v>
      </c>
      <c r="C1547" s="80">
        <v>62249738</v>
      </c>
      <c r="D1547" s="80">
        <v>62748833</v>
      </c>
      <c r="E1547" s="80">
        <v>499096</v>
      </c>
      <c r="F1547" s="80">
        <v>833</v>
      </c>
      <c r="G1547" s="80">
        <v>501</v>
      </c>
      <c r="H1547" s="80">
        <v>332</v>
      </c>
      <c r="I1547" s="80">
        <v>0.39900000000000002</v>
      </c>
      <c r="J1547" s="80" t="s">
        <v>439</v>
      </c>
      <c r="K1547" s="80">
        <v>32</v>
      </c>
      <c r="L1547" s="80">
        <v>0.75</v>
      </c>
      <c r="M1547" s="80">
        <v>25</v>
      </c>
      <c r="N1547" s="80">
        <v>0.32</v>
      </c>
    </row>
    <row r="1548" spans="1:14" ht="15.75" customHeight="1">
      <c r="A1548" s="80" t="s">
        <v>26</v>
      </c>
      <c r="B1548" s="80" t="s">
        <v>447</v>
      </c>
      <c r="C1548" s="80">
        <v>62798832</v>
      </c>
      <c r="D1548" s="80">
        <v>63202863</v>
      </c>
      <c r="E1548" s="80">
        <v>404032</v>
      </c>
      <c r="F1548" s="80">
        <v>2429</v>
      </c>
      <c r="G1548" s="80">
        <v>833</v>
      </c>
      <c r="H1548" s="80">
        <v>1596</v>
      </c>
      <c r="I1548" s="80">
        <v>0.65700000000000003</v>
      </c>
      <c r="J1548" s="80" t="s">
        <v>439</v>
      </c>
      <c r="K1548" s="80">
        <v>111</v>
      </c>
      <c r="L1548" s="80">
        <v>0.82899999999999996</v>
      </c>
      <c r="M1548" s="80">
        <v>258</v>
      </c>
      <c r="N1548" s="80">
        <v>0.40699999999999997</v>
      </c>
    </row>
    <row r="1549" spans="1:14" ht="15.75" customHeight="1">
      <c r="A1549" s="80" t="s">
        <v>26</v>
      </c>
      <c r="B1549" s="80" t="s">
        <v>447</v>
      </c>
      <c r="C1549" s="80">
        <v>63252862</v>
      </c>
      <c r="D1549" s="80">
        <v>63492265</v>
      </c>
      <c r="E1549" s="80">
        <v>239404</v>
      </c>
      <c r="F1549" s="80">
        <v>852</v>
      </c>
      <c r="G1549" s="80">
        <v>456</v>
      </c>
      <c r="H1549" s="80">
        <v>396</v>
      </c>
      <c r="I1549" s="80">
        <v>0.46500000000000002</v>
      </c>
      <c r="J1549" s="80" t="s">
        <v>439</v>
      </c>
      <c r="K1549" s="80">
        <v>41</v>
      </c>
      <c r="L1549" s="80">
        <v>0.317</v>
      </c>
      <c r="M1549" s="80">
        <v>38</v>
      </c>
      <c r="N1549" s="80">
        <v>0.68400000000000005</v>
      </c>
    </row>
    <row r="1550" spans="1:14" ht="15.75" customHeight="1">
      <c r="A1550" s="80" t="s">
        <v>26</v>
      </c>
      <c r="B1550" s="80" t="s">
        <v>447</v>
      </c>
      <c r="C1550" s="80">
        <v>63542264</v>
      </c>
      <c r="D1550" s="80">
        <v>63777033</v>
      </c>
      <c r="E1550" s="80">
        <v>234770</v>
      </c>
      <c r="F1550" s="80">
        <v>1792</v>
      </c>
      <c r="G1550" s="80">
        <v>64</v>
      </c>
      <c r="H1550" s="80">
        <v>1728</v>
      </c>
      <c r="I1550" s="80">
        <v>0.96399999999999997</v>
      </c>
      <c r="J1550" s="80" t="s">
        <v>440</v>
      </c>
      <c r="K1550" s="80">
        <v>17</v>
      </c>
      <c r="L1550" s="80">
        <v>0.29399999999999998</v>
      </c>
      <c r="M1550" s="80">
        <v>65</v>
      </c>
      <c r="N1550" s="80">
        <v>0.55400000000000005</v>
      </c>
    </row>
    <row r="1551" spans="1:14" ht="15.75" customHeight="1">
      <c r="A1551" s="80" t="s">
        <v>26</v>
      </c>
      <c r="B1551" s="80" t="s">
        <v>447</v>
      </c>
      <c r="C1551" s="80">
        <v>63784194</v>
      </c>
      <c r="D1551" s="80">
        <v>63836260</v>
      </c>
      <c r="E1551" s="80">
        <v>52067</v>
      </c>
      <c r="F1551" s="80">
        <v>1341</v>
      </c>
      <c r="G1551" s="80">
        <v>359</v>
      </c>
      <c r="H1551" s="80">
        <v>982</v>
      </c>
      <c r="I1551" s="80">
        <v>0.73199999999999998</v>
      </c>
      <c r="J1551" s="80" t="s">
        <v>439</v>
      </c>
      <c r="K1551" s="80">
        <v>194</v>
      </c>
      <c r="L1551" s="80">
        <v>0.40200000000000002</v>
      </c>
      <c r="M1551" s="80">
        <v>471</v>
      </c>
      <c r="N1551" s="80">
        <v>0.69199999999999995</v>
      </c>
    </row>
    <row r="1552" spans="1:14" ht="15.75" customHeight="1">
      <c r="A1552" s="80" t="s">
        <v>26</v>
      </c>
      <c r="B1552" s="80" t="s">
        <v>447</v>
      </c>
      <c r="C1552" s="80">
        <v>63836660</v>
      </c>
      <c r="D1552" s="80">
        <v>63918448</v>
      </c>
      <c r="E1552" s="80">
        <v>81789</v>
      </c>
      <c r="F1552" s="80">
        <v>986</v>
      </c>
      <c r="G1552" s="80">
        <v>125</v>
      </c>
      <c r="H1552" s="80">
        <v>861</v>
      </c>
      <c r="I1552" s="80">
        <v>0.873</v>
      </c>
      <c r="J1552" s="80" t="s">
        <v>440</v>
      </c>
      <c r="K1552" s="80">
        <v>35</v>
      </c>
      <c r="L1552" s="80">
        <v>0.25700000000000001</v>
      </c>
      <c r="M1552" s="80">
        <v>79</v>
      </c>
      <c r="N1552" s="80">
        <v>0.59499999999999997</v>
      </c>
    </row>
    <row r="1553" spans="1:14" ht="15.75" customHeight="1">
      <c r="A1553" s="80" t="s">
        <v>26</v>
      </c>
      <c r="B1553" s="80" t="s">
        <v>447</v>
      </c>
      <c r="C1553" s="80">
        <v>63968447</v>
      </c>
      <c r="D1553" s="80">
        <v>64135014</v>
      </c>
      <c r="E1553" s="80">
        <v>166568</v>
      </c>
      <c r="F1553" s="80">
        <v>1606</v>
      </c>
      <c r="G1553" s="80">
        <v>60</v>
      </c>
      <c r="H1553" s="80">
        <v>1546</v>
      </c>
      <c r="I1553" s="80">
        <v>0.96299999999999997</v>
      </c>
      <c r="J1553" s="80" t="s">
        <v>440</v>
      </c>
      <c r="K1553" s="80">
        <v>6</v>
      </c>
      <c r="L1553" s="80">
        <v>1</v>
      </c>
      <c r="M1553" s="80">
        <v>119</v>
      </c>
      <c r="N1553" s="80">
        <v>0.44500000000000001</v>
      </c>
    </row>
    <row r="1554" spans="1:14" ht="15.75" customHeight="1">
      <c r="A1554" s="80" t="s">
        <v>26</v>
      </c>
      <c r="B1554" s="80" t="s">
        <v>447</v>
      </c>
      <c r="C1554" s="80">
        <v>64315162</v>
      </c>
      <c r="D1554" s="80">
        <v>64712634</v>
      </c>
      <c r="E1554" s="80">
        <v>397473</v>
      </c>
      <c r="F1554" s="80">
        <v>762</v>
      </c>
      <c r="G1554" s="80">
        <v>591</v>
      </c>
      <c r="H1554" s="80">
        <v>171</v>
      </c>
      <c r="I1554" s="80">
        <v>0.224</v>
      </c>
      <c r="J1554" s="80" t="s">
        <v>439</v>
      </c>
      <c r="K1554" s="80">
        <v>65</v>
      </c>
      <c r="L1554" s="80">
        <v>0.52300000000000002</v>
      </c>
      <c r="M1554" s="80">
        <v>21</v>
      </c>
      <c r="N1554" s="80">
        <v>0.61899999999999999</v>
      </c>
    </row>
    <row r="1555" spans="1:14" ht="15.75" customHeight="1">
      <c r="A1555" s="80" t="s">
        <v>26</v>
      </c>
      <c r="B1555" s="80" t="s">
        <v>447</v>
      </c>
      <c r="C1555" s="80">
        <v>64724183</v>
      </c>
      <c r="D1555" s="80">
        <v>65325124</v>
      </c>
      <c r="E1555" s="80">
        <v>600942</v>
      </c>
      <c r="F1555" s="80">
        <v>1921</v>
      </c>
      <c r="G1555" s="80">
        <v>1447</v>
      </c>
      <c r="H1555" s="80">
        <v>474</v>
      </c>
      <c r="I1555" s="80">
        <v>0.247</v>
      </c>
      <c r="J1555" s="80" t="s">
        <v>439</v>
      </c>
      <c r="K1555" s="80">
        <v>174</v>
      </c>
      <c r="L1555" s="80">
        <v>0.38500000000000001</v>
      </c>
      <c r="M1555" s="80">
        <v>36</v>
      </c>
      <c r="N1555" s="80">
        <v>0.47199999999999998</v>
      </c>
    </row>
    <row r="1556" spans="1:14" ht="15.75" customHeight="1">
      <c r="A1556" s="80" t="s">
        <v>26</v>
      </c>
      <c r="B1556" s="80" t="s">
        <v>447</v>
      </c>
      <c r="C1556" s="80">
        <v>65645191</v>
      </c>
      <c r="D1556" s="80">
        <v>66183068</v>
      </c>
      <c r="E1556" s="80">
        <v>537878</v>
      </c>
      <c r="F1556" s="80">
        <v>1265</v>
      </c>
      <c r="G1556" s="80">
        <v>791</v>
      </c>
      <c r="H1556" s="80">
        <v>474</v>
      </c>
      <c r="I1556" s="80">
        <v>0.375</v>
      </c>
      <c r="J1556" s="80" t="s">
        <v>439</v>
      </c>
      <c r="K1556" s="80">
        <v>81</v>
      </c>
      <c r="L1556" s="80">
        <v>0.55600000000000005</v>
      </c>
      <c r="M1556" s="80">
        <v>23</v>
      </c>
      <c r="N1556" s="80">
        <v>0.56499999999999995</v>
      </c>
    </row>
    <row r="1557" spans="1:14" ht="15.75" customHeight="1">
      <c r="A1557" s="80" t="s">
        <v>26</v>
      </c>
      <c r="B1557" s="80" t="s">
        <v>447</v>
      </c>
      <c r="C1557" s="80">
        <v>66352225</v>
      </c>
      <c r="D1557" s="80">
        <v>66391388</v>
      </c>
      <c r="E1557" s="80">
        <v>39164</v>
      </c>
      <c r="F1557" s="80">
        <v>99</v>
      </c>
      <c r="G1557" s="80">
        <v>63</v>
      </c>
      <c r="H1557" s="80">
        <v>36</v>
      </c>
      <c r="I1557" s="80">
        <v>0.36399999999999999</v>
      </c>
      <c r="J1557" s="80" t="s">
        <v>439</v>
      </c>
      <c r="K1557" s="80">
        <v>9</v>
      </c>
      <c r="L1557" s="80">
        <v>0</v>
      </c>
      <c r="M1557" s="80">
        <v>2</v>
      </c>
      <c r="N1557" s="80">
        <v>1</v>
      </c>
    </row>
    <row r="1558" spans="1:14" ht="15.75" customHeight="1">
      <c r="A1558" s="80" t="s">
        <v>26</v>
      </c>
      <c r="B1558" s="80" t="s">
        <v>447</v>
      </c>
      <c r="C1558" s="80">
        <v>66591387</v>
      </c>
      <c r="D1558" s="80">
        <v>67920553</v>
      </c>
      <c r="E1558" s="80">
        <v>1329167</v>
      </c>
      <c r="F1558" s="80">
        <v>3979</v>
      </c>
      <c r="G1558" s="80">
        <v>2985</v>
      </c>
      <c r="H1558" s="80">
        <v>994</v>
      </c>
      <c r="I1558" s="80">
        <v>0.25</v>
      </c>
      <c r="J1558" s="80" t="s">
        <v>439</v>
      </c>
      <c r="K1558" s="80">
        <v>224</v>
      </c>
      <c r="L1558" s="80">
        <v>0.38400000000000001</v>
      </c>
      <c r="M1558" s="80">
        <v>103</v>
      </c>
      <c r="N1558" s="80">
        <v>0.81599999999999995</v>
      </c>
    </row>
    <row r="1559" spans="1:14" ht="15.75" customHeight="1">
      <c r="A1559" s="80" t="s">
        <v>26</v>
      </c>
      <c r="B1559" s="80" t="s">
        <v>447</v>
      </c>
      <c r="C1559" s="80">
        <v>123979132</v>
      </c>
      <c r="D1559" s="80">
        <v>123993326</v>
      </c>
      <c r="E1559" s="80">
        <v>14195</v>
      </c>
      <c r="F1559" s="80">
        <v>213</v>
      </c>
      <c r="G1559" s="80">
        <v>97</v>
      </c>
      <c r="H1559" s="80">
        <v>116</v>
      </c>
      <c r="I1559" s="80">
        <v>0.54500000000000004</v>
      </c>
      <c r="J1559" s="80" t="s">
        <v>439</v>
      </c>
      <c r="K1559" s="80">
        <v>5</v>
      </c>
      <c r="L1559" s="80">
        <v>0</v>
      </c>
      <c r="M1559" s="80">
        <v>12</v>
      </c>
      <c r="N1559" s="80">
        <v>1</v>
      </c>
    </row>
    <row r="1560" spans="1:14" ht="15.75" customHeight="1">
      <c r="A1560" s="80" t="s">
        <v>26</v>
      </c>
      <c r="B1560" s="80" t="s">
        <v>448</v>
      </c>
      <c r="C1560" s="80">
        <v>4963342</v>
      </c>
      <c r="D1560" s="80">
        <v>5003451</v>
      </c>
      <c r="E1560" s="80">
        <v>40110</v>
      </c>
      <c r="F1560" s="80">
        <v>631</v>
      </c>
      <c r="G1560" s="80">
        <v>338</v>
      </c>
      <c r="H1560" s="80">
        <v>293</v>
      </c>
      <c r="I1560" s="80">
        <v>0.46400000000000002</v>
      </c>
      <c r="J1560" s="80" t="s">
        <v>439</v>
      </c>
      <c r="K1560" s="80">
        <v>50</v>
      </c>
      <c r="L1560" s="80">
        <v>0</v>
      </c>
      <c r="M1560" s="80">
        <v>45</v>
      </c>
      <c r="N1560" s="80">
        <v>0.97799999999999998</v>
      </c>
    </row>
    <row r="1561" spans="1:14" ht="15.75" customHeight="1">
      <c r="A1561" s="80" t="s">
        <v>26</v>
      </c>
      <c r="B1561" s="80" t="s">
        <v>448</v>
      </c>
      <c r="C1561" s="80">
        <v>37105154</v>
      </c>
      <c r="D1561" s="80">
        <v>37113528</v>
      </c>
      <c r="E1561" s="80">
        <v>8375</v>
      </c>
      <c r="F1561" s="80">
        <v>155</v>
      </c>
      <c r="G1561" s="80">
        <v>69</v>
      </c>
      <c r="H1561" s="80">
        <v>86</v>
      </c>
      <c r="I1561" s="80">
        <v>0.55500000000000005</v>
      </c>
      <c r="J1561" s="80" t="s">
        <v>439</v>
      </c>
      <c r="K1561" s="80">
        <v>5</v>
      </c>
      <c r="L1561" s="80">
        <v>1</v>
      </c>
      <c r="M1561" s="80">
        <v>5</v>
      </c>
      <c r="N1561" s="80">
        <v>0</v>
      </c>
    </row>
    <row r="1562" spans="1:14" ht="15.75" customHeight="1">
      <c r="A1562" s="80" t="s">
        <v>26</v>
      </c>
      <c r="B1562" s="80" t="s">
        <v>448</v>
      </c>
      <c r="C1562" s="80">
        <v>38901868</v>
      </c>
      <c r="D1562" s="80">
        <v>38920239</v>
      </c>
      <c r="E1562" s="80">
        <v>18372</v>
      </c>
      <c r="F1562" s="80">
        <v>802</v>
      </c>
      <c r="G1562" s="80">
        <v>477</v>
      </c>
      <c r="H1562" s="80">
        <v>325</v>
      </c>
      <c r="I1562" s="80">
        <v>0.40500000000000003</v>
      </c>
      <c r="J1562" s="80" t="s">
        <v>439</v>
      </c>
      <c r="K1562" s="80">
        <v>14</v>
      </c>
      <c r="L1562" s="80">
        <v>0.214</v>
      </c>
      <c r="M1562" s="80">
        <v>3</v>
      </c>
      <c r="N1562" s="80">
        <v>0</v>
      </c>
    </row>
    <row r="1563" spans="1:14" ht="15.75" customHeight="1">
      <c r="A1563" s="80" t="s">
        <v>26</v>
      </c>
      <c r="B1563" s="80" t="s">
        <v>448</v>
      </c>
      <c r="C1563" s="80">
        <v>38942612</v>
      </c>
      <c r="D1563" s="80">
        <v>38966688</v>
      </c>
      <c r="E1563" s="80">
        <v>24077</v>
      </c>
      <c r="F1563" s="80">
        <v>487</v>
      </c>
      <c r="G1563" s="80">
        <v>379</v>
      </c>
      <c r="H1563" s="80">
        <v>108</v>
      </c>
      <c r="I1563" s="80">
        <v>0.222</v>
      </c>
      <c r="J1563" s="80" t="s">
        <v>439</v>
      </c>
      <c r="K1563" s="80">
        <v>157</v>
      </c>
      <c r="L1563" s="80">
        <v>0.318</v>
      </c>
      <c r="M1563" s="80">
        <v>50</v>
      </c>
      <c r="N1563" s="80">
        <v>0.74</v>
      </c>
    </row>
    <row r="1564" spans="1:14" ht="15.75" customHeight="1">
      <c r="A1564" s="80" t="s">
        <v>26</v>
      </c>
      <c r="B1564" s="80" t="s">
        <v>448</v>
      </c>
      <c r="C1564" s="80">
        <v>41843713</v>
      </c>
      <c r="D1564" s="80">
        <v>41916266</v>
      </c>
      <c r="E1564" s="80">
        <v>72554</v>
      </c>
      <c r="F1564" s="80">
        <v>21088</v>
      </c>
      <c r="G1564" s="80">
        <v>13015</v>
      </c>
      <c r="H1564" s="80">
        <v>8073</v>
      </c>
      <c r="I1564" s="80">
        <v>0.38300000000000001</v>
      </c>
      <c r="J1564" s="80" t="s">
        <v>439</v>
      </c>
      <c r="K1564" s="80">
        <v>2726</v>
      </c>
      <c r="L1564" s="80">
        <v>0.51300000000000001</v>
      </c>
      <c r="M1564" s="80">
        <v>2113</v>
      </c>
      <c r="N1564" s="80">
        <v>0.26200000000000001</v>
      </c>
    </row>
    <row r="1565" spans="1:14" ht="15.75" customHeight="1">
      <c r="A1565" s="80" t="s">
        <v>26</v>
      </c>
      <c r="B1565" s="80" t="s">
        <v>448</v>
      </c>
      <c r="C1565" s="80">
        <v>47467226</v>
      </c>
      <c r="D1565" s="80">
        <v>47780369</v>
      </c>
      <c r="E1565" s="80">
        <v>313144</v>
      </c>
      <c r="F1565" s="80">
        <v>2810</v>
      </c>
      <c r="G1565" s="80">
        <v>1620</v>
      </c>
      <c r="H1565" s="80">
        <v>1190</v>
      </c>
      <c r="I1565" s="80">
        <v>0.42299999999999999</v>
      </c>
      <c r="J1565" s="80" t="s">
        <v>439</v>
      </c>
      <c r="K1565" s="80">
        <v>132</v>
      </c>
      <c r="L1565" s="80">
        <v>0.53</v>
      </c>
      <c r="M1565" s="80">
        <v>56</v>
      </c>
      <c r="N1565" s="80">
        <v>0.80400000000000005</v>
      </c>
    </row>
    <row r="1566" spans="1:14" ht="15.75" customHeight="1">
      <c r="A1566" s="80" t="s">
        <v>26</v>
      </c>
      <c r="B1566" s="80" t="s">
        <v>448</v>
      </c>
      <c r="C1566" s="80">
        <v>47870368</v>
      </c>
      <c r="D1566" s="80">
        <v>47966748</v>
      </c>
      <c r="E1566" s="80">
        <v>96381</v>
      </c>
      <c r="F1566" s="80">
        <v>916</v>
      </c>
      <c r="G1566" s="80">
        <v>484</v>
      </c>
      <c r="H1566" s="80">
        <v>432</v>
      </c>
      <c r="I1566" s="80">
        <v>0.47199999999999998</v>
      </c>
      <c r="J1566" s="80" t="s">
        <v>439</v>
      </c>
      <c r="K1566" s="80">
        <v>29</v>
      </c>
      <c r="L1566" s="80">
        <v>0.20699999999999999</v>
      </c>
      <c r="M1566" s="80">
        <v>18</v>
      </c>
      <c r="N1566" s="80">
        <v>0.38900000000000001</v>
      </c>
    </row>
    <row r="1567" spans="1:14" ht="15.75" customHeight="1">
      <c r="A1567" s="80" t="s">
        <v>26</v>
      </c>
      <c r="B1567" s="80" t="s">
        <v>448</v>
      </c>
      <c r="C1567" s="80">
        <v>48060520</v>
      </c>
      <c r="D1567" s="80">
        <v>48098332</v>
      </c>
      <c r="E1567" s="80">
        <v>37813</v>
      </c>
      <c r="F1567" s="80">
        <v>145</v>
      </c>
      <c r="G1567" s="80">
        <v>98</v>
      </c>
      <c r="H1567" s="80">
        <v>47</v>
      </c>
      <c r="I1567" s="80">
        <v>0.32400000000000001</v>
      </c>
      <c r="J1567" s="80" t="s">
        <v>439</v>
      </c>
      <c r="K1567" s="80">
        <v>14</v>
      </c>
      <c r="L1567" s="80">
        <v>0.28599999999999998</v>
      </c>
      <c r="M1567" s="80">
        <v>3</v>
      </c>
      <c r="N1567" s="80">
        <v>0.33300000000000002</v>
      </c>
    </row>
    <row r="1568" spans="1:14" ht="15.75" customHeight="1">
      <c r="A1568" s="80" t="s">
        <v>26</v>
      </c>
      <c r="B1568" s="80" t="s">
        <v>448</v>
      </c>
      <c r="C1568" s="80">
        <v>87438086</v>
      </c>
      <c r="D1568" s="80">
        <v>87474115</v>
      </c>
      <c r="E1568" s="80">
        <v>36030</v>
      </c>
      <c r="F1568" s="80">
        <v>241</v>
      </c>
      <c r="G1568" s="80">
        <v>146</v>
      </c>
      <c r="H1568" s="80">
        <v>95</v>
      </c>
      <c r="I1568" s="80">
        <v>0.39400000000000002</v>
      </c>
      <c r="J1568" s="80" t="s">
        <v>439</v>
      </c>
      <c r="K1568" s="80">
        <v>0</v>
      </c>
      <c r="L1568" s="80" t="s">
        <v>201</v>
      </c>
      <c r="M1568" s="80">
        <v>0</v>
      </c>
      <c r="N1568" s="80" t="s">
        <v>201</v>
      </c>
    </row>
    <row r="1569" spans="1:14" ht="15.75" customHeight="1">
      <c r="A1569" s="80" t="s">
        <v>26</v>
      </c>
      <c r="B1569" s="80" t="s">
        <v>448</v>
      </c>
      <c r="C1569" s="80">
        <v>91443234</v>
      </c>
      <c r="D1569" s="80">
        <v>91446667</v>
      </c>
      <c r="E1569" s="80">
        <v>3434</v>
      </c>
      <c r="F1569" s="80">
        <v>35</v>
      </c>
      <c r="G1569" s="80">
        <v>0</v>
      </c>
      <c r="H1569" s="80">
        <v>35</v>
      </c>
      <c r="I1569" s="80">
        <v>1</v>
      </c>
      <c r="J1569" s="80" t="s">
        <v>201</v>
      </c>
      <c r="K1569" s="80">
        <v>0</v>
      </c>
      <c r="L1569" s="80" t="s">
        <v>201</v>
      </c>
      <c r="M1569" s="80">
        <v>0</v>
      </c>
      <c r="N1569" s="80" t="s">
        <v>201</v>
      </c>
    </row>
    <row r="1570" spans="1:14" ht="15.75" customHeight="1">
      <c r="A1570" s="80" t="s">
        <v>26</v>
      </c>
      <c r="B1570" s="80" t="s">
        <v>448</v>
      </c>
      <c r="C1570" s="80">
        <v>103197179</v>
      </c>
      <c r="D1570" s="80">
        <v>103206143</v>
      </c>
      <c r="E1570" s="80">
        <v>8965</v>
      </c>
      <c r="F1570" s="80">
        <v>175</v>
      </c>
      <c r="G1570" s="80">
        <v>120</v>
      </c>
      <c r="H1570" s="80">
        <v>55</v>
      </c>
      <c r="I1570" s="80">
        <v>0.314</v>
      </c>
      <c r="J1570" s="80" t="s">
        <v>439</v>
      </c>
      <c r="K1570" s="80">
        <v>14</v>
      </c>
      <c r="L1570" s="80">
        <v>0.57099999999999995</v>
      </c>
      <c r="M1570" s="80">
        <v>7</v>
      </c>
      <c r="N1570" s="80">
        <v>1</v>
      </c>
    </row>
    <row r="1571" spans="1:14" ht="15.75" customHeight="1">
      <c r="A1571" s="80" t="s">
        <v>26</v>
      </c>
      <c r="B1571" s="80" t="s">
        <v>448</v>
      </c>
      <c r="C1571" s="80">
        <v>103250876</v>
      </c>
      <c r="D1571" s="80">
        <v>103251323</v>
      </c>
      <c r="E1571" s="80">
        <v>448</v>
      </c>
      <c r="F1571" s="80">
        <v>30</v>
      </c>
      <c r="G1571" s="80">
        <v>19</v>
      </c>
      <c r="H1571" s="80">
        <v>11</v>
      </c>
      <c r="I1571" s="80">
        <v>0.36699999999999999</v>
      </c>
      <c r="J1571" s="80" t="s">
        <v>201</v>
      </c>
      <c r="K1571" s="80">
        <v>0</v>
      </c>
      <c r="L1571" s="80" t="s">
        <v>201</v>
      </c>
      <c r="M1571" s="80">
        <v>0</v>
      </c>
      <c r="N1571" s="80" t="s">
        <v>201</v>
      </c>
    </row>
    <row r="1572" spans="1:14" ht="15.75" customHeight="1">
      <c r="A1572" s="80" t="s">
        <v>26</v>
      </c>
      <c r="B1572" s="80" t="s">
        <v>448</v>
      </c>
      <c r="C1572" s="80">
        <v>125886142</v>
      </c>
      <c r="D1572" s="80">
        <v>125909392</v>
      </c>
      <c r="E1572" s="80">
        <v>23251</v>
      </c>
      <c r="F1572" s="80">
        <v>552</v>
      </c>
      <c r="G1572" s="80">
        <v>446</v>
      </c>
      <c r="H1572" s="80">
        <v>106</v>
      </c>
      <c r="I1572" s="80">
        <v>0.192</v>
      </c>
      <c r="J1572" s="80" t="s">
        <v>439</v>
      </c>
      <c r="K1572" s="80">
        <v>27</v>
      </c>
      <c r="L1572" s="80">
        <v>0.55600000000000005</v>
      </c>
      <c r="M1572" s="80">
        <v>8</v>
      </c>
      <c r="N1572" s="80">
        <v>1</v>
      </c>
    </row>
    <row r="1573" spans="1:14" ht="15.75" customHeight="1">
      <c r="A1573" s="80" t="s">
        <v>26</v>
      </c>
      <c r="B1573" s="80" t="s">
        <v>448</v>
      </c>
      <c r="C1573" s="80">
        <v>133687141</v>
      </c>
      <c r="D1573" s="80">
        <v>133690467</v>
      </c>
      <c r="E1573" s="80">
        <v>3327</v>
      </c>
      <c r="F1573" s="80">
        <v>1226</v>
      </c>
      <c r="G1573" s="80">
        <v>615</v>
      </c>
      <c r="H1573" s="80">
        <v>611</v>
      </c>
      <c r="I1573" s="80">
        <v>0.498</v>
      </c>
      <c r="J1573" s="80" t="s">
        <v>439</v>
      </c>
      <c r="K1573" s="80">
        <v>167</v>
      </c>
      <c r="L1573" s="80">
        <v>0.437</v>
      </c>
      <c r="M1573" s="80">
        <v>129</v>
      </c>
      <c r="N1573" s="80">
        <v>0.45700000000000002</v>
      </c>
    </row>
    <row r="1574" spans="1:14" ht="15.75" customHeight="1">
      <c r="A1574" s="80" t="s">
        <v>26</v>
      </c>
      <c r="B1574" s="80" t="s">
        <v>449</v>
      </c>
      <c r="C1574" s="80">
        <v>311349</v>
      </c>
      <c r="D1574" s="80">
        <v>319319</v>
      </c>
      <c r="E1574" s="80">
        <v>7971</v>
      </c>
      <c r="F1574" s="80">
        <v>131</v>
      </c>
      <c r="G1574" s="80">
        <v>13</v>
      </c>
      <c r="H1574" s="80">
        <v>118</v>
      </c>
      <c r="I1574" s="80">
        <v>0.90100000000000002</v>
      </c>
      <c r="J1574" s="80" t="s">
        <v>440</v>
      </c>
      <c r="K1574" s="80">
        <v>0</v>
      </c>
      <c r="L1574" s="80" t="s">
        <v>201</v>
      </c>
      <c r="M1574" s="80">
        <v>0</v>
      </c>
      <c r="N1574" s="80" t="s">
        <v>201</v>
      </c>
    </row>
    <row r="1575" spans="1:14" ht="15.75" customHeight="1">
      <c r="A1575" s="80" t="s">
        <v>26</v>
      </c>
      <c r="B1575" s="80" t="s">
        <v>449</v>
      </c>
      <c r="C1575" s="80">
        <v>1894045</v>
      </c>
      <c r="D1575" s="80">
        <v>1915665</v>
      </c>
      <c r="E1575" s="80">
        <v>21621</v>
      </c>
      <c r="F1575" s="80">
        <v>335</v>
      </c>
      <c r="G1575" s="80">
        <v>11</v>
      </c>
      <c r="H1575" s="80">
        <v>324</v>
      </c>
      <c r="I1575" s="80">
        <v>0.96699999999999997</v>
      </c>
      <c r="J1575" s="80" t="s">
        <v>440</v>
      </c>
      <c r="K1575" s="80">
        <v>0</v>
      </c>
      <c r="L1575" s="80" t="s">
        <v>201</v>
      </c>
      <c r="M1575" s="80">
        <v>3</v>
      </c>
      <c r="N1575" s="80">
        <v>0.33300000000000002</v>
      </c>
    </row>
    <row r="1576" spans="1:14" ht="15.75" customHeight="1">
      <c r="A1576" s="80" t="s">
        <v>26</v>
      </c>
      <c r="B1576" s="80" t="s">
        <v>449</v>
      </c>
      <c r="C1576" s="80">
        <v>4274130</v>
      </c>
      <c r="D1576" s="80">
        <v>4292550</v>
      </c>
      <c r="E1576" s="80">
        <v>18421</v>
      </c>
      <c r="F1576" s="80">
        <v>150</v>
      </c>
      <c r="G1576" s="80">
        <v>21</v>
      </c>
      <c r="H1576" s="80">
        <v>129</v>
      </c>
      <c r="I1576" s="80">
        <v>0.86</v>
      </c>
      <c r="J1576" s="80" t="s">
        <v>440</v>
      </c>
      <c r="K1576" s="80">
        <v>0</v>
      </c>
      <c r="L1576" s="80" t="s">
        <v>201</v>
      </c>
      <c r="M1576" s="80">
        <v>0</v>
      </c>
      <c r="N1576" s="80" t="s">
        <v>201</v>
      </c>
    </row>
    <row r="1577" spans="1:14" ht="15.75" customHeight="1">
      <c r="A1577" s="80" t="s">
        <v>26</v>
      </c>
      <c r="B1577" s="80" t="s">
        <v>449</v>
      </c>
      <c r="C1577" s="80">
        <v>49710944</v>
      </c>
      <c r="D1577" s="80">
        <v>49728264</v>
      </c>
      <c r="E1577" s="80">
        <v>17321</v>
      </c>
      <c r="F1577" s="80">
        <v>222</v>
      </c>
      <c r="G1577" s="80">
        <v>40</v>
      </c>
      <c r="H1577" s="80">
        <v>182</v>
      </c>
      <c r="I1577" s="80">
        <v>0.82</v>
      </c>
      <c r="J1577" s="80" t="s">
        <v>440</v>
      </c>
      <c r="K1577" s="80">
        <v>6</v>
      </c>
      <c r="L1577" s="80">
        <v>1</v>
      </c>
      <c r="M1577" s="80">
        <v>23</v>
      </c>
      <c r="N1577" s="80">
        <v>0.34799999999999998</v>
      </c>
    </row>
    <row r="1578" spans="1:14" ht="15.75" customHeight="1">
      <c r="A1578" s="80" t="s">
        <v>26</v>
      </c>
      <c r="B1578" s="80" t="s">
        <v>449</v>
      </c>
      <c r="C1578" s="80">
        <v>50132879</v>
      </c>
      <c r="D1578" s="80">
        <v>50347138</v>
      </c>
      <c r="E1578" s="80">
        <v>214260</v>
      </c>
      <c r="F1578" s="80">
        <v>3434</v>
      </c>
      <c r="G1578" s="80">
        <v>28</v>
      </c>
      <c r="H1578" s="80">
        <v>3406</v>
      </c>
      <c r="I1578" s="80">
        <v>0.99199999999999999</v>
      </c>
      <c r="J1578" s="80" t="s">
        <v>440</v>
      </c>
      <c r="K1578" s="80">
        <v>5</v>
      </c>
      <c r="L1578" s="80">
        <v>0.4</v>
      </c>
      <c r="M1578" s="80">
        <v>653</v>
      </c>
      <c r="N1578" s="80">
        <v>0.52500000000000002</v>
      </c>
    </row>
    <row r="1579" spans="1:14" ht="15.75" customHeight="1">
      <c r="A1579" s="80" t="s">
        <v>26</v>
      </c>
      <c r="B1579" s="80" t="s">
        <v>449</v>
      </c>
      <c r="C1579" s="80">
        <v>62095373</v>
      </c>
      <c r="D1579" s="80">
        <v>62101049</v>
      </c>
      <c r="E1579" s="80">
        <v>5677</v>
      </c>
      <c r="F1579" s="80">
        <v>24</v>
      </c>
      <c r="G1579" s="80">
        <v>3</v>
      </c>
      <c r="H1579" s="80">
        <v>21</v>
      </c>
      <c r="I1579" s="80">
        <v>0.875</v>
      </c>
      <c r="J1579" s="80" t="s">
        <v>201</v>
      </c>
      <c r="K1579" s="80">
        <v>0</v>
      </c>
      <c r="L1579" s="80" t="s">
        <v>201</v>
      </c>
      <c r="M1579" s="80">
        <v>2</v>
      </c>
      <c r="N1579" s="80">
        <v>0.5</v>
      </c>
    </row>
    <row r="1580" spans="1:14" ht="15.75" customHeight="1">
      <c r="A1580" s="80" t="s">
        <v>26</v>
      </c>
      <c r="B1580" s="80" t="s">
        <v>450</v>
      </c>
      <c r="C1580" s="80">
        <v>10000</v>
      </c>
      <c r="D1580" s="80">
        <v>76659</v>
      </c>
      <c r="E1580" s="80">
        <v>66660</v>
      </c>
      <c r="F1580" s="80">
        <v>951</v>
      </c>
      <c r="G1580" s="80">
        <v>670</v>
      </c>
      <c r="H1580" s="80">
        <v>281</v>
      </c>
      <c r="I1580" s="80">
        <v>0.29499999999999998</v>
      </c>
      <c r="J1580" s="80" t="s">
        <v>439</v>
      </c>
      <c r="K1580" s="80">
        <v>286</v>
      </c>
      <c r="L1580" s="80">
        <v>0.53500000000000003</v>
      </c>
      <c r="M1580" s="80">
        <v>155</v>
      </c>
      <c r="N1580" s="80">
        <v>0.14199999999999999</v>
      </c>
    </row>
    <row r="1581" spans="1:14" ht="15.75" customHeight="1">
      <c r="A1581" s="80" t="s">
        <v>26</v>
      </c>
      <c r="B1581" s="80" t="s">
        <v>450</v>
      </c>
      <c r="C1581" s="80">
        <v>9431321</v>
      </c>
      <c r="D1581" s="80">
        <v>9446586</v>
      </c>
      <c r="E1581" s="80">
        <v>15266</v>
      </c>
      <c r="F1581" s="80">
        <v>140</v>
      </c>
      <c r="G1581" s="80">
        <v>65</v>
      </c>
      <c r="H1581" s="80">
        <v>75</v>
      </c>
      <c r="I1581" s="80">
        <v>0.53600000000000003</v>
      </c>
      <c r="J1581" s="80" t="s">
        <v>439</v>
      </c>
      <c r="K1581" s="80">
        <v>17</v>
      </c>
      <c r="L1581" s="80">
        <v>0.47099999999999997</v>
      </c>
      <c r="M1581" s="80">
        <v>15</v>
      </c>
      <c r="N1581" s="80">
        <v>0.46700000000000003</v>
      </c>
    </row>
    <row r="1582" spans="1:14" ht="15.75" customHeight="1">
      <c r="A1582" s="80" t="s">
        <v>26</v>
      </c>
      <c r="B1582" s="80" t="s">
        <v>450</v>
      </c>
      <c r="C1582" s="80">
        <v>17770977</v>
      </c>
      <c r="D1582" s="80">
        <v>17858410</v>
      </c>
      <c r="E1582" s="80">
        <v>87434</v>
      </c>
      <c r="F1582" s="80">
        <v>1048</v>
      </c>
      <c r="G1582" s="80">
        <v>10</v>
      </c>
      <c r="H1582" s="80">
        <v>1038</v>
      </c>
      <c r="I1582" s="80">
        <v>0.99</v>
      </c>
      <c r="J1582" s="80" t="s">
        <v>440</v>
      </c>
      <c r="K1582" s="80">
        <v>2</v>
      </c>
      <c r="L1582" s="80">
        <v>1</v>
      </c>
      <c r="M1582" s="80">
        <v>301</v>
      </c>
      <c r="N1582" s="80">
        <v>0.498</v>
      </c>
    </row>
    <row r="1583" spans="1:14" ht="15.75" customHeight="1">
      <c r="A1583" s="80" t="s">
        <v>26</v>
      </c>
      <c r="B1583" s="80" t="s">
        <v>450</v>
      </c>
      <c r="C1583" s="80">
        <v>34769408</v>
      </c>
      <c r="D1583" s="80">
        <v>34820574</v>
      </c>
      <c r="E1583" s="80">
        <v>51167</v>
      </c>
      <c r="F1583" s="80">
        <v>312</v>
      </c>
      <c r="G1583" s="80">
        <v>2</v>
      </c>
      <c r="H1583" s="80">
        <v>310</v>
      </c>
      <c r="I1583" s="80">
        <v>0.99399999999999999</v>
      </c>
      <c r="J1583" s="80" t="s">
        <v>440</v>
      </c>
      <c r="K1583" s="80">
        <v>0</v>
      </c>
      <c r="L1583" s="80" t="s">
        <v>201</v>
      </c>
      <c r="M1583" s="80">
        <v>10</v>
      </c>
      <c r="N1583" s="80">
        <v>0.2</v>
      </c>
    </row>
    <row r="1584" spans="1:14" ht="15.75" customHeight="1">
      <c r="A1584" s="80" t="s">
        <v>26</v>
      </c>
      <c r="B1584" s="80" t="s">
        <v>450</v>
      </c>
      <c r="C1584" s="80">
        <v>34835366</v>
      </c>
      <c r="D1584" s="80">
        <v>37185253</v>
      </c>
      <c r="E1584" s="80">
        <v>2349888</v>
      </c>
      <c r="F1584" s="80">
        <v>5074</v>
      </c>
      <c r="G1584" s="80">
        <v>32</v>
      </c>
      <c r="H1584" s="80">
        <v>5042</v>
      </c>
      <c r="I1584" s="80">
        <v>0.99399999999999999</v>
      </c>
      <c r="J1584" s="80" t="s">
        <v>440</v>
      </c>
      <c r="K1584" s="80">
        <v>0</v>
      </c>
      <c r="L1584" s="80" t="s">
        <v>201</v>
      </c>
      <c r="M1584" s="80">
        <v>141</v>
      </c>
      <c r="N1584" s="80">
        <v>0.496</v>
      </c>
    </row>
    <row r="1585" spans="1:14" ht="15.75" customHeight="1">
      <c r="A1585" s="80" t="s">
        <v>26</v>
      </c>
      <c r="B1585" s="80" t="s">
        <v>450</v>
      </c>
      <c r="C1585" s="80">
        <v>71546190</v>
      </c>
      <c r="D1585" s="80">
        <v>71547540</v>
      </c>
      <c r="E1585" s="80">
        <v>1351</v>
      </c>
      <c r="F1585" s="80">
        <v>33</v>
      </c>
      <c r="G1585" s="80">
        <v>32</v>
      </c>
      <c r="H1585" s="80">
        <v>1</v>
      </c>
      <c r="I1585" s="80">
        <v>0.03</v>
      </c>
      <c r="J1585" s="80" t="s">
        <v>201</v>
      </c>
      <c r="K1585" s="80">
        <v>7</v>
      </c>
      <c r="L1585" s="80">
        <v>0</v>
      </c>
      <c r="M1585" s="80">
        <v>0</v>
      </c>
      <c r="N1585" s="80" t="s">
        <v>201</v>
      </c>
    </row>
    <row r="1586" spans="1:14" ht="15.75" customHeight="1">
      <c r="A1586" s="80" t="s">
        <v>26</v>
      </c>
      <c r="B1586" s="80" t="s">
        <v>450</v>
      </c>
      <c r="C1586" s="80">
        <v>80452121</v>
      </c>
      <c r="D1586" s="80">
        <v>80454345</v>
      </c>
      <c r="E1586" s="80">
        <v>2225</v>
      </c>
      <c r="F1586" s="80">
        <v>27</v>
      </c>
      <c r="G1586" s="80">
        <v>2</v>
      </c>
      <c r="H1586" s="80">
        <v>25</v>
      </c>
      <c r="I1586" s="80">
        <v>0.92600000000000005</v>
      </c>
      <c r="J1586" s="80" t="s">
        <v>201</v>
      </c>
      <c r="K1586" s="80">
        <v>0</v>
      </c>
      <c r="L1586" s="80" t="s">
        <v>201</v>
      </c>
      <c r="M1586" s="80">
        <v>0</v>
      </c>
      <c r="N1586" s="80" t="s">
        <v>201</v>
      </c>
    </row>
    <row r="1587" spans="1:14" ht="15.75" customHeight="1">
      <c r="A1587" s="80" t="s">
        <v>26</v>
      </c>
      <c r="B1587" s="80" t="s">
        <v>450</v>
      </c>
      <c r="C1587" s="80">
        <v>80461985</v>
      </c>
      <c r="D1587" s="80">
        <v>80464264</v>
      </c>
      <c r="E1587" s="80">
        <v>2280</v>
      </c>
      <c r="F1587" s="80">
        <v>25</v>
      </c>
      <c r="G1587" s="80">
        <v>1</v>
      </c>
      <c r="H1587" s="80">
        <v>24</v>
      </c>
      <c r="I1587" s="80">
        <v>0.96</v>
      </c>
      <c r="J1587" s="80" t="s">
        <v>201</v>
      </c>
      <c r="K1587" s="80">
        <v>0</v>
      </c>
      <c r="L1587" s="80" t="s">
        <v>201</v>
      </c>
      <c r="M1587" s="80">
        <v>0</v>
      </c>
      <c r="N1587" s="80" t="s">
        <v>201</v>
      </c>
    </row>
    <row r="1588" spans="1:14" ht="15.75" customHeight="1">
      <c r="A1588" s="80" t="s">
        <v>26</v>
      </c>
      <c r="B1588" s="80" t="s">
        <v>450</v>
      </c>
      <c r="C1588" s="80">
        <v>86846348</v>
      </c>
      <c r="D1588" s="80">
        <v>86859295</v>
      </c>
      <c r="E1588" s="80">
        <v>12948</v>
      </c>
      <c r="F1588" s="80">
        <v>96</v>
      </c>
      <c r="G1588" s="80">
        <v>0</v>
      </c>
      <c r="H1588" s="80">
        <v>96</v>
      </c>
      <c r="I1588" s="80">
        <v>1</v>
      </c>
      <c r="J1588" s="80" t="s">
        <v>440</v>
      </c>
      <c r="K1588" s="80">
        <v>0</v>
      </c>
      <c r="L1588" s="80" t="s">
        <v>201</v>
      </c>
      <c r="M1588" s="80">
        <v>14</v>
      </c>
      <c r="N1588" s="80">
        <v>0.71399999999999997</v>
      </c>
    </row>
    <row r="1589" spans="1:14" ht="15.75" customHeight="1">
      <c r="A1589" s="80" t="s">
        <v>26</v>
      </c>
      <c r="B1589" s="80" t="s">
        <v>450</v>
      </c>
      <c r="C1589" s="80">
        <v>131294575</v>
      </c>
      <c r="D1589" s="80">
        <v>131312923</v>
      </c>
      <c r="E1589" s="80">
        <v>18349</v>
      </c>
      <c r="F1589" s="80">
        <v>256</v>
      </c>
      <c r="G1589" s="80">
        <v>150</v>
      </c>
      <c r="H1589" s="80">
        <v>106</v>
      </c>
      <c r="I1589" s="80">
        <v>0.41399999999999998</v>
      </c>
      <c r="J1589" s="80" t="s">
        <v>439</v>
      </c>
      <c r="K1589" s="80">
        <v>0</v>
      </c>
      <c r="L1589" s="80" t="s">
        <v>201</v>
      </c>
      <c r="M1589" s="80">
        <v>0</v>
      </c>
      <c r="N1589" s="80" t="s">
        <v>201</v>
      </c>
    </row>
    <row r="1590" spans="1:14" ht="15.75" customHeight="1">
      <c r="A1590" s="80" t="s">
        <v>26</v>
      </c>
      <c r="B1590" s="80" t="s">
        <v>450</v>
      </c>
      <c r="C1590" s="80">
        <v>131652899</v>
      </c>
      <c r="D1590" s="80">
        <v>131663807</v>
      </c>
      <c r="E1590" s="80">
        <v>10909</v>
      </c>
      <c r="F1590" s="80">
        <v>150</v>
      </c>
      <c r="G1590" s="80">
        <v>85</v>
      </c>
      <c r="H1590" s="80">
        <v>65</v>
      </c>
      <c r="I1590" s="80">
        <v>0.433</v>
      </c>
      <c r="J1590" s="80" t="s">
        <v>439</v>
      </c>
      <c r="K1590" s="80">
        <v>3</v>
      </c>
      <c r="L1590" s="80">
        <v>0</v>
      </c>
      <c r="M1590" s="80">
        <v>2</v>
      </c>
      <c r="N1590" s="80">
        <v>1</v>
      </c>
    </row>
    <row r="1591" spans="1:14" ht="15.75" customHeight="1">
      <c r="A1591" s="80" t="s">
        <v>26</v>
      </c>
      <c r="B1591" s="80" t="s">
        <v>451</v>
      </c>
      <c r="C1591" s="80">
        <v>16000000</v>
      </c>
      <c r="D1591" s="80">
        <v>18214858</v>
      </c>
      <c r="E1591" s="80">
        <v>2214859</v>
      </c>
      <c r="F1591" s="80">
        <v>32413</v>
      </c>
      <c r="G1591" s="80">
        <v>15065</v>
      </c>
      <c r="H1591" s="80">
        <v>17348</v>
      </c>
      <c r="I1591" s="80">
        <v>0.53500000000000003</v>
      </c>
      <c r="J1591" s="80" t="s">
        <v>439</v>
      </c>
      <c r="K1591" s="80">
        <v>398</v>
      </c>
      <c r="L1591" s="80">
        <v>0.43</v>
      </c>
      <c r="M1591" s="80">
        <v>456</v>
      </c>
      <c r="N1591" s="80">
        <v>0.50700000000000001</v>
      </c>
    </row>
    <row r="1592" spans="1:14" ht="15.75" customHeight="1">
      <c r="A1592" s="80" t="s">
        <v>26</v>
      </c>
      <c r="B1592" s="80" t="s">
        <v>451</v>
      </c>
      <c r="C1592" s="80">
        <v>18215202</v>
      </c>
      <c r="D1592" s="80">
        <v>18357590</v>
      </c>
      <c r="E1592" s="80">
        <v>142389</v>
      </c>
      <c r="F1592" s="80">
        <v>1821</v>
      </c>
      <c r="G1592" s="80">
        <v>64</v>
      </c>
      <c r="H1592" s="80">
        <v>1757</v>
      </c>
      <c r="I1592" s="80">
        <v>0.96499999999999997</v>
      </c>
      <c r="J1592" s="80" t="s">
        <v>440</v>
      </c>
      <c r="K1592" s="80">
        <v>11</v>
      </c>
      <c r="L1592" s="80">
        <v>0</v>
      </c>
      <c r="M1592" s="80">
        <v>136</v>
      </c>
      <c r="N1592" s="80">
        <v>0.49299999999999999</v>
      </c>
    </row>
    <row r="1593" spans="1:14" ht="15.75" customHeight="1">
      <c r="A1593" s="80" t="s">
        <v>26</v>
      </c>
      <c r="B1593" s="80" t="s">
        <v>451</v>
      </c>
      <c r="C1593" s="80">
        <v>30390466</v>
      </c>
      <c r="D1593" s="80">
        <v>30391096</v>
      </c>
      <c r="E1593" s="80">
        <v>631</v>
      </c>
      <c r="F1593" s="80">
        <v>117</v>
      </c>
      <c r="G1593" s="80">
        <v>54</v>
      </c>
      <c r="H1593" s="80">
        <v>63</v>
      </c>
      <c r="I1593" s="80">
        <v>0.53800000000000003</v>
      </c>
      <c r="J1593" s="80" t="s">
        <v>439</v>
      </c>
      <c r="K1593" s="80">
        <v>0</v>
      </c>
      <c r="L1593" s="80" t="s">
        <v>201</v>
      </c>
      <c r="M1593" s="80">
        <v>0</v>
      </c>
      <c r="N1593" s="80" t="s">
        <v>201</v>
      </c>
    </row>
    <row r="1594" spans="1:14" ht="15.75" customHeight="1">
      <c r="A1594" s="80" t="s">
        <v>26</v>
      </c>
      <c r="B1594" s="80" t="s">
        <v>451</v>
      </c>
      <c r="C1594" s="80">
        <v>37314934</v>
      </c>
      <c r="D1594" s="80">
        <v>37317911</v>
      </c>
      <c r="E1594" s="80">
        <v>2978</v>
      </c>
      <c r="F1594" s="80">
        <v>36</v>
      </c>
      <c r="G1594" s="80">
        <v>36</v>
      </c>
      <c r="H1594" s="80">
        <v>0</v>
      </c>
      <c r="I1594" s="80">
        <v>0</v>
      </c>
      <c r="J1594" s="80" t="s">
        <v>201</v>
      </c>
      <c r="K1594" s="80">
        <v>3</v>
      </c>
      <c r="L1594" s="80">
        <v>0.66700000000000004</v>
      </c>
      <c r="M1594" s="80">
        <v>0</v>
      </c>
      <c r="N1594" s="80" t="s">
        <v>201</v>
      </c>
    </row>
    <row r="1595" spans="1:14" ht="15.75" customHeight="1">
      <c r="A1595" s="80" t="s">
        <v>26</v>
      </c>
      <c r="B1595" s="80" t="s">
        <v>451</v>
      </c>
      <c r="C1595" s="80">
        <v>52261419</v>
      </c>
      <c r="D1595" s="80">
        <v>52289912</v>
      </c>
      <c r="E1595" s="80">
        <v>28494</v>
      </c>
      <c r="F1595" s="80">
        <v>302</v>
      </c>
      <c r="G1595" s="80">
        <v>218</v>
      </c>
      <c r="H1595" s="80">
        <v>84</v>
      </c>
      <c r="I1595" s="80">
        <v>0.27800000000000002</v>
      </c>
      <c r="J1595" s="80" t="s">
        <v>439</v>
      </c>
      <c r="K1595" s="80">
        <v>16</v>
      </c>
      <c r="L1595" s="80">
        <v>0.125</v>
      </c>
      <c r="M1595" s="80">
        <v>11</v>
      </c>
      <c r="N1595" s="80">
        <v>0</v>
      </c>
    </row>
    <row r="1596" spans="1:14" ht="15.75" customHeight="1">
      <c r="A1596" s="80" t="s">
        <v>26</v>
      </c>
      <c r="B1596" s="80" t="s">
        <v>451</v>
      </c>
      <c r="C1596" s="80">
        <v>63727367</v>
      </c>
      <c r="D1596" s="80">
        <v>63760841</v>
      </c>
      <c r="E1596" s="80">
        <v>33475</v>
      </c>
      <c r="F1596" s="80">
        <v>338</v>
      </c>
      <c r="G1596" s="80">
        <v>172</v>
      </c>
      <c r="H1596" s="80">
        <v>166</v>
      </c>
      <c r="I1596" s="80">
        <v>0.49099999999999999</v>
      </c>
      <c r="J1596" s="80" t="s">
        <v>439</v>
      </c>
      <c r="K1596" s="80">
        <v>27</v>
      </c>
      <c r="L1596" s="80">
        <v>0</v>
      </c>
      <c r="M1596" s="80">
        <v>21</v>
      </c>
      <c r="N1596" s="80">
        <v>1</v>
      </c>
    </row>
    <row r="1597" spans="1:14" ht="15.75" customHeight="1">
      <c r="A1597" s="80" t="s">
        <v>26</v>
      </c>
      <c r="B1597" s="80" t="s">
        <v>452</v>
      </c>
      <c r="C1597" s="80">
        <v>16096631</v>
      </c>
      <c r="D1597" s="80">
        <v>16404449</v>
      </c>
      <c r="E1597" s="80">
        <v>307819</v>
      </c>
      <c r="F1597" s="80">
        <v>2423</v>
      </c>
      <c r="G1597" s="80">
        <v>1557</v>
      </c>
      <c r="H1597" s="80">
        <v>866</v>
      </c>
      <c r="I1597" s="80">
        <v>0.35699999999999998</v>
      </c>
      <c r="J1597" s="80" t="s">
        <v>439</v>
      </c>
      <c r="K1597" s="80">
        <v>716</v>
      </c>
      <c r="L1597" s="80">
        <v>0.67900000000000005</v>
      </c>
      <c r="M1597" s="80">
        <v>432</v>
      </c>
      <c r="N1597" s="80">
        <v>0.495</v>
      </c>
    </row>
    <row r="1598" spans="1:14" ht="15.75" customHeight="1">
      <c r="A1598" s="80" t="s">
        <v>26</v>
      </c>
      <c r="B1598" s="80" t="s">
        <v>452</v>
      </c>
      <c r="C1598" s="80">
        <v>18601518</v>
      </c>
      <c r="D1598" s="80">
        <v>18652308</v>
      </c>
      <c r="E1598" s="80">
        <v>50791</v>
      </c>
      <c r="F1598" s="80">
        <v>392</v>
      </c>
      <c r="G1598" s="80">
        <v>300</v>
      </c>
      <c r="H1598" s="80">
        <v>92</v>
      </c>
      <c r="I1598" s="80">
        <v>0.23499999999999999</v>
      </c>
      <c r="J1598" s="80" t="s">
        <v>439</v>
      </c>
      <c r="K1598" s="80">
        <v>25</v>
      </c>
      <c r="L1598" s="80">
        <v>0.68</v>
      </c>
      <c r="M1598" s="80">
        <v>23</v>
      </c>
      <c r="N1598" s="80">
        <v>0.56499999999999995</v>
      </c>
    </row>
    <row r="1599" spans="1:14" ht="15.75" customHeight="1">
      <c r="A1599" s="80" t="s">
        <v>26</v>
      </c>
      <c r="B1599" s="80" t="s">
        <v>452</v>
      </c>
      <c r="C1599" s="80">
        <v>18652959</v>
      </c>
      <c r="D1599" s="80">
        <v>18712327</v>
      </c>
      <c r="E1599" s="80">
        <v>59369</v>
      </c>
      <c r="F1599" s="80">
        <v>552</v>
      </c>
      <c r="G1599" s="80">
        <v>352</v>
      </c>
      <c r="H1599" s="80">
        <v>200</v>
      </c>
      <c r="I1599" s="80">
        <v>0.36199999999999999</v>
      </c>
      <c r="J1599" s="80" t="s">
        <v>439</v>
      </c>
      <c r="K1599" s="80">
        <v>19</v>
      </c>
      <c r="L1599" s="80">
        <v>0.57899999999999996</v>
      </c>
      <c r="M1599" s="80">
        <v>9</v>
      </c>
      <c r="N1599" s="80">
        <v>1</v>
      </c>
    </row>
    <row r="1600" spans="1:14" ht="15.75" customHeight="1">
      <c r="A1600" s="80" t="s">
        <v>26</v>
      </c>
      <c r="B1600" s="80" t="s">
        <v>452</v>
      </c>
      <c r="C1600" s="80">
        <v>18864244</v>
      </c>
      <c r="D1600" s="80">
        <v>19139255</v>
      </c>
      <c r="E1600" s="80">
        <v>275012</v>
      </c>
      <c r="F1600" s="80">
        <v>1650</v>
      </c>
      <c r="G1600" s="80">
        <v>610</v>
      </c>
      <c r="H1600" s="80">
        <v>1040</v>
      </c>
      <c r="I1600" s="80">
        <v>0.63</v>
      </c>
      <c r="J1600" s="80" t="s">
        <v>439</v>
      </c>
      <c r="K1600" s="80">
        <v>52</v>
      </c>
      <c r="L1600" s="80">
        <v>0.42299999999999999</v>
      </c>
      <c r="M1600" s="80">
        <v>74</v>
      </c>
      <c r="N1600" s="80">
        <v>0.71599999999999997</v>
      </c>
    </row>
    <row r="1601" spans="1:14" ht="15.75" customHeight="1">
      <c r="A1601" s="80" t="s">
        <v>26</v>
      </c>
      <c r="B1601" s="80" t="s">
        <v>452</v>
      </c>
      <c r="C1601" s="80">
        <v>19139257</v>
      </c>
      <c r="D1601" s="80">
        <v>19248060</v>
      </c>
      <c r="E1601" s="80">
        <v>108804</v>
      </c>
      <c r="F1601" s="80">
        <v>1740</v>
      </c>
      <c r="G1601" s="80">
        <v>1058</v>
      </c>
      <c r="H1601" s="80">
        <v>682</v>
      </c>
      <c r="I1601" s="80">
        <v>0.39200000000000002</v>
      </c>
      <c r="J1601" s="80" t="s">
        <v>439</v>
      </c>
      <c r="K1601" s="80">
        <v>78</v>
      </c>
      <c r="L1601" s="80">
        <v>0.60299999999999998</v>
      </c>
      <c r="M1601" s="80">
        <v>55</v>
      </c>
      <c r="N1601" s="80">
        <v>0.85499999999999998</v>
      </c>
    </row>
    <row r="1602" spans="1:14" ht="15.75" customHeight="1">
      <c r="A1602" s="80" t="s">
        <v>26</v>
      </c>
      <c r="B1602" s="80" t="s">
        <v>452</v>
      </c>
      <c r="C1602" s="80">
        <v>19248062</v>
      </c>
      <c r="D1602" s="80">
        <v>19494471</v>
      </c>
      <c r="E1602" s="80">
        <v>246410</v>
      </c>
      <c r="F1602" s="80">
        <v>2182</v>
      </c>
      <c r="G1602" s="80">
        <v>920</v>
      </c>
      <c r="H1602" s="80">
        <v>1262</v>
      </c>
      <c r="I1602" s="80">
        <v>0.57799999999999996</v>
      </c>
      <c r="J1602" s="80" t="s">
        <v>439</v>
      </c>
      <c r="K1602" s="80">
        <v>35</v>
      </c>
      <c r="L1602" s="80">
        <v>0.65700000000000003</v>
      </c>
      <c r="M1602" s="80">
        <v>65</v>
      </c>
      <c r="N1602" s="80">
        <v>0.81499999999999995</v>
      </c>
    </row>
    <row r="1603" spans="1:14" ht="15.75" customHeight="1">
      <c r="A1603" s="80" t="s">
        <v>26</v>
      </c>
      <c r="B1603" s="80" t="s">
        <v>452</v>
      </c>
      <c r="C1603" s="80">
        <v>19612064</v>
      </c>
      <c r="D1603" s="80">
        <v>19656085</v>
      </c>
      <c r="E1603" s="80">
        <v>44022</v>
      </c>
      <c r="F1603" s="80">
        <v>153</v>
      </c>
      <c r="G1603" s="80">
        <v>72</v>
      </c>
      <c r="H1603" s="80">
        <v>81</v>
      </c>
      <c r="I1603" s="80">
        <v>0.52900000000000003</v>
      </c>
      <c r="J1603" s="80" t="s">
        <v>439</v>
      </c>
      <c r="K1603" s="80">
        <v>11</v>
      </c>
      <c r="L1603" s="80">
        <v>0.27300000000000002</v>
      </c>
      <c r="M1603" s="80">
        <v>8</v>
      </c>
      <c r="N1603" s="80">
        <v>0.75</v>
      </c>
    </row>
    <row r="1604" spans="1:14" ht="15.75" customHeight="1">
      <c r="A1604" s="80" t="s">
        <v>26</v>
      </c>
      <c r="B1604" s="80" t="s">
        <v>452</v>
      </c>
      <c r="C1604" s="80">
        <v>19663449</v>
      </c>
      <c r="D1604" s="80">
        <v>19955079</v>
      </c>
      <c r="E1604" s="80">
        <v>291631</v>
      </c>
      <c r="F1604" s="80">
        <v>6743</v>
      </c>
      <c r="G1604" s="80">
        <v>4924</v>
      </c>
      <c r="H1604" s="80">
        <v>1819</v>
      </c>
      <c r="I1604" s="80">
        <v>0.27</v>
      </c>
      <c r="J1604" s="80" t="s">
        <v>439</v>
      </c>
      <c r="K1604" s="80">
        <v>507</v>
      </c>
      <c r="L1604" s="80">
        <v>0.48699999999999999</v>
      </c>
      <c r="M1604" s="80">
        <v>229</v>
      </c>
      <c r="N1604" s="80">
        <v>0.45900000000000002</v>
      </c>
    </row>
    <row r="1605" spans="1:14" ht="15.75" customHeight="1">
      <c r="A1605" s="80" t="s">
        <v>26</v>
      </c>
      <c r="B1605" s="80" t="s">
        <v>452</v>
      </c>
      <c r="C1605" s="80">
        <v>34547916</v>
      </c>
      <c r="D1605" s="80">
        <v>34555189</v>
      </c>
      <c r="E1605" s="80">
        <v>7274</v>
      </c>
      <c r="F1605" s="80">
        <v>72</v>
      </c>
      <c r="G1605" s="80">
        <v>1</v>
      </c>
      <c r="H1605" s="80">
        <v>71</v>
      </c>
      <c r="I1605" s="80">
        <v>0.98599999999999999</v>
      </c>
      <c r="J1605" s="80" t="s">
        <v>440</v>
      </c>
      <c r="K1605" s="80">
        <v>0</v>
      </c>
      <c r="L1605" s="80" t="s">
        <v>201</v>
      </c>
      <c r="M1605" s="80">
        <v>14</v>
      </c>
      <c r="N1605" s="80">
        <v>0.5</v>
      </c>
    </row>
    <row r="1606" spans="1:14" ht="15.75" customHeight="1">
      <c r="A1606" s="80" t="s">
        <v>26</v>
      </c>
      <c r="B1606" s="80" t="s">
        <v>453</v>
      </c>
      <c r="C1606" s="80">
        <v>17504172</v>
      </c>
      <c r="D1606" s="80">
        <v>19706190</v>
      </c>
      <c r="E1606" s="80">
        <v>2202019</v>
      </c>
      <c r="F1606" s="80">
        <v>786</v>
      </c>
      <c r="G1606" s="80">
        <v>43</v>
      </c>
      <c r="H1606" s="80">
        <v>743</v>
      </c>
      <c r="I1606" s="80">
        <v>0.94499999999999995</v>
      </c>
      <c r="J1606" s="80" t="s">
        <v>440</v>
      </c>
      <c r="K1606" s="80">
        <v>2</v>
      </c>
      <c r="L1606" s="80">
        <v>0</v>
      </c>
      <c r="M1606" s="80">
        <v>22</v>
      </c>
      <c r="N1606" s="80">
        <v>0.45500000000000002</v>
      </c>
    </row>
    <row r="1607" spans="1:14" ht="15.75" customHeight="1">
      <c r="A1607" s="80" t="s">
        <v>26</v>
      </c>
      <c r="B1607" s="80" t="s">
        <v>453</v>
      </c>
      <c r="C1607" s="80">
        <v>20058159</v>
      </c>
      <c r="D1607" s="80">
        <v>20982839</v>
      </c>
      <c r="E1607" s="80">
        <v>924681</v>
      </c>
      <c r="F1607" s="80">
        <v>13630</v>
      </c>
      <c r="G1607" s="80">
        <v>7006</v>
      </c>
      <c r="H1607" s="80">
        <v>6624</v>
      </c>
      <c r="I1607" s="80">
        <v>0.48599999999999999</v>
      </c>
      <c r="J1607" s="80" t="s">
        <v>439</v>
      </c>
      <c r="K1607" s="80">
        <v>527</v>
      </c>
      <c r="L1607" s="80">
        <v>0.78200000000000003</v>
      </c>
      <c r="M1607" s="80">
        <v>559</v>
      </c>
      <c r="N1607" s="80">
        <v>0.39700000000000002</v>
      </c>
    </row>
    <row r="1608" spans="1:14" ht="15.75" customHeight="1">
      <c r="A1608" s="80" t="s">
        <v>26</v>
      </c>
      <c r="B1608" s="80" t="s">
        <v>453</v>
      </c>
      <c r="C1608" s="80">
        <v>20984202</v>
      </c>
      <c r="D1608" s="80">
        <v>21021610</v>
      </c>
      <c r="E1608" s="80">
        <v>37409</v>
      </c>
      <c r="F1608" s="80">
        <v>403</v>
      </c>
      <c r="G1608" s="80">
        <v>127</v>
      </c>
      <c r="H1608" s="80">
        <v>276</v>
      </c>
      <c r="I1608" s="80">
        <v>0.68500000000000005</v>
      </c>
      <c r="J1608" s="80" t="s">
        <v>439</v>
      </c>
      <c r="K1608" s="80">
        <v>26</v>
      </c>
      <c r="L1608" s="80">
        <v>0</v>
      </c>
      <c r="M1608" s="80">
        <v>30</v>
      </c>
      <c r="N1608" s="80">
        <v>0.96699999999999997</v>
      </c>
    </row>
    <row r="1609" spans="1:14" ht="15.75" customHeight="1">
      <c r="A1609" s="80" t="s">
        <v>26</v>
      </c>
      <c r="B1609" s="80" t="s">
        <v>453</v>
      </c>
      <c r="C1609" s="80">
        <v>21032464</v>
      </c>
      <c r="D1609" s="80">
        <v>21073547</v>
      </c>
      <c r="E1609" s="80">
        <v>41084</v>
      </c>
      <c r="F1609" s="80">
        <v>305</v>
      </c>
      <c r="G1609" s="80">
        <v>64</v>
      </c>
      <c r="H1609" s="80">
        <v>241</v>
      </c>
      <c r="I1609" s="80">
        <v>0.79</v>
      </c>
      <c r="J1609" s="80" t="s">
        <v>439</v>
      </c>
      <c r="K1609" s="80">
        <v>8</v>
      </c>
      <c r="L1609" s="80">
        <v>0</v>
      </c>
      <c r="M1609" s="80">
        <v>42</v>
      </c>
      <c r="N1609" s="80">
        <v>0.59499999999999997</v>
      </c>
    </row>
    <row r="1610" spans="1:14" ht="15.75" customHeight="1">
      <c r="A1610" s="80" t="s">
        <v>26</v>
      </c>
      <c r="B1610" s="80" t="s">
        <v>453</v>
      </c>
      <c r="C1610" s="80">
        <v>21077238</v>
      </c>
      <c r="D1610" s="80">
        <v>21685069</v>
      </c>
      <c r="E1610" s="80">
        <v>607832</v>
      </c>
      <c r="F1610" s="80">
        <v>2205</v>
      </c>
      <c r="G1610" s="80">
        <v>719</v>
      </c>
      <c r="H1610" s="80">
        <v>1486</v>
      </c>
      <c r="I1610" s="80">
        <v>0.67400000000000004</v>
      </c>
      <c r="J1610" s="80" t="s">
        <v>439</v>
      </c>
      <c r="K1610" s="80">
        <v>11</v>
      </c>
      <c r="L1610" s="80">
        <v>0.72699999999999998</v>
      </c>
      <c r="M1610" s="80">
        <v>33</v>
      </c>
      <c r="N1610" s="80">
        <v>0.45500000000000002</v>
      </c>
    </row>
    <row r="1611" spans="1:14" ht="15.75" customHeight="1">
      <c r="A1611" s="80" t="s">
        <v>26</v>
      </c>
      <c r="B1611" s="80" t="s">
        <v>453</v>
      </c>
      <c r="C1611" s="80">
        <v>21723070</v>
      </c>
      <c r="D1611" s="80">
        <v>21792762</v>
      </c>
      <c r="E1611" s="80">
        <v>69693</v>
      </c>
      <c r="F1611" s="80">
        <v>115</v>
      </c>
      <c r="G1611" s="80">
        <v>65</v>
      </c>
      <c r="H1611" s="80">
        <v>50</v>
      </c>
      <c r="I1611" s="80">
        <v>0.435</v>
      </c>
      <c r="J1611" s="80" t="s">
        <v>439</v>
      </c>
      <c r="K1611" s="80">
        <v>7</v>
      </c>
      <c r="L1611" s="80">
        <v>1</v>
      </c>
      <c r="M1611" s="80">
        <v>1</v>
      </c>
      <c r="N1611" s="80">
        <v>0</v>
      </c>
    </row>
    <row r="1612" spans="1:14" ht="15.75" customHeight="1">
      <c r="A1612" s="80" t="s">
        <v>26</v>
      </c>
      <c r="B1612" s="80" t="s">
        <v>453</v>
      </c>
      <c r="C1612" s="80">
        <v>21836222</v>
      </c>
      <c r="D1612" s="80">
        <v>22618492</v>
      </c>
      <c r="E1612" s="80">
        <v>782271</v>
      </c>
      <c r="F1612" s="80">
        <v>3073</v>
      </c>
      <c r="G1612" s="80">
        <v>1366</v>
      </c>
      <c r="H1612" s="80">
        <v>1707</v>
      </c>
      <c r="I1612" s="80">
        <v>0.55500000000000005</v>
      </c>
      <c r="J1612" s="80" t="s">
        <v>439</v>
      </c>
      <c r="K1612" s="80">
        <v>170</v>
      </c>
      <c r="L1612" s="80">
        <v>0.17100000000000001</v>
      </c>
      <c r="M1612" s="80">
        <v>254</v>
      </c>
      <c r="N1612" s="80">
        <v>0.68100000000000005</v>
      </c>
    </row>
    <row r="1613" spans="1:14" ht="15.75" customHeight="1">
      <c r="A1613" s="80" t="s">
        <v>26</v>
      </c>
      <c r="B1613" s="80" t="s">
        <v>453</v>
      </c>
      <c r="C1613" s="80">
        <v>23132404</v>
      </c>
      <c r="D1613" s="80">
        <v>23312907</v>
      </c>
      <c r="E1613" s="80">
        <v>180504</v>
      </c>
      <c r="F1613" s="80">
        <v>358</v>
      </c>
      <c r="G1613" s="80">
        <v>106</v>
      </c>
      <c r="H1613" s="80">
        <v>252</v>
      </c>
      <c r="I1613" s="80">
        <v>0.70399999999999996</v>
      </c>
      <c r="J1613" s="80" t="s">
        <v>439</v>
      </c>
      <c r="K1613" s="80">
        <v>1</v>
      </c>
      <c r="L1613" s="80">
        <v>0</v>
      </c>
      <c r="M1613" s="80">
        <v>14</v>
      </c>
      <c r="N1613" s="80">
        <v>0.35699999999999998</v>
      </c>
    </row>
    <row r="1614" spans="1:14" ht="15.75" customHeight="1">
      <c r="A1614" s="80" t="s">
        <v>26</v>
      </c>
      <c r="B1614" s="80" t="s">
        <v>453</v>
      </c>
      <c r="C1614" s="80">
        <v>72661896</v>
      </c>
      <c r="D1614" s="80">
        <v>72666297</v>
      </c>
      <c r="E1614" s="80">
        <v>4402</v>
      </c>
      <c r="F1614" s="80">
        <v>39</v>
      </c>
      <c r="G1614" s="80">
        <v>10</v>
      </c>
      <c r="H1614" s="80">
        <v>29</v>
      </c>
      <c r="I1614" s="80">
        <v>0.74399999999999999</v>
      </c>
      <c r="J1614" s="80" t="s">
        <v>201</v>
      </c>
      <c r="K1614" s="80">
        <v>0</v>
      </c>
      <c r="L1614" s="80" t="s">
        <v>201</v>
      </c>
      <c r="M1614" s="80">
        <v>0</v>
      </c>
      <c r="N1614" s="80" t="s">
        <v>201</v>
      </c>
    </row>
    <row r="1615" spans="1:14" ht="15.75" customHeight="1">
      <c r="A1615" s="80" t="s">
        <v>26</v>
      </c>
      <c r="B1615" s="80" t="s">
        <v>453</v>
      </c>
      <c r="C1615" s="80">
        <v>75273163</v>
      </c>
      <c r="D1615" s="80">
        <v>75278891</v>
      </c>
      <c r="E1615" s="80">
        <v>5729</v>
      </c>
      <c r="F1615" s="80">
        <v>101</v>
      </c>
      <c r="G1615" s="80">
        <v>23</v>
      </c>
      <c r="H1615" s="80">
        <v>78</v>
      </c>
      <c r="I1615" s="80">
        <v>0.77200000000000002</v>
      </c>
      <c r="J1615" s="80" t="s">
        <v>439</v>
      </c>
      <c r="K1615" s="80">
        <v>5</v>
      </c>
      <c r="L1615" s="80">
        <v>0</v>
      </c>
      <c r="M1615" s="80">
        <v>30</v>
      </c>
      <c r="N1615" s="80">
        <v>1</v>
      </c>
    </row>
    <row r="1616" spans="1:14" ht="15.75" customHeight="1">
      <c r="A1616" s="80" t="s">
        <v>26</v>
      </c>
      <c r="B1616" s="80" t="s">
        <v>453</v>
      </c>
      <c r="C1616" s="80">
        <v>75298382</v>
      </c>
      <c r="D1616" s="80">
        <v>75301423</v>
      </c>
      <c r="E1616" s="80">
        <v>3042</v>
      </c>
      <c r="F1616" s="80">
        <v>42</v>
      </c>
      <c r="G1616" s="80">
        <v>40</v>
      </c>
      <c r="H1616" s="80">
        <v>2</v>
      </c>
      <c r="I1616" s="80">
        <v>4.8000000000000001E-2</v>
      </c>
      <c r="J1616" s="80" t="s">
        <v>201</v>
      </c>
      <c r="K1616" s="80">
        <v>10</v>
      </c>
      <c r="L1616" s="80">
        <v>0.6</v>
      </c>
      <c r="M1616" s="80">
        <v>0</v>
      </c>
      <c r="N1616" s="80" t="s">
        <v>201</v>
      </c>
    </row>
    <row r="1617" spans="1:14" ht="15.75" customHeight="1">
      <c r="A1617" s="80" t="s">
        <v>26</v>
      </c>
      <c r="B1617" s="80" t="s">
        <v>453</v>
      </c>
      <c r="C1617" s="80">
        <v>77948233</v>
      </c>
      <c r="D1617" s="80">
        <v>77954088</v>
      </c>
      <c r="E1617" s="80">
        <v>5856</v>
      </c>
      <c r="F1617" s="80">
        <v>82</v>
      </c>
      <c r="G1617" s="80">
        <v>38</v>
      </c>
      <c r="H1617" s="80">
        <v>44</v>
      </c>
      <c r="I1617" s="80">
        <v>0.53700000000000003</v>
      </c>
      <c r="J1617" s="80" t="s">
        <v>439</v>
      </c>
      <c r="K1617" s="80">
        <v>8</v>
      </c>
      <c r="L1617" s="80">
        <v>0.25</v>
      </c>
      <c r="M1617" s="80">
        <v>7</v>
      </c>
      <c r="N1617" s="80">
        <v>1</v>
      </c>
    </row>
    <row r="1618" spans="1:14" ht="15.75" customHeight="1">
      <c r="A1618" s="80" t="s">
        <v>26</v>
      </c>
      <c r="B1618" s="80" t="s">
        <v>453</v>
      </c>
      <c r="C1618" s="80">
        <v>84167648</v>
      </c>
      <c r="D1618" s="80">
        <v>84513678</v>
      </c>
      <c r="E1618" s="80">
        <v>346031</v>
      </c>
      <c r="F1618" s="80">
        <v>746</v>
      </c>
      <c r="G1618" s="80">
        <v>173</v>
      </c>
      <c r="H1618" s="80">
        <v>573</v>
      </c>
      <c r="I1618" s="80">
        <v>0.76800000000000002</v>
      </c>
      <c r="J1618" s="80" t="s">
        <v>439</v>
      </c>
      <c r="K1618" s="80">
        <v>1</v>
      </c>
      <c r="L1618" s="80">
        <v>0</v>
      </c>
      <c r="M1618" s="80">
        <v>15</v>
      </c>
      <c r="N1618" s="80">
        <v>0.46700000000000003</v>
      </c>
    </row>
    <row r="1619" spans="1:14" ht="15.75" customHeight="1">
      <c r="A1619" s="80" t="s">
        <v>26</v>
      </c>
      <c r="B1619" s="80" t="s">
        <v>453</v>
      </c>
      <c r="C1619" s="80">
        <v>101899127</v>
      </c>
      <c r="D1619" s="80">
        <v>101981190</v>
      </c>
      <c r="E1619" s="80">
        <v>82064</v>
      </c>
      <c r="F1619" s="80">
        <v>703</v>
      </c>
      <c r="G1619" s="80">
        <v>507</v>
      </c>
      <c r="H1619" s="80">
        <v>196</v>
      </c>
      <c r="I1619" s="80">
        <v>0.27900000000000003</v>
      </c>
      <c r="J1619" s="80" t="s">
        <v>439</v>
      </c>
      <c r="K1619" s="80">
        <v>14</v>
      </c>
      <c r="L1619" s="80">
        <v>0.28599999999999998</v>
      </c>
      <c r="M1619" s="80">
        <v>3</v>
      </c>
      <c r="N1619" s="80">
        <v>0.66700000000000004</v>
      </c>
    </row>
    <row r="1620" spans="1:14" ht="15.75" customHeight="1">
      <c r="A1620" s="80" t="s">
        <v>26</v>
      </c>
      <c r="B1620" s="80" t="s">
        <v>454</v>
      </c>
      <c r="C1620" s="80">
        <v>1236513</v>
      </c>
      <c r="D1620" s="80">
        <v>1254727</v>
      </c>
      <c r="E1620" s="80">
        <v>18215</v>
      </c>
      <c r="F1620" s="80">
        <v>138</v>
      </c>
      <c r="G1620" s="80">
        <v>49</v>
      </c>
      <c r="H1620" s="80">
        <v>89</v>
      </c>
      <c r="I1620" s="80">
        <v>0.64500000000000002</v>
      </c>
      <c r="J1620" s="80" t="s">
        <v>439</v>
      </c>
      <c r="K1620" s="80">
        <v>11</v>
      </c>
      <c r="L1620" s="80">
        <v>1</v>
      </c>
      <c r="M1620" s="80">
        <v>21</v>
      </c>
      <c r="N1620" s="80">
        <v>4.8000000000000001E-2</v>
      </c>
    </row>
    <row r="1621" spans="1:14" ht="15.75" customHeight="1">
      <c r="A1621" s="80" t="s">
        <v>26</v>
      </c>
      <c r="B1621" s="80" t="s">
        <v>454</v>
      </c>
      <c r="C1621" s="80">
        <v>14769189</v>
      </c>
      <c r="D1621" s="80">
        <v>15377775</v>
      </c>
      <c r="E1621" s="80">
        <v>608587</v>
      </c>
      <c r="F1621" s="80">
        <v>3507</v>
      </c>
      <c r="G1621" s="80">
        <v>2009</v>
      </c>
      <c r="H1621" s="80">
        <v>1498</v>
      </c>
      <c r="I1621" s="80">
        <v>0.42699999999999999</v>
      </c>
      <c r="J1621" s="80" t="s">
        <v>439</v>
      </c>
      <c r="K1621" s="80">
        <v>85</v>
      </c>
      <c r="L1621" s="80">
        <v>0.88200000000000001</v>
      </c>
      <c r="M1621" s="80">
        <v>48</v>
      </c>
      <c r="N1621" s="80">
        <v>6.2E-2</v>
      </c>
    </row>
    <row r="1622" spans="1:14" ht="15.75" customHeight="1">
      <c r="A1622" s="80" t="s">
        <v>26</v>
      </c>
      <c r="B1622" s="80" t="s">
        <v>454</v>
      </c>
      <c r="C1622" s="80">
        <v>21505814</v>
      </c>
      <c r="D1622" s="80">
        <v>21582630</v>
      </c>
      <c r="E1622" s="80">
        <v>76817</v>
      </c>
      <c r="F1622" s="80">
        <v>1661</v>
      </c>
      <c r="G1622" s="80">
        <v>800</v>
      </c>
      <c r="H1622" s="80">
        <v>861</v>
      </c>
      <c r="I1622" s="80">
        <v>0.51800000000000002</v>
      </c>
      <c r="J1622" s="80" t="s">
        <v>439</v>
      </c>
      <c r="K1622" s="80">
        <v>61</v>
      </c>
      <c r="L1622" s="80">
        <v>0.96699999999999997</v>
      </c>
      <c r="M1622" s="80">
        <v>71</v>
      </c>
      <c r="N1622" s="80">
        <v>1.4E-2</v>
      </c>
    </row>
    <row r="1623" spans="1:14" ht="15.75" customHeight="1">
      <c r="A1623" s="80" t="s">
        <v>26</v>
      </c>
      <c r="B1623" s="80" t="s">
        <v>454</v>
      </c>
      <c r="C1623" s="80">
        <v>21584516</v>
      </c>
      <c r="D1623" s="80">
        <v>21834800</v>
      </c>
      <c r="E1623" s="80">
        <v>250285</v>
      </c>
      <c r="F1623" s="80">
        <v>2565</v>
      </c>
      <c r="G1623" s="80">
        <v>83</v>
      </c>
      <c r="H1623" s="80">
        <v>2482</v>
      </c>
      <c r="I1623" s="80">
        <v>0.96799999999999997</v>
      </c>
      <c r="J1623" s="80" t="s">
        <v>440</v>
      </c>
      <c r="K1623" s="80">
        <v>10</v>
      </c>
      <c r="L1623" s="80">
        <v>0.7</v>
      </c>
      <c r="M1623" s="80">
        <v>115</v>
      </c>
      <c r="N1623" s="80">
        <v>0.47799999999999998</v>
      </c>
    </row>
    <row r="1624" spans="1:14" ht="15.75" customHeight="1">
      <c r="A1624" s="80" t="s">
        <v>26</v>
      </c>
      <c r="B1624" s="80" t="s">
        <v>454</v>
      </c>
      <c r="C1624" s="80">
        <v>21834900</v>
      </c>
      <c r="D1624" s="80">
        <v>21932492</v>
      </c>
      <c r="E1624" s="80">
        <v>97593</v>
      </c>
      <c r="F1624" s="80">
        <v>173</v>
      </c>
      <c r="G1624" s="80">
        <v>24</v>
      </c>
      <c r="H1624" s="80">
        <v>149</v>
      </c>
      <c r="I1624" s="80">
        <v>0.86099999999999999</v>
      </c>
      <c r="J1624" s="80" t="s">
        <v>440</v>
      </c>
      <c r="K1624" s="80">
        <v>0</v>
      </c>
      <c r="L1624" s="80" t="s">
        <v>201</v>
      </c>
      <c r="M1624" s="80">
        <v>6</v>
      </c>
      <c r="N1624" s="80">
        <v>0.66700000000000004</v>
      </c>
    </row>
    <row r="1625" spans="1:14" ht="15.75" customHeight="1">
      <c r="A1625" s="80" t="s">
        <v>26</v>
      </c>
      <c r="B1625" s="80" t="s">
        <v>454</v>
      </c>
      <c r="C1625" s="80">
        <v>21933489</v>
      </c>
      <c r="D1625" s="80">
        <v>22441675</v>
      </c>
      <c r="E1625" s="80">
        <v>508187</v>
      </c>
      <c r="F1625" s="80">
        <v>6054</v>
      </c>
      <c r="G1625" s="80">
        <v>69</v>
      </c>
      <c r="H1625" s="80">
        <v>5985</v>
      </c>
      <c r="I1625" s="80">
        <v>0.98899999999999999</v>
      </c>
      <c r="J1625" s="80" t="s">
        <v>440</v>
      </c>
      <c r="K1625" s="80">
        <v>0</v>
      </c>
      <c r="L1625" s="80" t="s">
        <v>201</v>
      </c>
      <c r="M1625" s="80">
        <v>34</v>
      </c>
      <c r="N1625" s="80">
        <v>0.441</v>
      </c>
    </row>
    <row r="1626" spans="1:14" ht="15.75" customHeight="1">
      <c r="A1626" s="80" t="s">
        <v>26</v>
      </c>
      <c r="B1626" s="80" t="s">
        <v>454</v>
      </c>
      <c r="C1626" s="80">
        <v>22442355</v>
      </c>
      <c r="D1626" s="80">
        <v>22701560</v>
      </c>
      <c r="E1626" s="80">
        <v>259206</v>
      </c>
      <c r="F1626" s="80">
        <v>3444</v>
      </c>
      <c r="G1626" s="80">
        <v>1730</v>
      </c>
      <c r="H1626" s="80">
        <v>1714</v>
      </c>
      <c r="I1626" s="80">
        <v>0.498</v>
      </c>
      <c r="J1626" s="80" t="s">
        <v>439</v>
      </c>
      <c r="K1626" s="80">
        <v>58</v>
      </c>
      <c r="L1626" s="80">
        <v>0</v>
      </c>
      <c r="M1626" s="80">
        <v>96</v>
      </c>
      <c r="N1626" s="80">
        <v>1</v>
      </c>
    </row>
    <row r="1627" spans="1:14" ht="15.75" customHeight="1">
      <c r="A1627" s="80" t="s">
        <v>26</v>
      </c>
      <c r="B1627" s="80" t="s">
        <v>454</v>
      </c>
      <c r="C1627" s="80">
        <v>32790679</v>
      </c>
      <c r="D1627" s="80">
        <v>33540870</v>
      </c>
      <c r="E1627" s="80">
        <v>750192</v>
      </c>
      <c r="F1627" s="80">
        <v>2275</v>
      </c>
      <c r="G1627" s="80">
        <v>1473</v>
      </c>
      <c r="H1627" s="80">
        <v>802</v>
      </c>
      <c r="I1627" s="80">
        <v>0.35299999999999998</v>
      </c>
      <c r="J1627" s="80" t="s">
        <v>439</v>
      </c>
      <c r="K1627" s="80">
        <v>28</v>
      </c>
      <c r="L1627" s="80">
        <v>0.25</v>
      </c>
      <c r="M1627" s="80">
        <v>22</v>
      </c>
      <c r="N1627" s="80">
        <v>0.40899999999999997</v>
      </c>
    </row>
    <row r="1628" spans="1:14" ht="15.75" customHeight="1">
      <c r="A1628" s="80" t="s">
        <v>26</v>
      </c>
      <c r="B1628" s="80" t="s">
        <v>454</v>
      </c>
      <c r="C1628" s="80">
        <v>34062088</v>
      </c>
      <c r="D1628" s="80">
        <v>34067640</v>
      </c>
      <c r="E1628" s="80">
        <v>5553</v>
      </c>
      <c r="F1628" s="80">
        <v>680</v>
      </c>
      <c r="G1628" s="80">
        <v>382</v>
      </c>
      <c r="H1628" s="80">
        <v>298</v>
      </c>
      <c r="I1628" s="80">
        <v>0.438</v>
      </c>
      <c r="J1628" s="80" t="s">
        <v>439</v>
      </c>
      <c r="K1628" s="80">
        <v>47</v>
      </c>
      <c r="L1628" s="80">
        <v>0.57399999999999995</v>
      </c>
      <c r="M1628" s="80">
        <v>34</v>
      </c>
      <c r="N1628" s="80">
        <v>0.11799999999999999</v>
      </c>
    </row>
    <row r="1629" spans="1:14" ht="15.75" customHeight="1">
      <c r="A1629" s="80" t="s">
        <v>26</v>
      </c>
      <c r="B1629" s="80" t="s">
        <v>454</v>
      </c>
      <c r="C1629" s="80">
        <v>34096344</v>
      </c>
      <c r="D1629" s="80">
        <v>34099848</v>
      </c>
      <c r="E1629" s="80">
        <v>3505</v>
      </c>
      <c r="F1629" s="80">
        <v>416</v>
      </c>
      <c r="G1629" s="80">
        <v>262</v>
      </c>
      <c r="H1629" s="80">
        <v>154</v>
      </c>
      <c r="I1629" s="80">
        <v>0.37</v>
      </c>
      <c r="J1629" s="80" t="s">
        <v>439</v>
      </c>
      <c r="K1629" s="80">
        <v>23</v>
      </c>
      <c r="L1629" s="80">
        <v>0.56499999999999995</v>
      </c>
      <c r="M1629" s="80">
        <v>9</v>
      </c>
      <c r="N1629" s="80">
        <v>0.55600000000000005</v>
      </c>
    </row>
    <row r="1630" spans="1:14" ht="15.75" customHeight="1">
      <c r="A1630" s="80" t="s">
        <v>26</v>
      </c>
      <c r="B1630" s="80" t="s">
        <v>454</v>
      </c>
      <c r="C1630" s="80">
        <v>34571510</v>
      </c>
      <c r="D1630" s="80">
        <v>34589049</v>
      </c>
      <c r="E1630" s="80">
        <v>17540</v>
      </c>
      <c r="F1630" s="80">
        <v>37031</v>
      </c>
      <c r="G1630" s="80">
        <v>257</v>
      </c>
      <c r="H1630" s="80">
        <v>36774</v>
      </c>
      <c r="I1630" s="80">
        <v>0.99299999999999999</v>
      </c>
      <c r="J1630" s="80" t="s">
        <v>440</v>
      </c>
      <c r="K1630" s="80">
        <v>1</v>
      </c>
      <c r="L1630" s="80">
        <v>1</v>
      </c>
      <c r="M1630" s="80">
        <v>1193</v>
      </c>
      <c r="N1630" s="80">
        <v>0.86299999999999999</v>
      </c>
    </row>
    <row r="1631" spans="1:14" ht="15.75" customHeight="1">
      <c r="A1631" s="80" t="s">
        <v>26</v>
      </c>
      <c r="B1631" s="80" t="s">
        <v>454</v>
      </c>
      <c r="C1631" s="80">
        <v>34596348</v>
      </c>
      <c r="D1631" s="80">
        <v>36319618</v>
      </c>
      <c r="E1631" s="80">
        <v>1723271</v>
      </c>
      <c r="F1631" s="80">
        <v>23732</v>
      </c>
      <c r="G1631" s="80">
        <v>509</v>
      </c>
      <c r="H1631" s="80">
        <v>23223</v>
      </c>
      <c r="I1631" s="80">
        <v>0.97899999999999998</v>
      </c>
      <c r="J1631" s="80" t="s">
        <v>440</v>
      </c>
      <c r="K1631" s="80">
        <v>56</v>
      </c>
      <c r="L1631" s="80">
        <v>0.69599999999999995</v>
      </c>
      <c r="M1631" s="80">
        <v>527</v>
      </c>
      <c r="N1631" s="80">
        <v>0.442</v>
      </c>
    </row>
    <row r="1632" spans="1:14" ht="15.75" customHeight="1">
      <c r="A1632" s="80" t="s">
        <v>26</v>
      </c>
      <c r="B1632" s="80" t="s">
        <v>454</v>
      </c>
      <c r="C1632" s="80">
        <v>36324954</v>
      </c>
      <c r="D1632" s="80">
        <v>36332391</v>
      </c>
      <c r="E1632" s="80">
        <v>7438</v>
      </c>
      <c r="F1632" s="80">
        <v>54</v>
      </c>
      <c r="G1632" s="80">
        <v>10</v>
      </c>
      <c r="H1632" s="80">
        <v>44</v>
      </c>
      <c r="I1632" s="80">
        <v>0.81499999999999995</v>
      </c>
      <c r="J1632" s="80" t="s">
        <v>439</v>
      </c>
      <c r="K1632" s="80">
        <v>0</v>
      </c>
      <c r="L1632" s="80" t="s">
        <v>201</v>
      </c>
      <c r="M1632" s="80">
        <v>0</v>
      </c>
      <c r="N1632" s="80" t="s">
        <v>201</v>
      </c>
    </row>
    <row r="1633" spans="1:14" ht="15.75" customHeight="1">
      <c r="A1633" s="80" t="s">
        <v>26</v>
      </c>
      <c r="B1633" s="80" t="s">
        <v>454</v>
      </c>
      <c r="C1633" s="80">
        <v>36334565</v>
      </c>
      <c r="D1633" s="80">
        <v>36347007</v>
      </c>
      <c r="E1633" s="80">
        <v>12443</v>
      </c>
      <c r="F1633" s="80">
        <v>196</v>
      </c>
      <c r="G1633" s="80">
        <v>106</v>
      </c>
      <c r="H1633" s="80">
        <v>90</v>
      </c>
      <c r="I1633" s="80">
        <v>0.45900000000000002</v>
      </c>
      <c r="J1633" s="80" t="s">
        <v>439</v>
      </c>
      <c r="K1633" s="80">
        <v>16</v>
      </c>
      <c r="L1633" s="80">
        <v>1</v>
      </c>
      <c r="M1633" s="80">
        <v>16</v>
      </c>
      <c r="N1633" s="80">
        <v>0.188</v>
      </c>
    </row>
    <row r="1634" spans="1:14" ht="15.75" customHeight="1">
      <c r="A1634" s="80" t="s">
        <v>26</v>
      </c>
      <c r="B1634" s="80" t="s">
        <v>454</v>
      </c>
      <c r="C1634" s="80">
        <v>38265769</v>
      </c>
      <c r="D1634" s="80">
        <v>38280683</v>
      </c>
      <c r="E1634" s="80">
        <v>14915</v>
      </c>
      <c r="F1634" s="80">
        <v>91</v>
      </c>
      <c r="G1634" s="80">
        <v>2</v>
      </c>
      <c r="H1634" s="80">
        <v>89</v>
      </c>
      <c r="I1634" s="80">
        <v>0.97799999999999998</v>
      </c>
      <c r="J1634" s="80" t="s">
        <v>440</v>
      </c>
      <c r="K1634" s="80">
        <v>0</v>
      </c>
      <c r="L1634" s="80" t="s">
        <v>201</v>
      </c>
      <c r="M1634" s="80">
        <v>1</v>
      </c>
      <c r="N1634" s="80">
        <v>0</v>
      </c>
    </row>
    <row r="1635" spans="1:14" ht="15.75" customHeight="1">
      <c r="A1635" s="80" t="s">
        <v>26</v>
      </c>
      <c r="B1635" s="80" t="s">
        <v>454</v>
      </c>
      <c r="C1635" s="80">
        <v>46382555</v>
      </c>
      <c r="D1635" s="80">
        <v>46401604</v>
      </c>
      <c r="E1635" s="80">
        <v>19050</v>
      </c>
      <c r="F1635" s="80">
        <v>87882</v>
      </c>
      <c r="G1635" s="80">
        <v>1040</v>
      </c>
      <c r="H1635" s="80">
        <v>86842</v>
      </c>
      <c r="I1635" s="80">
        <v>0.98799999999999999</v>
      </c>
      <c r="J1635" s="80" t="s">
        <v>440</v>
      </c>
      <c r="K1635" s="80">
        <v>16</v>
      </c>
      <c r="L1635" s="80">
        <v>1</v>
      </c>
      <c r="M1635" s="80">
        <v>6356</v>
      </c>
      <c r="N1635" s="80">
        <v>0.7</v>
      </c>
    </row>
    <row r="1636" spans="1:14" ht="15.75" customHeight="1">
      <c r="A1636" s="80" t="s">
        <v>26</v>
      </c>
      <c r="B1636" s="80" t="s">
        <v>454</v>
      </c>
      <c r="C1636" s="80">
        <v>70121788</v>
      </c>
      <c r="D1636" s="80">
        <v>70166477</v>
      </c>
      <c r="E1636" s="80">
        <v>44690</v>
      </c>
      <c r="F1636" s="80">
        <v>732</v>
      </c>
      <c r="G1636" s="80">
        <v>502</v>
      </c>
      <c r="H1636" s="80">
        <v>230</v>
      </c>
      <c r="I1636" s="80">
        <v>0.314</v>
      </c>
      <c r="J1636" s="80" t="s">
        <v>439</v>
      </c>
      <c r="K1636" s="80">
        <v>114</v>
      </c>
      <c r="L1636" s="80">
        <v>1</v>
      </c>
      <c r="M1636" s="80">
        <v>43</v>
      </c>
      <c r="N1636" s="80">
        <v>0</v>
      </c>
    </row>
    <row r="1637" spans="1:14" ht="15.75" customHeight="1">
      <c r="A1637" s="80" t="s">
        <v>26</v>
      </c>
      <c r="B1637" s="80" t="s">
        <v>454</v>
      </c>
      <c r="C1637" s="80">
        <v>74408184</v>
      </c>
      <c r="D1637" s="80">
        <v>74419503</v>
      </c>
      <c r="E1637" s="80">
        <v>11320</v>
      </c>
      <c r="F1637" s="80">
        <v>136</v>
      </c>
      <c r="G1637" s="80">
        <v>109</v>
      </c>
      <c r="H1637" s="80">
        <v>27</v>
      </c>
      <c r="I1637" s="80">
        <v>0.19900000000000001</v>
      </c>
      <c r="J1637" s="80" t="s">
        <v>439</v>
      </c>
      <c r="K1637" s="80">
        <v>12</v>
      </c>
      <c r="L1637" s="80">
        <v>8.3000000000000004E-2</v>
      </c>
      <c r="M1637" s="80">
        <v>0</v>
      </c>
      <c r="N1637" s="80" t="s">
        <v>201</v>
      </c>
    </row>
    <row r="1638" spans="1:14" ht="15.75" customHeight="1">
      <c r="A1638" s="80" t="s">
        <v>26</v>
      </c>
      <c r="B1638" s="80" t="s">
        <v>454</v>
      </c>
      <c r="C1638" s="80">
        <v>75206043</v>
      </c>
      <c r="D1638" s="80">
        <v>75223587</v>
      </c>
      <c r="E1638" s="80">
        <v>17545</v>
      </c>
      <c r="F1638" s="80">
        <v>194</v>
      </c>
      <c r="G1638" s="80">
        <v>4</v>
      </c>
      <c r="H1638" s="80">
        <v>190</v>
      </c>
      <c r="I1638" s="80">
        <v>0.97899999999999998</v>
      </c>
      <c r="J1638" s="80" t="s">
        <v>440</v>
      </c>
      <c r="K1638" s="80">
        <v>0</v>
      </c>
      <c r="L1638" s="80" t="s">
        <v>201</v>
      </c>
      <c r="M1638" s="80">
        <v>66</v>
      </c>
      <c r="N1638" s="80">
        <v>0.57599999999999996</v>
      </c>
    </row>
    <row r="1639" spans="1:14" ht="15.75" customHeight="1">
      <c r="A1639" s="80" t="s">
        <v>26</v>
      </c>
      <c r="B1639" s="80" t="s">
        <v>455</v>
      </c>
      <c r="C1639" s="80">
        <v>3057379</v>
      </c>
      <c r="D1639" s="80">
        <v>3070685</v>
      </c>
      <c r="E1639" s="80">
        <v>13307</v>
      </c>
      <c r="F1639" s="80">
        <v>120</v>
      </c>
      <c r="G1639" s="80">
        <v>93</v>
      </c>
      <c r="H1639" s="80">
        <v>27</v>
      </c>
      <c r="I1639" s="80">
        <v>0.22500000000000001</v>
      </c>
      <c r="J1639" s="80" t="s">
        <v>439</v>
      </c>
      <c r="K1639" s="80">
        <v>10</v>
      </c>
      <c r="L1639" s="80">
        <v>0.4</v>
      </c>
      <c r="M1639" s="80">
        <v>0</v>
      </c>
      <c r="N1639" s="80" t="s">
        <v>201</v>
      </c>
    </row>
    <row r="1640" spans="1:14" ht="15.75" customHeight="1">
      <c r="A1640" s="80" t="s">
        <v>26</v>
      </c>
      <c r="B1640" s="80" t="s">
        <v>455</v>
      </c>
      <c r="C1640" s="80">
        <v>3231418</v>
      </c>
      <c r="D1640" s="80">
        <v>3252667</v>
      </c>
      <c r="E1640" s="80">
        <v>21250</v>
      </c>
      <c r="F1640" s="80">
        <v>158</v>
      </c>
      <c r="G1640" s="80">
        <v>123</v>
      </c>
      <c r="H1640" s="80">
        <v>35</v>
      </c>
      <c r="I1640" s="80">
        <v>0.222</v>
      </c>
      <c r="J1640" s="80" t="s">
        <v>439</v>
      </c>
      <c r="K1640" s="80">
        <v>40</v>
      </c>
      <c r="L1640" s="80">
        <v>0.5</v>
      </c>
      <c r="M1640" s="80">
        <v>5</v>
      </c>
      <c r="N1640" s="80">
        <v>0.8</v>
      </c>
    </row>
    <row r="1641" spans="1:14" ht="15.75" customHeight="1">
      <c r="A1641" s="80" t="s">
        <v>26</v>
      </c>
      <c r="B1641" s="80" t="s">
        <v>455</v>
      </c>
      <c r="C1641" s="80">
        <v>16754544</v>
      </c>
      <c r="D1641" s="80">
        <v>16845398</v>
      </c>
      <c r="E1641" s="80">
        <v>90855</v>
      </c>
      <c r="F1641" s="80">
        <v>1347</v>
      </c>
      <c r="G1641" s="80">
        <v>791</v>
      </c>
      <c r="H1641" s="80">
        <v>556</v>
      </c>
      <c r="I1641" s="80">
        <v>0.41299999999999998</v>
      </c>
      <c r="J1641" s="80" t="s">
        <v>439</v>
      </c>
      <c r="K1641" s="80">
        <v>80</v>
      </c>
      <c r="L1641" s="80">
        <v>0.65</v>
      </c>
      <c r="M1641" s="80">
        <v>52</v>
      </c>
      <c r="N1641" s="80">
        <v>0.88500000000000001</v>
      </c>
    </row>
    <row r="1642" spans="1:14" ht="15.75" customHeight="1">
      <c r="A1642" s="80" t="s">
        <v>26</v>
      </c>
      <c r="B1642" s="80" t="s">
        <v>455</v>
      </c>
      <c r="C1642" s="80">
        <v>18423506</v>
      </c>
      <c r="D1642" s="80">
        <v>18512829</v>
      </c>
      <c r="E1642" s="80">
        <v>89324</v>
      </c>
      <c r="F1642" s="80">
        <v>751</v>
      </c>
      <c r="G1642" s="80">
        <v>403</v>
      </c>
      <c r="H1642" s="80">
        <v>348</v>
      </c>
      <c r="I1642" s="80">
        <v>0.46300000000000002</v>
      </c>
      <c r="J1642" s="80" t="s">
        <v>439</v>
      </c>
      <c r="K1642" s="80">
        <v>92</v>
      </c>
      <c r="L1642" s="80">
        <v>0.93500000000000005</v>
      </c>
      <c r="M1642" s="80">
        <v>57</v>
      </c>
      <c r="N1642" s="80">
        <v>0.105</v>
      </c>
    </row>
    <row r="1643" spans="1:14" ht="15.75" customHeight="1">
      <c r="A1643" s="80" t="s">
        <v>26</v>
      </c>
      <c r="B1643" s="80" t="s">
        <v>455</v>
      </c>
      <c r="C1643" s="80">
        <v>21400640</v>
      </c>
      <c r="D1643" s="80">
        <v>21450526</v>
      </c>
      <c r="E1643" s="80">
        <v>49887</v>
      </c>
      <c r="F1643" s="80">
        <v>1169</v>
      </c>
      <c r="G1643" s="80">
        <v>832</v>
      </c>
      <c r="H1643" s="80">
        <v>337</v>
      </c>
      <c r="I1643" s="80">
        <v>0.28799999999999998</v>
      </c>
      <c r="J1643" s="80" t="s">
        <v>439</v>
      </c>
      <c r="K1643" s="80">
        <v>189</v>
      </c>
      <c r="L1643" s="80">
        <v>1</v>
      </c>
      <c r="M1643" s="80">
        <v>147</v>
      </c>
      <c r="N1643" s="80">
        <v>1.4E-2</v>
      </c>
    </row>
    <row r="1644" spans="1:14" ht="15.75" customHeight="1">
      <c r="A1644" s="80" t="s">
        <v>26</v>
      </c>
      <c r="B1644" s="80" t="s">
        <v>455</v>
      </c>
      <c r="C1644" s="80">
        <v>21649035</v>
      </c>
      <c r="D1644" s="80">
        <v>21678194</v>
      </c>
      <c r="E1644" s="80">
        <v>29160</v>
      </c>
      <c r="F1644" s="80">
        <v>1331</v>
      </c>
      <c r="G1644" s="80">
        <v>808</v>
      </c>
      <c r="H1644" s="80">
        <v>523</v>
      </c>
      <c r="I1644" s="80">
        <v>0.39300000000000002</v>
      </c>
      <c r="J1644" s="80" t="s">
        <v>439</v>
      </c>
      <c r="K1644" s="80">
        <v>448</v>
      </c>
      <c r="L1644" s="80">
        <v>0.39700000000000002</v>
      </c>
      <c r="M1644" s="80">
        <v>308</v>
      </c>
      <c r="N1644" s="80">
        <v>0.70799999999999996</v>
      </c>
    </row>
    <row r="1645" spans="1:14" ht="15.75" customHeight="1">
      <c r="A1645" s="80" t="s">
        <v>26</v>
      </c>
      <c r="B1645" s="80" t="s">
        <v>455</v>
      </c>
      <c r="C1645" s="80">
        <v>21687297</v>
      </c>
      <c r="D1645" s="80">
        <v>21824188</v>
      </c>
      <c r="E1645" s="80">
        <v>136892</v>
      </c>
      <c r="F1645" s="80">
        <v>2584</v>
      </c>
      <c r="G1645" s="80">
        <v>1783</v>
      </c>
      <c r="H1645" s="80">
        <v>801</v>
      </c>
      <c r="I1645" s="80">
        <v>0.31</v>
      </c>
      <c r="J1645" s="80" t="s">
        <v>439</v>
      </c>
      <c r="K1645" s="80">
        <v>446</v>
      </c>
      <c r="L1645" s="80">
        <v>1.0999999999999999E-2</v>
      </c>
      <c r="M1645" s="80">
        <v>336</v>
      </c>
      <c r="N1645" s="80">
        <v>0.97899999999999998</v>
      </c>
    </row>
    <row r="1646" spans="1:14" ht="15.75" customHeight="1">
      <c r="A1646" s="80" t="s">
        <v>26</v>
      </c>
      <c r="B1646" s="80" t="s">
        <v>455</v>
      </c>
      <c r="C1646" s="80">
        <v>21884493</v>
      </c>
      <c r="D1646" s="80">
        <v>22060299</v>
      </c>
      <c r="E1646" s="80">
        <v>175807</v>
      </c>
      <c r="F1646" s="80">
        <v>6020</v>
      </c>
      <c r="G1646" s="80">
        <v>4635</v>
      </c>
      <c r="H1646" s="80">
        <v>1385</v>
      </c>
      <c r="I1646" s="80">
        <v>0.23</v>
      </c>
      <c r="J1646" s="80" t="s">
        <v>439</v>
      </c>
      <c r="K1646" s="80">
        <v>544</v>
      </c>
      <c r="L1646" s="80">
        <v>0.41899999999999998</v>
      </c>
      <c r="M1646" s="80">
        <v>135</v>
      </c>
      <c r="N1646" s="80">
        <v>0.47399999999999998</v>
      </c>
    </row>
    <row r="1647" spans="1:14" ht="15.75" customHeight="1">
      <c r="A1647" s="80" t="s">
        <v>26</v>
      </c>
      <c r="B1647" s="80" t="s">
        <v>455</v>
      </c>
      <c r="C1647" s="80">
        <v>22125930</v>
      </c>
      <c r="D1647" s="80">
        <v>22158426</v>
      </c>
      <c r="E1647" s="80">
        <v>32497</v>
      </c>
      <c r="F1647" s="80">
        <v>716</v>
      </c>
      <c r="G1647" s="80">
        <v>449</v>
      </c>
      <c r="H1647" s="80">
        <v>267</v>
      </c>
      <c r="I1647" s="80">
        <v>0.373</v>
      </c>
      <c r="J1647" s="80" t="s">
        <v>439</v>
      </c>
      <c r="K1647" s="80">
        <v>381</v>
      </c>
      <c r="L1647" s="80">
        <v>0.51200000000000001</v>
      </c>
      <c r="M1647" s="80">
        <v>240</v>
      </c>
      <c r="N1647" s="80">
        <v>1</v>
      </c>
    </row>
    <row r="1648" spans="1:14" ht="15.75" customHeight="1">
      <c r="A1648" s="80" t="s">
        <v>26</v>
      </c>
      <c r="B1648" s="80" t="s">
        <v>455</v>
      </c>
      <c r="C1648" s="80">
        <v>26880784</v>
      </c>
      <c r="D1648" s="80">
        <v>26885981</v>
      </c>
      <c r="E1648" s="80">
        <v>5198</v>
      </c>
      <c r="F1648" s="80">
        <v>2496</v>
      </c>
      <c r="G1648" s="80">
        <v>10</v>
      </c>
      <c r="H1648" s="80">
        <v>2486</v>
      </c>
      <c r="I1648" s="80">
        <v>0.996</v>
      </c>
      <c r="J1648" s="80" t="s">
        <v>440</v>
      </c>
      <c r="K1648" s="80">
        <v>1</v>
      </c>
      <c r="L1648" s="80">
        <v>1</v>
      </c>
      <c r="M1648" s="80">
        <v>725</v>
      </c>
      <c r="N1648" s="80">
        <v>0.152</v>
      </c>
    </row>
    <row r="1649" spans="1:14" ht="15.75" customHeight="1">
      <c r="A1649" s="80" t="s">
        <v>26</v>
      </c>
      <c r="B1649" s="80" t="s">
        <v>455</v>
      </c>
      <c r="C1649" s="80">
        <v>26935980</v>
      </c>
      <c r="D1649" s="80">
        <v>26941257</v>
      </c>
      <c r="E1649" s="80">
        <v>5278</v>
      </c>
      <c r="F1649" s="80">
        <v>1154</v>
      </c>
      <c r="G1649" s="80">
        <v>723</v>
      </c>
      <c r="H1649" s="80">
        <v>431</v>
      </c>
      <c r="I1649" s="80">
        <v>0.373</v>
      </c>
      <c r="J1649" s="80" t="s">
        <v>439</v>
      </c>
      <c r="K1649" s="80">
        <v>0</v>
      </c>
      <c r="L1649" s="80" t="s">
        <v>201</v>
      </c>
      <c r="M1649" s="80">
        <v>0</v>
      </c>
      <c r="N1649" s="80" t="s">
        <v>201</v>
      </c>
    </row>
    <row r="1650" spans="1:14" ht="15.75" customHeight="1">
      <c r="A1650" s="80" t="s">
        <v>26</v>
      </c>
      <c r="B1650" s="80" t="s">
        <v>455</v>
      </c>
      <c r="C1650" s="80">
        <v>30621716</v>
      </c>
      <c r="D1650" s="80">
        <v>30625809</v>
      </c>
      <c r="E1650" s="80">
        <v>4094</v>
      </c>
      <c r="F1650" s="80">
        <v>53</v>
      </c>
      <c r="G1650" s="80">
        <v>25</v>
      </c>
      <c r="H1650" s="80">
        <v>28</v>
      </c>
      <c r="I1650" s="80">
        <v>0.52800000000000002</v>
      </c>
      <c r="J1650" s="80" t="s">
        <v>439</v>
      </c>
      <c r="K1650" s="80">
        <v>9</v>
      </c>
      <c r="L1650" s="80">
        <v>0</v>
      </c>
      <c r="M1650" s="80">
        <v>12</v>
      </c>
      <c r="N1650" s="80">
        <v>1</v>
      </c>
    </row>
    <row r="1651" spans="1:14" ht="15.75" customHeight="1">
      <c r="A1651" s="80" t="s">
        <v>26</v>
      </c>
      <c r="B1651" s="80" t="s">
        <v>455</v>
      </c>
      <c r="C1651" s="80">
        <v>43231105</v>
      </c>
      <c r="D1651" s="80">
        <v>43234307</v>
      </c>
      <c r="E1651" s="80">
        <v>3203</v>
      </c>
      <c r="F1651" s="80">
        <v>14</v>
      </c>
      <c r="G1651" s="80">
        <v>14</v>
      </c>
      <c r="H1651" s="80">
        <v>0</v>
      </c>
      <c r="I1651" s="80">
        <v>0</v>
      </c>
      <c r="J1651" s="80" t="s">
        <v>201</v>
      </c>
      <c r="K1651" s="80">
        <v>0</v>
      </c>
      <c r="L1651" s="80" t="s">
        <v>201</v>
      </c>
      <c r="M1651" s="80">
        <v>0</v>
      </c>
      <c r="N1651" s="80" t="s">
        <v>201</v>
      </c>
    </row>
    <row r="1652" spans="1:14" ht="15.75" customHeight="1">
      <c r="A1652" s="80" t="s">
        <v>26</v>
      </c>
      <c r="B1652" s="80" t="s">
        <v>455</v>
      </c>
      <c r="C1652" s="80">
        <v>43234310</v>
      </c>
      <c r="D1652" s="80">
        <v>43323702</v>
      </c>
      <c r="E1652" s="80">
        <v>89393</v>
      </c>
      <c r="F1652" s="80">
        <v>393</v>
      </c>
      <c r="G1652" s="80">
        <v>26</v>
      </c>
      <c r="H1652" s="80">
        <v>367</v>
      </c>
      <c r="I1652" s="80">
        <v>0.93400000000000005</v>
      </c>
      <c r="J1652" s="80" t="s">
        <v>440</v>
      </c>
      <c r="K1652" s="80">
        <v>0</v>
      </c>
      <c r="L1652" s="80" t="s">
        <v>201</v>
      </c>
      <c r="M1652" s="80">
        <v>7</v>
      </c>
      <c r="N1652" s="80">
        <v>0.14299999999999999</v>
      </c>
    </row>
    <row r="1653" spans="1:14" ht="15.75" customHeight="1">
      <c r="A1653" s="80" t="s">
        <v>26</v>
      </c>
      <c r="B1653" s="80" t="s">
        <v>455</v>
      </c>
      <c r="C1653" s="80">
        <v>64892605</v>
      </c>
      <c r="D1653" s="80">
        <v>64904809</v>
      </c>
      <c r="E1653" s="80">
        <v>12205</v>
      </c>
      <c r="F1653" s="80">
        <v>74</v>
      </c>
      <c r="G1653" s="80">
        <v>55</v>
      </c>
      <c r="H1653" s="80">
        <v>19</v>
      </c>
      <c r="I1653" s="80">
        <v>0.25700000000000001</v>
      </c>
      <c r="J1653" s="80" t="s">
        <v>439</v>
      </c>
      <c r="K1653" s="80">
        <v>0</v>
      </c>
      <c r="L1653" s="80" t="s">
        <v>201</v>
      </c>
      <c r="M1653" s="80">
        <v>0</v>
      </c>
      <c r="N1653" s="80" t="s">
        <v>201</v>
      </c>
    </row>
    <row r="1654" spans="1:14" ht="15.75" customHeight="1">
      <c r="A1654" s="80" t="s">
        <v>26</v>
      </c>
      <c r="B1654" s="80" t="s">
        <v>455</v>
      </c>
      <c r="C1654" s="80">
        <v>66798412</v>
      </c>
      <c r="D1654" s="80">
        <v>66799781</v>
      </c>
      <c r="E1654" s="80">
        <v>1370</v>
      </c>
      <c r="F1654" s="80">
        <v>247</v>
      </c>
      <c r="G1654" s="80">
        <v>129</v>
      </c>
      <c r="H1654" s="80">
        <v>118</v>
      </c>
      <c r="I1654" s="80">
        <v>0.47799999999999998</v>
      </c>
      <c r="J1654" s="80" t="s">
        <v>439</v>
      </c>
      <c r="K1654" s="80">
        <v>0</v>
      </c>
      <c r="L1654" s="80" t="s">
        <v>201</v>
      </c>
      <c r="M1654" s="80">
        <v>0</v>
      </c>
      <c r="N1654" s="80" t="s">
        <v>201</v>
      </c>
    </row>
    <row r="1655" spans="1:14" ht="15.75" customHeight="1">
      <c r="A1655" s="80" t="s">
        <v>26</v>
      </c>
      <c r="B1655" s="80" t="s">
        <v>456</v>
      </c>
      <c r="C1655" s="80">
        <v>106211</v>
      </c>
      <c r="D1655" s="80">
        <v>112852</v>
      </c>
      <c r="E1655" s="80">
        <v>6642</v>
      </c>
      <c r="F1655" s="80">
        <v>6548</v>
      </c>
      <c r="G1655" s="80">
        <v>3288</v>
      </c>
      <c r="H1655" s="80">
        <v>3260</v>
      </c>
      <c r="I1655" s="80">
        <v>0.498</v>
      </c>
      <c r="J1655" s="80" t="s">
        <v>439</v>
      </c>
      <c r="K1655" s="80">
        <v>1452</v>
      </c>
      <c r="L1655" s="80">
        <v>0.32200000000000001</v>
      </c>
      <c r="M1655" s="80">
        <v>1373</v>
      </c>
      <c r="N1655" s="80">
        <v>0.31</v>
      </c>
    </row>
    <row r="1656" spans="1:14" ht="15.75" customHeight="1">
      <c r="A1656" s="80" t="s">
        <v>26</v>
      </c>
      <c r="B1656" s="80" t="s">
        <v>456</v>
      </c>
      <c r="C1656" s="80">
        <v>12144901</v>
      </c>
      <c r="D1656" s="80">
        <v>12150226</v>
      </c>
      <c r="E1656" s="80">
        <v>5326</v>
      </c>
      <c r="F1656" s="80">
        <v>53</v>
      </c>
      <c r="G1656" s="80">
        <v>12</v>
      </c>
      <c r="H1656" s="80">
        <v>41</v>
      </c>
      <c r="I1656" s="80">
        <v>0.77400000000000002</v>
      </c>
      <c r="J1656" s="80" t="s">
        <v>439</v>
      </c>
      <c r="K1656" s="80">
        <v>0</v>
      </c>
      <c r="L1656" s="80" t="s">
        <v>201</v>
      </c>
      <c r="M1656" s="80">
        <v>3</v>
      </c>
      <c r="N1656" s="80">
        <v>0</v>
      </c>
    </row>
    <row r="1657" spans="1:14" ht="15.75" customHeight="1">
      <c r="A1657" s="80" t="s">
        <v>26</v>
      </c>
      <c r="B1657" s="80" t="s">
        <v>456</v>
      </c>
      <c r="C1657" s="80">
        <v>20561578</v>
      </c>
      <c r="D1657" s="80">
        <v>20604950</v>
      </c>
      <c r="E1657" s="80">
        <v>43373</v>
      </c>
      <c r="F1657" s="80">
        <v>611</v>
      </c>
      <c r="G1657" s="80">
        <v>8</v>
      </c>
      <c r="H1657" s="80">
        <v>603</v>
      </c>
      <c r="I1657" s="80">
        <v>0.98699999999999999</v>
      </c>
      <c r="J1657" s="80" t="s">
        <v>440</v>
      </c>
      <c r="K1657" s="80">
        <v>0</v>
      </c>
      <c r="L1657" s="80" t="s">
        <v>201</v>
      </c>
      <c r="M1657" s="80">
        <v>81</v>
      </c>
      <c r="N1657" s="80">
        <v>0.42</v>
      </c>
    </row>
    <row r="1658" spans="1:14" ht="15.75" customHeight="1">
      <c r="A1658" s="80" t="s">
        <v>26</v>
      </c>
      <c r="B1658" s="80" t="s">
        <v>456</v>
      </c>
      <c r="C1658" s="80">
        <v>20814760</v>
      </c>
      <c r="D1658" s="80">
        <v>20839319</v>
      </c>
      <c r="E1658" s="80">
        <v>24560</v>
      </c>
      <c r="F1658" s="80">
        <v>300</v>
      </c>
      <c r="G1658" s="80">
        <v>5</v>
      </c>
      <c r="H1658" s="80">
        <v>295</v>
      </c>
      <c r="I1658" s="80">
        <v>0.98299999999999998</v>
      </c>
      <c r="J1658" s="80" t="s">
        <v>440</v>
      </c>
      <c r="K1658" s="80">
        <v>2</v>
      </c>
      <c r="L1658" s="80">
        <v>0</v>
      </c>
      <c r="M1658" s="80">
        <v>20</v>
      </c>
      <c r="N1658" s="80">
        <v>0.65</v>
      </c>
    </row>
    <row r="1659" spans="1:14" ht="15.75" customHeight="1">
      <c r="A1659" s="80" t="s">
        <v>26</v>
      </c>
      <c r="B1659" s="80" t="s">
        <v>456</v>
      </c>
      <c r="C1659" s="80">
        <v>79014384</v>
      </c>
      <c r="D1659" s="80">
        <v>79017391</v>
      </c>
      <c r="E1659" s="80">
        <v>3008</v>
      </c>
      <c r="F1659" s="80">
        <v>25</v>
      </c>
      <c r="G1659" s="80">
        <v>24</v>
      </c>
      <c r="H1659" s="80">
        <v>1</v>
      </c>
      <c r="I1659" s="80">
        <v>0.04</v>
      </c>
      <c r="J1659" s="80" t="s">
        <v>201</v>
      </c>
      <c r="K1659" s="80">
        <v>0</v>
      </c>
      <c r="L1659" s="80" t="s">
        <v>201</v>
      </c>
      <c r="M1659" s="80">
        <v>0</v>
      </c>
      <c r="N1659" s="80" t="s">
        <v>201</v>
      </c>
    </row>
    <row r="1660" spans="1:14" ht="15.75" customHeight="1">
      <c r="A1660" s="80" t="s">
        <v>26</v>
      </c>
      <c r="B1660" s="80" t="s">
        <v>457</v>
      </c>
      <c r="C1660" s="80">
        <v>60000</v>
      </c>
      <c r="D1660" s="80">
        <v>140628</v>
      </c>
      <c r="E1660" s="80">
        <v>80629</v>
      </c>
      <c r="F1660" s="80">
        <v>311</v>
      </c>
      <c r="G1660" s="80">
        <v>186</v>
      </c>
      <c r="H1660" s="80">
        <v>125</v>
      </c>
      <c r="I1660" s="80">
        <v>0.40200000000000002</v>
      </c>
      <c r="J1660" s="80" t="s">
        <v>439</v>
      </c>
      <c r="K1660" s="80">
        <v>0</v>
      </c>
      <c r="L1660" s="80" t="s">
        <v>201</v>
      </c>
      <c r="M1660" s="80">
        <v>0</v>
      </c>
      <c r="N1660" s="80" t="s">
        <v>201</v>
      </c>
    </row>
    <row r="1661" spans="1:14" ht="15.75" customHeight="1">
      <c r="A1661" s="80" t="s">
        <v>26</v>
      </c>
      <c r="B1661" s="80" t="s">
        <v>457</v>
      </c>
      <c r="C1661" s="80">
        <v>3332194</v>
      </c>
      <c r="D1661" s="80">
        <v>3333030</v>
      </c>
      <c r="E1661" s="80">
        <v>837</v>
      </c>
      <c r="F1661" s="80">
        <v>30</v>
      </c>
      <c r="G1661" s="80">
        <v>19</v>
      </c>
      <c r="H1661" s="80">
        <v>11</v>
      </c>
      <c r="I1661" s="80">
        <v>0.36699999999999999</v>
      </c>
      <c r="J1661" s="80" t="s">
        <v>201</v>
      </c>
      <c r="K1661" s="80">
        <v>0</v>
      </c>
      <c r="L1661" s="80" t="s">
        <v>201</v>
      </c>
      <c r="M1661" s="80">
        <v>0</v>
      </c>
      <c r="N1661" s="80" t="s">
        <v>201</v>
      </c>
    </row>
    <row r="1662" spans="1:14" ht="15.75" customHeight="1">
      <c r="A1662" s="80" t="s">
        <v>26</v>
      </c>
      <c r="B1662" s="80" t="s">
        <v>457</v>
      </c>
      <c r="C1662" s="80">
        <v>7022269</v>
      </c>
      <c r="D1662" s="80">
        <v>7064756</v>
      </c>
      <c r="E1662" s="80">
        <v>42488</v>
      </c>
      <c r="F1662" s="80">
        <v>167</v>
      </c>
      <c r="G1662" s="80">
        <v>123</v>
      </c>
      <c r="H1662" s="80">
        <v>44</v>
      </c>
      <c r="I1662" s="80">
        <v>0.26300000000000001</v>
      </c>
      <c r="J1662" s="80" t="s">
        <v>439</v>
      </c>
      <c r="K1662" s="80">
        <v>1</v>
      </c>
      <c r="L1662" s="80">
        <v>0</v>
      </c>
      <c r="M1662" s="80">
        <v>2</v>
      </c>
      <c r="N1662" s="80">
        <v>0</v>
      </c>
    </row>
    <row r="1663" spans="1:14" ht="15.75" customHeight="1">
      <c r="A1663" s="80" t="s">
        <v>26</v>
      </c>
      <c r="B1663" s="80" t="s">
        <v>457</v>
      </c>
      <c r="C1663" s="80">
        <v>24332687</v>
      </c>
      <c r="D1663" s="80">
        <v>24448981</v>
      </c>
      <c r="E1663" s="80">
        <v>116295</v>
      </c>
      <c r="F1663" s="80">
        <v>3507</v>
      </c>
      <c r="G1663" s="80">
        <v>2683</v>
      </c>
      <c r="H1663" s="80">
        <v>824</v>
      </c>
      <c r="I1663" s="80">
        <v>0.23499999999999999</v>
      </c>
      <c r="J1663" s="80" t="s">
        <v>439</v>
      </c>
      <c r="K1663" s="80">
        <v>950</v>
      </c>
      <c r="L1663" s="80">
        <v>0.27100000000000002</v>
      </c>
      <c r="M1663" s="80">
        <v>338</v>
      </c>
      <c r="N1663" s="80">
        <v>0.98499999999999999</v>
      </c>
    </row>
    <row r="1664" spans="1:14" ht="15.75" customHeight="1">
      <c r="A1664" s="80" t="s">
        <v>26</v>
      </c>
      <c r="B1664" s="80" t="s">
        <v>457</v>
      </c>
      <c r="C1664" s="80">
        <v>38773571</v>
      </c>
      <c r="D1664" s="80">
        <v>38791551</v>
      </c>
      <c r="E1664" s="80">
        <v>17981</v>
      </c>
      <c r="F1664" s="80">
        <v>203</v>
      </c>
      <c r="G1664" s="80">
        <v>16</v>
      </c>
      <c r="H1664" s="80">
        <v>187</v>
      </c>
      <c r="I1664" s="80">
        <v>0.92100000000000004</v>
      </c>
      <c r="J1664" s="80" t="s">
        <v>440</v>
      </c>
      <c r="K1664" s="80">
        <v>0</v>
      </c>
      <c r="L1664" s="80" t="s">
        <v>201</v>
      </c>
      <c r="M1664" s="80">
        <v>4</v>
      </c>
      <c r="N1664" s="80">
        <v>0.5</v>
      </c>
    </row>
    <row r="1665" spans="1:14" ht="15.75" customHeight="1">
      <c r="A1665" s="80" t="s">
        <v>26</v>
      </c>
      <c r="B1665" s="80" t="s">
        <v>457</v>
      </c>
      <c r="C1665" s="80">
        <v>50604046</v>
      </c>
      <c r="D1665" s="80">
        <v>50609088</v>
      </c>
      <c r="E1665" s="80">
        <v>5043</v>
      </c>
      <c r="F1665" s="80">
        <v>74</v>
      </c>
      <c r="G1665" s="80">
        <v>54</v>
      </c>
      <c r="H1665" s="80">
        <v>20</v>
      </c>
      <c r="I1665" s="80">
        <v>0.27</v>
      </c>
      <c r="J1665" s="80" t="s">
        <v>439</v>
      </c>
      <c r="K1665" s="80">
        <v>9</v>
      </c>
      <c r="L1665" s="80">
        <v>0</v>
      </c>
      <c r="M1665" s="80">
        <v>6</v>
      </c>
      <c r="N1665" s="80">
        <v>1</v>
      </c>
    </row>
    <row r="1666" spans="1:14" ht="15.75" customHeight="1">
      <c r="A1666" s="80" t="s">
        <v>26</v>
      </c>
      <c r="B1666" s="80" t="s">
        <v>458</v>
      </c>
      <c r="C1666" s="80">
        <v>60000</v>
      </c>
      <c r="D1666" s="80">
        <v>68791</v>
      </c>
      <c r="E1666" s="80">
        <v>8792</v>
      </c>
      <c r="F1666" s="80">
        <v>717</v>
      </c>
      <c r="G1666" s="80">
        <v>503</v>
      </c>
      <c r="H1666" s="80">
        <v>214</v>
      </c>
      <c r="I1666" s="80">
        <v>0.29799999999999999</v>
      </c>
      <c r="J1666" s="80" t="s">
        <v>439</v>
      </c>
      <c r="K1666" s="80">
        <v>0</v>
      </c>
      <c r="L1666" s="80" t="s">
        <v>201</v>
      </c>
      <c r="M1666" s="80">
        <v>0</v>
      </c>
      <c r="N1666" s="80" t="s">
        <v>201</v>
      </c>
    </row>
    <row r="1667" spans="1:14" ht="15.75" customHeight="1">
      <c r="A1667" s="80" t="s">
        <v>26</v>
      </c>
      <c r="B1667" s="80" t="s">
        <v>458</v>
      </c>
      <c r="C1667" s="80">
        <v>25768801</v>
      </c>
      <c r="D1667" s="80">
        <v>25781701</v>
      </c>
      <c r="E1667" s="80">
        <v>12901</v>
      </c>
      <c r="F1667" s="80">
        <v>158</v>
      </c>
      <c r="G1667" s="80">
        <v>65</v>
      </c>
      <c r="H1667" s="80">
        <v>93</v>
      </c>
      <c r="I1667" s="80">
        <v>0.58899999999999997</v>
      </c>
      <c r="J1667" s="80" t="s">
        <v>439</v>
      </c>
      <c r="K1667" s="80">
        <v>0</v>
      </c>
      <c r="L1667" s="80" t="s">
        <v>201</v>
      </c>
      <c r="M1667" s="80">
        <v>0</v>
      </c>
      <c r="N1667" s="80" t="s">
        <v>201</v>
      </c>
    </row>
    <row r="1668" spans="1:14" ht="15.75" customHeight="1">
      <c r="A1668" s="80" t="s">
        <v>26</v>
      </c>
      <c r="B1668" s="80" t="s">
        <v>458</v>
      </c>
      <c r="C1668" s="80">
        <v>26061210</v>
      </c>
      <c r="D1668" s="80">
        <v>26091730</v>
      </c>
      <c r="E1668" s="80">
        <v>30521</v>
      </c>
      <c r="F1668" s="80">
        <v>261</v>
      </c>
      <c r="G1668" s="80">
        <v>144</v>
      </c>
      <c r="H1668" s="80">
        <v>117</v>
      </c>
      <c r="I1668" s="80">
        <v>0.44800000000000001</v>
      </c>
      <c r="J1668" s="80" t="s">
        <v>439</v>
      </c>
      <c r="K1668" s="80">
        <v>13</v>
      </c>
      <c r="L1668" s="80">
        <v>0.53800000000000003</v>
      </c>
      <c r="M1668" s="80">
        <v>22</v>
      </c>
      <c r="N1668" s="80">
        <v>0.40899999999999997</v>
      </c>
    </row>
    <row r="1669" spans="1:14" ht="15.75" customHeight="1">
      <c r="A1669" s="80" t="s">
        <v>26</v>
      </c>
      <c r="B1669" s="80" t="s">
        <v>458</v>
      </c>
      <c r="C1669" s="80">
        <v>26436326</v>
      </c>
      <c r="D1669" s="80">
        <v>26587085</v>
      </c>
      <c r="E1669" s="80">
        <v>150760</v>
      </c>
      <c r="F1669" s="80">
        <v>1279</v>
      </c>
      <c r="G1669" s="80">
        <v>315</v>
      </c>
      <c r="H1669" s="80">
        <v>964</v>
      </c>
      <c r="I1669" s="80">
        <v>0.754</v>
      </c>
      <c r="J1669" s="80" t="s">
        <v>439</v>
      </c>
      <c r="K1669" s="80">
        <v>21</v>
      </c>
      <c r="L1669" s="80">
        <v>0.47599999999999998</v>
      </c>
      <c r="M1669" s="80">
        <v>12</v>
      </c>
      <c r="N1669" s="80">
        <v>0.25</v>
      </c>
    </row>
    <row r="1670" spans="1:14" ht="15.75" customHeight="1">
      <c r="A1670" s="80" t="s">
        <v>26</v>
      </c>
      <c r="B1670" s="80" t="s">
        <v>458</v>
      </c>
      <c r="C1670" s="80">
        <v>28495046</v>
      </c>
      <c r="D1670" s="80">
        <v>28508878</v>
      </c>
      <c r="E1670" s="80">
        <v>13833</v>
      </c>
      <c r="F1670" s="80">
        <v>145</v>
      </c>
      <c r="G1670" s="80">
        <v>1</v>
      </c>
      <c r="H1670" s="80">
        <v>144</v>
      </c>
      <c r="I1670" s="80">
        <v>0.99299999999999999</v>
      </c>
      <c r="J1670" s="80" t="s">
        <v>440</v>
      </c>
      <c r="K1670" s="80">
        <v>0</v>
      </c>
      <c r="L1670" s="80" t="s">
        <v>201</v>
      </c>
      <c r="M1670" s="80">
        <v>0</v>
      </c>
      <c r="N1670" s="80" t="s">
        <v>201</v>
      </c>
    </row>
    <row r="1671" spans="1:14" ht="15.75" customHeight="1">
      <c r="A1671" s="80" t="s">
        <v>26</v>
      </c>
      <c r="B1671" s="80" t="s">
        <v>458</v>
      </c>
      <c r="C1671" s="80">
        <v>28557056</v>
      </c>
      <c r="D1671" s="80">
        <v>29202111</v>
      </c>
      <c r="E1671" s="80">
        <v>645056</v>
      </c>
      <c r="F1671" s="80">
        <v>13622</v>
      </c>
      <c r="G1671" s="80">
        <v>2902</v>
      </c>
      <c r="H1671" s="80">
        <v>10720</v>
      </c>
      <c r="I1671" s="80">
        <v>0.78700000000000003</v>
      </c>
      <c r="J1671" s="80" t="s">
        <v>439</v>
      </c>
      <c r="K1671" s="80">
        <v>1414</v>
      </c>
      <c r="L1671" s="80">
        <v>0.68700000000000006</v>
      </c>
      <c r="M1671" s="80">
        <v>3386</v>
      </c>
      <c r="N1671" s="80">
        <v>0.53600000000000003</v>
      </c>
    </row>
    <row r="1672" spans="1:14" ht="15.75" customHeight="1">
      <c r="A1672" s="80" t="s">
        <v>26</v>
      </c>
      <c r="B1672" s="80" t="s">
        <v>458</v>
      </c>
      <c r="C1672" s="80">
        <v>29873281</v>
      </c>
      <c r="D1672" s="80">
        <v>29894370</v>
      </c>
      <c r="E1672" s="80">
        <v>21090</v>
      </c>
      <c r="F1672" s="80">
        <v>1166</v>
      </c>
      <c r="G1672" s="80">
        <v>647</v>
      </c>
      <c r="H1672" s="80">
        <v>519</v>
      </c>
      <c r="I1672" s="80">
        <v>0.44500000000000001</v>
      </c>
      <c r="J1672" s="80" t="s">
        <v>439</v>
      </c>
      <c r="K1672" s="80">
        <v>304</v>
      </c>
      <c r="L1672" s="80">
        <v>0.34499999999999997</v>
      </c>
      <c r="M1672" s="80">
        <v>214</v>
      </c>
      <c r="N1672" s="80">
        <v>0.56499999999999995</v>
      </c>
    </row>
    <row r="1673" spans="1:14" ht="15.75" customHeight="1">
      <c r="A1673" s="80" t="s">
        <v>26</v>
      </c>
      <c r="B1673" s="80" t="s">
        <v>458</v>
      </c>
      <c r="C1673" s="80">
        <v>29894425</v>
      </c>
      <c r="D1673" s="80">
        <v>29936487</v>
      </c>
      <c r="E1673" s="80">
        <v>42063</v>
      </c>
      <c r="F1673" s="80">
        <v>296</v>
      </c>
      <c r="G1673" s="80">
        <v>24</v>
      </c>
      <c r="H1673" s="80">
        <v>272</v>
      </c>
      <c r="I1673" s="80">
        <v>0.91900000000000004</v>
      </c>
      <c r="J1673" s="80" t="s">
        <v>440</v>
      </c>
      <c r="K1673" s="80">
        <v>0</v>
      </c>
      <c r="L1673" s="80" t="s">
        <v>201</v>
      </c>
      <c r="M1673" s="80">
        <v>14</v>
      </c>
      <c r="N1673" s="80">
        <v>0.92900000000000005</v>
      </c>
    </row>
    <row r="1674" spans="1:14" ht="15.75" customHeight="1">
      <c r="A1674" s="80" t="s">
        <v>26</v>
      </c>
      <c r="B1674" s="80" t="s">
        <v>458</v>
      </c>
      <c r="C1674" s="80">
        <v>29940937</v>
      </c>
      <c r="D1674" s="80">
        <v>29958185</v>
      </c>
      <c r="E1674" s="80">
        <v>17249</v>
      </c>
      <c r="F1674" s="80">
        <v>172</v>
      </c>
      <c r="G1674" s="80">
        <v>88</v>
      </c>
      <c r="H1674" s="80">
        <v>84</v>
      </c>
      <c r="I1674" s="80">
        <v>0.48799999999999999</v>
      </c>
      <c r="J1674" s="80" t="s">
        <v>439</v>
      </c>
      <c r="K1674" s="80">
        <v>0</v>
      </c>
      <c r="L1674" s="80" t="s">
        <v>201</v>
      </c>
      <c r="M1674" s="80">
        <v>0</v>
      </c>
      <c r="N1674" s="80" t="s">
        <v>201</v>
      </c>
    </row>
    <row r="1675" spans="1:14" ht="15.75" customHeight="1">
      <c r="A1675" s="80" t="s">
        <v>26</v>
      </c>
      <c r="B1675" s="80" t="s">
        <v>458</v>
      </c>
      <c r="C1675" s="80">
        <v>29958741</v>
      </c>
      <c r="D1675" s="80">
        <v>30038349</v>
      </c>
      <c r="E1675" s="80">
        <v>79609</v>
      </c>
      <c r="F1675" s="80">
        <v>250</v>
      </c>
      <c r="G1675" s="80">
        <v>32</v>
      </c>
      <c r="H1675" s="80">
        <v>218</v>
      </c>
      <c r="I1675" s="80">
        <v>0.872</v>
      </c>
      <c r="J1675" s="80" t="s">
        <v>440</v>
      </c>
      <c r="K1675" s="80">
        <v>3</v>
      </c>
      <c r="L1675" s="80">
        <v>1</v>
      </c>
      <c r="M1675" s="80">
        <v>2</v>
      </c>
      <c r="N1675" s="80">
        <v>0.5</v>
      </c>
    </row>
    <row r="1676" spans="1:14" ht="15.75" customHeight="1">
      <c r="A1676" s="80" t="s">
        <v>26</v>
      </c>
      <c r="B1676" s="80" t="s">
        <v>458</v>
      </c>
      <c r="C1676" s="80">
        <v>30088348</v>
      </c>
      <c r="D1676" s="80">
        <v>30379337</v>
      </c>
      <c r="E1676" s="80">
        <v>290990</v>
      </c>
      <c r="F1676" s="80">
        <v>3451</v>
      </c>
      <c r="G1676" s="80">
        <v>209</v>
      </c>
      <c r="H1676" s="80">
        <v>3242</v>
      </c>
      <c r="I1676" s="80">
        <v>0.93899999999999995</v>
      </c>
      <c r="J1676" s="80" t="s">
        <v>440</v>
      </c>
      <c r="K1676" s="80">
        <v>74</v>
      </c>
      <c r="L1676" s="80">
        <v>0.66200000000000003</v>
      </c>
      <c r="M1676" s="80">
        <v>679</v>
      </c>
      <c r="N1676" s="80">
        <v>0.48499999999999999</v>
      </c>
    </row>
    <row r="1677" spans="1:14" ht="15.75" customHeight="1">
      <c r="A1677" s="80" t="s">
        <v>26</v>
      </c>
      <c r="B1677" s="80" t="s">
        <v>458</v>
      </c>
      <c r="C1677" s="80">
        <v>30381284</v>
      </c>
      <c r="D1677" s="80">
        <v>30425082</v>
      </c>
      <c r="E1677" s="80">
        <v>43799</v>
      </c>
      <c r="F1677" s="80">
        <v>1025</v>
      </c>
      <c r="G1677" s="80">
        <v>204</v>
      </c>
      <c r="H1677" s="80">
        <v>821</v>
      </c>
      <c r="I1677" s="80">
        <v>0.80100000000000005</v>
      </c>
      <c r="J1677" s="80" t="s">
        <v>440</v>
      </c>
      <c r="K1677" s="80">
        <v>127</v>
      </c>
      <c r="L1677" s="80">
        <v>0.10199999999999999</v>
      </c>
      <c r="M1677" s="80">
        <v>276</v>
      </c>
      <c r="N1677" s="80">
        <v>0.57999999999999996</v>
      </c>
    </row>
    <row r="1678" spans="1:14" ht="15.75" customHeight="1">
      <c r="A1678" s="80" t="s">
        <v>26</v>
      </c>
      <c r="B1678" s="80" t="s">
        <v>458</v>
      </c>
      <c r="C1678" s="80">
        <v>47830521</v>
      </c>
      <c r="D1678" s="80">
        <v>47838848</v>
      </c>
      <c r="E1678" s="80">
        <v>8328</v>
      </c>
      <c r="F1678" s="80">
        <v>92</v>
      </c>
      <c r="G1678" s="80">
        <v>68</v>
      </c>
      <c r="H1678" s="80">
        <v>24</v>
      </c>
      <c r="I1678" s="80">
        <v>0.26100000000000001</v>
      </c>
      <c r="J1678" s="80" t="s">
        <v>439</v>
      </c>
      <c r="K1678" s="80">
        <v>10</v>
      </c>
      <c r="L1678" s="80">
        <v>0.5</v>
      </c>
      <c r="M1678" s="80">
        <v>0</v>
      </c>
      <c r="N1678" s="80" t="s">
        <v>201</v>
      </c>
    </row>
    <row r="1679" spans="1:14" ht="15.75" customHeight="1">
      <c r="A1679" s="80" t="s">
        <v>26</v>
      </c>
      <c r="B1679" s="80" t="s">
        <v>458</v>
      </c>
      <c r="C1679" s="80">
        <v>47893148</v>
      </c>
      <c r="D1679" s="80">
        <v>47904370</v>
      </c>
      <c r="E1679" s="80">
        <v>11223</v>
      </c>
      <c r="F1679" s="80">
        <v>163</v>
      </c>
      <c r="G1679" s="80">
        <v>116</v>
      </c>
      <c r="H1679" s="80">
        <v>47</v>
      </c>
      <c r="I1679" s="80">
        <v>0.28799999999999998</v>
      </c>
      <c r="J1679" s="80" t="s">
        <v>439</v>
      </c>
      <c r="K1679" s="80">
        <v>10</v>
      </c>
      <c r="L1679" s="80">
        <v>0.3</v>
      </c>
      <c r="M1679" s="80">
        <v>1</v>
      </c>
      <c r="N1679" s="80">
        <v>1</v>
      </c>
    </row>
    <row r="1680" spans="1:14" ht="15.75" customHeight="1">
      <c r="A1680" s="80" t="s">
        <v>26</v>
      </c>
      <c r="B1680" s="80" t="s">
        <v>459</v>
      </c>
      <c r="C1680" s="80">
        <v>5010000</v>
      </c>
      <c r="D1680" s="80">
        <v>5161215</v>
      </c>
      <c r="E1680" s="80">
        <v>151216</v>
      </c>
      <c r="F1680" s="80">
        <v>327</v>
      </c>
      <c r="G1680" s="80">
        <v>12</v>
      </c>
      <c r="H1680" s="80">
        <v>315</v>
      </c>
      <c r="I1680" s="80">
        <v>0.96299999999999997</v>
      </c>
      <c r="J1680" s="80" t="s">
        <v>440</v>
      </c>
      <c r="K1680" s="80">
        <v>1</v>
      </c>
      <c r="L1680" s="80">
        <v>1</v>
      </c>
      <c r="M1680" s="80">
        <v>7</v>
      </c>
      <c r="N1680" s="80">
        <v>0.28599999999999998</v>
      </c>
    </row>
    <row r="1681" spans="1:14" ht="15.75" customHeight="1">
      <c r="A1681" s="80" t="s">
        <v>26</v>
      </c>
      <c r="B1681" s="80" t="s">
        <v>459</v>
      </c>
      <c r="C1681" s="80">
        <v>5216453</v>
      </c>
      <c r="D1681" s="80">
        <v>5392970</v>
      </c>
      <c r="E1681" s="80">
        <v>176518</v>
      </c>
      <c r="F1681" s="80">
        <v>4063</v>
      </c>
      <c r="G1681" s="80">
        <v>2150</v>
      </c>
      <c r="H1681" s="80">
        <v>1913</v>
      </c>
      <c r="I1681" s="80">
        <v>0.47099999999999997</v>
      </c>
      <c r="J1681" s="80" t="s">
        <v>439</v>
      </c>
      <c r="K1681" s="80">
        <v>746</v>
      </c>
      <c r="L1681" s="80">
        <v>0.35299999999999998</v>
      </c>
      <c r="M1681" s="80">
        <v>760</v>
      </c>
      <c r="N1681" s="80">
        <v>0.58899999999999997</v>
      </c>
    </row>
    <row r="1682" spans="1:14" ht="15.75" customHeight="1">
      <c r="A1682" s="80" t="s">
        <v>26</v>
      </c>
      <c r="B1682" s="80" t="s">
        <v>459</v>
      </c>
      <c r="C1682" s="80">
        <v>6044557</v>
      </c>
      <c r="D1682" s="80">
        <v>6160330</v>
      </c>
      <c r="E1682" s="80">
        <v>115774</v>
      </c>
      <c r="F1682" s="80">
        <v>269</v>
      </c>
      <c r="G1682" s="80">
        <v>2</v>
      </c>
      <c r="H1682" s="80">
        <v>267</v>
      </c>
      <c r="I1682" s="80">
        <v>0.99299999999999999</v>
      </c>
      <c r="J1682" s="80" t="s">
        <v>440</v>
      </c>
      <c r="K1682" s="80">
        <v>0</v>
      </c>
      <c r="L1682" s="80" t="s">
        <v>201</v>
      </c>
      <c r="M1682" s="80">
        <v>5</v>
      </c>
      <c r="N1682" s="80">
        <v>0.6</v>
      </c>
    </row>
    <row r="1683" spans="1:14" ht="15.75" customHeight="1">
      <c r="A1683" s="80" t="s">
        <v>26</v>
      </c>
      <c r="B1683" s="80" t="s">
        <v>459</v>
      </c>
      <c r="C1683" s="80">
        <v>6364078</v>
      </c>
      <c r="D1683" s="80">
        <v>6376932</v>
      </c>
      <c r="E1683" s="80">
        <v>12855</v>
      </c>
      <c r="F1683" s="80">
        <v>246</v>
      </c>
      <c r="G1683" s="80">
        <v>93</v>
      </c>
      <c r="H1683" s="80">
        <v>153</v>
      </c>
      <c r="I1683" s="80">
        <v>0.622</v>
      </c>
      <c r="J1683" s="80" t="s">
        <v>439</v>
      </c>
      <c r="K1683" s="80">
        <v>0</v>
      </c>
      <c r="L1683" s="80" t="s">
        <v>201</v>
      </c>
      <c r="M1683" s="80">
        <v>0</v>
      </c>
      <c r="N1683" s="80" t="s">
        <v>201</v>
      </c>
    </row>
    <row r="1684" spans="1:14" ht="15.75" customHeight="1">
      <c r="A1684" s="80" t="s">
        <v>26</v>
      </c>
      <c r="B1684" s="80" t="s">
        <v>459</v>
      </c>
      <c r="C1684" s="80">
        <v>7205054</v>
      </c>
      <c r="D1684" s="80">
        <v>7338002</v>
      </c>
      <c r="E1684" s="80">
        <v>132949</v>
      </c>
      <c r="F1684" s="80">
        <v>4966</v>
      </c>
      <c r="G1684" s="80">
        <v>3102</v>
      </c>
      <c r="H1684" s="80">
        <v>1864</v>
      </c>
      <c r="I1684" s="80">
        <v>0.375</v>
      </c>
      <c r="J1684" s="80" t="s">
        <v>439</v>
      </c>
      <c r="K1684" s="80">
        <v>898</v>
      </c>
      <c r="L1684" s="80">
        <v>0.61099999999999999</v>
      </c>
      <c r="M1684" s="80">
        <v>786</v>
      </c>
      <c r="N1684" s="80">
        <v>0.40100000000000002</v>
      </c>
    </row>
    <row r="1685" spans="1:14" ht="15.75" customHeight="1">
      <c r="A1685" s="80" t="s">
        <v>26</v>
      </c>
      <c r="B1685" s="80" t="s">
        <v>459</v>
      </c>
      <c r="C1685" s="80">
        <v>7913937</v>
      </c>
      <c r="D1685" s="80">
        <v>8421105</v>
      </c>
      <c r="E1685" s="80">
        <v>507169</v>
      </c>
      <c r="F1685" s="80">
        <v>16611</v>
      </c>
      <c r="G1685" s="80">
        <v>9628</v>
      </c>
      <c r="H1685" s="80">
        <v>6983</v>
      </c>
      <c r="I1685" s="80">
        <v>0.42</v>
      </c>
      <c r="J1685" s="80" t="s">
        <v>439</v>
      </c>
      <c r="K1685" s="80">
        <v>1490</v>
      </c>
      <c r="L1685" s="80">
        <v>0.72599999999999998</v>
      </c>
      <c r="M1685" s="80">
        <v>956</v>
      </c>
      <c r="N1685" s="80">
        <v>0.624</v>
      </c>
    </row>
    <row r="1686" spans="1:14" ht="15.75" customHeight="1">
      <c r="A1686" s="80" t="s">
        <v>26</v>
      </c>
      <c r="B1686" s="80" t="s">
        <v>459</v>
      </c>
      <c r="C1686" s="80">
        <v>8522724</v>
      </c>
      <c r="D1686" s="80">
        <v>8706066</v>
      </c>
      <c r="E1686" s="80">
        <v>183343</v>
      </c>
      <c r="F1686" s="80">
        <v>605</v>
      </c>
      <c r="G1686" s="80">
        <v>189</v>
      </c>
      <c r="H1686" s="80">
        <v>416</v>
      </c>
      <c r="I1686" s="80">
        <v>0.68799999999999994</v>
      </c>
      <c r="J1686" s="80" t="s">
        <v>439</v>
      </c>
      <c r="K1686" s="80">
        <v>33</v>
      </c>
      <c r="L1686" s="80">
        <v>0.93899999999999995</v>
      </c>
      <c r="M1686" s="80">
        <v>87</v>
      </c>
      <c r="N1686" s="80">
        <v>0.39100000000000001</v>
      </c>
    </row>
    <row r="1687" spans="1:14" ht="15.75" customHeight="1">
      <c r="A1687" s="80" t="s">
        <v>26</v>
      </c>
      <c r="B1687" s="80" t="s">
        <v>459</v>
      </c>
      <c r="C1687" s="80">
        <v>8756970</v>
      </c>
      <c r="D1687" s="80">
        <v>10814538</v>
      </c>
      <c r="E1687" s="80">
        <v>2057569</v>
      </c>
      <c r="F1687" s="80">
        <v>59661</v>
      </c>
      <c r="G1687" s="80">
        <v>28595</v>
      </c>
      <c r="H1687" s="80">
        <v>31066</v>
      </c>
      <c r="I1687" s="80">
        <v>0.52100000000000002</v>
      </c>
      <c r="J1687" s="80" t="s">
        <v>439</v>
      </c>
      <c r="K1687" s="80">
        <v>6984</v>
      </c>
      <c r="L1687" s="80">
        <v>0.51200000000000001</v>
      </c>
      <c r="M1687" s="80">
        <v>8719</v>
      </c>
      <c r="N1687" s="80">
        <v>0.38300000000000001</v>
      </c>
    </row>
    <row r="1688" spans="1:14" ht="15.75" customHeight="1">
      <c r="A1688" s="80" t="s">
        <v>26</v>
      </c>
      <c r="B1688" s="80" t="s">
        <v>459</v>
      </c>
      <c r="C1688" s="80">
        <v>12965811</v>
      </c>
      <c r="D1688" s="80">
        <v>13138087</v>
      </c>
      <c r="E1688" s="80">
        <v>172277</v>
      </c>
      <c r="F1688" s="80">
        <v>4385</v>
      </c>
      <c r="G1688" s="80">
        <v>3452</v>
      </c>
      <c r="H1688" s="80">
        <v>933</v>
      </c>
      <c r="I1688" s="80">
        <v>0.21299999999999999</v>
      </c>
      <c r="J1688" s="80" t="s">
        <v>439</v>
      </c>
      <c r="K1688" s="80">
        <v>453</v>
      </c>
      <c r="L1688" s="80">
        <v>0.23200000000000001</v>
      </c>
      <c r="M1688" s="80">
        <v>125</v>
      </c>
      <c r="N1688" s="80">
        <v>0.59199999999999997</v>
      </c>
    </row>
    <row r="1689" spans="1:14" ht="15.75" customHeight="1">
      <c r="A1689" s="80" t="s">
        <v>26</v>
      </c>
      <c r="B1689" s="80" t="s">
        <v>459</v>
      </c>
      <c r="C1689" s="80">
        <v>40024025</v>
      </c>
      <c r="D1689" s="80">
        <v>40038796</v>
      </c>
      <c r="E1689" s="80">
        <v>14772</v>
      </c>
      <c r="F1689" s="80">
        <v>245</v>
      </c>
      <c r="G1689" s="80">
        <v>32</v>
      </c>
      <c r="H1689" s="80">
        <v>213</v>
      </c>
      <c r="I1689" s="80">
        <v>0.86899999999999999</v>
      </c>
      <c r="J1689" s="80" t="s">
        <v>440</v>
      </c>
      <c r="K1689" s="80">
        <v>0</v>
      </c>
      <c r="L1689" s="80" t="s">
        <v>201</v>
      </c>
      <c r="M1689" s="80">
        <v>21</v>
      </c>
      <c r="N1689" s="80">
        <v>0</v>
      </c>
    </row>
    <row r="1690" spans="1:14" ht="15.75" customHeight="1">
      <c r="A1690" s="80" t="s">
        <v>26</v>
      </c>
      <c r="B1690" s="80" t="s">
        <v>460</v>
      </c>
      <c r="C1690" s="80">
        <v>10510000</v>
      </c>
      <c r="D1690" s="80">
        <v>11378057</v>
      </c>
      <c r="E1690" s="80">
        <v>868058</v>
      </c>
      <c r="F1690" s="80">
        <v>10180</v>
      </c>
      <c r="G1690" s="80">
        <v>4872</v>
      </c>
      <c r="H1690" s="80">
        <v>5308</v>
      </c>
      <c r="I1690" s="80">
        <v>0.52100000000000002</v>
      </c>
      <c r="J1690" s="80" t="s">
        <v>439</v>
      </c>
      <c r="K1690" s="80">
        <v>1571</v>
      </c>
      <c r="L1690" s="80">
        <v>0.44500000000000001</v>
      </c>
      <c r="M1690" s="80">
        <v>1801</v>
      </c>
      <c r="N1690" s="80">
        <v>0.63500000000000001</v>
      </c>
    </row>
    <row r="1691" spans="1:14" ht="15.75" customHeight="1">
      <c r="A1691" s="80" t="s">
        <v>26</v>
      </c>
      <c r="B1691" s="80" t="s">
        <v>460</v>
      </c>
      <c r="C1691" s="80">
        <v>11428056</v>
      </c>
      <c r="D1691" s="80">
        <v>11497338</v>
      </c>
      <c r="E1691" s="80">
        <v>69283</v>
      </c>
      <c r="F1691" s="80">
        <v>17</v>
      </c>
      <c r="G1691" s="80">
        <v>12</v>
      </c>
      <c r="H1691" s="80">
        <v>5</v>
      </c>
      <c r="I1691" s="80">
        <v>0.29399999999999998</v>
      </c>
      <c r="J1691" s="80" t="s">
        <v>201</v>
      </c>
      <c r="K1691" s="80">
        <v>2</v>
      </c>
      <c r="L1691" s="80">
        <v>0</v>
      </c>
      <c r="M1691" s="80">
        <v>0</v>
      </c>
      <c r="N1691" s="80" t="s">
        <v>201</v>
      </c>
    </row>
    <row r="1692" spans="1:14" ht="15.75" customHeight="1">
      <c r="A1692" s="80" t="s">
        <v>26</v>
      </c>
      <c r="B1692" s="80" t="s">
        <v>460</v>
      </c>
      <c r="C1692" s="80">
        <v>11547337</v>
      </c>
      <c r="D1692" s="80">
        <v>12903546</v>
      </c>
      <c r="E1692" s="80">
        <v>1356210</v>
      </c>
      <c r="F1692" s="80">
        <v>11310</v>
      </c>
      <c r="G1692" s="80">
        <v>4652</v>
      </c>
      <c r="H1692" s="80">
        <v>6658</v>
      </c>
      <c r="I1692" s="80">
        <v>0.58899999999999997</v>
      </c>
      <c r="J1692" s="80" t="s">
        <v>439</v>
      </c>
      <c r="K1692" s="80">
        <v>1616</v>
      </c>
      <c r="L1692" s="80">
        <v>0.54300000000000004</v>
      </c>
      <c r="M1692" s="80">
        <v>1888</v>
      </c>
      <c r="N1692" s="80">
        <v>0.47399999999999998</v>
      </c>
    </row>
    <row r="1693" spans="1:14" ht="15.75" customHeight="1">
      <c r="A1693" s="80" t="s">
        <v>26</v>
      </c>
      <c r="B1693" s="80" t="s">
        <v>460</v>
      </c>
      <c r="C1693" s="80">
        <v>15665456</v>
      </c>
      <c r="D1693" s="80">
        <v>15831552</v>
      </c>
      <c r="E1693" s="80">
        <v>166097</v>
      </c>
      <c r="F1693" s="80">
        <v>1190</v>
      </c>
      <c r="G1693" s="80">
        <v>858</v>
      </c>
      <c r="H1693" s="80">
        <v>332</v>
      </c>
      <c r="I1693" s="80">
        <v>0.27900000000000003</v>
      </c>
      <c r="J1693" s="80" t="s">
        <v>439</v>
      </c>
      <c r="K1693" s="80">
        <v>44</v>
      </c>
      <c r="L1693" s="80">
        <v>0.56799999999999995</v>
      </c>
      <c r="M1693" s="80">
        <v>8</v>
      </c>
      <c r="N1693" s="80">
        <v>0.125</v>
      </c>
    </row>
    <row r="1694" spans="1:14" ht="15.75" customHeight="1">
      <c r="A1694" s="80" t="s">
        <v>26</v>
      </c>
      <c r="B1694" s="80" t="s">
        <v>460</v>
      </c>
      <c r="C1694" s="80">
        <v>18339129</v>
      </c>
      <c r="D1694" s="80">
        <v>18885770</v>
      </c>
      <c r="E1694" s="80">
        <v>546642</v>
      </c>
      <c r="F1694" s="80">
        <v>386</v>
      </c>
      <c r="G1694" s="80">
        <v>110</v>
      </c>
      <c r="H1694" s="80">
        <v>276</v>
      </c>
      <c r="I1694" s="80">
        <v>0.71499999999999997</v>
      </c>
      <c r="J1694" s="80" t="s">
        <v>439</v>
      </c>
      <c r="K1694" s="80">
        <v>1</v>
      </c>
      <c r="L1694" s="80">
        <v>1</v>
      </c>
      <c r="M1694" s="80">
        <v>10</v>
      </c>
      <c r="N1694" s="80">
        <v>0.4</v>
      </c>
    </row>
    <row r="1695" spans="1:14" ht="15.75" customHeight="1">
      <c r="A1695" s="80" t="s">
        <v>26</v>
      </c>
      <c r="B1695" s="80" t="s">
        <v>460</v>
      </c>
      <c r="C1695" s="80">
        <v>21113235</v>
      </c>
      <c r="D1695" s="80">
        <v>21331343</v>
      </c>
      <c r="E1695" s="80">
        <v>218109</v>
      </c>
      <c r="F1695" s="80">
        <v>449</v>
      </c>
      <c r="G1695" s="80">
        <v>285</v>
      </c>
      <c r="H1695" s="80">
        <v>164</v>
      </c>
      <c r="I1695" s="80">
        <v>0.36499999999999999</v>
      </c>
      <c r="J1695" s="80" t="s">
        <v>439</v>
      </c>
      <c r="K1695" s="80">
        <v>21</v>
      </c>
      <c r="L1695" s="80">
        <v>0.76200000000000001</v>
      </c>
      <c r="M1695" s="80">
        <v>7</v>
      </c>
      <c r="N1695" s="80">
        <v>0</v>
      </c>
    </row>
    <row r="1696" spans="1:14" ht="15.75" customHeight="1">
      <c r="A1696" s="80" t="s">
        <v>26</v>
      </c>
      <c r="B1696" s="80" t="s">
        <v>460</v>
      </c>
      <c r="C1696" s="80">
        <v>21382784</v>
      </c>
      <c r="D1696" s="80">
        <v>21442146</v>
      </c>
      <c r="E1696" s="80">
        <v>59363</v>
      </c>
      <c r="F1696" s="80">
        <v>121</v>
      </c>
      <c r="G1696" s="80">
        <v>60</v>
      </c>
      <c r="H1696" s="80">
        <v>61</v>
      </c>
      <c r="I1696" s="80">
        <v>0.504</v>
      </c>
      <c r="J1696" s="80" t="s">
        <v>439</v>
      </c>
      <c r="K1696" s="80">
        <v>0</v>
      </c>
      <c r="L1696" s="80" t="s">
        <v>201</v>
      </c>
      <c r="M1696" s="80">
        <v>3</v>
      </c>
      <c r="N1696" s="80">
        <v>0</v>
      </c>
    </row>
    <row r="1697" spans="1:14" ht="15.75" customHeight="1">
      <c r="A1697" s="80" t="s">
        <v>26</v>
      </c>
      <c r="B1697" s="80" t="s">
        <v>460</v>
      </c>
      <c r="C1697" s="80">
        <v>21442965</v>
      </c>
      <c r="D1697" s="80">
        <v>21496091</v>
      </c>
      <c r="E1697" s="80">
        <v>53127</v>
      </c>
      <c r="F1697" s="80">
        <v>258</v>
      </c>
      <c r="G1697" s="80">
        <v>15</v>
      </c>
      <c r="H1697" s="80">
        <v>243</v>
      </c>
      <c r="I1697" s="80">
        <v>0.94199999999999995</v>
      </c>
      <c r="J1697" s="80" t="s">
        <v>440</v>
      </c>
      <c r="K1697" s="80">
        <v>0</v>
      </c>
      <c r="L1697" s="80" t="s">
        <v>201</v>
      </c>
      <c r="M1697" s="80">
        <v>25</v>
      </c>
      <c r="N1697" s="80">
        <v>0.44</v>
      </c>
    </row>
    <row r="1698" spans="1:14" ht="15.75" customHeight="1">
      <c r="A1698" s="80" t="s">
        <v>26</v>
      </c>
      <c r="B1698" s="80" t="s">
        <v>460</v>
      </c>
      <c r="C1698" s="80">
        <v>23949470</v>
      </c>
      <c r="D1698" s="80">
        <v>23963321</v>
      </c>
      <c r="E1698" s="80">
        <v>13852</v>
      </c>
      <c r="F1698" s="80">
        <v>69</v>
      </c>
      <c r="G1698" s="80">
        <v>42</v>
      </c>
      <c r="H1698" s="80">
        <v>27</v>
      </c>
      <c r="I1698" s="80">
        <v>0.39100000000000001</v>
      </c>
      <c r="J1698" s="80" t="s">
        <v>439</v>
      </c>
      <c r="K1698" s="80">
        <v>16</v>
      </c>
      <c r="L1698" s="80">
        <v>0</v>
      </c>
      <c r="M1698" s="80">
        <v>9</v>
      </c>
      <c r="N1698" s="80">
        <v>1</v>
      </c>
    </row>
    <row r="1699" spans="1:14" ht="15.75" customHeight="1">
      <c r="A1699" s="80" t="s">
        <v>40</v>
      </c>
      <c r="B1699" s="80" t="s">
        <v>438</v>
      </c>
      <c r="C1699" s="80">
        <v>10408</v>
      </c>
      <c r="D1699" s="80">
        <v>634397</v>
      </c>
      <c r="E1699" s="80">
        <v>623990</v>
      </c>
      <c r="F1699" s="80">
        <v>1423</v>
      </c>
      <c r="G1699" s="80">
        <v>814</v>
      </c>
      <c r="H1699" s="80">
        <v>609</v>
      </c>
      <c r="I1699" s="80">
        <v>0.42799999999999999</v>
      </c>
      <c r="J1699" s="80" t="s">
        <v>439</v>
      </c>
      <c r="K1699" s="80">
        <v>43</v>
      </c>
      <c r="L1699" s="80">
        <v>0.32600000000000001</v>
      </c>
      <c r="M1699" s="80">
        <v>45</v>
      </c>
      <c r="N1699" s="80">
        <v>0.57799999999999996</v>
      </c>
    </row>
    <row r="1700" spans="1:14" ht="15.75" customHeight="1">
      <c r="A1700" s="80" t="s">
        <v>40</v>
      </c>
      <c r="B1700" s="80" t="s">
        <v>438</v>
      </c>
      <c r="C1700" s="80">
        <v>13157977</v>
      </c>
      <c r="D1700" s="80">
        <v>13320983</v>
      </c>
      <c r="E1700" s="80">
        <v>163007</v>
      </c>
      <c r="F1700" s="80">
        <v>684</v>
      </c>
      <c r="G1700" s="80">
        <v>363</v>
      </c>
      <c r="H1700" s="80">
        <v>321</v>
      </c>
      <c r="I1700" s="80">
        <v>0.46899999999999997</v>
      </c>
      <c r="J1700" s="80" t="s">
        <v>439</v>
      </c>
      <c r="K1700" s="80">
        <v>16</v>
      </c>
      <c r="L1700" s="80">
        <v>0.68799999999999994</v>
      </c>
      <c r="M1700" s="80">
        <v>21</v>
      </c>
      <c r="N1700" s="80">
        <v>0.23799999999999999</v>
      </c>
    </row>
    <row r="1701" spans="1:14" ht="15.75" customHeight="1">
      <c r="A1701" s="80" t="s">
        <v>40</v>
      </c>
      <c r="B1701" s="80" t="s">
        <v>438</v>
      </c>
      <c r="C1701" s="80">
        <v>16549762</v>
      </c>
      <c r="D1701" s="80">
        <v>16948282</v>
      </c>
      <c r="E1701" s="80">
        <v>398521</v>
      </c>
      <c r="F1701" s="80">
        <v>7697</v>
      </c>
      <c r="G1701" s="80">
        <v>4096</v>
      </c>
      <c r="H1701" s="80">
        <v>3601</v>
      </c>
      <c r="I1701" s="80">
        <v>0.46800000000000003</v>
      </c>
      <c r="J1701" s="80" t="s">
        <v>439</v>
      </c>
      <c r="K1701" s="80">
        <v>356</v>
      </c>
      <c r="L1701" s="80">
        <v>0.53400000000000003</v>
      </c>
      <c r="M1701" s="80">
        <v>171</v>
      </c>
      <c r="N1701" s="80">
        <v>0.52600000000000002</v>
      </c>
    </row>
    <row r="1702" spans="1:14" ht="15.75" customHeight="1">
      <c r="A1702" s="80" t="s">
        <v>40</v>
      </c>
      <c r="B1702" s="80" t="s">
        <v>438</v>
      </c>
      <c r="C1702" s="80">
        <v>120319721</v>
      </c>
      <c r="D1702" s="80">
        <v>120586385</v>
      </c>
      <c r="E1702" s="80">
        <v>266665</v>
      </c>
      <c r="F1702" s="80">
        <v>1265</v>
      </c>
      <c r="G1702" s="80">
        <v>63</v>
      </c>
      <c r="H1702" s="80">
        <v>1202</v>
      </c>
      <c r="I1702" s="80">
        <v>0.95</v>
      </c>
      <c r="J1702" s="80" t="s">
        <v>440</v>
      </c>
      <c r="K1702" s="80">
        <v>5</v>
      </c>
      <c r="L1702" s="80">
        <v>0.6</v>
      </c>
      <c r="M1702" s="80">
        <v>64</v>
      </c>
      <c r="N1702" s="80">
        <v>0.60899999999999999</v>
      </c>
    </row>
    <row r="1703" spans="1:14" ht="15.75" customHeight="1">
      <c r="A1703" s="80" t="s">
        <v>40</v>
      </c>
      <c r="B1703" s="80" t="s">
        <v>438</v>
      </c>
      <c r="C1703" s="80">
        <v>120625040</v>
      </c>
      <c r="D1703" s="80">
        <v>120675556</v>
      </c>
      <c r="E1703" s="80">
        <v>50517</v>
      </c>
      <c r="F1703" s="80">
        <v>91</v>
      </c>
      <c r="G1703" s="80">
        <v>16</v>
      </c>
      <c r="H1703" s="80">
        <v>75</v>
      </c>
      <c r="I1703" s="80">
        <v>0.82399999999999995</v>
      </c>
      <c r="J1703" s="80" t="s">
        <v>440</v>
      </c>
      <c r="K1703" s="80">
        <v>0</v>
      </c>
      <c r="L1703" s="80" t="s">
        <v>201</v>
      </c>
      <c r="M1703" s="80">
        <v>2</v>
      </c>
      <c r="N1703" s="80">
        <v>1</v>
      </c>
    </row>
    <row r="1704" spans="1:14" ht="15.75" customHeight="1">
      <c r="A1704" s="80" t="s">
        <v>40</v>
      </c>
      <c r="B1704" s="80" t="s">
        <v>438</v>
      </c>
      <c r="C1704" s="80">
        <v>121971516</v>
      </c>
      <c r="D1704" s="80">
        <v>122503144</v>
      </c>
      <c r="E1704" s="80">
        <v>531629</v>
      </c>
      <c r="F1704" s="80">
        <v>830</v>
      </c>
      <c r="G1704" s="80">
        <v>7</v>
      </c>
      <c r="H1704" s="80">
        <v>823</v>
      </c>
      <c r="I1704" s="80">
        <v>0.99199999999999999</v>
      </c>
      <c r="J1704" s="80" t="s">
        <v>440</v>
      </c>
      <c r="K1704" s="80">
        <v>1</v>
      </c>
      <c r="L1704" s="80">
        <v>1</v>
      </c>
      <c r="M1704" s="80">
        <v>26</v>
      </c>
      <c r="N1704" s="80">
        <v>0.53800000000000003</v>
      </c>
    </row>
    <row r="1705" spans="1:14" ht="15.75" customHeight="1">
      <c r="A1705" s="80" t="s">
        <v>40</v>
      </c>
      <c r="B1705" s="80" t="s">
        <v>438</v>
      </c>
      <c r="C1705" s="80">
        <v>122503374</v>
      </c>
      <c r="D1705" s="80">
        <v>124784362</v>
      </c>
      <c r="E1705" s="80">
        <v>2280989</v>
      </c>
      <c r="F1705" s="80">
        <v>22871</v>
      </c>
      <c r="G1705" s="80">
        <v>15669</v>
      </c>
      <c r="H1705" s="80">
        <v>7202</v>
      </c>
      <c r="I1705" s="80">
        <v>0.315</v>
      </c>
      <c r="J1705" s="80" t="s">
        <v>439</v>
      </c>
      <c r="K1705" s="80">
        <v>420</v>
      </c>
      <c r="L1705" s="80">
        <v>0.58299999999999996</v>
      </c>
      <c r="M1705" s="80">
        <v>118</v>
      </c>
      <c r="N1705" s="80">
        <v>0.65300000000000002</v>
      </c>
    </row>
    <row r="1706" spans="1:14" ht="15.75" customHeight="1">
      <c r="A1706" s="80" t="s">
        <v>40</v>
      </c>
      <c r="B1706" s="80" t="s">
        <v>438</v>
      </c>
      <c r="C1706" s="80">
        <v>124786678</v>
      </c>
      <c r="D1706" s="80">
        <v>124932677</v>
      </c>
      <c r="E1706" s="80">
        <v>146000</v>
      </c>
      <c r="F1706" s="80">
        <v>1516</v>
      </c>
      <c r="G1706" s="80">
        <v>13</v>
      </c>
      <c r="H1706" s="80">
        <v>1503</v>
      </c>
      <c r="I1706" s="80">
        <v>0.99099999999999999</v>
      </c>
      <c r="J1706" s="80" t="s">
        <v>440</v>
      </c>
      <c r="K1706" s="80">
        <v>0</v>
      </c>
      <c r="L1706" s="80" t="s">
        <v>201</v>
      </c>
      <c r="M1706" s="80">
        <v>33</v>
      </c>
      <c r="N1706" s="80">
        <v>0.69699999999999995</v>
      </c>
    </row>
    <row r="1707" spans="1:14" ht="15.75" customHeight="1">
      <c r="A1707" s="80" t="s">
        <v>40</v>
      </c>
      <c r="B1707" s="80" t="s">
        <v>438</v>
      </c>
      <c r="C1707" s="80">
        <v>125079509</v>
      </c>
      <c r="D1707" s="80">
        <v>125085625</v>
      </c>
      <c r="E1707" s="80">
        <v>6117</v>
      </c>
      <c r="F1707" s="80">
        <v>190</v>
      </c>
      <c r="G1707" s="80">
        <v>138</v>
      </c>
      <c r="H1707" s="80">
        <v>52</v>
      </c>
      <c r="I1707" s="80">
        <v>0.27400000000000002</v>
      </c>
      <c r="J1707" s="80" t="s">
        <v>439</v>
      </c>
      <c r="K1707" s="80">
        <v>76</v>
      </c>
      <c r="L1707" s="80">
        <v>0.27600000000000002</v>
      </c>
      <c r="M1707" s="80">
        <v>17</v>
      </c>
      <c r="N1707" s="80">
        <v>0.94099999999999995</v>
      </c>
    </row>
    <row r="1708" spans="1:14" ht="15.75" customHeight="1">
      <c r="A1708" s="80" t="s">
        <v>40</v>
      </c>
      <c r="B1708" s="80" t="s">
        <v>438</v>
      </c>
      <c r="C1708" s="80">
        <v>125162235</v>
      </c>
      <c r="D1708" s="80">
        <v>125171039</v>
      </c>
      <c r="E1708" s="80">
        <v>8805</v>
      </c>
      <c r="F1708" s="80">
        <v>277</v>
      </c>
      <c r="G1708" s="80">
        <v>193</v>
      </c>
      <c r="H1708" s="80">
        <v>84</v>
      </c>
      <c r="I1708" s="80">
        <v>0.30299999999999999</v>
      </c>
      <c r="J1708" s="80" t="s">
        <v>439</v>
      </c>
      <c r="K1708" s="80">
        <v>77</v>
      </c>
      <c r="L1708" s="80">
        <v>0.74</v>
      </c>
      <c r="M1708" s="80">
        <v>47</v>
      </c>
      <c r="N1708" s="80">
        <v>0.36199999999999999</v>
      </c>
    </row>
    <row r="1709" spans="1:14" ht="15.75" customHeight="1">
      <c r="A1709" s="80" t="s">
        <v>40</v>
      </c>
      <c r="B1709" s="80" t="s">
        <v>438</v>
      </c>
      <c r="C1709" s="80">
        <v>125178761</v>
      </c>
      <c r="D1709" s="80">
        <v>125181028</v>
      </c>
      <c r="E1709" s="80">
        <v>2268</v>
      </c>
      <c r="F1709" s="80">
        <v>5265</v>
      </c>
      <c r="G1709" s="80">
        <v>495</v>
      </c>
      <c r="H1709" s="80">
        <v>4770</v>
      </c>
      <c r="I1709" s="80">
        <v>0.90600000000000003</v>
      </c>
      <c r="J1709" s="80" t="s">
        <v>440</v>
      </c>
      <c r="K1709" s="80">
        <v>0</v>
      </c>
      <c r="L1709" s="80" t="s">
        <v>201</v>
      </c>
      <c r="M1709" s="80">
        <v>0</v>
      </c>
      <c r="N1709" s="80" t="s">
        <v>201</v>
      </c>
    </row>
    <row r="1710" spans="1:14" ht="15.75" customHeight="1">
      <c r="A1710" s="80" t="s">
        <v>40</v>
      </c>
      <c r="B1710" s="80" t="s">
        <v>438</v>
      </c>
      <c r="C1710" s="80">
        <v>125181078</v>
      </c>
      <c r="D1710" s="80">
        <v>125183232</v>
      </c>
      <c r="E1710" s="80">
        <v>2155</v>
      </c>
      <c r="F1710" s="80">
        <v>1661</v>
      </c>
      <c r="G1710" s="80">
        <v>370</v>
      </c>
      <c r="H1710" s="80">
        <v>1291</v>
      </c>
      <c r="I1710" s="80">
        <v>0.77700000000000002</v>
      </c>
      <c r="J1710" s="80" t="s">
        <v>439</v>
      </c>
      <c r="K1710" s="80">
        <v>0</v>
      </c>
      <c r="L1710" s="80" t="s">
        <v>201</v>
      </c>
      <c r="M1710" s="80">
        <v>0</v>
      </c>
      <c r="N1710" s="80" t="s">
        <v>201</v>
      </c>
    </row>
    <row r="1711" spans="1:14" ht="15.75" customHeight="1">
      <c r="A1711" s="80" t="s">
        <v>40</v>
      </c>
      <c r="B1711" s="80" t="s">
        <v>438</v>
      </c>
      <c r="C1711" s="80">
        <v>143184587</v>
      </c>
      <c r="D1711" s="80">
        <v>143207216</v>
      </c>
      <c r="E1711" s="80">
        <v>22630</v>
      </c>
      <c r="F1711" s="80">
        <v>1897</v>
      </c>
      <c r="G1711" s="80">
        <v>1475</v>
      </c>
      <c r="H1711" s="80">
        <v>422</v>
      </c>
      <c r="I1711" s="80">
        <v>0.222</v>
      </c>
      <c r="J1711" s="80" t="s">
        <v>439</v>
      </c>
      <c r="K1711" s="80">
        <v>30</v>
      </c>
      <c r="L1711" s="80">
        <v>0.46700000000000003</v>
      </c>
      <c r="M1711" s="80">
        <v>5</v>
      </c>
      <c r="N1711" s="80">
        <v>0.6</v>
      </c>
    </row>
    <row r="1712" spans="1:14" ht="15.75" customHeight="1">
      <c r="A1712" s="80" t="s">
        <v>40</v>
      </c>
      <c r="B1712" s="80" t="s">
        <v>438</v>
      </c>
      <c r="C1712" s="80">
        <v>143208401</v>
      </c>
      <c r="D1712" s="80">
        <v>143211317</v>
      </c>
      <c r="E1712" s="80">
        <v>2917</v>
      </c>
      <c r="F1712" s="80">
        <v>184</v>
      </c>
      <c r="G1712" s="80">
        <v>28</v>
      </c>
      <c r="H1712" s="80">
        <v>156</v>
      </c>
      <c r="I1712" s="80">
        <v>0.84799999999999998</v>
      </c>
      <c r="J1712" s="80" t="s">
        <v>440</v>
      </c>
      <c r="K1712" s="80">
        <v>0</v>
      </c>
      <c r="L1712" s="80" t="s">
        <v>201</v>
      </c>
      <c r="M1712" s="80">
        <v>13</v>
      </c>
      <c r="N1712" s="80">
        <v>0.23100000000000001</v>
      </c>
    </row>
    <row r="1713" spans="1:14" ht="15.75" customHeight="1">
      <c r="A1713" s="80" t="s">
        <v>40</v>
      </c>
      <c r="B1713" s="80" t="s">
        <v>438</v>
      </c>
      <c r="C1713" s="80">
        <v>143243054</v>
      </c>
      <c r="D1713" s="80">
        <v>143258973</v>
      </c>
      <c r="E1713" s="80">
        <v>15920</v>
      </c>
      <c r="F1713" s="80">
        <v>2357</v>
      </c>
      <c r="G1713" s="80">
        <v>432</v>
      </c>
      <c r="H1713" s="80">
        <v>1925</v>
      </c>
      <c r="I1713" s="80">
        <v>0.81699999999999995</v>
      </c>
      <c r="J1713" s="80" t="s">
        <v>440</v>
      </c>
      <c r="K1713" s="80">
        <v>1</v>
      </c>
      <c r="L1713" s="80">
        <v>0</v>
      </c>
      <c r="M1713" s="80">
        <v>9</v>
      </c>
      <c r="N1713" s="80">
        <v>0.77800000000000002</v>
      </c>
    </row>
    <row r="1714" spans="1:14" ht="15.75" customHeight="1">
      <c r="A1714" s="80" t="s">
        <v>40</v>
      </c>
      <c r="B1714" s="80" t="s">
        <v>438</v>
      </c>
      <c r="C1714" s="80">
        <v>144100629</v>
      </c>
      <c r="D1714" s="80">
        <v>144111844</v>
      </c>
      <c r="E1714" s="80">
        <v>11216</v>
      </c>
      <c r="F1714" s="80">
        <v>926</v>
      </c>
      <c r="G1714" s="80">
        <v>595</v>
      </c>
      <c r="H1714" s="80">
        <v>331</v>
      </c>
      <c r="I1714" s="80">
        <v>0.35699999999999998</v>
      </c>
      <c r="J1714" s="80" t="s">
        <v>439</v>
      </c>
      <c r="K1714" s="80">
        <v>31</v>
      </c>
      <c r="L1714" s="80">
        <v>0.64500000000000002</v>
      </c>
      <c r="M1714" s="80">
        <v>13</v>
      </c>
      <c r="N1714" s="80">
        <v>0.61499999999999999</v>
      </c>
    </row>
    <row r="1715" spans="1:14" ht="15.75" customHeight="1">
      <c r="A1715" s="80" t="s">
        <v>40</v>
      </c>
      <c r="B1715" s="80" t="s">
        <v>438</v>
      </c>
      <c r="C1715" s="80">
        <v>144396405</v>
      </c>
      <c r="D1715" s="80">
        <v>144577846</v>
      </c>
      <c r="E1715" s="80">
        <v>181442</v>
      </c>
      <c r="F1715" s="80">
        <v>1091</v>
      </c>
      <c r="G1715" s="80">
        <v>52</v>
      </c>
      <c r="H1715" s="80">
        <v>1039</v>
      </c>
      <c r="I1715" s="80">
        <v>0.95199999999999996</v>
      </c>
      <c r="J1715" s="80" t="s">
        <v>440</v>
      </c>
      <c r="K1715" s="80">
        <v>2</v>
      </c>
      <c r="L1715" s="80">
        <v>1</v>
      </c>
      <c r="M1715" s="80">
        <v>19</v>
      </c>
      <c r="N1715" s="80">
        <v>0.36799999999999999</v>
      </c>
    </row>
    <row r="1716" spans="1:14" ht="15.75" customHeight="1">
      <c r="A1716" s="80" t="s">
        <v>40</v>
      </c>
      <c r="B1716" s="80" t="s">
        <v>438</v>
      </c>
      <c r="C1716" s="80">
        <v>146135555</v>
      </c>
      <c r="D1716" s="80">
        <v>146308354</v>
      </c>
      <c r="E1716" s="80">
        <v>172800</v>
      </c>
      <c r="F1716" s="80">
        <v>255</v>
      </c>
      <c r="G1716" s="80">
        <v>171</v>
      </c>
      <c r="H1716" s="80">
        <v>84</v>
      </c>
      <c r="I1716" s="80">
        <v>0.32900000000000001</v>
      </c>
      <c r="J1716" s="80" t="s">
        <v>439</v>
      </c>
      <c r="K1716" s="80">
        <v>9</v>
      </c>
      <c r="L1716" s="80">
        <v>0.55600000000000005</v>
      </c>
      <c r="M1716" s="80">
        <v>0</v>
      </c>
      <c r="N1716" s="80" t="s">
        <v>201</v>
      </c>
    </row>
    <row r="1717" spans="1:14" ht="15.75" customHeight="1">
      <c r="A1717" s="80" t="s">
        <v>40</v>
      </c>
      <c r="B1717" s="80" t="s">
        <v>438</v>
      </c>
      <c r="C1717" s="80">
        <v>146308450</v>
      </c>
      <c r="D1717" s="80">
        <v>148189915</v>
      </c>
      <c r="E1717" s="80">
        <v>1881466</v>
      </c>
      <c r="F1717" s="80">
        <v>16178</v>
      </c>
      <c r="G1717" s="80">
        <v>420</v>
      </c>
      <c r="H1717" s="80">
        <v>15758</v>
      </c>
      <c r="I1717" s="80">
        <v>0.97399999999999998</v>
      </c>
      <c r="J1717" s="80" t="s">
        <v>440</v>
      </c>
      <c r="K1717" s="80">
        <v>34</v>
      </c>
      <c r="L1717" s="80">
        <v>0.70599999999999996</v>
      </c>
      <c r="M1717" s="80">
        <v>2281</v>
      </c>
      <c r="N1717" s="80">
        <v>0.49299999999999999</v>
      </c>
    </row>
    <row r="1718" spans="1:14" ht="15.75" customHeight="1">
      <c r="A1718" s="80" t="s">
        <v>40</v>
      </c>
      <c r="B1718" s="80" t="s">
        <v>438</v>
      </c>
      <c r="C1718" s="80">
        <v>148191368</v>
      </c>
      <c r="D1718" s="80">
        <v>148240238</v>
      </c>
      <c r="E1718" s="80">
        <v>48871</v>
      </c>
      <c r="F1718" s="80">
        <v>109</v>
      </c>
      <c r="G1718" s="80">
        <v>32</v>
      </c>
      <c r="H1718" s="80">
        <v>77</v>
      </c>
      <c r="I1718" s="80">
        <v>0.70599999999999996</v>
      </c>
      <c r="J1718" s="80" t="s">
        <v>439</v>
      </c>
      <c r="K1718" s="80">
        <v>2</v>
      </c>
      <c r="L1718" s="80">
        <v>1</v>
      </c>
      <c r="M1718" s="80">
        <v>8</v>
      </c>
      <c r="N1718" s="80">
        <v>0.375</v>
      </c>
    </row>
    <row r="1719" spans="1:14" ht="15.75" customHeight="1">
      <c r="A1719" s="80" t="s">
        <v>40</v>
      </c>
      <c r="B1719" s="80" t="s">
        <v>438</v>
      </c>
      <c r="C1719" s="80">
        <v>148241205</v>
      </c>
      <c r="D1719" s="80">
        <v>148610434</v>
      </c>
      <c r="E1719" s="80">
        <v>369230</v>
      </c>
      <c r="F1719" s="80">
        <v>2938</v>
      </c>
      <c r="G1719" s="80">
        <v>172</v>
      </c>
      <c r="H1719" s="80">
        <v>2766</v>
      </c>
      <c r="I1719" s="80">
        <v>0.94099999999999995</v>
      </c>
      <c r="J1719" s="80" t="s">
        <v>440</v>
      </c>
      <c r="K1719" s="80">
        <v>9</v>
      </c>
      <c r="L1719" s="80">
        <v>0.66700000000000004</v>
      </c>
      <c r="M1719" s="80">
        <v>264</v>
      </c>
      <c r="N1719" s="80">
        <v>0.496</v>
      </c>
    </row>
    <row r="1720" spans="1:14" ht="15.75" customHeight="1">
      <c r="A1720" s="80" t="s">
        <v>40</v>
      </c>
      <c r="B1720" s="80" t="s">
        <v>438</v>
      </c>
      <c r="C1720" s="80">
        <v>148613344</v>
      </c>
      <c r="D1720" s="80">
        <v>148889299</v>
      </c>
      <c r="E1720" s="80">
        <v>275956</v>
      </c>
      <c r="F1720" s="80">
        <v>214</v>
      </c>
      <c r="G1720" s="80">
        <v>88</v>
      </c>
      <c r="H1720" s="80">
        <v>126</v>
      </c>
      <c r="I1720" s="80">
        <v>0.58899999999999997</v>
      </c>
      <c r="J1720" s="80" t="s">
        <v>439</v>
      </c>
      <c r="K1720" s="80">
        <v>3</v>
      </c>
      <c r="L1720" s="80">
        <v>0</v>
      </c>
      <c r="M1720" s="80">
        <v>2</v>
      </c>
      <c r="N1720" s="80">
        <v>0.5</v>
      </c>
    </row>
    <row r="1721" spans="1:14" ht="15.75" customHeight="1">
      <c r="A1721" s="80" t="s">
        <v>40</v>
      </c>
      <c r="B1721" s="80" t="s">
        <v>438</v>
      </c>
      <c r="C1721" s="80">
        <v>148891846</v>
      </c>
      <c r="D1721" s="80">
        <v>149229929</v>
      </c>
      <c r="E1721" s="80">
        <v>338084</v>
      </c>
      <c r="F1721" s="80">
        <v>1729</v>
      </c>
      <c r="G1721" s="80">
        <v>204</v>
      </c>
      <c r="H1721" s="80">
        <v>1525</v>
      </c>
      <c r="I1721" s="80">
        <v>0.88200000000000001</v>
      </c>
      <c r="J1721" s="80" t="s">
        <v>440</v>
      </c>
      <c r="K1721" s="80">
        <v>13</v>
      </c>
      <c r="L1721" s="80">
        <v>0.69199999999999995</v>
      </c>
      <c r="M1721" s="80">
        <v>109</v>
      </c>
      <c r="N1721" s="80">
        <v>0.52300000000000002</v>
      </c>
    </row>
    <row r="1722" spans="1:14" ht="15.75" customHeight="1">
      <c r="A1722" s="80" t="s">
        <v>40</v>
      </c>
      <c r="B1722" s="80" t="s">
        <v>438</v>
      </c>
      <c r="C1722" s="80">
        <v>224011706</v>
      </c>
      <c r="D1722" s="80">
        <v>224016894</v>
      </c>
      <c r="E1722" s="80">
        <v>5189</v>
      </c>
      <c r="F1722" s="80">
        <v>387</v>
      </c>
      <c r="G1722" s="80">
        <v>280</v>
      </c>
      <c r="H1722" s="80">
        <v>107</v>
      </c>
      <c r="I1722" s="80">
        <v>0.27600000000000002</v>
      </c>
      <c r="J1722" s="80" t="s">
        <v>439</v>
      </c>
      <c r="K1722" s="80">
        <v>0</v>
      </c>
      <c r="L1722" s="80" t="s">
        <v>201</v>
      </c>
      <c r="M1722" s="80">
        <v>0</v>
      </c>
      <c r="N1722" s="80" t="s">
        <v>201</v>
      </c>
    </row>
    <row r="1723" spans="1:14" ht="15.75" customHeight="1">
      <c r="A1723" s="80" t="s">
        <v>40</v>
      </c>
      <c r="B1723" s="80" t="s">
        <v>438</v>
      </c>
      <c r="C1723" s="80">
        <v>248519447</v>
      </c>
      <c r="D1723" s="80">
        <v>248530939</v>
      </c>
      <c r="E1723" s="80">
        <v>11493</v>
      </c>
      <c r="F1723" s="80">
        <v>90</v>
      </c>
      <c r="G1723" s="80">
        <v>1</v>
      </c>
      <c r="H1723" s="80">
        <v>89</v>
      </c>
      <c r="I1723" s="80">
        <v>0.98899999999999999</v>
      </c>
      <c r="J1723" s="80" t="s">
        <v>440</v>
      </c>
      <c r="K1723" s="80">
        <v>0</v>
      </c>
      <c r="L1723" s="80" t="s">
        <v>201</v>
      </c>
      <c r="M1723" s="80">
        <v>20</v>
      </c>
      <c r="N1723" s="80">
        <v>0.45</v>
      </c>
    </row>
    <row r="1724" spans="1:14" ht="15.75" customHeight="1">
      <c r="A1724" s="80" t="s">
        <v>40</v>
      </c>
      <c r="B1724" s="80" t="s">
        <v>441</v>
      </c>
      <c r="C1724" s="80">
        <v>88855217</v>
      </c>
      <c r="D1724" s="80">
        <v>88895367</v>
      </c>
      <c r="E1724" s="80">
        <v>40151</v>
      </c>
      <c r="F1724" s="80">
        <v>237</v>
      </c>
      <c r="G1724" s="80">
        <v>136</v>
      </c>
      <c r="H1724" s="80">
        <v>101</v>
      </c>
      <c r="I1724" s="80">
        <v>0.42599999999999999</v>
      </c>
      <c r="J1724" s="80" t="s">
        <v>439</v>
      </c>
      <c r="K1724" s="80">
        <v>30</v>
      </c>
      <c r="L1724" s="80">
        <v>0.2</v>
      </c>
      <c r="M1724" s="80">
        <v>18</v>
      </c>
      <c r="N1724" s="80">
        <v>1</v>
      </c>
    </row>
    <row r="1725" spans="1:14" ht="15.75" customHeight="1">
      <c r="A1725" s="80" t="s">
        <v>40</v>
      </c>
      <c r="B1725" s="80" t="s">
        <v>441</v>
      </c>
      <c r="C1725" s="80">
        <v>89032595</v>
      </c>
      <c r="D1725" s="80">
        <v>89061774</v>
      </c>
      <c r="E1725" s="80">
        <v>29180</v>
      </c>
      <c r="F1725" s="80">
        <v>306</v>
      </c>
      <c r="G1725" s="80">
        <v>179</v>
      </c>
      <c r="H1725" s="80">
        <v>127</v>
      </c>
      <c r="I1725" s="80">
        <v>0.41499999999999998</v>
      </c>
      <c r="J1725" s="80" t="s">
        <v>439</v>
      </c>
      <c r="K1725" s="80">
        <v>39</v>
      </c>
      <c r="L1725" s="80">
        <v>0.33300000000000002</v>
      </c>
      <c r="M1725" s="80">
        <v>17</v>
      </c>
      <c r="N1725" s="80">
        <v>0.52900000000000003</v>
      </c>
    </row>
    <row r="1726" spans="1:14" ht="15.75" customHeight="1">
      <c r="A1726" s="80" t="s">
        <v>40</v>
      </c>
      <c r="B1726" s="80" t="s">
        <v>441</v>
      </c>
      <c r="C1726" s="80">
        <v>89530680</v>
      </c>
      <c r="D1726" s="80">
        <v>89826271</v>
      </c>
      <c r="E1726" s="80">
        <v>295592</v>
      </c>
      <c r="F1726" s="80">
        <v>3529</v>
      </c>
      <c r="G1726" s="80">
        <v>1817</v>
      </c>
      <c r="H1726" s="80">
        <v>1712</v>
      </c>
      <c r="I1726" s="80">
        <v>0.48499999999999999</v>
      </c>
      <c r="J1726" s="80" t="s">
        <v>439</v>
      </c>
      <c r="K1726" s="80">
        <v>166</v>
      </c>
      <c r="L1726" s="80">
        <v>0.44600000000000001</v>
      </c>
      <c r="M1726" s="80">
        <v>181</v>
      </c>
      <c r="N1726" s="80">
        <v>0.442</v>
      </c>
    </row>
    <row r="1727" spans="1:14" ht="15.75" customHeight="1">
      <c r="A1727" s="80" t="s">
        <v>40</v>
      </c>
      <c r="B1727" s="80" t="s">
        <v>441</v>
      </c>
      <c r="C1727" s="80">
        <v>89826289</v>
      </c>
      <c r="D1727" s="80">
        <v>89855963</v>
      </c>
      <c r="E1727" s="80">
        <v>29675</v>
      </c>
      <c r="F1727" s="80">
        <v>4207</v>
      </c>
      <c r="G1727" s="80">
        <v>2116</v>
      </c>
      <c r="H1727" s="80">
        <v>2091</v>
      </c>
      <c r="I1727" s="80">
        <v>0.497</v>
      </c>
      <c r="J1727" s="80" t="s">
        <v>439</v>
      </c>
      <c r="K1727" s="80">
        <v>207</v>
      </c>
      <c r="L1727" s="80">
        <v>0.314</v>
      </c>
      <c r="M1727" s="80">
        <v>189</v>
      </c>
      <c r="N1727" s="80">
        <v>0.434</v>
      </c>
    </row>
    <row r="1728" spans="1:14" ht="15.75" customHeight="1">
      <c r="A1728" s="80" t="s">
        <v>40</v>
      </c>
      <c r="B1728" s="80" t="s">
        <v>441</v>
      </c>
      <c r="C1728" s="80">
        <v>90222157</v>
      </c>
      <c r="D1728" s="80">
        <v>90402512</v>
      </c>
      <c r="E1728" s="80">
        <v>180356</v>
      </c>
      <c r="F1728" s="80">
        <v>7508</v>
      </c>
      <c r="G1728" s="80">
        <v>2875</v>
      </c>
      <c r="H1728" s="80">
        <v>4633</v>
      </c>
      <c r="I1728" s="80">
        <v>0.61699999999999999</v>
      </c>
      <c r="J1728" s="80" t="s">
        <v>439</v>
      </c>
      <c r="K1728" s="80">
        <v>263</v>
      </c>
      <c r="L1728" s="80">
        <v>0.16</v>
      </c>
      <c r="M1728" s="80">
        <v>515</v>
      </c>
      <c r="N1728" s="80">
        <v>0.17899999999999999</v>
      </c>
    </row>
    <row r="1729" spans="1:14" ht="15.75" customHeight="1">
      <c r="A1729" s="80" t="s">
        <v>40</v>
      </c>
      <c r="B1729" s="80" t="s">
        <v>441</v>
      </c>
      <c r="C1729" s="80">
        <v>91402511</v>
      </c>
      <c r="D1729" s="80">
        <v>91608532</v>
      </c>
      <c r="E1729" s="80">
        <v>206022</v>
      </c>
      <c r="F1729" s="80">
        <v>4389</v>
      </c>
      <c r="G1729" s="80">
        <v>2723</v>
      </c>
      <c r="H1729" s="80">
        <v>1666</v>
      </c>
      <c r="I1729" s="80">
        <v>0.38</v>
      </c>
      <c r="J1729" s="80" t="s">
        <v>439</v>
      </c>
      <c r="K1729" s="80">
        <v>277</v>
      </c>
      <c r="L1729" s="80">
        <v>0.433</v>
      </c>
      <c r="M1729" s="80">
        <v>144</v>
      </c>
      <c r="N1729" s="80">
        <v>0.27800000000000002</v>
      </c>
    </row>
    <row r="1730" spans="1:14" ht="15.75" customHeight="1">
      <c r="A1730" s="80" t="s">
        <v>40</v>
      </c>
      <c r="B1730" s="80" t="s">
        <v>441</v>
      </c>
      <c r="C1730" s="80">
        <v>91836912</v>
      </c>
      <c r="D1730" s="80">
        <v>92016743</v>
      </c>
      <c r="E1730" s="80">
        <v>179832</v>
      </c>
      <c r="F1730" s="80">
        <v>1882</v>
      </c>
      <c r="G1730" s="80">
        <v>930</v>
      </c>
      <c r="H1730" s="80">
        <v>952</v>
      </c>
      <c r="I1730" s="80">
        <v>0.50600000000000001</v>
      </c>
      <c r="J1730" s="80" t="s">
        <v>439</v>
      </c>
      <c r="K1730" s="80">
        <v>175</v>
      </c>
      <c r="L1730" s="80">
        <v>0.246</v>
      </c>
      <c r="M1730" s="80">
        <v>204</v>
      </c>
      <c r="N1730" s="80">
        <v>0.623</v>
      </c>
    </row>
    <row r="1731" spans="1:14" ht="15.75" customHeight="1">
      <c r="A1731" s="80" t="s">
        <v>40</v>
      </c>
      <c r="B1731" s="80" t="s">
        <v>441</v>
      </c>
      <c r="C1731" s="80">
        <v>94189553</v>
      </c>
      <c r="D1731" s="80">
        <v>94292414</v>
      </c>
      <c r="E1731" s="80">
        <v>102862</v>
      </c>
      <c r="F1731" s="80">
        <v>1833</v>
      </c>
      <c r="G1731" s="80">
        <v>948</v>
      </c>
      <c r="H1731" s="80">
        <v>885</v>
      </c>
      <c r="I1731" s="80">
        <v>0.48299999999999998</v>
      </c>
      <c r="J1731" s="80" t="s">
        <v>439</v>
      </c>
      <c r="K1731" s="80">
        <v>46</v>
      </c>
      <c r="L1731" s="80">
        <v>0.5</v>
      </c>
      <c r="M1731" s="80">
        <v>42</v>
      </c>
      <c r="N1731" s="80">
        <v>0.5</v>
      </c>
    </row>
    <row r="1732" spans="1:14" ht="15.75" customHeight="1">
      <c r="A1732" s="80" t="s">
        <v>40</v>
      </c>
      <c r="B1732" s="80" t="s">
        <v>441</v>
      </c>
      <c r="C1732" s="80">
        <v>95431175</v>
      </c>
      <c r="D1732" s="80">
        <v>95437281</v>
      </c>
      <c r="E1732" s="80">
        <v>6107</v>
      </c>
      <c r="F1732" s="80">
        <v>58</v>
      </c>
      <c r="G1732" s="80">
        <v>44</v>
      </c>
      <c r="H1732" s="80">
        <v>14</v>
      </c>
      <c r="I1732" s="80">
        <v>0.24099999999999999</v>
      </c>
      <c r="J1732" s="80" t="s">
        <v>439</v>
      </c>
      <c r="K1732" s="80">
        <v>0</v>
      </c>
      <c r="L1732" s="80" t="s">
        <v>201</v>
      </c>
      <c r="M1732" s="80">
        <v>0</v>
      </c>
      <c r="N1732" s="80" t="s">
        <v>201</v>
      </c>
    </row>
    <row r="1733" spans="1:14" ht="15.75" customHeight="1">
      <c r="A1733" s="80" t="s">
        <v>40</v>
      </c>
      <c r="B1733" s="80" t="s">
        <v>441</v>
      </c>
      <c r="C1733" s="80">
        <v>95639577</v>
      </c>
      <c r="D1733" s="80">
        <v>95649841</v>
      </c>
      <c r="E1733" s="80">
        <v>10265</v>
      </c>
      <c r="F1733" s="80">
        <v>163</v>
      </c>
      <c r="G1733" s="80">
        <v>110</v>
      </c>
      <c r="H1733" s="80">
        <v>53</v>
      </c>
      <c r="I1733" s="80">
        <v>0.32500000000000001</v>
      </c>
      <c r="J1733" s="80" t="s">
        <v>439</v>
      </c>
      <c r="K1733" s="80">
        <v>4</v>
      </c>
      <c r="L1733" s="80">
        <v>0.5</v>
      </c>
      <c r="M1733" s="80">
        <v>2</v>
      </c>
      <c r="N1733" s="80">
        <v>1</v>
      </c>
    </row>
    <row r="1734" spans="1:14" ht="15.75" customHeight="1">
      <c r="A1734" s="80" t="s">
        <v>40</v>
      </c>
      <c r="B1734" s="80" t="s">
        <v>441</v>
      </c>
      <c r="C1734" s="80">
        <v>97196329</v>
      </c>
      <c r="D1734" s="80">
        <v>97266021</v>
      </c>
      <c r="E1734" s="80">
        <v>69693</v>
      </c>
      <c r="F1734" s="80">
        <v>332</v>
      </c>
      <c r="G1734" s="80">
        <v>207</v>
      </c>
      <c r="H1734" s="80">
        <v>125</v>
      </c>
      <c r="I1734" s="80">
        <v>0.377</v>
      </c>
      <c r="J1734" s="80" t="s">
        <v>439</v>
      </c>
      <c r="K1734" s="80">
        <v>14</v>
      </c>
      <c r="L1734" s="80">
        <v>0</v>
      </c>
      <c r="M1734" s="80">
        <v>14</v>
      </c>
      <c r="N1734" s="80">
        <v>1</v>
      </c>
    </row>
    <row r="1735" spans="1:14" ht="15.75" customHeight="1">
      <c r="A1735" s="80" t="s">
        <v>40</v>
      </c>
      <c r="B1735" s="80" t="s">
        <v>441</v>
      </c>
      <c r="C1735" s="80">
        <v>97267429</v>
      </c>
      <c r="D1735" s="80">
        <v>97318114</v>
      </c>
      <c r="E1735" s="80">
        <v>50686</v>
      </c>
      <c r="F1735" s="80">
        <v>198</v>
      </c>
      <c r="G1735" s="80">
        <v>109</v>
      </c>
      <c r="H1735" s="80">
        <v>89</v>
      </c>
      <c r="I1735" s="80">
        <v>0.44900000000000001</v>
      </c>
      <c r="J1735" s="80" t="s">
        <v>439</v>
      </c>
      <c r="K1735" s="80">
        <v>5</v>
      </c>
      <c r="L1735" s="80">
        <v>0.4</v>
      </c>
      <c r="M1735" s="80">
        <v>3</v>
      </c>
      <c r="N1735" s="80">
        <v>0.66700000000000004</v>
      </c>
    </row>
    <row r="1736" spans="1:14" ht="15.75" customHeight="1">
      <c r="A1736" s="80" t="s">
        <v>40</v>
      </c>
      <c r="B1736" s="80" t="s">
        <v>441</v>
      </c>
      <c r="C1736" s="80">
        <v>97391810</v>
      </c>
      <c r="D1736" s="80">
        <v>97429446</v>
      </c>
      <c r="E1736" s="80">
        <v>37637</v>
      </c>
      <c r="F1736" s="80">
        <v>61</v>
      </c>
      <c r="G1736" s="80">
        <v>32</v>
      </c>
      <c r="H1736" s="80">
        <v>29</v>
      </c>
      <c r="I1736" s="80">
        <v>0.47499999999999998</v>
      </c>
      <c r="J1736" s="80" t="s">
        <v>439</v>
      </c>
      <c r="K1736" s="80">
        <v>0</v>
      </c>
      <c r="L1736" s="80" t="s">
        <v>201</v>
      </c>
      <c r="M1736" s="80">
        <v>2</v>
      </c>
      <c r="N1736" s="80">
        <v>0</v>
      </c>
    </row>
    <row r="1737" spans="1:14" ht="15.75" customHeight="1">
      <c r="A1737" s="80" t="s">
        <v>40</v>
      </c>
      <c r="B1737" s="80" t="s">
        <v>441</v>
      </c>
      <c r="C1737" s="80">
        <v>109972079</v>
      </c>
      <c r="D1737" s="80">
        <v>110086724</v>
      </c>
      <c r="E1737" s="80">
        <v>114646</v>
      </c>
      <c r="F1737" s="80">
        <v>466</v>
      </c>
      <c r="G1737" s="80">
        <v>264</v>
      </c>
      <c r="H1737" s="80">
        <v>202</v>
      </c>
      <c r="I1737" s="80">
        <v>0.433</v>
      </c>
      <c r="J1737" s="80" t="s">
        <v>439</v>
      </c>
      <c r="K1737" s="80">
        <v>25</v>
      </c>
      <c r="L1737" s="80">
        <v>0.64</v>
      </c>
      <c r="M1737" s="80">
        <v>18</v>
      </c>
      <c r="N1737" s="80">
        <v>0.44400000000000001</v>
      </c>
    </row>
    <row r="1738" spans="1:14" ht="15.75" customHeight="1">
      <c r="A1738" s="80" t="s">
        <v>40</v>
      </c>
      <c r="B1738" s="80" t="s">
        <v>441</v>
      </c>
      <c r="C1738" s="80">
        <v>110098003</v>
      </c>
      <c r="D1738" s="80">
        <v>110276049</v>
      </c>
      <c r="E1738" s="80">
        <v>178047</v>
      </c>
      <c r="F1738" s="80">
        <v>1681</v>
      </c>
      <c r="G1738" s="80">
        <v>22</v>
      </c>
      <c r="H1738" s="80">
        <v>1659</v>
      </c>
      <c r="I1738" s="80">
        <v>0.98699999999999999</v>
      </c>
      <c r="J1738" s="80" t="s">
        <v>440</v>
      </c>
      <c r="K1738" s="80">
        <v>2</v>
      </c>
      <c r="L1738" s="80">
        <v>0</v>
      </c>
      <c r="M1738" s="80">
        <v>215</v>
      </c>
      <c r="N1738" s="80">
        <v>0.437</v>
      </c>
    </row>
    <row r="1739" spans="1:14" ht="15.75" customHeight="1">
      <c r="A1739" s="80" t="s">
        <v>40</v>
      </c>
      <c r="B1739" s="80" t="s">
        <v>441</v>
      </c>
      <c r="C1739" s="80">
        <v>110290672</v>
      </c>
      <c r="D1739" s="80">
        <v>110399284</v>
      </c>
      <c r="E1739" s="80">
        <v>108613</v>
      </c>
      <c r="F1739" s="80">
        <v>481</v>
      </c>
      <c r="G1739" s="80">
        <v>240</v>
      </c>
      <c r="H1739" s="80">
        <v>241</v>
      </c>
      <c r="I1739" s="80">
        <v>0.501</v>
      </c>
      <c r="J1739" s="80" t="s">
        <v>439</v>
      </c>
      <c r="K1739" s="80">
        <v>17</v>
      </c>
      <c r="L1739" s="80">
        <v>0.52900000000000003</v>
      </c>
      <c r="M1739" s="80">
        <v>11</v>
      </c>
      <c r="N1739" s="80">
        <v>0</v>
      </c>
    </row>
    <row r="1740" spans="1:14" ht="15.75" customHeight="1">
      <c r="A1740" s="80" t="s">
        <v>40</v>
      </c>
      <c r="B1740" s="80" t="s">
        <v>441</v>
      </c>
      <c r="C1740" s="80">
        <v>130533892</v>
      </c>
      <c r="D1740" s="80">
        <v>130650178</v>
      </c>
      <c r="E1740" s="80">
        <v>116287</v>
      </c>
      <c r="F1740" s="80">
        <v>601</v>
      </c>
      <c r="G1740" s="80">
        <v>319</v>
      </c>
      <c r="H1740" s="80">
        <v>282</v>
      </c>
      <c r="I1740" s="80">
        <v>0.46899999999999997</v>
      </c>
      <c r="J1740" s="80" t="s">
        <v>439</v>
      </c>
      <c r="K1740" s="80">
        <v>13</v>
      </c>
      <c r="L1740" s="80">
        <v>0.61499999999999999</v>
      </c>
      <c r="M1740" s="80">
        <v>7</v>
      </c>
      <c r="N1740" s="80">
        <v>0.42899999999999999</v>
      </c>
    </row>
    <row r="1741" spans="1:14" ht="15.75" customHeight="1">
      <c r="A1741" s="80" t="s">
        <v>40</v>
      </c>
      <c r="B1741" s="80" t="s">
        <v>441</v>
      </c>
      <c r="C1741" s="80">
        <v>138247236</v>
      </c>
      <c r="D1741" s="80">
        <v>138250694</v>
      </c>
      <c r="E1741" s="80">
        <v>3459</v>
      </c>
      <c r="F1741" s="80">
        <v>24</v>
      </c>
      <c r="G1741" s="80">
        <v>13</v>
      </c>
      <c r="H1741" s="80">
        <v>11</v>
      </c>
      <c r="I1741" s="80">
        <v>0.45800000000000002</v>
      </c>
      <c r="J1741" s="80" t="s">
        <v>201</v>
      </c>
      <c r="K1741" s="80">
        <v>1</v>
      </c>
      <c r="L1741" s="80">
        <v>0</v>
      </c>
      <c r="M1741" s="80">
        <v>1</v>
      </c>
      <c r="N1741" s="80">
        <v>1</v>
      </c>
    </row>
    <row r="1742" spans="1:14" ht="15.75" customHeight="1">
      <c r="A1742" s="80" t="s">
        <v>40</v>
      </c>
      <c r="B1742" s="80" t="s">
        <v>441</v>
      </c>
      <c r="C1742" s="80">
        <v>240678627</v>
      </c>
      <c r="D1742" s="80">
        <v>240700084</v>
      </c>
      <c r="E1742" s="80">
        <v>21458</v>
      </c>
      <c r="F1742" s="80">
        <v>354</v>
      </c>
      <c r="G1742" s="80">
        <v>85</v>
      </c>
      <c r="H1742" s="80">
        <v>269</v>
      </c>
      <c r="I1742" s="80">
        <v>0.76</v>
      </c>
      <c r="J1742" s="80" t="s">
        <v>439</v>
      </c>
      <c r="K1742" s="80">
        <v>8</v>
      </c>
      <c r="L1742" s="80">
        <v>0.125</v>
      </c>
      <c r="M1742" s="80">
        <v>47</v>
      </c>
      <c r="N1742" s="80">
        <v>0.53200000000000003</v>
      </c>
    </row>
    <row r="1743" spans="1:14" ht="15.75" customHeight="1">
      <c r="A1743" s="80" t="s">
        <v>40</v>
      </c>
      <c r="B1743" s="80" t="s">
        <v>442</v>
      </c>
      <c r="C1743" s="80">
        <v>75662604</v>
      </c>
      <c r="D1743" s="80">
        <v>75708229</v>
      </c>
      <c r="E1743" s="80">
        <v>45626</v>
      </c>
      <c r="F1743" s="80">
        <v>1601</v>
      </c>
      <c r="G1743" s="80">
        <v>1165</v>
      </c>
      <c r="H1743" s="80">
        <v>436</v>
      </c>
      <c r="I1743" s="80">
        <v>0.27200000000000002</v>
      </c>
      <c r="J1743" s="80" t="s">
        <v>439</v>
      </c>
      <c r="K1743" s="80">
        <v>475</v>
      </c>
      <c r="L1743" s="80">
        <v>0.53500000000000003</v>
      </c>
      <c r="M1743" s="80">
        <v>246</v>
      </c>
      <c r="N1743" s="80">
        <v>6.9000000000000006E-2</v>
      </c>
    </row>
    <row r="1744" spans="1:14" ht="15.75" customHeight="1">
      <c r="A1744" s="80" t="s">
        <v>40</v>
      </c>
      <c r="B1744" s="80" t="s">
        <v>442</v>
      </c>
      <c r="C1744" s="80">
        <v>90774226</v>
      </c>
      <c r="D1744" s="80">
        <v>91233182</v>
      </c>
      <c r="E1744" s="80">
        <v>458957</v>
      </c>
      <c r="F1744" s="80">
        <v>463</v>
      </c>
      <c r="G1744" s="80">
        <v>138</v>
      </c>
      <c r="H1744" s="80">
        <v>325</v>
      </c>
      <c r="I1744" s="80">
        <v>0.70199999999999996</v>
      </c>
      <c r="J1744" s="80" t="s">
        <v>439</v>
      </c>
      <c r="K1744" s="80">
        <v>0</v>
      </c>
      <c r="L1744" s="80" t="s">
        <v>201</v>
      </c>
      <c r="M1744" s="80">
        <v>15</v>
      </c>
      <c r="N1744" s="80">
        <v>0.86699999999999999</v>
      </c>
    </row>
    <row r="1745" spans="1:14" ht="15.75" customHeight="1">
      <c r="A1745" s="80" t="s">
        <v>40</v>
      </c>
      <c r="B1745" s="80" t="s">
        <v>442</v>
      </c>
      <c r="C1745" s="80">
        <v>91556113</v>
      </c>
      <c r="D1745" s="80">
        <v>93655363</v>
      </c>
      <c r="E1745" s="80">
        <v>2099251</v>
      </c>
      <c r="F1745" s="80">
        <v>584</v>
      </c>
      <c r="G1745" s="80">
        <v>99</v>
      </c>
      <c r="H1745" s="80">
        <v>485</v>
      </c>
      <c r="I1745" s="80">
        <v>0.83</v>
      </c>
      <c r="J1745" s="80" t="s">
        <v>440</v>
      </c>
      <c r="K1745" s="80">
        <v>0</v>
      </c>
      <c r="L1745" s="80" t="s">
        <v>201</v>
      </c>
      <c r="M1745" s="80">
        <v>5</v>
      </c>
      <c r="N1745" s="80">
        <v>0.6</v>
      </c>
    </row>
    <row r="1746" spans="1:14" ht="15.75" customHeight="1">
      <c r="A1746" s="80" t="s">
        <v>40</v>
      </c>
      <c r="B1746" s="80" t="s">
        <v>442</v>
      </c>
      <c r="C1746" s="80">
        <v>187418671</v>
      </c>
      <c r="D1746" s="80">
        <v>187425934</v>
      </c>
      <c r="E1746" s="80">
        <v>7264</v>
      </c>
      <c r="F1746" s="80">
        <v>42</v>
      </c>
      <c r="G1746" s="80">
        <v>0</v>
      </c>
      <c r="H1746" s="80">
        <v>42</v>
      </c>
      <c r="I1746" s="80">
        <v>1</v>
      </c>
      <c r="J1746" s="80" t="s">
        <v>201</v>
      </c>
      <c r="K1746" s="80">
        <v>0</v>
      </c>
      <c r="L1746" s="80" t="s">
        <v>201</v>
      </c>
      <c r="M1746" s="80">
        <v>19</v>
      </c>
      <c r="N1746" s="80">
        <v>0.63200000000000001</v>
      </c>
    </row>
    <row r="1747" spans="1:14" ht="15.75" customHeight="1">
      <c r="A1747" s="80" t="s">
        <v>40</v>
      </c>
      <c r="B1747" s="80" t="s">
        <v>442</v>
      </c>
      <c r="C1747" s="80">
        <v>195615104</v>
      </c>
      <c r="D1747" s="80">
        <v>195996875</v>
      </c>
      <c r="E1747" s="80">
        <v>381772</v>
      </c>
      <c r="F1747" s="80">
        <v>9811</v>
      </c>
      <c r="G1747" s="80">
        <v>5282</v>
      </c>
      <c r="H1747" s="80">
        <v>4529</v>
      </c>
      <c r="I1747" s="80">
        <v>0.46200000000000002</v>
      </c>
      <c r="J1747" s="80" t="s">
        <v>439</v>
      </c>
      <c r="K1747" s="80">
        <v>721</v>
      </c>
      <c r="L1747" s="80">
        <v>0.86499999999999999</v>
      </c>
      <c r="M1747" s="80">
        <v>648</v>
      </c>
      <c r="N1747" s="80">
        <v>2.5000000000000001E-2</v>
      </c>
    </row>
    <row r="1748" spans="1:14" ht="15.75" customHeight="1">
      <c r="A1748" s="80" t="s">
        <v>40</v>
      </c>
      <c r="B1748" s="80" t="s">
        <v>347</v>
      </c>
      <c r="C1748" s="80">
        <v>1000</v>
      </c>
      <c r="D1748" s="80">
        <v>68333</v>
      </c>
      <c r="E1748" s="80">
        <v>67334</v>
      </c>
      <c r="F1748" s="80">
        <v>743</v>
      </c>
      <c r="G1748" s="80">
        <v>497</v>
      </c>
      <c r="H1748" s="80">
        <v>246</v>
      </c>
      <c r="I1748" s="80">
        <v>0.33100000000000002</v>
      </c>
      <c r="J1748" s="80" t="s">
        <v>439</v>
      </c>
      <c r="K1748" s="80">
        <v>27</v>
      </c>
      <c r="L1748" s="80">
        <v>0.74099999999999999</v>
      </c>
      <c r="M1748" s="80">
        <v>3</v>
      </c>
      <c r="N1748" s="80">
        <v>1</v>
      </c>
    </row>
    <row r="1749" spans="1:14" ht="15.75" customHeight="1">
      <c r="A1749" s="80" t="s">
        <v>40</v>
      </c>
      <c r="B1749" s="80" t="s">
        <v>347</v>
      </c>
      <c r="C1749" s="80">
        <v>49090777</v>
      </c>
      <c r="D1749" s="80">
        <v>49162839</v>
      </c>
      <c r="E1749" s="80">
        <v>72063</v>
      </c>
      <c r="F1749" s="80">
        <v>38697</v>
      </c>
      <c r="G1749" s="80">
        <v>19777</v>
      </c>
      <c r="H1749" s="80">
        <v>18920</v>
      </c>
      <c r="I1749" s="80">
        <v>0.48899999999999999</v>
      </c>
      <c r="J1749" s="80" t="s">
        <v>439</v>
      </c>
      <c r="K1749" s="80">
        <v>1846</v>
      </c>
      <c r="L1749" s="80">
        <v>0.41799999999999998</v>
      </c>
      <c r="M1749" s="80">
        <v>2069</v>
      </c>
      <c r="N1749" s="80">
        <v>0.36199999999999999</v>
      </c>
    </row>
    <row r="1750" spans="1:14" ht="15.75" customHeight="1">
      <c r="A1750" s="80" t="s">
        <v>40</v>
      </c>
      <c r="B1750" s="80" t="s">
        <v>347</v>
      </c>
      <c r="C1750" s="80">
        <v>49199875</v>
      </c>
      <c r="D1750" s="80">
        <v>49273459</v>
      </c>
      <c r="E1750" s="80">
        <v>73585</v>
      </c>
      <c r="F1750" s="80">
        <v>2337</v>
      </c>
      <c r="G1750" s="80">
        <v>1617</v>
      </c>
      <c r="H1750" s="80">
        <v>720</v>
      </c>
      <c r="I1750" s="80">
        <v>0.308</v>
      </c>
      <c r="J1750" s="80" t="s">
        <v>439</v>
      </c>
      <c r="K1750" s="80">
        <v>832</v>
      </c>
      <c r="L1750" s="80">
        <v>0.33400000000000002</v>
      </c>
      <c r="M1750" s="80">
        <v>277</v>
      </c>
      <c r="N1750" s="80">
        <v>0.69</v>
      </c>
    </row>
    <row r="1751" spans="1:14" ht="15.75" customHeight="1">
      <c r="A1751" s="80" t="s">
        <v>40</v>
      </c>
      <c r="B1751" s="80" t="s">
        <v>347</v>
      </c>
      <c r="C1751" s="80">
        <v>49285335</v>
      </c>
      <c r="D1751" s="80">
        <v>49289788</v>
      </c>
      <c r="E1751" s="80">
        <v>4454</v>
      </c>
      <c r="F1751" s="80">
        <v>95</v>
      </c>
      <c r="G1751" s="80">
        <v>6</v>
      </c>
      <c r="H1751" s="80">
        <v>89</v>
      </c>
      <c r="I1751" s="80">
        <v>0.93700000000000006</v>
      </c>
      <c r="J1751" s="80" t="s">
        <v>440</v>
      </c>
      <c r="K1751" s="80">
        <v>0</v>
      </c>
      <c r="L1751" s="80" t="s">
        <v>201</v>
      </c>
      <c r="M1751" s="80">
        <v>0</v>
      </c>
      <c r="N1751" s="80" t="s">
        <v>201</v>
      </c>
    </row>
    <row r="1752" spans="1:14" ht="15.75" customHeight="1">
      <c r="A1752" s="80" t="s">
        <v>40</v>
      </c>
      <c r="B1752" s="80" t="s">
        <v>347</v>
      </c>
      <c r="C1752" s="80">
        <v>49290309</v>
      </c>
      <c r="D1752" s="80">
        <v>49336925</v>
      </c>
      <c r="E1752" s="80">
        <v>46617</v>
      </c>
      <c r="F1752" s="80">
        <v>1153</v>
      </c>
      <c r="G1752" s="80">
        <v>196</v>
      </c>
      <c r="H1752" s="80">
        <v>957</v>
      </c>
      <c r="I1752" s="80">
        <v>0.83</v>
      </c>
      <c r="J1752" s="80" t="s">
        <v>440</v>
      </c>
      <c r="K1752" s="80">
        <v>27</v>
      </c>
      <c r="L1752" s="80">
        <v>0.77800000000000002</v>
      </c>
      <c r="M1752" s="80">
        <v>56</v>
      </c>
      <c r="N1752" s="80">
        <v>0.44600000000000001</v>
      </c>
    </row>
    <row r="1753" spans="1:14" ht="15.75" customHeight="1">
      <c r="A1753" s="80" t="s">
        <v>40</v>
      </c>
      <c r="B1753" s="80" t="s">
        <v>347</v>
      </c>
      <c r="C1753" s="80">
        <v>49486924</v>
      </c>
      <c r="D1753" s="80">
        <v>49711962</v>
      </c>
      <c r="E1753" s="80">
        <v>225039</v>
      </c>
      <c r="F1753" s="80">
        <v>12861</v>
      </c>
      <c r="G1753" s="80">
        <v>6515</v>
      </c>
      <c r="H1753" s="80">
        <v>6346</v>
      </c>
      <c r="I1753" s="80">
        <v>0.49299999999999999</v>
      </c>
      <c r="J1753" s="80" t="s">
        <v>439</v>
      </c>
      <c r="K1753" s="80">
        <v>500</v>
      </c>
      <c r="L1753" s="80">
        <v>0.56599999999999995</v>
      </c>
      <c r="M1753" s="80">
        <v>474</v>
      </c>
      <c r="N1753" s="80">
        <v>0.502</v>
      </c>
    </row>
    <row r="1754" spans="1:14" ht="15.75" customHeight="1">
      <c r="A1754" s="80" t="s">
        <v>40</v>
      </c>
      <c r="B1754" s="80" t="s">
        <v>347</v>
      </c>
      <c r="C1754" s="80">
        <v>87926057</v>
      </c>
      <c r="D1754" s="80">
        <v>87937206</v>
      </c>
      <c r="E1754" s="80">
        <v>11150</v>
      </c>
      <c r="F1754" s="80">
        <v>87</v>
      </c>
      <c r="G1754" s="80">
        <v>1</v>
      </c>
      <c r="H1754" s="80">
        <v>86</v>
      </c>
      <c r="I1754" s="80">
        <v>0.98899999999999999</v>
      </c>
      <c r="J1754" s="80" t="s">
        <v>440</v>
      </c>
      <c r="K1754" s="80">
        <v>1</v>
      </c>
      <c r="L1754" s="80">
        <v>1</v>
      </c>
      <c r="M1754" s="80">
        <v>50</v>
      </c>
      <c r="N1754" s="80">
        <v>0.56000000000000005</v>
      </c>
    </row>
    <row r="1755" spans="1:14" ht="15.75" customHeight="1">
      <c r="A1755" s="80" t="s">
        <v>40</v>
      </c>
      <c r="B1755" s="80" t="s">
        <v>347</v>
      </c>
      <c r="C1755" s="80">
        <v>190105594</v>
      </c>
      <c r="D1755" s="80">
        <v>190204556</v>
      </c>
      <c r="E1755" s="80">
        <v>98963</v>
      </c>
      <c r="F1755" s="80">
        <v>3391</v>
      </c>
      <c r="G1755" s="80">
        <v>1718</v>
      </c>
      <c r="H1755" s="80">
        <v>1673</v>
      </c>
      <c r="I1755" s="80">
        <v>0.49299999999999999</v>
      </c>
      <c r="J1755" s="80" t="s">
        <v>439</v>
      </c>
      <c r="K1755" s="80">
        <v>1256</v>
      </c>
      <c r="L1755" s="80">
        <v>0.40200000000000002</v>
      </c>
      <c r="M1755" s="80">
        <v>1244</v>
      </c>
      <c r="N1755" s="80">
        <v>0.35</v>
      </c>
    </row>
    <row r="1756" spans="1:14" ht="15.75" customHeight="1">
      <c r="A1756" s="80" t="s">
        <v>40</v>
      </c>
      <c r="B1756" s="80" t="s">
        <v>443</v>
      </c>
      <c r="C1756" s="80">
        <v>10000</v>
      </c>
      <c r="D1756" s="80">
        <v>11705</v>
      </c>
      <c r="E1756" s="80">
        <v>1706</v>
      </c>
      <c r="F1756" s="80">
        <v>156</v>
      </c>
      <c r="G1756" s="80">
        <v>68</v>
      </c>
      <c r="H1756" s="80">
        <v>88</v>
      </c>
      <c r="I1756" s="80">
        <v>0.56399999999999995</v>
      </c>
      <c r="J1756" s="80" t="s">
        <v>439</v>
      </c>
      <c r="K1756" s="80">
        <v>0</v>
      </c>
      <c r="L1756" s="80" t="s">
        <v>201</v>
      </c>
      <c r="M1756" s="80">
        <v>0</v>
      </c>
      <c r="N1756" s="80" t="s">
        <v>201</v>
      </c>
    </row>
    <row r="1757" spans="1:14" ht="15.75" customHeight="1">
      <c r="A1757" s="80" t="s">
        <v>40</v>
      </c>
      <c r="B1757" s="80" t="s">
        <v>443</v>
      </c>
      <c r="C1757" s="80">
        <v>17517528</v>
      </c>
      <c r="D1757" s="80">
        <v>17599315</v>
      </c>
      <c r="E1757" s="80">
        <v>81788</v>
      </c>
      <c r="F1757" s="80">
        <v>516</v>
      </c>
      <c r="G1757" s="80">
        <v>303</v>
      </c>
      <c r="H1757" s="80">
        <v>213</v>
      </c>
      <c r="I1757" s="80">
        <v>0.41299999999999998</v>
      </c>
      <c r="J1757" s="80" t="s">
        <v>439</v>
      </c>
      <c r="K1757" s="80">
        <v>5</v>
      </c>
      <c r="L1757" s="80">
        <v>0.8</v>
      </c>
      <c r="M1757" s="80">
        <v>4</v>
      </c>
      <c r="N1757" s="80">
        <v>0.25</v>
      </c>
    </row>
    <row r="1758" spans="1:14" ht="15.75" customHeight="1">
      <c r="A1758" s="80" t="s">
        <v>40</v>
      </c>
      <c r="B1758" s="80" t="s">
        <v>443</v>
      </c>
      <c r="C1758" s="80">
        <v>46485900</v>
      </c>
      <c r="D1758" s="80">
        <v>46565431</v>
      </c>
      <c r="E1758" s="80">
        <v>79532</v>
      </c>
      <c r="F1758" s="80">
        <v>319</v>
      </c>
      <c r="G1758" s="80">
        <v>69</v>
      </c>
      <c r="H1758" s="80">
        <v>250</v>
      </c>
      <c r="I1758" s="80">
        <v>0.78400000000000003</v>
      </c>
      <c r="J1758" s="80" t="s">
        <v>439</v>
      </c>
      <c r="K1758" s="80">
        <v>0</v>
      </c>
      <c r="L1758" s="80" t="s">
        <v>201</v>
      </c>
      <c r="M1758" s="80">
        <v>4</v>
      </c>
      <c r="N1758" s="80">
        <v>0.75</v>
      </c>
    </row>
    <row r="1759" spans="1:14" ht="15.75" customHeight="1">
      <c r="A1759" s="80" t="s">
        <v>40</v>
      </c>
      <c r="B1759" s="80" t="s">
        <v>443</v>
      </c>
      <c r="C1759" s="80">
        <v>46796985</v>
      </c>
      <c r="D1759" s="80">
        <v>47106324</v>
      </c>
      <c r="E1759" s="80">
        <v>309340</v>
      </c>
      <c r="F1759" s="80">
        <v>467</v>
      </c>
      <c r="G1759" s="80">
        <v>206</v>
      </c>
      <c r="H1759" s="80">
        <v>261</v>
      </c>
      <c r="I1759" s="80">
        <v>0.55900000000000005</v>
      </c>
      <c r="J1759" s="80" t="s">
        <v>439</v>
      </c>
      <c r="K1759" s="80">
        <v>32</v>
      </c>
      <c r="L1759" s="80">
        <v>0.40600000000000003</v>
      </c>
      <c r="M1759" s="80">
        <v>26</v>
      </c>
      <c r="N1759" s="80">
        <v>0.26900000000000002</v>
      </c>
    </row>
    <row r="1760" spans="1:14" ht="15.75" customHeight="1">
      <c r="A1760" s="80" t="s">
        <v>40</v>
      </c>
      <c r="B1760" s="80" t="s">
        <v>443</v>
      </c>
      <c r="C1760" s="80">
        <v>47107327</v>
      </c>
      <c r="D1760" s="80">
        <v>47152912</v>
      </c>
      <c r="E1760" s="80">
        <v>45586</v>
      </c>
      <c r="F1760" s="80">
        <v>262</v>
      </c>
      <c r="G1760" s="80">
        <v>14</v>
      </c>
      <c r="H1760" s="80">
        <v>248</v>
      </c>
      <c r="I1760" s="80">
        <v>0.94699999999999995</v>
      </c>
      <c r="J1760" s="80" t="s">
        <v>440</v>
      </c>
      <c r="K1760" s="80">
        <v>0</v>
      </c>
      <c r="L1760" s="80" t="s">
        <v>201</v>
      </c>
      <c r="M1760" s="80">
        <v>4</v>
      </c>
      <c r="N1760" s="80">
        <v>0</v>
      </c>
    </row>
    <row r="1761" spans="1:14" ht="15.75" customHeight="1">
      <c r="A1761" s="80" t="s">
        <v>40</v>
      </c>
      <c r="B1761" s="80" t="s">
        <v>443</v>
      </c>
      <c r="C1761" s="80">
        <v>49599404</v>
      </c>
      <c r="D1761" s="80">
        <v>49603108</v>
      </c>
      <c r="E1761" s="80">
        <v>3705</v>
      </c>
      <c r="F1761" s="80">
        <v>17172</v>
      </c>
      <c r="G1761" s="80">
        <v>7392</v>
      </c>
      <c r="H1761" s="80">
        <v>9780</v>
      </c>
      <c r="I1761" s="80">
        <v>0.56999999999999995</v>
      </c>
      <c r="J1761" s="80" t="s">
        <v>439</v>
      </c>
      <c r="K1761" s="80">
        <v>321</v>
      </c>
      <c r="L1761" s="80">
        <v>0.84099999999999997</v>
      </c>
      <c r="M1761" s="80">
        <v>272</v>
      </c>
      <c r="N1761" s="80">
        <v>0.97799999999999998</v>
      </c>
    </row>
    <row r="1762" spans="1:14" ht="15.75" customHeight="1">
      <c r="A1762" s="80" t="s">
        <v>40</v>
      </c>
      <c r="B1762" s="80" t="s">
        <v>443</v>
      </c>
      <c r="C1762" s="80">
        <v>49610642</v>
      </c>
      <c r="D1762" s="80">
        <v>49646313</v>
      </c>
      <c r="E1762" s="80">
        <v>35672</v>
      </c>
      <c r="F1762" s="80">
        <v>107</v>
      </c>
      <c r="G1762" s="80">
        <v>4</v>
      </c>
      <c r="H1762" s="80">
        <v>103</v>
      </c>
      <c r="I1762" s="80">
        <v>0.96299999999999997</v>
      </c>
      <c r="J1762" s="80" t="s">
        <v>440</v>
      </c>
      <c r="K1762" s="80">
        <v>0</v>
      </c>
      <c r="L1762" s="80" t="s">
        <v>201</v>
      </c>
      <c r="M1762" s="80">
        <v>4</v>
      </c>
      <c r="N1762" s="80">
        <v>0.5</v>
      </c>
    </row>
    <row r="1763" spans="1:14" ht="15.75" customHeight="1">
      <c r="A1763" s="80" t="s">
        <v>40</v>
      </c>
      <c r="B1763" s="80" t="s">
        <v>443</v>
      </c>
      <c r="C1763" s="80">
        <v>49656261</v>
      </c>
      <c r="D1763" s="80">
        <v>50059808</v>
      </c>
      <c r="E1763" s="80">
        <v>403548</v>
      </c>
      <c r="F1763" s="80">
        <v>30120</v>
      </c>
      <c r="G1763" s="80">
        <v>20101</v>
      </c>
      <c r="H1763" s="80">
        <v>10019</v>
      </c>
      <c r="I1763" s="80">
        <v>0.33300000000000002</v>
      </c>
      <c r="J1763" s="80" t="s">
        <v>439</v>
      </c>
      <c r="K1763" s="80">
        <v>3926</v>
      </c>
      <c r="L1763" s="80">
        <v>0.38500000000000001</v>
      </c>
      <c r="M1763" s="80">
        <v>815</v>
      </c>
      <c r="N1763" s="80">
        <v>0.25800000000000001</v>
      </c>
    </row>
    <row r="1764" spans="1:14" ht="15.75" customHeight="1">
      <c r="A1764" s="80" t="s">
        <v>40</v>
      </c>
      <c r="B1764" s="80" t="s">
        <v>443</v>
      </c>
      <c r="C1764" s="80">
        <v>69526434</v>
      </c>
      <c r="D1764" s="80">
        <v>71459934</v>
      </c>
      <c r="E1764" s="80">
        <v>1933501</v>
      </c>
      <c r="F1764" s="80">
        <v>1422</v>
      </c>
      <c r="G1764" s="80">
        <v>1129</v>
      </c>
      <c r="H1764" s="80">
        <v>293</v>
      </c>
      <c r="I1764" s="80">
        <v>0.20599999999999999</v>
      </c>
      <c r="J1764" s="80" t="s">
        <v>439</v>
      </c>
      <c r="K1764" s="80">
        <v>33</v>
      </c>
      <c r="L1764" s="80">
        <v>0.51500000000000001</v>
      </c>
      <c r="M1764" s="80">
        <v>1</v>
      </c>
      <c r="N1764" s="80">
        <v>0</v>
      </c>
    </row>
    <row r="1765" spans="1:14" ht="15.75" customHeight="1">
      <c r="A1765" s="80" t="s">
        <v>40</v>
      </c>
      <c r="B1765" s="80" t="s">
        <v>443</v>
      </c>
      <c r="C1765" s="80">
        <v>175908638</v>
      </c>
      <c r="D1765" s="80">
        <v>176046484</v>
      </c>
      <c r="E1765" s="80">
        <v>137847</v>
      </c>
      <c r="F1765" s="80">
        <v>1669</v>
      </c>
      <c r="G1765" s="80">
        <v>1154</v>
      </c>
      <c r="H1765" s="80">
        <v>515</v>
      </c>
      <c r="I1765" s="80">
        <v>0.309</v>
      </c>
      <c r="J1765" s="80" t="s">
        <v>439</v>
      </c>
      <c r="K1765" s="80">
        <v>111</v>
      </c>
      <c r="L1765" s="80">
        <v>0.78400000000000003</v>
      </c>
      <c r="M1765" s="80">
        <v>55</v>
      </c>
      <c r="N1765" s="80">
        <v>0.182</v>
      </c>
    </row>
    <row r="1766" spans="1:14" ht="15.75" customHeight="1">
      <c r="A1766" s="80" t="s">
        <v>40</v>
      </c>
      <c r="B1766" s="80" t="s">
        <v>443</v>
      </c>
      <c r="C1766" s="80">
        <v>179637595</v>
      </c>
      <c r="D1766" s="80">
        <v>179655579</v>
      </c>
      <c r="E1766" s="80">
        <v>17985</v>
      </c>
      <c r="F1766" s="80">
        <v>366</v>
      </c>
      <c r="G1766" s="80">
        <v>27</v>
      </c>
      <c r="H1766" s="80">
        <v>339</v>
      </c>
      <c r="I1766" s="80">
        <v>0.92600000000000005</v>
      </c>
      <c r="J1766" s="80" t="s">
        <v>440</v>
      </c>
      <c r="K1766" s="80">
        <v>1</v>
      </c>
      <c r="L1766" s="80">
        <v>1</v>
      </c>
      <c r="M1766" s="80">
        <v>61</v>
      </c>
      <c r="N1766" s="80">
        <v>0.39300000000000002</v>
      </c>
    </row>
    <row r="1767" spans="1:14" ht="15.75" customHeight="1">
      <c r="A1767" s="80" t="s">
        <v>40</v>
      </c>
      <c r="B1767" s="80" t="s">
        <v>444</v>
      </c>
      <c r="C1767" s="80">
        <v>259723</v>
      </c>
      <c r="D1767" s="80">
        <v>386196</v>
      </c>
      <c r="E1767" s="80">
        <v>126474</v>
      </c>
      <c r="F1767" s="80">
        <v>6113</v>
      </c>
      <c r="G1767" s="80">
        <v>4527</v>
      </c>
      <c r="H1767" s="80">
        <v>1586</v>
      </c>
      <c r="I1767" s="80">
        <v>0.25900000000000001</v>
      </c>
      <c r="J1767" s="80" t="s">
        <v>439</v>
      </c>
      <c r="K1767" s="80">
        <v>501</v>
      </c>
      <c r="L1767" s="80">
        <v>0.36299999999999999</v>
      </c>
      <c r="M1767" s="80">
        <v>181</v>
      </c>
      <c r="N1767" s="80">
        <v>0.86699999999999999</v>
      </c>
    </row>
    <row r="1768" spans="1:14" ht="15.75" customHeight="1">
      <c r="A1768" s="80" t="s">
        <v>40</v>
      </c>
      <c r="B1768" s="80" t="s">
        <v>444</v>
      </c>
      <c r="C1768" s="80">
        <v>106721120</v>
      </c>
      <c r="D1768" s="80">
        <v>106724318</v>
      </c>
      <c r="E1768" s="80">
        <v>3199</v>
      </c>
      <c r="F1768" s="80">
        <v>50</v>
      </c>
      <c r="G1768" s="80">
        <v>29</v>
      </c>
      <c r="H1768" s="80">
        <v>21</v>
      </c>
      <c r="I1768" s="80">
        <v>0.42</v>
      </c>
      <c r="J1768" s="80" t="s">
        <v>439</v>
      </c>
      <c r="K1768" s="80">
        <v>5</v>
      </c>
      <c r="L1768" s="80">
        <v>0</v>
      </c>
      <c r="M1768" s="80">
        <v>0</v>
      </c>
      <c r="N1768" s="80" t="s">
        <v>201</v>
      </c>
    </row>
    <row r="1769" spans="1:14" ht="15.75" customHeight="1">
      <c r="A1769" s="80" t="s">
        <v>40</v>
      </c>
      <c r="B1769" s="80" t="s">
        <v>444</v>
      </c>
      <c r="C1769" s="80">
        <v>170697957</v>
      </c>
      <c r="D1769" s="80">
        <v>170745980</v>
      </c>
      <c r="E1769" s="80">
        <v>48024</v>
      </c>
      <c r="F1769" s="80">
        <v>334</v>
      </c>
      <c r="G1769" s="80">
        <v>227</v>
      </c>
      <c r="H1769" s="80">
        <v>107</v>
      </c>
      <c r="I1769" s="80">
        <v>0.32</v>
      </c>
      <c r="J1769" s="80" t="s">
        <v>439</v>
      </c>
      <c r="K1769" s="80">
        <v>27</v>
      </c>
      <c r="L1769" s="80">
        <v>0.81499999999999995</v>
      </c>
      <c r="M1769" s="80">
        <v>6</v>
      </c>
      <c r="N1769" s="80">
        <v>0.33300000000000002</v>
      </c>
    </row>
    <row r="1770" spans="1:14" ht="15.75" customHeight="1">
      <c r="A1770" s="80" t="s">
        <v>40</v>
      </c>
      <c r="B1770" s="80" t="s">
        <v>445</v>
      </c>
      <c r="C1770" s="80">
        <v>5906707</v>
      </c>
      <c r="D1770" s="80">
        <v>5978872</v>
      </c>
      <c r="E1770" s="80">
        <v>72166</v>
      </c>
      <c r="F1770" s="80">
        <v>422</v>
      </c>
      <c r="G1770" s="80">
        <v>227</v>
      </c>
      <c r="H1770" s="80">
        <v>195</v>
      </c>
      <c r="I1770" s="80">
        <v>0.46200000000000002</v>
      </c>
      <c r="J1770" s="80" t="s">
        <v>439</v>
      </c>
      <c r="K1770" s="80">
        <v>17</v>
      </c>
      <c r="L1770" s="80">
        <v>0.41199999999999998</v>
      </c>
      <c r="M1770" s="80">
        <v>19</v>
      </c>
      <c r="N1770" s="80">
        <v>0.57899999999999996</v>
      </c>
    </row>
    <row r="1771" spans="1:14" ht="15.75" customHeight="1">
      <c r="A1771" s="80" t="s">
        <v>40</v>
      </c>
      <c r="B1771" s="80" t="s">
        <v>445</v>
      </c>
      <c r="C1771" s="80">
        <v>5978874</v>
      </c>
      <c r="D1771" s="80">
        <v>6747083</v>
      </c>
      <c r="E1771" s="80">
        <v>768210</v>
      </c>
      <c r="F1771" s="80">
        <v>11716</v>
      </c>
      <c r="G1771" s="80">
        <v>5716</v>
      </c>
      <c r="H1771" s="80">
        <v>6000</v>
      </c>
      <c r="I1771" s="80">
        <v>0.51200000000000001</v>
      </c>
      <c r="J1771" s="80" t="s">
        <v>439</v>
      </c>
      <c r="K1771" s="80">
        <v>593</v>
      </c>
      <c r="L1771" s="80">
        <v>2.7E-2</v>
      </c>
      <c r="M1771" s="80">
        <v>633</v>
      </c>
      <c r="N1771" s="80">
        <v>0.98299999999999998</v>
      </c>
    </row>
    <row r="1772" spans="1:14" ht="15.75" customHeight="1">
      <c r="A1772" s="80" t="s">
        <v>40</v>
      </c>
      <c r="B1772" s="80" t="s">
        <v>445</v>
      </c>
      <c r="C1772" s="80">
        <v>6747086</v>
      </c>
      <c r="D1772" s="80">
        <v>6826502</v>
      </c>
      <c r="E1772" s="80">
        <v>79417</v>
      </c>
      <c r="F1772" s="80">
        <v>305</v>
      </c>
      <c r="G1772" s="80">
        <v>164</v>
      </c>
      <c r="H1772" s="80">
        <v>141</v>
      </c>
      <c r="I1772" s="80">
        <v>0.46200000000000002</v>
      </c>
      <c r="J1772" s="80" t="s">
        <v>439</v>
      </c>
      <c r="K1772" s="80">
        <v>14</v>
      </c>
      <c r="L1772" s="80">
        <v>0.71399999999999997</v>
      </c>
      <c r="M1772" s="80">
        <v>15</v>
      </c>
      <c r="N1772" s="80">
        <v>0.26700000000000002</v>
      </c>
    </row>
    <row r="1773" spans="1:14" ht="15.75" customHeight="1">
      <c r="A1773" s="80" t="s">
        <v>40</v>
      </c>
      <c r="B1773" s="80" t="s">
        <v>445</v>
      </c>
      <c r="C1773" s="80">
        <v>54231737</v>
      </c>
      <c r="D1773" s="80">
        <v>54310875</v>
      </c>
      <c r="E1773" s="80">
        <v>79139</v>
      </c>
      <c r="F1773" s="80">
        <v>737</v>
      </c>
      <c r="G1773" s="80">
        <v>328</v>
      </c>
      <c r="H1773" s="80">
        <v>409</v>
      </c>
      <c r="I1773" s="80">
        <v>0.55500000000000005</v>
      </c>
      <c r="J1773" s="80" t="s">
        <v>439</v>
      </c>
      <c r="K1773" s="80">
        <v>60</v>
      </c>
      <c r="L1773" s="80">
        <v>1</v>
      </c>
      <c r="M1773" s="80">
        <v>68</v>
      </c>
      <c r="N1773" s="80">
        <v>0</v>
      </c>
    </row>
    <row r="1774" spans="1:14" ht="15.75" customHeight="1">
      <c r="A1774" s="80" t="s">
        <v>40</v>
      </c>
      <c r="B1774" s="80" t="s">
        <v>445</v>
      </c>
      <c r="C1774" s="80">
        <v>57484621</v>
      </c>
      <c r="D1774" s="80">
        <v>57501676</v>
      </c>
      <c r="E1774" s="80">
        <v>17056</v>
      </c>
      <c r="F1774" s="80">
        <v>742</v>
      </c>
      <c r="G1774" s="80">
        <v>592</v>
      </c>
      <c r="H1774" s="80">
        <v>150</v>
      </c>
      <c r="I1774" s="80">
        <v>0.20200000000000001</v>
      </c>
      <c r="J1774" s="80" t="s">
        <v>439</v>
      </c>
      <c r="K1774" s="80">
        <v>0</v>
      </c>
      <c r="L1774" s="80" t="s">
        <v>201</v>
      </c>
      <c r="M1774" s="80">
        <v>0</v>
      </c>
      <c r="N1774" s="80" t="s">
        <v>201</v>
      </c>
    </row>
    <row r="1775" spans="1:14" ht="15.75" customHeight="1">
      <c r="A1775" s="80" t="s">
        <v>40</v>
      </c>
      <c r="B1775" s="80" t="s">
        <v>445</v>
      </c>
      <c r="C1775" s="80">
        <v>57617278</v>
      </c>
      <c r="D1775" s="80">
        <v>57637738</v>
      </c>
      <c r="E1775" s="80">
        <v>20461</v>
      </c>
      <c r="F1775" s="80">
        <v>135</v>
      </c>
      <c r="G1775" s="80">
        <v>77</v>
      </c>
      <c r="H1775" s="80">
        <v>58</v>
      </c>
      <c r="I1775" s="80">
        <v>0.43</v>
      </c>
      <c r="J1775" s="80" t="s">
        <v>439</v>
      </c>
      <c r="K1775" s="80">
        <v>18</v>
      </c>
      <c r="L1775" s="80">
        <v>0.5</v>
      </c>
      <c r="M1775" s="80">
        <v>28</v>
      </c>
      <c r="N1775" s="80">
        <v>0.53600000000000003</v>
      </c>
    </row>
    <row r="1776" spans="1:14" ht="15.75" customHeight="1">
      <c r="A1776" s="80" t="s">
        <v>40</v>
      </c>
      <c r="B1776" s="80" t="s">
        <v>445</v>
      </c>
      <c r="C1776" s="80">
        <v>57828086</v>
      </c>
      <c r="D1776" s="80">
        <v>57854620</v>
      </c>
      <c r="E1776" s="80">
        <v>26535</v>
      </c>
      <c r="F1776" s="80">
        <v>116</v>
      </c>
      <c r="G1776" s="80">
        <v>40</v>
      </c>
      <c r="H1776" s="80">
        <v>76</v>
      </c>
      <c r="I1776" s="80">
        <v>0.65500000000000003</v>
      </c>
      <c r="J1776" s="80" t="s">
        <v>439</v>
      </c>
      <c r="K1776" s="80">
        <v>17</v>
      </c>
      <c r="L1776" s="80">
        <v>0.64700000000000002</v>
      </c>
      <c r="M1776" s="80">
        <v>35</v>
      </c>
      <c r="N1776" s="80">
        <v>0.48599999999999999</v>
      </c>
    </row>
    <row r="1777" spans="1:14" ht="15.75" customHeight="1">
      <c r="A1777" s="80" t="s">
        <v>40</v>
      </c>
      <c r="B1777" s="80" t="s">
        <v>445</v>
      </c>
      <c r="C1777" s="80">
        <v>57854622</v>
      </c>
      <c r="D1777" s="80">
        <v>58067790</v>
      </c>
      <c r="E1777" s="80">
        <v>213169</v>
      </c>
      <c r="F1777" s="80">
        <v>1820</v>
      </c>
      <c r="G1777" s="80">
        <v>853</v>
      </c>
      <c r="H1777" s="80">
        <v>967</v>
      </c>
      <c r="I1777" s="80">
        <v>0.53100000000000003</v>
      </c>
      <c r="J1777" s="80" t="s">
        <v>439</v>
      </c>
      <c r="K1777" s="80">
        <v>263</v>
      </c>
      <c r="L1777" s="80">
        <v>0.84399999999999997</v>
      </c>
      <c r="M1777" s="80">
        <v>300</v>
      </c>
      <c r="N1777" s="80">
        <v>0.157</v>
      </c>
    </row>
    <row r="1778" spans="1:14" ht="15.75" customHeight="1">
      <c r="A1778" s="80" t="s">
        <v>40</v>
      </c>
      <c r="B1778" s="80" t="s">
        <v>445</v>
      </c>
      <c r="C1778" s="80">
        <v>60881137</v>
      </c>
      <c r="D1778" s="80">
        <v>61282510</v>
      </c>
      <c r="E1778" s="80">
        <v>401374</v>
      </c>
      <c r="F1778" s="80">
        <v>2667</v>
      </c>
      <c r="G1778" s="80">
        <v>192</v>
      </c>
      <c r="H1778" s="80">
        <v>2475</v>
      </c>
      <c r="I1778" s="80">
        <v>0.92800000000000005</v>
      </c>
      <c r="J1778" s="80" t="s">
        <v>440</v>
      </c>
      <c r="K1778" s="80">
        <v>58</v>
      </c>
      <c r="L1778" s="80">
        <v>0.621</v>
      </c>
      <c r="M1778" s="80">
        <v>879</v>
      </c>
      <c r="N1778" s="80">
        <v>0.51400000000000001</v>
      </c>
    </row>
    <row r="1779" spans="1:14" ht="15.75" customHeight="1">
      <c r="A1779" s="80" t="s">
        <v>40</v>
      </c>
      <c r="B1779" s="80" t="s">
        <v>445</v>
      </c>
      <c r="C1779" s="80">
        <v>61283482</v>
      </c>
      <c r="D1779" s="80">
        <v>61324662</v>
      </c>
      <c r="E1779" s="80">
        <v>41181</v>
      </c>
      <c r="F1779" s="80">
        <v>25</v>
      </c>
      <c r="G1779" s="80">
        <v>12</v>
      </c>
      <c r="H1779" s="80">
        <v>13</v>
      </c>
      <c r="I1779" s="80">
        <v>0.52</v>
      </c>
      <c r="J1779" s="80" t="s">
        <v>201</v>
      </c>
      <c r="K1779" s="80">
        <v>1</v>
      </c>
      <c r="L1779" s="80">
        <v>0</v>
      </c>
      <c r="M1779" s="80">
        <v>4</v>
      </c>
      <c r="N1779" s="80">
        <v>0.25</v>
      </c>
    </row>
    <row r="1780" spans="1:14" ht="15.75" customHeight="1">
      <c r="A1780" s="80" t="s">
        <v>40</v>
      </c>
      <c r="B1780" s="80" t="s">
        <v>445</v>
      </c>
      <c r="C1780" s="80">
        <v>61378460</v>
      </c>
      <c r="D1780" s="80">
        <v>61526227</v>
      </c>
      <c r="E1780" s="80">
        <v>147768</v>
      </c>
      <c r="F1780" s="80">
        <v>269</v>
      </c>
      <c r="G1780" s="80">
        <v>1</v>
      </c>
      <c r="H1780" s="80">
        <v>268</v>
      </c>
      <c r="I1780" s="80">
        <v>0.996</v>
      </c>
      <c r="J1780" s="80" t="s">
        <v>440</v>
      </c>
      <c r="K1780" s="80">
        <v>0</v>
      </c>
      <c r="L1780" s="80" t="s">
        <v>201</v>
      </c>
      <c r="M1780" s="80">
        <v>111</v>
      </c>
      <c r="N1780" s="80">
        <v>0.432</v>
      </c>
    </row>
    <row r="1781" spans="1:14" ht="15.75" customHeight="1">
      <c r="A1781" s="80" t="s">
        <v>40</v>
      </c>
      <c r="B1781" s="80" t="s">
        <v>445</v>
      </c>
      <c r="C1781" s="80">
        <v>61579455</v>
      </c>
      <c r="D1781" s="80">
        <v>61816965</v>
      </c>
      <c r="E1781" s="80">
        <v>237511</v>
      </c>
      <c r="F1781" s="80">
        <v>557</v>
      </c>
      <c r="G1781" s="80">
        <v>319</v>
      </c>
      <c r="H1781" s="80">
        <v>238</v>
      </c>
      <c r="I1781" s="80">
        <v>0.42699999999999999</v>
      </c>
      <c r="J1781" s="80" t="s">
        <v>439</v>
      </c>
      <c r="K1781" s="80">
        <v>152</v>
      </c>
      <c r="L1781" s="80">
        <v>0.67100000000000004</v>
      </c>
      <c r="M1781" s="80">
        <v>89</v>
      </c>
      <c r="N1781" s="80">
        <v>0.44900000000000001</v>
      </c>
    </row>
    <row r="1782" spans="1:14" ht="15.75" customHeight="1">
      <c r="A1782" s="80" t="s">
        <v>40</v>
      </c>
      <c r="B1782" s="80" t="s">
        <v>445</v>
      </c>
      <c r="C1782" s="80">
        <v>62026837</v>
      </c>
      <c r="D1782" s="80">
        <v>62152593</v>
      </c>
      <c r="E1782" s="80">
        <v>125757</v>
      </c>
      <c r="F1782" s="80">
        <v>109</v>
      </c>
      <c r="G1782" s="80">
        <v>69</v>
      </c>
      <c r="H1782" s="80">
        <v>40</v>
      </c>
      <c r="I1782" s="80">
        <v>0.36699999999999999</v>
      </c>
      <c r="J1782" s="80" t="s">
        <v>439</v>
      </c>
      <c r="K1782" s="80">
        <v>3</v>
      </c>
      <c r="L1782" s="80">
        <v>1</v>
      </c>
      <c r="M1782" s="80">
        <v>3</v>
      </c>
      <c r="N1782" s="80">
        <v>0.33300000000000002</v>
      </c>
    </row>
    <row r="1783" spans="1:14" ht="15.75" customHeight="1">
      <c r="A1783" s="80" t="s">
        <v>40</v>
      </c>
      <c r="B1783" s="80" t="s">
        <v>445</v>
      </c>
      <c r="C1783" s="80">
        <v>62235565</v>
      </c>
      <c r="D1783" s="80">
        <v>62284297</v>
      </c>
      <c r="E1783" s="80">
        <v>48733</v>
      </c>
      <c r="F1783" s="80">
        <v>296</v>
      </c>
      <c r="G1783" s="80">
        <v>71</v>
      </c>
      <c r="H1783" s="80">
        <v>225</v>
      </c>
      <c r="I1783" s="80">
        <v>0.76</v>
      </c>
      <c r="J1783" s="80" t="s">
        <v>439</v>
      </c>
      <c r="K1783" s="80">
        <v>33</v>
      </c>
      <c r="L1783" s="80">
        <v>0.69699999999999995</v>
      </c>
      <c r="M1783" s="80">
        <v>36</v>
      </c>
      <c r="N1783" s="80">
        <v>0.27800000000000002</v>
      </c>
    </row>
    <row r="1784" spans="1:14" ht="15.75" customHeight="1">
      <c r="A1784" s="80" t="s">
        <v>40</v>
      </c>
      <c r="B1784" s="80" t="s">
        <v>445</v>
      </c>
      <c r="C1784" s="80">
        <v>62291688</v>
      </c>
      <c r="D1784" s="80">
        <v>62373989</v>
      </c>
      <c r="E1784" s="80">
        <v>82302</v>
      </c>
      <c r="F1784" s="80">
        <v>912</v>
      </c>
      <c r="G1784" s="80">
        <v>307</v>
      </c>
      <c r="H1784" s="80">
        <v>605</v>
      </c>
      <c r="I1784" s="80">
        <v>0.66300000000000003</v>
      </c>
      <c r="J1784" s="80" t="s">
        <v>439</v>
      </c>
      <c r="K1784" s="80">
        <v>108</v>
      </c>
      <c r="L1784" s="80">
        <v>0.91700000000000004</v>
      </c>
      <c r="M1784" s="80">
        <v>124</v>
      </c>
      <c r="N1784" s="80">
        <v>0.30599999999999999</v>
      </c>
    </row>
    <row r="1785" spans="1:14" ht="15.75" customHeight="1">
      <c r="A1785" s="80" t="s">
        <v>40</v>
      </c>
      <c r="B1785" s="80" t="s">
        <v>445</v>
      </c>
      <c r="C1785" s="80">
        <v>62374090</v>
      </c>
      <c r="D1785" s="80">
        <v>62384564</v>
      </c>
      <c r="E1785" s="80">
        <v>10475</v>
      </c>
      <c r="F1785" s="80">
        <v>130</v>
      </c>
      <c r="G1785" s="80">
        <v>13</v>
      </c>
      <c r="H1785" s="80">
        <v>117</v>
      </c>
      <c r="I1785" s="80">
        <v>0.9</v>
      </c>
      <c r="J1785" s="80" t="s">
        <v>440</v>
      </c>
      <c r="K1785" s="80">
        <v>5</v>
      </c>
      <c r="L1785" s="80">
        <v>0.6</v>
      </c>
      <c r="M1785" s="80">
        <v>89</v>
      </c>
      <c r="N1785" s="80">
        <v>0.47199999999999998</v>
      </c>
    </row>
    <row r="1786" spans="1:14" ht="15.75" customHeight="1">
      <c r="A1786" s="80" t="s">
        <v>40</v>
      </c>
      <c r="B1786" s="80" t="s">
        <v>445</v>
      </c>
      <c r="C1786" s="80">
        <v>62384853</v>
      </c>
      <c r="D1786" s="80">
        <v>62408568</v>
      </c>
      <c r="E1786" s="80">
        <v>23716</v>
      </c>
      <c r="F1786" s="80">
        <v>441</v>
      </c>
      <c r="G1786" s="80">
        <v>229</v>
      </c>
      <c r="H1786" s="80">
        <v>212</v>
      </c>
      <c r="I1786" s="80">
        <v>0.48099999999999998</v>
      </c>
      <c r="J1786" s="80" t="s">
        <v>439</v>
      </c>
      <c r="K1786" s="80">
        <v>52</v>
      </c>
      <c r="L1786" s="80">
        <v>0.51900000000000002</v>
      </c>
      <c r="M1786" s="80">
        <v>55</v>
      </c>
      <c r="N1786" s="80">
        <v>0.45500000000000002</v>
      </c>
    </row>
    <row r="1787" spans="1:14" ht="15.75" customHeight="1">
      <c r="A1787" s="80" t="s">
        <v>40</v>
      </c>
      <c r="B1787" s="80" t="s">
        <v>445</v>
      </c>
      <c r="C1787" s="80">
        <v>63288943</v>
      </c>
      <c r="D1787" s="80">
        <v>63348491</v>
      </c>
      <c r="E1787" s="80">
        <v>59549</v>
      </c>
      <c r="F1787" s="80">
        <v>173</v>
      </c>
      <c r="G1787" s="80">
        <v>120</v>
      </c>
      <c r="H1787" s="80">
        <v>53</v>
      </c>
      <c r="I1787" s="80">
        <v>0.30599999999999999</v>
      </c>
      <c r="J1787" s="80" t="s">
        <v>439</v>
      </c>
      <c r="K1787" s="80">
        <v>14</v>
      </c>
      <c r="L1787" s="80">
        <v>0.78600000000000003</v>
      </c>
      <c r="M1787" s="80">
        <v>4</v>
      </c>
      <c r="N1787" s="80">
        <v>0.5</v>
      </c>
    </row>
    <row r="1788" spans="1:14" ht="15.75" customHeight="1">
      <c r="A1788" s="80" t="s">
        <v>40</v>
      </c>
      <c r="B1788" s="80" t="s">
        <v>445</v>
      </c>
      <c r="C1788" s="80">
        <v>63367442</v>
      </c>
      <c r="D1788" s="80">
        <v>63382454</v>
      </c>
      <c r="E1788" s="80">
        <v>15013</v>
      </c>
      <c r="F1788" s="80">
        <v>121</v>
      </c>
      <c r="G1788" s="80">
        <v>59</v>
      </c>
      <c r="H1788" s="80">
        <v>62</v>
      </c>
      <c r="I1788" s="80">
        <v>0.51200000000000001</v>
      </c>
      <c r="J1788" s="80" t="s">
        <v>439</v>
      </c>
      <c r="K1788" s="80">
        <v>7</v>
      </c>
      <c r="L1788" s="80">
        <v>0</v>
      </c>
      <c r="M1788" s="80">
        <v>8</v>
      </c>
      <c r="N1788" s="80">
        <v>1</v>
      </c>
    </row>
    <row r="1789" spans="1:14" ht="15.75" customHeight="1">
      <c r="A1789" s="80" t="s">
        <v>40</v>
      </c>
      <c r="B1789" s="80" t="s">
        <v>445</v>
      </c>
      <c r="C1789" s="80">
        <v>63487699</v>
      </c>
      <c r="D1789" s="80">
        <v>63651382</v>
      </c>
      <c r="E1789" s="80">
        <v>163684</v>
      </c>
      <c r="F1789" s="80">
        <v>1668</v>
      </c>
      <c r="G1789" s="80">
        <v>1163</v>
      </c>
      <c r="H1789" s="80">
        <v>505</v>
      </c>
      <c r="I1789" s="80">
        <v>0.30299999999999999</v>
      </c>
      <c r="J1789" s="80" t="s">
        <v>439</v>
      </c>
      <c r="K1789" s="80">
        <v>89</v>
      </c>
      <c r="L1789" s="80">
        <v>0.67400000000000004</v>
      </c>
      <c r="M1789" s="80">
        <v>18</v>
      </c>
      <c r="N1789" s="80">
        <v>0.27800000000000002</v>
      </c>
    </row>
    <row r="1790" spans="1:14" ht="15.75" customHeight="1">
      <c r="A1790" s="80" t="s">
        <v>40</v>
      </c>
      <c r="B1790" s="80" t="s">
        <v>445</v>
      </c>
      <c r="C1790" s="80">
        <v>65562617</v>
      </c>
      <c r="D1790" s="80">
        <v>65629798</v>
      </c>
      <c r="E1790" s="80">
        <v>67182</v>
      </c>
      <c r="F1790" s="80">
        <v>419</v>
      </c>
      <c r="G1790" s="80">
        <v>9</v>
      </c>
      <c r="H1790" s="80">
        <v>410</v>
      </c>
      <c r="I1790" s="80">
        <v>0.97899999999999998</v>
      </c>
      <c r="J1790" s="80" t="s">
        <v>440</v>
      </c>
      <c r="K1790" s="80">
        <v>1</v>
      </c>
      <c r="L1790" s="80">
        <v>1</v>
      </c>
      <c r="M1790" s="80">
        <v>33</v>
      </c>
      <c r="N1790" s="80">
        <v>0.27300000000000002</v>
      </c>
    </row>
    <row r="1791" spans="1:14" ht="15.75" customHeight="1">
      <c r="A1791" s="80" t="s">
        <v>40</v>
      </c>
      <c r="B1791" s="80" t="s">
        <v>445</v>
      </c>
      <c r="C1791" s="80">
        <v>65784435</v>
      </c>
      <c r="D1791" s="80">
        <v>65822291</v>
      </c>
      <c r="E1791" s="80">
        <v>37857</v>
      </c>
      <c r="F1791" s="80">
        <v>847</v>
      </c>
      <c r="G1791" s="80">
        <v>460</v>
      </c>
      <c r="H1791" s="80">
        <v>387</v>
      </c>
      <c r="I1791" s="80">
        <v>0.45700000000000002</v>
      </c>
      <c r="J1791" s="80" t="s">
        <v>439</v>
      </c>
      <c r="K1791" s="80">
        <v>341</v>
      </c>
      <c r="L1791" s="80">
        <v>0.99099999999999999</v>
      </c>
      <c r="M1791" s="80">
        <v>325</v>
      </c>
      <c r="N1791" s="80">
        <v>8.9999999999999993E-3</v>
      </c>
    </row>
    <row r="1792" spans="1:14" ht="15.75" customHeight="1">
      <c r="A1792" s="80" t="s">
        <v>40</v>
      </c>
      <c r="B1792" s="80" t="s">
        <v>445</v>
      </c>
      <c r="C1792" s="80">
        <v>72976532</v>
      </c>
      <c r="D1792" s="80">
        <v>75422553</v>
      </c>
      <c r="E1792" s="80">
        <v>2446022</v>
      </c>
      <c r="F1792" s="80">
        <v>30646</v>
      </c>
      <c r="G1792" s="80">
        <v>15425</v>
      </c>
      <c r="H1792" s="80">
        <v>15221</v>
      </c>
      <c r="I1792" s="80">
        <v>0.497</v>
      </c>
      <c r="J1792" s="80" t="s">
        <v>439</v>
      </c>
      <c r="K1792" s="80">
        <v>1177</v>
      </c>
      <c r="L1792" s="80">
        <v>0.95699999999999996</v>
      </c>
      <c r="M1792" s="80">
        <v>1068</v>
      </c>
      <c r="N1792" s="80">
        <v>1.7999999999999999E-2</v>
      </c>
    </row>
    <row r="1793" spans="1:14" ht="15.75" customHeight="1">
      <c r="A1793" s="80" t="s">
        <v>40</v>
      </c>
      <c r="B1793" s="80" t="s">
        <v>445</v>
      </c>
      <c r="C1793" s="80">
        <v>143711190</v>
      </c>
      <c r="D1793" s="80">
        <v>143872948</v>
      </c>
      <c r="E1793" s="80">
        <v>161759</v>
      </c>
      <c r="F1793" s="80">
        <v>759</v>
      </c>
      <c r="G1793" s="80">
        <v>554</v>
      </c>
      <c r="H1793" s="80">
        <v>205</v>
      </c>
      <c r="I1793" s="80">
        <v>0.27</v>
      </c>
      <c r="J1793" s="80" t="s">
        <v>439</v>
      </c>
      <c r="K1793" s="80">
        <v>53</v>
      </c>
      <c r="L1793" s="80">
        <v>0.54700000000000004</v>
      </c>
      <c r="M1793" s="80">
        <v>5</v>
      </c>
      <c r="N1793" s="80">
        <v>0.6</v>
      </c>
    </row>
    <row r="1794" spans="1:14" ht="15.75" customHeight="1">
      <c r="A1794" s="80" t="s">
        <v>40</v>
      </c>
      <c r="B1794" s="80" t="s">
        <v>445</v>
      </c>
      <c r="C1794" s="80">
        <v>144188053</v>
      </c>
      <c r="D1794" s="80">
        <v>144251260</v>
      </c>
      <c r="E1794" s="80">
        <v>63208</v>
      </c>
      <c r="F1794" s="80">
        <v>421</v>
      </c>
      <c r="G1794" s="80">
        <v>258</v>
      </c>
      <c r="H1794" s="80">
        <v>163</v>
      </c>
      <c r="I1794" s="80">
        <v>0.38700000000000001</v>
      </c>
      <c r="J1794" s="80" t="s">
        <v>439</v>
      </c>
      <c r="K1794" s="80">
        <v>0</v>
      </c>
      <c r="L1794" s="80" t="s">
        <v>201</v>
      </c>
      <c r="M1794" s="80">
        <v>0</v>
      </c>
      <c r="N1794" s="80" t="s">
        <v>201</v>
      </c>
    </row>
    <row r="1795" spans="1:14" ht="15.75" customHeight="1">
      <c r="A1795" s="80" t="s">
        <v>40</v>
      </c>
      <c r="B1795" s="80" t="s">
        <v>445</v>
      </c>
      <c r="C1795" s="80">
        <v>144253837</v>
      </c>
      <c r="D1795" s="80">
        <v>144296189</v>
      </c>
      <c r="E1795" s="80">
        <v>42353</v>
      </c>
      <c r="F1795" s="80">
        <v>431</v>
      </c>
      <c r="G1795" s="80">
        <v>178</v>
      </c>
      <c r="H1795" s="80">
        <v>253</v>
      </c>
      <c r="I1795" s="80">
        <v>0.58699999999999997</v>
      </c>
      <c r="J1795" s="80" t="s">
        <v>439</v>
      </c>
      <c r="K1795" s="80">
        <v>0</v>
      </c>
      <c r="L1795" s="80" t="s">
        <v>201</v>
      </c>
      <c r="M1795" s="80">
        <v>0</v>
      </c>
      <c r="N1795" s="80" t="s">
        <v>201</v>
      </c>
    </row>
    <row r="1796" spans="1:14" ht="15.75" customHeight="1">
      <c r="A1796" s="80" t="s">
        <v>40</v>
      </c>
      <c r="B1796" s="80" t="s">
        <v>445</v>
      </c>
      <c r="C1796" s="80">
        <v>144296417</v>
      </c>
      <c r="D1796" s="80">
        <v>144377200</v>
      </c>
      <c r="E1796" s="80">
        <v>80784</v>
      </c>
      <c r="F1796" s="80">
        <v>659</v>
      </c>
      <c r="G1796" s="80">
        <v>488</v>
      </c>
      <c r="H1796" s="80">
        <v>171</v>
      </c>
      <c r="I1796" s="80">
        <v>0.25900000000000001</v>
      </c>
      <c r="J1796" s="80" t="s">
        <v>439</v>
      </c>
      <c r="K1796" s="80">
        <v>1</v>
      </c>
      <c r="L1796" s="80">
        <v>0</v>
      </c>
      <c r="M1796" s="80">
        <v>0</v>
      </c>
      <c r="N1796" s="80" t="s">
        <v>201</v>
      </c>
    </row>
    <row r="1797" spans="1:14" ht="15.75" customHeight="1">
      <c r="A1797" s="80" t="s">
        <v>40</v>
      </c>
      <c r="B1797" s="80" t="s">
        <v>445</v>
      </c>
      <c r="C1797" s="80">
        <v>150000281</v>
      </c>
      <c r="D1797" s="80">
        <v>150005158</v>
      </c>
      <c r="E1797" s="80">
        <v>4878</v>
      </c>
      <c r="F1797" s="80">
        <v>152</v>
      </c>
      <c r="G1797" s="80">
        <v>108</v>
      </c>
      <c r="H1797" s="80">
        <v>44</v>
      </c>
      <c r="I1797" s="80">
        <v>0.28899999999999998</v>
      </c>
      <c r="J1797" s="80" t="s">
        <v>439</v>
      </c>
      <c r="K1797" s="80">
        <v>45</v>
      </c>
      <c r="L1797" s="80">
        <v>0.77800000000000002</v>
      </c>
      <c r="M1797" s="80">
        <v>25</v>
      </c>
      <c r="N1797" s="80">
        <v>0</v>
      </c>
    </row>
    <row r="1798" spans="1:14" ht="15.75" customHeight="1">
      <c r="A1798" s="80" t="s">
        <v>40</v>
      </c>
      <c r="B1798" s="80" t="s">
        <v>445</v>
      </c>
      <c r="C1798" s="80">
        <v>152376994</v>
      </c>
      <c r="D1798" s="80">
        <v>152404346</v>
      </c>
      <c r="E1798" s="80">
        <v>27353</v>
      </c>
      <c r="F1798" s="80">
        <v>415</v>
      </c>
      <c r="G1798" s="80">
        <v>325</v>
      </c>
      <c r="H1798" s="80">
        <v>90</v>
      </c>
      <c r="I1798" s="80">
        <v>0.217</v>
      </c>
      <c r="J1798" s="80" t="s">
        <v>439</v>
      </c>
      <c r="K1798" s="80">
        <v>23</v>
      </c>
      <c r="L1798" s="80">
        <v>0.30399999999999999</v>
      </c>
      <c r="M1798" s="80">
        <v>11</v>
      </c>
      <c r="N1798" s="80">
        <v>0</v>
      </c>
    </row>
    <row r="1799" spans="1:14" ht="15.75" customHeight="1">
      <c r="A1799" s="80" t="s">
        <v>40</v>
      </c>
      <c r="B1799" s="80" t="s">
        <v>446</v>
      </c>
      <c r="C1799" s="80">
        <v>2250154</v>
      </c>
      <c r="D1799" s="80">
        <v>2479751</v>
      </c>
      <c r="E1799" s="80">
        <v>229598</v>
      </c>
      <c r="F1799" s="80">
        <v>274</v>
      </c>
      <c r="G1799" s="80">
        <v>159</v>
      </c>
      <c r="H1799" s="80">
        <v>115</v>
      </c>
      <c r="I1799" s="80">
        <v>0.42</v>
      </c>
      <c r="J1799" s="80" t="s">
        <v>439</v>
      </c>
      <c r="K1799" s="80">
        <v>25</v>
      </c>
      <c r="L1799" s="80">
        <v>0.96</v>
      </c>
      <c r="M1799" s="80">
        <v>15</v>
      </c>
      <c r="N1799" s="80">
        <v>6.7000000000000004E-2</v>
      </c>
    </row>
    <row r="1800" spans="1:14" ht="15.75" customHeight="1">
      <c r="A1800" s="80" t="s">
        <v>40</v>
      </c>
      <c r="B1800" s="80" t="s">
        <v>446</v>
      </c>
      <c r="C1800" s="80">
        <v>7337897</v>
      </c>
      <c r="D1800" s="80">
        <v>7618533</v>
      </c>
      <c r="E1800" s="80">
        <v>280637</v>
      </c>
      <c r="F1800" s="80">
        <v>343</v>
      </c>
      <c r="G1800" s="80">
        <v>125</v>
      </c>
      <c r="H1800" s="80">
        <v>218</v>
      </c>
      <c r="I1800" s="80">
        <v>0.63600000000000001</v>
      </c>
      <c r="J1800" s="80" t="s">
        <v>439</v>
      </c>
      <c r="K1800" s="80">
        <v>5</v>
      </c>
      <c r="L1800" s="80">
        <v>0.2</v>
      </c>
      <c r="M1800" s="80">
        <v>41</v>
      </c>
      <c r="N1800" s="80">
        <v>0.63400000000000001</v>
      </c>
    </row>
    <row r="1801" spans="1:14" ht="15.75" customHeight="1">
      <c r="A1801" s="80" t="s">
        <v>40</v>
      </c>
      <c r="B1801" s="80" t="s">
        <v>446</v>
      </c>
      <c r="C1801" s="80">
        <v>7968463</v>
      </c>
      <c r="D1801" s="80">
        <v>8195570</v>
      </c>
      <c r="E1801" s="80">
        <v>227108</v>
      </c>
      <c r="F1801" s="80">
        <v>776</v>
      </c>
      <c r="G1801" s="80">
        <v>200</v>
      </c>
      <c r="H1801" s="80">
        <v>576</v>
      </c>
      <c r="I1801" s="80">
        <v>0.74199999999999999</v>
      </c>
      <c r="J1801" s="80" t="s">
        <v>439</v>
      </c>
      <c r="K1801" s="80">
        <v>17</v>
      </c>
      <c r="L1801" s="80">
        <v>0.64700000000000002</v>
      </c>
      <c r="M1801" s="80">
        <v>31</v>
      </c>
      <c r="N1801" s="80">
        <v>0.38700000000000001</v>
      </c>
    </row>
    <row r="1802" spans="1:14" ht="15.75" customHeight="1">
      <c r="A1802" s="80" t="s">
        <v>40</v>
      </c>
      <c r="B1802" s="80" t="s">
        <v>446</v>
      </c>
      <c r="C1802" s="80">
        <v>8196161</v>
      </c>
      <c r="D1802" s="80">
        <v>8230466</v>
      </c>
      <c r="E1802" s="80">
        <v>34306</v>
      </c>
      <c r="F1802" s="80">
        <v>368</v>
      </c>
      <c r="G1802" s="80">
        <v>82</v>
      </c>
      <c r="H1802" s="80">
        <v>286</v>
      </c>
      <c r="I1802" s="80">
        <v>0.77700000000000002</v>
      </c>
      <c r="J1802" s="80" t="s">
        <v>439</v>
      </c>
      <c r="K1802" s="80">
        <v>21</v>
      </c>
      <c r="L1802" s="80">
        <v>0.81</v>
      </c>
      <c r="M1802" s="80">
        <v>89</v>
      </c>
      <c r="N1802" s="80">
        <v>0.76400000000000001</v>
      </c>
    </row>
    <row r="1803" spans="1:14" ht="15.75" customHeight="1">
      <c r="A1803" s="80" t="s">
        <v>40</v>
      </c>
      <c r="B1803" s="80" t="s">
        <v>446</v>
      </c>
      <c r="C1803" s="80">
        <v>8230468</v>
      </c>
      <c r="D1803" s="80">
        <v>12095842</v>
      </c>
      <c r="E1803" s="80">
        <v>3865375</v>
      </c>
      <c r="F1803" s="80">
        <v>27606</v>
      </c>
      <c r="G1803" s="80">
        <v>396</v>
      </c>
      <c r="H1803" s="80">
        <v>27210</v>
      </c>
      <c r="I1803" s="80">
        <v>0.98599999999999999</v>
      </c>
      <c r="J1803" s="80" t="s">
        <v>440</v>
      </c>
      <c r="K1803" s="80">
        <v>33</v>
      </c>
      <c r="L1803" s="80">
        <v>0.39400000000000002</v>
      </c>
      <c r="M1803" s="80">
        <v>5225</v>
      </c>
      <c r="N1803" s="80">
        <v>0.50700000000000001</v>
      </c>
    </row>
    <row r="1804" spans="1:14" ht="15.75" customHeight="1">
      <c r="A1804" s="80" t="s">
        <v>40</v>
      </c>
      <c r="B1804" s="80" t="s">
        <v>446</v>
      </c>
      <c r="C1804" s="80">
        <v>12226754</v>
      </c>
      <c r="D1804" s="80">
        <v>12233917</v>
      </c>
      <c r="E1804" s="80">
        <v>7164</v>
      </c>
      <c r="F1804" s="80">
        <v>8</v>
      </c>
      <c r="G1804" s="80">
        <v>0</v>
      </c>
      <c r="H1804" s="80">
        <v>8</v>
      </c>
      <c r="I1804" s="80">
        <v>1</v>
      </c>
      <c r="J1804" s="80" t="s">
        <v>201</v>
      </c>
      <c r="K1804" s="80">
        <v>0</v>
      </c>
      <c r="L1804" s="80" t="s">
        <v>201</v>
      </c>
      <c r="M1804" s="80">
        <v>0</v>
      </c>
      <c r="N1804" s="80" t="s">
        <v>201</v>
      </c>
    </row>
    <row r="1805" spans="1:14" ht="15.75" customHeight="1">
      <c r="A1805" s="80" t="s">
        <v>40</v>
      </c>
      <c r="B1805" s="80" t="s">
        <v>446</v>
      </c>
      <c r="C1805" s="80">
        <v>12284715</v>
      </c>
      <c r="D1805" s="80">
        <v>12327290</v>
      </c>
      <c r="E1805" s="80">
        <v>42576</v>
      </c>
      <c r="F1805" s="80">
        <v>27</v>
      </c>
      <c r="G1805" s="80">
        <v>0</v>
      </c>
      <c r="H1805" s="80">
        <v>27</v>
      </c>
      <c r="I1805" s="80">
        <v>1</v>
      </c>
      <c r="J1805" s="80" t="s">
        <v>201</v>
      </c>
      <c r="K1805" s="80">
        <v>0</v>
      </c>
      <c r="L1805" s="80" t="s">
        <v>201</v>
      </c>
      <c r="M1805" s="80">
        <v>2</v>
      </c>
      <c r="N1805" s="80">
        <v>0.5</v>
      </c>
    </row>
    <row r="1806" spans="1:14" ht="15.75" customHeight="1">
      <c r="A1806" s="80" t="s">
        <v>40</v>
      </c>
      <c r="B1806" s="80" t="s">
        <v>446</v>
      </c>
      <c r="C1806" s="80">
        <v>12327903</v>
      </c>
      <c r="D1806" s="80">
        <v>12393421</v>
      </c>
      <c r="E1806" s="80">
        <v>65519</v>
      </c>
      <c r="F1806" s="80">
        <v>192</v>
      </c>
      <c r="G1806" s="80">
        <v>9</v>
      </c>
      <c r="H1806" s="80">
        <v>183</v>
      </c>
      <c r="I1806" s="80">
        <v>0.95299999999999996</v>
      </c>
      <c r="J1806" s="80" t="s">
        <v>440</v>
      </c>
      <c r="K1806" s="80">
        <v>1</v>
      </c>
      <c r="L1806" s="80">
        <v>1</v>
      </c>
      <c r="M1806" s="80">
        <v>45</v>
      </c>
      <c r="N1806" s="80">
        <v>0.48899999999999999</v>
      </c>
    </row>
    <row r="1807" spans="1:14" ht="15.75" customHeight="1">
      <c r="A1807" s="80" t="s">
        <v>40</v>
      </c>
      <c r="B1807" s="80" t="s">
        <v>446</v>
      </c>
      <c r="C1807" s="80">
        <v>85647473</v>
      </c>
      <c r="D1807" s="80">
        <v>85820071</v>
      </c>
      <c r="E1807" s="80">
        <v>172599</v>
      </c>
      <c r="F1807" s="80">
        <v>473</v>
      </c>
      <c r="G1807" s="80">
        <v>287</v>
      </c>
      <c r="H1807" s="80">
        <v>186</v>
      </c>
      <c r="I1807" s="80">
        <v>0.39300000000000002</v>
      </c>
      <c r="J1807" s="80" t="s">
        <v>439</v>
      </c>
      <c r="K1807" s="80">
        <v>0</v>
      </c>
      <c r="L1807" s="80" t="s">
        <v>201</v>
      </c>
      <c r="M1807" s="80">
        <v>0</v>
      </c>
      <c r="N1807" s="80" t="s">
        <v>201</v>
      </c>
    </row>
    <row r="1808" spans="1:14" ht="15.75" customHeight="1">
      <c r="A1808" s="80" t="s">
        <v>40</v>
      </c>
      <c r="B1808" s="80" t="s">
        <v>447</v>
      </c>
      <c r="C1808" s="80">
        <v>38967861</v>
      </c>
      <c r="D1808" s="80">
        <v>39112281</v>
      </c>
      <c r="E1808" s="80">
        <v>144421</v>
      </c>
      <c r="F1808" s="80">
        <v>1312</v>
      </c>
      <c r="G1808" s="80">
        <v>998</v>
      </c>
      <c r="H1808" s="80">
        <v>314</v>
      </c>
      <c r="I1808" s="80">
        <v>0.23899999999999999</v>
      </c>
      <c r="J1808" s="80" t="s">
        <v>439</v>
      </c>
      <c r="K1808" s="80">
        <v>253</v>
      </c>
      <c r="L1808" s="80">
        <v>0.60099999999999998</v>
      </c>
      <c r="M1808" s="80">
        <v>75</v>
      </c>
      <c r="N1808" s="80">
        <v>0.36</v>
      </c>
    </row>
    <row r="1809" spans="1:14" ht="15.75" customHeight="1">
      <c r="A1809" s="80" t="s">
        <v>40</v>
      </c>
      <c r="B1809" s="80" t="s">
        <v>447</v>
      </c>
      <c r="C1809" s="80">
        <v>39473588</v>
      </c>
      <c r="D1809" s="80">
        <v>39822325</v>
      </c>
      <c r="E1809" s="80">
        <v>348738</v>
      </c>
      <c r="F1809" s="80">
        <v>1552</v>
      </c>
      <c r="G1809" s="80">
        <v>763</v>
      </c>
      <c r="H1809" s="80">
        <v>789</v>
      </c>
      <c r="I1809" s="80">
        <v>0.50800000000000001</v>
      </c>
      <c r="J1809" s="80" t="s">
        <v>439</v>
      </c>
      <c r="K1809" s="80">
        <v>76</v>
      </c>
      <c r="L1809" s="80">
        <v>0.51300000000000001</v>
      </c>
      <c r="M1809" s="80">
        <v>94</v>
      </c>
      <c r="N1809" s="80">
        <v>0.5</v>
      </c>
    </row>
    <row r="1810" spans="1:14" ht="15.75" customHeight="1">
      <c r="A1810" s="80" t="s">
        <v>40</v>
      </c>
      <c r="B1810" s="80" t="s">
        <v>447</v>
      </c>
      <c r="C1810" s="80">
        <v>39822327</v>
      </c>
      <c r="D1810" s="80">
        <v>40678269</v>
      </c>
      <c r="E1810" s="80">
        <v>855943</v>
      </c>
      <c r="F1810" s="80">
        <v>1504</v>
      </c>
      <c r="G1810" s="80">
        <v>518</v>
      </c>
      <c r="H1810" s="80">
        <v>986</v>
      </c>
      <c r="I1810" s="80">
        <v>0.65600000000000003</v>
      </c>
      <c r="J1810" s="80" t="s">
        <v>439</v>
      </c>
      <c r="K1810" s="80">
        <v>44</v>
      </c>
      <c r="L1810" s="80">
        <v>0.159</v>
      </c>
      <c r="M1810" s="80">
        <v>144</v>
      </c>
      <c r="N1810" s="80">
        <v>0.70099999999999996</v>
      </c>
    </row>
    <row r="1811" spans="1:14" ht="15.75" customHeight="1">
      <c r="A1811" s="80" t="s">
        <v>40</v>
      </c>
      <c r="B1811" s="80" t="s">
        <v>447</v>
      </c>
      <c r="C1811" s="80">
        <v>40691369</v>
      </c>
      <c r="D1811" s="80">
        <v>40868523</v>
      </c>
      <c r="E1811" s="80">
        <v>177155</v>
      </c>
      <c r="F1811" s="80">
        <v>526</v>
      </c>
      <c r="G1811" s="80">
        <v>47</v>
      </c>
      <c r="H1811" s="80">
        <v>479</v>
      </c>
      <c r="I1811" s="80">
        <v>0.91100000000000003</v>
      </c>
      <c r="J1811" s="80" t="s">
        <v>440</v>
      </c>
      <c r="K1811" s="80">
        <v>12</v>
      </c>
      <c r="L1811" s="80">
        <v>0</v>
      </c>
      <c r="M1811" s="80">
        <v>68</v>
      </c>
      <c r="N1811" s="80">
        <v>0.36799999999999999</v>
      </c>
    </row>
    <row r="1812" spans="1:14" ht="15.75" customHeight="1">
      <c r="A1812" s="80" t="s">
        <v>40</v>
      </c>
      <c r="B1812" s="80" t="s">
        <v>447</v>
      </c>
      <c r="C1812" s="80">
        <v>40868525</v>
      </c>
      <c r="D1812" s="80">
        <v>41128923</v>
      </c>
      <c r="E1812" s="80">
        <v>260399</v>
      </c>
      <c r="F1812" s="80">
        <v>5275</v>
      </c>
      <c r="G1812" s="80">
        <v>2227</v>
      </c>
      <c r="H1812" s="80">
        <v>3048</v>
      </c>
      <c r="I1812" s="80">
        <v>0.57799999999999996</v>
      </c>
      <c r="J1812" s="80" t="s">
        <v>439</v>
      </c>
      <c r="K1812" s="80">
        <v>973</v>
      </c>
      <c r="L1812" s="80">
        <v>0.70599999999999996</v>
      </c>
      <c r="M1812" s="80">
        <v>1150</v>
      </c>
      <c r="N1812" s="80">
        <v>0.22</v>
      </c>
    </row>
    <row r="1813" spans="1:14" ht="15.75" customHeight="1">
      <c r="A1813" s="80" t="s">
        <v>40</v>
      </c>
      <c r="B1813" s="80" t="s">
        <v>447</v>
      </c>
      <c r="C1813" s="80">
        <v>41199924</v>
      </c>
      <c r="D1813" s="80">
        <v>41768332</v>
      </c>
      <c r="E1813" s="80">
        <v>568409</v>
      </c>
      <c r="F1813" s="80">
        <v>3576</v>
      </c>
      <c r="G1813" s="80">
        <v>2504</v>
      </c>
      <c r="H1813" s="80">
        <v>1072</v>
      </c>
      <c r="I1813" s="80">
        <v>0.3</v>
      </c>
      <c r="J1813" s="80" t="s">
        <v>439</v>
      </c>
      <c r="K1813" s="80">
        <v>272</v>
      </c>
      <c r="L1813" s="80">
        <v>0.46300000000000002</v>
      </c>
      <c r="M1813" s="80">
        <v>168</v>
      </c>
      <c r="N1813" s="80">
        <v>0.5</v>
      </c>
    </row>
    <row r="1814" spans="1:14" ht="15.75" customHeight="1">
      <c r="A1814" s="80" t="s">
        <v>40</v>
      </c>
      <c r="B1814" s="80" t="s">
        <v>447</v>
      </c>
      <c r="C1814" s="80">
        <v>41768334</v>
      </c>
      <c r="D1814" s="80">
        <v>42093866</v>
      </c>
      <c r="E1814" s="80">
        <v>325533</v>
      </c>
      <c r="F1814" s="80">
        <v>1322</v>
      </c>
      <c r="G1814" s="80">
        <v>858</v>
      </c>
      <c r="H1814" s="80">
        <v>464</v>
      </c>
      <c r="I1814" s="80">
        <v>0.35099999999999998</v>
      </c>
      <c r="J1814" s="80" t="s">
        <v>439</v>
      </c>
      <c r="K1814" s="80">
        <v>172</v>
      </c>
      <c r="L1814" s="80">
        <v>0.45300000000000001</v>
      </c>
      <c r="M1814" s="80">
        <v>73</v>
      </c>
      <c r="N1814" s="80">
        <v>0.91800000000000004</v>
      </c>
    </row>
    <row r="1815" spans="1:14" ht="15.75" customHeight="1">
      <c r="A1815" s="80" t="s">
        <v>40</v>
      </c>
      <c r="B1815" s="80" t="s">
        <v>447</v>
      </c>
      <c r="C1815" s="80">
        <v>42632195</v>
      </c>
      <c r="D1815" s="80">
        <v>42661718</v>
      </c>
      <c r="E1815" s="80">
        <v>29524</v>
      </c>
      <c r="F1815" s="80">
        <v>68</v>
      </c>
      <c r="G1815" s="80">
        <v>19</v>
      </c>
      <c r="H1815" s="80">
        <v>49</v>
      </c>
      <c r="I1815" s="80">
        <v>0.72099999999999997</v>
      </c>
      <c r="J1815" s="80" t="s">
        <v>439</v>
      </c>
      <c r="K1815" s="80">
        <v>2</v>
      </c>
      <c r="L1815" s="80">
        <v>1</v>
      </c>
      <c r="M1815" s="80">
        <v>5</v>
      </c>
      <c r="N1815" s="80">
        <v>0</v>
      </c>
    </row>
    <row r="1816" spans="1:14" ht="15.75" customHeight="1">
      <c r="A1816" s="80" t="s">
        <v>40</v>
      </c>
      <c r="B1816" s="80" t="s">
        <v>447</v>
      </c>
      <c r="C1816" s="80">
        <v>60518635</v>
      </c>
      <c r="D1816" s="80">
        <v>60869743</v>
      </c>
      <c r="E1816" s="80">
        <v>351109</v>
      </c>
      <c r="F1816" s="80">
        <v>889</v>
      </c>
      <c r="G1816" s="80">
        <v>76</v>
      </c>
      <c r="H1816" s="80">
        <v>813</v>
      </c>
      <c r="I1816" s="80">
        <v>0.91500000000000004</v>
      </c>
      <c r="J1816" s="80" t="s">
        <v>440</v>
      </c>
      <c r="K1816" s="80">
        <v>23</v>
      </c>
      <c r="L1816" s="80">
        <v>0.30399999999999999</v>
      </c>
      <c r="M1816" s="80">
        <v>86</v>
      </c>
      <c r="N1816" s="80">
        <v>0.76700000000000002</v>
      </c>
    </row>
    <row r="1817" spans="1:14" ht="15.75" customHeight="1">
      <c r="A1817" s="80" t="s">
        <v>40</v>
      </c>
      <c r="B1817" s="80" t="s">
        <v>447</v>
      </c>
      <c r="C1817" s="80">
        <v>61281966</v>
      </c>
      <c r="D1817" s="80">
        <v>61468809</v>
      </c>
      <c r="E1817" s="80">
        <v>186844</v>
      </c>
      <c r="F1817" s="80">
        <v>146</v>
      </c>
      <c r="G1817" s="80">
        <v>4</v>
      </c>
      <c r="H1817" s="80">
        <v>142</v>
      </c>
      <c r="I1817" s="80">
        <v>0.97299999999999998</v>
      </c>
      <c r="J1817" s="80" t="s">
        <v>440</v>
      </c>
      <c r="K1817" s="80">
        <v>0</v>
      </c>
      <c r="L1817" s="80" t="s">
        <v>201</v>
      </c>
      <c r="M1817" s="80">
        <v>0</v>
      </c>
      <c r="N1817" s="80" t="s">
        <v>201</v>
      </c>
    </row>
    <row r="1818" spans="1:14" ht="15.75" customHeight="1">
      <c r="A1818" s="80" t="s">
        <v>40</v>
      </c>
      <c r="B1818" s="80" t="s">
        <v>447</v>
      </c>
      <c r="C1818" s="80">
        <v>61785368</v>
      </c>
      <c r="D1818" s="80">
        <v>62149739</v>
      </c>
      <c r="E1818" s="80">
        <v>364372</v>
      </c>
      <c r="F1818" s="80">
        <v>598</v>
      </c>
      <c r="G1818" s="80">
        <v>99</v>
      </c>
      <c r="H1818" s="80">
        <v>499</v>
      </c>
      <c r="I1818" s="80">
        <v>0.83399999999999996</v>
      </c>
      <c r="J1818" s="80" t="s">
        <v>440</v>
      </c>
      <c r="K1818" s="80">
        <v>8</v>
      </c>
      <c r="L1818" s="80">
        <v>0</v>
      </c>
      <c r="M1818" s="80">
        <v>29</v>
      </c>
      <c r="N1818" s="80">
        <v>0.48299999999999998</v>
      </c>
    </row>
    <row r="1819" spans="1:14" ht="15.75" customHeight="1">
      <c r="A1819" s="80" t="s">
        <v>40</v>
      </c>
      <c r="B1819" s="80" t="s">
        <v>447</v>
      </c>
      <c r="C1819" s="80">
        <v>62249738</v>
      </c>
      <c r="D1819" s="80">
        <v>62748833</v>
      </c>
      <c r="E1819" s="80">
        <v>499096</v>
      </c>
      <c r="F1819" s="80">
        <v>1039</v>
      </c>
      <c r="G1819" s="80">
        <v>319</v>
      </c>
      <c r="H1819" s="80">
        <v>720</v>
      </c>
      <c r="I1819" s="80">
        <v>0.69299999999999995</v>
      </c>
      <c r="J1819" s="80" t="s">
        <v>439</v>
      </c>
      <c r="K1819" s="80">
        <v>222</v>
      </c>
      <c r="L1819" s="80">
        <v>1</v>
      </c>
      <c r="M1819" s="80">
        <v>244</v>
      </c>
      <c r="N1819" s="80">
        <v>0.94299999999999995</v>
      </c>
    </row>
    <row r="1820" spans="1:14" ht="15.75" customHeight="1">
      <c r="A1820" s="80" t="s">
        <v>40</v>
      </c>
      <c r="B1820" s="80" t="s">
        <v>447</v>
      </c>
      <c r="C1820" s="80">
        <v>62798832</v>
      </c>
      <c r="D1820" s="80">
        <v>63202863</v>
      </c>
      <c r="E1820" s="80">
        <v>404032</v>
      </c>
      <c r="F1820" s="80">
        <v>2603</v>
      </c>
      <c r="G1820" s="80">
        <v>758</v>
      </c>
      <c r="H1820" s="80">
        <v>1845</v>
      </c>
      <c r="I1820" s="80">
        <v>0.70899999999999996</v>
      </c>
      <c r="J1820" s="80" t="s">
        <v>439</v>
      </c>
      <c r="K1820" s="80">
        <v>58</v>
      </c>
      <c r="L1820" s="80">
        <v>0.27600000000000002</v>
      </c>
      <c r="M1820" s="80">
        <v>156</v>
      </c>
      <c r="N1820" s="80">
        <v>0.60299999999999998</v>
      </c>
    </row>
    <row r="1821" spans="1:14" ht="15.75" customHeight="1">
      <c r="A1821" s="80" t="s">
        <v>40</v>
      </c>
      <c r="B1821" s="80" t="s">
        <v>447</v>
      </c>
      <c r="C1821" s="80">
        <v>63252862</v>
      </c>
      <c r="D1821" s="80">
        <v>63492265</v>
      </c>
      <c r="E1821" s="80">
        <v>239404</v>
      </c>
      <c r="F1821" s="80">
        <v>819</v>
      </c>
      <c r="G1821" s="80">
        <v>257</v>
      </c>
      <c r="H1821" s="80">
        <v>562</v>
      </c>
      <c r="I1821" s="80">
        <v>0.68600000000000005</v>
      </c>
      <c r="J1821" s="80" t="s">
        <v>439</v>
      </c>
      <c r="K1821" s="80">
        <v>15</v>
      </c>
      <c r="L1821" s="80">
        <v>0.8</v>
      </c>
      <c r="M1821" s="80">
        <v>42</v>
      </c>
      <c r="N1821" s="80">
        <v>0.16700000000000001</v>
      </c>
    </row>
    <row r="1822" spans="1:14" ht="15.75" customHeight="1">
      <c r="A1822" s="80" t="s">
        <v>40</v>
      </c>
      <c r="B1822" s="80" t="s">
        <v>447</v>
      </c>
      <c r="C1822" s="80">
        <v>63542264</v>
      </c>
      <c r="D1822" s="80">
        <v>63777033</v>
      </c>
      <c r="E1822" s="80">
        <v>234770</v>
      </c>
      <c r="F1822" s="80">
        <v>1786</v>
      </c>
      <c r="G1822" s="80">
        <v>84</v>
      </c>
      <c r="H1822" s="80">
        <v>1702</v>
      </c>
      <c r="I1822" s="80">
        <v>0.95299999999999996</v>
      </c>
      <c r="J1822" s="80" t="s">
        <v>440</v>
      </c>
      <c r="K1822" s="80">
        <v>9</v>
      </c>
      <c r="L1822" s="80">
        <v>0.111</v>
      </c>
      <c r="M1822" s="80">
        <v>283</v>
      </c>
      <c r="N1822" s="80">
        <v>0.42</v>
      </c>
    </row>
    <row r="1823" spans="1:14" ht="15.75" customHeight="1">
      <c r="A1823" s="80" t="s">
        <v>40</v>
      </c>
      <c r="B1823" s="80" t="s">
        <v>447</v>
      </c>
      <c r="C1823" s="80">
        <v>63784194</v>
      </c>
      <c r="D1823" s="80">
        <v>63836260</v>
      </c>
      <c r="E1823" s="80">
        <v>52067</v>
      </c>
      <c r="F1823" s="80">
        <v>1618</v>
      </c>
      <c r="G1823" s="80">
        <v>543</v>
      </c>
      <c r="H1823" s="80">
        <v>1075</v>
      </c>
      <c r="I1823" s="80">
        <v>0.66400000000000003</v>
      </c>
      <c r="J1823" s="80" t="s">
        <v>439</v>
      </c>
      <c r="K1823" s="80">
        <v>298</v>
      </c>
      <c r="L1823" s="80">
        <v>0.40300000000000002</v>
      </c>
      <c r="M1823" s="80">
        <v>455</v>
      </c>
      <c r="N1823" s="80">
        <v>0.43099999999999999</v>
      </c>
    </row>
    <row r="1824" spans="1:14" ht="15.75" customHeight="1">
      <c r="A1824" s="80" t="s">
        <v>40</v>
      </c>
      <c r="B1824" s="80" t="s">
        <v>447</v>
      </c>
      <c r="C1824" s="80">
        <v>63836660</v>
      </c>
      <c r="D1824" s="80">
        <v>63918448</v>
      </c>
      <c r="E1824" s="80">
        <v>81789</v>
      </c>
      <c r="F1824" s="80">
        <v>969</v>
      </c>
      <c r="G1824" s="80">
        <v>110</v>
      </c>
      <c r="H1824" s="80">
        <v>859</v>
      </c>
      <c r="I1824" s="80">
        <v>0.88600000000000001</v>
      </c>
      <c r="J1824" s="80" t="s">
        <v>440</v>
      </c>
      <c r="K1824" s="80">
        <v>12</v>
      </c>
      <c r="L1824" s="80">
        <v>0.66700000000000004</v>
      </c>
      <c r="M1824" s="80">
        <v>42</v>
      </c>
      <c r="N1824" s="80">
        <v>0.35699999999999998</v>
      </c>
    </row>
    <row r="1825" spans="1:14" ht="15.75" customHeight="1">
      <c r="A1825" s="80" t="s">
        <v>40</v>
      </c>
      <c r="B1825" s="80" t="s">
        <v>447</v>
      </c>
      <c r="C1825" s="80">
        <v>63968447</v>
      </c>
      <c r="D1825" s="80">
        <v>64135014</v>
      </c>
      <c r="E1825" s="80">
        <v>166568</v>
      </c>
      <c r="F1825" s="80">
        <v>1476</v>
      </c>
      <c r="G1825" s="80">
        <v>108</v>
      </c>
      <c r="H1825" s="80">
        <v>1368</v>
      </c>
      <c r="I1825" s="80">
        <v>0.92700000000000005</v>
      </c>
      <c r="J1825" s="80" t="s">
        <v>440</v>
      </c>
      <c r="K1825" s="80">
        <v>9</v>
      </c>
      <c r="L1825" s="80">
        <v>0.44400000000000001</v>
      </c>
      <c r="M1825" s="80">
        <v>366</v>
      </c>
      <c r="N1825" s="80">
        <v>0.44500000000000001</v>
      </c>
    </row>
    <row r="1826" spans="1:14" ht="15.75" customHeight="1">
      <c r="A1826" s="80" t="s">
        <v>40</v>
      </c>
      <c r="B1826" s="80" t="s">
        <v>447</v>
      </c>
      <c r="C1826" s="80">
        <v>64315162</v>
      </c>
      <c r="D1826" s="80">
        <v>64712634</v>
      </c>
      <c r="E1826" s="80">
        <v>397473</v>
      </c>
      <c r="F1826" s="80">
        <v>574</v>
      </c>
      <c r="G1826" s="80">
        <v>202</v>
      </c>
      <c r="H1826" s="80">
        <v>372</v>
      </c>
      <c r="I1826" s="80">
        <v>0.64800000000000002</v>
      </c>
      <c r="J1826" s="80" t="s">
        <v>439</v>
      </c>
      <c r="K1826" s="80">
        <v>2</v>
      </c>
      <c r="L1826" s="80">
        <v>1</v>
      </c>
      <c r="M1826" s="80">
        <v>16</v>
      </c>
      <c r="N1826" s="80">
        <v>0.375</v>
      </c>
    </row>
    <row r="1827" spans="1:14" ht="15.75" customHeight="1">
      <c r="A1827" s="80" t="s">
        <v>40</v>
      </c>
      <c r="B1827" s="80" t="s">
        <v>447</v>
      </c>
      <c r="C1827" s="80">
        <v>64724183</v>
      </c>
      <c r="D1827" s="80">
        <v>65325124</v>
      </c>
      <c r="E1827" s="80">
        <v>600942</v>
      </c>
      <c r="F1827" s="80">
        <v>910</v>
      </c>
      <c r="G1827" s="80">
        <v>590</v>
      </c>
      <c r="H1827" s="80">
        <v>320</v>
      </c>
      <c r="I1827" s="80">
        <v>0.35199999999999998</v>
      </c>
      <c r="J1827" s="80" t="s">
        <v>439</v>
      </c>
      <c r="K1827" s="80">
        <v>47</v>
      </c>
      <c r="L1827" s="80">
        <v>0.53200000000000003</v>
      </c>
      <c r="M1827" s="80">
        <v>36</v>
      </c>
      <c r="N1827" s="80">
        <v>0.58299999999999996</v>
      </c>
    </row>
    <row r="1828" spans="1:14" ht="15.75" customHeight="1">
      <c r="A1828" s="80" t="s">
        <v>40</v>
      </c>
      <c r="B1828" s="80" t="s">
        <v>447</v>
      </c>
      <c r="C1828" s="80">
        <v>65645191</v>
      </c>
      <c r="D1828" s="80">
        <v>66183068</v>
      </c>
      <c r="E1828" s="80">
        <v>537878</v>
      </c>
      <c r="F1828" s="80">
        <v>1507</v>
      </c>
      <c r="G1828" s="80">
        <v>1151</v>
      </c>
      <c r="H1828" s="80">
        <v>356</v>
      </c>
      <c r="I1828" s="80">
        <v>0.23599999999999999</v>
      </c>
      <c r="J1828" s="80" t="s">
        <v>439</v>
      </c>
      <c r="K1828" s="80">
        <v>74</v>
      </c>
      <c r="L1828" s="80">
        <v>0.68899999999999995</v>
      </c>
      <c r="M1828" s="80">
        <v>14</v>
      </c>
      <c r="N1828" s="80">
        <v>0.64300000000000002</v>
      </c>
    </row>
    <row r="1829" spans="1:14" ht="15.75" customHeight="1">
      <c r="A1829" s="80" t="s">
        <v>40</v>
      </c>
      <c r="B1829" s="80" t="s">
        <v>447</v>
      </c>
      <c r="C1829" s="80">
        <v>66591387</v>
      </c>
      <c r="D1829" s="80">
        <v>67920553</v>
      </c>
      <c r="E1829" s="80">
        <v>1329167</v>
      </c>
      <c r="F1829" s="80">
        <v>2066</v>
      </c>
      <c r="G1829" s="80">
        <v>1546</v>
      </c>
      <c r="H1829" s="80">
        <v>520</v>
      </c>
      <c r="I1829" s="80">
        <v>0.252</v>
      </c>
      <c r="J1829" s="80" t="s">
        <v>439</v>
      </c>
      <c r="K1829" s="80">
        <v>58</v>
      </c>
      <c r="L1829" s="80">
        <v>0.41399999999999998</v>
      </c>
      <c r="M1829" s="80">
        <v>51</v>
      </c>
      <c r="N1829" s="80">
        <v>0.64700000000000002</v>
      </c>
    </row>
    <row r="1830" spans="1:14" ht="15.75" customHeight="1">
      <c r="A1830" s="80" t="s">
        <v>40</v>
      </c>
      <c r="B1830" s="80" t="s">
        <v>448</v>
      </c>
      <c r="C1830" s="80">
        <v>37105154</v>
      </c>
      <c r="D1830" s="80">
        <v>37113528</v>
      </c>
      <c r="E1830" s="80">
        <v>8375</v>
      </c>
      <c r="F1830" s="80">
        <v>104</v>
      </c>
      <c r="G1830" s="80">
        <v>43</v>
      </c>
      <c r="H1830" s="80">
        <v>61</v>
      </c>
      <c r="I1830" s="80">
        <v>0.58699999999999997</v>
      </c>
      <c r="J1830" s="80" t="s">
        <v>439</v>
      </c>
      <c r="K1830" s="80">
        <v>8</v>
      </c>
      <c r="L1830" s="80">
        <v>0</v>
      </c>
      <c r="M1830" s="80">
        <v>8</v>
      </c>
      <c r="N1830" s="80">
        <v>1</v>
      </c>
    </row>
    <row r="1831" spans="1:14" ht="15.75" customHeight="1">
      <c r="A1831" s="80" t="s">
        <v>40</v>
      </c>
      <c r="B1831" s="80" t="s">
        <v>448</v>
      </c>
      <c r="C1831" s="80">
        <v>38901868</v>
      </c>
      <c r="D1831" s="80">
        <v>38920239</v>
      </c>
      <c r="E1831" s="80">
        <v>18372</v>
      </c>
      <c r="F1831" s="80">
        <v>958</v>
      </c>
      <c r="G1831" s="80">
        <v>545</v>
      </c>
      <c r="H1831" s="80">
        <v>413</v>
      </c>
      <c r="I1831" s="80">
        <v>0.43099999999999999</v>
      </c>
      <c r="J1831" s="80" t="s">
        <v>439</v>
      </c>
      <c r="K1831" s="80">
        <v>12</v>
      </c>
      <c r="L1831" s="80">
        <v>0.66700000000000004</v>
      </c>
      <c r="M1831" s="80">
        <v>7</v>
      </c>
      <c r="N1831" s="80">
        <v>0</v>
      </c>
    </row>
    <row r="1832" spans="1:14" ht="15.75" customHeight="1">
      <c r="A1832" s="80" t="s">
        <v>40</v>
      </c>
      <c r="B1832" s="80" t="s">
        <v>448</v>
      </c>
      <c r="C1832" s="80">
        <v>41843713</v>
      </c>
      <c r="D1832" s="80">
        <v>41916266</v>
      </c>
      <c r="E1832" s="80">
        <v>72554</v>
      </c>
      <c r="F1832" s="80">
        <v>22975</v>
      </c>
      <c r="G1832" s="80">
        <v>13791</v>
      </c>
      <c r="H1832" s="80">
        <v>9184</v>
      </c>
      <c r="I1832" s="80">
        <v>0.4</v>
      </c>
      <c r="J1832" s="80" t="s">
        <v>439</v>
      </c>
      <c r="K1832" s="80">
        <v>1358</v>
      </c>
      <c r="L1832" s="80">
        <v>0.499</v>
      </c>
      <c r="M1832" s="80">
        <v>1251</v>
      </c>
      <c r="N1832" s="80">
        <v>0.183</v>
      </c>
    </row>
    <row r="1833" spans="1:14" ht="15.75" customHeight="1">
      <c r="A1833" s="80" t="s">
        <v>40</v>
      </c>
      <c r="B1833" s="80" t="s">
        <v>448</v>
      </c>
      <c r="C1833" s="80">
        <v>47870368</v>
      </c>
      <c r="D1833" s="80">
        <v>47966748</v>
      </c>
      <c r="E1833" s="80">
        <v>96381</v>
      </c>
      <c r="F1833" s="80">
        <v>804</v>
      </c>
      <c r="G1833" s="80">
        <v>495</v>
      </c>
      <c r="H1833" s="80">
        <v>309</v>
      </c>
      <c r="I1833" s="80">
        <v>0.38400000000000001</v>
      </c>
      <c r="J1833" s="80" t="s">
        <v>439</v>
      </c>
      <c r="K1833" s="80">
        <v>39</v>
      </c>
      <c r="L1833" s="80">
        <v>7.6999999999999999E-2</v>
      </c>
      <c r="M1833" s="80">
        <v>53</v>
      </c>
      <c r="N1833" s="80">
        <v>0.77400000000000002</v>
      </c>
    </row>
    <row r="1834" spans="1:14" ht="15.75" customHeight="1">
      <c r="A1834" s="80" t="s">
        <v>40</v>
      </c>
      <c r="B1834" s="80" t="s">
        <v>448</v>
      </c>
      <c r="C1834" s="80">
        <v>48060520</v>
      </c>
      <c r="D1834" s="80">
        <v>48098332</v>
      </c>
      <c r="E1834" s="80">
        <v>37813</v>
      </c>
      <c r="F1834" s="80">
        <v>72</v>
      </c>
      <c r="G1834" s="80">
        <v>56</v>
      </c>
      <c r="H1834" s="80">
        <v>16</v>
      </c>
      <c r="I1834" s="80">
        <v>0.222</v>
      </c>
      <c r="J1834" s="80" t="s">
        <v>439</v>
      </c>
      <c r="K1834" s="80">
        <v>10</v>
      </c>
      <c r="L1834" s="80">
        <v>0.2</v>
      </c>
      <c r="M1834" s="80">
        <v>2</v>
      </c>
      <c r="N1834" s="80">
        <v>0</v>
      </c>
    </row>
    <row r="1835" spans="1:14" ht="15.75" customHeight="1">
      <c r="A1835" s="80" t="s">
        <v>40</v>
      </c>
      <c r="B1835" s="80" t="s">
        <v>448</v>
      </c>
      <c r="C1835" s="80">
        <v>55007488</v>
      </c>
      <c r="D1835" s="80">
        <v>55013651</v>
      </c>
      <c r="E1835" s="80">
        <v>6164</v>
      </c>
      <c r="F1835" s="80">
        <v>9</v>
      </c>
      <c r="G1835" s="80">
        <v>8</v>
      </c>
      <c r="H1835" s="80">
        <v>1</v>
      </c>
      <c r="I1835" s="80">
        <v>0.111</v>
      </c>
      <c r="J1835" s="80" t="s">
        <v>201</v>
      </c>
      <c r="K1835" s="80">
        <v>0</v>
      </c>
      <c r="L1835" s="80" t="s">
        <v>201</v>
      </c>
      <c r="M1835" s="80">
        <v>1</v>
      </c>
      <c r="N1835" s="80">
        <v>0</v>
      </c>
    </row>
    <row r="1836" spans="1:14" ht="15.75" customHeight="1">
      <c r="A1836" s="80" t="s">
        <v>40</v>
      </c>
      <c r="B1836" s="80" t="s">
        <v>448</v>
      </c>
      <c r="C1836" s="80">
        <v>87238107</v>
      </c>
      <c r="D1836" s="80">
        <v>87298830</v>
      </c>
      <c r="E1836" s="80">
        <v>60724</v>
      </c>
      <c r="F1836" s="80">
        <v>301</v>
      </c>
      <c r="G1836" s="80">
        <v>184</v>
      </c>
      <c r="H1836" s="80">
        <v>117</v>
      </c>
      <c r="I1836" s="80">
        <v>0.38900000000000001</v>
      </c>
      <c r="J1836" s="80" t="s">
        <v>439</v>
      </c>
      <c r="K1836" s="80">
        <v>26</v>
      </c>
      <c r="L1836" s="80">
        <v>0.42299999999999999</v>
      </c>
      <c r="M1836" s="80">
        <v>5</v>
      </c>
      <c r="N1836" s="80">
        <v>0.6</v>
      </c>
    </row>
    <row r="1837" spans="1:14" ht="15.75" customHeight="1">
      <c r="A1837" s="80" t="s">
        <v>40</v>
      </c>
      <c r="B1837" s="80" t="s">
        <v>448</v>
      </c>
      <c r="C1837" s="80">
        <v>87438086</v>
      </c>
      <c r="D1837" s="80">
        <v>87474115</v>
      </c>
      <c r="E1837" s="80">
        <v>36030</v>
      </c>
      <c r="F1837" s="80">
        <v>158</v>
      </c>
      <c r="G1837" s="80">
        <v>94</v>
      </c>
      <c r="H1837" s="80">
        <v>64</v>
      </c>
      <c r="I1837" s="80">
        <v>0.40500000000000003</v>
      </c>
      <c r="J1837" s="80" t="s">
        <v>439</v>
      </c>
      <c r="K1837" s="80">
        <v>0</v>
      </c>
      <c r="L1837" s="80" t="s">
        <v>201</v>
      </c>
      <c r="M1837" s="80">
        <v>0</v>
      </c>
      <c r="N1837" s="80" t="s">
        <v>201</v>
      </c>
    </row>
    <row r="1838" spans="1:14" ht="15.75" customHeight="1">
      <c r="A1838" s="80" t="s">
        <v>40</v>
      </c>
      <c r="B1838" s="80" t="s">
        <v>448</v>
      </c>
      <c r="C1838" s="80">
        <v>91443234</v>
      </c>
      <c r="D1838" s="80">
        <v>91446667</v>
      </c>
      <c r="E1838" s="80">
        <v>3434</v>
      </c>
      <c r="F1838" s="80">
        <v>25</v>
      </c>
      <c r="G1838" s="80">
        <v>1</v>
      </c>
      <c r="H1838" s="80">
        <v>24</v>
      </c>
      <c r="I1838" s="80">
        <v>0.96</v>
      </c>
      <c r="J1838" s="80" t="s">
        <v>201</v>
      </c>
      <c r="K1838" s="80">
        <v>0</v>
      </c>
      <c r="L1838" s="80" t="s">
        <v>201</v>
      </c>
      <c r="M1838" s="80">
        <v>9</v>
      </c>
      <c r="N1838" s="80">
        <v>0.77800000000000002</v>
      </c>
    </row>
    <row r="1839" spans="1:14" ht="15.75" customHeight="1">
      <c r="A1839" s="80" t="s">
        <v>40</v>
      </c>
      <c r="B1839" s="80" t="s">
        <v>448</v>
      </c>
      <c r="C1839" s="80">
        <v>103250876</v>
      </c>
      <c r="D1839" s="80">
        <v>103251323</v>
      </c>
      <c r="E1839" s="80">
        <v>448</v>
      </c>
      <c r="F1839" s="80">
        <v>47</v>
      </c>
      <c r="G1839" s="80">
        <v>42</v>
      </c>
      <c r="H1839" s="80">
        <v>5</v>
      </c>
      <c r="I1839" s="80">
        <v>0.106</v>
      </c>
      <c r="J1839" s="80" t="s">
        <v>201</v>
      </c>
      <c r="K1839" s="80">
        <v>0</v>
      </c>
      <c r="L1839" s="80" t="s">
        <v>201</v>
      </c>
      <c r="M1839" s="80">
        <v>0</v>
      </c>
      <c r="N1839" s="80" t="s">
        <v>201</v>
      </c>
    </row>
    <row r="1840" spans="1:14" ht="15.75" customHeight="1">
      <c r="A1840" s="80" t="s">
        <v>40</v>
      </c>
      <c r="B1840" s="80" t="s">
        <v>448</v>
      </c>
      <c r="C1840" s="80">
        <v>125886142</v>
      </c>
      <c r="D1840" s="80">
        <v>125909392</v>
      </c>
      <c r="E1840" s="80">
        <v>23251</v>
      </c>
      <c r="F1840" s="80">
        <v>394</v>
      </c>
      <c r="G1840" s="80">
        <v>313</v>
      </c>
      <c r="H1840" s="80">
        <v>81</v>
      </c>
      <c r="I1840" s="80">
        <v>0.20599999999999999</v>
      </c>
      <c r="J1840" s="80" t="s">
        <v>439</v>
      </c>
      <c r="K1840" s="80">
        <v>9</v>
      </c>
      <c r="L1840" s="80">
        <v>0.55600000000000005</v>
      </c>
      <c r="M1840" s="80">
        <v>0</v>
      </c>
      <c r="N1840" s="80" t="s">
        <v>201</v>
      </c>
    </row>
    <row r="1841" spans="1:14" ht="15.75" customHeight="1">
      <c r="A1841" s="80" t="s">
        <v>40</v>
      </c>
      <c r="B1841" s="80" t="s">
        <v>448</v>
      </c>
      <c r="C1841" s="80">
        <v>133687141</v>
      </c>
      <c r="D1841" s="80">
        <v>133690467</v>
      </c>
      <c r="E1841" s="80">
        <v>3327</v>
      </c>
      <c r="F1841" s="80">
        <v>1937</v>
      </c>
      <c r="G1841" s="80">
        <v>1012</v>
      </c>
      <c r="H1841" s="80">
        <v>925</v>
      </c>
      <c r="I1841" s="80">
        <v>0.47799999999999998</v>
      </c>
      <c r="J1841" s="80" t="s">
        <v>439</v>
      </c>
      <c r="K1841" s="80">
        <v>215</v>
      </c>
      <c r="L1841" s="80">
        <v>0.27900000000000003</v>
      </c>
      <c r="M1841" s="80">
        <v>240</v>
      </c>
      <c r="N1841" s="80">
        <v>0.4</v>
      </c>
    </row>
    <row r="1842" spans="1:14" ht="15.75" customHeight="1">
      <c r="A1842" s="80" t="s">
        <v>40</v>
      </c>
      <c r="B1842" s="80" t="s">
        <v>449</v>
      </c>
      <c r="C1842" s="80">
        <v>311349</v>
      </c>
      <c r="D1842" s="80">
        <v>319319</v>
      </c>
      <c r="E1842" s="80">
        <v>7971</v>
      </c>
      <c r="F1842" s="80">
        <v>196</v>
      </c>
      <c r="G1842" s="80">
        <v>22</v>
      </c>
      <c r="H1842" s="80">
        <v>174</v>
      </c>
      <c r="I1842" s="80">
        <v>0.88800000000000001</v>
      </c>
      <c r="J1842" s="80" t="s">
        <v>440</v>
      </c>
      <c r="K1842" s="80">
        <v>0</v>
      </c>
      <c r="L1842" s="80" t="s">
        <v>201</v>
      </c>
      <c r="M1842" s="80">
        <v>27</v>
      </c>
      <c r="N1842" s="80">
        <v>0.37</v>
      </c>
    </row>
    <row r="1843" spans="1:14" ht="15.75" customHeight="1">
      <c r="A1843" s="80" t="s">
        <v>40</v>
      </c>
      <c r="B1843" s="80" t="s">
        <v>449</v>
      </c>
      <c r="C1843" s="80">
        <v>1894045</v>
      </c>
      <c r="D1843" s="80">
        <v>1915665</v>
      </c>
      <c r="E1843" s="80">
        <v>21621</v>
      </c>
      <c r="F1843" s="80">
        <v>488</v>
      </c>
      <c r="G1843" s="80">
        <v>9</v>
      </c>
      <c r="H1843" s="80">
        <v>479</v>
      </c>
      <c r="I1843" s="80">
        <v>0.98199999999999998</v>
      </c>
      <c r="J1843" s="80" t="s">
        <v>440</v>
      </c>
      <c r="K1843" s="80">
        <v>2</v>
      </c>
      <c r="L1843" s="80">
        <v>1</v>
      </c>
      <c r="M1843" s="80">
        <v>63</v>
      </c>
      <c r="N1843" s="80">
        <v>0.49199999999999999</v>
      </c>
    </row>
    <row r="1844" spans="1:14" ht="15.75" customHeight="1">
      <c r="A1844" s="80" t="s">
        <v>40</v>
      </c>
      <c r="B1844" s="80" t="s">
        <v>449</v>
      </c>
      <c r="C1844" s="80">
        <v>4274130</v>
      </c>
      <c r="D1844" s="80">
        <v>4292550</v>
      </c>
      <c r="E1844" s="80">
        <v>18421</v>
      </c>
      <c r="F1844" s="80">
        <v>225</v>
      </c>
      <c r="G1844" s="80">
        <v>75</v>
      </c>
      <c r="H1844" s="80">
        <v>150</v>
      </c>
      <c r="I1844" s="80">
        <v>0.66700000000000004</v>
      </c>
      <c r="J1844" s="80" t="s">
        <v>439</v>
      </c>
      <c r="K1844" s="80">
        <v>8</v>
      </c>
      <c r="L1844" s="80">
        <v>0</v>
      </c>
      <c r="M1844" s="80">
        <v>28</v>
      </c>
      <c r="N1844" s="80">
        <v>0.57099999999999995</v>
      </c>
    </row>
    <row r="1845" spans="1:14" ht="15.75" customHeight="1">
      <c r="A1845" s="80" t="s">
        <v>40</v>
      </c>
      <c r="B1845" s="80" t="s">
        <v>449</v>
      </c>
      <c r="C1845" s="80">
        <v>49710944</v>
      </c>
      <c r="D1845" s="80">
        <v>49728264</v>
      </c>
      <c r="E1845" s="80">
        <v>17321</v>
      </c>
      <c r="F1845" s="80">
        <v>164</v>
      </c>
      <c r="G1845" s="80">
        <v>26</v>
      </c>
      <c r="H1845" s="80">
        <v>138</v>
      </c>
      <c r="I1845" s="80">
        <v>0.84099999999999997</v>
      </c>
      <c r="J1845" s="80" t="s">
        <v>440</v>
      </c>
      <c r="K1845" s="80">
        <v>2</v>
      </c>
      <c r="L1845" s="80">
        <v>0</v>
      </c>
      <c r="M1845" s="80">
        <v>52</v>
      </c>
      <c r="N1845" s="80">
        <v>0.34599999999999997</v>
      </c>
    </row>
    <row r="1846" spans="1:14" ht="15.75" customHeight="1">
      <c r="A1846" s="80" t="s">
        <v>40</v>
      </c>
      <c r="B1846" s="80" t="s">
        <v>449</v>
      </c>
      <c r="C1846" s="80">
        <v>50132879</v>
      </c>
      <c r="D1846" s="80">
        <v>50347138</v>
      </c>
      <c r="E1846" s="80">
        <v>214260</v>
      </c>
      <c r="F1846" s="80">
        <v>3250</v>
      </c>
      <c r="G1846" s="80">
        <v>1637</v>
      </c>
      <c r="H1846" s="80">
        <v>1613</v>
      </c>
      <c r="I1846" s="80">
        <v>0.496</v>
      </c>
      <c r="J1846" s="80" t="s">
        <v>439</v>
      </c>
      <c r="K1846" s="80">
        <v>161</v>
      </c>
      <c r="L1846" s="80">
        <v>1</v>
      </c>
      <c r="M1846" s="80">
        <v>170</v>
      </c>
      <c r="N1846" s="80">
        <v>6.0000000000000001E-3</v>
      </c>
    </row>
    <row r="1847" spans="1:14" ht="15.75" customHeight="1">
      <c r="A1847" s="80" t="s">
        <v>40</v>
      </c>
      <c r="B1847" s="80" t="s">
        <v>449</v>
      </c>
      <c r="C1847" s="80">
        <v>62095373</v>
      </c>
      <c r="D1847" s="80">
        <v>62101049</v>
      </c>
      <c r="E1847" s="80">
        <v>5677</v>
      </c>
      <c r="F1847" s="80">
        <v>16</v>
      </c>
      <c r="G1847" s="80">
        <v>0</v>
      </c>
      <c r="H1847" s="80">
        <v>16</v>
      </c>
      <c r="I1847" s="80">
        <v>1</v>
      </c>
      <c r="J1847" s="80" t="s">
        <v>201</v>
      </c>
      <c r="K1847" s="80">
        <v>0</v>
      </c>
      <c r="L1847" s="80" t="s">
        <v>201</v>
      </c>
      <c r="M1847" s="80">
        <v>4</v>
      </c>
      <c r="N1847" s="80">
        <v>0.75</v>
      </c>
    </row>
    <row r="1848" spans="1:14" ht="15.75" customHeight="1">
      <c r="A1848" s="80" t="s">
        <v>40</v>
      </c>
      <c r="B1848" s="80" t="s">
        <v>449</v>
      </c>
      <c r="C1848" s="80">
        <v>89744798</v>
      </c>
      <c r="D1848" s="80">
        <v>90095507</v>
      </c>
      <c r="E1848" s="80">
        <v>350710</v>
      </c>
      <c r="F1848" s="80">
        <v>1546</v>
      </c>
      <c r="G1848" s="80">
        <v>1002</v>
      </c>
      <c r="H1848" s="80">
        <v>544</v>
      </c>
      <c r="I1848" s="80">
        <v>0.35199999999999998</v>
      </c>
      <c r="J1848" s="80" t="s">
        <v>439</v>
      </c>
      <c r="K1848" s="80">
        <v>52</v>
      </c>
      <c r="L1848" s="80">
        <v>0.46200000000000002</v>
      </c>
      <c r="M1848" s="80">
        <v>26</v>
      </c>
      <c r="N1848" s="80">
        <v>0.53800000000000003</v>
      </c>
    </row>
    <row r="1849" spans="1:14" ht="15.75" customHeight="1">
      <c r="A1849" s="80" t="s">
        <v>40</v>
      </c>
      <c r="B1849" s="80" t="s">
        <v>450</v>
      </c>
      <c r="C1849" s="80">
        <v>10000</v>
      </c>
      <c r="D1849" s="80">
        <v>76659</v>
      </c>
      <c r="E1849" s="80">
        <v>66660</v>
      </c>
      <c r="F1849" s="80">
        <v>1424</v>
      </c>
      <c r="G1849" s="80">
        <v>954</v>
      </c>
      <c r="H1849" s="80">
        <v>470</v>
      </c>
      <c r="I1849" s="80">
        <v>0.33</v>
      </c>
      <c r="J1849" s="80" t="s">
        <v>439</v>
      </c>
      <c r="K1849" s="80">
        <v>386</v>
      </c>
      <c r="L1849" s="80">
        <v>0.50800000000000001</v>
      </c>
      <c r="M1849" s="80">
        <v>225</v>
      </c>
      <c r="N1849" s="80">
        <v>0.25800000000000001</v>
      </c>
    </row>
    <row r="1850" spans="1:14" ht="15.75" customHeight="1">
      <c r="A1850" s="80" t="s">
        <v>40</v>
      </c>
      <c r="B1850" s="80" t="s">
        <v>450</v>
      </c>
      <c r="C1850" s="80">
        <v>17770977</v>
      </c>
      <c r="D1850" s="80">
        <v>17858410</v>
      </c>
      <c r="E1850" s="80">
        <v>87434</v>
      </c>
      <c r="F1850" s="80">
        <v>770</v>
      </c>
      <c r="G1850" s="80">
        <v>9</v>
      </c>
      <c r="H1850" s="80">
        <v>761</v>
      </c>
      <c r="I1850" s="80">
        <v>0.98799999999999999</v>
      </c>
      <c r="J1850" s="80" t="s">
        <v>440</v>
      </c>
      <c r="K1850" s="80">
        <v>3</v>
      </c>
      <c r="L1850" s="80">
        <v>0.33300000000000002</v>
      </c>
      <c r="M1850" s="80">
        <v>227</v>
      </c>
      <c r="N1850" s="80">
        <v>0.45800000000000002</v>
      </c>
    </row>
    <row r="1851" spans="1:14" ht="15.75" customHeight="1">
      <c r="A1851" s="80" t="s">
        <v>40</v>
      </c>
      <c r="B1851" s="80" t="s">
        <v>450</v>
      </c>
      <c r="C1851" s="80">
        <v>34769408</v>
      </c>
      <c r="D1851" s="80">
        <v>34820574</v>
      </c>
      <c r="E1851" s="80">
        <v>51167</v>
      </c>
      <c r="F1851" s="80">
        <v>107</v>
      </c>
      <c r="G1851" s="80">
        <v>3</v>
      </c>
      <c r="H1851" s="80">
        <v>104</v>
      </c>
      <c r="I1851" s="80">
        <v>0.97199999999999998</v>
      </c>
      <c r="J1851" s="80" t="s">
        <v>440</v>
      </c>
      <c r="K1851" s="80">
        <v>0</v>
      </c>
      <c r="L1851" s="80" t="s">
        <v>201</v>
      </c>
      <c r="M1851" s="80">
        <v>5</v>
      </c>
      <c r="N1851" s="80">
        <v>0.6</v>
      </c>
    </row>
    <row r="1852" spans="1:14" ht="15.75" customHeight="1">
      <c r="A1852" s="80" t="s">
        <v>40</v>
      </c>
      <c r="B1852" s="80" t="s">
        <v>450</v>
      </c>
      <c r="C1852" s="80">
        <v>34835366</v>
      </c>
      <c r="D1852" s="80">
        <v>37185253</v>
      </c>
      <c r="E1852" s="80">
        <v>2349888</v>
      </c>
      <c r="F1852" s="80">
        <v>1830</v>
      </c>
      <c r="G1852" s="80">
        <v>48</v>
      </c>
      <c r="H1852" s="80">
        <v>1782</v>
      </c>
      <c r="I1852" s="80">
        <v>0.97399999999999998</v>
      </c>
      <c r="J1852" s="80" t="s">
        <v>440</v>
      </c>
      <c r="K1852" s="80">
        <v>0</v>
      </c>
      <c r="L1852" s="80" t="s">
        <v>201</v>
      </c>
      <c r="M1852" s="80">
        <v>23</v>
      </c>
      <c r="N1852" s="80">
        <v>0.47799999999999998</v>
      </c>
    </row>
    <row r="1853" spans="1:14" ht="15.75" customHeight="1">
      <c r="A1853" s="80" t="s">
        <v>40</v>
      </c>
      <c r="B1853" s="80" t="s">
        <v>450</v>
      </c>
      <c r="C1853" s="80">
        <v>71546190</v>
      </c>
      <c r="D1853" s="80">
        <v>71547540</v>
      </c>
      <c r="E1853" s="80">
        <v>1351</v>
      </c>
      <c r="F1853" s="80">
        <v>30</v>
      </c>
      <c r="G1853" s="80">
        <v>30</v>
      </c>
      <c r="H1853" s="80">
        <v>0</v>
      </c>
      <c r="I1853" s="80">
        <v>0</v>
      </c>
      <c r="J1853" s="80" t="s">
        <v>201</v>
      </c>
      <c r="K1853" s="80">
        <v>20</v>
      </c>
      <c r="L1853" s="80">
        <v>0.35</v>
      </c>
      <c r="M1853" s="80">
        <v>0</v>
      </c>
      <c r="N1853" s="80" t="s">
        <v>201</v>
      </c>
    </row>
    <row r="1854" spans="1:14" ht="15.75" customHeight="1">
      <c r="A1854" s="80" t="s">
        <v>40</v>
      </c>
      <c r="B1854" s="80" t="s">
        <v>450</v>
      </c>
      <c r="C1854" s="80">
        <v>80452121</v>
      </c>
      <c r="D1854" s="80">
        <v>80454345</v>
      </c>
      <c r="E1854" s="80">
        <v>2225</v>
      </c>
      <c r="F1854" s="80">
        <v>17</v>
      </c>
      <c r="G1854" s="80">
        <v>3</v>
      </c>
      <c r="H1854" s="80">
        <v>14</v>
      </c>
      <c r="I1854" s="80">
        <v>0.82399999999999995</v>
      </c>
      <c r="J1854" s="80" t="s">
        <v>201</v>
      </c>
      <c r="K1854" s="80">
        <v>1</v>
      </c>
      <c r="L1854" s="80">
        <v>1</v>
      </c>
      <c r="M1854" s="80">
        <v>1</v>
      </c>
      <c r="N1854" s="80">
        <v>1</v>
      </c>
    </row>
    <row r="1855" spans="1:14" ht="15.75" customHeight="1">
      <c r="A1855" s="80" t="s">
        <v>40</v>
      </c>
      <c r="B1855" s="80" t="s">
        <v>450</v>
      </c>
      <c r="C1855" s="80">
        <v>80461985</v>
      </c>
      <c r="D1855" s="80">
        <v>80464264</v>
      </c>
      <c r="E1855" s="80">
        <v>2280</v>
      </c>
      <c r="F1855" s="80">
        <v>33</v>
      </c>
      <c r="G1855" s="80">
        <v>10</v>
      </c>
      <c r="H1855" s="80">
        <v>23</v>
      </c>
      <c r="I1855" s="80">
        <v>0.69699999999999995</v>
      </c>
      <c r="J1855" s="80" t="s">
        <v>201</v>
      </c>
      <c r="K1855" s="80">
        <v>1</v>
      </c>
      <c r="L1855" s="80">
        <v>1</v>
      </c>
      <c r="M1855" s="80">
        <v>3</v>
      </c>
      <c r="N1855" s="80">
        <v>0.33300000000000002</v>
      </c>
    </row>
    <row r="1856" spans="1:14" ht="15.75" customHeight="1">
      <c r="A1856" s="80" t="s">
        <v>40</v>
      </c>
      <c r="B1856" s="80" t="s">
        <v>450</v>
      </c>
      <c r="C1856" s="80">
        <v>86846348</v>
      </c>
      <c r="D1856" s="80">
        <v>86859295</v>
      </c>
      <c r="E1856" s="80">
        <v>12948</v>
      </c>
      <c r="F1856" s="80">
        <v>50</v>
      </c>
      <c r="G1856" s="80">
        <v>1</v>
      </c>
      <c r="H1856" s="80">
        <v>49</v>
      </c>
      <c r="I1856" s="80">
        <v>0.98</v>
      </c>
      <c r="J1856" s="80" t="s">
        <v>440</v>
      </c>
      <c r="K1856" s="80">
        <v>0</v>
      </c>
      <c r="L1856" s="80" t="s">
        <v>201</v>
      </c>
      <c r="M1856" s="80">
        <v>6</v>
      </c>
      <c r="N1856" s="80">
        <v>1</v>
      </c>
    </row>
    <row r="1857" spans="1:14" ht="15.75" customHeight="1">
      <c r="A1857" s="80" t="s">
        <v>40</v>
      </c>
      <c r="B1857" s="80" t="s">
        <v>450</v>
      </c>
      <c r="C1857" s="80">
        <v>131652899</v>
      </c>
      <c r="D1857" s="80">
        <v>131663807</v>
      </c>
      <c r="E1857" s="80">
        <v>10909</v>
      </c>
      <c r="F1857" s="80">
        <v>226</v>
      </c>
      <c r="G1857" s="80">
        <v>135</v>
      </c>
      <c r="H1857" s="80">
        <v>91</v>
      </c>
      <c r="I1857" s="80">
        <v>0.40300000000000002</v>
      </c>
      <c r="J1857" s="80" t="s">
        <v>439</v>
      </c>
      <c r="K1857" s="80">
        <v>32</v>
      </c>
      <c r="L1857" s="80">
        <v>0.34399999999999997</v>
      </c>
      <c r="M1857" s="80">
        <v>20</v>
      </c>
      <c r="N1857" s="80">
        <v>0.05</v>
      </c>
    </row>
    <row r="1858" spans="1:14" ht="15.75" customHeight="1">
      <c r="A1858" s="80" t="s">
        <v>40</v>
      </c>
      <c r="B1858" s="80" t="s">
        <v>451</v>
      </c>
      <c r="C1858" s="80">
        <v>16000000</v>
      </c>
      <c r="D1858" s="80">
        <v>18214858</v>
      </c>
      <c r="E1858" s="80">
        <v>2214859</v>
      </c>
      <c r="F1858" s="80">
        <v>23581</v>
      </c>
      <c r="G1858" s="80">
        <v>9991</v>
      </c>
      <c r="H1858" s="80">
        <v>13590</v>
      </c>
      <c r="I1858" s="80">
        <v>0.57599999999999996</v>
      </c>
      <c r="J1858" s="80" t="s">
        <v>439</v>
      </c>
      <c r="K1858" s="80">
        <v>458</v>
      </c>
      <c r="L1858" s="80">
        <v>0.32800000000000001</v>
      </c>
      <c r="M1858" s="80">
        <v>559</v>
      </c>
      <c r="N1858" s="80">
        <v>0.38600000000000001</v>
      </c>
    </row>
    <row r="1859" spans="1:14" ht="15.75" customHeight="1">
      <c r="A1859" s="80" t="s">
        <v>40</v>
      </c>
      <c r="B1859" s="80" t="s">
        <v>451</v>
      </c>
      <c r="C1859" s="80">
        <v>18215202</v>
      </c>
      <c r="D1859" s="80">
        <v>18357590</v>
      </c>
      <c r="E1859" s="80">
        <v>142389</v>
      </c>
      <c r="F1859" s="80">
        <v>2528</v>
      </c>
      <c r="G1859" s="80">
        <v>43</v>
      </c>
      <c r="H1859" s="80">
        <v>2485</v>
      </c>
      <c r="I1859" s="80">
        <v>0.98299999999999998</v>
      </c>
      <c r="J1859" s="80" t="s">
        <v>440</v>
      </c>
      <c r="K1859" s="80">
        <v>3</v>
      </c>
      <c r="L1859" s="80">
        <v>0.33300000000000002</v>
      </c>
      <c r="M1859" s="80">
        <v>321</v>
      </c>
      <c r="N1859" s="80">
        <v>0.48</v>
      </c>
    </row>
    <row r="1860" spans="1:14" ht="15.75" customHeight="1">
      <c r="A1860" s="80" t="s">
        <v>40</v>
      </c>
      <c r="B1860" s="80" t="s">
        <v>451</v>
      </c>
      <c r="C1860" s="80">
        <v>18408230</v>
      </c>
      <c r="D1860" s="80">
        <v>18565145</v>
      </c>
      <c r="E1860" s="80">
        <v>156916</v>
      </c>
      <c r="F1860" s="80">
        <v>1481</v>
      </c>
      <c r="G1860" s="80">
        <v>1178</v>
      </c>
      <c r="H1860" s="80">
        <v>303</v>
      </c>
      <c r="I1860" s="80">
        <v>0.20499999999999999</v>
      </c>
      <c r="J1860" s="80" t="s">
        <v>439</v>
      </c>
      <c r="K1860" s="80">
        <v>255</v>
      </c>
      <c r="L1860" s="80">
        <v>0.77300000000000002</v>
      </c>
      <c r="M1860" s="80">
        <v>73</v>
      </c>
      <c r="N1860" s="80">
        <v>6.8000000000000005E-2</v>
      </c>
    </row>
    <row r="1861" spans="1:14" ht="15.75" customHeight="1">
      <c r="A1861" s="80" t="s">
        <v>40</v>
      </c>
      <c r="B1861" s="80" t="s">
        <v>451</v>
      </c>
      <c r="C1861" s="80">
        <v>30390466</v>
      </c>
      <c r="D1861" s="80">
        <v>30391096</v>
      </c>
      <c r="E1861" s="80">
        <v>631</v>
      </c>
      <c r="F1861" s="80">
        <v>897</v>
      </c>
      <c r="G1861" s="80">
        <v>474</v>
      </c>
      <c r="H1861" s="80">
        <v>423</v>
      </c>
      <c r="I1861" s="80">
        <v>0.47199999999999998</v>
      </c>
      <c r="J1861" s="80" t="s">
        <v>439</v>
      </c>
      <c r="K1861" s="80">
        <v>0</v>
      </c>
      <c r="L1861" s="80" t="s">
        <v>201</v>
      </c>
      <c r="M1861" s="80">
        <v>0</v>
      </c>
      <c r="N1861" s="80" t="s">
        <v>201</v>
      </c>
    </row>
    <row r="1862" spans="1:14" ht="15.75" customHeight="1">
      <c r="A1862" s="80" t="s">
        <v>40</v>
      </c>
      <c r="B1862" s="80" t="s">
        <v>451</v>
      </c>
      <c r="C1862" s="80">
        <v>37314934</v>
      </c>
      <c r="D1862" s="80">
        <v>37317911</v>
      </c>
      <c r="E1862" s="80">
        <v>2978</v>
      </c>
      <c r="F1862" s="80">
        <v>39</v>
      </c>
      <c r="G1862" s="80">
        <v>20</v>
      </c>
      <c r="H1862" s="80">
        <v>19</v>
      </c>
      <c r="I1862" s="80">
        <v>0.48699999999999999</v>
      </c>
      <c r="J1862" s="80" t="s">
        <v>201</v>
      </c>
      <c r="K1862" s="80">
        <v>9</v>
      </c>
      <c r="L1862" s="80">
        <v>0</v>
      </c>
      <c r="M1862" s="80">
        <v>8</v>
      </c>
      <c r="N1862" s="80">
        <v>1</v>
      </c>
    </row>
    <row r="1863" spans="1:14" ht="15.75" customHeight="1">
      <c r="A1863" s="80" t="s">
        <v>40</v>
      </c>
      <c r="B1863" s="80" t="s">
        <v>451</v>
      </c>
      <c r="C1863" s="80">
        <v>52261419</v>
      </c>
      <c r="D1863" s="80">
        <v>52289912</v>
      </c>
      <c r="E1863" s="80">
        <v>28494</v>
      </c>
      <c r="F1863" s="80">
        <v>168</v>
      </c>
      <c r="G1863" s="80">
        <v>94</v>
      </c>
      <c r="H1863" s="80">
        <v>74</v>
      </c>
      <c r="I1863" s="80">
        <v>0.44</v>
      </c>
      <c r="J1863" s="80" t="s">
        <v>439</v>
      </c>
      <c r="K1863" s="80">
        <v>15</v>
      </c>
      <c r="L1863" s="80">
        <v>1</v>
      </c>
      <c r="M1863" s="80">
        <v>11</v>
      </c>
      <c r="N1863" s="80">
        <v>9.0999999999999998E-2</v>
      </c>
    </row>
    <row r="1864" spans="1:14" ht="15.75" customHeight="1">
      <c r="A1864" s="80" t="s">
        <v>40</v>
      </c>
      <c r="B1864" s="80" t="s">
        <v>451</v>
      </c>
      <c r="C1864" s="80">
        <v>52289914</v>
      </c>
      <c r="D1864" s="80">
        <v>52558562</v>
      </c>
      <c r="E1864" s="80">
        <v>268649</v>
      </c>
      <c r="F1864" s="80">
        <v>2688</v>
      </c>
      <c r="G1864" s="80">
        <v>1361</v>
      </c>
      <c r="H1864" s="80">
        <v>1327</v>
      </c>
      <c r="I1864" s="80">
        <v>0.49399999999999999</v>
      </c>
      <c r="J1864" s="80" t="s">
        <v>439</v>
      </c>
      <c r="K1864" s="80">
        <v>96</v>
      </c>
      <c r="L1864" s="80">
        <v>0.92700000000000005</v>
      </c>
      <c r="M1864" s="80">
        <v>112</v>
      </c>
      <c r="N1864" s="80">
        <v>1.7999999999999999E-2</v>
      </c>
    </row>
    <row r="1865" spans="1:14" ht="15.75" customHeight="1">
      <c r="A1865" s="80" t="s">
        <v>40</v>
      </c>
      <c r="B1865" s="80" t="s">
        <v>451</v>
      </c>
      <c r="C1865" s="80">
        <v>63727367</v>
      </c>
      <c r="D1865" s="80">
        <v>63760841</v>
      </c>
      <c r="E1865" s="80">
        <v>33475</v>
      </c>
      <c r="F1865" s="80">
        <v>410</v>
      </c>
      <c r="G1865" s="80">
        <v>206</v>
      </c>
      <c r="H1865" s="80">
        <v>204</v>
      </c>
      <c r="I1865" s="80">
        <v>0.498</v>
      </c>
      <c r="J1865" s="80" t="s">
        <v>439</v>
      </c>
      <c r="K1865" s="80">
        <v>24</v>
      </c>
      <c r="L1865" s="80">
        <v>0</v>
      </c>
      <c r="M1865" s="80">
        <v>22</v>
      </c>
      <c r="N1865" s="80">
        <v>1</v>
      </c>
    </row>
    <row r="1866" spans="1:14" ht="15.75" customHeight="1">
      <c r="A1866" s="80" t="s">
        <v>40</v>
      </c>
      <c r="B1866" s="80" t="s">
        <v>452</v>
      </c>
      <c r="C1866" s="80">
        <v>16096631</v>
      </c>
      <c r="D1866" s="80">
        <v>16404449</v>
      </c>
      <c r="E1866" s="80">
        <v>307819</v>
      </c>
      <c r="F1866" s="80">
        <v>2304</v>
      </c>
      <c r="G1866" s="80">
        <v>1394</v>
      </c>
      <c r="H1866" s="80">
        <v>910</v>
      </c>
      <c r="I1866" s="80">
        <v>0.39500000000000002</v>
      </c>
      <c r="J1866" s="80" t="s">
        <v>439</v>
      </c>
      <c r="K1866" s="80">
        <v>791</v>
      </c>
      <c r="L1866" s="80">
        <v>0.68400000000000005</v>
      </c>
      <c r="M1866" s="80">
        <v>484</v>
      </c>
      <c r="N1866" s="80">
        <v>0.44400000000000001</v>
      </c>
    </row>
    <row r="1867" spans="1:14" ht="15.75" customHeight="1">
      <c r="A1867" s="80" t="s">
        <v>40</v>
      </c>
      <c r="B1867" s="80" t="s">
        <v>452</v>
      </c>
      <c r="C1867" s="80">
        <v>18601518</v>
      </c>
      <c r="D1867" s="80">
        <v>18652308</v>
      </c>
      <c r="E1867" s="80">
        <v>50791</v>
      </c>
      <c r="F1867" s="80">
        <v>418</v>
      </c>
      <c r="G1867" s="80">
        <v>321</v>
      </c>
      <c r="H1867" s="80">
        <v>97</v>
      </c>
      <c r="I1867" s="80">
        <v>0.23200000000000001</v>
      </c>
      <c r="J1867" s="80" t="s">
        <v>439</v>
      </c>
      <c r="K1867" s="80">
        <v>21</v>
      </c>
      <c r="L1867" s="80">
        <v>0.61899999999999999</v>
      </c>
      <c r="M1867" s="80">
        <v>1</v>
      </c>
      <c r="N1867" s="80">
        <v>1</v>
      </c>
    </row>
    <row r="1868" spans="1:14" ht="15.75" customHeight="1">
      <c r="A1868" s="80" t="s">
        <v>40</v>
      </c>
      <c r="B1868" s="80" t="s">
        <v>452</v>
      </c>
      <c r="C1868" s="80">
        <v>18652959</v>
      </c>
      <c r="D1868" s="80">
        <v>18712327</v>
      </c>
      <c r="E1868" s="80">
        <v>59369</v>
      </c>
      <c r="F1868" s="80">
        <v>707</v>
      </c>
      <c r="G1868" s="80">
        <v>525</v>
      </c>
      <c r="H1868" s="80">
        <v>182</v>
      </c>
      <c r="I1868" s="80">
        <v>0.25700000000000001</v>
      </c>
      <c r="J1868" s="80" t="s">
        <v>439</v>
      </c>
      <c r="K1868" s="80">
        <v>141</v>
      </c>
      <c r="L1868" s="80">
        <v>0.184</v>
      </c>
      <c r="M1868" s="80">
        <v>65</v>
      </c>
      <c r="N1868" s="80">
        <v>0.95399999999999996</v>
      </c>
    </row>
    <row r="1869" spans="1:14" ht="15.75" customHeight="1">
      <c r="A1869" s="80" t="s">
        <v>40</v>
      </c>
      <c r="B1869" s="80" t="s">
        <v>452</v>
      </c>
      <c r="C1869" s="80">
        <v>18864244</v>
      </c>
      <c r="D1869" s="80">
        <v>19139255</v>
      </c>
      <c r="E1869" s="80">
        <v>275012</v>
      </c>
      <c r="F1869" s="80">
        <v>1219</v>
      </c>
      <c r="G1869" s="80">
        <v>580</v>
      </c>
      <c r="H1869" s="80">
        <v>639</v>
      </c>
      <c r="I1869" s="80">
        <v>0.52400000000000002</v>
      </c>
      <c r="J1869" s="80" t="s">
        <v>439</v>
      </c>
      <c r="K1869" s="80">
        <v>18</v>
      </c>
      <c r="L1869" s="80">
        <v>0.61099999999999999</v>
      </c>
      <c r="M1869" s="80">
        <v>54</v>
      </c>
      <c r="N1869" s="80">
        <v>0.53700000000000003</v>
      </c>
    </row>
    <row r="1870" spans="1:14" ht="15.75" customHeight="1">
      <c r="A1870" s="80" t="s">
        <v>40</v>
      </c>
      <c r="B1870" s="80" t="s">
        <v>452</v>
      </c>
      <c r="C1870" s="80">
        <v>19139257</v>
      </c>
      <c r="D1870" s="80">
        <v>19248060</v>
      </c>
      <c r="E1870" s="80">
        <v>108804</v>
      </c>
      <c r="F1870" s="80">
        <v>1865</v>
      </c>
      <c r="G1870" s="80">
        <v>1059</v>
      </c>
      <c r="H1870" s="80">
        <v>806</v>
      </c>
      <c r="I1870" s="80">
        <v>0.432</v>
      </c>
      <c r="J1870" s="80" t="s">
        <v>439</v>
      </c>
      <c r="K1870" s="80">
        <v>26</v>
      </c>
      <c r="L1870" s="80">
        <v>0.88500000000000001</v>
      </c>
      <c r="M1870" s="80">
        <v>40</v>
      </c>
      <c r="N1870" s="80">
        <v>0</v>
      </c>
    </row>
    <row r="1871" spans="1:14" ht="15.75" customHeight="1">
      <c r="A1871" s="80" t="s">
        <v>40</v>
      </c>
      <c r="B1871" s="80" t="s">
        <v>452</v>
      </c>
      <c r="C1871" s="80">
        <v>19248062</v>
      </c>
      <c r="D1871" s="80">
        <v>19494471</v>
      </c>
      <c r="E1871" s="80">
        <v>246410</v>
      </c>
      <c r="F1871" s="80">
        <v>1488</v>
      </c>
      <c r="G1871" s="80">
        <v>792</v>
      </c>
      <c r="H1871" s="80">
        <v>696</v>
      </c>
      <c r="I1871" s="80">
        <v>0.46800000000000003</v>
      </c>
      <c r="J1871" s="80" t="s">
        <v>439</v>
      </c>
      <c r="K1871" s="80">
        <v>19</v>
      </c>
      <c r="L1871" s="80">
        <v>0.36799999999999999</v>
      </c>
      <c r="M1871" s="80">
        <v>31</v>
      </c>
      <c r="N1871" s="80">
        <v>0.64500000000000002</v>
      </c>
    </row>
    <row r="1872" spans="1:14" ht="15.75" customHeight="1">
      <c r="A1872" s="80" t="s">
        <v>40</v>
      </c>
      <c r="B1872" s="80" t="s">
        <v>452</v>
      </c>
      <c r="C1872" s="80">
        <v>19612064</v>
      </c>
      <c r="D1872" s="80">
        <v>19656085</v>
      </c>
      <c r="E1872" s="80">
        <v>44022</v>
      </c>
      <c r="F1872" s="80">
        <v>84</v>
      </c>
      <c r="G1872" s="80">
        <v>51</v>
      </c>
      <c r="H1872" s="80">
        <v>33</v>
      </c>
      <c r="I1872" s="80">
        <v>0.39300000000000002</v>
      </c>
      <c r="J1872" s="80" t="s">
        <v>439</v>
      </c>
      <c r="K1872" s="80">
        <v>7</v>
      </c>
      <c r="L1872" s="80">
        <v>0.14299999999999999</v>
      </c>
      <c r="M1872" s="80">
        <v>0</v>
      </c>
      <c r="N1872" s="80" t="s">
        <v>201</v>
      </c>
    </row>
    <row r="1873" spans="1:14" ht="15.75" customHeight="1">
      <c r="A1873" s="80" t="s">
        <v>40</v>
      </c>
      <c r="B1873" s="80" t="s">
        <v>452</v>
      </c>
      <c r="C1873" s="80">
        <v>19663449</v>
      </c>
      <c r="D1873" s="80">
        <v>19955079</v>
      </c>
      <c r="E1873" s="80">
        <v>291631</v>
      </c>
      <c r="F1873" s="80">
        <v>3836</v>
      </c>
      <c r="G1873" s="80">
        <v>2630</v>
      </c>
      <c r="H1873" s="80">
        <v>1206</v>
      </c>
      <c r="I1873" s="80">
        <v>0.314</v>
      </c>
      <c r="J1873" s="80" t="s">
        <v>439</v>
      </c>
      <c r="K1873" s="80">
        <v>274</v>
      </c>
      <c r="L1873" s="80">
        <v>0.442</v>
      </c>
      <c r="M1873" s="80">
        <v>93</v>
      </c>
      <c r="N1873" s="80">
        <v>0.76300000000000001</v>
      </c>
    </row>
    <row r="1874" spans="1:14" ht="15.75" customHeight="1">
      <c r="A1874" s="80" t="s">
        <v>40</v>
      </c>
      <c r="B1874" s="80" t="s">
        <v>452</v>
      </c>
      <c r="C1874" s="80">
        <v>34547916</v>
      </c>
      <c r="D1874" s="80">
        <v>34555189</v>
      </c>
      <c r="E1874" s="80">
        <v>7274</v>
      </c>
      <c r="F1874" s="80">
        <v>109</v>
      </c>
      <c r="G1874" s="80">
        <v>63</v>
      </c>
      <c r="H1874" s="80">
        <v>46</v>
      </c>
      <c r="I1874" s="80">
        <v>0.42199999999999999</v>
      </c>
      <c r="J1874" s="80" t="s">
        <v>439</v>
      </c>
      <c r="K1874" s="80">
        <v>11</v>
      </c>
      <c r="L1874" s="80">
        <v>0</v>
      </c>
      <c r="M1874" s="80">
        <v>4</v>
      </c>
      <c r="N1874" s="80">
        <v>1</v>
      </c>
    </row>
    <row r="1875" spans="1:14" ht="15.75" customHeight="1">
      <c r="A1875" s="80" t="s">
        <v>40</v>
      </c>
      <c r="B1875" s="80" t="s">
        <v>452</v>
      </c>
      <c r="C1875" s="80">
        <v>60605957</v>
      </c>
      <c r="D1875" s="80">
        <v>60612027</v>
      </c>
      <c r="E1875" s="80">
        <v>6071</v>
      </c>
      <c r="F1875" s="80">
        <v>113</v>
      </c>
      <c r="G1875" s="80">
        <v>64</v>
      </c>
      <c r="H1875" s="80">
        <v>49</v>
      </c>
      <c r="I1875" s="80">
        <v>0.434</v>
      </c>
      <c r="J1875" s="80" t="s">
        <v>439</v>
      </c>
      <c r="K1875" s="80">
        <v>4</v>
      </c>
      <c r="L1875" s="80">
        <v>0</v>
      </c>
      <c r="M1875" s="80">
        <v>5</v>
      </c>
      <c r="N1875" s="80">
        <v>1</v>
      </c>
    </row>
    <row r="1876" spans="1:14" ht="15.75" customHeight="1">
      <c r="A1876" s="80" t="s">
        <v>40</v>
      </c>
      <c r="B1876" s="80" t="s">
        <v>453</v>
      </c>
      <c r="C1876" s="80">
        <v>17504172</v>
      </c>
      <c r="D1876" s="80">
        <v>19706190</v>
      </c>
      <c r="E1876" s="80">
        <v>2202019</v>
      </c>
      <c r="F1876" s="80">
        <v>1309</v>
      </c>
      <c r="G1876" s="80">
        <v>22</v>
      </c>
      <c r="H1876" s="80">
        <v>1287</v>
      </c>
      <c r="I1876" s="80">
        <v>0.98299999999999998</v>
      </c>
      <c r="J1876" s="80" t="s">
        <v>440</v>
      </c>
      <c r="K1876" s="80">
        <v>3</v>
      </c>
      <c r="L1876" s="80">
        <v>0.66700000000000004</v>
      </c>
      <c r="M1876" s="80">
        <v>16</v>
      </c>
      <c r="N1876" s="80">
        <v>0.5</v>
      </c>
    </row>
    <row r="1877" spans="1:14" ht="15.75" customHeight="1">
      <c r="A1877" s="80" t="s">
        <v>40</v>
      </c>
      <c r="B1877" s="80" t="s">
        <v>453</v>
      </c>
      <c r="C1877" s="80">
        <v>20058159</v>
      </c>
      <c r="D1877" s="80">
        <v>20982839</v>
      </c>
      <c r="E1877" s="80">
        <v>924681</v>
      </c>
      <c r="F1877" s="80">
        <v>24229</v>
      </c>
      <c r="G1877" s="80">
        <v>10920</v>
      </c>
      <c r="H1877" s="80">
        <v>13309</v>
      </c>
      <c r="I1877" s="80">
        <v>0.54900000000000004</v>
      </c>
      <c r="J1877" s="80" t="s">
        <v>439</v>
      </c>
      <c r="K1877" s="80">
        <v>291</v>
      </c>
      <c r="L1877" s="80">
        <v>0.33700000000000002</v>
      </c>
      <c r="M1877" s="80">
        <v>277</v>
      </c>
      <c r="N1877" s="80">
        <v>0.437</v>
      </c>
    </row>
    <row r="1878" spans="1:14" ht="15.75" customHeight="1">
      <c r="A1878" s="80" t="s">
        <v>40</v>
      </c>
      <c r="B1878" s="80" t="s">
        <v>453</v>
      </c>
      <c r="C1878" s="80">
        <v>20984202</v>
      </c>
      <c r="D1878" s="80">
        <v>21021610</v>
      </c>
      <c r="E1878" s="80">
        <v>37409</v>
      </c>
      <c r="F1878" s="80">
        <v>548</v>
      </c>
      <c r="G1878" s="80">
        <v>130</v>
      </c>
      <c r="H1878" s="80">
        <v>418</v>
      </c>
      <c r="I1878" s="80">
        <v>0.76300000000000001</v>
      </c>
      <c r="J1878" s="80" t="s">
        <v>439</v>
      </c>
      <c r="K1878" s="80">
        <v>3</v>
      </c>
      <c r="L1878" s="80">
        <v>0</v>
      </c>
      <c r="M1878" s="80">
        <v>8</v>
      </c>
      <c r="N1878" s="80">
        <v>0.125</v>
      </c>
    </row>
    <row r="1879" spans="1:14" ht="15.75" customHeight="1">
      <c r="A1879" s="80" t="s">
        <v>40</v>
      </c>
      <c r="B1879" s="80" t="s">
        <v>453</v>
      </c>
      <c r="C1879" s="80">
        <v>21032464</v>
      </c>
      <c r="D1879" s="80">
        <v>21073547</v>
      </c>
      <c r="E1879" s="80">
        <v>41084</v>
      </c>
      <c r="F1879" s="80">
        <v>512</v>
      </c>
      <c r="G1879" s="80">
        <v>252</v>
      </c>
      <c r="H1879" s="80">
        <v>260</v>
      </c>
      <c r="I1879" s="80">
        <v>0.50800000000000001</v>
      </c>
      <c r="J1879" s="80" t="s">
        <v>439</v>
      </c>
      <c r="K1879" s="80">
        <v>20</v>
      </c>
      <c r="L1879" s="80">
        <v>0.55000000000000004</v>
      </c>
      <c r="M1879" s="80">
        <v>21</v>
      </c>
      <c r="N1879" s="80">
        <v>0.61899999999999999</v>
      </c>
    </row>
    <row r="1880" spans="1:14" ht="15.75" customHeight="1">
      <c r="A1880" s="80" t="s">
        <v>40</v>
      </c>
      <c r="B1880" s="80" t="s">
        <v>453</v>
      </c>
      <c r="C1880" s="80">
        <v>21077238</v>
      </c>
      <c r="D1880" s="80">
        <v>21685069</v>
      </c>
      <c r="E1880" s="80">
        <v>607832</v>
      </c>
      <c r="F1880" s="80">
        <v>3417</v>
      </c>
      <c r="G1880" s="80">
        <v>1809</v>
      </c>
      <c r="H1880" s="80">
        <v>1608</v>
      </c>
      <c r="I1880" s="80">
        <v>0.47099999999999997</v>
      </c>
      <c r="J1880" s="80" t="s">
        <v>439</v>
      </c>
      <c r="K1880" s="80">
        <v>50</v>
      </c>
      <c r="L1880" s="80">
        <v>0.66</v>
      </c>
      <c r="M1880" s="80">
        <v>41</v>
      </c>
      <c r="N1880" s="80">
        <v>0.439</v>
      </c>
    </row>
    <row r="1881" spans="1:14" ht="15.75" customHeight="1">
      <c r="A1881" s="80" t="s">
        <v>40</v>
      </c>
      <c r="B1881" s="80" t="s">
        <v>453</v>
      </c>
      <c r="C1881" s="80">
        <v>21723070</v>
      </c>
      <c r="D1881" s="80">
        <v>21792762</v>
      </c>
      <c r="E1881" s="80">
        <v>69693</v>
      </c>
      <c r="F1881" s="80">
        <v>167</v>
      </c>
      <c r="G1881" s="80">
        <v>133</v>
      </c>
      <c r="H1881" s="80">
        <v>34</v>
      </c>
      <c r="I1881" s="80">
        <v>0.20399999999999999</v>
      </c>
      <c r="J1881" s="80" t="s">
        <v>439</v>
      </c>
      <c r="K1881" s="80">
        <v>0</v>
      </c>
      <c r="L1881" s="80" t="s">
        <v>201</v>
      </c>
      <c r="M1881" s="80">
        <v>0</v>
      </c>
      <c r="N1881" s="80" t="s">
        <v>201</v>
      </c>
    </row>
    <row r="1882" spans="1:14" ht="15.75" customHeight="1">
      <c r="A1882" s="80" t="s">
        <v>40</v>
      </c>
      <c r="B1882" s="80" t="s">
        <v>453</v>
      </c>
      <c r="C1882" s="80">
        <v>21836222</v>
      </c>
      <c r="D1882" s="80">
        <v>22618492</v>
      </c>
      <c r="E1882" s="80">
        <v>782271</v>
      </c>
      <c r="F1882" s="80">
        <v>5275</v>
      </c>
      <c r="G1882" s="80">
        <v>4109</v>
      </c>
      <c r="H1882" s="80">
        <v>1166</v>
      </c>
      <c r="I1882" s="80">
        <v>0.221</v>
      </c>
      <c r="J1882" s="80" t="s">
        <v>439</v>
      </c>
      <c r="K1882" s="80">
        <v>241</v>
      </c>
      <c r="L1882" s="80">
        <v>0.55600000000000005</v>
      </c>
      <c r="M1882" s="80">
        <v>61</v>
      </c>
      <c r="N1882" s="80">
        <v>0.95099999999999996</v>
      </c>
    </row>
    <row r="1883" spans="1:14" ht="15.75" customHeight="1">
      <c r="A1883" s="80" t="s">
        <v>40</v>
      </c>
      <c r="B1883" s="80" t="s">
        <v>453</v>
      </c>
      <c r="C1883" s="80">
        <v>23132404</v>
      </c>
      <c r="D1883" s="80">
        <v>23312907</v>
      </c>
      <c r="E1883" s="80">
        <v>180504</v>
      </c>
      <c r="F1883" s="80">
        <v>352</v>
      </c>
      <c r="G1883" s="80">
        <v>79</v>
      </c>
      <c r="H1883" s="80">
        <v>273</v>
      </c>
      <c r="I1883" s="80">
        <v>0.77600000000000002</v>
      </c>
      <c r="J1883" s="80" t="s">
        <v>439</v>
      </c>
      <c r="K1883" s="80">
        <v>3</v>
      </c>
      <c r="L1883" s="80">
        <v>1</v>
      </c>
      <c r="M1883" s="80">
        <v>23</v>
      </c>
      <c r="N1883" s="80">
        <v>0.39100000000000001</v>
      </c>
    </row>
    <row r="1884" spans="1:14" ht="15.75" customHeight="1">
      <c r="A1884" s="80" t="s">
        <v>40</v>
      </c>
      <c r="B1884" s="80" t="s">
        <v>453</v>
      </c>
      <c r="C1884" s="80">
        <v>28302262</v>
      </c>
      <c r="D1884" s="80">
        <v>28806512</v>
      </c>
      <c r="E1884" s="80">
        <v>504251</v>
      </c>
      <c r="F1884" s="80">
        <v>1442</v>
      </c>
      <c r="G1884" s="80">
        <v>1001</v>
      </c>
      <c r="H1884" s="80">
        <v>441</v>
      </c>
      <c r="I1884" s="80">
        <v>0.30599999999999999</v>
      </c>
      <c r="J1884" s="80" t="s">
        <v>439</v>
      </c>
      <c r="K1884" s="80">
        <v>43</v>
      </c>
      <c r="L1884" s="80">
        <v>0.86</v>
      </c>
      <c r="M1884" s="80">
        <v>78</v>
      </c>
      <c r="N1884" s="80">
        <v>0.32100000000000001</v>
      </c>
    </row>
    <row r="1885" spans="1:14" ht="15.75" customHeight="1">
      <c r="A1885" s="80" t="s">
        <v>40</v>
      </c>
      <c r="B1885" s="80" t="s">
        <v>453</v>
      </c>
      <c r="C1885" s="80">
        <v>32315717</v>
      </c>
      <c r="D1885" s="80">
        <v>32372657</v>
      </c>
      <c r="E1885" s="80">
        <v>56941</v>
      </c>
      <c r="F1885" s="80">
        <v>322</v>
      </c>
      <c r="G1885" s="80">
        <v>248</v>
      </c>
      <c r="H1885" s="80">
        <v>74</v>
      </c>
      <c r="I1885" s="80">
        <v>0.23</v>
      </c>
      <c r="J1885" s="80" t="s">
        <v>439</v>
      </c>
      <c r="K1885" s="80">
        <v>7</v>
      </c>
      <c r="L1885" s="80">
        <v>0.57099999999999995</v>
      </c>
      <c r="M1885" s="80">
        <v>7</v>
      </c>
      <c r="N1885" s="80">
        <v>1</v>
      </c>
    </row>
    <row r="1886" spans="1:14" ht="15.75" customHeight="1">
      <c r="A1886" s="80" t="s">
        <v>40</v>
      </c>
      <c r="B1886" s="80" t="s">
        <v>453</v>
      </c>
      <c r="C1886" s="80">
        <v>72661896</v>
      </c>
      <c r="D1886" s="80">
        <v>72666297</v>
      </c>
      <c r="E1886" s="80">
        <v>4402</v>
      </c>
      <c r="F1886" s="80">
        <v>125</v>
      </c>
      <c r="G1886" s="80">
        <v>78</v>
      </c>
      <c r="H1886" s="80">
        <v>47</v>
      </c>
      <c r="I1886" s="80">
        <v>0.376</v>
      </c>
      <c r="J1886" s="80" t="s">
        <v>439</v>
      </c>
      <c r="K1886" s="80">
        <v>3</v>
      </c>
      <c r="L1886" s="80">
        <v>0.66700000000000004</v>
      </c>
      <c r="M1886" s="80">
        <v>0</v>
      </c>
      <c r="N1886" s="80" t="s">
        <v>201</v>
      </c>
    </row>
    <row r="1887" spans="1:14" ht="15.75" customHeight="1">
      <c r="A1887" s="80" t="s">
        <v>40</v>
      </c>
      <c r="B1887" s="80" t="s">
        <v>453</v>
      </c>
      <c r="C1887" s="80">
        <v>75273163</v>
      </c>
      <c r="D1887" s="80">
        <v>75278891</v>
      </c>
      <c r="E1887" s="80">
        <v>5729</v>
      </c>
      <c r="F1887" s="80">
        <v>183</v>
      </c>
      <c r="G1887" s="80">
        <v>100</v>
      </c>
      <c r="H1887" s="80">
        <v>83</v>
      </c>
      <c r="I1887" s="80">
        <v>0.45400000000000001</v>
      </c>
      <c r="J1887" s="80" t="s">
        <v>439</v>
      </c>
      <c r="K1887" s="80">
        <v>6</v>
      </c>
      <c r="L1887" s="80">
        <v>0.66700000000000004</v>
      </c>
      <c r="M1887" s="80">
        <v>3</v>
      </c>
      <c r="N1887" s="80">
        <v>0.33300000000000002</v>
      </c>
    </row>
    <row r="1888" spans="1:14" ht="15.75" customHeight="1">
      <c r="A1888" s="80" t="s">
        <v>40</v>
      </c>
      <c r="B1888" s="80" t="s">
        <v>453</v>
      </c>
      <c r="C1888" s="80">
        <v>84167648</v>
      </c>
      <c r="D1888" s="80">
        <v>84513678</v>
      </c>
      <c r="E1888" s="80">
        <v>346031</v>
      </c>
      <c r="F1888" s="80">
        <v>1388</v>
      </c>
      <c r="G1888" s="80">
        <v>709</v>
      </c>
      <c r="H1888" s="80">
        <v>679</v>
      </c>
      <c r="I1888" s="80">
        <v>0.48899999999999999</v>
      </c>
      <c r="J1888" s="80" t="s">
        <v>439</v>
      </c>
      <c r="K1888" s="80">
        <v>146</v>
      </c>
      <c r="L1888" s="80">
        <v>0.92500000000000004</v>
      </c>
      <c r="M1888" s="80">
        <v>135</v>
      </c>
      <c r="N1888" s="80">
        <v>7.0000000000000001E-3</v>
      </c>
    </row>
    <row r="1889" spans="1:14" ht="15.75" customHeight="1">
      <c r="A1889" s="80" t="s">
        <v>40</v>
      </c>
      <c r="B1889" s="80" t="s">
        <v>453</v>
      </c>
      <c r="C1889" s="80">
        <v>101899127</v>
      </c>
      <c r="D1889" s="80">
        <v>101981190</v>
      </c>
      <c r="E1889" s="80">
        <v>82064</v>
      </c>
      <c r="F1889" s="80">
        <v>550</v>
      </c>
      <c r="G1889" s="80">
        <v>284</v>
      </c>
      <c r="H1889" s="80">
        <v>266</v>
      </c>
      <c r="I1889" s="80">
        <v>0.48399999999999999</v>
      </c>
      <c r="J1889" s="80" t="s">
        <v>439</v>
      </c>
      <c r="K1889" s="80">
        <v>10</v>
      </c>
      <c r="L1889" s="80">
        <v>0.7</v>
      </c>
      <c r="M1889" s="80">
        <v>9</v>
      </c>
      <c r="N1889" s="80">
        <v>0.44400000000000001</v>
      </c>
    </row>
    <row r="1890" spans="1:14" ht="15.75" customHeight="1">
      <c r="A1890" s="80" t="s">
        <v>40</v>
      </c>
      <c r="B1890" s="80" t="s">
        <v>454</v>
      </c>
      <c r="C1890" s="80">
        <v>1236513</v>
      </c>
      <c r="D1890" s="80">
        <v>1254727</v>
      </c>
      <c r="E1890" s="80">
        <v>18215</v>
      </c>
      <c r="F1890" s="80">
        <v>470</v>
      </c>
      <c r="G1890" s="80">
        <v>40</v>
      </c>
      <c r="H1890" s="80">
        <v>430</v>
      </c>
      <c r="I1890" s="80">
        <v>0.91500000000000004</v>
      </c>
      <c r="J1890" s="80" t="s">
        <v>440</v>
      </c>
      <c r="K1890" s="80">
        <v>0</v>
      </c>
      <c r="L1890" s="80" t="s">
        <v>201</v>
      </c>
      <c r="M1890" s="80">
        <v>1</v>
      </c>
      <c r="N1890" s="80">
        <v>0</v>
      </c>
    </row>
    <row r="1891" spans="1:14" ht="15.75" customHeight="1">
      <c r="A1891" s="80" t="s">
        <v>40</v>
      </c>
      <c r="B1891" s="80" t="s">
        <v>454</v>
      </c>
      <c r="C1891" s="80">
        <v>14769189</v>
      </c>
      <c r="D1891" s="80">
        <v>15377775</v>
      </c>
      <c r="E1891" s="80">
        <v>608587</v>
      </c>
      <c r="F1891" s="80">
        <v>5709</v>
      </c>
      <c r="G1891" s="80">
        <v>3094</v>
      </c>
      <c r="H1891" s="80">
        <v>2615</v>
      </c>
      <c r="I1891" s="80">
        <v>0.45800000000000002</v>
      </c>
      <c r="J1891" s="80" t="s">
        <v>439</v>
      </c>
      <c r="K1891" s="80">
        <v>149</v>
      </c>
      <c r="L1891" s="80">
        <v>5.3999999999999999E-2</v>
      </c>
      <c r="M1891" s="80">
        <v>106</v>
      </c>
      <c r="N1891" s="80">
        <v>0.91500000000000004</v>
      </c>
    </row>
    <row r="1892" spans="1:14" ht="15.75" customHeight="1">
      <c r="A1892" s="80" t="s">
        <v>40</v>
      </c>
      <c r="B1892" s="80" t="s">
        <v>454</v>
      </c>
      <c r="C1892" s="80">
        <v>18189389</v>
      </c>
      <c r="D1892" s="80">
        <v>18436487</v>
      </c>
      <c r="E1892" s="80">
        <v>247099</v>
      </c>
      <c r="F1892" s="80">
        <v>1502</v>
      </c>
      <c r="G1892" s="80">
        <v>1169</v>
      </c>
      <c r="H1892" s="80">
        <v>333</v>
      </c>
      <c r="I1892" s="80">
        <v>0.222</v>
      </c>
      <c r="J1892" s="80" t="s">
        <v>439</v>
      </c>
      <c r="K1892" s="80">
        <v>159</v>
      </c>
      <c r="L1892" s="80">
        <v>0.54700000000000004</v>
      </c>
      <c r="M1892" s="80">
        <v>6</v>
      </c>
      <c r="N1892" s="80">
        <v>0.66700000000000004</v>
      </c>
    </row>
    <row r="1893" spans="1:14" ht="15.75" customHeight="1">
      <c r="A1893" s="80" t="s">
        <v>40</v>
      </c>
      <c r="B1893" s="80" t="s">
        <v>454</v>
      </c>
      <c r="C1893" s="80">
        <v>18486486</v>
      </c>
      <c r="D1893" s="80">
        <v>18557731</v>
      </c>
      <c r="E1893" s="80">
        <v>71246</v>
      </c>
      <c r="F1893" s="80">
        <v>401</v>
      </c>
      <c r="G1893" s="80">
        <v>247</v>
      </c>
      <c r="H1893" s="80">
        <v>154</v>
      </c>
      <c r="I1893" s="80">
        <v>0.38400000000000001</v>
      </c>
      <c r="J1893" s="80" t="s">
        <v>439</v>
      </c>
      <c r="K1893" s="80">
        <v>6</v>
      </c>
      <c r="L1893" s="80">
        <v>0</v>
      </c>
      <c r="M1893" s="80">
        <v>1</v>
      </c>
      <c r="N1893" s="80">
        <v>0</v>
      </c>
    </row>
    <row r="1894" spans="1:14" ht="15.75" customHeight="1">
      <c r="A1894" s="80" t="s">
        <v>40</v>
      </c>
      <c r="B1894" s="80" t="s">
        <v>454</v>
      </c>
      <c r="C1894" s="80">
        <v>18723622</v>
      </c>
      <c r="D1894" s="80">
        <v>18753202</v>
      </c>
      <c r="E1894" s="80">
        <v>29581</v>
      </c>
      <c r="F1894" s="80">
        <v>353</v>
      </c>
      <c r="G1894" s="80">
        <v>277</v>
      </c>
      <c r="H1894" s="80">
        <v>76</v>
      </c>
      <c r="I1894" s="80">
        <v>0.215</v>
      </c>
      <c r="J1894" s="80" t="s">
        <v>439</v>
      </c>
      <c r="K1894" s="80">
        <v>49</v>
      </c>
      <c r="L1894" s="80">
        <v>0.69399999999999995</v>
      </c>
      <c r="M1894" s="80">
        <v>19</v>
      </c>
      <c r="N1894" s="80">
        <v>5.2999999999999999E-2</v>
      </c>
    </row>
    <row r="1895" spans="1:14" ht="15.75" customHeight="1">
      <c r="A1895" s="80" t="s">
        <v>40</v>
      </c>
      <c r="B1895" s="80" t="s">
        <v>454</v>
      </c>
      <c r="C1895" s="80">
        <v>21505814</v>
      </c>
      <c r="D1895" s="80">
        <v>21582630</v>
      </c>
      <c r="E1895" s="80">
        <v>76817</v>
      </c>
      <c r="F1895" s="80">
        <v>2862</v>
      </c>
      <c r="G1895" s="80">
        <v>1482</v>
      </c>
      <c r="H1895" s="80">
        <v>1380</v>
      </c>
      <c r="I1895" s="80">
        <v>0.48199999999999998</v>
      </c>
      <c r="J1895" s="80" t="s">
        <v>439</v>
      </c>
      <c r="K1895" s="80">
        <v>7</v>
      </c>
      <c r="L1895" s="80">
        <v>0</v>
      </c>
      <c r="M1895" s="80">
        <v>11</v>
      </c>
      <c r="N1895" s="80">
        <v>0.54500000000000004</v>
      </c>
    </row>
    <row r="1896" spans="1:14" ht="15.75" customHeight="1">
      <c r="A1896" s="80" t="s">
        <v>40</v>
      </c>
      <c r="B1896" s="80" t="s">
        <v>454</v>
      </c>
      <c r="C1896" s="80">
        <v>21584516</v>
      </c>
      <c r="D1896" s="80">
        <v>21834800</v>
      </c>
      <c r="E1896" s="80">
        <v>250285</v>
      </c>
      <c r="F1896" s="80">
        <v>3426</v>
      </c>
      <c r="G1896" s="80">
        <v>176</v>
      </c>
      <c r="H1896" s="80">
        <v>3250</v>
      </c>
      <c r="I1896" s="80">
        <v>0.94899999999999995</v>
      </c>
      <c r="J1896" s="80" t="s">
        <v>440</v>
      </c>
      <c r="K1896" s="80">
        <v>12</v>
      </c>
      <c r="L1896" s="80">
        <v>0.83299999999999996</v>
      </c>
      <c r="M1896" s="80">
        <v>161</v>
      </c>
      <c r="N1896" s="80">
        <v>0.503</v>
      </c>
    </row>
    <row r="1897" spans="1:14" ht="15.75" customHeight="1">
      <c r="A1897" s="80" t="s">
        <v>40</v>
      </c>
      <c r="B1897" s="80" t="s">
        <v>454</v>
      </c>
      <c r="C1897" s="80">
        <v>21834900</v>
      </c>
      <c r="D1897" s="80">
        <v>21932492</v>
      </c>
      <c r="E1897" s="80">
        <v>97593</v>
      </c>
      <c r="F1897" s="80">
        <v>255</v>
      </c>
      <c r="G1897" s="80">
        <v>87</v>
      </c>
      <c r="H1897" s="80">
        <v>168</v>
      </c>
      <c r="I1897" s="80">
        <v>0.65900000000000003</v>
      </c>
      <c r="J1897" s="80" t="s">
        <v>439</v>
      </c>
      <c r="K1897" s="80">
        <v>0</v>
      </c>
      <c r="L1897" s="80" t="s">
        <v>201</v>
      </c>
      <c r="M1897" s="80">
        <v>3</v>
      </c>
      <c r="N1897" s="80">
        <v>0.66700000000000004</v>
      </c>
    </row>
    <row r="1898" spans="1:14" ht="15.75" customHeight="1">
      <c r="A1898" s="80" t="s">
        <v>40</v>
      </c>
      <c r="B1898" s="80" t="s">
        <v>454</v>
      </c>
      <c r="C1898" s="80">
        <v>21933489</v>
      </c>
      <c r="D1898" s="80">
        <v>22441675</v>
      </c>
      <c r="E1898" s="80">
        <v>508187</v>
      </c>
      <c r="F1898" s="80">
        <v>9208</v>
      </c>
      <c r="G1898" s="80">
        <v>162</v>
      </c>
      <c r="H1898" s="80">
        <v>9046</v>
      </c>
      <c r="I1898" s="80">
        <v>0.98199999999999998</v>
      </c>
      <c r="J1898" s="80" t="s">
        <v>440</v>
      </c>
      <c r="K1898" s="80">
        <v>4</v>
      </c>
      <c r="L1898" s="80">
        <v>0.5</v>
      </c>
      <c r="M1898" s="80">
        <v>650</v>
      </c>
      <c r="N1898" s="80">
        <v>0.48599999999999999</v>
      </c>
    </row>
    <row r="1899" spans="1:14" ht="15.75" customHeight="1">
      <c r="A1899" s="80" t="s">
        <v>40</v>
      </c>
      <c r="B1899" s="80" t="s">
        <v>454</v>
      </c>
      <c r="C1899" s="80">
        <v>22442355</v>
      </c>
      <c r="D1899" s="80">
        <v>22701560</v>
      </c>
      <c r="E1899" s="80">
        <v>259206</v>
      </c>
      <c r="F1899" s="80">
        <v>4779</v>
      </c>
      <c r="G1899" s="80">
        <v>2331</v>
      </c>
      <c r="H1899" s="80">
        <v>2448</v>
      </c>
      <c r="I1899" s="80">
        <v>0.51200000000000001</v>
      </c>
      <c r="J1899" s="80" t="s">
        <v>439</v>
      </c>
      <c r="K1899" s="80">
        <v>49</v>
      </c>
      <c r="L1899" s="80">
        <v>0.51</v>
      </c>
      <c r="M1899" s="80">
        <v>79</v>
      </c>
      <c r="N1899" s="80">
        <v>0</v>
      </c>
    </row>
    <row r="1900" spans="1:14" ht="15.75" customHeight="1">
      <c r="A1900" s="80" t="s">
        <v>40</v>
      </c>
      <c r="B1900" s="80" t="s">
        <v>454</v>
      </c>
      <c r="C1900" s="80">
        <v>34062088</v>
      </c>
      <c r="D1900" s="80">
        <v>34067640</v>
      </c>
      <c r="E1900" s="80">
        <v>5553</v>
      </c>
      <c r="F1900" s="80">
        <v>1289</v>
      </c>
      <c r="G1900" s="80">
        <v>746</v>
      </c>
      <c r="H1900" s="80">
        <v>543</v>
      </c>
      <c r="I1900" s="80">
        <v>0.42099999999999999</v>
      </c>
      <c r="J1900" s="80" t="s">
        <v>439</v>
      </c>
      <c r="K1900" s="80">
        <v>158</v>
      </c>
      <c r="L1900" s="80">
        <v>0.62</v>
      </c>
      <c r="M1900" s="80">
        <v>130</v>
      </c>
      <c r="N1900" s="80">
        <v>0.44600000000000001</v>
      </c>
    </row>
    <row r="1901" spans="1:14" ht="15.75" customHeight="1">
      <c r="A1901" s="80" t="s">
        <v>40</v>
      </c>
      <c r="B1901" s="80" t="s">
        <v>454</v>
      </c>
      <c r="C1901" s="80">
        <v>34096344</v>
      </c>
      <c r="D1901" s="80">
        <v>34099848</v>
      </c>
      <c r="E1901" s="80">
        <v>3505</v>
      </c>
      <c r="F1901" s="80">
        <v>787</v>
      </c>
      <c r="G1901" s="80">
        <v>489</v>
      </c>
      <c r="H1901" s="80">
        <v>298</v>
      </c>
      <c r="I1901" s="80">
        <v>0.379</v>
      </c>
      <c r="J1901" s="80" t="s">
        <v>439</v>
      </c>
      <c r="K1901" s="80">
        <v>75</v>
      </c>
      <c r="L1901" s="80">
        <v>0.29299999999999998</v>
      </c>
      <c r="M1901" s="80">
        <v>36</v>
      </c>
      <c r="N1901" s="80">
        <v>0.69399999999999995</v>
      </c>
    </row>
    <row r="1902" spans="1:14" ht="15.75" customHeight="1">
      <c r="A1902" s="80" t="s">
        <v>40</v>
      </c>
      <c r="B1902" s="80" t="s">
        <v>454</v>
      </c>
      <c r="C1902" s="80">
        <v>34571510</v>
      </c>
      <c r="D1902" s="80">
        <v>34589049</v>
      </c>
      <c r="E1902" s="80">
        <v>17540</v>
      </c>
      <c r="F1902" s="80">
        <v>42512</v>
      </c>
      <c r="G1902" s="80">
        <v>334</v>
      </c>
      <c r="H1902" s="80">
        <v>42178</v>
      </c>
      <c r="I1902" s="80">
        <v>0.99199999999999999</v>
      </c>
      <c r="J1902" s="80" t="s">
        <v>440</v>
      </c>
      <c r="K1902" s="80">
        <v>0</v>
      </c>
      <c r="L1902" s="80" t="s">
        <v>201</v>
      </c>
      <c r="M1902" s="80">
        <v>0</v>
      </c>
      <c r="N1902" s="80" t="s">
        <v>201</v>
      </c>
    </row>
    <row r="1903" spans="1:14" ht="15.75" customHeight="1">
      <c r="A1903" s="80" t="s">
        <v>40</v>
      </c>
      <c r="B1903" s="80" t="s">
        <v>454</v>
      </c>
      <c r="C1903" s="80">
        <v>34596348</v>
      </c>
      <c r="D1903" s="80">
        <v>36319618</v>
      </c>
      <c r="E1903" s="80">
        <v>1723271</v>
      </c>
      <c r="F1903" s="80">
        <v>26874</v>
      </c>
      <c r="G1903" s="80">
        <v>650</v>
      </c>
      <c r="H1903" s="80">
        <v>26224</v>
      </c>
      <c r="I1903" s="80">
        <v>0.97599999999999998</v>
      </c>
      <c r="J1903" s="80" t="s">
        <v>440</v>
      </c>
      <c r="K1903" s="80">
        <v>27</v>
      </c>
      <c r="L1903" s="80">
        <v>0.40699999999999997</v>
      </c>
      <c r="M1903" s="80">
        <v>592</v>
      </c>
      <c r="N1903" s="80">
        <v>0.53200000000000003</v>
      </c>
    </row>
    <row r="1904" spans="1:14" ht="15.75" customHeight="1">
      <c r="A1904" s="80" t="s">
        <v>40</v>
      </c>
      <c r="B1904" s="80" t="s">
        <v>454</v>
      </c>
      <c r="C1904" s="80">
        <v>36324954</v>
      </c>
      <c r="D1904" s="80">
        <v>36332391</v>
      </c>
      <c r="E1904" s="80">
        <v>7438</v>
      </c>
      <c r="F1904" s="80">
        <v>33</v>
      </c>
      <c r="G1904" s="80">
        <v>1</v>
      </c>
      <c r="H1904" s="80">
        <v>32</v>
      </c>
      <c r="I1904" s="80">
        <v>0.97</v>
      </c>
      <c r="J1904" s="80" t="s">
        <v>201</v>
      </c>
      <c r="K1904" s="80">
        <v>0</v>
      </c>
      <c r="L1904" s="80" t="s">
        <v>201</v>
      </c>
      <c r="M1904" s="80">
        <v>0</v>
      </c>
      <c r="N1904" s="80" t="s">
        <v>201</v>
      </c>
    </row>
    <row r="1905" spans="1:14" ht="15.75" customHeight="1">
      <c r="A1905" s="80" t="s">
        <v>40</v>
      </c>
      <c r="B1905" s="80" t="s">
        <v>454</v>
      </c>
      <c r="C1905" s="80">
        <v>36334565</v>
      </c>
      <c r="D1905" s="80">
        <v>36347007</v>
      </c>
      <c r="E1905" s="80">
        <v>12443</v>
      </c>
      <c r="F1905" s="80">
        <v>149</v>
      </c>
      <c r="G1905" s="80">
        <v>103</v>
      </c>
      <c r="H1905" s="80">
        <v>46</v>
      </c>
      <c r="I1905" s="80">
        <v>0.309</v>
      </c>
      <c r="J1905" s="80" t="s">
        <v>439</v>
      </c>
      <c r="K1905" s="80">
        <v>26</v>
      </c>
      <c r="L1905" s="80">
        <v>0</v>
      </c>
      <c r="M1905" s="80">
        <v>10</v>
      </c>
      <c r="N1905" s="80">
        <v>0.6</v>
      </c>
    </row>
    <row r="1906" spans="1:14" ht="15.75" customHeight="1">
      <c r="A1906" s="80" t="s">
        <v>40</v>
      </c>
      <c r="B1906" s="80" t="s">
        <v>454</v>
      </c>
      <c r="C1906" s="80">
        <v>38265769</v>
      </c>
      <c r="D1906" s="80">
        <v>38280683</v>
      </c>
      <c r="E1906" s="80">
        <v>14915</v>
      </c>
      <c r="F1906" s="80">
        <v>70</v>
      </c>
      <c r="G1906" s="80">
        <v>5</v>
      </c>
      <c r="H1906" s="80">
        <v>65</v>
      </c>
      <c r="I1906" s="80">
        <v>0.92900000000000005</v>
      </c>
      <c r="J1906" s="80" t="s">
        <v>440</v>
      </c>
      <c r="K1906" s="80">
        <v>0</v>
      </c>
      <c r="L1906" s="80" t="s">
        <v>201</v>
      </c>
      <c r="M1906" s="80">
        <v>0</v>
      </c>
      <c r="N1906" s="80" t="s">
        <v>201</v>
      </c>
    </row>
    <row r="1907" spans="1:14" ht="15.75" customHeight="1">
      <c r="A1907" s="80" t="s">
        <v>40</v>
      </c>
      <c r="B1907" s="80" t="s">
        <v>454</v>
      </c>
      <c r="C1907" s="80">
        <v>46382555</v>
      </c>
      <c r="D1907" s="80">
        <v>46401604</v>
      </c>
      <c r="E1907" s="80">
        <v>19050</v>
      </c>
      <c r="F1907" s="80">
        <v>94946</v>
      </c>
      <c r="G1907" s="80">
        <v>1203</v>
      </c>
      <c r="H1907" s="80">
        <v>93743</v>
      </c>
      <c r="I1907" s="80">
        <v>0.98699999999999999</v>
      </c>
      <c r="J1907" s="80" t="s">
        <v>440</v>
      </c>
      <c r="K1907" s="80">
        <v>16</v>
      </c>
      <c r="L1907" s="80">
        <v>0.188</v>
      </c>
      <c r="M1907" s="80">
        <v>190</v>
      </c>
      <c r="N1907" s="80">
        <v>0.77400000000000002</v>
      </c>
    </row>
    <row r="1908" spans="1:14" ht="15.75" customHeight="1">
      <c r="A1908" s="80" t="s">
        <v>40</v>
      </c>
      <c r="B1908" s="80" t="s">
        <v>454</v>
      </c>
      <c r="C1908" s="80">
        <v>70121788</v>
      </c>
      <c r="D1908" s="80">
        <v>70166477</v>
      </c>
      <c r="E1908" s="80">
        <v>44690</v>
      </c>
      <c r="F1908" s="80">
        <v>1078</v>
      </c>
      <c r="G1908" s="80">
        <v>724</v>
      </c>
      <c r="H1908" s="80">
        <v>354</v>
      </c>
      <c r="I1908" s="80">
        <v>0.32800000000000001</v>
      </c>
      <c r="J1908" s="80" t="s">
        <v>439</v>
      </c>
      <c r="K1908" s="80">
        <v>67</v>
      </c>
      <c r="L1908" s="80">
        <v>0</v>
      </c>
      <c r="M1908" s="80">
        <v>40</v>
      </c>
      <c r="N1908" s="80">
        <v>0.97499999999999998</v>
      </c>
    </row>
    <row r="1909" spans="1:14" ht="15.75" customHeight="1">
      <c r="A1909" s="80" t="s">
        <v>40</v>
      </c>
      <c r="B1909" s="80" t="s">
        <v>454</v>
      </c>
      <c r="C1909" s="80">
        <v>74408184</v>
      </c>
      <c r="D1909" s="80">
        <v>74419503</v>
      </c>
      <c r="E1909" s="80">
        <v>11320</v>
      </c>
      <c r="F1909" s="80">
        <v>434</v>
      </c>
      <c r="G1909" s="80">
        <v>283</v>
      </c>
      <c r="H1909" s="80">
        <v>151</v>
      </c>
      <c r="I1909" s="80">
        <v>0.34799999999999998</v>
      </c>
      <c r="J1909" s="80" t="s">
        <v>439</v>
      </c>
      <c r="K1909" s="80">
        <v>22</v>
      </c>
      <c r="L1909" s="80">
        <v>0.72699999999999998</v>
      </c>
      <c r="M1909" s="80">
        <v>16</v>
      </c>
      <c r="N1909" s="80">
        <v>6.2E-2</v>
      </c>
    </row>
    <row r="1910" spans="1:14" ht="15.75" customHeight="1">
      <c r="A1910" s="80" t="s">
        <v>40</v>
      </c>
      <c r="B1910" s="80" t="s">
        <v>454</v>
      </c>
      <c r="C1910" s="80">
        <v>75206043</v>
      </c>
      <c r="D1910" s="80">
        <v>75223587</v>
      </c>
      <c r="E1910" s="80">
        <v>17545</v>
      </c>
      <c r="F1910" s="80">
        <v>409</v>
      </c>
      <c r="G1910" s="80">
        <v>11</v>
      </c>
      <c r="H1910" s="80">
        <v>398</v>
      </c>
      <c r="I1910" s="80">
        <v>0.97299999999999998</v>
      </c>
      <c r="J1910" s="80" t="s">
        <v>440</v>
      </c>
      <c r="K1910" s="80">
        <v>0</v>
      </c>
      <c r="L1910" s="80" t="s">
        <v>201</v>
      </c>
      <c r="M1910" s="80">
        <v>115</v>
      </c>
      <c r="N1910" s="80">
        <v>0.52200000000000002</v>
      </c>
    </row>
    <row r="1911" spans="1:14" ht="15.75" customHeight="1">
      <c r="A1911" s="80" t="s">
        <v>40</v>
      </c>
      <c r="B1911" s="80" t="s">
        <v>454</v>
      </c>
      <c r="C1911" s="80">
        <v>90105561</v>
      </c>
      <c r="D1911" s="80">
        <v>90228346</v>
      </c>
      <c r="E1911" s="80">
        <v>122786</v>
      </c>
      <c r="F1911" s="80">
        <v>323</v>
      </c>
      <c r="G1911" s="80">
        <v>228</v>
      </c>
      <c r="H1911" s="80">
        <v>95</v>
      </c>
      <c r="I1911" s="80">
        <v>0.29399999999999998</v>
      </c>
      <c r="J1911" s="80" t="s">
        <v>439</v>
      </c>
      <c r="K1911" s="80">
        <v>0</v>
      </c>
      <c r="L1911" s="80" t="s">
        <v>201</v>
      </c>
      <c r="M1911" s="80">
        <v>0</v>
      </c>
      <c r="N1911" s="80" t="s">
        <v>201</v>
      </c>
    </row>
    <row r="1912" spans="1:14" ht="15.75" customHeight="1">
      <c r="A1912" s="80" t="s">
        <v>40</v>
      </c>
      <c r="B1912" s="80" t="s">
        <v>455</v>
      </c>
      <c r="C1912" s="80">
        <v>3057379</v>
      </c>
      <c r="D1912" s="80">
        <v>3070685</v>
      </c>
      <c r="E1912" s="80">
        <v>13307</v>
      </c>
      <c r="F1912" s="80">
        <v>95</v>
      </c>
      <c r="G1912" s="80">
        <v>73</v>
      </c>
      <c r="H1912" s="80">
        <v>22</v>
      </c>
      <c r="I1912" s="80">
        <v>0.23200000000000001</v>
      </c>
      <c r="J1912" s="80" t="s">
        <v>439</v>
      </c>
      <c r="K1912" s="80">
        <v>0</v>
      </c>
      <c r="L1912" s="80" t="s">
        <v>201</v>
      </c>
      <c r="M1912" s="80">
        <v>0</v>
      </c>
      <c r="N1912" s="80" t="s">
        <v>201</v>
      </c>
    </row>
    <row r="1913" spans="1:14" ht="15.75" customHeight="1">
      <c r="A1913" s="80" t="s">
        <v>40</v>
      </c>
      <c r="B1913" s="80" t="s">
        <v>455</v>
      </c>
      <c r="C1913" s="80">
        <v>18423506</v>
      </c>
      <c r="D1913" s="80">
        <v>18512829</v>
      </c>
      <c r="E1913" s="80">
        <v>89324</v>
      </c>
      <c r="F1913" s="80">
        <v>1830</v>
      </c>
      <c r="G1913" s="80">
        <v>1223</v>
      </c>
      <c r="H1913" s="80">
        <v>607</v>
      </c>
      <c r="I1913" s="80">
        <v>0.33200000000000002</v>
      </c>
      <c r="J1913" s="80" t="s">
        <v>439</v>
      </c>
      <c r="K1913" s="80">
        <v>190</v>
      </c>
      <c r="L1913" s="80">
        <v>0.27900000000000003</v>
      </c>
      <c r="M1913" s="80">
        <v>112</v>
      </c>
      <c r="N1913" s="80">
        <v>0.56200000000000006</v>
      </c>
    </row>
    <row r="1914" spans="1:14" ht="15.75" customHeight="1">
      <c r="A1914" s="80" t="s">
        <v>40</v>
      </c>
      <c r="B1914" s="80" t="s">
        <v>455</v>
      </c>
      <c r="C1914" s="80">
        <v>19029552</v>
      </c>
      <c r="D1914" s="80">
        <v>19232748</v>
      </c>
      <c r="E1914" s="80">
        <v>203197</v>
      </c>
      <c r="F1914" s="80">
        <v>464</v>
      </c>
      <c r="G1914" s="80">
        <v>230</v>
      </c>
      <c r="H1914" s="80">
        <v>234</v>
      </c>
      <c r="I1914" s="80">
        <v>0.504</v>
      </c>
      <c r="J1914" s="80" t="s">
        <v>439</v>
      </c>
      <c r="K1914" s="80">
        <v>5</v>
      </c>
      <c r="L1914" s="80">
        <v>1</v>
      </c>
      <c r="M1914" s="80">
        <v>2</v>
      </c>
      <c r="N1914" s="80">
        <v>0</v>
      </c>
    </row>
    <row r="1915" spans="1:14" ht="15.75" customHeight="1">
      <c r="A1915" s="80" t="s">
        <v>40</v>
      </c>
      <c r="B1915" s="80" t="s">
        <v>455</v>
      </c>
      <c r="C1915" s="80">
        <v>20539729</v>
      </c>
      <c r="D1915" s="80">
        <v>20561059</v>
      </c>
      <c r="E1915" s="80">
        <v>21331</v>
      </c>
      <c r="F1915" s="80">
        <v>583</v>
      </c>
      <c r="G1915" s="80">
        <v>435</v>
      </c>
      <c r="H1915" s="80">
        <v>148</v>
      </c>
      <c r="I1915" s="80">
        <v>0.254</v>
      </c>
      <c r="J1915" s="80" t="s">
        <v>439</v>
      </c>
      <c r="K1915" s="80">
        <v>65</v>
      </c>
      <c r="L1915" s="80">
        <v>0.4</v>
      </c>
      <c r="M1915" s="80">
        <v>15</v>
      </c>
      <c r="N1915" s="80">
        <v>0.46700000000000003</v>
      </c>
    </row>
    <row r="1916" spans="1:14" ht="15.75" customHeight="1">
      <c r="A1916" s="80" t="s">
        <v>40</v>
      </c>
      <c r="B1916" s="80" t="s">
        <v>455</v>
      </c>
      <c r="C1916" s="80">
        <v>21400640</v>
      </c>
      <c r="D1916" s="80">
        <v>21450526</v>
      </c>
      <c r="E1916" s="80">
        <v>49887</v>
      </c>
      <c r="F1916" s="80">
        <v>1973</v>
      </c>
      <c r="G1916" s="80">
        <v>1401</v>
      </c>
      <c r="H1916" s="80">
        <v>572</v>
      </c>
      <c r="I1916" s="80">
        <v>0.28999999999999998</v>
      </c>
      <c r="J1916" s="80" t="s">
        <v>439</v>
      </c>
      <c r="K1916" s="80">
        <v>353</v>
      </c>
      <c r="L1916" s="80">
        <v>0.99199999999999999</v>
      </c>
      <c r="M1916" s="80">
        <v>211</v>
      </c>
      <c r="N1916" s="80">
        <v>1.4E-2</v>
      </c>
    </row>
    <row r="1917" spans="1:14" ht="15.75" customHeight="1">
      <c r="A1917" s="80" t="s">
        <v>40</v>
      </c>
      <c r="B1917" s="80" t="s">
        <v>455</v>
      </c>
      <c r="C1917" s="80">
        <v>21649035</v>
      </c>
      <c r="D1917" s="80">
        <v>21678194</v>
      </c>
      <c r="E1917" s="80">
        <v>29160</v>
      </c>
      <c r="F1917" s="80">
        <v>2233</v>
      </c>
      <c r="G1917" s="80">
        <v>1311</v>
      </c>
      <c r="H1917" s="80">
        <v>922</v>
      </c>
      <c r="I1917" s="80">
        <v>0.41299999999999998</v>
      </c>
      <c r="J1917" s="80" t="s">
        <v>439</v>
      </c>
      <c r="K1917" s="80">
        <v>952</v>
      </c>
      <c r="L1917" s="80">
        <v>0.67400000000000004</v>
      </c>
      <c r="M1917" s="80">
        <v>740</v>
      </c>
      <c r="N1917" s="80">
        <v>0.44500000000000001</v>
      </c>
    </row>
    <row r="1918" spans="1:14" ht="15.75" customHeight="1">
      <c r="A1918" s="80" t="s">
        <v>40</v>
      </c>
      <c r="B1918" s="80" t="s">
        <v>455</v>
      </c>
      <c r="C1918" s="80">
        <v>21687297</v>
      </c>
      <c r="D1918" s="80">
        <v>21824188</v>
      </c>
      <c r="E1918" s="80">
        <v>136892</v>
      </c>
      <c r="F1918" s="80">
        <v>4130</v>
      </c>
      <c r="G1918" s="80">
        <v>2916</v>
      </c>
      <c r="H1918" s="80">
        <v>1214</v>
      </c>
      <c r="I1918" s="80">
        <v>0.29399999999999998</v>
      </c>
      <c r="J1918" s="80" t="s">
        <v>439</v>
      </c>
      <c r="K1918" s="80">
        <v>959</v>
      </c>
      <c r="L1918" s="80">
        <v>0.99099999999999999</v>
      </c>
      <c r="M1918" s="80">
        <v>706</v>
      </c>
      <c r="N1918" s="80">
        <v>3.3000000000000002E-2</v>
      </c>
    </row>
    <row r="1919" spans="1:14" ht="15.75" customHeight="1">
      <c r="A1919" s="80" t="s">
        <v>40</v>
      </c>
      <c r="B1919" s="80" t="s">
        <v>455</v>
      </c>
      <c r="C1919" s="80">
        <v>21824199</v>
      </c>
      <c r="D1919" s="80">
        <v>21884337</v>
      </c>
      <c r="E1919" s="80">
        <v>60139</v>
      </c>
      <c r="F1919" s="80">
        <v>1929</v>
      </c>
      <c r="G1919" s="80">
        <v>1536</v>
      </c>
      <c r="H1919" s="80">
        <v>393</v>
      </c>
      <c r="I1919" s="80">
        <v>0.20399999999999999</v>
      </c>
      <c r="J1919" s="80" t="s">
        <v>439</v>
      </c>
      <c r="K1919" s="80">
        <v>312</v>
      </c>
      <c r="L1919" s="80">
        <v>0.58299999999999996</v>
      </c>
      <c r="M1919" s="80">
        <v>159</v>
      </c>
      <c r="N1919" s="80">
        <v>0.126</v>
      </c>
    </row>
    <row r="1920" spans="1:14" ht="15.75" customHeight="1">
      <c r="A1920" s="80" t="s">
        <v>40</v>
      </c>
      <c r="B1920" s="80" t="s">
        <v>455</v>
      </c>
      <c r="C1920" s="80">
        <v>21884493</v>
      </c>
      <c r="D1920" s="80">
        <v>22060299</v>
      </c>
      <c r="E1920" s="80">
        <v>175807</v>
      </c>
      <c r="F1920" s="80">
        <v>7445</v>
      </c>
      <c r="G1920" s="80">
        <v>5389</v>
      </c>
      <c r="H1920" s="80">
        <v>2056</v>
      </c>
      <c r="I1920" s="80">
        <v>0.27600000000000002</v>
      </c>
      <c r="J1920" s="80" t="s">
        <v>439</v>
      </c>
      <c r="K1920" s="80">
        <v>425</v>
      </c>
      <c r="L1920" s="80">
        <v>0.496</v>
      </c>
      <c r="M1920" s="80">
        <v>223</v>
      </c>
      <c r="N1920" s="80">
        <v>0.29099999999999998</v>
      </c>
    </row>
    <row r="1921" spans="1:14" ht="15.75" customHeight="1">
      <c r="A1921" s="80" t="s">
        <v>40</v>
      </c>
      <c r="B1921" s="80" t="s">
        <v>455</v>
      </c>
      <c r="C1921" s="80">
        <v>22125930</v>
      </c>
      <c r="D1921" s="80">
        <v>22158426</v>
      </c>
      <c r="E1921" s="80">
        <v>32497</v>
      </c>
      <c r="F1921" s="80">
        <v>280</v>
      </c>
      <c r="G1921" s="80">
        <v>195</v>
      </c>
      <c r="H1921" s="80">
        <v>85</v>
      </c>
      <c r="I1921" s="80">
        <v>0.30399999999999999</v>
      </c>
      <c r="J1921" s="80" t="s">
        <v>439</v>
      </c>
      <c r="K1921" s="80">
        <v>167</v>
      </c>
      <c r="L1921" s="80">
        <v>0.40699999999999997</v>
      </c>
      <c r="M1921" s="80">
        <v>74</v>
      </c>
      <c r="N1921" s="80">
        <v>1</v>
      </c>
    </row>
    <row r="1922" spans="1:14" ht="15.75" customHeight="1">
      <c r="A1922" s="80" t="s">
        <v>40</v>
      </c>
      <c r="B1922" s="80" t="s">
        <v>455</v>
      </c>
      <c r="C1922" s="80">
        <v>26880784</v>
      </c>
      <c r="D1922" s="80">
        <v>26885981</v>
      </c>
      <c r="E1922" s="80">
        <v>5198</v>
      </c>
      <c r="F1922" s="80">
        <v>1196</v>
      </c>
      <c r="G1922" s="80">
        <v>6</v>
      </c>
      <c r="H1922" s="80">
        <v>1190</v>
      </c>
      <c r="I1922" s="80">
        <v>0.995</v>
      </c>
      <c r="J1922" s="80" t="s">
        <v>440</v>
      </c>
      <c r="K1922" s="80">
        <v>0</v>
      </c>
      <c r="L1922" s="80" t="s">
        <v>201</v>
      </c>
      <c r="M1922" s="80">
        <v>0</v>
      </c>
      <c r="N1922" s="80" t="s">
        <v>201</v>
      </c>
    </row>
    <row r="1923" spans="1:14" ht="15.75" customHeight="1">
      <c r="A1923" s="80" t="s">
        <v>40</v>
      </c>
      <c r="B1923" s="80" t="s">
        <v>455</v>
      </c>
      <c r="C1923" s="80">
        <v>26935980</v>
      </c>
      <c r="D1923" s="80">
        <v>26941257</v>
      </c>
      <c r="E1923" s="80">
        <v>5278</v>
      </c>
      <c r="F1923" s="80">
        <v>1763</v>
      </c>
      <c r="G1923" s="80">
        <v>1087</v>
      </c>
      <c r="H1923" s="80">
        <v>676</v>
      </c>
      <c r="I1923" s="80">
        <v>0.38300000000000001</v>
      </c>
      <c r="J1923" s="80" t="s">
        <v>439</v>
      </c>
      <c r="K1923" s="80">
        <v>0</v>
      </c>
      <c r="L1923" s="80" t="s">
        <v>201</v>
      </c>
      <c r="M1923" s="80">
        <v>0</v>
      </c>
      <c r="N1923" s="80" t="s">
        <v>201</v>
      </c>
    </row>
    <row r="1924" spans="1:14" ht="15.75" customHeight="1">
      <c r="A1924" s="80" t="s">
        <v>40</v>
      </c>
      <c r="B1924" s="80" t="s">
        <v>455</v>
      </c>
      <c r="C1924" s="80">
        <v>30621716</v>
      </c>
      <c r="D1924" s="80">
        <v>30625809</v>
      </c>
      <c r="E1924" s="80">
        <v>4094</v>
      </c>
      <c r="F1924" s="80">
        <v>104</v>
      </c>
      <c r="G1924" s="80">
        <v>56</v>
      </c>
      <c r="H1924" s="80">
        <v>48</v>
      </c>
      <c r="I1924" s="80">
        <v>0.46200000000000002</v>
      </c>
      <c r="J1924" s="80" t="s">
        <v>439</v>
      </c>
      <c r="K1924" s="80">
        <v>15</v>
      </c>
      <c r="L1924" s="80">
        <v>0</v>
      </c>
      <c r="M1924" s="80">
        <v>6</v>
      </c>
      <c r="N1924" s="80">
        <v>1</v>
      </c>
    </row>
    <row r="1925" spans="1:14" ht="15.75" customHeight="1">
      <c r="A1925" s="80" t="s">
        <v>40</v>
      </c>
      <c r="B1925" s="80" t="s">
        <v>455</v>
      </c>
      <c r="C1925" s="80">
        <v>36157584</v>
      </c>
      <c r="D1925" s="80">
        <v>36438332</v>
      </c>
      <c r="E1925" s="80">
        <v>280749</v>
      </c>
      <c r="F1925" s="80">
        <v>865</v>
      </c>
      <c r="G1925" s="80">
        <v>526</v>
      </c>
      <c r="H1925" s="80">
        <v>339</v>
      </c>
      <c r="I1925" s="80">
        <v>0.39200000000000002</v>
      </c>
      <c r="J1925" s="80" t="s">
        <v>439</v>
      </c>
      <c r="K1925" s="80">
        <v>1</v>
      </c>
      <c r="L1925" s="80">
        <v>0</v>
      </c>
      <c r="M1925" s="80">
        <v>3</v>
      </c>
      <c r="N1925" s="80">
        <v>1</v>
      </c>
    </row>
    <row r="1926" spans="1:14" ht="15.75" customHeight="1">
      <c r="A1926" s="80" t="s">
        <v>40</v>
      </c>
      <c r="B1926" s="80" t="s">
        <v>455</v>
      </c>
      <c r="C1926" s="80">
        <v>37893955</v>
      </c>
      <c r="D1926" s="80">
        <v>38316368</v>
      </c>
      <c r="E1926" s="80">
        <v>422414</v>
      </c>
      <c r="F1926" s="80">
        <v>894</v>
      </c>
      <c r="G1926" s="80">
        <v>669</v>
      </c>
      <c r="H1926" s="80">
        <v>225</v>
      </c>
      <c r="I1926" s="80">
        <v>0.252</v>
      </c>
      <c r="J1926" s="80" t="s">
        <v>439</v>
      </c>
      <c r="K1926" s="80">
        <v>53</v>
      </c>
      <c r="L1926" s="80">
        <v>0.45300000000000001</v>
      </c>
      <c r="M1926" s="80">
        <v>7</v>
      </c>
      <c r="N1926" s="80">
        <v>0</v>
      </c>
    </row>
    <row r="1927" spans="1:14" ht="15.75" customHeight="1">
      <c r="A1927" s="80" t="s">
        <v>40</v>
      </c>
      <c r="B1927" s="80" t="s">
        <v>455</v>
      </c>
      <c r="C1927" s="80">
        <v>43231105</v>
      </c>
      <c r="D1927" s="80">
        <v>43234307</v>
      </c>
      <c r="E1927" s="80">
        <v>3203</v>
      </c>
      <c r="F1927" s="80">
        <v>95</v>
      </c>
      <c r="G1927" s="80">
        <v>36</v>
      </c>
      <c r="H1927" s="80">
        <v>59</v>
      </c>
      <c r="I1927" s="80">
        <v>0.621</v>
      </c>
      <c r="J1927" s="80" t="s">
        <v>439</v>
      </c>
      <c r="K1927" s="80">
        <v>6</v>
      </c>
      <c r="L1927" s="80">
        <v>0.16700000000000001</v>
      </c>
      <c r="M1927" s="80">
        <v>4</v>
      </c>
      <c r="N1927" s="80">
        <v>0</v>
      </c>
    </row>
    <row r="1928" spans="1:14" ht="15.75" customHeight="1">
      <c r="A1928" s="80" t="s">
        <v>40</v>
      </c>
      <c r="B1928" s="80" t="s">
        <v>455</v>
      </c>
      <c r="C1928" s="80">
        <v>43234310</v>
      </c>
      <c r="D1928" s="80">
        <v>43323702</v>
      </c>
      <c r="E1928" s="80">
        <v>89393</v>
      </c>
      <c r="F1928" s="80">
        <v>403</v>
      </c>
      <c r="G1928" s="80">
        <v>16</v>
      </c>
      <c r="H1928" s="80">
        <v>387</v>
      </c>
      <c r="I1928" s="80">
        <v>0.96</v>
      </c>
      <c r="J1928" s="80" t="s">
        <v>440</v>
      </c>
      <c r="K1928" s="80">
        <v>2</v>
      </c>
      <c r="L1928" s="80">
        <v>0.5</v>
      </c>
      <c r="M1928" s="80">
        <v>45</v>
      </c>
      <c r="N1928" s="80">
        <v>0.57799999999999996</v>
      </c>
    </row>
    <row r="1929" spans="1:14" ht="15.75" customHeight="1">
      <c r="A1929" s="80" t="s">
        <v>40</v>
      </c>
      <c r="B1929" s="80" t="s">
        <v>455</v>
      </c>
      <c r="C1929" s="80">
        <v>46509929</v>
      </c>
      <c r="D1929" s="80">
        <v>46707362</v>
      </c>
      <c r="E1929" s="80">
        <v>197434</v>
      </c>
      <c r="F1929" s="80">
        <v>210</v>
      </c>
      <c r="G1929" s="80">
        <v>166</v>
      </c>
      <c r="H1929" s="80">
        <v>44</v>
      </c>
      <c r="I1929" s="80">
        <v>0.21</v>
      </c>
      <c r="J1929" s="80" t="s">
        <v>439</v>
      </c>
      <c r="K1929" s="80">
        <v>2</v>
      </c>
      <c r="L1929" s="80">
        <v>0</v>
      </c>
      <c r="M1929" s="80">
        <v>0</v>
      </c>
      <c r="N1929" s="80" t="s">
        <v>201</v>
      </c>
    </row>
    <row r="1930" spans="1:14" ht="15.75" customHeight="1">
      <c r="A1930" s="80" t="s">
        <v>40</v>
      </c>
      <c r="B1930" s="80" t="s">
        <v>455</v>
      </c>
      <c r="C1930" s="80">
        <v>64892605</v>
      </c>
      <c r="D1930" s="80">
        <v>64904809</v>
      </c>
      <c r="E1930" s="80">
        <v>12205</v>
      </c>
      <c r="F1930" s="80">
        <v>43</v>
      </c>
      <c r="G1930" s="80">
        <v>41</v>
      </c>
      <c r="H1930" s="80">
        <v>2</v>
      </c>
      <c r="I1930" s="80">
        <v>4.7E-2</v>
      </c>
      <c r="J1930" s="80" t="s">
        <v>201</v>
      </c>
      <c r="K1930" s="80">
        <v>0</v>
      </c>
      <c r="L1930" s="80" t="s">
        <v>201</v>
      </c>
      <c r="M1930" s="80">
        <v>0</v>
      </c>
      <c r="N1930" s="80" t="s">
        <v>201</v>
      </c>
    </row>
    <row r="1931" spans="1:14" ht="15.75" customHeight="1">
      <c r="A1931" s="80" t="s">
        <v>40</v>
      </c>
      <c r="B1931" s="80" t="s">
        <v>455</v>
      </c>
      <c r="C1931" s="80">
        <v>66798412</v>
      </c>
      <c r="D1931" s="80">
        <v>66799781</v>
      </c>
      <c r="E1931" s="80">
        <v>1370</v>
      </c>
      <c r="F1931" s="80">
        <v>1049</v>
      </c>
      <c r="G1931" s="80">
        <v>548</v>
      </c>
      <c r="H1931" s="80">
        <v>501</v>
      </c>
      <c r="I1931" s="80">
        <v>0.47799999999999998</v>
      </c>
      <c r="J1931" s="80" t="s">
        <v>439</v>
      </c>
      <c r="K1931" s="80">
        <v>20</v>
      </c>
      <c r="L1931" s="80">
        <v>0.75</v>
      </c>
      <c r="M1931" s="80">
        <v>0</v>
      </c>
      <c r="N1931" s="80" t="s">
        <v>201</v>
      </c>
    </row>
    <row r="1932" spans="1:14" ht="15.75" customHeight="1">
      <c r="A1932" s="80" t="s">
        <v>40</v>
      </c>
      <c r="B1932" s="80" t="s">
        <v>456</v>
      </c>
      <c r="C1932" s="80">
        <v>106211</v>
      </c>
      <c r="D1932" s="80">
        <v>112852</v>
      </c>
      <c r="E1932" s="80">
        <v>6642</v>
      </c>
      <c r="F1932" s="80">
        <v>10925</v>
      </c>
      <c r="G1932" s="80">
        <v>5438</v>
      </c>
      <c r="H1932" s="80">
        <v>5487</v>
      </c>
      <c r="I1932" s="80">
        <v>0.502</v>
      </c>
      <c r="J1932" s="80" t="s">
        <v>439</v>
      </c>
      <c r="K1932" s="80">
        <v>12</v>
      </c>
      <c r="L1932" s="80">
        <v>0.33300000000000002</v>
      </c>
      <c r="M1932" s="80">
        <v>0</v>
      </c>
      <c r="N1932" s="80" t="s">
        <v>201</v>
      </c>
    </row>
    <row r="1933" spans="1:14" ht="15.75" customHeight="1">
      <c r="A1933" s="80" t="s">
        <v>40</v>
      </c>
      <c r="B1933" s="80" t="s">
        <v>456</v>
      </c>
      <c r="C1933" s="80">
        <v>20561578</v>
      </c>
      <c r="D1933" s="80">
        <v>20604950</v>
      </c>
      <c r="E1933" s="80">
        <v>43373</v>
      </c>
      <c r="F1933" s="80">
        <v>186</v>
      </c>
      <c r="G1933" s="80">
        <v>6</v>
      </c>
      <c r="H1933" s="80">
        <v>180</v>
      </c>
      <c r="I1933" s="80">
        <v>0.96799999999999997</v>
      </c>
      <c r="J1933" s="80" t="s">
        <v>440</v>
      </c>
      <c r="K1933" s="80">
        <v>0</v>
      </c>
      <c r="L1933" s="80" t="s">
        <v>201</v>
      </c>
      <c r="M1933" s="80">
        <v>16</v>
      </c>
      <c r="N1933" s="80">
        <v>0.5</v>
      </c>
    </row>
    <row r="1934" spans="1:14" ht="15.75" customHeight="1">
      <c r="A1934" s="80" t="s">
        <v>40</v>
      </c>
      <c r="B1934" s="80" t="s">
        <v>456</v>
      </c>
      <c r="C1934" s="80">
        <v>20814760</v>
      </c>
      <c r="D1934" s="80">
        <v>20839319</v>
      </c>
      <c r="E1934" s="80">
        <v>24560</v>
      </c>
      <c r="F1934" s="80">
        <v>158</v>
      </c>
      <c r="G1934" s="80">
        <v>1</v>
      </c>
      <c r="H1934" s="80">
        <v>157</v>
      </c>
      <c r="I1934" s="80">
        <v>0.99399999999999999</v>
      </c>
      <c r="J1934" s="80" t="s">
        <v>440</v>
      </c>
      <c r="K1934" s="80">
        <v>0</v>
      </c>
      <c r="L1934" s="80" t="s">
        <v>201</v>
      </c>
      <c r="M1934" s="80">
        <v>34</v>
      </c>
      <c r="N1934" s="80">
        <v>0.61799999999999999</v>
      </c>
    </row>
    <row r="1935" spans="1:14" ht="15.75" customHeight="1">
      <c r="A1935" s="80" t="s">
        <v>40</v>
      </c>
      <c r="B1935" s="80" t="s">
        <v>456</v>
      </c>
      <c r="C1935" s="80">
        <v>20948627</v>
      </c>
      <c r="D1935" s="80">
        <v>20958852</v>
      </c>
      <c r="E1935" s="80">
        <v>10226</v>
      </c>
      <c r="F1935" s="80">
        <v>59</v>
      </c>
      <c r="G1935" s="80">
        <v>48</v>
      </c>
      <c r="H1935" s="80">
        <v>11</v>
      </c>
      <c r="I1935" s="80">
        <v>0.186</v>
      </c>
      <c r="J1935" s="80" t="s">
        <v>439</v>
      </c>
      <c r="K1935" s="80">
        <v>2</v>
      </c>
      <c r="L1935" s="80">
        <v>1</v>
      </c>
      <c r="M1935" s="80">
        <v>0</v>
      </c>
      <c r="N1935" s="80" t="s">
        <v>201</v>
      </c>
    </row>
    <row r="1936" spans="1:14" ht="15.75" customHeight="1">
      <c r="A1936" s="80" t="s">
        <v>40</v>
      </c>
      <c r="B1936" s="80" t="s">
        <v>457</v>
      </c>
      <c r="C1936" s="80">
        <v>60000</v>
      </c>
      <c r="D1936" s="80">
        <v>140628</v>
      </c>
      <c r="E1936" s="80">
        <v>80629</v>
      </c>
      <c r="F1936" s="80">
        <v>183</v>
      </c>
      <c r="G1936" s="80">
        <v>114</v>
      </c>
      <c r="H1936" s="80">
        <v>69</v>
      </c>
      <c r="I1936" s="80">
        <v>0.377</v>
      </c>
      <c r="J1936" s="80" t="s">
        <v>439</v>
      </c>
      <c r="K1936" s="80">
        <v>2</v>
      </c>
      <c r="L1936" s="80">
        <v>1</v>
      </c>
      <c r="M1936" s="80">
        <v>0</v>
      </c>
      <c r="N1936" s="80" t="s">
        <v>201</v>
      </c>
    </row>
    <row r="1937" spans="1:14" ht="15.75" customHeight="1">
      <c r="A1937" s="80" t="s">
        <v>40</v>
      </c>
      <c r="B1937" s="80" t="s">
        <v>457</v>
      </c>
      <c r="C1937" s="80">
        <v>3332194</v>
      </c>
      <c r="D1937" s="80">
        <v>3333030</v>
      </c>
      <c r="E1937" s="80">
        <v>837</v>
      </c>
      <c r="F1937" s="80">
        <v>16</v>
      </c>
      <c r="G1937" s="80">
        <v>13</v>
      </c>
      <c r="H1937" s="80">
        <v>3</v>
      </c>
      <c r="I1937" s="80">
        <v>0.188</v>
      </c>
      <c r="J1937" s="80" t="s">
        <v>201</v>
      </c>
      <c r="K1937" s="80">
        <v>0</v>
      </c>
      <c r="L1937" s="80" t="s">
        <v>201</v>
      </c>
      <c r="M1937" s="80">
        <v>0</v>
      </c>
      <c r="N1937" s="80" t="s">
        <v>201</v>
      </c>
    </row>
    <row r="1938" spans="1:14" ht="15.75" customHeight="1">
      <c r="A1938" s="80" t="s">
        <v>40</v>
      </c>
      <c r="B1938" s="80" t="s">
        <v>457</v>
      </c>
      <c r="C1938" s="80">
        <v>7022269</v>
      </c>
      <c r="D1938" s="80">
        <v>7064756</v>
      </c>
      <c r="E1938" s="80">
        <v>42488</v>
      </c>
      <c r="F1938" s="80">
        <v>350</v>
      </c>
      <c r="G1938" s="80">
        <v>227</v>
      </c>
      <c r="H1938" s="80">
        <v>123</v>
      </c>
      <c r="I1938" s="80">
        <v>0.35099999999999998</v>
      </c>
      <c r="J1938" s="80" t="s">
        <v>439</v>
      </c>
      <c r="K1938" s="80">
        <v>2</v>
      </c>
      <c r="L1938" s="80">
        <v>0.5</v>
      </c>
      <c r="M1938" s="80">
        <v>0</v>
      </c>
      <c r="N1938" s="80" t="s">
        <v>201</v>
      </c>
    </row>
    <row r="1939" spans="1:14" ht="15.75" customHeight="1">
      <c r="A1939" s="80" t="s">
        <v>40</v>
      </c>
      <c r="B1939" s="80" t="s">
        <v>457</v>
      </c>
      <c r="C1939" s="80">
        <v>24332687</v>
      </c>
      <c r="D1939" s="80">
        <v>24448981</v>
      </c>
      <c r="E1939" s="80">
        <v>116295</v>
      </c>
      <c r="F1939" s="80">
        <v>1015</v>
      </c>
      <c r="G1939" s="80">
        <v>758</v>
      </c>
      <c r="H1939" s="80">
        <v>257</v>
      </c>
      <c r="I1939" s="80">
        <v>0.253</v>
      </c>
      <c r="J1939" s="80" t="s">
        <v>439</v>
      </c>
      <c r="K1939" s="80">
        <v>311</v>
      </c>
      <c r="L1939" s="80">
        <v>0.30199999999999999</v>
      </c>
      <c r="M1939" s="80">
        <v>91</v>
      </c>
      <c r="N1939" s="80">
        <v>0.97799999999999998</v>
      </c>
    </row>
    <row r="1940" spans="1:14" ht="15.75" customHeight="1">
      <c r="A1940" s="80" t="s">
        <v>40</v>
      </c>
      <c r="B1940" s="80" t="s">
        <v>457</v>
      </c>
      <c r="C1940" s="80">
        <v>38773571</v>
      </c>
      <c r="D1940" s="80">
        <v>38791551</v>
      </c>
      <c r="E1940" s="80">
        <v>17981</v>
      </c>
      <c r="F1940" s="80">
        <v>341</v>
      </c>
      <c r="G1940" s="80">
        <v>27</v>
      </c>
      <c r="H1940" s="80">
        <v>314</v>
      </c>
      <c r="I1940" s="80">
        <v>0.92100000000000004</v>
      </c>
      <c r="J1940" s="80" t="s">
        <v>440</v>
      </c>
      <c r="K1940" s="80">
        <v>5</v>
      </c>
      <c r="L1940" s="80">
        <v>0.4</v>
      </c>
      <c r="M1940" s="80">
        <v>110</v>
      </c>
      <c r="N1940" s="80">
        <v>0.47299999999999998</v>
      </c>
    </row>
    <row r="1941" spans="1:14" ht="15.75" customHeight="1">
      <c r="A1941" s="80" t="s">
        <v>40</v>
      </c>
      <c r="B1941" s="80" t="s">
        <v>458</v>
      </c>
      <c r="C1941" s="80">
        <v>60000</v>
      </c>
      <c r="D1941" s="80">
        <v>68791</v>
      </c>
      <c r="E1941" s="80">
        <v>8792</v>
      </c>
      <c r="F1941" s="80">
        <v>1137</v>
      </c>
      <c r="G1941" s="80">
        <v>800</v>
      </c>
      <c r="H1941" s="80">
        <v>337</v>
      </c>
      <c r="I1941" s="80">
        <v>0.29599999999999999</v>
      </c>
      <c r="J1941" s="80" t="s">
        <v>439</v>
      </c>
      <c r="K1941" s="80">
        <v>17</v>
      </c>
      <c r="L1941" s="80">
        <v>0.41199999999999998</v>
      </c>
      <c r="M1941" s="80">
        <v>0</v>
      </c>
      <c r="N1941" s="80" t="s">
        <v>201</v>
      </c>
    </row>
    <row r="1942" spans="1:14" ht="15.75" customHeight="1">
      <c r="A1942" s="80" t="s">
        <v>40</v>
      </c>
      <c r="B1942" s="80" t="s">
        <v>458</v>
      </c>
      <c r="C1942" s="80">
        <v>25768801</v>
      </c>
      <c r="D1942" s="80">
        <v>25781701</v>
      </c>
      <c r="E1942" s="80">
        <v>12901</v>
      </c>
      <c r="F1942" s="80">
        <v>289</v>
      </c>
      <c r="G1942" s="80">
        <v>207</v>
      </c>
      <c r="H1942" s="80">
        <v>82</v>
      </c>
      <c r="I1942" s="80">
        <v>0.28399999999999997</v>
      </c>
      <c r="J1942" s="80" t="s">
        <v>439</v>
      </c>
      <c r="K1942" s="80">
        <v>33</v>
      </c>
      <c r="L1942" s="80">
        <v>0.72699999999999998</v>
      </c>
      <c r="M1942" s="80">
        <v>22</v>
      </c>
      <c r="N1942" s="80">
        <v>0.68200000000000005</v>
      </c>
    </row>
    <row r="1943" spans="1:14" ht="15.75" customHeight="1">
      <c r="A1943" s="80" t="s">
        <v>40</v>
      </c>
      <c r="B1943" s="80" t="s">
        <v>458</v>
      </c>
      <c r="C1943" s="80">
        <v>26061210</v>
      </c>
      <c r="D1943" s="80">
        <v>26091730</v>
      </c>
      <c r="E1943" s="80">
        <v>30521</v>
      </c>
      <c r="F1943" s="80">
        <v>362</v>
      </c>
      <c r="G1943" s="80">
        <v>263</v>
      </c>
      <c r="H1943" s="80">
        <v>99</v>
      </c>
      <c r="I1943" s="80">
        <v>0.27300000000000002</v>
      </c>
      <c r="J1943" s="80" t="s">
        <v>439</v>
      </c>
      <c r="K1943" s="80">
        <v>51</v>
      </c>
      <c r="L1943" s="80">
        <v>0.373</v>
      </c>
      <c r="M1943" s="80">
        <v>23</v>
      </c>
      <c r="N1943" s="80">
        <v>0.91300000000000003</v>
      </c>
    </row>
    <row r="1944" spans="1:14" ht="15.75" customHeight="1">
      <c r="A1944" s="80" t="s">
        <v>40</v>
      </c>
      <c r="B1944" s="80" t="s">
        <v>458</v>
      </c>
      <c r="C1944" s="80">
        <v>26436326</v>
      </c>
      <c r="D1944" s="80">
        <v>26587085</v>
      </c>
      <c r="E1944" s="80">
        <v>150760</v>
      </c>
      <c r="F1944" s="80">
        <v>1304</v>
      </c>
      <c r="G1944" s="80">
        <v>185</v>
      </c>
      <c r="H1944" s="80">
        <v>1119</v>
      </c>
      <c r="I1944" s="80">
        <v>0.85799999999999998</v>
      </c>
      <c r="J1944" s="80" t="s">
        <v>440</v>
      </c>
      <c r="K1944" s="80">
        <v>5</v>
      </c>
      <c r="L1944" s="80">
        <v>0.6</v>
      </c>
      <c r="M1944" s="80">
        <v>2</v>
      </c>
      <c r="N1944" s="80">
        <v>0</v>
      </c>
    </row>
    <row r="1945" spans="1:14" ht="15.75" customHeight="1">
      <c r="A1945" s="80" t="s">
        <v>40</v>
      </c>
      <c r="B1945" s="80" t="s">
        <v>458</v>
      </c>
      <c r="C1945" s="80">
        <v>28495046</v>
      </c>
      <c r="D1945" s="80">
        <v>28508878</v>
      </c>
      <c r="E1945" s="80">
        <v>13833</v>
      </c>
      <c r="F1945" s="80">
        <v>223</v>
      </c>
      <c r="G1945" s="80">
        <v>1</v>
      </c>
      <c r="H1945" s="80">
        <v>222</v>
      </c>
      <c r="I1945" s="80">
        <v>0.996</v>
      </c>
      <c r="J1945" s="80" t="s">
        <v>440</v>
      </c>
      <c r="K1945" s="80">
        <v>0</v>
      </c>
      <c r="L1945" s="80" t="s">
        <v>201</v>
      </c>
      <c r="M1945" s="80">
        <v>0</v>
      </c>
      <c r="N1945" s="80" t="s">
        <v>201</v>
      </c>
    </row>
    <row r="1946" spans="1:14" ht="15.75" customHeight="1">
      <c r="A1946" s="80" t="s">
        <v>40</v>
      </c>
      <c r="B1946" s="80" t="s">
        <v>458</v>
      </c>
      <c r="C1946" s="80">
        <v>28557056</v>
      </c>
      <c r="D1946" s="80">
        <v>29202111</v>
      </c>
      <c r="E1946" s="80">
        <v>645056</v>
      </c>
      <c r="F1946" s="80">
        <v>8354</v>
      </c>
      <c r="G1946" s="80">
        <v>2183</v>
      </c>
      <c r="H1946" s="80">
        <v>6171</v>
      </c>
      <c r="I1946" s="80">
        <v>0.73899999999999999</v>
      </c>
      <c r="J1946" s="80" t="s">
        <v>439</v>
      </c>
      <c r="K1946" s="80">
        <v>927</v>
      </c>
      <c r="L1946" s="80">
        <v>0.67400000000000004</v>
      </c>
      <c r="M1946" s="80">
        <v>1978</v>
      </c>
      <c r="N1946" s="80">
        <v>0.434</v>
      </c>
    </row>
    <row r="1947" spans="1:14" ht="15.75" customHeight="1">
      <c r="A1947" s="80" t="s">
        <v>40</v>
      </c>
      <c r="B1947" s="80" t="s">
        <v>458</v>
      </c>
      <c r="C1947" s="80">
        <v>29873281</v>
      </c>
      <c r="D1947" s="80">
        <v>29894370</v>
      </c>
      <c r="E1947" s="80">
        <v>21090</v>
      </c>
      <c r="F1947" s="80">
        <v>1361</v>
      </c>
      <c r="G1947" s="80">
        <v>860</v>
      </c>
      <c r="H1947" s="80">
        <v>501</v>
      </c>
      <c r="I1947" s="80">
        <v>0.36799999999999999</v>
      </c>
      <c r="J1947" s="80" t="s">
        <v>439</v>
      </c>
      <c r="K1947" s="80">
        <v>458</v>
      </c>
      <c r="L1947" s="80">
        <v>0.44500000000000001</v>
      </c>
      <c r="M1947" s="80">
        <v>280</v>
      </c>
      <c r="N1947" s="80">
        <v>0.79300000000000004</v>
      </c>
    </row>
    <row r="1948" spans="1:14" ht="15.75" customHeight="1">
      <c r="A1948" s="80" t="s">
        <v>40</v>
      </c>
      <c r="B1948" s="80" t="s">
        <v>458</v>
      </c>
      <c r="C1948" s="80">
        <v>29894425</v>
      </c>
      <c r="D1948" s="80">
        <v>29936487</v>
      </c>
      <c r="E1948" s="80">
        <v>42063</v>
      </c>
      <c r="F1948" s="80">
        <v>167</v>
      </c>
      <c r="G1948" s="80">
        <v>12</v>
      </c>
      <c r="H1948" s="80">
        <v>155</v>
      </c>
      <c r="I1948" s="80">
        <v>0.92800000000000005</v>
      </c>
      <c r="J1948" s="80" t="s">
        <v>440</v>
      </c>
      <c r="K1948" s="80">
        <v>0</v>
      </c>
      <c r="L1948" s="80" t="s">
        <v>201</v>
      </c>
      <c r="M1948" s="80">
        <v>25</v>
      </c>
      <c r="N1948" s="80">
        <v>0.44</v>
      </c>
    </row>
    <row r="1949" spans="1:14" ht="15.75" customHeight="1">
      <c r="A1949" s="80" t="s">
        <v>40</v>
      </c>
      <c r="B1949" s="80" t="s">
        <v>458</v>
      </c>
      <c r="C1949" s="80">
        <v>29940937</v>
      </c>
      <c r="D1949" s="80">
        <v>29958185</v>
      </c>
      <c r="E1949" s="80">
        <v>17249</v>
      </c>
      <c r="F1949" s="80">
        <v>91</v>
      </c>
      <c r="G1949" s="80">
        <v>35</v>
      </c>
      <c r="H1949" s="80">
        <v>56</v>
      </c>
      <c r="I1949" s="80">
        <v>0.61499999999999999</v>
      </c>
      <c r="J1949" s="80" t="s">
        <v>439</v>
      </c>
      <c r="K1949" s="80">
        <v>0</v>
      </c>
      <c r="L1949" s="80" t="s">
        <v>201</v>
      </c>
      <c r="M1949" s="80">
        <v>0</v>
      </c>
      <c r="N1949" s="80" t="s">
        <v>201</v>
      </c>
    </row>
    <row r="1950" spans="1:14" ht="15.75" customHeight="1">
      <c r="A1950" s="80" t="s">
        <v>40</v>
      </c>
      <c r="B1950" s="80" t="s">
        <v>458</v>
      </c>
      <c r="C1950" s="80">
        <v>29958741</v>
      </c>
      <c r="D1950" s="80">
        <v>30038349</v>
      </c>
      <c r="E1950" s="80">
        <v>79609</v>
      </c>
      <c r="F1950" s="80">
        <v>171</v>
      </c>
      <c r="G1950" s="80">
        <v>12</v>
      </c>
      <c r="H1950" s="80">
        <v>159</v>
      </c>
      <c r="I1950" s="80">
        <v>0.93</v>
      </c>
      <c r="J1950" s="80" t="s">
        <v>440</v>
      </c>
      <c r="K1950" s="80">
        <v>1</v>
      </c>
      <c r="L1950" s="80">
        <v>0</v>
      </c>
      <c r="M1950" s="80">
        <v>0</v>
      </c>
      <c r="N1950" s="80" t="s">
        <v>201</v>
      </c>
    </row>
    <row r="1951" spans="1:14" ht="15.75" customHeight="1">
      <c r="A1951" s="80" t="s">
        <v>40</v>
      </c>
      <c r="B1951" s="80" t="s">
        <v>458</v>
      </c>
      <c r="C1951" s="80">
        <v>30088348</v>
      </c>
      <c r="D1951" s="80">
        <v>30379337</v>
      </c>
      <c r="E1951" s="80">
        <v>290990</v>
      </c>
      <c r="F1951" s="80">
        <v>3995</v>
      </c>
      <c r="G1951" s="80">
        <v>185</v>
      </c>
      <c r="H1951" s="80">
        <v>3810</v>
      </c>
      <c r="I1951" s="80">
        <v>0.95399999999999996</v>
      </c>
      <c r="J1951" s="80" t="s">
        <v>440</v>
      </c>
      <c r="K1951" s="80">
        <v>59</v>
      </c>
      <c r="L1951" s="80">
        <v>0.20300000000000001</v>
      </c>
      <c r="M1951" s="80">
        <v>1092</v>
      </c>
      <c r="N1951" s="80">
        <v>0.55200000000000005</v>
      </c>
    </row>
    <row r="1952" spans="1:14" ht="15.75" customHeight="1">
      <c r="A1952" s="80" t="s">
        <v>40</v>
      </c>
      <c r="B1952" s="80" t="s">
        <v>458</v>
      </c>
      <c r="C1952" s="80">
        <v>30381284</v>
      </c>
      <c r="D1952" s="80">
        <v>30425082</v>
      </c>
      <c r="E1952" s="80">
        <v>43799</v>
      </c>
      <c r="F1952" s="80">
        <v>843</v>
      </c>
      <c r="G1952" s="80">
        <v>175</v>
      </c>
      <c r="H1952" s="80">
        <v>668</v>
      </c>
      <c r="I1952" s="80">
        <v>0.79200000000000004</v>
      </c>
      <c r="J1952" s="80" t="s">
        <v>439</v>
      </c>
      <c r="K1952" s="80">
        <v>104</v>
      </c>
      <c r="L1952" s="80">
        <v>0.14399999999999999</v>
      </c>
      <c r="M1952" s="80">
        <v>252</v>
      </c>
      <c r="N1952" s="80">
        <v>0.66300000000000003</v>
      </c>
    </row>
    <row r="1953" spans="1:14" ht="15.75" customHeight="1">
      <c r="A1953" s="80" t="s">
        <v>40</v>
      </c>
      <c r="B1953" s="80" t="s">
        <v>458</v>
      </c>
      <c r="C1953" s="80">
        <v>47830521</v>
      </c>
      <c r="D1953" s="80">
        <v>47838848</v>
      </c>
      <c r="E1953" s="80">
        <v>8328</v>
      </c>
      <c r="F1953" s="80">
        <v>151</v>
      </c>
      <c r="G1953" s="80">
        <v>92</v>
      </c>
      <c r="H1953" s="80">
        <v>59</v>
      </c>
      <c r="I1953" s="80">
        <v>0.39100000000000001</v>
      </c>
      <c r="J1953" s="80" t="s">
        <v>439</v>
      </c>
      <c r="K1953" s="80">
        <v>7</v>
      </c>
      <c r="L1953" s="80">
        <v>0.71399999999999997</v>
      </c>
      <c r="M1953" s="80">
        <v>0</v>
      </c>
      <c r="N1953" s="80" t="s">
        <v>201</v>
      </c>
    </row>
    <row r="1954" spans="1:14" ht="15.75" customHeight="1">
      <c r="A1954" s="80" t="s">
        <v>40</v>
      </c>
      <c r="B1954" s="80" t="s">
        <v>458</v>
      </c>
      <c r="C1954" s="80">
        <v>47893148</v>
      </c>
      <c r="D1954" s="80">
        <v>47904370</v>
      </c>
      <c r="E1954" s="80">
        <v>11223</v>
      </c>
      <c r="F1954" s="80">
        <v>424</v>
      </c>
      <c r="G1954" s="80">
        <v>238</v>
      </c>
      <c r="H1954" s="80">
        <v>186</v>
      </c>
      <c r="I1954" s="80">
        <v>0.439</v>
      </c>
      <c r="J1954" s="80" t="s">
        <v>439</v>
      </c>
      <c r="K1954" s="80">
        <v>18</v>
      </c>
      <c r="L1954" s="80">
        <v>0.61099999999999999</v>
      </c>
      <c r="M1954" s="80">
        <v>8</v>
      </c>
      <c r="N1954" s="80">
        <v>0</v>
      </c>
    </row>
    <row r="1955" spans="1:14" ht="15.75" customHeight="1">
      <c r="A1955" s="80" t="s">
        <v>40</v>
      </c>
      <c r="B1955" s="80" t="s">
        <v>459</v>
      </c>
      <c r="C1955" s="80">
        <v>5010000</v>
      </c>
      <c r="D1955" s="80">
        <v>5161215</v>
      </c>
      <c r="E1955" s="80">
        <v>151216</v>
      </c>
      <c r="F1955" s="80">
        <v>704</v>
      </c>
      <c r="G1955" s="80">
        <v>32</v>
      </c>
      <c r="H1955" s="80">
        <v>672</v>
      </c>
      <c r="I1955" s="80">
        <v>0.95499999999999996</v>
      </c>
      <c r="J1955" s="80" t="s">
        <v>440</v>
      </c>
      <c r="K1955" s="80">
        <v>2</v>
      </c>
      <c r="L1955" s="80">
        <v>1</v>
      </c>
      <c r="M1955" s="80">
        <v>11</v>
      </c>
      <c r="N1955" s="80">
        <v>0.63600000000000001</v>
      </c>
    </row>
    <row r="1956" spans="1:14" ht="15.75" customHeight="1">
      <c r="A1956" s="80" t="s">
        <v>40</v>
      </c>
      <c r="B1956" s="80" t="s">
        <v>459</v>
      </c>
      <c r="C1956" s="80">
        <v>5216453</v>
      </c>
      <c r="D1956" s="80">
        <v>5392970</v>
      </c>
      <c r="E1956" s="80">
        <v>176518</v>
      </c>
      <c r="F1956" s="80">
        <v>2795</v>
      </c>
      <c r="G1956" s="80">
        <v>1774</v>
      </c>
      <c r="H1956" s="80">
        <v>1021</v>
      </c>
      <c r="I1956" s="80">
        <v>0.36499999999999999</v>
      </c>
      <c r="J1956" s="80" t="s">
        <v>439</v>
      </c>
      <c r="K1956" s="80">
        <v>608</v>
      </c>
      <c r="L1956" s="80">
        <v>0.30099999999999999</v>
      </c>
      <c r="M1956" s="80">
        <v>453</v>
      </c>
      <c r="N1956" s="80">
        <v>0.629</v>
      </c>
    </row>
    <row r="1957" spans="1:14" ht="15.75" customHeight="1">
      <c r="A1957" s="80" t="s">
        <v>40</v>
      </c>
      <c r="B1957" s="80" t="s">
        <v>459</v>
      </c>
      <c r="C1957" s="80">
        <v>6044557</v>
      </c>
      <c r="D1957" s="80">
        <v>6160330</v>
      </c>
      <c r="E1957" s="80">
        <v>115774</v>
      </c>
      <c r="F1957" s="80">
        <v>267</v>
      </c>
      <c r="G1957" s="80">
        <v>4</v>
      </c>
      <c r="H1957" s="80">
        <v>263</v>
      </c>
      <c r="I1957" s="80">
        <v>0.98499999999999999</v>
      </c>
      <c r="J1957" s="80" t="s">
        <v>440</v>
      </c>
      <c r="K1957" s="80">
        <v>0</v>
      </c>
      <c r="L1957" s="80" t="s">
        <v>201</v>
      </c>
      <c r="M1957" s="80">
        <v>5</v>
      </c>
      <c r="N1957" s="80">
        <v>0.2</v>
      </c>
    </row>
    <row r="1958" spans="1:14" ht="15.75" customHeight="1">
      <c r="A1958" s="80" t="s">
        <v>40</v>
      </c>
      <c r="B1958" s="80" t="s">
        <v>459</v>
      </c>
      <c r="C1958" s="80">
        <v>6364078</v>
      </c>
      <c r="D1958" s="80">
        <v>6376932</v>
      </c>
      <c r="E1958" s="80">
        <v>12855</v>
      </c>
      <c r="F1958" s="80">
        <v>310</v>
      </c>
      <c r="G1958" s="80">
        <v>141</v>
      </c>
      <c r="H1958" s="80">
        <v>169</v>
      </c>
      <c r="I1958" s="80">
        <v>0.54500000000000004</v>
      </c>
      <c r="J1958" s="80" t="s">
        <v>439</v>
      </c>
      <c r="K1958" s="80">
        <v>12</v>
      </c>
      <c r="L1958" s="80">
        <v>0.33300000000000002</v>
      </c>
      <c r="M1958" s="80">
        <v>12</v>
      </c>
      <c r="N1958" s="80">
        <v>0.41699999999999998</v>
      </c>
    </row>
    <row r="1959" spans="1:14" ht="15.75" customHeight="1">
      <c r="A1959" s="80" t="s">
        <v>40</v>
      </c>
      <c r="B1959" s="80" t="s">
        <v>459</v>
      </c>
      <c r="C1959" s="80">
        <v>7205054</v>
      </c>
      <c r="D1959" s="80">
        <v>7338002</v>
      </c>
      <c r="E1959" s="80">
        <v>132949</v>
      </c>
      <c r="F1959" s="80">
        <v>2371</v>
      </c>
      <c r="G1959" s="80">
        <v>1211</v>
      </c>
      <c r="H1959" s="80">
        <v>1160</v>
      </c>
      <c r="I1959" s="80">
        <v>0.48899999999999999</v>
      </c>
      <c r="J1959" s="80" t="s">
        <v>439</v>
      </c>
      <c r="K1959" s="80">
        <v>640</v>
      </c>
      <c r="L1959" s="80">
        <v>0.40799999999999997</v>
      </c>
      <c r="M1959" s="80">
        <v>711</v>
      </c>
      <c r="N1959" s="80">
        <v>0.59499999999999997</v>
      </c>
    </row>
    <row r="1960" spans="1:14" ht="15.75" customHeight="1">
      <c r="A1960" s="80" t="s">
        <v>40</v>
      </c>
      <c r="B1960" s="80" t="s">
        <v>459</v>
      </c>
      <c r="C1960" s="80">
        <v>7913937</v>
      </c>
      <c r="D1960" s="80">
        <v>8421105</v>
      </c>
      <c r="E1960" s="80">
        <v>507169</v>
      </c>
      <c r="F1960" s="80">
        <v>18450</v>
      </c>
      <c r="G1960" s="80">
        <v>10576</v>
      </c>
      <c r="H1960" s="80">
        <v>7874</v>
      </c>
      <c r="I1960" s="80">
        <v>0.42699999999999999</v>
      </c>
      <c r="J1960" s="80" t="s">
        <v>439</v>
      </c>
      <c r="K1960" s="80">
        <v>1101</v>
      </c>
      <c r="L1960" s="80">
        <v>0.25800000000000001</v>
      </c>
      <c r="M1960" s="80">
        <v>684</v>
      </c>
      <c r="N1960" s="80">
        <v>0.33300000000000002</v>
      </c>
    </row>
    <row r="1961" spans="1:14" ht="15.75" customHeight="1">
      <c r="A1961" s="80" t="s">
        <v>40</v>
      </c>
      <c r="B1961" s="80" t="s">
        <v>459</v>
      </c>
      <c r="C1961" s="80">
        <v>8522724</v>
      </c>
      <c r="D1961" s="80">
        <v>8706066</v>
      </c>
      <c r="E1961" s="80">
        <v>183343</v>
      </c>
      <c r="F1961" s="80">
        <v>909</v>
      </c>
      <c r="G1961" s="80">
        <v>383</v>
      </c>
      <c r="H1961" s="80">
        <v>526</v>
      </c>
      <c r="I1961" s="80">
        <v>0.57899999999999996</v>
      </c>
      <c r="J1961" s="80" t="s">
        <v>439</v>
      </c>
      <c r="K1961" s="80">
        <v>60</v>
      </c>
      <c r="L1961" s="80">
        <v>0.78300000000000003</v>
      </c>
      <c r="M1961" s="80">
        <v>82</v>
      </c>
      <c r="N1961" s="80">
        <v>0.51200000000000001</v>
      </c>
    </row>
    <row r="1962" spans="1:14" ht="15.75" customHeight="1">
      <c r="A1962" s="80" t="s">
        <v>40</v>
      </c>
      <c r="B1962" s="80" t="s">
        <v>459</v>
      </c>
      <c r="C1962" s="80">
        <v>8756970</v>
      </c>
      <c r="D1962" s="80">
        <v>10814538</v>
      </c>
      <c r="E1962" s="80">
        <v>2057569</v>
      </c>
      <c r="F1962" s="80">
        <v>49505</v>
      </c>
      <c r="G1962" s="80">
        <v>23614</v>
      </c>
      <c r="H1962" s="80">
        <v>25891</v>
      </c>
      <c r="I1962" s="80">
        <v>0.52300000000000002</v>
      </c>
      <c r="J1962" s="80" t="s">
        <v>439</v>
      </c>
      <c r="K1962" s="80">
        <v>4446</v>
      </c>
      <c r="L1962" s="80">
        <v>0.55400000000000005</v>
      </c>
      <c r="M1962" s="80">
        <v>5823</v>
      </c>
      <c r="N1962" s="80">
        <v>0.51800000000000002</v>
      </c>
    </row>
    <row r="1963" spans="1:14" ht="15.75" customHeight="1">
      <c r="A1963" s="80" t="s">
        <v>40</v>
      </c>
      <c r="B1963" s="80" t="s">
        <v>459</v>
      </c>
      <c r="C1963" s="80">
        <v>12965811</v>
      </c>
      <c r="D1963" s="80">
        <v>13138087</v>
      </c>
      <c r="E1963" s="80">
        <v>172277</v>
      </c>
      <c r="F1963" s="80">
        <v>1747</v>
      </c>
      <c r="G1963" s="80">
        <v>1379</v>
      </c>
      <c r="H1963" s="80">
        <v>368</v>
      </c>
      <c r="I1963" s="80">
        <v>0.21099999999999999</v>
      </c>
      <c r="J1963" s="80" t="s">
        <v>439</v>
      </c>
      <c r="K1963" s="80">
        <v>173</v>
      </c>
      <c r="L1963" s="80">
        <v>0.67100000000000004</v>
      </c>
      <c r="M1963" s="80">
        <v>61</v>
      </c>
      <c r="N1963" s="80">
        <v>0.21299999999999999</v>
      </c>
    </row>
    <row r="1964" spans="1:14" ht="15.75" customHeight="1">
      <c r="A1964" s="80" t="s">
        <v>40</v>
      </c>
      <c r="B1964" s="80" t="s">
        <v>459</v>
      </c>
      <c r="C1964" s="80">
        <v>40024025</v>
      </c>
      <c r="D1964" s="80">
        <v>40038796</v>
      </c>
      <c r="E1964" s="80">
        <v>14772</v>
      </c>
      <c r="F1964" s="80">
        <v>212</v>
      </c>
      <c r="G1964" s="80">
        <v>18</v>
      </c>
      <c r="H1964" s="80">
        <v>194</v>
      </c>
      <c r="I1964" s="80">
        <v>0.91500000000000004</v>
      </c>
      <c r="J1964" s="80" t="s">
        <v>440</v>
      </c>
      <c r="K1964" s="80">
        <v>1</v>
      </c>
      <c r="L1964" s="80">
        <v>1</v>
      </c>
      <c r="M1964" s="80">
        <v>31</v>
      </c>
      <c r="N1964" s="80">
        <v>0.41899999999999998</v>
      </c>
    </row>
    <row r="1965" spans="1:14" ht="15.75" customHeight="1">
      <c r="A1965" s="80" t="s">
        <v>40</v>
      </c>
      <c r="B1965" s="80" t="s">
        <v>460</v>
      </c>
      <c r="C1965" s="80">
        <v>10510000</v>
      </c>
      <c r="D1965" s="80">
        <v>11378057</v>
      </c>
      <c r="E1965" s="80">
        <v>868058</v>
      </c>
      <c r="F1965" s="80">
        <v>10786</v>
      </c>
      <c r="G1965" s="80">
        <v>5115</v>
      </c>
      <c r="H1965" s="80">
        <v>5671</v>
      </c>
      <c r="I1965" s="80">
        <v>0.52600000000000002</v>
      </c>
      <c r="J1965" s="80" t="s">
        <v>439</v>
      </c>
      <c r="K1965" s="80">
        <v>1461</v>
      </c>
      <c r="L1965" s="80">
        <v>0.45700000000000002</v>
      </c>
      <c r="M1965" s="80">
        <v>1716</v>
      </c>
      <c r="N1965" s="80">
        <v>0.53300000000000003</v>
      </c>
    </row>
    <row r="1966" spans="1:14" ht="15.75" customHeight="1">
      <c r="A1966" s="80" t="s">
        <v>40</v>
      </c>
      <c r="B1966" s="80" t="s">
        <v>460</v>
      </c>
      <c r="C1966" s="80">
        <v>11547337</v>
      </c>
      <c r="D1966" s="80">
        <v>12903546</v>
      </c>
      <c r="E1966" s="80">
        <v>1356210</v>
      </c>
      <c r="F1966" s="80">
        <v>11821</v>
      </c>
      <c r="G1966" s="80">
        <v>4145</v>
      </c>
      <c r="H1966" s="80">
        <v>7676</v>
      </c>
      <c r="I1966" s="80">
        <v>0.64900000000000002</v>
      </c>
      <c r="J1966" s="80" t="s">
        <v>439</v>
      </c>
      <c r="K1966" s="80">
        <v>1207</v>
      </c>
      <c r="L1966" s="80">
        <v>0.61099999999999999</v>
      </c>
      <c r="M1966" s="80">
        <v>1715</v>
      </c>
      <c r="N1966" s="80">
        <v>0.46400000000000002</v>
      </c>
    </row>
    <row r="1967" spans="1:14" ht="15.75" customHeight="1">
      <c r="A1967" s="80" t="s">
        <v>40</v>
      </c>
      <c r="B1967" s="80" t="s">
        <v>460</v>
      </c>
      <c r="C1967" s="80">
        <v>15665456</v>
      </c>
      <c r="D1967" s="80">
        <v>15831552</v>
      </c>
      <c r="E1967" s="80">
        <v>166097</v>
      </c>
      <c r="F1967" s="80">
        <v>1755</v>
      </c>
      <c r="G1967" s="80">
        <v>1269</v>
      </c>
      <c r="H1967" s="80">
        <v>486</v>
      </c>
      <c r="I1967" s="80">
        <v>0.27700000000000002</v>
      </c>
      <c r="J1967" s="80" t="s">
        <v>439</v>
      </c>
      <c r="K1967" s="80">
        <v>51</v>
      </c>
      <c r="L1967" s="80">
        <v>0.52900000000000003</v>
      </c>
      <c r="M1967" s="80">
        <v>16</v>
      </c>
      <c r="N1967" s="80">
        <v>0.81200000000000006</v>
      </c>
    </row>
    <row r="1968" spans="1:14" ht="15.75" customHeight="1">
      <c r="A1968" s="80" t="s">
        <v>40</v>
      </c>
      <c r="B1968" s="80" t="s">
        <v>460</v>
      </c>
      <c r="C1968" s="80">
        <v>18339129</v>
      </c>
      <c r="D1968" s="80">
        <v>18885770</v>
      </c>
      <c r="E1968" s="80">
        <v>546642</v>
      </c>
      <c r="F1968" s="80">
        <v>1645</v>
      </c>
      <c r="G1968" s="80">
        <v>698</v>
      </c>
      <c r="H1968" s="80">
        <v>947</v>
      </c>
      <c r="I1968" s="80">
        <v>0.57599999999999996</v>
      </c>
      <c r="J1968" s="80" t="s">
        <v>439</v>
      </c>
      <c r="K1968" s="80">
        <v>10</v>
      </c>
      <c r="L1968" s="80">
        <v>0.5</v>
      </c>
      <c r="M1968" s="80">
        <v>17</v>
      </c>
      <c r="N1968" s="80">
        <v>0.70599999999999996</v>
      </c>
    </row>
    <row r="1969" spans="1:14" ht="15.75" customHeight="1">
      <c r="A1969" s="80" t="s">
        <v>40</v>
      </c>
      <c r="B1969" s="80" t="s">
        <v>460</v>
      </c>
      <c r="C1969" s="80">
        <v>21113235</v>
      </c>
      <c r="D1969" s="80">
        <v>21331343</v>
      </c>
      <c r="E1969" s="80">
        <v>218109</v>
      </c>
      <c r="F1969" s="80">
        <v>589</v>
      </c>
      <c r="G1969" s="80">
        <v>341</v>
      </c>
      <c r="H1969" s="80">
        <v>248</v>
      </c>
      <c r="I1969" s="80">
        <v>0.42099999999999999</v>
      </c>
      <c r="J1969" s="80" t="s">
        <v>439</v>
      </c>
      <c r="K1969" s="80">
        <v>44</v>
      </c>
      <c r="L1969" s="80">
        <v>0.72699999999999998</v>
      </c>
      <c r="M1969" s="80">
        <v>20</v>
      </c>
      <c r="N1969" s="80">
        <v>0.5</v>
      </c>
    </row>
    <row r="1970" spans="1:14" ht="15.75" customHeight="1">
      <c r="A1970" s="80" t="s">
        <v>40</v>
      </c>
      <c r="B1970" s="80" t="s">
        <v>460</v>
      </c>
      <c r="C1970" s="80">
        <v>21382784</v>
      </c>
      <c r="D1970" s="80">
        <v>21442146</v>
      </c>
      <c r="E1970" s="80">
        <v>59363</v>
      </c>
      <c r="F1970" s="80">
        <v>334</v>
      </c>
      <c r="G1970" s="80">
        <v>192</v>
      </c>
      <c r="H1970" s="80">
        <v>142</v>
      </c>
      <c r="I1970" s="80">
        <v>0.42499999999999999</v>
      </c>
      <c r="J1970" s="80" t="s">
        <v>439</v>
      </c>
      <c r="K1970" s="80">
        <v>0</v>
      </c>
      <c r="L1970" s="80" t="s">
        <v>201</v>
      </c>
      <c r="M1970" s="80">
        <v>0</v>
      </c>
      <c r="N1970" s="80" t="s">
        <v>201</v>
      </c>
    </row>
    <row r="1971" spans="1:14" ht="15.75" customHeight="1">
      <c r="A1971" s="80" t="s">
        <v>40</v>
      </c>
      <c r="B1971" s="80" t="s">
        <v>460</v>
      </c>
      <c r="C1971" s="80">
        <v>23949470</v>
      </c>
      <c r="D1971" s="80">
        <v>23963321</v>
      </c>
      <c r="E1971" s="80">
        <v>13852</v>
      </c>
      <c r="F1971" s="80">
        <v>26</v>
      </c>
      <c r="G1971" s="80">
        <v>11</v>
      </c>
      <c r="H1971" s="80">
        <v>15</v>
      </c>
      <c r="I1971" s="80">
        <v>0.57699999999999996</v>
      </c>
      <c r="J1971" s="80" t="s">
        <v>201</v>
      </c>
      <c r="K1971" s="80">
        <v>0</v>
      </c>
      <c r="L1971" s="80" t="s">
        <v>201</v>
      </c>
      <c r="M1971" s="80">
        <v>0</v>
      </c>
      <c r="N1971" s="80" t="s">
        <v>201</v>
      </c>
    </row>
    <row r="1972" spans="1:14" ht="15.75" customHeight="1">
      <c r="A1972" s="80" t="s">
        <v>41</v>
      </c>
      <c r="B1972" s="80" t="s">
        <v>438</v>
      </c>
      <c r="C1972" s="80">
        <v>10408</v>
      </c>
      <c r="D1972" s="80">
        <v>634397</v>
      </c>
      <c r="E1972" s="80">
        <v>623990</v>
      </c>
      <c r="F1972" s="80">
        <v>1983</v>
      </c>
      <c r="G1972" s="80">
        <v>1035</v>
      </c>
      <c r="H1972" s="80">
        <v>948</v>
      </c>
      <c r="I1972" s="80">
        <v>0.47799999999999998</v>
      </c>
      <c r="J1972" s="80" t="s">
        <v>439</v>
      </c>
      <c r="K1972" s="80">
        <v>39</v>
      </c>
      <c r="L1972" s="80">
        <v>0.61499999999999999</v>
      </c>
      <c r="M1972" s="80">
        <v>47</v>
      </c>
      <c r="N1972" s="80">
        <v>0.70199999999999996</v>
      </c>
    </row>
    <row r="1973" spans="1:14" ht="15.75" customHeight="1">
      <c r="A1973" s="80" t="s">
        <v>41</v>
      </c>
      <c r="B1973" s="80" t="s">
        <v>438</v>
      </c>
      <c r="C1973" s="80">
        <v>13104310</v>
      </c>
      <c r="D1973" s="80">
        <v>13122300</v>
      </c>
      <c r="E1973" s="80">
        <v>17991</v>
      </c>
      <c r="F1973" s="80">
        <v>259</v>
      </c>
      <c r="G1973" s="80">
        <v>1</v>
      </c>
      <c r="H1973" s="80">
        <v>258</v>
      </c>
      <c r="I1973" s="80">
        <v>0.996</v>
      </c>
      <c r="J1973" s="80" t="s">
        <v>440</v>
      </c>
      <c r="K1973" s="80">
        <v>0</v>
      </c>
      <c r="L1973" s="80" t="s">
        <v>201</v>
      </c>
      <c r="M1973" s="80">
        <v>0</v>
      </c>
      <c r="N1973" s="80" t="s">
        <v>201</v>
      </c>
    </row>
    <row r="1974" spans="1:14" ht="15.75" customHeight="1">
      <c r="A1974" s="80" t="s">
        <v>41</v>
      </c>
      <c r="B1974" s="80" t="s">
        <v>438</v>
      </c>
      <c r="C1974" s="80">
        <v>13157977</v>
      </c>
      <c r="D1974" s="80">
        <v>13320983</v>
      </c>
      <c r="E1974" s="80">
        <v>163007</v>
      </c>
      <c r="F1974" s="80">
        <v>762</v>
      </c>
      <c r="G1974" s="80">
        <v>354</v>
      </c>
      <c r="H1974" s="80">
        <v>408</v>
      </c>
      <c r="I1974" s="80">
        <v>0.53500000000000003</v>
      </c>
      <c r="J1974" s="80" t="s">
        <v>439</v>
      </c>
      <c r="K1974" s="80">
        <v>7</v>
      </c>
      <c r="L1974" s="80">
        <v>0.57099999999999995</v>
      </c>
      <c r="M1974" s="80">
        <v>1</v>
      </c>
      <c r="N1974" s="80">
        <v>0</v>
      </c>
    </row>
    <row r="1975" spans="1:14" ht="15.75" customHeight="1">
      <c r="A1975" s="80" t="s">
        <v>41</v>
      </c>
      <c r="B1975" s="80" t="s">
        <v>438</v>
      </c>
      <c r="C1975" s="80">
        <v>16549762</v>
      </c>
      <c r="D1975" s="80">
        <v>16948282</v>
      </c>
      <c r="E1975" s="80">
        <v>398521</v>
      </c>
      <c r="F1975" s="80">
        <v>12158</v>
      </c>
      <c r="G1975" s="80">
        <v>6410</v>
      </c>
      <c r="H1975" s="80">
        <v>5748</v>
      </c>
      <c r="I1975" s="80">
        <v>0.47299999999999998</v>
      </c>
      <c r="J1975" s="80" t="s">
        <v>439</v>
      </c>
      <c r="K1975" s="80">
        <v>823</v>
      </c>
      <c r="L1975" s="80">
        <v>0.73899999999999999</v>
      </c>
      <c r="M1975" s="80">
        <v>552</v>
      </c>
      <c r="N1975" s="80">
        <v>0.26400000000000001</v>
      </c>
    </row>
    <row r="1976" spans="1:14" ht="15.75" customHeight="1">
      <c r="A1976" s="80" t="s">
        <v>41</v>
      </c>
      <c r="B1976" s="80" t="s">
        <v>438</v>
      </c>
      <c r="C1976" s="80">
        <v>108311832</v>
      </c>
      <c r="D1976" s="80">
        <v>108385460</v>
      </c>
      <c r="E1976" s="80">
        <v>73629</v>
      </c>
      <c r="F1976" s="80">
        <v>784</v>
      </c>
      <c r="G1976" s="80">
        <v>31</v>
      </c>
      <c r="H1976" s="80">
        <v>753</v>
      </c>
      <c r="I1976" s="80">
        <v>0.96</v>
      </c>
      <c r="J1976" s="80" t="s">
        <v>440</v>
      </c>
      <c r="K1976" s="80">
        <v>8</v>
      </c>
      <c r="L1976" s="80">
        <v>0.625</v>
      </c>
      <c r="M1976" s="80">
        <v>93</v>
      </c>
      <c r="N1976" s="80">
        <v>0.53800000000000003</v>
      </c>
    </row>
    <row r="1977" spans="1:14" ht="15.75" customHeight="1">
      <c r="A1977" s="80" t="s">
        <v>41</v>
      </c>
      <c r="B1977" s="80" t="s">
        <v>438</v>
      </c>
      <c r="C1977" s="80">
        <v>120319721</v>
      </c>
      <c r="D1977" s="80">
        <v>120586385</v>
      </c>
      <c r="E1977" s="80">
        <v>266665</v>
      </c>
      <c r="F1977" s="80">
        <v>1759</v>
      </c>
      <c r="G1977" s="80">
        <v>57</v>
      </c>
      <c r="H1977" s="80">
        <v>1702</v>
      </c>
      <c r="I1977" s="80">
        <v>0.96799999999999997</v>
      </c>
      <c r="J1977" s="80" t="s">
        <v>440</v>
      </c>
      <c r="K1977" s="80">
        <v>12</v>
      </c>
      <c r="L1977" s="80">
        <v>0.5</v>
      </c>
      <c r="M1977" s="80">
        <v>404</v>
      </c>
      <c r="N1977" s="80">
        <v>0.54200000000000004</v>
      </c>
    </row>
    <row r="1978" spans="1:14" ht="15.75" customHeight="1">
      <c r="A1978" s="80" t="s">
        <v>41</v>
      </c>
      <c r="B1978" s="80" t="s">
        <v>438</v>
      </c>
      <c r="C1978" s="80">
        <v>120625040</v>
      </c>
      <c r="D1978" s="80">
        <v>120675556</v>
      </c>
      <c r="E1978" s="80">
        <v>50517</v>
      </c>
      <c r="F1978" s="80">
        <v>163</v>
      </c>
      <c r="G1978" s="80">
        <v>48</v>
      </c>
      <c r="H1978" s="80">
        <v>115</v>
      </c>
      <c r="I1978" s="80">
        <v>0.70599999999999996</v>
      </c>
      <c r="J1978" s="80" t="s">
        <v>439</v>
      </c>
      <c r="K1978" s="80">
        <v>8</v>
      </c>
      <c r="L1978" s="80">
        <v>1</v>
      </c>
      <c r="M1978" s="80">
        <v>15</v>
      </c>
      <c r="N1978" s="80">
        <v>0</v>
      </c>
    </row>
    <row r="1979" spans="1:14" ht="15.75" customHeight="1">
      <c r="A1979" s="80" t="s">
        <v>41</v>
      </c>
      <c r="B1979" s="80" t="s">
        <v>438</v>
      </c>
      <c r="C1979" s="80">
        <v>121971516</v>
      </c>
      <c r="D1979" s="80">
        <v>122503144</v>
      </c>
      <c r="E1979" s="80">
        <v>531629</v>
      </c>
      <c r="F1979" s="80">
        <v>1485</v>
      </c>
      <c r="G1979" s="80">
        <v>18</v>
      </c>
      <c r="H1979" s="80">
        <v>1467</v>
      </c>
      <c r="I1979" s="80">
        <v>0.98799999999999999</v>
      </c>
      <c r="J1979" s="80" t="s">
        <v>440</v>
      </c>
      <c r="K1979" s="80">
        <v>0</v>
      </c>
      <c r="L1979" s="80" t="s">
        <v>201</v>
      </c>
      <c r="M1979" s="80">
        <v>72</v>
      </c>
      <c r="N1979" s="80">
        <v>0.48599999999999999</v>
      </c>
    </row>
    <row r="1980" spans="1:14" ht="15.75" customHeight="1">
      <c r="A1980" s="80" t="s">
        <v>41</v>
      </c>
      <c r="B1980" s="80" t="s">
        <v>438</v>
      </c>
      <c r="C1980" s="80">
        <v>122503374</v>
      </c>
      <c r="D1980" s="80">
        <v>124784362</v>
      </c>
      <c r="E1980" s="80">
        <v>2280989</v>
      </c>
      <c r="F1980" s="80">
        <v>37218</v>
      </c>
      <c r="G1980" s="80">
        <v>26228</v>
      </c>
      <c r="H1980" s="80">
        <v>10990</v>
      </c>
      <c r="I1980" s="80">
        <v>0.29499999999999998</v>
      </c>
      <c r="J1980" s="80" t="s">
        <v>439</v>
      </c>
      <c r="K1980" s="80">
        <v>585</v>
      </c>
      <c r="L1980" s="80">
        <v>0.42899999999999999</v>
      </c>
      <c r="M1980" s="80">
        <v>324</v>
      </c>
      <c r="N1980" s="80">
        <v>0.253</v>
      </c>
    </row>
    <row r="1981" spans="1:14" ht="15.75" customHeight="1">
      <c r="A1981" s="80" t="s">
        <v>41</v>
      </c>
      <c r="B1981" s="80" t="s">
        <v>438</v>
      </c>
      <c r="C1981" s="80">
        <v>124786678</v>
      </c>
      <c r="D1981" s="80">
        <v>124932677</v>
      </c>
      <c r="E1981" s="80">
        <v>146000</v>
      </c>
      <c r="F1981" s="80">
        <v>1561</v>
      </c>
      <c r="G1981" s="80">
        <v>10</v>
      </c>
      <c r="H1981" s="80">
        <v>1551</v>
      </c>
      <c r="I1981" s="80">
        <v>0.99399999999999999</v>
      </c>
      <c r="J1981" s="80" t="s">
        <v>440</v>
      </c>
      <c r="K1981" s="80">
        <v>1</v>
      </c>
      <c r="L1981" s="80">
        <v>0</v>
      </c>
      <c r="M1981" s="80">
        <v>64</v>
      </c>
      <c r="N1981" s="80">
        <v>0.54700000000000004</v>
      </c>
    </row>
    <row r="1982" spans="1:14" ht="15.75" customHeight="1">
      <c r="A1982" s="80" t="s">
        <v>41</v>
      </c>
      <c r="B1982" s="80" t="s">
        <v>438</v>
      </c>
      <c r="C1982" s="80">
        <v>125079509</v>
      </c>
      <c r="D1982" s="80">
        <v>125085625</v>
      </c>
      <c r="E1982" s="80">
        <v>6117</v>
      </c>
      <c r="F1982" s="80">
        <v>377</v>
      </c>
      <c r="G1982" s="80">
        <v>289</v>
      </c>
      <c r="H1982" s="80">
        <v>88</v>
      </c>
      <c r="I1982" s="80">
        <v>0.23300000000000001</v>
      </c>
      <c r="J1982" s="80" t="s">
        <v>439</v>
      </c>
      <c r="K1982" s="80">
        <v>144</v>
      </c>
      <c r="L1982" s="80">
        <v>0.56899999999999995</v>
      </c>
      <c r="M1982" s="80">
        <v>34</v>
      </c>
      <c r="N1982" s="80">
        <v>0</v>
      </c>
    </row>
    <row r="1983" spans="1:14" ht="15.75" customHeight="1">
      <c r="A1983" s="80" t="s">
        <v>41</v>
      </c>
      <c r="B1983" s="80" t="s">
        <v>438</v>
      </c>
      <c r="C1983" s="80">
        <v>125162235</v>
      </c>
      <c r="D1983" s="80">
        <v>125171039</v>
      </c>
      <c r="E1983" s="80">
        <v>8805</v>
      </c>
      <c r="F1983" s="80">
        <v>487</v>
      </c>
      <c r="G1983" s="80">
        <v>322</v>
      </c>
      <c r="H1983" s="80">
        <v>165</v>
      </c>
      <c r="I1983" s="80">
        <v>0.33900000000000002</v>
      </c>
      <c r="J1983" s="80" t="s">
        <v>439</v>
      </c>
      <c r="K1983" s="80">
        <v>120</v>
      </c>
      <c r="L1983" s="80">
        <v>0.53300000000000003</v>
      </c>
      <c r="M1983" s="80">
        <v>121</v>
      </c>
      <c r="N1983" s="80">
        <v>0.72699999999999998</v>
      </c>
    </row>
    <row r="1984" spans="1:14" ht="15.75" customHeight="1">
      <c r="A1984" s="80" t="s">
        <v>41</v>
      </c>
      <c r="B1984" s="80" t="s">
        <v>438</v>
      </c>
      <c r="C1984" s="80">
        <v>125178761</v>
      </c>
      <c r="D1984" s="80">
        <v>125181028</v>
      </c>
      <c r="E1984" s="80">
        <v>2268</v>
      </c>
      <c r="F1984" s="80">
        <v>11026</v>
      </c>
      <c r="G1984" s="80">
        <v>699</v>
      </c>
      <c r="H1984" s="80">
        <v>10327</v>
      </c>
      <c r="I1984" s="80">
        <v>0.93700000000000006</v>
      </c>
      <c r="J1984" s="80" t="s">
        <v>440</v>
      </c>
      <c r="K1984" s="80">
        <v>0</v>
      </c>
      <c r="L1984" s="80" t="s">
        <v>201</v>
      </c>
      <c r="M1984" s="80">
        <v>0</v>
      </c>
      <c r="N1984" s="80" t="s">
        <v>201</v>
      </c>
    </row>
    <row r="1985" spans="1:14" ht="15.75" customHeight="1">
      <c r="A1985" s="80" t="s">
        <v>41</v>
      </c>
      <c r="B1985" s="80" t="s">
        <v>438</v>
      </c>
      <c r="C1985" s="80">
        <v>125181078</v>
      </c>
      <c r="D1985" s="80">
        <v>125183232</v>
      </c>
      <c r="E1985" s="80">
        <v>2155</v>
      </c>
      <c r="F1985" s="80">
        <v>4015</v>
      </c>
      <c r="G1985" s="80">
        <v>706</v>
      </c>
      <c r="H1985" s="80">
        <v>3309</v>
      </c>
      <c r="I1985" s="80">
        <v>0.82399999999999995</v>
      </c>
      <c r="J1985" s="80" t="s">
        <v>440</v>
      </c>
      <c r="K1985" s="80">
        <v>0</v>
      </c>
      <c r="L1985" s="80" t="s">
        <v>201</v>
      </c>
      <c r="M1985" s="80">
        <v>0</v>
      </c>
      <c r="N1985" s="80" t="s">
        <v>201</v>
      </c>
    </row>
    <row r="1986" spans="1:14" ht="15.75" customHeight="1">
      <c r="A1986" s="80" t="s">
        <v>41</v>
      </c>
      <c r="B1986" s="80" t="s">
        <v>438</v>
      </c>
      <c r="C1986" s="80">
        <v>143184587</v>
      </c>
      <c r="D1986" s="80">
        <v>143207216</v>
      </c>
      <c r="E1986" s="80">
        <v>22630</v>
      </c>
      <c r="F1986" s="80">
        <v>3193</v>
      </c>
      <c r="G1986" s="80">
        <v>2449</v>
      </c>
      <c r="H1986" s="80">
        <v>744</v>
      </c>
      <c r="I1986" s="80">
        <v>0.23300000000000001</v>
      </c>
      <c r="J1986" s="80" t="s">
        <v>439</v>
      </c>
      <c r="K1986" s="80">
        <v>240</v>
      </c>
      <c r="L1986" s="80">
        <v>0.67500000000000004</v>
      </c>
      <c r="M1986" s="80">
        <v>205</v>
      </c>
      <c r="N1986" s="80">
        <v>0.91700000000000004</v>
      </c>
    </row>
    <row r="1987" spans="1:14" ht="15.75" customHeight="1">
      <c r="A1987" s="80" t="s">
        <v>41</v>
      </c>
      <c r="B1987" s="80" t="s">
        <v>438</v>
      </c>
      <c r="C1987" s="80">
        <v>143208401</v>
      </c>
      <c r="D1987" s="80">
        <v>143211317</v>
      </c>
      <c r="E1987" s="80">
        <v>2917</v>
      </c>
      <c r="F1987" s="80">
        <v>155</v>
      </c>
      <c r="G1987" s="80">
        <v>47</v>
      </c>
      <c r="H1987" s="80">
        <v>108</v>
      </c>
      <c r="I1987" s="80">
        <v>0.69699999999999995</v>
      </c>
      <c r="J1987" s="80" t="s">
        <v>439</v>
      </c>
      <c r="K1987" s="80">
        <v>1</v>
      </c>
      <c r="L1987" s="80">
        <v>1</v>
      </c>
      <c r="M1987" s="80">
        <v>12</v>
      </c>
      <c r="N1987" s="80">
        <v>1</v>
      </c>
    </row>
    <row r="1988" spans="1:14" ht="15.75" customHeight="1">
      <c r="A1988" s="80" t="s">
        <v>41</v>
      </c>
      <c r="B1988" s="80" t="s">
        <v>438</v>
      </c>
      <c r="C1988" s="80">
        <v>143243054</v>
      </c>
      <c r="D1988" s="80">
        <v>143258973</v>
      </c>
      <c r="E1988" s="80">
        <v>15920</v>
      </c>
      <c r="F1988" s="80">
        <v>5268</v>
      </c>
      <c r="G1988" s="80">
        <v>827</v>
      </c>
      <c r="H1988" s="80">
        <v>4441</v>
      </c>
      <c r="I1988" s="80">
        <v>0.84299999999999997</v>
      </c>
      <c r="J1988" s="80" t="s">
        <v>440</v>
      </c>
      <c r="K1988" s="80">
        <v>0</v>
      </c>
      <c r="L1988" s="80" t="s">
        <v>201</v>
      </c>
      <c r="M1988" s="80">
        <v>17</v>
      </c>
      <c r="N1988" s="80">
        <v>0.47099999999999997</v>
      </c>
    </row>
    <row r="1989" spans="1:14" ht="15.75" customHeight="1">
      <c r="A1989" s="80" t="s">
        <v>41</v>
      </c>
      <c r="B1989" s="80" t="s">
        <v>438</v>
      </c>
      <c r="C1989" s="80">
        <v>144100629</v>
      </c>
      <c r="D1989" s="80">
        <v>144111844</v>
      </c>
      <c r="E1989" s="80">
        <v>11216</v>
      </c>
      <c r="F1989" s="80">
        <v>1744</v>
      </c>
      <c r="G1989" s="80">
        <v>1078</v>
      </c>
      <c r="H1989" s="80">
        <v>666</v>
      </c>
      <c r="I1989" s="80">
        <v>0.38200000000000001</v>
      </c>
      <c r="J1989" s="80" t="s">
        <v>439</v>
      </c>
      <c r="K1989" s="80">
        <v>37</v>
      </c>
      <c r="L1989" s="80">
        <v>0.83799999999999997</v>
      </c>
      <c r="M1989" s="80">
        <v>11</v>
      </c>
      <c r="N1989" s="80">
        <v>0.54500000000000004</v>
      </c>
    </row>
    <row r="1990" spans="1:14" ht="15.75" customHeight="1">
      <c r="A1990" s="80" t="s">
        <v>41</v>
      </c>
      <c r="B1990" s="80" t="s">
        <v>438</v>
      </c>
      <c r="C1990" s="80">
        <v>146135555</v>
      </c>
      <c r="D1990" s="80">
        <v>146308354</v>
      </c>
      <c r="E1990" s="80">
        <v>172800</v>
      </c>
      <c r="F1990" s="80">
        <v>272</v>
      </c>
      <c r="G1990" s="80">
        <v>169</v>
      </c>
      <c r="H1990" s="80">
        <v>103</v>
      </c>
      <c r="I1990" s="80">
        <v>0.379</v>
      </c>
      <c r="J1990" s="80" t="s">
        <v>439</v>
      </c>
      <c r="K1990" s="80">
        <v>3</v>
      </c>
      <c r="L1990" s="80">
        <v>0.66700000000000004</v>
      </c>
      <c r="M1990" s="80">
        <v>4</v>
      </c>
      <c r="N1990" s="80">
        <v>0</v>
      </c>
    </row>
    <row r="1991" spans="1:14" ht="15.75" customHeight="1">
      <c r="A1991" s="80" t="s">
        <v>41</v>
      </c>
      <c r="B1991" s="80" t="s">
        <v>438</v>
      </c>
      <c r="C1991" s="80">
        <v>146308450</v>
      </c>
      <c r="D1991" s="80">
        <v>148189915</v>
      </c>
      <c r="E1991" s="80">
        <v>1881466</v>
      </c>
      <c r="F1991" s="80">
        <v>22733</v>
      </c>
      <c r="G1991" s="80">
        <v>485</v>
      </c>
      <c r="H1991" s="80">
        <v>22248</v>
      </c>
      <c r="I1991" s="80">
        <v>0.97899999999999998</v>
      </c>
      <c r="J1991" s="80" t="s">
        <v>440</v>
      </c>
      <c r="K1991" s="80">
        <v>38</v>
      </c>
      <c r="L1991" s="80">
        <v>0.57899999999999996</v>
      </c>
      <c r="M1991" s="80">
        <v>3560</v>
      </c>
      <c r="N1991" s="80">
        <v>0.503</v>
      </c>
    </row>
    <row r="1992" spans="1:14" ht="15.75" customHeight="1">
      <c r="A1992" s="80" t="s">
        <v>41</v>
      </c>
      <c r="B1992" s="80" t="s">
        <v>438</v>
      </c>
      <c r="C1992" s="80">
        <v>148191368</v>
      </c>
      <c r="D1992" s="80">
        <v>148240238</v>
      </c>
      <c r="E1992" s="80">
        <v>48871</v>
      </c>
      <c r="F1992" s="80">
        <v>143</v>
      </c>
      <c r="G1992" s="80">
        <v>19</v>
      </c>
      <c r="H1992" s="80">
        <v>124</v>
      </c>
      <c r="I1992" s="80">
        <v>0.86699999999999999</v>
      </c>
      <c r="J1992" s="80" t="s">
        <v>440</v>
      </c>
      <c r="K1992" s="80">
        <v>0</v>
      </c>
      <c r="L1992" s="80" t="s">
        <v>201</v>
      </c>
      <c r="M1992" s="80">
        <v>7</v>
      </c>
      <c r="N1992" s="80">
        <v>0.85699999999999998</v>
      </c>
    </row>
    <row r="1993" spans="1:14" ht="15.75" customHeight="1">
      <c r="A1993" s="80" t="s">
        <v>41</v>
      </c>
      <c r="B1993" s="80" t="s">
        <v>438</v>
      </c>
      <c r="C1993" s="80">
        <v>148241205</v>
      </c>
      <c r="D1993" s="80">
        <v>148610434</v>
      </c>
      <c r="E1993" s="80">
        <v>369230</v>
      </c>
      <c r="F1993" s="80">
        <v>3915</v>
      </c>
      <c r="G1993" s="80">
        <v>261</v>
      </c>
      <c r="H1993" s="80">
        <v>3654</v>
      </c>
      <c r="I1993" s="80">
        <v>0.93300000000000005</v>
      </c>
      <c r="J1993" s="80" t="s">
        <v>440</v>
      </c>
      <c r="K1993" s="80">
        <v>61</v>
      </c>
      <c r="L1993" s="80">
        <v>8.2000000000000003E-2</v>
      </c>
      <c r="M1993" s="80">
        <v>677</v>
      </c>
      <c r="N1993" s="80">
        <v>0.53200000000000003</v>
      </c>
    </row>
    <row r="1994" spans="1:14" ht="15.75" customHeight="1">
      <c r="A1994" s="80" t="s">
        <v>41</v>
      </c>
      <c r="B1994" s="80" t="s">
        <v>438</v>
      </c>
      <c r="C1994" s="80">
        <v>148613344</v>
      </c>
      <c r="D1994" s="80">
        <v>148889299</v>
      </c>
      <c r="E1994" s="80">
        <v>275956</v>
      </c>
      <c r="F1994" s="80">
        <v>347</v>
      </c>
      <c r="G1994" s="80">
        <v>184</v>
      </c>
      <c r="H1994" s="80">
        <v>163</v>
      </c>
      <c r="I1994" s="80">
        <v>0.47</v>
      </c>
      <c r="J1994" s="80" t="s">
        <v>439</v>
      </c>
      <c r="K1994" s="80">
        <v>7</v>
      </c>
      <c r="L1994" s="80">
        <v>0.42899999999999999</v>
      </c>
      <c r="M1994" s="80">
        <v>1</v>
      </c>
      <c r="N1994" s="80">
        <v>0</v>
      </c>
    </row>
    <row r="1995" spans="1:14" ht="15.75" customHeight="1">
      <c r="A1995" s="80" t="s">
        <v>41</v>
      </c>
      <c r="B1995" s="80" t="s">
        <v>438</v>
      </c>
      <c r="C1995" s="80">
        <v>148891846</v>
      </c>
      <c r="D1995" s="80">
        <v>149229929</v>
      </c>
      <c r="E1995" s="80">
        <v>338084</v>
      </c>
      <c r="F1995" s="80">
        <v>2289</v>
      </c>
      <c r="G1995" s="80">
        <v>1291</v>
      </c>
      <c r="H1995" s="80">
        <v>998</v>
      </c>
      <c r="I1995" s="80">
        <v>0.436</v>
      </c>
      <c r="J1995" s="80" t="s">
        <v>439</v>
      </c>
      <c r="K1995" s="80">
        <v>95</v>
      </c>
      <c r="L1995" s="80">
        <v>0.16800000000000001</v>
      </c>
      <c r="M1995" s="80">
        <v>68</v>
      </c>
      <c r="N1995" s="80">
        <v>1</v>
      </c>
    </row>
    <row r="1996" spans="1:14" ht="15.75" customHeight="1">
      <c r="A1996" s="80" t="s">
        <v>41</v>
      </c>
      <c r="B1996" s="80" t="s">
        <v>438</v>
      </c>
      <c r="C1996" s="80">
        <v>224011706</v>
      </c>
      <c r="D1996" s="80">
        <v>224016894</v>
      </c>
      <c r="E1996" s="80">
        <v>5189</v>
      </c>
      <c r="F1996" s="80">
        <v>451</v>
      </c>
      <c r="G1996" s="80">
        <v>343</v>
      </c>
      <c r="H1996" s="80">
        <v>108</v>
      </c>
      <c r="I1996" s="80">
        <v>0.23899999999999999</v>
      </c>
      <c r="J1996" s="80" t="s">
        <v>439</v>
      </c>
      <c r="K1996" s="80">
        <v>0</v>
      </c>
      <c r="L1996" s="80" t="s">
        <v>201</v>
      </c>
      <c r="M1996" s="80">
        <v>0</v>
      </c>
      <c r="N1996" s="80" t="s">
        <v>201</v>
      </c>
    </row>
    <row r="1997" spans="1:14" ht="15.75" customHeight="1">
      <c r="A1997" s="80" t="s">
        <v>41</v>
      </c>
      <c r="B1997" s="80" t="s">
        <v>438</v>
      </c>
      <c r="C1997" s="80">
        <v>248426336</v>
      </c>
      <c r="D1997" s="80">
        <v>248509666</v>
      </c>
      <c r="E1997" s="80">
        <v>83331</v>
      </c>
      <c r="F1997" s="80">
        <v>548</v>
      </c>
      <c r="G1997" s="80">
        <v>359</v>
      </c>
      <c r="H1997" s="80">
        <v>189</v>
      </c>
      <c r="I1997" s="80">
        <v>0.34499999999999997</v>
      </c>
      <c r="J1997" s="80" t="s">
        <v>439</v>
      </c>
      <c r="K1997" s="80">
        <v>61</v>
      </c>
      <c r="L1997" s="80">
        <v>0.41</v>
      </c>
      <c r="M1997" s="80">
        <v>36</v>
      </c>
      <c r="N1997" s="80">
        <v>0.30599999999999999</v>
      </c>
    </row>
    <row r="1998" spans="1:14" ht="15.75" customHeight="1">
      <c r="A1998" s="80" t="s">
        <v>41</v>
      </c>
      <c r="B1998" s="80" t="s">
        <v>441</v>
      </c>
      <c r="C1998" s="80">
        <v>89032595</v>
      </c>
      <c r="D1998" s="80">
        <v>89061774</v>
      </c>
      <c r="E1998" s="80">
        <v>29180</v>
      </c>
      <c r="F1998" s="80">
        <v>454</v>
      </c>
      <c r="G1998" s="80">
        <v>349</v>
      </c>
      <c r="H1998" s="80">
        <v>105</v>
      </c>
      <c r="I1998" s="80">
        <v>0.23100000000000001</v>
      </c>
      <c r="J1998" s="80" t="s">
        <v>439</v>
      </c>
      <c r="K1998" s="80">
        <v>52</v>
      </c>
      <c r="L1998" s="80">
        <v>0.48099999999999998</v>
      </c>
      <c r="M1998" s="80">
        <v>24</v>
      </c>
      <c r="N1998" s="80">
        <v>4.2000000000000003E-2</v>
      </c>
    </row>
    <row r="1999" spans="1:14" ht="15.75" customHeight="1">
      <c r="A1999" s="80" t="s">
        <v>41</v>
      </c>
      <c r="B1999" s="80" t="s">
        <v>441</v>
      </c>
      <c r="C1999" s="80">
        <v>89530680</v>
      </c>
      <c r="D1999" s="80">
        <v>89826271</v>
      </c>
      <c r="E1999" s="80">
        <v>295592</v>
      </c>
      <c r="F1999" s="80">
        <v>5612</v>
      </c>
      <c r="G1999" s="80">
        <v>2966</v>
      </c>
      <c r="H1999" s="80">
        <v>2646</v>
      </c>
      <c r="I1999" s="80">
        <v>0.47099999999999997</v>
      </c>
      <c r="J1999" s="80" t="s">
        <v>439</v>
      </c>
      <c r="K1999" s="80">
        <v>269</v>
      </c>
      <c r="L1999" s="80">
        <v>8.5999999999999993E-2</v>
      </c>
      <c r="M1999" s="80">
        <v>273</v>
      </c>
      <c r="N1999" s="80">
        <v>0.44</v>
      </c>
    </row>
    <row r="2000" spans="1:14" ht="15.75" customHeight="1">
      <c r="A2000" s="80" t="s">
        <v>41</v>
      </c>
      <c r="B2000" s="80" t="s">
        <v>441</v>
      </c>
      <c r="C2000" s="80">
        <v>89826289</v>
      </c>
      <c r="D2000" s="80">
        <v>89855963</v>
      </c>
      <c r="E2000" s="80">
        <v>29675</v>
      </c>
      <c r="F2000" s="80">
        <v>6389</v>
      </c>
      <c r="G2000" s="80">
        <v>3234</v>
      </c>
      <c r="H2000" s="80">
        <v>3155</v>
      </c>
      <c r="I2000" s="80">
        <v>0.49399999999999999</v>
      </c>
      <c r="J2000" s="80" t="s">
        <v>439</v>
      </c>
      <c r="K2000" s="80">
        <v>322</v>
      </c>
      <c r="L2000" s="80">
        <v>0.91600000000000004</v>
      </c>
      <c r="M2000" s="80">
        <v>356</v>
      </c>
      <c r="N2000" s="80">
        <v>0.72199999999999998</v>
      </c>
    </row>
    <row r="2001" spans="1:14" ht="15.75" customHeight="1">
      <c r="A2001" s="80" t="s">
        <v>41</v>
      </c>
      <c r="B2001" s="80" t="s">
        <v>441</v>
      </c>
      <c r="C2001" s="80">
        <v>90222157</v>
      </c>
      <c r="D2001" s="80">
        <v>90402512</v>
      </c>
      <c r="E2001" s="80">
        <v>180356</v>
      </c>
      <c r="F2001" s="80">
        <v>6375</v>
      </c>
      <c r="G2001" s="80">
        <v>3870</v>
      </c>
      <c r="H2001" s="80">
        <v>2505</v>
      </c>
      <c r="I2001" s="80">
        <v>0.39300000000000002</v>
      </c>
      <c r="J2001" s="80" t="s">
        <v>439</v>
      </c>
      <c r="K2001" s="80">
        <v>842</v>
      </c>
      <c r="L2001" s="80">
        <v>0.84099999999999997</v>
      </c>
      <c r="M2001" s="80">
        <v>501</v>
      </c>
      <c r="N2001" s="80">
        <v>0.60699999999999998</v>
      </c>
    </row>
    <row r="2002" spans="1:14" ht="15.75" customHeight="1">
      <c r="A2002" s="80" t="s">
        <v>41</v>
      </c>
      <c r="B2002" s="80" t="s">
        <v>441</v>
      </c>
      <c r="C2002" s="80">
        <v>91402511</v>
      </c>
      <c r="D2002" s="80">
        <v>91608532</v>
      </c>
      <c r="E2002" s="80">
        <v>206022</v>
      </c>
      <c r="F2002" s="80">
        <v>6158</v>
      </c>
      <c r="G2002" s="80">
        <v>3310</v>
      </c>
      <c r="H2002" s="80">
        <v>2848</v>
      </c>
      <c r="I2002" s="80">
        <v>0.46200000000000002</v>
      </c>
      <c r="J2002" s="80" t="s">
        <v>439</v>
      </c>
      <c r="K2002" s="80">
        <v>440</v>
      </c>
      <c r="L2002" s="80">
        <v>0.57999999999999996</v>
      </c>
      <c r="M2002" s="80">
        <v>318</v>
      </c>
      <c r="N2002" s="80">
        <v>0.71099999999999997</v>
      </c>
    </row>
    <row r="2003" spans="1:14" ht="15.75" customHeight="1">
      <c r="A2003" s="80" t="s">
        <v>41</v>
      </c>
      <c r="B2003" s="80" t="s">
        <v>441</v>
      </c>
      <c r="C2003" s="80">
        <v>91836912</v>
      </c>
      <c r="D2003" s="80">
        <v>92016743</v>
      </c>
      <c r="E2003" s="80">
        <v>179832</v>
      </c>
      <c r="F2003" s="80">
        <v>2747</v>
      </c>
      <c r="G2003" s="80">
        <v>189</v>
      </c>
      <c r="H2003" s="80">
        <v>2558</v>
      </c>
      <c r="I2003" s="80">
        <v>0.93100000000000005</v>
      </c>
      <c r="J2003" s="80" t="s">
        <v>440</v>
      </c>
      <c r="K2003" s="80">
        <v>82</v>
      </c>
      <c r="L2003" s="80">
        <v>9.8000000000000004E-2</v>
      </c>
      <c r="M2003" s="80">
        <v>216</v>
      </c>
      <c r="N2003" s="80">
        <v>0.75900000000000001</v>
      </c>
    </row>
    <row r="2004" spans="1:14" ht="15.75" customHeight="1">
      <c r="A2004" s="80" t="s">
        <v>41</v>
      </c>
      <c r="B2004" s="80" t="s">
        <v>441</v>
      </c>
      <c r="C2004" s="80">
        <v>94189553</v>
      </c>
      <c r="D2004" s="80">
        <v>94292414</v>
      </c>
      <c r="E2004" s="80">
        <v>102862</v>
      </c>
      <c r="F2004" s="80">
        <v>2655</v>
      </c>
      <c r="G2004" s="80">
        <v>1349</v>
      </c>
      <c r="H2004" s="80">
        <v>1306</v>
      </c>
      <c r="I2004" s="80">
        <v>0.49199999999999999</v>
      </c>
      <c r="J2004" s="80" t="s">
        <v>439</v>
      </c>
      <c r="K2004" s="80">
        <v>29</v>
      </c>
      <c r="L2004" s="80">
        <v>1</v>
      </c>
      <c r="M2004" s="80">
        <v>11</v>
      </c>
      <c r="N2004" s="80">
        <v>9.0999999999999998E-2</v>
      </c>
    </row>
    <row r="2005" spans="1:14" ht="15.75" customHeight="1">
      <c r="A2005" s="80" t="s">
        <v>41</v>
      </c>
      <c r="B2005" s="80" t="s">
        <v>441</v>
      </c>
      <c r="C2005" s="80">
        <v>95431175</v>
      </c>
      <c r="D2005" s="80">
        <v>95437281</v>
      </c>
      <c r="E2005" s="80">
        <v>6107</v>
      </c>
      <c r="F2005" s="80">
        <v>116</v>
      </c>
      <c r="G2005" s="80">
        <v>58</v>
      </c>
      <c r="H2005" s="80">
        <v>58</v>
      </c>
      <c r="I2005" s="80">
        <v>0.5</v>
      </c>
      <c r="J2005" s="80" t="s">
        <v>439</v>
      </c>
      <c r="K2005" s="80">
        <v>1</v>
      </c>
      <c r="L2005" s="80">
        <v>1</v>
      </c>
      <c r="M2005" s="80">
        <v>1</v>
      </c>
      <c r="N2005" s="80">
        <v>1</v>
      </c>
    </row>
    <row r="2006" spans="1:14" ht="15.75" customHeight="1">
      <c r="A2006" s="80" t="s">
        <v>41</v>
      </c>
      <c r="B2006" s="80" t="s">
        <v>441</v>
      </c>
      <c r="C2006" s="80">
        <v>95639577</v>
      </c>
      <c r="D2006" s="80">
        <v>95649841</v>
      </c>
      <c r="E2006" s="80">
        <v>10265</v>
      </c>
      <c r="F2006" s="80">
        <v>159</v>
      </c>
      <c r="G2006" s="80">
        <v>93</v>
      </c>
      <c r="H2006" s="80">
        <v>66</v>
      </c>
      <c r="I2006" s="80">
        <v>0.41499999999999998</v>
      </c>
      <c r="J2006" s="80" t="s">
        <v>439</v>
      </c>
      <c r="K2006" s="80">
        <v>14</v>
      </c>
      <c r="L2006" s="80">
        <v>0.14299999999999999</v>
      </c>
      <c r="M2006" s="80">
        <v>3</v>
      </c>
      <c r="N2006" s="80">
        <v>0</v>
      </c>
    </row>
    <row r="2007" spans="1:14" ht="15.75" customHeight="1">
      <c r="A2007" s="80" t="s">
        <v>41</v>
      </c>
      <c r="B2007" s="80" t="s">
        <v>441</v>
      </c>
      <c r="C2007" s="80">
        <v>95773379</v>
      </c>
      <c r="D2007" s="80">
        <v>96033749</v>
      </c>
      <c r="E2007" s="80">
        <v>260371</v>
      </c>
      <c r="F2007" s="80">
        <v>3023</v>
      </c>
      <c r="G2007" s="80">
        <v>1561</v>
      </c>
      <c r="H2007" s="80">
        <v>1462</v>
      </c>
      <c r="I2007" s="80">
        <v>0.48399999999999999</v>
      </c>
      <c r="J2007" s="80" t="s">
        <v>439</v>
      </c>
      <c r="K2007" s="80">
        <v>163</v>
      </c>
      <c r="L2007" s="80">
        <v>0.14099999999999999</v>
      </c>
      <c r="M2007" s="80">
        <v>185</v>
      </c>
      <c r="N2007" s="80">
        <v>0.75700000000000001</v>
      </c>
    </row>
    <row r="2008" spans="1:14" ht="15.75" customHeight="1">
      <c r="A2008" s="80" t="s">
        <v>41</v>
      </c>
      <c r="B2008" s="80" t="s">
        <v>441</v>
      </c>
      <c r="C2008" s="80">
        <v>97267429</v>
      </c>
      <c r="D2008" s="80">
        <v>97318114</v>
      </c>
      <c r="E2008" s="80">
        <v>50686</v>
      </c>
      <c r="F2008" s="80">
        <v>333</v>
      </c>
      <c r="G2008" s="80">
        <v>144</v>
      </c>
      <c r="H2008" s="80">
        <v>189</v>
      </c>
      <c r="I2008" s="80">
        <v>0.56799999999999995</v>
      </c>
      <c r="J2008" s="80" t="s">
        <v>439</v>
      </c>
      <c r="K2008" s="80">
        <v>3</v>
      </c>
      <c r="L2008" s="80">
        <v>0.66700000000000004</v>
      </c>
      <c r="M2008" s="80">
        <v>4</v>
      </c>
      <c r="N2008" s="80">
        <v>0.25</v>
      </c>
    </row>
    <row r="2009" spans="1:14" ht="15.75" customHeight="1">
      <c r="A2009" s="80" t="s">
        <v>41</v>
      </c>
      <c r="B2009" s="80" t="s">
        <v>441</v>
      </c>
      <c r="C2009" s="80">
        <v>97349081</v>
      </c>
      <c r="D2009" s="80">
        <v>97363865</v>
      </c>
      <c r="E2009" s="80">
        <v>14785</v>
      </c>
      <c r="F2009" s="80">
        <v>321</v>
      </c>
      <c r="G2009" s="80">
        <v>4</v>
      </c>
      <c r="H2009" s="80">
        <v>317</v>
      </c>
      <c r="I2009" s="80">
        <v>0.98799999999999999</v>
      </c>
      <c r="J2009" s="80" t="s">
        <v>440</v>
      </c>
      <c r="K2009" s="80">
        <v>1</v>
      </c>
      <c r="L2009" s="80">
        <v>0</v>
      </c>
      <c r="M2009" s="80">
        <v>37</v>
      </c>
      <c r="N2009" s="80">
        <v>0.378</v>
      </c>
    </row>
    <row r="2010" spans="1:14" ht="15.75" customHeight="1">
      <c r="A2010" s="80" t="s">
        <v>41</v>
      </c>
      <c r="B2010" s="80" t="s">
        <v>441</v>
      </c>
      <c r="C2010" s="80">
        <v>97391810</v>
      </c>
      <c r="D2010" s="80">
        <v>97429446</v>
      </c>
      <c r="E2010" s="80">
        <v>37637</v>
      </c>
      <c r="F2010" s="80">
        <v>52</v>
      </c>
      <c r="G2010" s="80">
        <v>12</v>
      </c>
      <c r="H2010" s="80">
        <v>40</v>
      </c>
      <c r="I2010" s="80">
        <v>0.76900000000000002</v>
      </c>
      <c r="J2010" s="80" t="s">
        <v>439</v>
      </c>
      <c r="K2010" s="80">
        <v>0</v>
      </c>
      <c r="L2010" s="80" t="s">
        <v>201</v>
      </c>
      <c r="M2010" s="80">
        <v>0</v>
      </c>
      <c r="N2010" s="80" t="s">
        <v>201</v>
      </c>
    </row>
    <row r="2011" spans="1:14" ht="15.75" customHeight="1">
      <c r="A2011" s="80" t="s">
        <v>41</v>
      </c>
      <c r="B2011" s="80" t="s">
        <v>441</v>
      </c>
      <c r="C2011" s="80">
        <v>109972079</v>
      </c>
      <c r="D2011" s="80">
        <v>110086724</v>
      </c>
      <c r="E2011" s="80">
        <v>114646</v>
      </c>
      <c r="F2011" s="80">
        <v>918</v>
      </c>
      <c r="G2011" s="80">
        <v>587</v>
      </c>
      <c r="H2011" s="80">
        <v>331</v>
      </c>
      <c r="I2011" s="80">
        <v>0.36099999999999999</v>
      </c>
      <c r="J2011" s="80" t="s">
        <v>439</v>
      </c>
      <c r="K2011" s="80">
        <v>19</v>
      </c>
      <c r="L2011" s="80">
        <v>0</v>
      </c>
      <c r="M2011" s="80">
        <v>9</v>
      </c>
      <c r="N2011" s="80">
        <v>0.44400000000000001</v>
      </c>
    </row>
    <row r="2012" spans="1:14" ht="15.75" customHeight="1">
      <c r="A2012" s="80" t="s">
        <v>41</v>
      </c>
      <c r="B2012" s="80" t="s">
        <v>441</v>
      </c>
      <c r="C2012" s="80">
        <v>110098003</v>
      </c>
      <c r="D2012" s="80">
        <v>110276049</v>
      </c>
      <c r="E2012" s="80">
        <v>178047</v>
      </c>
      <c r="F2012" s="80">
        <v>2531</v>
      </c>
      <c r="G2012" s="80">
        <v>1283</v>
      </c>
      <c r="H2012" s="80">
        <v>1248</v>
      </c>
      <c r="I2012" s="80">
        <v>0.49299999999999999</v>
      </c>
      <c r="J2012" s="80" t="s">
        <v>439</v>
      </c>
      <c r="K2012" s="80">
        <v>182</v>
      </c>
      <c r="L2012" s="80">
        <v>1.0999999999999999E-2</v>
      </c>
      <c r="M2012" s="80">
        <v>171</v>
      </c>
      <c r="N2012" s="80">
        <v>0.97699999999999998</v>
      </c>
    </row>
    <row r="2013" spans="1:14" ht="15.75" customHeight="1">
      <c r="A2013" s="80" t="s">
        <v>41</v>
      </c>
      <c r="B2013" s="80" t="s">
        <v>441</v>
      </c>
      <c r="C2013" s="80">
        <v>110290672</v>
      </c>
      <c r="D2013" s="80">
        <v>110399284</v>
      </c>
      <c r="E2013" s="80">
        <v>108613</v>
      </c>
      <c r="F2013" s="80">
        <v>557</v>
      </c>
      <c r="G2013" s="80">
        <v>374</v>
      </c>
      <c r="H2013" s="80">
        <v>183</v>
      </c>
      <c r="I2013" s="80">
        <v>0.32900000000000001</v>
      </c>
      <c r="J2013" s="80" t="s">
        <v>439</v>
      </c>
      <c r="K2013" s="80">
        <v>10</v>
      </c>
      <c r="L2013" s="80">
        <v>0.8</v>
      </c>
      <c r="M2013" s="80">
        <v>9</v>
      </c>
      <c r="N2013" s="80">
        <v>0.33300000000000002</v>
      </c>
    </row>
    <row r="2014" spans="1:14" ht="15.75" customHeight="1">
      <c r="A2014" s="80" t="s">
        <v>41</v>
      </c>
      <c r="B2014" s="80" t="s">
        <v>441</v>
      </c>
      <c r="C2014" s="80">
        <v>130533892</v>
      </c>
      <c r="D2014" s="80">
        <v>130650178</v>
      </c>
      <c r="E2014" s="80">
        <v>116287</v>
      </c>
      <c r="F2014" s="80">
        <v>714</v>
      </c>
      <c r="G2014" s="80">
        <v>392</v>
      </c>
      <c r="H2014" s="80">
        <v>322</v>
      </c>
      <c r="I2014" s="80">
        <v>0.45100000000000001</v>
      </c>
      <c r="J2014" s="80" t="s">
        <v>439</v>
      </c>
      <c r="K2014" s="80">
        <v>13</v>
      </c>
      <c r="L2014" s="80">
        <v>1</v>
      </c>
      <c r="M2014" s="80">
        <v>6</v>
      </c>
      <c r="N2014" s="80">
        <v>0.33300000000000002</v>
      </c>
    </row>
    <row r="2015" spans="1:14" ht="15.75" customHeight="1">
      <c r="A2015" s="80" t="s">
        <v>41</v>
      </c>
      <c r="B2015" s="80" t="s">
        <v>441</v>
      </c>
      <c r="C2015" s="80">
        <v>138247236</v>
      </c>
      <c r="D2015" s="80">
        <v>138250694</v>
      </c>
      <c r="E2015" s="80">
        <v>3459</v>
      </c>
      <c r="F2015" s="80">
        <v>44</v>
      </c>
      <c r="G2015" s="80">
        <v>0</v>
      </c>
      <c r="H2015" s="80">
        <v>44</v>
      </c>
      <c r="I2015" s="80">
        <v>1</v>
      </c>
      <c r="J2015" s="80" t="s">
        <v>201</v>
      </c>
      <c r="K2015" s="80">
        <v>0</v>
      </c>
      <c r="L2015" s="80" t="s">
        <v>201</v>
      </c>
      <c r="M2015" s="80">
        <v>3</v>
      </c>
      <c r="N2015" s="80">
        <v>0</v>
      </c>
    </row>
    <row r="2016" spans="1:14" ht="15.75" customHeight="1">
      <c r="A2016" s="80" t="s">
        <v>41</v>
      </c>
      <c r="B2016" s="80" t="s">
        <v>441</v>
      </c>
      <c r="C2016" s="80">
        <v>240678627</v>
      </c>
      <c r="D2016" s="80">
        <v>240700084</v>
      </c>
      <c r="E2016" s="80">
        <v>21458</v>
      </c>
      <c r="F2016" s="80">
        <v>486</v>
      </c>
      <c r="G2016" s="80">
        <v>145</v>
      </c>
      <c r="H2016" s="80">
        <v>341</v>
      </c>
      <c r="I2016" s="80">
        <v>0.70199999999999996</v>
      </c>
      <c r="J2016" s="80" t="s">
        <v>439</v>
      </c>
      <c r="K2016" s="80">
        <v>2</v>
      </c>
      <c r="L2016" s="80">
        <v>0.5</v>
      </c>
      <c r="M2016" s="80">
        <v>69</v>
      </c>
      <c r="N2016" s="80">
        <v>0.40600000000000003</v>
      </c>
    </row>
    <row r="2017" spans="1:14" ht="15.75" customHeight="1">
      <c r="A2017" s="80" t="s">
        <v>41</v>
      </c>
      <c r="B2017" s="80" t="s">
        <v>442</v>
      </c>
      <c r="C2017" s="80">
        <v>75662604</v>
      </c>
      <c r="D2017" s="80">
        <v>75708229</v>
      </c>
      <c r="E2017" s="80">
        <v>45626</v>
      </c>
      <c r="F2017" s="80">
        <v>1927</v>
      </c>
      <c r="G2017" s="80">
        <v>1424</v>
      </c>
      <c r="H2017" s="80">
        <v>503</v>
      </c>
      <c r="I2017" s="80">
        <v>0.26100000000000001</v>
      </c>
      <c r="J2017" s="80" t="s">
        <v>439</v>
      </c>
      <c r="K2017" s="80">
        <v>741</v>
      </c>
      <c r="L2017" s="80">
        <v>0.745</v>
      </c>
      <c r="M2017" s="80">
        <v>367</v>
      </c>
      <c r="N2017" s="80">
        <v>0.496</v>
      </c>
    </row>
    <row r="2018" spans="1:14" ht="15.75" customHeight="1">
      <c r="A2018" s="80" t="s">
        <v>41</v>
      </c>
      <c r="B2018" s="80" t="s">
        <v>442</v>
      </c>
      <c r="C2018" s="80">
        <v>90774226</v>
      </c>
      <c r="D2018" s="80">
        <v>91233182</v>
      </c>
      <c r="E2018" s="80">
        <v>458957</v>
      </c>
      <c r="F2018" s="80">
        <v>683</v>
      </c>
      <c r="G2018" s="80">
        <v>175</v>
      </c>
      <c r="H2018" s="80">
        <v>508</v>
      </c>
      <c r="I2018" s="80">
        <v>0.74399999999999999</v>
      </c>
      <c r="J2018" s="80" t="s">
        <v>439</v>
      </c>
      <c r="K2018" s="80">
        <v>12</v>
      </c>
      <c r="L2018" s="80">
        <v>0.41699999999999998</v>
      </c>
      <c r="M2018" s="80">
        <v>9</v>
      </c>
      <c r="N2018" s="80">
        <v>0.66700000000000004</v>
      </c>
    </row>
    <row r="2019" spans="1:14" ht="15.75" customHeight="1">
      <c r="A2019" s="80" t="s">
        <v>41</v>
      </c>
      <c r="B2019" s="80" t="s">
        <v>442</v>
      </c>
      <c r="C2019" s="80">
        <v>91556113</v>
      </c>
      <c r="D2019" s="80">
        <v>93655363</v>
      </c>
      <c r="E2019" s="80">
        <v>2099251</v>
      </c>
      <c r="F2019" s="80">
        <v>608</v>
      </c>
      <c r="G2019" s="80">
        <v>49</v>
      </c>
      <c r="H2019" s="80">
        <v>559</v>
      </c>
      <c r="I2019" s="80">
        <v>0.91900000000000004</v>
      </c>
      <c r="J2019" s="80" t="s">
        <v>440</v>
      </c>
      <c r="K2019" s="80">
        <v>0</v>
      </c>
      <c r="L2019" s="80" t="s">
        <v>201</v>
      </c>
      <c r="M2019" s="80">
        <v>18</v>
      </c>
      <c r="N2019" s="80">
        <v>0.61099999999999999</v>
      </c>
    </row>
    <row r="2020" spans="1:14" ht="15.75" customHeight="1">
      <c r="A2020" s="80" t="s">
        <v>41</v>
      </c>
      <c r="B2020" s="80" t="s">
        <v>442</v>
      </c>
      <c r="C2020" s="80">
        <v>187418671</v>
      </c>
      <c r="D2020" s="80">
        <v>187425934</v>
      </c>
      <c r="E2020" s="80">
        <v>7264</v>
      </c>
      <c r="F2020" s="80">
        <v>46</v>
      </c>
      <c r="G2020" s="80">
        <v>0</v>
      </c>
      <c r="H2020" s="80">
        <v>46</v>
      </c>
      <c r="I2020" s="80">
        <v>1</v>
      </c>
      <c r="J2020" s="80" t="s">
        <v>201</v>
      </c>
      <c r="K2020" s="80">
        <v>0</v>
      </c>
      <c r="L2020" s="80" t="s">
        <v>201</v>
      </c>
      <c r="M2020" s="80">
        <v>5</v>
      </c>
      <c r="N2020" s="80">
        <v>0.2</v>
      </c>
    </row>
    <row r="2021" spans="1:14" ht="15.75" customHeight="1">
      <c r="A2021" s="80" t="s">
        <v>41</v>
      </c>
      <c r="B2021" s="80" t="s">
        <v>442</v>
      </c>
      <c r="C2021" s="80">
        <v>195615104</v>
      </c>
      <c r="D2021" s="80">
        <v>195996875</v>
      </c>
      <c r="E2021" s="80">
        <v>381772</v>
      </c>
      <c r="F2021" s="80">
        <v>9539</v>
      </c>
      <c r="G2021" s="80">
        <v>1015</v>
      </c>
      <c r="H2021" s="80">
        <v>8524</v>
      </c>
      <c r="I2021" s="80">
        <v>0.89400000000000002</v>
      </c>
      <c r="J2021" s="80" t="s">
        <v>440</v>
      </c>
      <c r="K2021" s="80">
        <v>84</v>
      </c>
      <c r="L2021" s="80">
        <v>0.5</v>
      </c>
      <c r="M2021" s="80">
        <v>1147</v>
      </c>
      <c r="N2021" s="80">
        <v>0.50700000000000001</v>
      </c>
    </row>
    <row r="2022" spans="1:14" ht="15.75" customHeight="1">
      <c r="A2022" s="80" t="s">
        <v>41</v>
      </c>
      <c r="B2022" s="80" t="s">
        <v>347</v>
      </c>
      <c r="C2022" s="80">
        <v>1000</v>
      </c>
      <c r="D2022" s="80">
        <v>68333</v>
      </c>
      <c r="E2022" s="80">
        <v>67334</v>
      </c>
      <c r="F2022" s="80">
        <v>924</v>
      </c>
      <c r="G2022" s="80">
        <v>596</v>
      </c>
      <c r="H2022" s="80">
        <v>328</v>
      </c>
      <c r="I2022" s="80">
        <v>0.35499999999999998</v>
      </c>
      <c r="J2022" s="80" t="s">
        <v>439</v>
      </c>
      <c r="K2022" s="80">
        <v>17</v>
      </c>
      <c r="L2022" s="80">
        <v>0.52900000000000003</v>
      </c>
      <c r="M2022" s="80">
        <v>1</v>
      </c>
      <c r="N2022" s="80">
        <v>1</v>
      </c>
    </row>
    <row r="2023" spans="1:14" ht="15.75" customHeight="1">
      <c r="A2023" s="80" t="s">
        <v>41</v>
      </c>
      <c r="B2023" s="80" t="s">
        <v>347</v>
      </c>
      <c r="C2023" s="80">
        <v>9074169</v>
      </c>
      <c r="D2023" s="80">
        <v>9090335</v>
      </c>
      <c r="E2023" s="80">
        <v>16167</v>
      </c>
      <c r="F2023" s="80">
        <v>472</v>
      </c>
      <c r="G2023" s="80">
        <v>309</v>
      </c>
      <c r="H2023" s="80">
        <v>163</v>
      </c>
      <c r="I2023" s="80">
        <v>0.34499999999999997</v>
      </c>
      <c r="J2023" s="80" t="s">
        <v>439</v>
      </c>
      <c r="K2023" s="80">
        <v>110</v>
      </c>
      <c r="L2023" s="80">
        <v>0.40899999999999997</v>
      </c>
      <c r="M2023" s="80">
        <v>55</v>
      </c>
      <c r="N2023" s="80">
        <v>1</v>
      </c>
    </row>
    <row r="2024" spans="1:14" ht="15.75" customHeight="1">
      <c r="A2024" s="80" t="s">
        <v>41</v>
      </c>
      <c r="B2024" s="80" t="s">
        <v>347</v>
      </c>
      <c r="C2024" s="80">
        <v>49090777</v>
      </c>
      <c r="D2024" s="80">
        <v>49162839</v>
      </c>
      <c r="E2024" s="80">
        <v>72063</v>
      </c>
      <c r="F2024" s="80">
        <v>49811</v>
      </c>
      <c r="G2024" s="80">
        <v>26050</v>
      </c>
      <c r="H2024" s="80">
        <v>23761</v>
      </c>
      <c r="I2024" s="80">
        <v>0.47699999999999998</v>
      </c>
      <c r="J2024" s="80" t="s">
        <v>439</v>
      </c>
      <c r="K2024" s="80">
        <v>2205</v>
      </c>
      <c r="L2024" s="80">
        <v>0.378</v>
      </c>
      <c r="M2024" s="80">
        <v>2061</v>
      </c>
      <c r="N2024" s="80">
        <v>0.40799999999999997</v>
      </c>
    </row>
    <row r="2025" spans="1:14" ht="15.75" customHeight="1">
      <c r="A2025" s="80" t="s">
        <v>41</v>
      </c>
      <c r="B2025" s="80" t="s">
        <v>347</v>
      </c>
      <c r="C2025" s="80">
        <v>49199875</v>
      </c>
      <c r="D2025" s="80">
        <v>49273459</v>
      </c>
      <c r="E2025" s="80">
        <v>73585</v>
      </c>
      <c r="F2025" s="80">
        <v>2849</v>
      </c>
      <c r="G2025" s="80">
        <v>1992</v>
      </c>
      <c r="H2025" s="80">
        <v>857</v>
      </c>
      <c r="I2025" s="80">
        <v>0.30099999999999999</v>
      </c>
      <c r="J2025" s="80" t="s">
        <v>439</v>
      </c>
      <c r="K2025" s="80">
        <v>979</v>
      </c>
      <c r="L2025" s="80">
        <v>0.41299999999999998</v>
      </c>
      <c r="M2025" s="80">
        <v>367</v>
      </c>
      <c r="N2025" s="80">
        <v>0.69199999999999995</v>
      </c>
    </row>
    <row r="2026" spans="1:14" ht="15.75" customHeight="1">
      <c r="A2026" s="80" t="s">
        <v>41</v>
      </c>
      <c r="B2026" s="80" t="s">
        <v>347</v>
      </c>
      <c r="C2026" s="80">
        <v>49285335</v>
      </c>
      <c r="D2026" s="80">
        <v>49289788</v>
      </c>
      <c r="E2026" s="80">
        <v>4454</v>
      </c>
      <c r="F2026" s="80">
        <v>110</v>
      </c>
      <c r="G2026" s="80">
        <v>53</v>
      </c>
      <c r="H2026" s="80">
        <v>57</v>
      </c>
      <c r="I2026" s="80">
        <v>0.51800000000000002</v>
      </c>
      <c r="J2026" s="80" t="s">
        <v>439</v>
      </c>
      <c r="K2026" s="80">
        <v>0</v>
      </c>
      <c r="L2026" s="80" t="s">
        <v>201</v>
      </c>
      <c r="M2026" s="80">
        <v>0</v>
      </c>
      <c r="N2026" s="80" t="s">
        <v>201</v>
      </c>
    </row>
    <row r="2027" spans="1:14" ht="15.75" customHeight="1">
      <c r="A2027" s="80" t="s">
        <v>41</v>
      </c>
      <c r="B2027" s="80" t="s">
        <v>347</v>
      </c>
      <c r="C2027" s="80">
        <v>49290309</v>
      </c>
      <c r="D2027" s="80">
        <v>49336925</v>
      </c>
      <c r="E2027" s="80">
        <v>46617</v>
      </c>
      <c r="F2027" s="80">
        <v>1335</v>
      </c>
      <c r="G2027" s="80">
        <v>700</v>
      </c>
      <c r="H2027" s="80">
        <v>635</v>
      </c>
      <c r="I2027" s="80">
        <v>0.47599999999999998</v>
      </c>
      <c r="J2027" s="80" t="s">
        <v>439</v>
      </c>
      <c r="K2027" s="80">
        <v>47</v>
      </c>
      <c r="L2027" s="80">
        <v>0.44700000000000001</v>
      </c>
      <c r="M2027" s="80">
        <v>44</v>
      </c>
      <c r="N2027" s="80">
        <v>0.56799999999999995</v>
      </c>
    </row>
    <row r="2028" spans="1:14" ht="15.75" customHeight="1">
      <c r="A2028" s="80" t="s">
        <v>41</v>
      </c>
      <c r="B2028" s="80" t="s">
        <v>347</v>
      </c>
      <c r="C2028" s="80">
        <v>49486924</v>
      </c>
      <c r="D2028" s="80">
        <v>49711962</v>
      </c>
      <c r="E2028" s="80">
        <v>225039</v>
      </c>
      <c r="F2028" s="80">
        <v>16885</v>
      </c>
      <c r="G2028" s="80">
        <v>8523</v>
      </c>
      <c r="H2028" s="80">
        <v>8362</v>
      </c>
      <c r="I2028" s="80">
        <v>0.495</v>
      </c>
      <c r="J2028" s="80" t="s">
        <v>439</v>
      </c>
      <c r="K2028" s="80">
        <v>434</v>
      </c>
      <c r="L2028" s="80">
        <v>0.318</v>
      </c>
      <c r="M2028" s="80">
        <v>410</v>
      </c>
      <c r="N2028" s="80">
        <v>0.373</v>
      </c>
    </row>
    <row r="2029" spans="1:14" ht="15.75" customHeight="1">
      <c r="A2029" s="80" t="s">
        <v>41</v>
      </c>
      <c r="B2029" s="80" t="s">
        <v>347</v>
      </c>
      <c r="C2029" s="80">
        <v>87926057</v>
      </c>
      <c r="D2029" s="80">
        <v>87937206</v>
      </c>
      <c r="E2029" s="80">
        <v>11150</v>
      </c>
      <c r="F2029" s="80">
        <v>112</v>
      </c>
      <c r="G2029" s="80">
        <v>0</v>
      </c>
      <c r="H2029" s="80">
        <v>112</v>
      </c>
      <c r="I2029" s="80">
        <v>1</v>
      </c>
      <c r="J2029" s="80" t="s">
        <v>440</v>
      </c>
      <c r="K2029" s="80">
        <v>0</v>
      </c>
      <c r="L2029" s="80" t="s">
        <v>201</v>
      </c>
      <c r="M2029" s="80">
        <v>35</v>
      </c>
      <c r="N2029" s="80">
        <v>0.54300000000000004</v>
      </c>
    </row>
    <row r="2030" spans="1:14" ht="15.75" customHeight="1">
      <c r="A2030" s="80" t="s">
        <v>41</v>
      </c>
      <c r="B2030" s="80" t="s">
        <v>347</v>
      </c>
      <c r="C2030" s="80">
        <v>190105594</v>
      </c>
      <c r="D2030" s="80">
        <v>190204556</v>
      </c>
      <c r="E2030" s="80">
        <v>98963</v>
      </c>
      <c r="F2030" s="80">
        <v>4385</v>
      </c>
      <c r="G2030" s="80">
        <v>2373</v>
      </c>
      <c r="H2030" s="80">
        <v>2012</v>
      </c>
      <c r="I2030" s="80">
        <v>0.45900000000000002</v>
      </c>
      <c r="J2030" s="80" t="s">
        <v>439</v>
      </c>
      <c r="K2030" s="80">
        <v>1645</v>
      </c>
      <c r="L2030" s="80">
        <v>0.64700000000000002</v>
      </c>
      <c r="M2030" s="80">
        <v>1423</v>
      </c>
      <c r="N2030" s="80">
        <v>0.623</v>
      </c>
    </row>
    <row r="2031" spans="1:14" ht="15.75" customHeight="1">
      <c r="A2031" s="80" t="s">
        <v>41</v>
      </c>
      <c r="B2031" s="80" t="s">
        <v>443</v>
      </c>
      <c r="C2031" s="80">
        <v>10000</v>
      </c>
      <c r="D2031" s="80">
        <v>11705</v>
      </c>
      <c r="E2031" s="80">
        <v>1706</v>
      </c>
      <c r="F2031" s="80">
        <v>216</v>
      </c>
      <c r="G2031" s="80">
        <v>118</v>
      </c>
      <c r="H2031" s="80">
        <v>98</v>
      </c>
      <c r="I2031" s="80">
        <v>0.45400000000000001</v>
      </c>
      <c r="J2031" s="80" t="s">
        <v>439</v>
      </c>
      <c r="K2031" s="80">
        <v>0</v>
      </c>
      <c r="L2031" s="80" t="s">
        <v>201</v>
      </c>
      <c r="M2031" s="80">
        <v>0</v>
      </c>
      <c r="N2031" s="80" t="s">
        <v>201</v>
      </c>
    </row>
    <row r="2032" spans="1:14" ht="15.75" customHeight="1">
      <c r="A2032" s="80" t="s">
        <v>41</v>
      </c>
      <c r="B2032" s="80" t="s">
        <v>443</v>
      </c>
      <c r="C2032" s="80">
        <v>17517528</v>
      </c>
      <c r="D2032" s="80">
        <v>17599315</v>
      </c>
      <c r="E2032" s="80">
        <v>81788</v>
      </c>
      <c r="F2032" s="80">
        <v>668</v>
      </c>
      <c r="G2032" s="80">
        <v>409</v>
      </c>
      <c r="H2032" s="80">
        <v>259</v>
      </c>
      <c r="I2032" s="80">
        <v>0.38800000000000001</v>
      </c>
      <c r="J2032" s="80" t="s">
        <v>439</v>
      </c>
      <c r="K2032" s="80">
        <v>2</v>
      </c>
      <c r="L2032" s="80">
        <v>0.5</v>
      </c>
      <c r="M2032" s="80">
        <v>0</v>
      </c>
      <c r="N2032" s="80" t="s">
        <v>201</v>
      </c>
    </row>
    <row r="2033" spans="1:14" ht="15.75" customHeight="1">
      <c r="A2033" s="80" t="s">
        <v>41</v>
      </c>
      <c r="B2033" s="80" t="s">
        <v>443</v>
      </c>
      <c r="C2033" s="80">
        <v>46485900</v>
      </c>
      <c r="D2033" s="80">
        <v>46565431</v>
      </c>
      <c r="E2033" s="80">
        <v>79532</v>
      </c>
      <c r="F2033" s="80">
        <v>353</v>
      </c>
      <c r="G2033" s="80">
        <v>86</v>
      </c>
      <c r="H2033" s="80">
        <v>267</v>
      </c>
      <c r="I2033" s="80">
        <v>0.75600000000000001</v>
      </c>
      <c r="J2033" s="80" t="s">
        <v>439</v>
      </c>
      <c r="K2033" s="80">
        <v>0</v>
      </c>
      <c r="L2033" s="80" t="s">
        <v>201</v>
      </c>
      <c r="M2033" s="80">
        <v>1</v>
      </c>
      <c r="N2033" s="80">
        <v>0</v>
      </c>
    </row>
    <row r="2034" spans="1:14" ht="15.75" customHeight="1">
      <c r="A2034" s="80" t="s">
        <v>41</v>
      </c>
      <c r="B2034" s="80" t="s">
        <v>443</v>
      </c>
      <c r="C2034" s="80">
        <v>46796985</v>
      </c>
      <c r="D2034" s="80">
        <v>47106324</v>
      </c>
      <c r="E2034" s="80">
        <v>309340</v>
      </c>
      <c r="F2034" s="80">
        <v>481</v>
      </c>
      <c r="G2034" s="80">
        <v>245</v>
      </c>
      <c r="H2034" s="80">
        <v>236</v>
      </c>
      <c r="I2034" s="80">
        <v>0.49099999999999999</v>
      </c>
      <c r="J2034" s="80" t="s">
        <v>439</v>
      </c>
      <c r="K2034" s="80">
        <v>12</v>
      </c>
      <c r="L2034" s="80">
        <v>0.5</v>
      </c>
      <c r="M2034" s="80">
        <v>17</v>
      </c>
      <c r="N2034" s="80">
        <v>0.29399999999999998</v>
      </c>
    </row>
    <row r="2035" spans="1:14" ht="15.75" customHeight="1">
      <c r="A2035" s="80" t="s">
        <v>41</v>
      </c>
      <c r="B2035" s="80" t="s">
        <v>443</v>
      </c>
      <c r="C2035" s="80">
        <v>47107327</v>
      </c>
      <c r="D2035" s="80">
        <v>47152912</v>
      </c>
      <c r="E2035" s="80">
        <v>45586</v>
      </c>
      <c r="F2035" s="80">
        <v>431</v>
      </c>
      <c r="G2035" s="80">
        <v>11</v>
      </c>
      <c r="H2035" s="80">
        <v>420</v>
      </c>
      <c r="I2035" s="80">
        <v>0.97399999999999998</v>
      </c>
      <c r="J2035" s="80" t="s">
        <v>440</v>
      </c>
      <c r="K2035" s="80">
        <v>2</v>
      </c>
      <c r="L2035" s="80">
        <v>1</v>
      </c>
      <c r="M2035" s="80">
        <v>55</v>
      </c>
      <c r="N2035" s="80">
        <v>0.61799999999999999</v>
      </c>
    </row>
    <row r="2036" spans="1:14" ht="15.75" customHeight="1">
      <c r="A2036" s="80" t="s">
        <v>41</v>
      </c>
      <c r="B2036" s="80" t="s">
        <v>443</v>
      </c>
      <c r="C2036" s="80">
        <v>49599404</v>
      </c>
      <c r="D2036" s="80">
        <v>49603108</v>
      </c>
      <c r="E2036" s="80">
        <v>3705</v>
      </c>
      <c r="F2036" s="80">
        <v>20313</v>
      </c>
      <c r="G2036" s="80">
        <v>10125</v>
      </c>
      <c r="H2036" s="80">
        <v>10188</v>
      </c>
      <c r="I2036" s="80">
        <v>0.502</v>
      </c>
      <c r="J2036" s="80" t="s">
        <v>439</v>
      </c>
      <c r="K2036" s="80">
        <v>0</v>
      </c>
      <c r="L2036" s="80" t="s">
        <v>201</v>
      </c>
      <c r="M2036" s="80">
        <v>1</v>
      </c>
      <c r="N2036" s="80">
        <v>1</v>
      </c>
    </row>
    <row r="2037" spans="1:14" ht="15.75" customHeight="1">
      <c r="A2037" s="80" t="s">
        <v>41</v>
      </c>
      <c r="B2037" s="80" t="s">
        <v>443</v>
      </c>
      <c r="C2037" s="80">
        <v>49610642</v>
      </c>
      <c r="D2037" s="80">
        <v>49646313</v>
      </c>
      <c r="E2037" s="80">
        <v>35672</v>
      </c>
      <c r="F2037" s="80">
        <v>56</v>
      </c>
      <c r="G2037" s="80">
        <v>5</v>
      </c>
      <c r="H2037" s="80">
        <v>51</v>
      </c>
      <c r="I2037" s="80">
        <v>0.91100000000000003</v>
      </c>
      <c r="J2037" s="80" t="s">
        <v>440</v>
      </c>
      <c r="K2037" s="80">
        <v>0</v>
      </c>
      <c r="L2037" s="80" t="s">
        <v>201</v>
      </c>
      <c r="M2037" s="80">
        <v>0</v>
      </c>
      <c r="N2037" s="80" t="s">
        <v>201</v>
      </c>
    </row>
    <row r="2038" spans="1:14" ht="15.75" customHeight="1">
      <c r="A2038" s="80" t="s">
        <v>41</v>
      </c>
      <c r="B2038" s="80" t="s">
        <v>443</v>
      </c>
      <c r="C2038" s="80">
        <v>49656261</v>
      </c>
      <c r="D2038" s="80">
        <v>50059808</v>
      </c>
      <c r="E2038" s="80">
        <v>403548</v>
      </c>
      <c r="F2038" s="80">
        <v>27492</v>
      </c>
      <c r="G2038" s="80">
        <v>15750</v>
      </c>
      <c r="H2038" s="80">
        <v>11742</v>
      </c>
      <c r="I2038" s="80">
        <v>0.42699999999999999</v>
      </c>
      <c r="J2038" s="80" t="s">
        <v>439</v>
      </c>
      <c r="K2038" s="80">
        <v>1764</v>
      </c>
      <c r="L2038" s="80">
        <v>0.83099999999999996</v>
      </c>
      <c r="M2038" s="80">
        <v>924</v>
      </c>
      <c r="N2038" s="80">
        <v>0.82399999999999995</v>
      </c>
    </row>
    <row r="2039" spans="1:14" ht="15.75" customHeight="1">
      <c r="A2039" s="80" t="s">
        <v>41</v>
      </c>
      <c r="B2039" s="80" t="s">
        <v>443</v>
      </c>
      <c r="C2039" s="80">
        <v>64470811</v>
      </c>
      <c r="D2039" s="80">
        <v>64477818</v>
      </c>
      <c r="E2039" s="80">
        <v>7008</v>
      </c>
      <c r="F2039" s="80">
        <v>134</v>
      </c>
      <c r="G2039" s="80">
        <v>66</v>
      </c>
      <c r="H2039" s="80">
        <v>68</v>
      </c>
      <c r="I2039" s="80">
        <v>0.50700000000000001</v>
      </c>
      <c r="J2039" s="80" t="s">
        <v>439</v>
      </c>
      <c r="K2039" s="80">
        <v>4</v>
      </c>
      <c r="L2039" s="80">
        <v>1</v>
      </c>
      <c r="M2039" s="80">
        <v>10</v>
      </c>
      <c r="N2039" s="80">
        <v>0</v>
      </c>
    </row>
    <row r="2040" spans="1:14" ht="15.75" customHeight="1">
      <c r="A2040" s="80" t="s">
        <v>41</v>
      </c>
      <c r="B2040" s="80" t="s">
        <v>443</v>
      </c>
      <c r="C2040" s="80">
        <v>69526434</v>
      </c>
      <c r="D2040" s="80">
        <v>71459934</v>
      </c>
      <c r="E2040" s="80">
        <v>1933501</v>
      </c>
      <c r="F2040" s="80">
        <v>2106</v>
      </c>
      <c r="G2040" s="80">
        <v>1650</v>
      </c>
      <c r="H2040" s="80">
        <v>456</v>
      </c>
      <c r="I2040" s="80">
        <v>0.217</v>
      </c>
      <c r="J2040" s="80" t="s">
        <v>439</v>
      </c>
      <c r="K2040" s="80">
        <v>132</v>
      </c>
      <c r="L2040" s="80">
        <v>0.42399999999999999</v>
      </c>
      <c r="M2040" s="80">
        <v>29</v>
      </c>
      <c r="N2040" s="80">
        <v>0.82799999999999996</v>
      </c>
    </row>
    <row r="2041" spans="1:14" ht="15.75" customHeight="1">
      <c r="A2041" s="80" t="s">
        <v>41</v>
      </c>
      <c r="B2041" s="80" t="s">
        <v>443</v>
      </c>
      <c r="C2041" s="80">
        <v>175908638</v>
      </c>
      <c r="D2041" s="80">
        <v>176046484</v>
      </c>
      <c r="E2041" s="80">
        <v>137847</v>
      </c>
      <c r="F2041" s="80">
        <v>1858</v>
      </c>
      <c r="G2041" s="80">
        <v>1248</v>
      </c>
      <c r="H2041" s="80">
        <v>610</v>
      </c>
      <c r="I2041" s="80">
        <v>0.32800000000000001</v>
      </c>
      <c r="J2041" s="80" t="s">
        <v>439</v>
      </c>
      <c r="K2041" s="80">
        <v>205</v>
      </c>
      <c r="L2041" s="80">
        <v>0.45400000000000001</v>
      </c>
      <c r="M2041" s="80">
        <v>92</v>
      </c>
      <c r="N2041" s="80">
        <v>0.40200000000000002</v>
      </c>
    </row>
    <row r="2042" spans="1:14" ht="15.75" customHeight="1">
      <c r="A2042" s="80" t="s">
        <v>41</v>
      </c>
      <c r="B2042" s="80" t="s">
        <v>443</v>
      </c>
      <c r="C2042" s="80">
        <v>179637595</v>
      </c>
      <c r="D2042" s="80">
        <v>179655579</v>
      </c>
      <c r="E2042" s="80">
        <v>17985</v>
      </c>
      <c r="F2042" s="80">
        <v>462</v>
      </c>
      <c r="G2042" s="80">
        <v>17</v>
      </c>
      <c r="H2042" s="80">
        <v>445</v>
      </c>
      <c r="I2042" s="80">
        <v>0.96299999999999997</v>
      </c>
      <c r="J2042" s="80" t="s">
        <v>440</v>
      </c>
      <c r="K2042" s="80">
        <v>4</v>
      </c>
      <c r="L2042" s="80">
        <v>0.25</v>
      </c>
      <c r="M2042" s="80">
        <v>51</v>
      </c>
      <c r="N2042" s="80">
        <v>0.52900000000000003</v>
      </c>
    </row>
    <row r="2043" spans="1:14" ht="15.75" customHeight="1">
      <c r="A2043" s="80" t="s">
        <v>41</v>
      </c>
      <c r="B2043" s="80" t="s">
        <v>444</v>
      </c>
      <c r="C2043" s="80">
        <v>259723</v>
      </c>
      <c r="D2043" s="80">
        <v>386196</v>
      </c>
      <c r="E2043" s="80">
        <v>126474</v>
      </c>
      <c r="F2043" s="80">
        <v>6515</v>
      </c>
      <c r="G2043" s="80">
        <v>4775</v>
      </c>
      <c r="H2043" s="80">
        <v>1740</v>
      </c>
      <c r="I2043" s="80">
        <v>0.26700000000000002</v>
      </c>
      <c r="J2043" s="80" t="s">
        <v>439</v>
      </c>
      <c r="K2043" s="80">
        <v>622</v>
      </c>
      <c r="L2043" s="80">
        <v>0.33300000000000002</v>
      </c>
      <c r="M2043" s="80">
        <v>212</v>
      </c>
      <c r="N2043" s="80">
        <v>0.78800000000000003</v>
      </c>
    </row>
    <row r="2044" spans="1:14" ht="15.75" customHeight="1">
      <c r="A2044" s="80" t="s">
        <v>41</v>
      </c>
      <c r="B2044" s="80" t="s">
        <v>444</v>
      </c>
      <c r="C2044" s="80">
        <v>26738682</v>
      </c>
      <c r="D2044" s="80">
        <v>26763103</v>
      </c>
      <c r="E2044" s="80">
        <v>24422</v>
      </c>
      <c r="F2044" s="80">
        <v>877</v>
      </c>
      <c r="G2044" s="80">
        <v>422</v>
      </c>
      <c r="H2044" s="80">
        <v>455</v>
      </c>
      <c r="I2044" s="80">
        <v>0.51900000000000002</v>
      </c>
      <c r="J2044" s="80" t="s">
        <v>439</v>
      </c>
      <c r="K2044" s="80">
        <v>0</v>
      </c>
      <c r="L2044" s="80" t="s">
        <v>201</v>
      </c>
      <c r="M2044" s="80">
        <v>3</v>
      </c>
      <c r="N2044" s="80">
        <v>0.33300000000000002</v>
      </c>
    </row>
    <row r="2045" spans="1:14" ht="15.75" customHeight="1">
      <c r="A2045" s="80" t="s">
        <v>41</v>
      </c>
      <c r="B2045" s="80" t="s">
        <v>444</v>
      </c>
      <c r="C2045" s="80">
        <v>106721120</v>
      </c>
      <c r="D2045" s="80">
        <v>106724318</v>
      </c>
      <c r="E2045" s="80">
        <v>3199</v>
      </c>
      <c r="F2045" s="80">
        <v>60</v>
      </c>
      <c r="G2045" s="80">
        <v>21</v>
      </c>
      <c r="H2045" s="80">
        <v>39</v>
      </c>
      <c r="I2045" s="80">
        <v>0.65</v>
      </c>
      <c r="J2045" s="80" t="s">
        <v>439</v>
      </c>
      <c r="K2045" s="80">
        <v>13</v>
      </c>
      <c r="L2045" s="80">
        <v>0.46200000000000002</v>
      </c>
      <c r="M2045" s="80">
        <v>0</v>
      </c>
      <c r="N2045" s="80" t="s">
        <v>201</v>
      </c>
    </row>
    <row r="2046" spans="1:14" ht="15.75" customHeight="1">
      <c r="A2046" s="80" t="s">
        <v>41</v>
      </c>
      <c r="B2046" s="80" t="s">
        <v>444</v>
      </c>
      <c r="C2046" s="80">
        <v>170697957</v>
      </c>
      <c r="D2046" s="80">
        <v>170745980</v>
      </c>
      <c r="E2046" s="80">
        <v>48024</v>
      </c>
      <c r="F2046" s="80">
        <v>250</v>
      </c>
      <c r="G2046" s="80">
        <v>135</v>
      </c>
      <c r="H2046" s="80">
        <v>115</v>
      </c>
      <c r="I2046" s="80">
        <v>0.46</v>
      </c>
      <c r="J2046" s="80" t="s">
        <v>439</v>
      </c>
      <c r="K2046" s="80">
        <v>19</v>
      </c>
      <c r="L2046" s="80">
        <v>0.78900000000000003</v>
      </c>
      <c r="M2046" s="80">
        <v>11</v>
      </c>
      <c r="N2046" s="80">
        <v>0.72699999999999998</v>
      </c>
    </row>
    <row r="2047" spans="1:14" ht="15.75" customHeight="1">
      <c r="A2047" s="80" t="s">
        <v>41</v>
      </c>
      <c r="B2047" s="80" t="s">
        <v>445</v>
      </c>
      <c r="C2047" s="80">
        <v>5906707</v>
      </c>
      <c r="D2047" s="80">
        <v>5978872</v>
      </c>
      <c r="E2047" s="80">
        <v>72166</v>
      </c>
      <c r="F2047" s="80">
        <v>468</v>
      </c>
      <c r="G2047" s="80">
        <v>312</v>
      </c>
      <c r="H2047" s="80">
        <v>156</v>
      </c>
      <c r="I2047" s="80">
        <v>0.33300000000000002</v>
      </c>
      <c r="J2047" s="80" t="s">
        <v>439</v>
      </c>
      <c r="K2047" s="80">
        <v>26</v>
      </c>
      <c r="L2047" s="80">
        <v>0.308</v>
      </c>
      <c r="M2047" s="80">
        <v>7</v>
      </c>
      <c r="N2047" s="80">
        <v>0.14299999999999999</v>
      </c>
    </row>
    <row r="2048" spans="1:14" ht="15.75" customHeight="1">
      <c r="A2048" s="80" t="s">
        <v>41</v>
      </c>
      <c r="B2048" s="80" t="s">
        <v>445</v>
      </c>
      <c r="C2048" s="80">
        <v>6747086</v>
      </c>
      <c r="D2048" s="80">
        <v>6826502</v>
      </c>
      <c r="E2048" s="80">
        <v>79417</v>
      </c>
      <c r="F2048" s="80">
        <v>513</v>
      </c>
      <c r="G2048" s="80">
        <v>378</v>
      </c>
      <c r="H2048" s="80">
        <v>135</v>
      </c>
      <c r="I2048" s="80">
        <v>0.26300000000000001</v>
      </c>
      <c r="J2048" s="80" t="s">
        <v>439</v>
      </c>
      <c r="K2048" s="80">
        <v>30</v>
      </c>
      <c r="L2048" s="80">
        <v>0.56699999999999995</v>
      </c>
      <c r="M2048" s="80">
        <v>7</v>
      </c>
      <c r="N2048" s="80">
        <v>0.42899999999999999</v>
      </c>
    </row>
    <row r="2049" spans="1:14" ht="15.75" customHeight="1">
      <c r="A2049" s="80" t="s">
        <v>41</v>
      </c>
      <c r="B2049" s="80" t="s">
        <v>445</v>
      </c>
      <c r="C2049" s="80">
        <v>54231737</v>
      </c>
      <c r="D2049" s="80">
        <v>54310875</v>
      </c>
      <c r="E2049" s="80">
        <v>79139</v>
      </c>
      <c r="F2049" s="80">
        <v>975</v>
      </c>
      <c r="G2049" s="80">
        <v>478</v>
      </c>
      <c r="H2049" s="80">
        <v>497</v>
      </c>
      <c r="I2049" s="80">
        <v>0.51</v>
      </c>
      <c r="J2049" s="80" t="s">
        <v>439</v>
      </c>
      <c r="K2049" s="80">
        <v>33</v>
      </c>
      <c r="L2049" s="80">
        <v>0.03</v>
      </c>
      <c r="M2049" s="80">
        <v>23</v>
      </c>
      <c r="N2049" s="80">
        <v>0.95699999999999996</v>
      </c>
    </row>
    <row r="2050" spans="1:14" ht="15.75" customHeight="1">
      <c r="A2050" s="80" t="s">
        <v>41</v>
      </c>
      <c r="B2050" s="80" t="s">
        <v>445</v>
      </c>
      <c r="C2050" s="80">
        <v>56937311</v>
      </c>
      <c r="D2050" s="80">
        <v>57086047</v>
      </c>
      <c r="E2050" s="80">
        <v>148737</v>
      </c>
      <c r="F2050" s="80">
        <v>1083</v>
      </c>
      <c r="G2050" s="80">
        <v>707</v>
      </c>
      <c r="H2050" s="80">
        <v>376</v>
      </c>
      <c r="I2050" s="80">
        <v>0.34699999999999998</v>
      </c>
      <c r="J2050" s="80" t="s">
        <v>439</v>
      </c>
      <c r="K2050" s="80">
        <v>35</v>
      </c>
      <c r="L2050" s="80">
        <v>0.17100000000000001</v>
      </c>
      <c r="M2050" s="80">
        <v>13</v>
      </c>
      <c r="N2050" s="80">
        <v>0.84599999999999997</v>
      </c>
    </row>
    <row r="2051" spans="1:14" ht="15.75" customHeight="1">
      <c r="A2051" s="80" t="s">
        <v>41</v>
      </c>
      <c r="B2051" s="80" t="s">
        <v>445</v>
      </c>
      <c r="C2051" s="80">
        <v>57617278</v>
      </c>
      <c r="D2051" s="80">
        <v>57637738</v>
      </c>
      <c r="E2051" s="80">
        <v>20461</v>
      </c>
      <c r="F2051" s="80">
        <v>111</v>
      </c>
      <c r="G2051" s="80">
        <v>64</v>
      </c>
      <c r="H2051" s="80">
        <v>47</v>
      </c>
      <c r="I2051" s="80">
        <v>0.42299999999999999</v>
      </c>
      <c r="J2051" s="80" t="s">
        <v>439</v>
      </c>
      <c r="K2051" s="80">
        <v>30</v>
      </c>
      <c r="L2051" s="80">
        <v>0.63300000000000001</v>
      </c>
      <c r="M2051" s="80">
        <v>22</v>
      </c>
      <c r="N2051" s="80">
        <v>0.45500000000000002</v>
      </c>
    </row>
    <row r="2052" spans="1:14" ht="15.75" customHeight="1">
      <c r="A2052" s="80" t="s">
        <v>41</v>
      </c>
      <c r="B2052" s="80" t="s">
        <v>445</v>
      </c>
      <c r="C2052" s="80">
        <v>57828086</v>
      </c>
      <c r="D2052" s="80">
        <v>57854620</v>
      </c>
      <c r="E2052" s="80">
        <v>26535</v>
      </c>
      <c r="F2052" s="80">
        <v>136</v>
      </c>
      <c r="G2052" s="80">
        <v>77</v>
      </c>
      <c r="H2052" s="80">
        <v>59</v>
      </c>
      <c r="I2052" s="80">
        <v>0.434</v>
      </c>
      <c r="J2052" s="80" t="s">
        <v>439</v>
      </c>
      <c r="K2052" s="80">
        <v>21</v>
      </c>
      <c r="L2052" s="80">
        <v>0.76200000000000001</v>
      </c>
      <c r="M2052" s="80">
        <v>16</v>
      </c>
      <c r="N2052" s="80">
        <v>0.5</v>
      </c>
    </row>
    <row r="2053" spans="1:14" ht="15.75" customHeight="1">
      <c r="A2053" s="80" t="s">
        <v>41</v>
      </c>
      <c r="B2053" s="80" t="s">
        <v>445</v>
      </c>
      <c r="C2053" s="80">
        <v>61283482</v>
      </c>
      <c r="D2053" s="80">
        <v>61324662</v>
      </c>
      <c r="E2053" s="80">
        <v>41181</v>
      </c>
      <c r="F2053" s="80">
        <v>45</v>
      </c>
      <c r="G2053" s="80">
        <v>22</v>
      </c>
      <c r="H2053" s="80">
        <v>23</v>
      </c>
      <c r="I2053" s="80">
        <v>0.51100000000000001</v>
      </c>
      <c r="J2053" s="80" t="s">
        <v>201</v>
      </c>
      <c r="K2053" s="80">
        <v>0</v>
      </c>
      <c r="L2053" s="80" t="s">
        <v>201</v>
      </c>
      <c r="M2053" s="80">
        <v>0</v>
      </c>
      <c r="N2053" s="80" t="s">
        <v>201</v>
      </c>
    </row>
    <row r="2054" spans="1:14" ht="15.75" customHeight="1">
      <c r="A2054" s="80" t="s">
        <v>41</v>
      </c>
      <c r="B2054" s="80" t="s">
        <v>445</v>
      </c>
      <c r="C2054" s="80">
        <v>62026837</v>
      </c>
      <c r="D2054" s="80">
        <v>62152593</v>
      </c>
      <c r="E2054" s="80">
        <v>125757</v>
      </c>
      <c r="F2054" s="80">
        <v>78</v>
      </c>
      <c r="G2054" s="80">
        <v>27</v>
      </c>
      <c r="H2054" s="80">
        <v>51</v>
      </c>
      <c r="I2054" s="80">
        <v>0.65400000000000003</v>
      </c>
      <c r="J2054" s="80" t="s">
        <v>439</v>
      </c>
      <c r="K2054" s="80">
        <v>0</v>
      </c>
      <c r="L2054" s="80" t="s">
        <v>201</v>
      </c>
      <c r="M2054" s="80">
        <v>3</v>
      </c>
      <c r="N2054" s="80">
        <v>0</v>
      </c>
    </row>
    <row r="2055" spans="1:14" ht="15.75" customHeight="1">
      <c r="A2055" s="80" t="s">
        <v>41</v>
      </c>
      <c r="B2055" s="80" t="s">
        <v>445</v>
      </c>
      <c r="C2055" s="80">
        <v>62156625</v>
      </c>
      <c r="D2055" s="80">
        <v>62233976</v>
      </c>
      <c r="E2055" s="80">
        <v>77352</v>
      </c>
      <c r="F2055" s="80">
        <v>408</v>
      </c>
      <c r="G2055" s="80">
        <v>24</v>
      </c>
      <c r="H2055" s="80">
        <v>384</v>
      </c>
      <c r="I2055" s="80">
        <v>0.94099999999999995</v>
      </c>
      <c r="J2055" s="80" t="s">
        <v>440</v>
      </c>
      <c r="K2055" s="80">
        <v>0</v>
      </c>
      <c r="L2055" s="80" t="s">
        <v>201</v>
      </c>
      <c r="M2055" s="80">
        <v>0</v>
      </c>
      <c r="N2055" s="80" t="s">
        <v>201</v>
      </c>
    </row>
    <row r="2056" spans="1:14" ht="15.75" customHeight="1">
      <c r="A2056" s="80" t="s">
        <v>41</v>
      </c>
      <c r="B2056" s="80" t="s">
        <v>445</v>
      </c>
      <c r="C2056" s="80">
        <v>62235565</v>
      </c>
      <c r="D2056" s="80">
        <v>62284297</v>
      </c>
      <c r="E2056" s="80">
        <v>48733</v>
      </c>
      <c r="F2056" s="80">
        <v>649</v>
      </c>
      <c r="G2056" s="80">
        <v>77</v>
      </c>
      <c r="H2056" s="80">
        <v>572</v>
      </c>
      <c r="I2056" s="80">
        <v>0.88100000000000001</v>
      </c>
      <c r="J2056" s="80" t="s">
        <v>440</v>
      </c>
      <c r="K2056" s="80">
        <v>44</v>
      </c>
      <c r="L2056" s="80">
        <v>0.93200000000000005</v>
      </c>
      <c r="M2056" s="80">
        <v>141</v>
      </c>
      <c r="N2056" s="80">
        <v>0.26200000000000001</v>
      </c>
    </row>
    <row r="2057" spans="1:14" ht="15.75" customHeight="1">
      <c r="A2057" s="80" t="s">
        <v>41</v>
      </c>
      <c r="B2057" s="80" t="s">
        <v>445</v>
      </c>
      <c r="C2057" s="80">
        <v>62291688</v>
      </c>
      <c r="D2057" s="80">
        <v>62373989</v>
      </c>
      <c r="E2057" s="80">
        <v>82302</v>
      </c>
      <c r="F2057" s="80">
        <v>1738</v>
      </c>
      <c r="G2057" s="80">
        <v>210</v>
      </c>
      <c r="H2057" s="80">
        <v>1528</v>
      </c>
      <c r="I2057" s="80">
        <v>0.879</v>
      </c>
      <c r="J2057" s="80" t="s">
        <v>440</v>
      </c>
      <c r="K2057" s="80">
        <v>79</v>
      </c>
      <c r="L2057" s="80">
        <v>0.97499999999999998</v>
      </c>
      <c r="M2057" s="80">
        <v>179</v>
      </c>
      <c r="N2057" s="80">
        <v>0.33</v>
      </c>
    </row>
    <row r="2058" spans="1:14" ht="15.75" customHeight="1">
      <c r="A2058" s="80" t="s">
        <v>41</v>
      </c>
      <c r="B2058" s="80" t="s">
        <v>445</v>
      </c>
      <c r="C2058" s="80">
        <v>62374090</v>
      </c>
      <c r="D2058" s="80">
        <v>62384564</v>
      </c>
      <c r="E2058" s="80">
        <v>10475</v>
      </c>
      <c r="F2058" s="80">
        <v>200</v>
      </c>
      <c r="G2058" s="80">
        <v>9</v>
      </c>
      <c r="H2058" s="80">
        <v>191</v>
      </c>
      <c r="I2058" s="80">
        <v>0.95499999999999996</v>
      </c>
      <c r="J2058" s="80" t="s">
        <v>440</v>
      </c>
      <c r="K2058" s="80">
        <v>0</v>
      </c>
      <c r="L2058" s="80" t="s">
        <v>201</v>
      </c>
      <c r="M2058" s="80">
        <v>5</v>
      </c>
      <c r="N2058" s="80">
        <v>0.8</v>
      </c>
    </row>
    <row r="2059" spans="1:14" ht="15.75" customHeight="1">
      <c r="A2059" s="80" t="s">
        <v>41</v>
      </c>
      <c r="B2059" s="80" t="s">
        <v>445</v>
      </c>
      <c r="C2059" s="80">
        <v>62384853</v>
      </c>
      <c r="D2059" s="80">
        <v>62408568</v>
      </c>
      <c r="E2059" s="80">
        <v>23716</v>
      </c>
      <c r="F2059" s="80">
        <v>570</v>
      </c>
      <c r="G2059" s="80">
        <v>301</v>
      </c>
      <c r="H2059" s="80">
        <v>269</v>
      </c>
      <c r="I2059" s="80">
        <v>0.47199999999999998</v>
      </c>
      <c r="J2059" s="80" t="s">
        <v>439</v>
      </c>
      <c r="K2059" s="80">
        <v>0</v>
      </c>
      <c r="L2059" s="80" t="s">
        <v>201</v>
      </c>
      <c r="M2059" s="80">
        <v>0</v>
      </c>
      <c r="N2059" s="80" t="s">
        <v>201</v>
      </c>
    </row>
    <row r="2060" spans="1:14" ht="15.75" customHeight="1">
      <c r="A2060" s="80" t="s">
        <v>41</v>
      </c>
      <c r="B2060" s="80" t="s">
        <v>445</v>
      </c>
      <c r="C2060" s="80">
        <v>62408577</v>
      </c>
      <c r="D2060" s="80">
        <v>62456778</v>
      </c>
      <c r="E2060" s="80">
        <v>48202</v>
      </c>
      <c r="F2060" s="80">
        <v>1396</v>
      </c>
      <c r="G2060" s="80">
        <v>895</v>
      </c>
      <c r="H2060" s="80">
        <v>501</v>
      </c>
      <c r="I2060" s="80">
        <v>0.35899999999999999</v>
      </c>
      <c r="J2060" s="80" t="s">
        <v>439</v>
      </c>
      <c r="K2060" s="80">
        <v>56</v>
      </c>
      <c r="L2060" s="80">
        <v>0.375</v>
      </c>
      <c r="M2060" s="80">
        <v>50</v>
      </c>
      <c r="N2060" s="80">
        <v>0.62</v>
      </c>
    </row>
    <row r="2061" spans="1:14" ht="15.75" customHeight="1">
      <c r="A2061" s="80" t="s">
        <v>41</v>
      </c>
      <c r="B2061" s="80" t="s">
        <v>445</v>
      </c>
      <c r="C2061" s="80">
        <v>63288943</v>
      </c>
      <c r="D2061" s="80">
        <v>63348491</v>
      </c>
      <c r="E2061" s="80">
        <v>59549</v>
      </c>
      <c r="F2061" s="80">
        <v>204</v>
      </c>
      <c r="G2061" s="80">
        <v>112</v>
      </c>
      <c r="H2061" s="80">
        <v>92</v>
      </c>
      <c r="I2061" s="80">
        <v>0.45100000000000001</v>
      </c>
      <c r="J2061" s="80" t="s">
        <v>439</v>
      </c>
      <c r="K2061" s="80">
        <v>17</v>
      </c>
      <c r="L2061" s="80">
        <v>0.47099999999999997</v>
      </c>
      <c r="M2061" s="80">
        <v>7</v>
      </c>
      <c r="N2061" s="80">
        <v>0.28599999999999998</v>
      </c>
    </row>
    <row r="2062" spans="1:14" ht="15.75" customHeight="1">
      <c r="A2062" s="80" t="s">
        <v>41</v>
      </c>
      <c r="B2062" s="80" t="s">
        <v>445</v>
      </c>
      <c r="C2062" s="80">
        <v>63487699</v>
      </c>
      <c r="D2062" s="80">
        <v>63651382</v>
      </c>
      <c r="E2062" s="80">
        <v>163684</v>
      </c>
      <c r="F2062" s="80">
        <v>2074</v>
      </c>
      <c r="G2062" s="80">
        <v>1172</v>
      </c>
      <c r="H2062" s="80">
        <v>902</v>
      </c>
      <c r="I2062" s="80">
        <v>0.435</v>
      </c>
      <c r="J2062" s="80" t="s">
        <v>439</v>
      </c>
      <c r="K2062" s="80">
        <v>100</v>
      </c>
      <c r="L2062" s="80">
        <v>0.36</v>
      </c>
      <c r="M2062" s="80">
        <v>82</v>
      </c>
      <c r="N2062" s="80">
        <v>0.75600000000000001</v>
      </c>
    </row>
    <row r="2063" spans="1:14" ht="15.75" customHeight="1">
      <c r="A2063" s="80" t="s">
        <v>41</v>
      </c>
      <c r="B2063" s="80" t="s">
        <v>445</v>
      </c>
      <c r="C2063" s="80">
        <v>65784435</v>
      </c>
      <c r="D2063" s="80">
        <v>65822291</v>
      </c>
      <c r="E2063" s="80">
        <v>37857</v>
      </c>
      <c r="F2063" s="80">
        <v>946</v>
      </c>
      <c r="G2063" s="80">
        <v>543</v>
      </c>
      <c r="H2063" s="80">
        <v>403</v>
      </c>
      <c r="I2063" s="80">
        <v>0.42599999999999999</v>
      </c>
      <c r="J2063" s="80" t="s">
        <v>439</v>
      </c>
      <c r="K2063" s="80">
        <v>399</v>
      </c>
      <c r="L2063" s="80">
        <v>0.997</v>
      </c>
      <c r="M2063" s="80">
        <v>347</v>
      </c>
      <c r="N2063" s="80">
        <v>8.9999999999999993E-3</v>
      </c>
    </row>
    <row r="2064" spans="1:14" ht="15.75" customHeight="1">
      <c r="A2064" s="80" t="s">
        <v>41</v>
      </c>
      <c r="B2064" s="80" t="s">
        <v>445</v>
      </c>
      <c r="C2064" s="80">
        <v>70961292</v>
      </c>
      <c r="D2064" s="80">
        <v>70973827</v>
      </c>
      <c r="E2064" s="80">
        <v>12536</v>
      </c>
      <c r="F2064" s="80">
        <v>343</v>
      </c>
      <c r="G2064" s="80">
        <v>186</v>
      </c>
      <c r="H2064" s="80">
        <v>157</v>
      </c>
      <c r="I2064" s="80">
        <v>0.45800000000000002</v>
      </c>
      <c r="J2064" s="80" t="s">
        <v>439</v>
      </c>
      <c r="K2064" s="80">
        <v>97</v>
      </c>
      <c r="L2064" s="80">
        <v>0.99</v>
      </c>
      <c r="M2064" s="80">
        <v>88</v>
      </c>
      <c r="N2064" s="80">
        <v>2.3E-2</v>
      </c>
    </row>
    <row r="2065" spans="1:14" ht="15.75" customHeight="1">
      <c r="A2065" s="80" t="s">
        <v>41</v>
      </c>
      <c r="B2065" s="80" t="s">
        <v>445</v>
      </c>
      <c r="C2065" s="80">
        <v>143711190</v>
      </c>
      <c r="D2065" s="80">
        <v>143872948</v>
      </c>
      <c r="E2065" s="80">
        <v>161759</v>
      </c>
      <c r="F2065" s="80">
        <v>918</v>
      </c>
      <c r="G2065" s="80">
        <v>682</v>
      </c>
      <c r="H2065" s="80">
        <v>236</v>
      </c>
      <c r="I2065" s="80">
        <v>0.25700000000000001</v>
      </c>
      <c r="J2065" s="80" t="s">
        <v>439</v>
      </c>
      <c r="K2065" s="80">
        <v>27</v>
      </c>
      <c r="L2065" s="80">
        <v>0.63</v>
      </c>
      <c r="M2065" s="80">
        <v>7</v>
      </c>
      <c r="N2065" s="80">
        <v>0</v>
      </c>
    </row>
    <row r="2066" spans="1:14" ht="15.75" customHeight="1">
      <c r="A2066" s="80" t="s">
        <v>41</v>
      </c>
      <c r="B2066" s="80" t="s">
        <v>445</v>
      </c>
      <c r="C2066" s="80">
        <v>144188053</v>
      </c>
      <c r="D2066" s="80">
        <v>144251260</v>
      </c>
      <c r="E2066" s="80">
        <v>63208</v>
      </c>
      <c r="F2066" s="80">
        <v>345</v>
      </c>
      <c r="G2066" s="80">
        <v>195</v>
      </c>
      <c r="H2066" s="80">
        <v>150</v>
      </c>
      <c r="I2066" s="80">
        <v>0.435</v>
      </c>
      <c r="J2066" s="80" t="s">
        <v>439</v>
      </c>
      <c r="K2066" s="80">
        <v>0</v>
      </c>
      <c r="L2066" s="80" t="s">
        <v>201</v>
      </c>
      <c r="M2066" s="80">
        <v>0</v>
      </c>
      <c r="N2066" s="80" t="s">
        <v>201</v>
      </c>
    </row>
    <row r="2067" spans="1:14" ht="15.75" customHeight="1">
      <c r="A2067" s="80" t="s">
        <v>41</v>
      </c>
      <c r="B2067" s="80" t="s">
        <v>445</v>
      </c>
      <c r="C2067" s="80">
        <v>144253837</v>
      </c>
      <c r="D2067" s="80">
        <v>144296189</v>
      </c>
      <c r="E2067" s="80">
        <v>42353</v>
      </c>
      <c r="F2067" s="80">
        <v>336</v>
      </c>
      <c r="G2067" s="80">
        <v>146</v>
      </c>
      <c r="H2067" s="80">
        <v>190</v>
      </c>
      <c r="I2067" s="80">
        <v>0.56499999999999995</v>
      </c>
      <c r="J2067" s="80" t="s">
        <v>439</v>
      </c>
      <c r="K2067" s="80">
        <v>0</v>
      </c>
      <c r="L2067" s="80" t="s">
        <v>201</v>
      </c>
      <c r="M2067" s="80">
        <v>0</v>
      </c>
      <c r="N2067" s="80" t="s">
        <v>201</v>
      </c>
    </row>
    <row r="2068" spans="1:14" ht="15.75" customHeight="1">
      <c r="A2068" s="80" t="s">
        <v>41</v>
      </c>
      <c r="B2068" s="80" t="s">
        <v>445</v>
      </c>
      <c r="C2068" s="80">
        <v>150000281</v>
      </c>
      <c r="D2068" s="80">
        <v>150005158</v>
      </c>
      <c r="E2068" s="80">
        <v>4878</v>
      </c>
      <c r="F2068" s="80">
        <v>199</v>
      </c>
      <c r="G2068" s="80">
        <v>149</v>
      </c>
      <c r="H2068" s="80">
        <v>50</v>
      </c>
      <c r="I2068" s="80">
        <v>0.251</v>
      </c>
      <c r="J2068" s="80" t="s">
        <v>439</v>
      </c>
      <c r="K2068" s="80">
        <v>55</v>
      </c>
      <c r="L2068" s="80">
        <v>0.61799999999999999</v>
      </c>
      <c r="M2068" s="80">
        <v>35</v>
      </c>
      <c r="N2068" s="80">
        <v>0.65700000000000003</v>
      </c>
    </row>
    <row r="2069" spans="1:14" ht="15.75" customHeight="1">
      <c r="A2069" s="80" t="s">
        <v>41</v>
      </c>
      <c r="B2069" s="80" t="s">
        <v>445</v>
      </c>
      <c r="C2069" s="80">
        <v>152376994</v>
      </c>
      <c r="D2069" s="80">
        <v>152404346</v>
      </c>
      <c r="E2069" s="80">
        <v>27353</v>
      </c>
      <c r="F2069" s="80">
        <v>440</v>
      </c>
      <c r="G2069" s="80">
        <v>353</v>
      </c>
      <c r="H2069" s="80">
        <v>87</v>
      </c>
      <c r="I2069" s="80">
        <v>0.19800000000000001</v>
      </c>
      <c r="J2069" s="80" t="s">
        <v>439</v>
      </c>
      <c r="K2069" s="80">
        <v>32</v>
      </c>
      <c r="L2069" s="80">
        <v>0.40600000000000003</v>
      </c>
      <c r="M2069" s="80">
        <v>13</v>
      </c>
      <c r="N2069" s="80">
        <v>0.84599999999999997</v>
      </c>
    </row>
    <row r="2070" spans="1:14" ht="15.75" customHeight="1">
      <c r="A2070" s="80" t="s">
        <v>41</v>
      </c>
      <c r="B2070" s="80" t="s">
        <v>446</v>
      </c>
      <c r="C2070" s="80">
        <v>2250154</v>
      </c>
      <c r="D2070" s="80">
        <v>2479751</v>
      </c>
      <c r="E2070" s="80">
        <v>229598</v>
      </c>
      <c r="F2070" s="80">
        <v>496</v>
      </c>
      <c r="G2070" s="80">
        <v>285</v>
      </c>
      <c r="H2070" s="80">
        <v>211</v>
      </c>
      <c r="I2070" s="80">
        <v>0.42499999999999999</v>
      </c>
      <c r="J2070" s="80" t="s">
        <v>439</v>
      </c>
      <c r="K2070" s="80">
        <v>46</v>
      </c>
      <c r="L2070" s="80">
        <v>2.1999999999999999E-2</v>
      </c>
      <c r="M2070" s="80">
        <v>48</v>
      </c>
      <c r="N2070" s="80">
        <v>1</v>
      </c>
    </row>
    <row r="2071" spans="1:14" ht="15.75" customHeight="1">
      <c r="A2071" s="80" t="s">
        <v>41</v>
      </c>
      <c r="B2071" s="80" t="s">
        <v>446</v>
      </c>
      <c r="C2071" s="80">
        <v>7337897</v>
      </c>
      <c r="D2071" s="80">
        <v>7618533</v>
      </c>
      <c r="E2071" s="80">
        <v>280637</v>
      </c>
      <c r="F2071" s="80">
        <v>783</v>
      </c>
      <c r="G2071" s="80">
        <v>433</v>
      </c>
      <c r="H2071" s="80">
        <v>350</v>
      </c>
      <c r="I2071" s="80">
        <v>0.44700000000000001</v>
      </c>
      <c r="J2071" s="80" t="s">
        <v>439</v>
      </c>
      <c r="K2071" s="80">
        <v>37</v>
      </c>
      <c r="L2071" s="80">
        <v>0.40500000000000003</v>
      </c>
      <c r="M2071" s="80">
        <v>40</v>
      </c>
      <c r="N2071" s="80">
        <v>0.65</v>
      </c>
    </row>
    <row r="2072" spans="1:14" ht="15.75" customHeight="1">
      <c r="A2072" s="80" t="s">
        <v>41</v>
      </c>
      <c r="B2072" s="80" t="s">
        <v>446</v>
      </c>
      <c r="C2072" s="80">
        <v>7968463</v>
      </c>
      <c r="D2072" s="80">
        <v>8195570</v>
      </c>
      <c r="E2072" s="80">
        <v>227108</v>
      </c>
      <c r="F2072" s="80">
        <v>1685</v>
      </c>
      <c r="G2072" s="80">
        <v>706</v>
      </c>
      <c r="H2072" s="80">
        <v>979</v>
      </c>
      <c r="I2072" s="80">
        <v>0.58099999999999996</v>
      </c>
      <c r="J2072" s="80" t="s">
        <v>439</v>
      </c>
      <c r="K2072" s="80">
        <v>50</v>
      </c>
      <c r="L2072" s="80">
        <v>0.52</v>
      </c>
      <c r="M2072" s="80">
        <v>50</v>
      </c>
      <c r="N2072" s="80">
        <v>0.56000000000000005</v>
      </c>
    </row>
    <row r="2073" spans="1:14" ht="15.75" customHeight="1">
      <c r="A2073" s="80" t="s">
        <v>41</v>
      </c>
      <c r="B2073" s="80" t="s">
        <v>446</v>
      </c>
      <c r="C2073" s="80">
        <v>8196161</v>
      </c>
      <c r="D2073" s="80">
        <v>8230466</v>
      </c>
      <c r="E2073" s="80">
        <v>34306</v>
      </c>
      <c r="F2073" s="80">
        <v>555</v>
      </c>
      <c r="G2073" s="80">
        <v>176</v>
      </c>
      <c r="H2073" s="80">
        <v>379</v>
      </c>
      <c r="I2073" s="80">
        <v>0.68300000000000005</v>
      </c>
      <c r="J2073" s="80" t="s">
        <v>439</v>
      </c>
      <c r="K2073" s="80">
        <v>20</v>
      </c>
      <c r="L2073" s="80">
        <v>0.9</v>
      </c>
      <c r="M2073" s="80">
        <v>22</v>
      </c>
      <c r="N2073" s="80">
        <v>0</v>
      </c>
    </row>
    <row r="2074" spans="1:14" ht="15.75" customHeight="1">
      <c r="A2074" s="80" t="s">
        <v>41</v>
      </c>
      <c r="B2074" s="80" t="s">
        <v>446</v>
      </c>
      <c r="C2074" s="80">
        <v>8230468</v>
      </c>
      <c r="D2074" s="80">
        <v>12095842</v>
      </c>
      <c r="E2074" s="80">
        <v>3865375</v>
      </c>
      <c r="F2074" s="80">
        <v>59136</v>
      </c>
      <c r="G2074" s="80">
        <v>739</v>
      </c>
      <c r="H2074" s="80">
        <v>58397</v>
      </c>
      <c r="I2074" s="80">
        <v>0.98799999999999999</v>
      </c>
      <c r="J2074" s="80" t="s">
        <v>440</v>
      </c>
      <c r="K2074" s="80">
        <v>79</v>
      </c>
      <c r="L2074" s="80">
        <v>0.55700000000000005</v>
      </c>
      <c r="M2074" s="80">
        <v>10391</v>
      </c>
      <c r="N2074" s="80">
        <v>0.502</v>
      </c>
    </row>
    <row r="2075" spans="1:14" ht="15.75" customHeight="1">
      <c r="A2075" s="80" t="s">
        <v>41</v>
      </c>
      <c r="B2075" s="80" t="s">
        <v>446</v>
      </c>
      <c r="C2075" s="80">
        <v>12158093</v>
      </c>
      <c r="D2075" s="80">
        <v>12226511</v>
      </c>
      <c r="E2075" s="80">
        <v>68419</v>
      </c>
      <c r="F2075" s="80">
        <v>476</v>
      </c>
      <c r="G2075" s="80">
        <v>307</v>
      </c>
      <c r="H2075" s="80">
        <v>169</v>
      </c>
      <c r="I2075" s="80">
        <v>0.35499999999999998</v>
      </c>
      <c r="J2075" s="80" t="s">
        <v>439</v>
      </c>
      <c r="K2075" s="80">
        <v>63</v>
      </c>
      <c r="L2075" s="80">
        <v>0.55600000000000005</v>
      </c>
      <c r="M2075" s="80">
        <v>39</v>
      </c>
      <c r="N2075" s="80">
        <v>0.41</v>
      </c>
    </row>
    <row r="2076" spans="1:14" ht="15.75" customHeight="1">
      <c r="A2076" s="80" t="s">
        <v>41</v>
      </c>
      <c r="B2076" s="80" t="s">
        <v>446</v>
      </c>
      <c r="C2076" s="80">
        <v>12226754</v>
      </c>
      <c r="D2076" s="80">
        <v>12233917</v>
      </c>
      <c r="E2076" s="80">
        <v>7164</v>
      </c>
      <c r="F2076" s="80">
        <v>3</v>
      </c>
      <c r="G2076" s="80">
        <v>2</v>
      </c>
      <c r="H2076" s="80">
        <v>1</v>
      </c>
      <c r="I2076" s="80">
        <v>0.33300000000000002</v>
      </c>
      <c r="J2076" s="80" t="s">
        <v>201</v>
      </c>
      <c r="K2076" s="80">
        <v>0</v>
      </c>
      <c r="L2076" s="80" t="s">
        <v>201</v>
      </c>
      <c r="M2076" s="80">
        <v>0</v>
      </c>
      <c r="N2076" s="80" t="s">
        <v>201</v>
      </c>
    </row>
    <row r="2077" spans="1:14" ht="15.75" customHeight="1">
      <c r="A2077" s="80" t="s">
        <v>41</v>
      </c>
      <c r="B2077" s="80" t="s">
        <v>446</v>
      </c>
      <c r="C2077" s="80">
        <v>12284715</v>
      </c>
      <c r="D2077" s="80">
        <v>12327290</v>
      </c>
      <c r="E2077" s="80">
        <v>42576</v>
      </c>
      <c r="F2077" s="80">
        <v>87</v>
      </c>
      <c r="G2077" s="80">
        <v>2</v>
      </c>
      <c r="H2077" s="80">
        <v>85</v>
      </c>
      <c r="I2077" s="80">
        <v>0.97699999999999998</v>
      </c>
      <c r="J2077" s="80" t="s">
        <v>440</v>
      </c>
      <c r="K2077" s="80">
        <v>0</v>
      </c>
      <c r="L2077" s="80" t="s">
        <v>201</v>
      </c>
      <c r="M2077" s="80">
        <v>0</v>
      </c>
      <c r="N2077" s="80" t="s">
        <v>201</v>
      </c>
    </row>
    <row r="2078" spans="1:14" ht="15.75" customHeight="1">
      <c r="A2078" s="80" t="s">
        <v>41</v>
      </c>
      <c r="B2078" s="80" t="s">
        <v>446</v>
      </c>
      <c r="C2078" s="80">
        <v>12327903</v>
      </c>
      <c r="D2078" s="80">
        <v>12393421</v>
      </c>
      <c r="E2078" s="80">
        <v>65519</v>
      </c>
      <c r="F2078" s="80">
        <v>496</v>
      </c>
      <c r="G2078" s="80">
        <v>132</v>
      </c>
      <c r="H2078" s="80">
        <v>364</v>
      </c>
      <c r="I2078" s="80">
        <v>0.73399999999999999</v>
      </c>
      <c r="J2078" s="80" t="s">
        <v>439</v>
      </c>
      <c r="K2078" s="80">
        <v>25</v>
      </c>
      <c r="L2078" s="80">
        <v>0</v>
      </c>
      <c r="M2078" s="80">
        <v>39</v>
      </c>
      <c r="N2078" s="80">
        <v>0.872</v>
      </c>
    </row>
    <row r="2079" spans="1:14" ht="15.75" customHeight="1">
      <c r="A2079" s="80" t="s">
        <v>41</v>
      </c>
      <c r="B2079" s="80" t="s">
        <v>446</v>
      </c>
      <c r="C2079" s="80">
        <v>12393488</v>
      </c>
      <c r="D2079" s="80">
        <v>12432996</v>
      </c>
      <c r="E2079" s="80">
        <v>39509</v>
      </c>
      <c r="F2079" s="80">
        <v>122</v>
      </c>
      <c r="G2079" s="80">
        <v>88</v>
      </c>
      <c r="H2079" s="80">
        <v>34</v>
      </c>
      <c r="I2079" s="80">
        <v>0.27900000000000003</v>
      </c>
      <c r="J2079" s="80" t="s">
        <v>439</v>
      </c>
      <c r="K2079" s="80">
        <v>17</v>
      </c>
      <c r="L2079" s="80">
        <v>0.11799999999999999</v>
      </c>
      <c r="M2079" s="80">
        <v>13</v>
      </c>
      <c r="N2079" s="80">
        <v>1</v>
      </c>
    </row>
    <row r="2080" spans="1:14" ht="15.75" customHeight="1">
      <c r="A2080" s="80" t="s">
        <v>41</v>
      </c>
      <c r="B2080" s="80" t="s">
        <v>446</v>
      </c>
      <c r="C2080" s="80">
        <v>12433930</v>
      </c>
      <c r="D2080" s="80">
        <v>12602620</v>
      </c>
      <c r="E2080" s="80">
        <v>168691</v>
      </c>
      <c r="F2080" s="80">
        <v>3062</v>
      </c>
      <c r="G2080" s="80">
        <v>2017</v>
      </c>
      <c r="H2080" s="80">
        <v>1045</v>
      </c>
      <c r="I2080" s="80">
        <v>0.34100000000000003</v>
      </c>
      <c r="J2080" s="80" t="s">
        <v>439</v>
      </c>
      <c r="K2080" s="80">
        <v>260</v>
      </c>
      <c r="L2080" s="80">
        <v>0.6</v>
      </c>
      <c r="M2080" s="80">
        <v>121</v>
      </c>
      <c r="N2080" s="80">
        <v>6.6000000000000003E-2</v>
      </c>
    </row>
    <row r="2081" spans="1:14" ht="15.75" customHeight="1">
      <c r="A2081" s="80" t="s">
        <v>41</v>
      </c>
      <c r="B2081" s="80" t="s">
        <v>446</v>
      </c>
      <c r="C2081" s="80">
        <v>85647473</v>
      </c>
      <c r="D2081" s="80">
        <v>85820071</v>
      </c>
      <c r="E2081" s="80">
        <v>172599</v>
      </c>
      <c r="F2081" s="80">
        <v>844</v>
      </c>
      <c r="G2081" s="80">
        <v>395</v>
      </c>
      <c r="H2081" s="80">
        <v>449</v>
      </c>
      <c r="I2081" s="80">
        <v>0.53200000000000003</v>
      </c>
      <c r="J2081" s="80" t="s">
        <v>439</v>
      </c>
      <c r="K2081" s="80">
        <v>10</v>
      </c>
      <c r="L2081" s="80">
        <v>0.3</v>
      </c>
      <c r="M2081" s="80">
        <v>11</v>
      </c>
      <c r="N2081" s="80">
        <v>0.72699999999999998</v>
      </c>
    </row>
    <row r="2082" spans="1:14" ht="15.75" customHeight="1">
      <c r="A2082" s="80" t="s">
        <v>41</v>
      </c>
      <c r="B2082" s="80" t="s">
        <v>447</v>
      </c>
      <c r="C2082" s="80">
        <v>38967861</v>
      </c>
      <c r="D2082" s="80">
        <v>39112281</v>
      </c>
      <c r="E2082" s="80">
        <v>144421</v>
      </c>
      <c r="F2082" s="80">
        <v>1996</v>
      </c>
      <c r="G2082" s="80">
        <v>1419</v>
      </c>
      <c r="H2082" s="80">
        <v>577</v>
      </c>
      <c r="I2082" s="80">
        <v>0.28899999999999998</v>
      </c>
      <c r="J2082" s="80" t="s">
        <v>439</v>
      </c>
      <c r="K2082" s="80">
        <v>349</v>
      </c>
      <c r="L2082" s="80">
        <v>0.47299999999999998</v>
      </c>
      <c r="M2082" s="80">
        <v>110</v>
      </c>
      <c r="N2082" s="80">
        <v>0.72699999999999998</v>
      </c>
    </row>
    <row r="2083" spans="1:14" ht="15.75" customHeight="1">
      <c r="A2083" s="80" t="s">
        <v>41</v>
      </c>
      <c r="B2083" s="80" t="s">
        <v>447</v>
      </c>
      <c r="C2083" s="80">
        <v>39473588</v>
      </c>
      <c r="D2083" s="80">
        <v>39822325</v>
      </c>
      <c r="E2083" s="80">
        <v>348738</v>
      </c>
      <c r="F2083" s="80">
        <v>1284</v>
      </c>
      <c r="G2083" s="80">
        <v>869</v>
      </c>
      <c r="H2083" s="80">
        <v>415</v>
      </c>
      <c r="I2083" s="80">
        <v>0.32300000000000001</v>
      </c>
      <c r="J2083" s="80" t="s">
        <v>439</v>
      </c>
      <c r="K2083" s="80">
        <v>74</v>
      </c>
      <c r="L2083" s="80">
        <v>0.622</v>
      </c>
      <c r="M2083" s="80">
        <v>35</v>
      </c>
      <c r="N2083" s="80">
        <v>0.4</v>
      </c>
    </row>
    <row r="2084" spans="1:14" ht="15.75" customHeight="1">
      <c r="A2084" s="80" t="s">
        <v>41</v>
      </c>
      <c r="B2084" s="80" t="s">
        <v>447</v>
      </c>
      <c r="C2084" s="80">
        <v>39822327</v>
      </c>
      <c r="D2084" s="80">
        <v>40678269</v>
      </c>
      <c r="E2084" s="80">
        <v>855943</v>
      </c>
      <c r="F2084" s="80">
        <v>1749</v>
      </c>
      <c r="G2084" s="80">
        <v>588</v>
      </c>
      <c r="H2084" s="80">
        <v>1161</v>
      </c>
      <c r="I2084" s="80">
        <v>0.66400000000000003</v>
      </c>
      <c r="J2084" s="80" t="s">
        <v>439</v>
      </c>
      <c r="K2084" s="80">
        <v>47</v>
      </c>
      <c r="L2084" s="80">
        <v>0.872</v>
      </c>
      <c r="M2084" s="80">
        <v>103</v>
      </c>
      <c r="N2084" s="80">
        <v>0.24299999999999999</v>
      </c>
    </row>
    <row r="2085" spans="1:14" ht="15.75" customHeight="1">
      <c r="A2085" s="80" t="s">
        <v>41</v>
      </c>
      <c r="B2085" s="80" t="s">
        <v>447</v>
      </c>
      <c r="C2085" s="80">
        <v>40691369</v>
      </c>
      <c r="D2085" s="80">
        <v>40868523</v>
      </c>
      <c r="E2085" s="80">
        <v>177155</v>
      </c>
      <c r="F2085" s="80">
        <v>701</v>
      </c>
      <c r="G2085" s="80">
        <v>57</v>
      </c>
      <c r="H2085" s="80">
        <v>644</v>
      </c>
      <c r="I2085" s="80">
        <v>0.91900000000000004</v>
      </c>
      <c r="J2085" s="80" t="s">
        <v>440</v>
      </c>
      <c r="K2085" s="80">
        <v>1</v>
      </c>
      <c r="L2085" s="80">
        <v>0</v>
      </c>
      <c r="M2085" s="80">
        <v>20</v>
      </c>
      <c r="N2085" s="80">
        <v>0.45</v>
      </c>
    </row>
    <row r="2086" spans="1:14" ht="15.75" customHeight="1">
      <c r="A2086" s="80" t="s">
        <v>41</v>
      </c>
      <c r="B2086" s="80" t="s">
        <v>447</v>
      </c>
      <c r="C2086" s="80">
        <v>40868525</v>
      </c>
      <c r="D2086" s="80">
        <v>41128923</v>
      </c>
      <c r="E2086" s="80">
        <v>260399</v>
      </c>
      <c r="F2086" s="80">
        <v>7356</v>
      </c>
      <c r="G2086" s="80">
        <v>2510</v>
      </c>
      <c r="H2086" s="80">
        <v>4846</v>
      </c>
      <c r="I2086" s="80">
        <v>0.65900000000000003</v>
      </c>
      <c r="J2086" s="80" t="s">
        <v>439</v>
      </c>
      <c r="K2086" s="80">
        <v>1083</v>
      </c>
      <c r="L2086" s="80">
        <v>0.52500000000000002</v>
      </c>
      <c r="M2086" s="80">
        <v>1555</v>
      </c>
      <c r="N2086" s="80">
        <v>0.61499999999999999</v>
      </c>
    </row>
    <row r="2087" spans="1:14" ht="15.75" customHeight="1">
      <c r="A2087" s="80" t="s">
        <v>41</v>
      </c>
      <c r="B2087" s="80" t="s">
        <v>447</v>
      </c>
      <c r="C2087" s="80">
        <v>41199924</v>
      </c>
      <c r="D2087" s="80">
        <v>41768332</v>
      </c>
      <c r="E2087" s="80">
        <v>568409</v>
      </c>
      <c r="F2087" s="80">
        <v>5655</v>
      </c>
      <c r="G2087" s="80">
        <v>2820</v>
      </c>
      <c r="H2087" s="80">
        <v>2835</v>
      </c>
      <c r="I2087" s="80">
        <v>0.501</v>
      </c>
      <c r="J2087" s="80" t="s">
        <v>439</v>
      </c>
      <c r="K2087" s="80">
        <v>289</v>
      </c>
      <c r="L2087" s="80">
        <v>0.439</v>
      </c>
      <c r="M2087" s="80">
        <v>265</v>
      </c>
      <c r="N2087" s="80">
        <v>0.54</v>
      </c>
    </row>
    <row r="2088" spans="1:14" ht="15.75" customHeight="1">
      <c r="A2088" s="80" t="s">
        <v>41</v>
      </c>
      <c r="B2088" s="80" t="s">
        <v>447</v>
      </c>
      <c r="C2088" s="80">
        <v>41768334</v>
      </c>
      <c r="D2088" s="80">
        <v>42093866</v>
      </c>
      <c r="E2088" s="80">
        <v>325533</v>
      </c>
      <c r="F2088" s="80">
        <v>622</v>
      </c>
      <c r="G2088" s="80">
        <v>92</v>
      </c>
      <c r="H2088" s="80">
        <v>530</v>
      </c>
      <c r="I2088" s="80">
        <v>0.85199999999999998</v>
      </c>
      <c r="J2088" s="80" t="s">
        <v>440</v>
      </c>
      <c r="K2088" s="80">
        <v>11</v>
      </c>
      <c r="L2088" s="80">
        <v>0.27300000000000002</v>
      </c>
      <c r="M2088" s="80">
        <v>43</v>
      </c>
      <c r="N2088" s="80">
        <v>0.48799999999999999</v>
      </c>
    </row>
    <row r="2089" spans="1:14" ht="15.75" customHeight="1">
      <c r="A2089" s="80" t="s">
        <v>41</v>
      </c>
      <c r="B2089" s="80" t="s">
        <v>447</v>
      </c>
      <c r="C2089" s="80">
        <v>42093868</v>
      </c>
      <c r="D2089" s="80">
        <v>42233869</v>
      </c>
      <c r="E2089" s="80">
        <v>140002</v>
      </c>
      <c r="F2089" s="80">
        <v>469</v>
      </c>
      <c r="G2089" s="80">
        <v>265</v>
      </c>
      <c r="H2089" s="80">
        <v>204</v>
      </c>
      <c r="I2089" s="80">
        <v>0.435</v>
      </c>
      <c r="J2089" s="80" t="s">
        <v>439</v>
      </c>
      <c r="K2089" s="80">
        <v>3</v>
      </c>
      <c r="L2089" s="80">
        <v>0.33300000000000002</v>
      </c>
      <c r="M2089" s="80">
        <v>2</v>
      </c>
      <c r="N2089" s="80">
        <v>1</v>
      </c>
    </row>
    <row r="2090" spans="1:14" ht="15.75" customHeight="1">
      <c r="A2090" s="80" t="s">
        <v>41</v>
      </c>
      <c r="B2090" s="80" t="s">
        <v>447</v>
      </c>
      <c r="C2090" s="80">
        <v>42233872</v>
      </c>
      <c r="D2090" s="80">
        <v>42273599</v>
      </c>
      <c r="E2090" s="80">
        <v>39728</v>
      </c>
      <c r="F2090" s="80">
        <v>835</v>
      </c>
      <c r="G2090" s="80">
        <v>420</v>
      </c>
      <c r="H2090" s="80">
        <v>415</v>
      </c>
      <c r="I2090" s="80">
        <v>0.497</v>
      </c>
      <c r="J2090" s="80" t="s">
        <v>439</v>
      </c>
      <c r="K2090" s="80">
        <v>93</v>
      </c>
      <c r="L2090" s="80">
        <v>0.312</v>
      </c>
      <c r="M2090" s="80">
        <v>112</v>
      </c>
      <c r="N2090" s="80">
        <v>0.39300000000000002</v>
      </c>
    </row>
    <row r="2091" spans="1:14" ht="15.75" customHeight="1">
      <c r="A2091" s="80" t="s">
        <v>41</v>
      </c>
      <c r="B2091" s="80" t="s">
        <v>447</v>
      </c>
      <c r="C2091" s="80">
        <v>42273791</v>
      </c>
      <c r="D2091" s="80">
        <v>42294357</v>
      </c>
      <c r="E2091" s="80">
        <v>20567</v>
      </c>
      <c r="F2091" s="80">
        <v>453</v>
      </c>
      <c r="G2091" s="80">
        <v>274</v>
      </c>
      <c r="H2091" s="80">
        <v>179</v>
      </c>
      <c r="I2091" s="80">
        <v>0.39500000000000002</v>
      </c>
      <c r="J2091" s="80" t="s">
        <v>439</v>
      </c>
      <c r="K2091" s="80">
        <v>82</v>
      </c>
      <c r="L2091" s="80">
        <v>0.56100000000000005</v>
      </c>
      <c r="M2091" s="80">
        <v>46</v>
      </c>
      <c r="N2091" s="80">
        <v>0.95699999999999996</v>
      </c>
    </row>
    <row r="2092" spans="1:14" ht="15.75" customHeight="1">
      <c r="A2092" s="80" t="s">
        <v>41</v>
      </c>
      <c r="B2092" s="80" t="s">
        <v>447</v>
      </c>
      <c r="C2092" s="80">
        <v>42294363</v>
      </c>
      <c r="D2092" s="80">
        <v>42321090</v>
      </c>
      <c r="E2092" s="80">
        <v>26728</v>
      </c>
      <c r="F2092" s="80">
        <v>195</v>
      </c>
      <c r="G2092" s="80">
        <v>87</v>
      </c>
      <c r="H2092" s="80">
        <v>108</v>
      </c>
      <c r="I2092" s="80">
        <v>0.55400000000000005</v>
      </c>
      <c r="J2092" s="80" t="s">
        <v>439</v>
      </c>
      <c r="K2092" s="80">
        <v>0</v>
      </c>
      <c r="L2092" s="80" t="s">
        <v>201</v>
      </c>
      <c r="M2092" s="80">
        <v>0</v>
      </c>
      <c r="N2092" s="80" t="s">
        <v>201</v>
      </c>
    </row>
    <row r="2093" spans="1:14" ht="15.75" customHeight="1">
      <c r="A2093" s="80" t="s">
        <v>41</v>
      </c>
      <c r="B2093" s="80" t="s">
        <v>447</v>
      </c>
      <c r="C2093" s="80">
        <v>42321112</v>
      </c>
      <c r="D2093" s="80">
        <v>42416141</v>
      </c>
      <c r="E2093" s="80">
        <v>95030</v>
      </c>
      <c r="F2093" s="80">
        <v>1574</v>
      </c>
      <c r="G2093" s="80">
        <v>799</v>
      </c>
      <c r="H2093" s="80">
        <v>775</v>
      </c>
      <c r="I2093" s="80">
        <v>0.49199999999999999</v>
      </c>
      <c r="J2093" s="80" t="s">
        <v>439</v>
      </c>
      <c r="K2093" s="80">
        <v>269</v>
      </c>
      <c r="L2093" s="80">
        <v>0.379</v>
      </c>
      <c r="M2093" s="80">
        <v>240</v>
      </c>
      <c r="N2093" s="80">
        <v>0.379</v>
      </c>
    </row>
    <row r="2094" spans="1:14" ht="15.75" customHeight="1">
      <c r="A2094" s="80" t="s">
        <v>41</v>
      </c>
      <c r="B2094" s="80" t="s">
        <v>447</v>
      </c>
      <c r="C2094" s="80">
        <v>42420194</v>
      </c>
      <c r="D2094" s="80">
        <v>42574060</v>
      </c>
      <c r="E2094" s="80">
        <v>153867</v>
      </c>
      <c r="F2094" s="80">
        <v>1653</v>
      </c>
      <c r="G2094" s="80">
        <v>1134</v>
      </c>
      <c r="H2094" s="80">
        <v>519</v>
      </c>
      <c r="I2094" s="80">
        <v>0.314</v>
      </c>
      <c r="J2094" s="80" t="s">
        <v>439</v>
      </c>
      <c r="K2094" s="80">
        <v>111</v>
      </c>
      <c r="L2094" s="80">
        <v>0.378</v>
      </c>
      <c r="M2094" s="80">
        <v>39</v>
      </c>
      <c r="N2094" s="80">
        <v>0.84599999999999997</v>
      </c>
    </row>
    <row r="2095" spans="1:14" ht="15.75" customHeight="1">
      <c r="A2095" s="80" t="s">
        <v>41</v>
      </c>
      <c r="B2095" s="80" t="s">
        <v>447</v>
      </c>
      <c r="C2095" s="80">
        <v>42632195</v>
      </c>
      <c r="D2095" s="80">
        <v>42661718</v>
      </c>
      <c r="E2095" s="80">
        <v>29524</v>
      </c>
      <c r="F2095" s="80">
        <v>105</v>
      </c>
      <c r="G2095" s="80">
        <v>50</v>
      </c>
      <c r="H2095" s="80">
        <v>55</v>
      </c>
      <c r="I2095" s="80">
        <v>0.52400000000000002</v>
      </c>
      <c r="J2095" s="80" t="s">
        <v>439</v>
      </c>
      <c r="K2095" s="80">
        <v>0</v>
      </c>
      <c r="L2095" s="80" t="s">
        <v>201</v>
      </c>
      <c r="M2095" s="80">
        <v>0</v>
      </c>
      <c r="N2095" s="80" t="s">
        <v>201</v>
      </c>
    </row>
    <row r="2096" spans="1:14" ht="15.75" customHeight="1">
      <c r="A2096" s="80" t="s">
        <v>41</v>
      </c>
      <c r="B2096" s="80" t="s">
        <v>447</v>
      </c>
      <c r="C2096" s="80">
        <v>60518635</v>
      </c>
      <c r="D2096" s="80">
        <v>60869743</v>
      </c>
      <c r="E2096" s="80">
        <v>351109</v>
      </c>
      <c r="F2096" s="80">
        <v>1338</v>
      </c>
      <c r="G2096" s="80">
        <v>83</v>
      </c>
      <c r="H2096" s="80">
        <v>1255</v>
      </c>
      <c r="I2096" s="80">
        <v>0.93799999999999994</v>
      </c>
      <c r="J2096" s="80" t="s">
        <v>440</v>
      </c>
      <c r="K2096" s="80">
        <v>13</v>
      </c>
      <c r="L2096" s="80">
        <v>0.23100000000000001</v>
      </c>
      <c r="M2096" s="80">
        <v>82</v>
      </c>
      <c r="N2096" s="80">
        <v>0.68300000000000005</v>
      </c>
    </row>
    <row r="2097" spans="1:14" ht="15.75" customHeight="1">
      <c r="A2097" s="80" t="s">
        <v>41</v>
      </c>
      <c r="B2097" s="80" t="s">
        <v>447</v>
      </c>
      <c r="C2097" s="80">
        <v>61128340</v>
      </c>
      <c r="D2097" s="80">
        <v>61231967</v>
      </c>
      <c r="E2097" s="80">
        <v>103628</v>
      </c>
      <c r="F2097" s="80">
        <v>476</v>
      </c>
      <c r="G2097" s="80">
        <v>210</v>
      </c>
      <c r="H2097" s="80">
        <v>266</v>
      </c>
      <c r="I2097" s="80">
        <v>0.55900000000000005</v>
      </c>
      <c r="J2097" s="80" t="s">
        <v>439</v>
      </c>
      <c r="K2097" s="80">
        <v>11</v>
      </c>
      <c r="L2097" s="80">
        <v>0.45500000000000002</v>
      </c>
      <c r="M2097" s="80">
        <v>17</v>
      </c>
      <c r="N2097" s="80">
        <v>0.52900000000000003</v>
      </c>
    </row>
    <row r="2098" spans="1:14" ht="15.75" customHeight="1">
      <c r="A2098" s="80" t="s">
        <v>41</v>
      </c>
      <c r="B2098" s="80" t="s">
        <v>447</v>
      </c>
      <c r="C2098" s="80">
        <v>61281966</v>
      </c>
      <c r="D2098" s="80">
        <v>61468809</v>
      </c>
      <c r="E2098" s="80">
        <v>186844</v>
      </c>
      <c r="F2098" s="80">
        <v>184</v>
      </c>
      <c r="G2098" s="80">
        <v>7</v>
      </c>
      <c r="H2098" s="80">
        <v>177</v>
      </c>
      <c r="I2098" s="80">
        <v>0.96199999999999997</v>
      </c>
      <c r="J2098" s="80" t="s">
        <v>440</v>
      </c>
      <c r="K2098" s="80">
        <v>0</v>
      </c>
      <c r="L2098" s="80" t="s">
        <v>201</v>
      </c>
      <c r="M2098" s="80">
        <v>15</v>
      </c>
      <c r="N2098" s="80">
        <v>0.66700000000000004</v>
      </c>
    </row>
    <row r="2099" spans="1:14" ht="15.75" customHeight="1">
      <c r="A2099" s="80" t="s">
        <v>41</v>
      </c>
      <c r="B2099" s="80" t="s">
        <v>447</v>
      </c>
      <c r="C2099" s="80">
        <v>61785368</v>
      </c>
      <c r="D2099" s="80">
        <v>62149739</v>
      </c>
      <c r="E2099" s="80">
        <v>364372</v>
      </c>
      <c r="F2099" s="80">
        <v>1291</v>
      </c>
      <c r="G2099" s="80">
        <v>395</v>
      </c>
      <c r="H2099" s="80">
        <v>896</v>
      </c>
      <c r="I2099" s="80">
        <v>0.69399999999999995</v>
      </c>
      <c r="J2099" s="80" t="s">
        <v>439</v>
      </c>
      <c r="K2099" s="80">
        <v>21</v>
      </c>
      <c r="L2099" s="80">
        <v>0.47599999999999998</v>
      </c>
      <c r="M2099" s="80">
        <v>71</v>
      </c>
      <c r="N2099" s="80">
        <v>0.69</v>
      </c>
    </row>
    <row r="2100" spans="1:14" ht="15.75" customHeight="1">
      <c r="A2100" s="80" t="s">
        <v>41</v>
      </c>
      <c r="B2100" s="80" t="s">
        <v>447</v>
      </c>
      <c r="C2100" s="80">
        <v>62249738</v>
      </c>
      <c r="D2100" s="80">
        <v>62748833</v>
      </c>
      <c r="E2100" s="80">
        <v>499096</v>
      </c>
      <c r="F2100" s="80">
        <v>743</v>
      </c>
      <c r="G2100" s="80">
        <v>456</v>
      </c>
      <c r="H2100" s="80">
        <v>287</v>
      </c>
      <c r="I2100" s="80">
        <v>0.38600000000000001</v>
      </c>
      <c r="J2100" s="80" t="s">
        <v>439</v>
      </c>
      <c r="K2100" s="80">
        <v>21</v>
      </c>
      <c r="L2100" s="80">
        <v>0.33300000000000002</v>
      </c>
      <c r="M2100" s="80">
        <v>4</v>
      </c>
      <c r="N2100" s="80">
        <v>0.5</v>
      </c>
    </row>
    <row r="2101" spans="1:14" ht="15.75" customHeight="1">
      <c r="A2101" s="80" t="s">
        <v>41</v>
      </c>
      <c r="B2101" s="80" t="s">
        <v>447</v>
      </c>
      <c r="C2101" s="80">
        <v>62798832</v>
      </c>
      <c r="D2101" s="80">
        <v>63202863</v>
      </c>
      <c r="E2101" s="80">
        <v>404032</v>
      </c>
      <c r="F2101" s="80">
        <v>3278</v>
      </c>
      <c r="G2101" s="80">
        <v>1355</v>
      </c>
      <c r="H2101" s="80">
        <v>1923</v>
      </c>
      <c r="I2101" s="80">
        <v>0.58699999999999997</v>
      </c>
      <c r="J2101" s="80" t="s">
        <v>439</v>
      </c>
      <c r="K2101" s="80">
        <v>110</v>
      </c>
      <c r="L2101" s="80">
        <v>0.47299999999999998</v>
      </c>
      <c r="M2101" s="80">
        <v>169</v>
      </c>
      <c r="N2101" s="80">
        <v>0.53800000000000003</v>
      </c>
    </row>
    <row r="2102" spans="1:14" ht="15.75" customHeight="1">
      <c r="A2102" s="80" t="s">
        <v>41</v>
      </c>
      <c r="B2102" s="80" t="s">
        <v>447</v>
      </c>
      <c r="C2102" s="80">
        <v>63252862</v>
      </c>
      <c r="D2102" s="80">
        <v>63492265</v>
      </c>
      <c r="E2102" s="80">
        <v>239404</v>
      </c>
      <c r="F2102" s="80">
        <v>1031</v>
      </c>
      <c r="G2102" s="80">
        <v>502</v>
      </c>
      <c r="H2102" s="80">
        <v>529</v>
      </c>
      <c r="I2102" s="80">
        <v>0.51300000000000001</v>
      </c>
      <c r="J2102" s="80" t="s">
        <v>439</v>
      </c>
      <c r="K2102" s="80">
        <v>55</v>
      </c>
      <c r="L2102" s="80">
        <v>0.745</v>
      </c>
      <c r="M2102" s="80">
        <v>22</v>
      </c>
      <c r="N2102" s="80">
        <v>4.4999999999999998E-2</v>
      </c>
    </row>
    <row r="2103" spans="1:14" ht="15.75" customHeight="1">
      <c r="A2103" s="80" t="s">
        <v>41</v>
      </c>
      <c r="B2103" s="80" t="s">
        <v>447</v>
      </c>
      <c r="C2103" s="80">
        <v>63542264</v>
      </c>
      <c r="D2103" s="80">
        <v>63777033</v>
      </c>
      <c r="E2103" s="80">
        <v>234770</v>
      </c>
      <c r="F2103" s="80">
        <v>1996</v>
      </c>
      <c r="G2103" s="80">
        <v>80</v>
      </c>
      <c r="H2103" s="80">
        <v>1916</v>
      </c>
      <c r="I2103" s="80">
        <v>0.96</v>
      </c>
      <c r="J2103" s="80" t="s">
        <v>440</v>
      </c>
      <c r="K2103" s="80">
        <v>7</v>
      </c>
      <c r="L2103" s="80">
        <v>0.71399999999999997</v>
      </c>
      <c r="M2103" s="80">
        <v>121</v>
      </c>
      <c r="N2103" s="80">
        <v>0.55400000000000005</v>
      </c>
    </row>
    <row r="2104" spans="1:14" ht="15.75" customHeight="1">
      <c r="A2104" s="80" t="s">
        <v>41</v>
      </c>
      <c r="B2104" s="80" t="s">
        <v>447</v>
      </c>
      <c r="C2104" s="80">
        <v>63784194</v>
      </c>
      <c r="D2104" s="80">
        <v>63836260</v>
      </c>
      <c r="E2104" s="80">
        <v>52067</v>
      </c>
      <c r="F2104" s="80">
        <v>1847</v>
      </c>
      <c r="G2104" s="80">
        <v>614</v>
      </c>
      <c r="H2104" s="80">
        <v>1233</v>
      </c>
      <c r="I2104" s="80">
        <v>0.66800000000000004</v>
      </c>
      <c r="J2104" s="80" t="s">
        <v>439</v>
      </c>
      <c r="K2104" s="80">
        <v>312</v>
      </c>
      <c r="L2104" s="80">
        <v>0.59299999999999997</v>
      </c>
      <c r="M2104" s="80">
        <v>513</v>
      </c>
      <c r="N2104" s="80">
        <v>0.52600000000000002</v>
      </c>
    </row>
    <row r="2105" spans="1:14" ht="15.75" customHeight="1">
      <c r="A2105" s="80" t="s">
        <v>41</v>
      </c>
      <c r="B2105" s="80" t="s">
        <v>447</v>
      </c>
      <c r="C2105" s="80">
        <v>63836660</v>
      </c>
      <c r="D2105" s="80">
        <v>63918448</v>
      </c>
      <c r="E2105" s="80">
        <v>81789</v>
      </c>
      <c r="F2105" s="80">
        <v>1084</v>
      </c>
      <c r="G2105" s="80">
        <v>118</v>
      </c>
      <c r="H2105" s="80">
        <v>966</v>
      </c>
      <c r="I2105" s="80">
        <v>0.89100000000000001</v>
      </c>
      <c r="J2105" s="80" t="s">
        <v>440</v>
      </c>
      <c r="K2105" s="80">
        <v>18</v>
      </c>
      <c r="L2105" s="80">
        <v>0.94399999999999995</v>
      </c>
      <c r="M2105" s="80">
        <v>61</v>
      </c>
      <c r="N2105" s="80">
        <v>0.42599999999999999</v>
      </c>
    </row>
    <row r="2106" spans="1:14" ht="15.75" customHeight="1">
      <c r="A2106" s="80" t="s">
        <v>41</v>
      </c>
      <c r="B2106" s="80" t="s">
        <v>447</v>
      </c>
      <c r="C2106" s="80">
        <v>63968447</v>
      </c>
      <c r="D2106" s="80">
        <v>64135014</v>
      </c>
      <c r="E2106" s="80">
        <v>166568</v>
      </c>
      <c r="F2106" s="80">
        <v>1605</v>
      </c>
      <c r="G2106" s="80">
        <v>87</v>
      </c>
      <c r="H2106" s="80">
        <v>1518</v>
      </c>
      <c r="I2106" s="80">
        <v>0.94599999999999995</v>
      </c>
      <c r="J2106" s="80" t="s">
        <v>440</v>
      </c>
      <c r="K2106" s="80">
        <v>13</v>
      </c>
      <c r="L2106" s="80">
        <v>0.38500000000000001</v>
      </c>
      <c r="M2106" s="80">
        <v>133</v>
      </c>
      <c r="N2106" s="80">
        <v>0.504</v>
      </c>
    </row>
    <row r="2107" spans="1:14" ht="15.75" customHeight="1">
      <c r="A2107" s="80" t="s">
        <v>41</v>
      </c>
      <c r="B2107" s="80" t="s">
        <v>447</v>
      </c>
      <c r="C2107" s="80">
        <v>64315162</v>
      </c>
      <c r="D2107" s="80">
        <v>64712634</v>
      </c>
      <c r="E2107" s="80">
        <v>397473</v>
      </c>
      <c r="F2107" s="80">
        <v>875</v>
      </c>
      <c r="G2107" s="80">
        <v>360</v>
      </c>
      <c r="H2107" s="80">
        <v>515</v>
      </c>
      <c r="I2107" s="80">
        <v>0.58899999999999997</v>
      </c>
      <c r="J2107" s="80" t="s">
        <v>439</v>
      </c>
      <c r="K2107" s="80">
        <v>15</v>
      </c>
      <c r="L2107" s="80">
        <v>0.33300000000000002</v>
      </c>
      <c r="M2107" s="80">
        <v>52</v>
      </c>
      <c r="N2107" s="80">
        <v>0.55800000000000005</v>
      </c>
    </row>
    <row r="2108" spans="1:14" ht="15.75" customHeight="1">
      <c r="A2108" s="80" t="s">
        <v>41</v>
      </c>
      <c r="B2108" s="80" t="s">
        <v>447</v>
      </c>
      <c r="C2108" s="80">
        <v>64724183</v>
      </c>
      <c r="D2108" s="80">
        <v>65325124</v>
      </c>
      <c r="E2108" s="80">
        <v>600942</v>
      </c>
      <c r="F2108" s="80">
        <v>1356</v>
      </c>
      <c r="G2108" s="80">
        <v>693</v>
      </c>
      <c r="H2108" s="80">
        <v>663</v>
      </c>
      <c r="I2108" s="80">
        <v>0.48899999999999999</v>
      </c>
      <c r="J2108" s="80" t="s">
        <v>439</v>
      </c>
      <c r="K2108" s="80">
        <v>102</v>
      </c>
      <c r="L2108" s="80">
        <v>0.60799999999999998</v>
      </c>
      <c r="M2108" s="80">
        <v>74</v>
      </c>
      <c r="N2108" s="80">
        <v>0.41899999999999998</v>
      </c>
    </row>
    <row r="2109" spans="1:14" ht="15.75" customHeight="1">
      <c r="A2109" s="80" t="s">
        <v>41</v>
      </c>
      <c r="B2109" s="80" t="s">
        <v>447</v>
      </c>
      <c r="C2109" s="80">
        <v>65645191</v>
      </c>
      <c r="D2109" s="80">
        <v>66183068</v>
      </c>
      <c r="E2109" s="80">
        <v>537878</v>
      </c>
      <c r="F2109" s="80">
        <v>1676</v>
      </c>
      <c r="G2109" s="80">
        <v>1247</v>
      </c>
      <c r="H2109" s="80">
        <v>429</v>
      </c>
      <c r="I2109" s="80">
        <v>0.25600000000000001</v>
      </c>
      <c r="J2109" s="80" t="s">
        <v>439</v>
      </c>
      <c r="K2109" s="80">
        <v>100</v>
      </c>
      <c r="L2109" s="80">
        <v>0.27</v>
      </c>
      <c r="M2109" s="80">
        <v>48</v>
      </c>
      <c r="N2109" s="80">
        <v>0.41699999999999998</v>
      </c>
    </row>
    <row r="2110" spans="1:14" ht="15.75" customHeight="1">
      <c r="A2110" s="80" t="s">
        <v>41</v>
      </c>
      <c r="B2110" s="80" t="s">
        <v>447</v>
      </c>
      <c r="C2110" s="80">
        <v>66352225</v>
      </c>
      <c r="D2110" s="80">
        <v>66391388</v>
      </c>
      <c r="E2110" s="80">
        <v>39164</v>
      </c>
      <c r="F2110" s="80">
        <v>72</v>
      </c>
      <c r="G2110" s="80">
        <v>42</v>
      </c>
      <c r="H2110" s="80">
        <v>30</v>
      </c>
      <c r="I2110" s="80">
        <v>0.41699999999999998</v>
      </c>
      <c r="J2110" s="80" t="s">
        <v>439</v>
      </c>
      <c r="K2110" s="80">
        <v>8</v>
      </c>
      <c r="L2110" s="80">
        <v>0.75</v>
      </c>
      <c r="M2110" s="80">
        <v>4</v>
      </c>
      <c r="N2110" s="80">
        <v>0</v>
      </c>
    </row>
    <row r="2111" spans="1:14" ht="15.75" customHeight="1">
      <c r="A2111" s="80" t="s">
        <v>41</v>
      </c>
      <c r="B2111" s="80" t="s">
        <v>447</v>
      </c>
      <c r="C2111" s="80">
        <v>66591387</v>
      </c>
      <c r="D2111" s="80">
        <v>67920553</v>
      </c>
      <c r="E2111" s="80">
        <v>1329167</v>
      </c>
      <c r="F2111" s="80">
        <v>4442</v>
      </c>
      <c r="G2111" s="80">
        <v>3538</v>
      </c>
      <c r="H2111" s="80">
        <v>904</v>
      </c>
      <c r="I2111" s="80">
        <v>0.20399999999999999</v>
      </c>
      <c r="J2111" s="80" t="s">
        <v>439</v>
      </c>
      <c r="K2111" s="80">
        <v>565</v>
      </c>
      <c r="L2111" s="80">
        <v>0.46200000000000002</v>
      </c>
      <c r="M2111" s="80">
        <v>86</v>
      </c>
      <c r="N2111" s="80">
        <v>0.43</v>
      </c>
    </row>
    <row r="2112" spans="1:14" ht="15.75" customHeight="1">
      <c r="A2112" s="80" t="s">
        <v>41</v>
      </c>
      <c r="B2112" s="80" t="s">
        <v>447</v>
      </c>
      <c r="C2112" s="80">
        <v>123979132</v>
      </c>
      <c r="D2112" s="80">
        <v>123993326</v>
      </c>
      <c r="E2112" s="80">
        <v>14195</v>
      </c>
      <c r="F2112" s="80">
        <v>328</v>
      </c>
      <c r="G2112" s="80">
        <v>163</v>
      </c>
      <c r="H2112" s="80">
        <v>165</v>
      </c>
      <c r="I2112" s="80">
        <v>0.503</v>
      </c>
      <c r="J2112" s="80" t="s">
        <v>439</v>
      </c>
      <c r="K2112" s="80">
        <v>3</v>
      </c>
      <c r="L2112" s="80">
        <v>1</v>
      </c>
      <c r="M2112" s="80">
        <v>8</v>
      </c>
      <c r="N2112" s="80">
        <v>0</v>
      </c>
    </row>
    <row r="2113" spans="1:14" ht="15.75" customHeight="1">
      <c r="A2113" s="80" t="s">
        <v>41</v>
      </c>
      <c r="B2113" s="80" t="s">
        <v>448</v>
      </c>
      <c r="C2113" s="80">
        <v>37105154</v>
      </c>
      <c r="D2113" s="80">
        <v>37113528</v>
      </c>
      <c r="E2113" s="80">
        <v>8375</v>
      </c>
      <c r="F2113" s="80">
        <v>127</v>
      </c>
      <c r="G2113" s="80">
        <v>60</v>
      </c>
      <c r="H2113" s="80">
        <v>67</v>
      </c>
      <c r="I2113" s="80">
        <v>0.52800000000000002</v>
      </c>
      <c r="J2113" s="80" t="s">
        <v>439</v>
      </c>
      <c r="K2113" s="80">
        <v>3</v>
      </c>
      <c r="L2113" s="80">
        <v>0</v>
      </c>
      <c r="M2113" s="80">
        <v>1</v>
      </c>
      <c r="N2113" s="80">
        <v>1</v>
      </c>
    </row>
    <row r="2114" spans="1:14" ht="15.75" customHeight="1">
      <c r="A2114" s="80" t="s">
        <v>41</v>
      </c>
      <c r="B2114" s="80" t="s">
        <v>448</v>
      </c>
      <c r="C2114" s="80">
        <v>38901868</v>
      </c>
      <c r="D2114" s="80">
        <v>38920239</v>
      </c>
      <c r="E2114" s="80">
        <v>18372</v>
      </c>
      <c r="F2114" s="80">
        <v>1171</v>
      </c>
      <c r="G2114" s="80">
        <v>689</v>
      </c>
      <c r="H2114" s="80">
        <v>482</v>
      </c>
      <c r="I2114" s="80">
        <v>0.41199999999999998</v>
      </c>
      <c r="J2114" s="80" t="s">
        <v>439</v>
      </c>
      <c r="K2114" s="80">
        <v>32</v>
      </c>
      <c r="L2114" s="80">
        <v>0.46899999999999997</v>
      </c>
      <c r="M2114" s="80">
        <v>8</v>
      </c>
      <c r="N2114" s="80">
        <v>0.375</v>
      </c>
    </row>
    <row r="2115" spans="1:14" ht="15.75" customHeight="1">
      <c r="A2115" s="80" t="s">
        <v>41</v>
      </c>
      <c r="B2115" s="80" t="s">
        <v>448</v>
      </c>
      <c r="C2115" s="80">
        <v>41843713</v>
      </c>
      <c r="D2115" s="80">
        <v>41916266</v>
      </c>
      <c r="E2115" s="80">
        <v>72554</v>
      </c>
      <c r="F2115" s="80">
        <v>28109</v>
      </c>
      <c r="G2115" s="80">
        <v>18384</v>
      </c>
      <c r="H2115" s="80">
        <v>9725</v>
      </c>
      <c r="I2115" s="80">
        <v>0.34599999999999997</v>
      </c>
      <c r="J2115" s="80" t="s">
        <v>439</v>
      </c>
      <c r="K2115" s="80">
        <v>1835</v>
      </c>
      <c r="L2115" s="80">
        <v>0.49399999999999999</v>
      </c>
      <c r="M2115" s="80">
        <v>1096</v>
      </c>
      <c r="N2115" s="80">
        <v>0.32900000000000001</v>
      </c>
    </row>
    <row r="2116" spans="1:14" ht="15.75" customHeight="1">
      <c r="A2116" s="80" t="s">
        <v>41</v>
      </c>
      <c r="B2116" s="80" t="s">
        <v>448</v>
      </c>
      <c r="C2116" s="80">
        <v>46372318</v>
      </c>
      <c r="D2116" s="80">
        <v>47467223</v>
      </c>
      <c r="E2116" s="80">
        <v>1094906</v>
      </c>
      <c r="F2116" s="80">
        <v>24017</v>
      </c>
      <c r="G2116" s="80">
        <v>11799</v>
      </c>
      <c r="H2116" s="80">
        <v>12218</v>
      </c>
      <c r="I2116" s="80">
        <v>0.50900000000000001</v>
      </c>
      <c r="J2116" s="80" t="s">
        <v>439</v>
      </c>
      <c r="K2116" s="80">
        <v>1545</v>
      </c>
      <c r="L2116" s="80">
        <v>6.0999999999999999E-2</v>
      </c>
      <c r="M2116" s="80">
        <v>1749</v>
      </c>
      <c r="N2116" s="80">
        <v>0.84099999999999997</v>
      </c>
    </row>
    <row r="2117" spans="1:14" ht="15.75" customHeight="1">
      <c r="A2117" s="80" t="s">
        <v>41</v>
      </c>
      <c r="B2117" s="80" t="s">
        <v>448</v>
      </c>
      <c r="C2117" s="80">
        <v>47870368</v>
      </c>
      <c r="D2117" s="80">
        <v>47966748</v>
      </c>
      <c r="E2117" s="80">
        <v>96381</v>
      </c>
      <c r="F2117" s="80">
        <v>924</v>
      </c>
      <c r="G2117" s="80">
        <v>633</v>
      </c>
      <c r="H2117" s="80">
        <v>291</v>
      </c>
      <c r="I2117" s="80">
        <v>0.315</v>
      </c>
      <c r="J2117" s="80" t="s">
        <v>439</v>
      </c>
      <c r="K2117" s="80">
        <v>52</v>
      </c>
      <c r="L2117" s="80">
        <v>0.48099999999999998</v>
      </c>
      <c r="M2117" s="80">
        <v>34</v>
      </c>
      <c r="N2117" s="80">
        <v>0.79400000000000004</v>
      </c>
    </row>
    <row r="2118" spans="1:14" ht="15.75" customHeight="1">
      <c r="A2118" s="80" t="s">
        <v>41</v>
      </c>
      <c r="B2118" s="80" t="s">
        <v>448</v>
      </c>
      <c r="C2118" s="80">
        <v>48060520</v>
      </c>
      <c r="D2118" s="80">
        <v>48098332</v>
      </c>
      <c r="E2118" s="80">
        <v>37813</v>
      </c>
      <c r="F2118" s="80">
        <v>123</v>
      </c>
      <c r="G2118" s="80">
        <v>91</v>
      </c>
      <c r="H2118" s="80">
        <v>32</v>
      </c>
      <c r="I2118" s="80">
        <v>0.26</v>
      </c>
      <c r="J2118" s="80" t="s">
        <v>439</v>
      </c>
      <c r="K2118" s="80">
        <v>17</v>
      </c>
      <c r="L2118" s="80">
        <v>0.47099999999999997</v>
      </c>
      <c r="M2118" s="80">
        <v>6</v>
      </c>
      <c r="N2118" s="80">
        <v>0</v>
      </c>
    </row>
    <row r="2119" spans="1:14" ht="15.75" customHeight="1">
      <c r="A2119" s="80" t="s">
        <v>41</v>
      </c>
      <c r="B2119" s="80" t="s">
        <v>448</v>
      </c>
      <c r="C2119" s="80">
        <v>55007488</v>
      </c>
      <c r="D2119" s="80">
        <v>55013651</v>
      </c>
      <c r="E2119" s="80">
        <v>6164</v>
      </c>
      <c r="F2119" s="80">
        <v>27</v>
      </c>
      <c r="G2119" s="80">
        <v>27</v>
      </c>
      <c r="H2119" s="80">
        <v>0</v>
      </c>
      <c r="I2119" s="80">
        <v>0</v>
      </c>
      <c r="J2119" s="80" t="s">
        <v>201</v>
      </c>
      <c r="K2119" s="80">
        <v>0</v>
      </c>
      <c r="L2119" s="80" t="s">
        <v>201</v>
      </c>
      <c r="M2119" s="80">
        <v>0</v>
      </c>
      <c r="N2119" s="80" t="s">
        <v>201</v>
      </c>
    </row>
    <row r="2120" spans="1:14" ht="15.75" customHeight="1">
      <c r="A2120" s="80" t="s">
        <v>41</v>
      </c>
      <c r="B2120" s="80" t="s">
        <v>448</v>
      </c>
      <c r="C2120" s="80">
        <v>87238107</v>
      </c>
      <c r="D2120" s="80">
        <v>87298830</v>
      </c>
      <c r="E2120" s="80">
        <v>60724</v>
      </c>
      <c r="F2120" s="80">
        <v>298</v>
      </c>
      <c r="G2120" s="80">
        <v>178</v>
      </c>
      <c r="H2120" s="80">
        <v>120</v>
      </c>
      <c r="I2120" s="80">
        <v>0.40300000000000002</v>
      </c>
      <c r="J2120" s="80" t="s">
        <v>439</v>
      </c>
      <c r="K2120" s="80">
        <v>0</v>
      </c>
      <c r="L2120" s="80" t="s">
        <v>201</v>
      </c>
      <c r="M2120" s="80">
        <v>0</v>
      </c>
      <c r="N2120" s="80" t="s">
        <v>201</v>
      </c>
    </row>
    <row r="2121" spans="1:14" ht="15.75" customHeight="1">
      <c r="A2121" s="80" t="s">
        <v>41</v>
      </c>
      <c r="B2121" s="80" t="s">
        <v>448</v>
      </c>
      <c r="C2121" s="80">
        <v>87438086</v>
      </c>
      <c r="D2121" s="80">
        <v>87474115</v>
      </c>
      <c r="E2121" s="80">
        <v>36030</v>
      </c>
      <c r="F2121" s="80">
        <v>151</v>
      </c>
      <c r="G2121" s="80">
        <v>70</v>
      </c>
      <c r="H2121" s="80">
        <v>81</v>
      </c>
      <c r="I2121" s="80">
        <v>0.53600000000000003</v>
      </c>
      <c r="J2121" s="80" t="s">
        <v>439</v>
      </c>
      <c r="K2121" s="80">
        <v>0</v>
      </c>
      <c r="L2121" s="80" t="s">
        <v>201</v>
      </c>
      <c r="M2121" s="80">
        <v>0</v>
      </c>
      <c r="N2121" s="80" t="s">
        <v>201</v>
      </c>
    </row>
    <row r="2122" spans="1:14" ht="15.75" customHeight="1">
      <c r="A2122" s="80" t="s">
        <v>41</v>
      </c>
      <c r="B2122" s="80" t="s">
        <v>448</v>
      </c>
      <c r="C2122" s="80">
        <v>91443234</v>
      </c>
      <c r="D2122" s="80">
        <v>91446667</v>
      </c>
      <c r="E2122" s="80">
        <v>3434</v>
      </c>
      <c r="F2122" s="80">
        <v>39</v>
      </c>
      <c r="G2122" s="80">
        <v>1</v>
      </c>
      <c r="H2122" s="80">
        <v>38</v>
      </c>
      <c r="I2122" s="80">
        <v>0.97399999999999998</v>
      </c>
      <c r="J2122" s="80" t="s">
        <v>201</v>
      </c>
      <c r="K2122" s="80">
        <v>0</v>
      </c>
      <c r="L2122" s="80" t="s">
        <v>201</v>
      </c>
      <c r="M2122" s="80">
        <v>9</v>
      </c>
      <c r="N2122" s="80">
        <v>0.55600000000000005</v>
      </c>
    </row>
    <row r="2123" spans="1:14" ht="15.75" customHeight="1">
      <c r="A2123" s="80" t="s">
        <v>41</v>
      </c>
      <c r="B2123" s="80" t="s">
        <v>448</v>
      </c>
      <c r="C2123" s="80">
        <v>125886142</v>
      </c>
      <c r="D2123" s="80">
        <v>125909392</v>
      </c>
      <c r="E2123" s="80">
        <v>23251</v>
      </c>
      <c r="F2123" s="80">
        <v>426</v>
      </c>
      <c r="G2123" s="80">
        <v>345</v>
      </c>
      <c r="H2123" s="80">
        <v>81</v>
      </c>
      <c r="I2123" s="80">
        <v>0.19</v>
      </c>
      <c r="J2123" s="80" t="s">
        <v>439</v>
      </c>
      <c r="K2123" s="80">
        <v>22</v>
      </c>
      <c r="L2123" s="80">
        <v>0.72699999999999998</v>
      </c>
      <c r="M2123" s="80">
        <v>3</v>
      </c>
      <c r="N2123" s="80">
        <v>1</v>
      </c>
    </row>
    <row r="2124" spans="1:14" ht="15.75" customHeight="1">
      <c r="A2124" s="80" t="s">
        <v>41</v>
      </c>
      <c r="B2124" s="80" t="s">
        <v>448</v>
      </c>
      <c r="C2124" s="80">
        <v>133687141</v>
      </c>
      <c r="D2124" s="80">
        <v>133690467</v>
      </c>
      <c r="E2124" s="80">
        <v>3327</v>
      </c>
      <c r="F2124" s="80">
        <v>2477</v>
      </c>
      <c r="G2124" s="80">
        <v>1462</v>
      </c>
      <c r="H2124" s="80">
        <v>1015</v>
      </c>
      <c r="I2124" s="80">
        <v>0.41</v>
      </c>
      <c r="J2124" s="80" t="s">
        <v>439</v>
      </c>
      <c r="K2124" s="80">
        <v>495</v>
      </c>
      <c r="L2124" s="80">
        <v>0.28699999999999998</v>
      </c>
      <c r="M2124" s="80">
        <v>293</v>
      </c>
      <c r="N2124" s="80">
        <v>0.44</v>
      </c>
    </row>
    <row r="2125" spans="1:14" ht="15.75" customHeight="1">
      <c r="A2125" s="80" t="s">
        <v>41</v>
      </c>
      <c r="B2125" s="80" t="s">
        <v>449</v>
      </c>
      <c r="C2125" s="80">
        <v>311349</v>
      </c>
      <c r="D2125" s="80">
        <v>319319</v>
      </c>
      <c r="E2125" s="80">
        <v>7971</v>
      </c>
      <c r="F2125" s="80">
        <v>265</v>
      </c>
      <c r="G2125" s="80">
        <v>26</v>
      </c>
      <c r="H2125" s="80">
        <v>239</v>
      </c>
      <c r="I2125" s="80">
        <v>0.90200000000000002</v>
      </c>
      <c r="J2125" s="80" t="s">
        <v>440</v>
      </c>
      <c r="K2125" s="80">
        <v>0</v>
      </c>
      <c r="L2125" s="80" t="s">
        <v>201</v>
      </c>
      <c r="M2125" s="80">
        <v>26</v>
      </c>
      <c r="N2125" s="80">
        <v>0.61499999999999999</v>
      </c>
    </row>
    <row r="2126" spans="1:14" ht="15.75" customHeight="1">
      <c r="A2126" s="80" t="s">
        <v>41</v>
      </c>
      <c r="B2126" s="80" t="s">
        <v>449</v>
      </c>
      <c r="C2126" s="80">
        <v>1894045</v>
      </c>
      <c r="D2126" s="80">
        <v>1915665</v>
      </c>
      <c r="E2126" s="80">
        <v>21621</v>
      </c>
      <c r="F2126" s="80">
        <v>483</v>
      </c>
      <c r="G2126" s="80">
        <v>7</v>
      </c>
      <c r="H2126" s="80">
        <v>476</v>
      </c>
      <c r="I2126" s="80">
        <v>0.98599999999999999</v>
      </c>
      <c r="J2126" s="80" t="s">
        <v>440</v>
      </c>
      <c r="K2126" s="80">
        <v>0</v>
      </c>
      <c r="L2126" s="80" t="s">
        <v>201</v>
      </c>
      <c r="M2126" s="80">
        <v>7</v>
      </c>
      <c r="N2126" s="80">
        <v>0.42899999999999999</v>
      </c>
    </row>
    <row r="2127" spans="1:14" ht="15.75" customHeight="1">
      <c r="A2127" s="80" t="s">
        <v>41</v>
      </c>
      <c r="B2127" s="80" t="s">
        <v>449</v>
      </c>
      <c r="C2127" s="80">
        <v>4274130</v>
      </c>
      <c r="D2127" s="80">
        <v>4292550</v>
      </c>
      <c r="E2127" s="80">
        <v>18421</v>
      </c>
      <c r="F2127" s="80">
        <v>209</v>
      </c>
      <c r="G2127" s="80">
        <v>63</v>
      </c>
      <c r="H2127" s="80">
        <v>146</v>
      </c>
      <c r="I2127" s="80">
        <v>0.69899999999999995</v>
      </c>
      <c r="J2127" s="80" t="s">
        <v>439</v>
      </c>
      <c r="K2127" s="80">
        <v>16</v>
      </c>
      <c r="L2127" s="80">
        <v>0.93799999999999994</v>
      </c>
      <c r="M2127" s="80">
        <v>36</v>
      </c>
      <c r="N2127" s="80">
        <v>0.33300000000000002</v>
      </c>
    </row>
    <row r="2128" spans="1:14" ht="15.75" customHeight="1">
      <c r="A2128" s="80" t="s">
        <v>41</v>
      </c>
      <c r="B2128" s="80" t="s">
        <v>449</v>
      </c>
      <c r="C2128" s="80">
        <v>49710944</v>
      </c>
      <c r="D2128" s="80">
        <v>49728264</v>
      </c>
      <c r="E2128" s="80">
        <v>17321</v>
      </c>
      <c r="F2128" s="80">
        <v>170</v>
      </c>
      <c r="G2128" s="80">
        <v>22</v>
      </c>
      <c r="H2128" s="80">
        <v>148</v>
      </c>
      <c r="I2128" s="80">
        <v>0.871</v>
      </c>
      <c r="J2128" s="80" t="s">
        <v>440</v>
      </c>
      <c r="K2128" s="80">
        <v>0</v>
      </c>
      <c r="L2128" s="80" t="s">
        <v>201</v>
      </c>
      <c r="M2128" s="80">
        <v>0</v>
      </c>
      <c r="N2128" s="80" t="s">
        <v>201</v>
      </c>
    </row>
    <row r="2129" spans="1:14" ht="15.75" customHeight="1">
      <c r="A2129" s="80" t="s">
        <v>41</v>
      </c>
      <c r="B2129" s="80" t="s">
        <v>449</v>
      </c>
      <c r="C2129" s="80">
        <v>62095373</v>
      </c>
      <c r="D2129" s="80">
        <v>62101049</v>
      </c>
      <c r="E2129" s="80">
        <v>5677</v>
      </c>
      <c r="F2129" s="80">
        <v>34</v>
      </c>
      <c r="G2129" s="80">
        <v>1</v>
      </c>
      <c r="H2129" s="80">
        <v>33</v>
      </c>
      <c r="I2129" s="80">
        <v>0.97099999999999997</v>
      </c>
      <c r="J2129" s="80" t="s">
        <v>201</v>
      </c>
      <c r="K2129" s="80">
        <v>0</v>
      </c>
      <c r="L2129" s="80" t="s">
        <v>201</v>
      </c>
      <c r="M2129" s="80">
        <v>0</v>
      </c>
      <c r="N2129" s="80" t="s">
        <v>201</v>
      </c>
    </row>
    <row r="2130" spans="1:14" ht="15.75" customHeight="1">
      <c r="A2130" s="80" t="s">
        <v>41</v>
      </c>
      <c r="B2130" s="80" t="s">
        <v>449</v>
      </c>
      <c r="C2130" s="80">
        <v>89744798</v>
      </c>
      <c r="D2130" s="80">
        <v>90095507</v>
      </c>
      <c r="E2130" s="80">
        <v>350710</v>
      </c>
      <c r="F2130" s="80">
        <v>1660</v>
      </c>
      <c r="G2130" s="80">
        <v>1109</v>
      </c>
      <c r="H2130" s="80">
        <v>551</v>
      </c>
      <c r="I2130" s="80">
        <v>0.33200000000000002</v>
      </c>
      <c r="J2130" s="80" t="s">
        <v>439</v>
      </c>
      <c r="K2130" s="80">
        <v>68</v>
      </c>
      <c r="L2130" s="80">
        <v>0.57399999999999995</v>
      </c>
      <c r="M2130" s="80">
        <v>23</v>
      </c>
      <c r="N2130" s="80">
        <v>0.91300000000000003</v>
      </c>
    </row>
    <row r="2131" spans="1:14" ht="15.75" customHeight="1">
      <c r="A2131" s="80" t="s">
        <v>41</v>
      </c>
      <c r="B2131" s="80" t="s">
        <v>450</v>
      </c>
      <c r="C2131" s="80">
        <v>10000</v>
      </c>
      <c r="D2131" s="80">
        <v>76659</v>
      </c>
      <c r="E2131" s="80">
        <v>66660</v>
      </c>
      <c r="F2131" s="80">
        <v>1890</v>
      </c>
      <c r="G2131" s="80">
        <v>1261</v>
      </c>
      <c r="H2131" s="80">
        <v>629</v>
      </c>
      <c r="I2131" s="80">
        <v>0.33300000000000002</v>
      </c>
      <c r="J2131" s="80" t="s">
        <v>439</v>
      </c>
      <c r="K2131" s="80">
        <v>547</v>
      </c>
      <c r="L2131" s="80">
        <v>0.32</v>
      </c>
      <c r="M2131" s="80">
        <v>292</v>
      </c>
      <c r="N2131" s="80">
        <v>0.63400000000000001</v>
      </c>
    </row>
    <row r="2132" spans="1:14" ht="15.75" customHeight="1">
      <c r="A2132" s="80" t="s">
        <v>41</v>
      </c>
      <c r="B2132" s="80" t="s">
        <v>450</v>
      </c>
      <c r="C2132" s="80">
        <v>9288194</v>
      </c>
      <c r="D2132" s="80">
        <v>9317625</v>
      </c>
      <c r="E2132" s="80">
        <v>29432</v>
      </c>
      <c r="F2132" s="80">
        <v>919</v>
      </c>
      <c r="G2132" s="80">
        <v>738</v>
      </c>
      <c r="H2132" s="80">
        <v>181</v>
      </c>
      <c r="I2132" s="80">
        <v>0.19700000000000001</v>
      </c>
      <c r="J2132" s="80" t="s">
        <v>439</v>
      </c>
      <c r="K2132" s="80">
        <v>216</v>
      </c>
      <c r="L2132" s="80">
        <v>0.51900000000000002</v>
      </c>
      <c r="M2132" s="80">
        <v>29</v>
      </c>
      <c r="N2132" s="80">
        <v>0.379</v>
      </c>
    </row>
    <row r="2133" spans="1:14" ht="15.75" customHeight="1">
      <c r="A2133" s="80" t="s">
        <v>41</v>
      </c>
      <c r="B2133" s="80" t="s">
        <v>450</v>
      </c>
      <c r="C2133" s="80">
        <v>9431321</v>
      </c>
      <c r="D2133" s="80">
        <v>9446586</v>
      </c>
      <c r="E2133" s="80">
        <v>15266</v>
      </c>
      <c r="F2133" s="80">
        <v>210</v>
      </c>
      <c r="G2133" s="80">
        <v>164</v>
      </c>
      <c r="H2133" s="80">
        <v>46</v>
      </c>
      <c r="I2133" s="80">
        <v>0.219</v>
      </c>
      <c r="J2133" s="80" t="s">
        <v>439</v>
      </c>
      <c r="K2133" s="80">
        <v>36</v>
      </c>
      <c r="L2133" s="80">
        <v>0.58299999999999996</v>
      </c>
      <c r="M2133" s="80">
        <v>4</v>
      </c>
      <c r="N2133" s="80">
        <v>0</v>
      </c>
    </row>
    <row r="2134" spans="1:14" ht="15.75" customHeight="1">
      <c r="A2134" s="80" t="s">
        <v>41</v>
      </c>
      <c r="B2134" s="80" t="s">
        <v>450</v>
      </c>
      <c r="C2134" s="80">
        <v>17770977</v>
      </c>
      <c r="D2134" s="80">
        <v>17858410</v>
      </c>
      <c r="E2134" s="80">
        <v>87434</v>
      </c>
      <c r="F2134" s="80">
        <v>1004</v>
      </c>
      <c r="G2134" s="80">
        <v>12</v>
      </c>
      <c r="H2134" s="80">
        <v>992</v>
      </c>
      <c r="I2134" s="80">
        <v>0.98799999999999999</v>
      </c>
      <c r="J2134" s="80" t="s">
        <v>440</v>
      </c>
      <c r="K2134" s="80">
        <v>1</v>
      </c>
      <c r="L2134" s="80">
        <v>0</v>
      </c>
      <c r="M2134" s="80">
        <v>261</v>
      </c>
      <c r="N2134" s="80">
        <v>0.47899999999999998</v>
      </c>
    </row>
    <row r="2135" spans="1:14" ht="15.75" customHeight="1">
      <c r="A2135" s="80" t="s">
        <v>41</v>
      </c>
      <c r="B2135" s="80" t="s">
        <v>450</v>
      </c>
      <c r="C2135" s="80">
        <v>34769408</v>
      </c>
      <c r="D2135" s="80">
        <v>34820574</v>
      </c>
      <c r="E2135" s="80">
        <v>51167</v>
      </c>
      <c r="F2135" s="80">
        <v>142</v>
      </c>
      <c r="G2135" s="80">
        <v>1</v>
      </c>
      <c r="H2135" s="80">
        <v>141</v>
      </c>
      <c r="I2135" s="80">
        <v>0.99299999999999999</v>
      </c>
      <c r="J2135" s="80" t="s">
        <v>440</v>
      </c>
      <c r="K2135" s="80">
        <v>0</v>
      </c>
      <c r="L2135" s="80" t="s">
        <v>201</v>
      </c>
      <c r="M2135" s="80">
        <v>21</v>
      </c>
      <c r="N2135" s="80">
        <v>0.47599999999999998</v>
      </c>
    </row>
    <row r="2136" spans="1:14" ht="15.75" customHeight="1">
      <c r="A2136" s="80" t="s">
        <v>41</v>
      </c>
      <c r="B2136" s="80" t="s">
        <v>450</v>
      </c>
      <c r="C2136" s="80">
        <v>34835366</v>
      </c>
      <c r="D2136" s="80">
        <v>37185253</v>
      </c>
      <c r="E2136" s="80">
        <v>2349888</v>
      </c>
      <c r="F2136" s="80">
        <v>3579</v>
      </c>
      <c r="G2136" s="80">
        <v>50</v>
      </c>
      <c r="H2136" s="80">
        <v>3529</v>
      </c>
      <c r="I2136" s="80">
        <v>0.98599999999999999</v>
      </c>
      <c r="J2136" s="80" t="s">
        <v>440</v>
      </c>
      <c r="K2136" s="80">
        <v>0</v>
      </c>
      <c r="L2136" s="80" t="s">
        <v>201</v>
      </c>
      <c r="M2136" s="80">
        <v>45</v>
      </c>
      <c r="N2136" s="80">
        <v>0.53300000000000003</v>
      </c>
    </row>
    <row r="2137" spans="1:14" ht="15.75" customHeight="1">
      <c r="A2137" s="80" t="s">
        <v>41</v>
      </c>
      <c r="B2137" s="80" t="s">
        <v>450</v>
      </c>
      <c r="C2137" s="80">
        <v>71546190</v>
      </c>
      <c r="D2137" s="80">
        <v>71547540</v>
      </c>
      <c r="E2137" s="80">
        <v>1351</v>
      </c>
      <c r="F2137" s="80">
        <v>37</v>
      </c>
      <c r="G2137" s="80">
        <v>0</v>
      </c>
      <c r="H2137" s="80">
        <v>37</v>
      </c>
      <c r="I2137" s="80">
        <v>1</v>
      </c>
      <c r="J2137" s="80" t="s">
        <v>201</v>
      </c>
      <c r="K2137" s="80">
        <v>0</v>
      </c>
      <c r="L2137" s="80" t="s">
        <v>201</v>
      </c>
      <c r="M2137" s="80">
        <v>8</v>
      </c>
      <c r="N2137" s="80">
        <v>1</v>
      </c>
    </row>
    <row r="2138" spans="1:14" ht="15.75" customHeight="1">
      <c r="A2138" s="80" t="s">
        <v>41</v>
      </c>
      <c r="B2138" s="80" t="s">
        <v>450</v>
      </c>
      <c r="C2138" s="80">
        <v>80452121</v>
      </c>
      <c r="D2138" s="80">
        <v>80454345</v>
      </c>
      <c r="E2138" s="80">
        <v>2225</v>
      </c>
      <c r="F2138" s="80">
        <v>23</v>
      </c>
      <c r="G2138" s="80">
        <v>1</v>
      </c>
      <c r="H2138" s="80">
        <v>22</v>
      </c>
      <c r="I2138" s="80">
        <v>0.95699999999999996</v>
      </c>
      <c r="J2138" s="80" t="s">
        <v>201</v>
      </c>
      <c r="K2138" s="80">
        <v>0</v>
      </c>
      <c r="L2138" s="80" t="s">
        <v>201</v>
      </c>
      <c r="M2138" s="80">
        <v>5</v>
      </c>
      <c r="N2138" s="80">
        <v>1</v>
      </c>
    </row>
    <row r="2139" spans="1:14" ht="15.75" customHeight="1">
      <c r="A2139" s="80" t="s">
        <v>41</v>
      </c>
      <c r="B2139" s="80" t="s">
        <v>450</v>
      </c>
      <c r="C2139" s="80">
        <v>80461985</v>
      </c>
      <c r="D2139" s="80">
        <v>80464264</v>
      </c>
      <c r="E2139" s="80">
        <v>2280</v>
      </c>
      <c r="F2139" s="80">
        <v>44</v>
      </c>
      <c r="G2139" s="80">
        <v>14</v>
      </c>
      <c r="H2139" s="80">
        <v>30</v>
      </c>
      <c r="I2139" s="80">
        <v>0.68200000000000005</v>
      </c>
      <c r="J2139" s="80" t="s">
        <v>201</v>
      </c>
      <c r="K2139" s="80">
        <v>2</v>
      </c>
      <c r="L2139" s="80">
        <v>1</v>
      </c>
      <c r="M2139" s="80">
        <v>3</v>
      </c>
      <c r="N2139" s="80">
        <v>0.33300000000000002</v>
      </c>
    </row>
    <row r="2140" spans="1:14" ht="15.75" customHeight="1">
      <c r="A2140" s="80" t="s">
        <v>41</v>
      </c>
      <c r="B2140" s="80" t="s">
        <v>450</v>
      </c>
      <c r="C2140" s="80">
        <v>86846348</v>
      </c>
      <c r="D2140" s="80">
        <v>86859295</v>
      </c>
      <c r="E2140" s="80">
        <v>12948</v>
      </c>
      <c r="F2140" s="80">
        <v>90</v>
      </c>
      <c r="G2140" s="80">
        <v>1</v>
      </c>
      <c r="H2140" s="80">
        <v>89</v>
      </c>
      <c r="I2140" s="80">
        <v>0.98899999999999999</v>
      </c>
      <c r="J2140" s="80" t="s">
        <v>440</v>
      </c>
      <c r="K2140" s="80">
        <v>0</v>
      </c>
      <c r="L2140" s="80" t="s">
        <v>201</v>
      </c>
      <c r="M2140" s="80">
        <v>11</v>
      </c>
      <c r="N2140" s="80">
        <v>0.45500000000000002</v>
      </c>
    </row>
    <row r="2141" spans="1:14" ht="15.75" customHeight="1">
      <c r="A2141" s="80" t="s">
        <v>41</v>
      </c>
      <c r="B2141" s="80" t="s">
        <v>450</v>
      </c>
      <c r="C2141" s="80">
        <v>131294575</v>
      </c>
      <c r="D2141" s="80">
        <v>131312923</v>
      </c>
      <c r="E2141" s="80">
        <v>18349</v>
      </c>
      <c r="F2141" s="80">
        <v>431</v>
      </c>
      <c r="G2141" s="80">
        <v>263</v>
      </c>
      <c r="H2141" s="80">
        <v>168</v>
      </c>
      <c r="I2141" s="80">
        <v>0.39</v>
      </c>
      <c r="J2141" s="80" t="s">
        <v>439</v>
      </c>
      <c r="K2141" s="80">
        <v>5</v>
      </c>
      <c r="L2141" s="80">
        <v>1</v>
      </c>
      <c r="M2141" s="80">
        <v>3</v>
      </c>
      <c r="N2141" s="80">
        <v>1</v>
      </c>
    </row>
    <row r="2142" spans="1:14" ht="15.75" customHeight="1">
      <c r="A2142" s="80" t="s">
        <v>41</v>
      </c>
      <c r="B2142" s="80" t="s">
        <v>450</v>
      </c>
      <c r="C2142" s="80">
        <v>131652899</v>
      </c>
      <c r="D2142" s="80">
        <v>131663807</v>
      </c>
      <c r="E2142" s="80">
        <v>10909</v>
      </c>
      <c r="F2142" s="80">
        <v>287</v>
      </c>
      <c r="G2142" s="80">
        <v>121</v>
      </c>
      <c r="H2142" s="80">
        <v>166</v>
      </c>
      <c r="I2142" s="80">
        <v>0.57799999999999996</v>
      </c>
      <c r="J2142" s="80" t="s">
        <v>439</v>
      </c>
      <c r="K2142" s="80">
        <v>23</v>
      </c>
      <c r="L2142" s="80">
        <v>0.60899999999999999</v>
      </c>
      <c r="M2142" s="80">
        <v>26</v>
      </c>
      <c r="N2142" s="80">
        <v>0.96199999999999997</v>
      </c>
    </row>
    <row r="2143" spans="1:14" ht="15.75" customHeight="1">
      <c r="A2143" s="80" t="s">
        <v>41</v>
      </c>
      <c r="B2143" s="80" t="s">
        <v>451</v>
      </c>
      <c r="C2143" s="80">
        <v>16000000</v>
      </c>
      <c r="D2143" s="80">
        <v>18214858</v>
      </c>
      <c r="E2143" s="80">
        <v>2214859</v>
      </c>
      <c r="F2143" s="80">
        <v>27983</v>
      </c>
      <c r="G2143" s="80">
        <v>11719</v>
      </c>
      <c r="H2143" s="80">
        <v>16264</v>
      </c>
      <c r="I2143" s="80">
        <v>0.58099999999999996</v>
      </c>
      <c r="J2143" s="80" t="s">
        <v>439</v>
      </c>
      <c r="K2143" s="80">
        <v>216</v>
      </c>
      <c r="L2143" s="80">
        <v>0.54200000000000004</v>
      </c>
      <c r="M2143" s="80">
        <v>246</v>
      </c>
      <c r="N2143" s="80">
        <v>0.59299999999999997</v>
      </c>
    </row>
    <row r="2144" spans="1:14" ht="15.75" customHeight="1">
      <c r="A2144" s="80" t="s">
        <v>41</v>
      </c>
      <c r="B2144" s="80" t="s">
        <v>451</v>
      </c>
      <c r="C2144" s="80">
        <v>18215202</v>
      </c>
      <c r="D2144" s="80">
        <v>18357590</v>
      </c>
      <c r="E2144" s="80">
        <v>142389</v>
      </c>
      <c r="F2144" s="80">
        <v>3759</v>
      </c>
      <c r="G2144" s="80">
        <v>83</v>
      </c>
      <c r="H2144" s="80">
        <v>3676</v>
      </c>
      <c r="I2144" s="80">
        <v>0.97799999999999998</v>
      </c>
      <c r="J2144" s="80" t="s">
        <v>440</v>
      </c>
      <c r="K2144" s="80">
        <v>10</v>
      </c>
      <c r="L2144" s="80">
        <v>0.8</v>
      </c>
      <c r="M2144" s="80">
        <v>438</v>
      </c>
      <c r="N2144" s="80">
        <v>0.52700000000000002</v>
      </c>
    </row>
    <row r="2145" spans="1:14" ht="15.75" customHeight="1">
      <c r="A2145" s="80" t="s">
        <v>41</v>
      </c>
      <c r="B2145" s="80" t="s">
        <v>451</v>
      </c>
      <c r="C2145" s="80">
        <v>18408230</v>
      </c>
      <c r="D2145" s="80">
        <v>18565145</v>
      </c>
      <c r="E2145" s="80">
        <v>156916</v>
      </c>
      <c r="F2145" s="80">
        <v>2746</v>
      </c>
      <c r="G2145" s="80">
        <v>2046</v>
      </c>
      <c r="H2145" s="80">
        <v>700</v>
      </c>
      <c r="I2145" s="80">
        <v>0.255</v>
      </c>
      <c r="J2145" s="80" t="s">
        <v>439</v>
      </c>
      <c r="K2145" s="80">
        <v>415</v>
      </c>
      <c r="L2145" s="80">
        <v>0.36399999999999999</v>
      </c>
      <c r="M2145" s="80">
        <v>139</v>
      </c>
      <c r="N2145" s="80">
        <v>0.96399999999999997</v>
      </c>
    </row>
    <row r="2146" spans="1:14" ht="15.75" customHeight="1">
      <c r="A2146" s="80" t="s">
        <v>41</v>
      </c>
      <c r="B2146" s="80" t="s">
        <v>451</v>
      </c>
      <c r="C2146" s="80">
        <v>30390466</v>
      </c>
      <c r="D2146" s="80">
        <v>30391096</v>
      </c>
      <c r="E2146" s="80">
        <v>631</v>
      </c>
      <c r="F2146" s="80">
        <v>353</v>
      </c>
      <c r="G2146" s="80">
        <v>188</v>
      </c>
      <c r="H2146" s="80">
        <v>165</v>
      </c>
      <c r="I2146" s="80">
        <v>0.46700000000000003</v>
      </c>
      <c r="J2146" s="80" t="s">
        <v>439</v>
      </c>
      <c r="K2146" s="80">
        <v>1</v>
      </c>
      <c r="L2146" s="80">
        <v>0</v>
      </c>
      <c r="M2146" s="80">
        <v>0</v>
      </c>
      <c r="N2146" s="80" t="s">
        <v>201</v>
      </c>
    </row>
    <row r="2147" spans="1:14" ht="15.75" customHeight="1">
      <c r="A2147" s="80" t="s">
        <v>41</v>
      </c>
      <c r="B2147" s="80" t="s">
        <v>451</v>
      </c>
      <c r="C2147" s="80">
        <v>63727367</v>
      </c>
      <c r="D2147" s="80">
        <v>63760841</v>
      </c>
      <c r="E2147" s="80">
        <v>33475</v>
      </c>
      <c r="F2147" s="80">
        <v>544</v>
      </c>
      <c r="G2147" s="80">
        <v>235</v>
      </c>
      <c r="H2147" s="80">
        <v>309</v>
      </c>
      <c r="I2147" s="80">
        <v>0.56799999999999995</v>
      </c>
      <c r="J2147" s="80" t="s">
        <v>439</v>
      </c>
      <c r="K2147" s="80">
        <v>60</v>
      </c>
      <c r="L2147" s="80">
        <v>0</v>
      </c>
      <c r="M2147" s="80">
        <v>60</v>
      </c>
      <c r="N2147" s="80">
        <v>1</v>
      </c>
    </row>
    <row r="2148" spans="1:14" ht="15.75" customHeight="1">
      <c r="A2148" s="80" t="s">
        <v>41</v>
      </c>
      <c r="B2148" s="80" t="s">
        <v>452</v>
      </c>
      <c r="C2148" s="80">
        <v>16096631</v>
      </c>
      <c r="D2148" s="80">
        <v>16404449</v>
      </c>
      <c r="E2148" s="80">
        <v>307819</v>
      </c>
      <c r="F2148" s="80">
        <v>2569</v>
      </c>
      <c r="G2148" s="80">
        <v>1541</v>
      </c>
      <c r="H2148" s="80">
        <v>1028</v>
      </c>
      <c r="I2148" s="80">
        <v>0.4</v>
      </c>
      <c r="J2148" s="80" t="s">
        <v>439</v>
      </c>
      <c r="K2148" s="80">
        <v>843</v>
      </c>
      <c r="L2148" s="80">
        <v>0.7</v>
      </c>
      <c r="M2148" s="80">
        <v>551</v>
      </c>
      <c r="N2148" s="80">
        <v>0.52100000000000002</v>
      </c>
    </row>
    <row r="2149" spans="1:14" ht="15.75" customHeight="1">
      <c r="A2149" s="80" t="s">
        <v>41</v>
      </c>
      <c r="B2149" s="80" t="s">
        <v>452</v>
      </c>
      <c r="C2149" s="80">
        <v>18601518</v>
      </c>
      <c r="D2149" s="80">
        <v>18652308</v>
      </c>
      <c r="E2149" s="80">
        <v>50791</v>
      </c>
      <c r="F2149" s="80">
        <v>445</v>
      </c>
      <c r="G2149" s="80">
        <v>296</v>
      </c>
      <c r="H2149" s="80">
        <v>149</v>
      </c>
      <c r="I2149" s="80">
        <v>0.33500000000000002</v>
      </c>
      <c r="J2149" s="80" t="s">
        <v>439</v>
      </c>
      <c r="K2149" s="80">
        <v>2</v>
      </c>
      <c r="L2149" s="80">
        <v>1</v>
      </c>
      <c r="M2149" s="80">
        <v>1</v>
      </c>
      <c r="N2149" s="80">
        <v>1</v>
      </c>
    </row>
    <row r="2150" spans="1:14" ht="15.75" customHeight="1">
      <c r="A2150" s="80" t="s">
        <v>41</v>
      </c>
      <c r="B2150" s="80" t="s">
        <v>452</v>
      </c>
      <c r="C2150" s="80">
        <v>18652959</v>
      </c>
      <c r="D2150" s="80">
        <v>18712327</v>
      </c>
      <c r="E2150" s="80">
        <v>59369</v>
      </c>
      <c r="F2150" s="80">
        <v>534</v>
      </c>
      <c r="G2150" s="80">
        <v>310</v>
      </c>
      <c r="H2150" s="80">
        <v>224</v>
      </c>
      <c r="I2150" s="80">
        <v>0.41899999999999998</v>
      </c>
      <c r="J2150" s="80" t="s">
        <v>439</v>
      </c>
      <c r="K2150" s="80">
        <v>54</v>
      </c>
      <c r="L2150" s="80">
        <v>0.98099999999999998</v>
      </c>
      <c r="M2150" s="80">
        <v>66</v>
      </c>
      <c r="N2150" s="80">
        <v>1.4999999999999999E-2</v>
      </c>
    </row>
    <row r="2151" spans="1:14" ht="15.75" customHeight="1">
      <c r="A2151" s="80" t="s">
        <v>41</v>
      </c>
      <c r="B2151" s="80" t="s">
        <v>452</v>
      </c>
      <c r="C2151" s="80">
        <v>18864244</v>
      </c>
      <c r="D2151" s="80">
        <v>19139255</v>
      </c>
      <c r="E2151" s="80">
        <v>275012</v>
      </c>
      <c r="F2151" s="80">
        <v>2584</v>
      </c>
      <c r="G2151" s="80">
        <v>997</v>
      </c>
      <c r="H2151" s="80">
        <v>1587</v>
      </c>
      <c r="I2151" s="80">
        <v>0.61399999999999999</v>
      </c>
      <c r="J2151" s="80" t="s">
        <v>439</v>
      </c>
      <c r="K2151" s="80">
        <v>55</v>
      </c>
      <c r="L2151" s="80">
        <v>0.49099999999999999</v>
      </c>
      <c r="M2151" s="80">
        <v>109</v>
      </c>
      <c r="N2151" s="80">
        <v>0.64200000000000002</v>
      </c>
    </row>
    <row r="2152" spans="1:14" ht="15.75" customHeight="1">
      <c r="A2152" s="80" t="s">
        <v>41</v>
      </c>
      <c r="B2152" s="80" t="s">
        <v>452</v>
      </c>
      <c r="C2152" s="80">
        <v>19139257</v>
      </c>
      <c r="D2152" s="80">
        <v>19248060</v>
      </c>
      <c r="E2152" s="80">
        <v>108804</v>
      </c>
      <c r="F2152" s="80">
        <v>3541</v>
      </c>
      <c r="G2152" s="80">
        <v>1465</v>
      </c>
      <c r="H2152" s="80">
        <v>2076</v>
      </c>
      <c r="I2152" s="80">
        <v>0.58599999999999997</v>
      </c>
      <c r="J2152" s="80" t="s">
        <v>439</v>
      </c>
      <c r="K2152" s="80">
        <v>97</v>
      </c>
      <c r="L2152" s="80">
        <v>0.63900000000000001</v>
      </c>
      <c r="M2152" s="80">
        <v>142</v>
      </c>
      <c r="N2152" s="80">
        <v>0.36599999999999999</v>
      </c>
    </row>
    <row r="2153" spans="1:14" ht="15.75" customHeight="1">
      <c r="A2153" s="80" t="s">
        <v>41</v>
      </c>
      <c r="B2153" s="80" t="s">
        <v>452</v>
      </c>
      <c r="C2153" s="80">
        <v>19248062</v>
      </c>
      <c r="D2153" s="80">
        <v>19494471</v>
      </c>
      <c r="E2153" s="80">
        <v>246410</v>
      </c>
      <c r="F2153" s="80">
        <v>2616</v>
      </c>
      <c r="G2153" s="80">
        <v>1816</v>
      </c>
      <c r="H2153" s="80">
        <v>800</v>
      </c>
      <c r="I2153" s="80">
        <v>0.30599999999999999</v>
      </c>
      <c r="J2153" s="80" t="s">
        <v>439</v>
      </c>
      <c r="K2153" s="80">
        <v>60</v>
      </c>
      <c r="L2153" s="80">
        <v>0.65</v>
      </c>
      <c r="M2153" s="80">
        <v>19</v>
      </c>
      <c r="N2153" s="80">
        <v>0.52600000000000002</v>
      </c>
    </row>
    <row r="2154" spans="1:14" ht="15.75" customHeight="1">
      <c r="A2154" s="80" t="s">
        <v>41</v>
      </c>
      <c r="B2154" s="80" t="s">
        <v>452</v>
      </c>
      <c r="C2154" s="80">
        <v>19612064</v>
      </c>
      <c r="D2154" s="80">
        <v>19656085</v>
      </c>
      <c r="E2154" s="80">
        <v>44022</v>
      </c>
      <c r="F2154" s="80">
        <v>247</v>
      </c>
      <c r="G2154" s="80">
        <v>170</v>
      </c>
      <c r="H2154" s="80">
        <v>77</v>
      </c>
      <c r="I2154" s="80">
        <v>0.312</v>
      </c>
      <c r="J2154" s="80" t="s">
        <v>439</v>
      </c>
      <c r="K2154" s="80">
        <v>5</v>
      </c>
      <c r="L2154" s="80">
        <v>0.4</v>
      </c>
      <c r="M2154" s="80">
        <v>1</v>
      </c>
      <c r="N2154" s="80">
        <v>1</v>
      </c>
    </row>
    <row r="2155" spans="1:14" ht="15.75" customHeight="1">
      <c r="A2155" s="80" t="s">
        <v>41</v>
      </c>
      <c r="B2155" s="80" t="s">
        <v>452</v>
      </c>
      <c r="C2155" s="80">
        <v>19663449</v>
      </c>
      <c r="D2155" s="80">
        <v>19955079</v>
      </c>
      <c r="E2155" s="80">
        <v>291631</v>
      </c>
      <c r="F2155" s="80">
        <v>6377</v>
      </c>
      <c r="G2155" s="80">
        <v>4851</v>
      </c>
      <c r="H2155" s="80">
        <v>1526</v>
      </c>
      <c r="I2155" s="80">
        <v>0.23899999999999999</v>
      </c>
      <c r="J2155" s="80" t="s">
        <v>439</v>
      </c>
      <c r="K2155" s="80">
        <v>620</v>
      </c>
      <c r="L2155" s="80">
        <v>0.35499999999999998</v>
      </c>
      <c r="M2155" s="80">
        <v>190</v>
      </c>
      <c r="N2155" s="80">
        <v>0.79500000000000004</v>
      </c>
    </row>
    <row r="2156" spans="1:14" ht="15.75" customHeight="1">
      <c r="A2156" s="80" t="s">
        <v>41</v>
      </c>
      <c r="B2156" s="80" t="s">
        <v>452</v>
      </c>
      <c r="C2156" s="80">
        <v>60605957</v>
      </c>
      <c r="D2156" s="80">
        <v>60612027</v>
      </c>
      <c r="E2156" s="80">
        <v>6071</v>
      </c>
      <c r="F2156" s="80">
        <v>128</v>
      </c>
      <c r="G2156" s="80">
        <v>66</v>
      </c>
      <c r="H2156" s="80">
        <v>62</v>
      </c>
      <c r="I2156" s="80">
        <v>0.48399999999999999</v>
      </c>
      <c r="J2156" s="80" t="s">
        <v>439</v>
      </c>
      <c r="K2156" s="80">
        <v>5</v>
      </c>
      <c r="L2156" s="80">
        <v>0</v>
      </c>
      <c r="M2156" s="80">
        <v>5</v>
      </c>
      <c r="N2156" s="80">
        <v>1</v>
      </c>
    </row>
    <row r="2157" spans="1:14" ht="15.75" customHeight="1">
      <c r="A2157" s="80" t="s">
        <v>41</v>
      </c>
      <c r="B2157" s="80" t="s">
        <v>453</v>
      </c>
      <c r="C2157" s="80">
        <v>17504172</v>
      </c>
      <c r="D2157" s="80">
        <v>19706190</v>
      </c>
      <c r="E2157" s="80">
        <v>2202019</v>
      </c>
      <c r="F2157" s="80">
        <v>717</v>
      </c>
      <c r="G2157" s="80">
        <v>41</v>
      </c>
      <c r="H2157" s="80">
        <v>676</v>
      </c>
      <c r="I2157" s="80">
        <v>0.94299999999999995</v>
      </c>
      <c r="J2157" s="80" t="s">
        <v>440</v>
      </c>
      <c r="K2157" s="80">
        <v>2</v>
      </c>
      <c r="L2157" s="80">
        <v>1</v>
      </c>
      <c r="M2157" s="80">
        <v>11</v>
      </c>
      <c r="N2157" s="80">
        <v>0.45500000000000002</v>
      </c>
    </row>
    <row r="2158" spans="1:14" ht="15.75" customHeight="1">
      <c r="A2158" s="80" t="s">
        <v>41</v>
      </c>
      <c r="B2158" s="80" t="s">
        <v>453</v>
      </c>
      <c r="C2158" s="80">
        <v>20058159</v>
      </c>
      <c r="D2158" s="80">
        <v>20982839</v>
      </c>
      <c r="E2158" s="80">
        <v>924681</v>
      </c>
      <c r="F2158" s="80">
        <v>30894</v>
      </c>
      <c r="G2158" s="80">
        <v>13790</v>
      </c>
      <c r="H2158" s="80">
        <v>17104</v>
      </c>
      <c r="I2158" s="80">
        <v>0.55400000000000005</v>
      </c>
      <c r="J2158" s="80" t="s">
        <v>439</v>
      </c>
      <c r="K2158" s="80">
        <v>383</v>
      </c>
      <c r="L2158" s="80">
        <v>0.65300000000000002</v>
      </c>
      <c r="M2158" s="80">
        <v>499</v>
      </c>
      <c r="N2158" s="80">
        <v>0.45900000000000002</v>
      </c>
    </row>
    <row r="2159" spans="1:14" ht="15.75" customHeight="1">
      <c r="A2159" s="80" t="s">
        <v>41</v>
      </c>
      <c r="B2159" s="80" t="s">
        <v>453</v>
      </c>
      <c r="C2159" s="80">
        <v>20984202</v>
      </c>
      <c r="D2159" s="80">
        <v>21021610</v>
      </c>
      <c r="E2159" s="80">
        <v>37409</v>
      </c>
      <c r="F2159" s="80">
        <v>567</v>
      </c>
      <c r="G2159" s="80">
        <v>26</v>
      </c>
      <c r="H2159" s="80">
        <v>541</v>
      </c>
      <c r="I2159" s="80">
        <v>0.95399999999999996</v>
      </c>
      <c r="J2159" s="80" t="s">
        <v>440</v>
      </c>
      <c r="K2159" s="80">
        <v>2</v>
      </c>
      <c r="L2159" s="80">
        <v>0.5</v>
      </c>
      <c r="M2159" s="80">
        <v>74</v>
      </c>
      <c r="N2159" s="80">
        <v>0.40500000000000003</v>
      </c>
    </row>
    <row r="2160" spans="1:14" ht="15.75" customHeight="1">
      <c r="A2160" s="80" t="s">
        <v>41</v>
      </c>
      <c r="B2160" s="80" t="s">
        <v>453</v>
      </c>
      <c r="C2160" s="80">
        <v>21032464</v>
      </c>
      <c r="D2160" s="80">
        <v>21073547</v>
      </c>
      <c r="E2160" s="80">
        <v>41084</v>
      </c>
      <c r="F2160" s="80">
        <v>512</v>
      </c>
      <c r="G2160" s="80">
        <v>175</v>
      </c>
      <c r="H2160" s="80">
        <v>337</v>
      </c>
      <c r="I2160" s="80">
        <v>0.65800000000000003</v>
      </c>
      <c r="J2160" s="80" t="s">
        <v>439</v>
      </c>
      <c r="K2160" s="80">
        <v>9</v>
      </c>
      <c r="L2160" s="80">
        <v>0</v>
      </c>
      <c r="M2160" s="80">
        <v>20</v>
      </c>
      <c r="N2160" s="80">
        <v>0.7</v>
      </c>
    </row>
    <row r="2161" spans="1:14" ht="15.75" customHeight="1">
      <c r="A2161" s="80" t="s">
        <v>41</v>
      </c>
      <c r="B2161" s="80" t="s">
        <v>453</v>
      </c>
      <c r="C2161" s="80">
        <v>21077238</v>
      </c>
      <c r="D2161" s="80">
        <v>21685069</v>
      </c>
      <c r="E2161" s="80">
        <v>607832</v>
      </c>
      <c r="F2161" s="80">
        <v>4626</v>
      </c>
      <c r="G2161" s="80">
        <v>1895</v>
      </c>
      <c r="H2161" s="80">
        <v>2731</v>
      </c>
      <c r="I2161" s="80">
        <v>0.59</v>
      </c>
      <c r="J2161" s="80" t="s">
        <v>439</v>
      </c>
      <c r="K2161" s="80">
        <v>59</v>
      </c>
      <c r="L2161" s="80">
        <v>0.64400000000000002</v>
      </c>
      <c r="M2161" s="80">
        <v>123</v>
      </c>
      <c r="N2161" s="80">
        <v>0.52800000000000002</v>
      </c>
    </row>
    <row r="2162" spans="1:14" ht="15.75" customHeight="1">
      <c r="A2162" s="80" t="s">
        <v>41</v>
      </c>
      <c r="B2162" s="80" t="s">
        <v>453</v>
      </c>
      <c r="C2162" s="80">
        <v>21723070</v>
      </c>
      <c r="D2162" s="80">
        <v>21792762</v>
      </c>
      <c r="E2162" s="80">
        <v>69693</v>
      </c>
      <c r="F2162" s="80">
        <v>243</v>
      </c>
      <c r="G2162" s="80">
        <v>96</v>
      </c>
      <c r="H2162" s="80">
        <v>147</v>
      </c>
      <c r="I2162" s="80">
        <v>0.60499999999999998</v>
      </c>
      <c r="J2162" s="80" t="s">
        <v>439</v>
      </c>
      <c r="K2162" s="80">
        <v>15</v>
      </c>
      <c r="L2162" s="80">
        <v>6.7000000000000004E-2</v>
      </c>
      <c r="M2162" s="80">
        <v>5</v>
      </c>
      <c r="N2162" s="80">
        <v>0.4</v>
      </c>
    </row>
    <row r="2163" spans="1:14" ht="15.75" customHeight="1">
      <c r="A2163" s="80" t="s">
        <v>41</v>
      </c>
      <c r="B2163" s="80" t="s">
        <v>453</v>
      </c>
      <c r="C2163" s="80">
        <v>21836222</v>
      </c>
      <c r="D2163" s="80">
        <v>22618492</v>
      </c>
      <c r="E2163" s="80">
        <v>782271</v>
      </c>
      <c r="F2163" s="80">
        <v>6541</v>
      </c>
      <c r="G2163" s="80">
        <v>2643</v>
      </c>
      <c r="H2163" s="80">
        <v>3898</v>
      </c>
      <c r="I2163" s="80">
        <v>0.59599999999999997</v>
      </c>
      <c r="J2163" s="80" t="s">
        <v>439</v>
      </c>
      <c r="K2163" s="80">
        <v>236</v>
      </c>
      <c r="L2163" s="80">
        <v>0.39</v>
      </c>
      <c r="M2163" s="80">
        <v>465</v>
      </c>
      <c r="N2163" s="80">
        <v>0.38500000000000001</v>
      </c>
    </row>
    <row r="2164" spans="1:14" ht="15.75" customHeight="1">
      <c r="A2164" s="80" t="s">
        <v>41</v>
      </c>
      <c r="B2164" s="80" t="s">
        <v>453</v>
      </c>
      <c r="C2164" s="80">
        <v>23132404</v>
      </c>
      <c r="D2164" s="80">
        <v>23312907</v>
      </c>
      <c r="E2164" s="80">
        <v>180504</v>
      </c>
      <c r="F2164" s="80">
        <v>620</v>
      </c>
      <c r="G2164" s="80">
        <v>182</v>
      </c>
      <c r="H2164" s="80">
        <v>438</v>
      </c>
      <c r="I2164" s="80">
        <v>0.70599999999999996</v>
      </c>
      <c r="J2164" s="80" t="s">
        <v>439</v>
      </c>
      <c r="K2164" s="80">
        <v>0</v>
      </c>
      <c r="L2164" s="80" t="s">
        <v>201</v>
      </c>
      <c r="M2164" s="80">
        <v>42</v>
      </c>
      <c r="N2164" s="80">
        <v>0.52400000000000002</v>
      </c>
    </row>
    <row r="2165" spans="1:14" ht="15.75" customHeight="1">
      <c r="A2165" s="80" t="s">
        <v>41</v>
      </c>
      <c r="B2165" s="80" t="s">
        <v>453</v>
      </c>
      <c r="C2165" s="80">
        <v>28302262</v>
      </c>
      <c r="D2165" s="80">
        <v>28806512</v>
      </c>
      <c r="E2165" s="80">
        <v>504251</v>
      </c>
      <c r="F2165" s="80">
        <v>1997</v>
      </c>
      <c r="G2165" s="80">
        <v>1570</v>
      </c>
      <c r="H2165" s="80">
        <v>427</v>
      </c>
      <c r="I2165" s="80">
        <v>0.214</v>
      </c>
      <c r="J2165" s="80" t="s">
        <v>439</v>
      </c>
      <c r="K2165" s="80">
        <v>329</v>
      </c>
      <c r="L2165" s="80">
        <v>0.45600000000000002</v>
      </c>
      <c r="M2165" s="80">
        <v>74</v>
      </c>
      <c r="N2165" s="80">
        <v>0.54100000000000004</v>
      </c>
    </row>
    <row r="2166" spans="1:14" ht="15.75" customHeight="1">
      <c r="A2166" s="80" t="s">
        <v>41</v>
      </c>
      <c r="B2166" s="80" t="s">
        <v>453</v>
      </c>
      <c r="C2166" s="80">
        <v>32153541</v>
      </c>
      <c r="D2166" s="80">
        <v>32314518</v>
      </c>
      <c r="E2166" s="80">
        <v>160978</v>
      </c>
      <c r="F2166" s="80">
        <v>540</v>
      </c>
      <c r="G2166" s="80">
        <v>355</v>
      </c>
      <c r="H2166" s="80">
        <v>185</v>
      </c>
      <c r="I2166" s="80">
        <v>0.34300000000000003</v>
      </c>
      <c r="J2166" s="80" t="s">
        <v>439</v>
      </c>
      <c r="K2166" s="80">
        <v>44</v>
      </c>
      <c r="L2166" s="80">
        <v>0.432</v>
      </c>
      <c r="M2166" s="80">
        <v>27</v>
      </c>
      <c r="N2166" s="80">
        <v>1</v>
      </c>
    </row>
    <row r="2167" spans="1:14" ht="15.75" customHeight="1">
      <c r="A2167" s="80" t="s">
        <v>41</v>
      </c>
      <c r="B2167" s="80" t="s">
        <v>453</v>
      </c>
      <c r="C2167" s="80">
        <v>32315717</v>
      </c>
      <c r="D2167" s="80">
        <v>32372657</v>
      </c>
      <c r="E2167" s="80">
        <v>56941</v>
      </c>
      <c r="F2167" s="80">
        <v>421</v>
      </c>
      <c r="G2167" s="80">
        <v>273</v>
      </c>
      <c r="H2167" s="80">
        <v>148</v>
      </c>
      <c r="I2167" s="80">
        <v>0.35199999999999998</v>
      </c>
      <c r="J2167" s="80" t="s">
        <v>439</v>
      </c>
      <c r="K2167" s="80">
        <v>17</v>
      </c>
      <c r="L2167" s="80">
        <v>0.29399999999999998</v>
      </c>
      <c r="M2167" s="80">
        <v>13</v>
      </c>
      <c r="N2167" s="80">
        <v>0.61499999999999999</v>
      </c>
    </row>
    <row r="2168" spans="1:14" ht="15.75" customHeight="1">
      <c r="A2168" s="80" t="s">
        <v>41</v>
      </c>
      <c r="B2168" s="80" t="s">
        <v>453</v>
      </c>
      <c r="C2168" s="80">
        <v>72661896</v>
      </c>
      <c r="D2168" s="80">
        <v>72666297</v>
      </c>
      <c r="E2168" s="80">
        <v>4402</v>
      </c>
      <c r="F2168" s="80">
        <v>195</v>
      </c>
      <c r="G2168" s="80">
        <v>75</v>
      </c>
      <c r="H2168" s="80">
        <v>120</v>
      </c>
      <c r="I2168" s="80">
        <v>0.61499999999999999</v>
      </c>
      <c r="J2168" s="80" t="s">
        <v>439</v>
      </c>
      <c r="K2168" s="80">
        <v>0</v>
      </c>
      <c r="L2168" s="80" t="s">
        <v>201</v>
      </c>
      <c r="M2168" s="80">
        <v>0</v>
      </c>
      <c r="N2168" s="80" t="s">
        <v>201</v>
      </c>
    </row>
    <row r="2169" spans="1:14" ht="15.75" customHeight="1">
      <c r="A2169" s="80" t="s">
        <v>41</v>
      </c>
      <c r="B2169" s="80" t="s">
        <v>453</v>
      </c>
      <c r="C2169" s="80">
        <v>75273163</v>
      </c>
      <c r="D2169" s="80">
        <v>75278891</v>
      </c>
      <c r="E2169" s="80">
        <v>5729</v>
      </c>
      <c r="F2169" s="80">
        <v>336</v>
      </c>
      <c r="G2169" s="80">
        <v>112</v>
      </c>
      <c r="H2169" s="80">
        <v>224</v>
      </c>
      <c r="I2169" s="80">
        <v>0.66700000000000004</v>
      </c>
      <c r="J2169" s="80" t="s">
        <v>439</v>
      </c>
      <c r="K2169" s="80">
        <v>28</v>
      </c>
      <c r="L2169" s="80">
        <v>0.64300000000000002</v>
      </c>
      <c r="M2169" s="80">
        <v>32</v>
      </c>
      <c r="N2169" s="80">
        <v>0.28100000000000003</v>
      </c>
    </row>
    <row r="2170" spans="1:14" ht="15.75" customHeight="1">
      <c r="A2170" s="80" t="s">
        <v>41</v>
      </c>
      <c r="B2170" s="80" t="s">
        <v>453</v>
      </c>
      <c r="C2170" s="80">
        <v>84167648</v>
      </c>
      <c r="D2170" s="80">
        <v>84513678</v>
      </c>
      <c r="E2170" s="80">
        <v>346031</v>
      </c>
      <c r="F2170" s="80">
        <v>2056</v>
      </c>
      <c r="G2170" s="80">
        <v>1100</v>
      </c>
      <c r="H2170" s="80">
        <v>956</v>
      </c>
      <c r="I2170" s="80">
        <v>0.46500000000000002</v>
      </c>
      <c r="J2170" s="80" t="s">
        <v>439</v>
      </c>
      <c r="K2170" s="80">
        <v>131</v>
      </c>
      <c r="L2170" s="80">
        <v>6.0999999999999999E-2</v>
      </c>
      <c r="M2170" s="80">
        <v>101</v>
      </c>
      <c r="N2170" s="80">
        <v>0.93100000000000005</v>
      </c>
    </row>
    <row r="2171" spans="1:14" ht="15.75" customHeight="1">
      <c r="A2171" s="80" t="s">
        <v>41</v>
      </c>
      <c r="B2171" s="80" t="s">
        <v>453</v>
      </c>
      <c r="C2171" s="80">
        <v>101899127</v>
      </c>
      <c r="D2171" s="80">
        <v>101981190</v>
      </c>
      <c r="E2171" s="80">
        <v>82064</v>
      </c>
      <c r="F2171" s="80">
        <v>687</v>
      </c>
      <c r="G2171" s="80">
        <v>349</v>
      </c>
      <c r="H2171" s="80">
        <v>338</v>
      </c>
      <c r="I2171" s="80">
        <v>0.49199999999999999</v>
      </c>
      <c r="J2171" s="80" t="s">
        <v>439</v>
      </c>
      <c r="K2171" s="80">
        <v>7</v>
      </c>
      <c r="L2171" s="80">
        <v>0.28599999999999998</v>
      </c>
      <c r="M2171" s="80">
        <v>11</v>
      </c>
      <c r="N2171" s="80">
        <v>0.27300000000000002</v>
      </c>
    </row>
    <row r="2172" spans="1:14" ht="15.75" customHeight="1">
      <c r="A2172" s="80" t="s">
        <v>41</v>
      </c>
      <c r="B2172" s="80" t="s">
        <v>454</v>
      </c>
      <c r="C2172" s="80">
        <v>1236513</v>
      </c>
      <c r="D2172" s="80">
        <v>1254727</v>
      </c>
      <c r="E2172" s="80">
        <v>18215</v>
      </c>
      <c r="F2172" s="80">
        <v>468</v>
      </c>
      <c r="G2172" s="80">
        <v>50</v>
      </c>
      <c r="H2172" s="80">
        <v>418</v>
      </c>
      <c r="I2172" s="80">
        <v>0.89300000000000002</v>
      </c>
      <c r="J2172" s="80" t="s">
        <v>440</v>
      </c>
      <c r="K2172" s="80">
        <v>7</v>
      </c>
      <c r="L2172" s="80">
        <v>0.57099999999999995</v>
      </c>
      <c r="M2172" s="80">
        <v>116</v>
      </c>
      <c r="N2172" s="80">
        <v>0.41399999999999998</v>
      </c>
    </row>
    <row r="2173" spans="1:14" ht="15.75" customHeight="1">
      <c r="A2173" s="80" t="s">
        <v>41</v>
      </c>
      <c r="B2173" s="80" t="s">
        <v>454</v>
      </c>
      <c r="C2173" s="80">
        <v>14769189</v>
      </c>
      <c r="D2173" s="80">
        <v>15377775</v>
      </c>
      <c r="E2173" s="80">
        <v>608587</v>
      </c>
      <c r="F2173" s="80">
        <v>6388</v>
      </c>
      <c r="G2173" s="80">
        <v>853</v>
      </c>
      <c r="H2173" s="80">
        <v>5535</v>
      </c>
      <c r="I2173" s="80">
        <v>0.86599999999999999</v>
      </c>
      <c r="J2173" s="80" t="s">
        <v>440</v>
      </c>
      <c r="K2173" s="80">
        <v>6</v>
      </c>
      <c r="L2173" s="80">
        <v>0.5</v>
      </c>
      <c r="M2173" s="80">
        <v>317</v>
      </c>
      <c r="N2173" s="80">
        <v>0.55800000000000005</v>
      </c>
    </row>
    <row r="2174" spans="1:14" ht="15.75" customHeight="1">
      <c r="A2174" s="80" t="s">
        <v>41</v>
      </c>
      <c r="B2174" s="80" t="s">
        <v>454</v>
      </c>
      <c r="C2174" s="80">
        <v>18189389</v>
      </c>
      <c r="D2174" s="80">
        <v>18436487</v>
      </c>
      <c r="E2174" s="80">
        <v>247099</v>
      </c>
      <c r="F2174" s="80">
        <v>1873</v>
      </c>
      <c r="G2174" s="80">
        <v>1429</v>
      </c>
      <c r="H2174" s="80">
        <v>444</v>
      </c>
      <c r="I2174" s="80">
        <v>0.23699999999999999</v>
      </c>
      <c r="J2174" s="80" t="s">
        <v>439</v>
      </c>
      <c r="K2174" s="80">
        <v>145</v>
      </c>
      <c r="L2174" s="80">
        <v>0.46200000000000002</v>
      </c>
      <c r="M2174" s="80">
        <v>28</v>
      </c>
      <c r="N2174" s="80">
        <v>7.0999999999999994E-2</v>
      </c>
    </row>
    <row r="2175" spans="1:14" ht="15.75" customHeight="1">
      <c r="A2175" s="80" t="s">
        <v>41</v>
      </c>
      <c r="B2175" s="80" t="s">
        <v>454</v>
      </c>
      <c r="C2175" s="80">
        <v>21505814</v>
      </c>
      <c r="D2175" s="80">
        <v>21582630</v>
      </c>
      <c r="E2175" s="80">
        <v>76817</v>
      </c>
      <c r="F2175" s="80">
        <v>3272</v>
      </c>
      <c r="G2175" s="80">
        <v>1648</v>
      </c>
      <c r="H2175" s="80">
        <v>1624</v>
      </c>
      <c r="I2175" s="80">
        <v>0.496</v>
      </c>
      <c r="J2175" s="80" t="s">
        <v>439</v>
      </c>
      <c r="K2175" s="80">
        <v>4</v>
      </c>
      <c r="L2175" s="80">
        <v>1</v>
      </c>
      <c r="M2175" s="80">
        <v>0</v>
      </c>
      <c r="N2175" s="80" t="s">
        <v>201</v>
      </c>
    </row>
    <row r="2176" spans="1:14" ht="15.75" customHeight="1">
      <c r="A2176" s="80" t="s">
        <v>41</v>
      </c>
      <c r="B2176" s="80" t="s">
        <v>454</v>
      </c>
      <c r="C2176" s="80">
        <v>21584516</v>
      </c>
      <c r="D2176" s="80">
        <v>21834800</v>
      </c>
      <c r="E2176" s="80">
        <v>250285</v>
      </c>
      <c r="F2176" s="80">
        <v>3721</v>
      </c>
      <c r="G2176" s="80">
        <v>156</v>
      </c>
      <c r="H2176" s="80">
        <v>3565</v>
      </c>
      <c r="I2176" s="80">
        <v>0.95799999999999996</v>
      </c>
      <c r="J2176" s="80" t="s">
        <v>440</v>
      </c>
      <c r="K2176" s="80">
        <v>7</v>
      </c>
      <c r="L2176" s="80">
        <v>0.71399999999999997</v>
      </c>
      <c r="M2176" s="80">
        <v>274</v>
      </c>
      <c r="N2176" s="80">
        <v>0.44900000000000001</v>
      </c>
    </row>
    <row r="2177" spans="1:14" ht="15.75" customHeight="1">
      <c r="A2177" s="80" t="s">
        <v>41</v>
      </c>
      <c r="B2177" s="80" t="s">
        <v>454</v>
      </c>
      <c r="C2177" s="80">
        <v>21834900</v>
      </c>
      <c r="D2177" s="80">
        <v>21932492</v>
      </c>
      <c r="E2177" s="80">
        <v>97593</v>
      </c>
      <c r="F2177" s="80">
        <v>253</v>
      </c>
      <c r="G2177" s="80">
        <v>64</v>
      </c>
      <c r="H2177" s="80">
        <v>189</v>
      </c>
      <c r="I2177" s="80">
        <v>0.747</v>
      </c>
      <c r="J2177" s="80" t="s">
        <v>439</v>
      </c>
      <c r="K2177" s="80">
        <v>0</v>
      </c>
      <c r="L2177" s="80" t="s">
        <v>201</v>
      </c>
      <c r="M2177" s="80">
        <v>0</v>
      </c>
      <c r="N2177" s="80" t="s">
        <v>201</v>
      </c>
    </row>
    <row r="2178" spans="1:14" ht="15.75" customHeight="1">
      <c r="A2178" s="80" t="s">
        <v>41</v>
      </c>
      <c r="B2178" s="80" t="s">
        <v>454</v>
      </c>
      <c r="C2178" s="80">
        <v>21933489</v>
      </c>
      <c r="D2178" s="80">
        <v>22441675</v>
      </c>
      <c r="E2178" s="80">
        <v>508187</v>
      </c>
      <c r="F2178" s="80">
        <v>10909</v>
      </c>
      <c r="G2178" s="80">
        <v>161</v>
      </c>
      <c r="H2178" s="80">
        <v>10748</v>
      </c>
      <c r="I2178" s="80">
        <v>0.98499999999999999</v>
      </c>
      <c r="J2178" s="80" t="s">
        <v>440</v>
      </c>
      <c r="K2178" s="80">
        <v>5</v>
      </c>
      <c r="L2178" s="80">
        <v>0.8</v>
      </c>
      <c r="M2178" s="80">
        <v>767</v>
      </c>
      <c r="N2178" s="80">
        <v>0.46</v>
      </c>
    </row>
    <row r="2179" spans="1:14" ht="15.75" customHeight="1">
      <c r="A2179" s="80" t="s">
        <v>41</v>
      </c>
      <c r="B2179" s="80" t="s">
        <v>454</v>
      </c>
      <c r="C2179" s="80">
        <v>22442355</v>
      </c>
      <c r="D2179" s="80">
        <v>22701560</v>
      </c>
      <c r="E2179" s="80">
        <v>259206</v>
      </c>
      <c r="F2179" s="80">
        <v>5498</v>
      </c>
      <c r="G2179" s="80">
        <v>2601</v>
      </c>
      <c r="H2179" s="80">
        <v>2897</v>
      </c>
      <c r="I2179" s="80">
        <v>0.52700000000000002</v>
      </c>
      <c r="J2179" s="80" t="s">
        <v>439</v>
      </c>
      <c r="K2179" s="80">
        <v>126</v>
      </c>
      <c r="L2179" s="80">
        <v>0.23</v>
      </c>
      <c r="M2179" s="80">
        <v>178</v>
      </c>
      <c r="N2179" s="80">
        <v>0.88200000000000001</v>
      </c>
    </row>
    <row r="2180" spans="1:14" ht="15.75" customHeight="1">
      <c r="A2180" s="80" t="s">
        <v>41</v>
      </c>
      <c r="B2180" s="80" t="s">
        <v>454</v>
      </c>
      <c r="C2180" s="80">
        <v>34062088</v>
      </c>
      <c r="D2180" s="80">
        <v>34067640</v>
      </c>
      <c r="E2180" s="80">
        <v>5553</v>
      </c>
      <c r="F2180" s="80">
        <v>1652</v>
      </c>
      <c r="G2180" s="80">
        <v>967</v>
      </c>
      <c r="H2180" s="80">
        <v>685</v>
      </c>
      <c r="I2180" s="80">
        <v>0.41499999999999998</v>
      </c>
      <c r="J2180" s="80" t="s">
        <v>439</v>
      </c>
      <c r="K2180" s="80">
        <v>228</v>
      </c>
      <c r="L2180" s="80">
        <v>0.59599999999999997</v>
      </c>
      <c r="M2180" s="80">
        <v>157</v>
      </c>
      <c r="N2180" s="80">
        <v>0.47799999999999998</v>
      </c>
    </row>
    <row r="2181" spans="1:14" ht="15.75" customHeight="1">
      <c r="A2181" s="80" t="s">
        <v>41</v>
      </c>
      <c r="B2181" s="80" t="s">
        <v>454</v>
      </c>
      <c r="C2181" s="80">
        <v>34096344</v>
      </c>
      <c r="D2181" s="80">
        <v>34099848</v>
      </c>
      <c r="E2181" s="80">
        <v>3505</v>
      </c>
      <c r="F2181" s="80">
        <v>892</v>
      </c>
      <c r="G2181" s="80">
        <v>547</v>
      </c>
      <c r="H2181" s="80">
        <v>345</v>
      </c>
      <c r="I2181" s="80">
        <v>0.38700000000000001</v>
      </c>
      <c r="J2181" s="80" t="s">
        <v>439</v>
      </c>
      <c r="K2181" s="80">
        <v>80</v>
      </c>
      <c r="L2181" s="80">
        <v>0.38800000000000001</v>
      </c>
      <c r="M2181" s="80">
        <v>41</v>
      </c>
      <c r="N2181" s="80">
        <v>0.73199999999999998</v>
      </c>
    </row>
    <row r="2182" spans="1:14" ht="15.75" customHeight="1">
      <c r="A2182" s="80" t="s">
        <v>41</v>
      </c>
      <c r="B2182" s="80" t="s">
        <v>454</v>
      </c>
      <c r="C2182" s="80">
        <v>34571510</v>
      </c>
      <c r="D2182" s="80">
        <v>34589049</v>
      </c>
      <c r="E2182" s="80">
        <v>17540</v>
      </c>
      <c r="F2182" s="80">
        <v>59557</v>
      </c>
      <c r="G2182" s="80">
        <v>319</v>
      </c>
      <c r="H2182" s="80">
        <v>59238</v>
      </c>
      <c r="I2182" s="80">
        <v>0.995</v>
      </c>
      <c r="J2182" s="80" t="s">
        <v>440</v>
      </c>
      <c r="K2182" s="80">
        <v>0</v>
      </c>
      <c r="L2182" s="80" t="s">
        <v>201</v>
      </c>
      <c r="M2182" s="80">
        <v>1202</v>
      </c>
      <c r="N2182" s="80">
        <v>4.7E-2</v>
      </c>
    </row>
    <row r="2183" spans="1:14" ht="15.75" customHeight="1">
      <c r="A2183" s="80" t="s">
        <v>41</v>
      </c>
      <c r="B2183" s="80" t="s">
        <v>454</v>
      </c>
      <c r="C2183" s="80">
        <v>34596348</v>
      </c>
      <c r="D2183" s="80">
        <v>36319618</v>
      </c>
      <c r="E2183" s="80">
        <v>1723271</v>
      </c>
      <c r="F2183" s="80">
        <v>31215</v>
      </c>
      <c r="G2183" s="80">
        <v>656</v>
      </c>
      <c r="H2183" s="80">
        <v>30559</v>
      </c>
      <c r="I2183" s="80">
        <v>0.97899999999999998</v>
      </c>
      <c r="J2183" s="80" t="s">
        <v>440</v>
      </c>
      <c r="K2183" s="80">
        <v>52</v>
      </c>
      <c r="L2183" s="80">
        <v>0.67300000000000004</v>
      </c>
      <c r="M2183" s="80">
        <v>759</v>
      </c>
      <c r="N2183" s="80">
        <v>0.48499999999999999</v>
      </c>
    </row>
    <row r="2184" spans="1:14" ht="15.75" customHeight="1">
      <c r="A2184" s="80" t="s">
        <v>41</v>
      </c>
      <c r="B2184" s="80" t="s">
        <v>454</v>
      </c>
      <c r="C2184" s="80">
        <v>36324954</v>
      </c>
      <c r="D2184" s="80">
        <v>36332391</v>
      </c>
      <c r="E2184" s="80">
        <v>7438</v>
      </c>
      <c r="F2184" s="80">
        <v>34</v>
      </c>
      <c r="G2184" s="80">
        <v>5</v>
      </c>
      <c r="H2184" s="80">
        <v>29</v>
      </c>
      <c r="I2184" s="80">
        <v>0.85299999999999998</v>
      </c>
      <c r="J2184" s="80" t="s">
        <v>201</v>
      </c>
      <c r="K2184" s="80">
        <v>0</v>
      </c>
      <c r="L2184" s="80" t="s">
        <v>201</v>
      </c>
      <c r="M2184" s="80">
        <v>0</v>
      </c>
      <c r="N2184" s="80" t="s">
        <v>201</v>
      </c>
    </row>
    <row r="2185" spans="1:14" ht="15.75" customHeight="1">
      <c r="A2185" s="80" t="s">
        <v>41</v>
      </c>
      <c r="B2185" s="80" t="s">
        <v>454</v>
      </c>
      <c r="C2185" s="80">
        <v>36334565</v>
      </c>
      <c r="D2185" s="80">
        <v>36347007</v>
      </c>
      <c r="E2185" s="80">
        <v>12443</v>
      </c>
      <c r="F2185" s="80">
        <v>210</v>
      </c>
      <c r="G2185" s="80">
        <v>133</v>
      </c>
      <c r="H2185" s="80">
        <v>77</v>
      </c>
      <c r="I2185" s="80">
        <v>0.36699999999999999</v>
      </c>
      <c r="J2185" s="80" t="s">
        <v>439</v>
      </c>
      <c r="K2185" s="80">
        <v>26</v>
      </c>
      <c r="L2185" s="80">
        <v>1</v>
      </c>
      <c r="M2185" s="80">
        <v>17</v>
      </c>
      <c r="N2185" s="80">
        <v>0.23499999999999999</v>
      </c>
    </row>
    <row r="2186" spans="1:14" ht="15.75" customHeight="1">
      <c r="A2186" s="80" t="s">
        <v>41</v>
      </c>
      <c r="B2186" s="80" t="s">
        <v>454</v>
      </c>
      <c r="C2186" s="80">
        <v>38265769</v>
      </c>
      <c r="D2186" s="80">
        <v>38280683</v>
      </c>
      <c r="E2186" s="80">
        <v>14915</v>
      </c>
      <c r="F2186" s="80">
        <v>38</v>
      </c>
      <c r="G2186" s="80">
        <v>10</v>
      </c>
      <c r="H2186" s="80">
        <v>28</v>
      </c>
      <c r="I2186" s="80">
        <v>0.73699999999999999</v>
      </c>
      <c r="J2186" s="80" t="s">
        <v>201</v>
      </c>
      <c r="K2186" s="80">
        <v>0</v>
      </c>
      <c r="L2186" s="80" t="s">
        <v>201</v>
      </c>
      <c r="M2186" s="80">
        <v>0</v>
      </c>
      <c r="N2186" s="80" t="s">
        <v>201</v>
      </c>
    </row>
    <row r="2187" spans="1:14" ht="15.75" customHeight="1">
      <c r="A2187" s="80" t="s">
        <v>41</v>
      </c>
      <c r="B2187" s="80" t="s">
        <v>454</v>
      </c>
      <c r="C2187" s="80">
        <v>46382555</v>
      </c>
      <c r="D2187" s="80">
        <v>46401604</v>
      </c>
      <c r="E2187" s="80">
        <v>19050</v>
      </c>
      <c r="F2187" s="80">
        <v>134516</v>
      </c>
      <c r="G2187" s="80">
        <v>1172</v>
      </c>
      <c r="H2187" s="80">
        <v>133344</v>
      </c>
      <c r="I2187" s="80">
        <v>0.99099999999999999</v>
      </c>
      <c r="J2187" s="80" t="s">
        <v>440</v>
      </c>
      <c r="K2187" s="80">
        <v>25</v>
      </c>
      <c r="L2187" s="80">
        <v>0.56000000000000005</v>
      </c>
      <c r="M2187" s="80">
        <v>1875</v>
      </c>
      <c r="N2187" s="80">
        <v>0.20200000000000001</v>
      </c>
    </row>
    <row r="2188" spans="1:14" ht="15.75" customHeight="1">
      <c r="A2188" s="80" t="s">
        <v>41</v>
      </c>
      <c r="B2188" s="80" t="s">
        <v>454</v>
      </c>
      <c r="C2188" s="80">
        <v>70121788</v>
      </c>
      <c r="D2188" s="80">
        <v>70166477</v>
      </c>
      <c r="E2188" s="80">
        <v>44690</v>
      </c>
      <c r="F2188" s="80">
        <v>1355</v>
      </c>
      <c r="G2188" s="80">
        <v>891</v>
      </c>
      <c r="H2188" s="80">
        <v>464</v>
      </c>
      <c r="I2188" s="80">
        <v>0.34200000000000003</v>
      </c>
      <c r="J2188" s="80" t="s">
        <v>439</v>
      </c>
      <c r="K2188" s="80">
        <v>77</v>
      </c>
      <c r="L2188" s="80">
        <v>0.76600000000000001</v>
      </c>
      <c r="M2188" s="80">
        <v>30</v>
      </c>
      <c r="N2188" s="80">
        <v>0.4</v>
      </c>
    </row>
    <row r="2189" spans="1:14" ht="15.75" customHeight="1">
      <c r="A2189" s="80" t="s">
        <v>41</v>
      </c>
      <c r="B2189" s="80" t="s">
        <v>454</v>
      </c>
      <c r="C2189" s="80">
        <v>74408184</v>
      </c>
      <c r="D2189" s="80">
        <v>74419503</v>
      </c>
      <c r="E2189" s="80">
        <v>11320</v>
      </c>
      <c r="F2189" s="80">
        <v>501</v>
      </c>
      <c r="G2189" s="80">
        <v>328</v>
      </c>
      <c r="H2189" s="80">
        <v>173</v>
      </c>
      <c r="I2189" s="80">
        <v>0.34499999999999997</v>
      </c>
      <c r="J2189" s="80" t="s">
        <v>439</v>
      </c>
      <c r="K2189" s="80">
        <v>48</v>
      </c>
      <c r="L2189" s="80">
        <v>0.79200000000000004</v>
      </c>
      <c r="M2189" s="80">
        <v>36</v>
      </c>
      <c r="N2189" s="80">
        <v>0.63900000000000001</v>
      </c>
    </row>
    <row r="2190" spans="1:14" ht="15.75" customHeight="1">
      <c r="A2190" s="80" t="s">
        <v>41</v>
      </c>
      <c r="B2190" s="80" t="s">
        <v>454</v>
      </c>
      <c r="C2190" s="80">
        <v>75206043</v>
      </c>
      <c r="D2190" s="80">
        <v>75223587</v>
      </c>
      <c r="E2190" s="80">
        <v>17545</v>
      </c>
      <c r="F2190" s="80">
        <v>481</v>
      </c>
      <c r="G2190" s="80">
        <v>8</v>
      </c>
      <c r="H2190" s="80">
        <v>473</v>
      </c>
      <c r="I2190" s="80">
        <v>0.98299999999999998</v>
      </c>
      <c r="J2190" s="80" t="s">
        <v>440</v>
      </c>
      <c r="K2190" s="80">
        <v>1</v>
      </c>
      <c r="L2190" s="80">
        <v>1</v>
      </c>
      <c r="M2190" s="80">
        <v>57</v>
      </c>
      <c r="N2190" s="80">
        <v>0.45600000000000002</v>
      </c>
    </row>
    <row r="2191" spans="1:14" ht="15.75" customHeight="1">
      <c r="A2191" s="80" t="s">
        <v>41</v>
      </c>
      <c r="B2191" s="80" t="s">
        <v>454</v>
      </c>
      <c r="C2191" s="80">
        <v>90105561</v>
      </c>
      <c r="D2191" s="80">
        <v>90228346</v>
      </c>
      <c r="E2191" s="80">
        <v>122786</v>
      </c>
      <c r="F2191" s="80">
        <v>483</v>
      </c>
      <c r="G2191" s="80">
        <v>270</v>
      </c>
      <c r="H2191" s="80">
        <v>213</v>
      </c>
      <c r="I2191" s="80">
        <v>0.441</v>
      </c>
      <c r="J2191" s="80" t="s">
        <v>439</v>
      </c>
      <c r="K2191" s="80">
        <v>5</v>
      </c>
      <c r="L2191" s="80">
        <v>0.4</v>
      </c>
      <c r="M2191" s="80">
        <v>6</v>
      </c>
      <c r="N2191" s="80">
        <v>0.83299999999999996</v>
      </c>
    </row>
    <row r="2192" spans="1:14" ht="15.75" customHeight="1">
      <c r="A2192" s="80" t="s">
        <v>41</v>
      </c>
      <c r="B2192" s="80" t="s">
        <v>455</v>
      </c>
      <c r="C2192" s="80">
        <v>3057379</v>
      </c>
      <c r="D2192" s="80">
        <v>3070685</v>
      </c>
      <c r="E2192" s="80">
        <v>13307</v>
      </c>
      <c r="F2192" s="80">
        <v>114</v>
      </c>
      <c r="G2192" s="80">
        <v>31</v>
      </c>
      <c r="H2192" s="80">
        <v>83</v>
      </c>
      <c r="I2192" s="80">
        <v>0.72799999999999998</v>
      </c>
      <c r="J2192" s="80" t="s">
        <v>439</v>
      </c>
      <c r="K2192" s="80">
        <v>3</v>
      </c>
      <c r="L2192" s="80">
        <v>0</v>
      </c>
      <c r="M2192" s="80">
        <v>8</v>
      </c>
      <c r="N2192" s="80">
        <v>1</v>
      </c>
    </row>
    <row r="2193" spans="1:14" ht="15.75" customHeight="1">
      <c r="A2193" s="80" t="s">
        <v>41</v>
      </c>
      <c r="B2193" s="80" t="s">
        <v>455</v>
      </c>
      <c r="C2193" s="80">
        <v>3231418</v>
      </c>
      <c r="D2193" s="80">
        <v>3252667</v>
      </c>
      <c r="E2193" s="80">
        <v>21250</v>
      </c>
      <c r="F2193" s="80">
        <v>305</v>
      </c>
      <c r="G2193" s="80">
        <v>154</v>
      </c>
      <c r="H2193" s="80">
        <v>151</v>
      </c>
      <c r="I2193" s="80">
        <v>0.495</v>
      </c>
      <c r="J2193" s="80" t="s">
        <v>439</v>
      </c>
      <c r="K2193" s="80">
        <v>50</v>
      </c>
      <c r="L2193" s="80">
        <v>0.66</v>
      </c>
      <c r="M2193" s="80">
        <v>34</v>
      </c>
      <c r="N2193" s="80">
        <v>0.441</v>
      </c>
    </row>
    <row r="2194" spans="1:14" ht="15.75" customHeight="1">
      <c r="A2194" s="80" t="s">
        <v>41</v>
      </c>
      <c r="B2194" s="80" t="s">
        <v>455</v>
      </c>
      <c r="C2194" s="80">
        <v>18423506</v>
      </c>
      <c r="D2194" s="80">
        <v>18512829</v>
      </c>
      <c r="E2194" s="80">
        <v>89324</v>
      </c>
      <c r="F2194" s="80">
        <v>3051</v>
      </c>
      <c r="G2194" s="80">
        <v>1649</v>
      </c>
      <c r="H2194" s="80">
        <v>1402</v>
      </c>
      <c r="I2194" s="80">
        <v>0.46</v>
      </c>
      <c r="J2194" s="80" t="s">
        <v>439</v>
      </c>
      <c r="K2194" s="80">
        <v>217</v>
      </c>
      <c r="L2194" s="80">
        <v>0.129</v>
      </c>
      <c r="M2194" s="80">
        <v>176</v>
      </c>
      <c r="N2194" s="80">
        <v>0.64800000000000002</v>
      </c>
    </row>
    <row r="2195" spans="1:14" ht="15.75" customHeight="1">
      <c r="A2195" s="80" t="s">
        <v>41</v>
      </c>
      <c r="B2195" s="80" t="s">
        <v>455</v>
      </c>
      <c r="C2195" s="80">
        <v>18607041</v>
      </c>
      <c r="D2195" s="80">
        <v>18827456</v>
      </c>
      <c r="E2195" s="80">
        <v>220416</v>
      </c>
      <c r="F2195" s="80">
        <v>3354</v>
      </c>
      <c r="G2195" s="80">
        <v>1726</v>
      </c>
      <c r="H2195" s="80">
        <v>1628</v>
      </c>
      <c r="I2195" s="80">
        <v>0.48499999999999999</v>
      </c>
      <c r="J2195" s="80" t="s">
        <v>439</v>
      </c>
      <c r="K2195" s="80">
        <v>223</v>
      </c>
      <c r="L2195" s="80">
        <v>0.99099999999999999</v>
      </c>
      <c r="M2195" s="80">
        <v>234</v>
      </c>
      <c r="N2195" s="80">
        <v>5.0999999999999997E-2</v>
      </c>
    </row>
    <row r="2196" spans="1:14" ht="15.75" customHeight="1">
      <c r="A2196" s="80" t="s">
        <v>41</v>
      </c>
      <c r="B2196" s="80" t="s">
        <v>455</v>
      </c>
      <c r="C2196" s="80">
        <v>19029552</v>
      </c>
      <c r="D2196" s="80">
        <v>19232748</v>
      </c>
      <c r="E2196" s="80">
        <v>203197</v>
      </c>
      <c r="F2196" s="80">
        <v>514</v>
      </c>
      <c r="G2196" s="80">
        <v>319</v>
      </c>
      <c r="H2196" s="80">
        <v>195</v>
      </c>
      <c r="I2196" s="80">
        <v>0.379</v>
      </c>
      <c r="J2196" s="80" t="s">
        <v>439</v>
      </c>
      <c r="K2196" s="80">
        <v>0</v>
      </c>
      <c r="L2196" s="80" t="s">
        <v>201</v>
      </c>
      <c r="M2196" s="80">
        <v>0</v>
      </c>
      <c r="N2196" s="80" t="s">
        <v>201</v>
      </c>
    </row>
    <row r="2197" spans="1:14" ht="15.75" customHeight="1">
      <c r="A2197" s="80" t="s">
        <v>41</v>
      </c>
      <c r="B2197" s="80" t="s">
        <v>455</v>
      </c>
      <c r="C2197" s="80">
        <v>21400640</v>
      </c>
      <c r="D2197" s="80">
        <v>21450526</v>
      </c>
      <c r="E2197" s="80">
        <v>49887</v>
      </c>
      <c r="F2197" s="80">
        <v>2618</v>
      </c>
      <c r="G2197" s="80">
        <v>1830</v>
      </c>
      <c r="H2197" s="80">
        <v>788</v>
      </c>
      <c r="I2197" s="80">
        <v>0.30099999999999999</v>
      </c>
      <c r="J2197" s="80" t="s">
        <v>439</v>
      </c>
      <c r="K2197" s="80">
        <v>467</v>
      </c>
      <c r="L2197" s="80">
        <v>0.98699999999999999</v>
      </c>
      <c r="M2197" s="80">
        <v>351</v>
      </c>
      <c r="N2197" s="80">
        <v>3.1E-2</v>
      </c>
    </row>
    <row r="2198" spans="1:14" ht="15.75" customHeight="1">
      <c r="A2198" s="80" t="s">
        <v>41</v>
      </c>
      <c r="B2198" s="80" t="s">
        <v>455</v>
      </c>
      <c r="C2198" s="80">
        <v>21649035</v>
      </c>
      <c r="D2198" s="80">
        <v>21678194</v>
      </c>
      <c r="E2198" s="80">
        <v>29160</v>
      </c>
      <c r="F2198" s="80">
        <v>2546</v>
      </c>
      <c r="G2198" s="80">
        <v>1461</v>
      </c>
      <c r="H2198" s="80">
        <v>1085</v>
      </c>
      <c r="I2198" s="80">
        <v>0.42599999999999999</v>
      </c>
      <c r="J2198" s="80" t="s">
        <v>439</v>
      </c>
      <c r="K2198" s="80">
        <v>1023</v>
      </c>
      <c r="L2198" s="80">
        <v>0.27700000000000002</v>
      </c>
      <c r="M2198" s="80">
        <v>745</v>
      </c>
      <c r="N2198" s="80">
        <v>0.71799999999999997</v>
      </c>
    </row>
    <row r="2199" spans="1:14" ht="15.75" customHeight="1">
      <c r="A2199" s="80" t="s">
        <v>41</v>
      </c>
      <c r="B2199" s="80" t="s">
        <v>455</v>
      </c>
      <c r="C2199" s="80">
        <v>21687297</v>
      </c>
      <c r="D2199" s="80">
        <v>21824188</v>
      </c>
      <c r="E2199" s="80">
        <v>136892</v>
      </c>
      <c r="F2199" s="80">
        <v>5155</v>
      </c>
      <c r="G2199" s="80">
        <v>3662</v>
      </c>
      <c r="H2199" s="80">
        <v>1493</v>
      </c>
      <c r="I2199" s="80">
        <v>0.28999999999999998</v>
      </c>
      <c r="J2199" s="80" t="s">
        <v>439</v>
      </c>
      <c r="K2199" s="80">
        <v>1193</v>
      </c>
      <c r="L2199" s="80">
        <v>1.2E-2</v>
      </c>
      <c r="M2199" s="80">
        <v>773</v>
      </c>
      <c r="N2199" s="80">
        <v>0.96899999999999997</v>
      </c>
    </row>
    <row r="2200" spans="1:14" ht="15.75" customHeight="1">
      <c r="A2200" s="80" t="s">
        <v>41</v>
      </c>
      <c r="B2200" s="80" t="s">
        <v>455</v>
      </c>
      <c r="C2200" s="80">
        <v>21884493</v>
      </c>
      <c r="D2200" s="80">
        <v>22060299</v>
      </c>
      <c r="E2200" s="80">
        <v>175807</v>
      </c>
      <c r="F2200" s="80">
        <v>9518</v>
      </c>
      <c r="G2200" s="80">
        <v>6956</v>
      </c>
      <c r="H2200" s="80">
        <v>2562</v>
      </c>
      <c r="I2200" s="80">
        <v>0.26900000000000002</v>
      </c>
      <c r="J2200" s="80" t="s">
        <v>439</v>
      </c>
      <c r="K2200" s="80">
        <v>538</v>
      </c>
      <c r="L2200" s="80">
        <v>0.52200000000000002</v>
      </c>
      <c r="M2200" s="80">
        <v>241</v>
      </c>
      <c r="N2200" s="80">
        <v>0.71799999999999997</v>
      </c>
    </row>
    <row r="2201" spans="1:14" ht="15.75" customHeight="1">
      <c r="A2201" s="80" t="s">
        <v>41</v>
      </c>
      <c r="B2201" s="80" t="s">
        <v>455</v>
      </c>
      <c r="C2201" s="80">
        <v>22125930</v>
      </c>
      <c r="D2201" s="80">
        <v>22158426</v>
      </c>
      <c r="E2201" s="80">
        <v>32497</v>
      </c>
      <c r="F2201" s="80">
        <v>265</v>
      </c>
      <c r="G2201" s="80">
        <v>169</v>
      </c>
      <c r="H2201" s="80">
        <v>96</v>
      </c>
      <c r="I2201" s="80">
        <v>0.36199999999999999</v>
      </c>
      <c r="J2201" s="80" t="s">
        <v>439</v>
      </c>
      <c r="K2201" s="80">
        <v>124</v>
      </c>
      <c r="L2201" s="80">
        <v>0.52400000000000002</v>
      </c>
      <c r="M2201" s="80">
        <v>56</v>
      </c>
      <c r="N2201" s="80">
        <v>1.7999999999999999E-2</v>
      </c>
    </row>
    <row r="2202" spans="1:14" ht="15.75" customHeight="1">
      <c r="A2202" s="80" t="s">
        <v>41</v>
      </c>
      <c r="B2202" s="80" t="s">
        <v>455</v>
      </c>
      <c r="C2202" s="80">
        <v>26880784</v>
      </c>
      <c r="D2202" s="80">
        <v>26885981</v>
      </c>
      <c r="E2202" s="80">
        <v>5198</v>
      </c>
      <c r="F2202" s="80">
        <v>1661</v>
      </c>
      <c r="G2202" s="80">
        <v>9</v>
      </c>
      <c r="H2202" s="80">
        <v>1652</v>
      </c>
      <c r="I2202" s="80">
        <v>0.995</v>
      </c>
      <c r="J2202" s="80" t="s">
        <v>440</v>
      </c>
      <c r="K2202" s="80">
        <v>0</v>
      </c>
      <c r="L2202" s="80" t="s">
        <v>201</v>
      </c>
      <c r="M2202" s="80">
        <v>27</v>
      </c>
      <c r="N2202" s="80">
        <v>0.37</v>
      </c>
    </row>
    <row r="2203" spans="1:14" ht="15.75" customHeight="1">
      <c r="A2203" s="80" t="s">
        <v>41</v>
      </c>
      <c r="B2203" s="80" t="s">
        <v>455</v>
      </c>
      <c r="C2203" s="80">
        <v>26935980</v>
      </c>
      <c r="D2203" s="80">
        <v>26941257</v>
      </c>
      <c r="E2203" s="80">
        <v>5278</v>
      </c>
      <c r="F2203" s="80">
        <v>2229</v>
      </c>
      <c r="G2203" s="80">
        <v>1305</v>
      </c>
      <c r="H2203" s="80">
        <v>924</v>
      </c>
      <c r="I2203" s="80">
        <v>0.41499999999999998</v>
      </c>
      <c r="J2203" s="80" t="s">
        <v>439</v>
      </c>
      <c r="K2203" s="80">
        <v>1</v>
      </c>
      <c r="L2203" s="80">
        <v>1</v>
      </c>
      <c r="M2203" s="80">
        <v>1</v>
      </c>
      <c r="N2203" s="80">
        <v>1</v>
      </c>
    </row>
    <row r="2204" spans="1:14" ht="15.75" customHeight="1">
      <c r="A2204" s="80" t="s">
        <v>41</v>
      </c>
      <c r="B2204" s="80" t="s">
        <v>455</v>
      </c>
      <c r="C2204" s="80">
        <v>30621716</v>
      </c>
      <c r="D2204" s="80">
        <v>30625809</v>
      </c>
      <c r="E2204" s="80">
        <v>4094</v>
      </c>
      <c r="F2204" s="80">
        <v>118</v>
      </c>
      <c r="G2204" s="80">
        <v>7</v>
      </c>
      <c r="H2204" s="80">
        <v>111</v>
      </c>
      <c r="I2204" s="80">
        <v>0.94099999999999995</v>
      </c>
      <c r="J2204" s="80" t="s">
        <v>440</v>
      </c>
      <c r="K2204" s="80">
        <v>1</v>
      </c>
      <c r="L2204" s="80">
        <v>1</v>
      </c>
      <c r="M2204" s="80">
        <v>13</v>
      </c>
      <c r="N2204" s="80">
        <v>0.38500000000000001</v>
      </c>
    </row>
    <row r="2205" spans="1:14" ht="15.75" customHeight="1">
      <c r="A2205" s="80" t="s">
        <v>41</v>
      </c>
      <c r="B2205" s="80" t="s">
        <v>455</v>
      </c>
      <c r="C2205" s="80">
        <v>36157584</v>
      </c>
      <c r="D2205" s="80">
        <v>36438332</v>
      </c>
      <c r="E2205" s="80">
        <v>280749</v>
      </c>
      <c r="F2205" s="80">
        <v>1087</v>
      </c>
      <c r="G2205" s="80">
        <v>773</v>
      </c>
      <c r="H2205" s="80">
        <v>314</v>
      </c>
      <c r="I2205" s="80">
        <v>0.28899999999999998</v>
      </c>
      <c r="J2205" s="80" t="s">
        <v>439</v>
      </c>
      <c r="K2205" s="80">
        <v>6</v>
      </c>
      <c r="L2205" s="80">
        <v>0.66700000000000004</v>
      </c>
      <c r="M2205" s="80">
        <v>11</v>
      </c>
      <c r="N2205" s="80">
        <v>0.182</v>
      </c>
    </row>
    <row r="2206" spans="1:14" ht="15.75" customHeight="1">
      <c r="A2206" s="80" t="s">
        <v>41</v>
      </c>
      <c r="B2206" s="80" t="s">
        <v>455</v>
      </c>
      <c r="C2206" s="80">
        <v>37893955</v>
      </c>
      <c r="D2206" s="80">
        <v>38316368</v>
      </c>
      <c r="E2206" s="80">
        <v>422414</v>
      </c>
      <c r="F2206" s="80">
        <v>1028</v>
      </c>
      <c r="G2206" s="80">
        <v>730</v>
      </c>
      <c r="H2206" s="80">
        <v>298</v>
      </c>
      <c r="I2206" s="80">
        <v>0.28999999999999998</v>
      </c>
      <c r="J2206" s="80" t="s">
        <v>439</v>
      </c>
      <c r="K2206" s="80">
        <v>4</v>
      </c>
      <c r="L2206" s="80">
        <v>0</v>
      </c>
      <c r="M2206" s="80">
        <v>0</v>
      </c>
      <c r="N2206" s="80" t="s">
        <v>201</v>
      </c>
    </row>
    <row r="2207" spans="1:14" ht="15.75" customHeight="1">
      <c r="A2207" s="80" t="s">
        <v>41</v>
      </c>
      <c r="B2207" s="80" t="s">
        <v>455</v>
      </c>
      <c r="C2207" s="80">
        <v>43234310</v>
      </c>
      <c r="D2207" s="80">
        <v>43323702</v>
      </c>
      <c r="E2207" s="80">
        <v>89393</v>
      </c>
      <c r="F2207" s="80">
        <v>430</v>
      </c>
      <c r="G2207" s="80">
        <v>11</v>
      </c>
      <c r="H2207" s="80">
        <v>419</v>
      </c>
      <c r="I2207" s="80">
        <v>0.97399999999999998</v>
      </c>
      <c r="J2207" s="80" t="s">
        <v>440</v>
      </c>
      <c r="K2207" s="80">
        <v>1</v>
      </c>
      <c r="L2207" s="80">
        <v>1</v>
      </c>
      <c r="M2207" s="80">
        <v>22</v>
      </c>
      <c r="N2207" s="80">
        <v>0.63600000000000001</v>
      </c>
    </row>
    <row r="2208" spans="1:14" ht="15.75" customHeight="1">
      <c r="A2208" s="80" t="s">
        <v>41</v>
      </c>
      <c r="B2208" s="80" t="s">
        <v>455</v>
      </c>
      <c r="C2208" s="80">
        <v>60024806</v>
      </c>
      <c r="D2208" s="80">
        <v>60126538</v>
      </c>
      <c r="E2208" s="80">
        <v>101733</v>
      </c>
      <c r="F2208" s="80">
        <v>1715</v>
      </c>
      <c r="G2208" s="80">
        <v>815</v>
      </c>
      <c r="H2208" s="80">
        <v>900</v>
      </c>
      <c r="I2208" s="80">
        <v>0.52500000000000002</v>
      </c>
      <c r="J2208" s="80" t="s">
        <v>439</v>
      </c>
      <c r="K2208" s="80">
        <v>34</v>
      </c>
      <c r="L2208" s="80">
        <v>0.91200000000000003</v>
      </c>
      <c r="M2208" s="80">
        <v>40</v>
      </c>
      <c r="N2208" s="80">
        <v>2.5000000000000001E-2</v>
      </c>
    </row>
    <row r="2209" spans="1:14" ht="15.75" customHeight="1">
      <c r="A2209" s="80" t="s">
        <v>41</v>
      </c>
      <c r="B2209" s="80" t="s">
        <v>455</v>
      </c>
      <c r="C2209" s="80">
        <v>66798412</v>
      </c>
      <c r="D2209" s="80">
        <v>66799781</v>
      </c>
      <c r="E2209" s="80">
        <v>1370</v>
      </c>
      <c r="F2209" s="80">
        <v>871</v>
      </c>
      <c r="G2209" s="80">
        <v>444</v>
      </c>
      <c r="H2209" s="80">
        <v>427</v>
      </c>
      <c r="I2209" s="80">
        <v>0.49</v>
      </c>
      <c r="J2209" s="80" t="s">
        <v>439</v>
      </c>
      <c r="K2209" s="80">
        <v>0</v>
      </c>
      <c r="L2209" s="80" t="s">
        <v>201</v>
      </c>
      <c r="M2209" s="80">
        <v>0</v>
      </c>
      <c r="N2209" s="80" t="s">
        <v>201</v>
      </c>
    </row>
    <row r="2210" spans="1:14" ht="15.75" customHeight="1">
      <c r="A2210" s="80" t="s">
        <v>41</v>
      </c>
      <c r="B2210" s="80" t="s">
        <v>456</v>
      </c>
      <c r="C2210" s="80">
        <v>106211</v>
      </c>
      <c r="D2210" s="80">
        <v>112852</v>
      </c>
      <c r="E2210" s="80">
        <v>6642</v>
      </c>
      <c r="F2210" s="80">
        <v>13654</v>
      </c>
      <c r="G2210" s="80">
        <v>6805</v>
      </c>
      <c r="H2210" s="80">
        <v>6849</v>
      </c>
      <c r="I2210" s="80">
        <v>0.502</v>
      </c>
      <c r="J2210" s="80" t="s">
        <v>439</v>
      </c>
      <c r="K2210" s="80">
        <v>13</v>
      </c>
      <c r="L2210" s="80">
        <v>0.308</v>
      </c>
      <c r="M2210" s="80">
        <v>2</v>
      </c>
      <c r="N2210" s="80">
        <v>1</v>
      </c>
    </row>
    <row r="2211" spans="1:14" ht="15.75" customHeight="1">
      <c r="A2211" s="80" t="s">
        <v>41</v>
      </c>
      <c r="B2211" s="80" t="s">
        <v>456</v>
      </c>
      <c r="C2211" s="80">
        <v>12144901</v>
      </c>
      <c r="D2211" s="80">
        <v>12150226</v>
      </c>
      <c r="E2211" s="80">
        <v>5326</v>
      </c>
      <c r="F2211" s="80">
        <v>104</v>
      </c>
      <c r="G2211" s="80">
        <v>13</v>
      </c>
      <c r="H2211" s="80">
        <v>91</v>
      </c>
      <c r="I2211" s="80">
        <v>0.875</v>
      </c>
      <c r="J2211" s="80" t="s">
        <v>440</v>
      </c>
      <c r="K2211" s="80">
        <v>0</v>
      </c>
      <c r="L2211" s="80" t="s">
        <v>201</v>
      </c>
      <c r="M2211" s="80">
        <v>0</v>
      </c>
      <c r="N2211" s="80" t="s">
        <v>201</v>
      </c>
    </row>
    <row r="2212" spans="1:14" ht="15.75" customHeight="1">
      <c r="A2212" s="80" t="s">
        <v>41</v>
      </c>
      <c r="B2212" s="80" t="s">
        <v>456</v>
      </c>
      <c r="C2212" s="80">
        <v>15385304</v>
      </c>
      <c r="D2212" s="80">
        <v>15400250</v>
      </c>
      <c r="E2212" s="80">
        <v>14947</v>
      </c>
      <c r="F2212" s="80">
        <v>308</v>
      </c>
      <c r="G2212" s="80">
        <v>241</v>
      </c>
      <c r="H2212" s="80">
        <v>67</v>
      </c>
      <c r="I2212" s="80">
        <v>0.218</v>
      </c>
      <c r="J2212" s="80" t="s">
        <v>439</v>
      </c>
      <c r="K2212" s="80">
        <v>157</v>
      </c>
      <c r="L2212" s="80">
        <v>0.63700000000000001</v>
      </c>
      <c r="M2212" s="80">
        <v>54</v>
      </c>
      <c r="N2212" s="80">
        <v>0</v>
      </c>
    </row>
    <row r="2213" spans="1:14" ht="15.75" customHeight="1">
      <c r="A2213" s="80" t="s">
        <v>41</v>
      </c>
      <c r="B2213" s="80" t="s">
        <v>456</v>
      </c>
      <c r="C2213" s="80">
        <v>20561578</v>
      </c>
      <c r="D2213" s="80">
        <v>20604950</v>
      </c>
      <c r="E2213" s="80">
        <v>43373</v>
      </c>
      <c r="F2213" s="80">
        <v>275</v>
      </c>
      <c r="G2213" s="80">
        <v>5</v>
      </c>
      <c r="H2213" s="80">
        <v>270</v>
      </c>
      <c r="I2213" s="80">
        <v>0.98199999999999998</v>
      </c>
      <c r="J2213" s="80" t="s">
        <v>440</v>
      </c>
      <c r="K2213" s="80">
        <v>0</v>
      </c>
      <c r="L2213" s="80" t="s">
        <v>201</v>
      </c>
      <c r="M2213" s="80">
        <v>73</v>
      </c>
      <c r="N2213" s="80">
        <v>0.32900000000000001</v>
      </c>
    </row>
    <row r="2214" spans="1:14" ht="15.75" customHeight="1">
      <c r="A2214" s="80" t="s">
        <v>41</v>
      </c>
      <c r="B2214" s="80" t="s">
        <v>456</v>
      </c>
      <c r="C2214" s="80">
        <v>20814760</v>
      </c>
      <c r="D2214" s="80">
        <v>20839319</v>
      </c>
      <c r="E2214" s="80">
        <v>24560</v>
      </c>
      <c r="F2214" s="80">
        <v>217</v>
      </c>
      <c r="G2214" s="80">
        <v>0</v>
      </c>
      <c r="H2214" s="80">
        <v>217</v>
      </c>
      <c r="I2214" s="80">
        <v>1</v>
      </c>
      <c r="J2214" s="80" t="s">
        <v>440</v>
      </c>
      <c r="K2214" s="80">
        <v>0</v>
      </c>
      <c r="L2214" s="80" t="s">
        <v>201</v>
      </c>
      <c r="M2214" s="80">
        <v>65</v>
      </c>
      <c r="N2214" s="80">
        <v>0.47699999999999998</v>
      </c>
    </row>
    <row r="2215" spans="1:14" ht="15.75" customHeight="1">
      <c r="A2215" s="80" t="s">
        <v>41</v>
      </c>
      <c r="B2215" s="80" t="s">
        <v>456</v>
      </c>
      <c r="C2215" s="80">
        <v>20948627</v>
      </c>
      <c r="D2215" s="80">
        <v>20958852</v>
      </c>
      <c r="E2215" s="80">
        <v>10226</v>
      </c>
      <c r="F2215" s="80">
        <v>79</v>
      </c>
      <c r="G2215" s="80">
        <v>62</v>
      </c>
      <c r="H2215" s="80">
        <v>17</v>
      </c>
      <c r="I2215" s="80">
        <v>0.215</v>
      </c>
      <c r="J2215" s="80" t="s">
        <v>439</v>
      </c>
      <c r="K2215" s="80">
        <v>3</v>
      </c>
      <c r="L2215" s="80">
        <v>1</v>
      </c>
      <c r="M2215" s="80">
        <v>0</v>
      </c>
      <c r="N2215" s="80" t="s">
        <v>201</v>
      </c>
    </row>
    <row r="2216" spans="1:14" ht="15.75" customHeight="1">
      <c r="A2216" s="80" t="s">
        <v>41</v>
      </c>
      <c r="B2216" s="80" t="s">
        <v>456</v>
      </c>
      <c r="C2216" s="80">
        <v>79014384</v>
      </c>
      <c r="D2216" s="80">
        <v>79017391</v>
      </c>
      <c r="E2216" s="80">
        <v>3008</v>
      </c>
      <c r="F2216" s="80">
        <v>14</v>
      </c>
      <c r="G2216" s="80">
        <v>14</v>
      </c>
      <c r="H2216" s="80">
        <v>0</v>
      </c>
      <c r="I2216" s="80">
        <v>0</v>
      </c>
      <c r="J2216" s="80" t="s">
        <v>201</v>
      </c>
      <c r="K2216" s="80">
        <v>4</v>
      </c>
      <c r="L2216" s="80">
        <v>0.5</v>
      </c>
      <c r="M2216" s="80">
        <v>0</v>
      </c>
      <c r="N2216" s="80" t="s">
        <v>201</v>
      </c>
    </row>
    <row r="2217" spans="1:14" ht="15.75" customHeight="1">
      <c r="A2217" s="80" t="s">
        <v>41</v>
      </c>
      <c r="B2217" s="80" t="s">
        <v>457</v>
      </c>
      <c r="C2217" s="80">
        <v>60000</v>
      </c>
      <c r="D2217" s="80">
        <v>140628</v>
      </c>
      <c r="E2217" s="80">
        <v>80629</v>
      </c>
      <c r="F2217" s="80">
        <v>261</v>
      </c>
      <c r="G2217" s="80">
        <v>172</v>
      </c>
      <c r="H2217" s="80">
        <v>89</v>
      </c>
      <c r="I2217" s="80">
        <v>0.34100000000000003</v>
      </c>
      <c r="J2217" s="80" t="s">
        <v>439</v>
      </c>
      <c r="K2217" s="80">
        <v>1</v>
      </c>
      <c r="L2217" s="80">
        <v>0</v>
      </c>
      <c r="M2217" s="80">
        <v>0</v>
      </c>
      <c r="N2217" s="80" t="s">
        <v>201</v>
      </c>
    </row>
    <row r="2218" spans="1:14" ht="15.75" customHeight="1">
      <c r="A2218" s="80" t="s">
        <v>41</v>
      </c>
      <c r="B2218" s="80" t="s">
        <v>457</v>
      </c>
      <c r="C2218" s="80">
        <v>3332194</v>
      </c>
      <c r="D2218" s="80">
        <v>3333030</v>
      </c>
      <c r="E2218" s="80">
        <v>837</v>
      </c>
      <c r="F2218" s="80">
        <v>112</v>
      </c>
      <c r="G2218" s="80">
        <v>75</v>
      </c>
      <c r="H2218" s="80">
        <v>37</v>
      </c>
      <c r="I2218" s="80">
        <v>0.33</v>
      </c>
      <c r="J2218" s="80" t="s">
        <v>439</v>
      </c>
      <c r="K2218" s="80">
        <v>0</v>
      </c>
      <c r="L2218" s="80" t="s">
        <v>201</v>
      </c>
      <c r="M2218" s="80">
        <v>0</v>
      </c>
      <c r="N2218" s="80" t="s">
        <v>201</v>
      </c>
    </row>
    <row r="2219" spans="1:14" ht="15.75" customHeight="1">
      <c r="A2219" s="80" t="s">
        <v>41</v>
      </c>
      <c r="B2219" s="80" t="s">
        <v>457</v>
      </c>
      <c r="C2219" s="80">
        <v>7022269</v>
      </c>
      <c r="D2219" s="80">
        <v>7064756</v>
      </c>
      <c r="E2219" s="80">
        <v>42488</v>
      </c>
      <c r="F2219" s="80">
        <v>170</v>
      </c>
      <c r="G2219" s="80">
        <v>130</v>
      </c>
      <c r="H2219" s="80">
        <v>40</v>
      </c>
      <c r="I2219" s="80">
        <v>0.23499999999999999</v>
      </c>
      <c r="J2219" s="80" t="s">
        <v>439</v>
      </c>
      <c r="K2219" s="80">
        <v>7</v>
      </c>
      <c r="L2219" s="80">
        <v>0.57099999999999995</v>
      </c>
      <c r="M2219" s="80">
        <v>1</v>
      </c>
      <c r="N2219" s="80">
        <v>0</v>
      </c>
    </row>
    <row r="2220" spans="1:14" ht="15.75" customHeight="1">
      <c r="A2220" s="80" t="s">
        <v>41</v>
      </c>
      <c r="B2220" s="80" t="s">
        <v>457</v>
      </c>
      <c r="C2220" s="80">
        <v>24332687</v>
      </c>
      <c r="D2220" s="80">
        <v>24448981</v>
      </c>
      <c r="E2220" s="80">
        <v>116295</v>
      </c>
      <c r="F2220" s="80">
        <v>1427</v>
      </c>
      <c r="G2220" s="80">
        <v>1104</v>
      </c>
      <c r="H2220" s="80">
        <v>323</v>
      </c>
      <c r="I2220" s="80">
        <v>0.22600000000000001</v>
      </c>
      <c r="J2220" s="80" t="s">
        <v>439</v>
      </c>
      <c r="K2220" s="80">
        <v>457</v>
      </c>
      <c r="L2220" s="80">
        <v>0.31900000000000001</v>
      </c>
      <c r="M2220" s="80">
        <v>139</v>
      </c>
      <c r="N2220" s="80">
        <v>0.99299999999999999</v>
      </c>
    </row>
    <row r="2221" spans="1:14" ht="15.75" customHeight="1">
      <c r="A2221" s="80" t="s">
        <v>41</v>
      </c>
      <c r="B2221" s="80" t="s">
        <v>457</v>
      </c>
      <c r="C2221" s="80">
        <v>24891502</v>
      </c>
      <c r="D2221" s="80">
        <v>24909637</v>
      </c>
      <c r="E2221" s="80">
        <v>18136</v>
      </c>
      <c r="F2221" s="80">
        <v>207</v>
      </c>
      <c r="G2221" s="80">
        <v>161</v>
      </c>
      <c r="H2221" s="80">
        <v>46</v>
      </c>
      <c r="I2221" s="80">
        <v>0.222</v>
      </c>
      <c r="J2221" s="80" t="s">
        <v>439</v>
      </c>
      <c r="K2221" s="80">
        <v>47</v>
      </c>
      <c r="L2221" s="80">
        <v>0.63800000000000001</v>
      </c>
      <c r="M2221" s="80">
        <v>23</v>
      </c>
      <c r="N2221" s="80">
        <v>4.2999999999999997E-2</v>
      </c>
    </row>
    <row r="2222" spans="1:14" ht="15.75" customHeight="1">
      <c r="A2222" s="80" t="s">
        <v>41</v>
      </c>
      <c r="B2222" s="80" t="s">
        <v>457</v>
      </c>
      <c r="C2222" s="80">
        <v>38773571</v>
      </c>
      <c r="D2222" s="80">
        <v>38791551</v>
      </c>
      <c r="E2222" s="80">
        <v>17981</v>
      </c>
      <c r="F2222" s="80">
        <v>396</v>
      </c>
      <c r="G2222" s="80">
        <v>28</v>
      </c>
      <c r="H2222" s="80">
        <v>368</v>
      </c>
      <c r="I2222" s="80">
        <v>0.92900000000000005</v>
      </c>
      <c r="J2222" s="80" t="s">
        <v>440</v>
      </c>
      <c r="K2222" s="80">
        <v>2</v>
      </c>
      <c r="L2222" s="80">
        <v>0.5</v>
      </c>
      <c r="M2222" s="80">
        <v>110</v>
      </c>
      <c r="N2222" s="80">
        <v>0.35499999999999998</v>
      </c>
    </row>
    <row r="2223" spans="1:14" ht="15.75" customHeight="1">
      <c r="A2223" s="80" t="s">
        <v>41</v>
      </c>
      <c r="B2223" s="80" t="s">
        <v>457</v>
      </c>
      <c r="C2223" s="80">
        <v>50604046</v>
      </c>
      <c r="D2223" s="80">
        <v>50609088</v>
      </c>
      <c r="E2223" s="80">
        <v>5043</v>
      </c>
      <c r="F2223" s="80">
        <v>211</v>
      </c>
      <c r="G2223" s="80">
        <v>154</v>
      </c>
      <c r="H2223" s="80">
        <v>57</v>
      </c>
      <c r="I2223" s="80">
        <v>0.27</v>
      </c>
      <c r="J2223" s="80" t="s">
        <v>439</v>
      </c>
      <c r="K2223" s="80">
        <v>40</v>
      </c>
      <c r="L2223" s="80">
        <v>0.2</v>
      </c>
      <c r="M2223" s="80">
        <v>12</v>
      </c>
      <c r="N2223" s="80">
        <v>1</v>
      </c>
    </row>
    <row r="2224" spans="1:14" ht="15.75" customHeight="1">
      <c r="A2224" s="80" t="s">
        <v>41</v>
      </c>
      <c r="B2224" s="80" t="s">
        <v>458</v>
      </c>
      <c r="C2224" s="80">
        <v>60000</v>
      </c>
      <c r="D2224" s="80">
        <v>68791</v>
      </c>
      <c r="E2224" s="80">
        <v>8792</v>
      </c>
      <c r="F2224" s="80">
        <v>1641</v>
      </c>
      <c r="G2224" s="80">
        <v>1124</v>
      </c>
      <c r="H2224" s="80">
        <v>517</v>
      </c>
      <c r="I2224" s="80">
        <v>0.315</v>
      </c>
      <c r="J2224" s="80" t="s">
        <v>439</v>
      </c>
      <c r="K2224" s="80">
        <v>0</v>
      </c>
      <c r="L2224" s="80" t="s">
        <v>201</v>
      </c>
      <c r="M2224" s="80">
        <v>0</v>
      </c>
      <c r="N2224" s="80" t="s">
        <v>201</v>
      </c>
    </row>
    <row r="2225" spans="1:14" ht="15.75" customHeight="1">
      <c r="A2225" s="80" t="s">
        <v>41</v>
      </c>
      <c r="B2225" s="80" t="s">
        <v>458</v>
      </c>
      <c r="C2225" s="80">
        <v>25768801</v>
      </c>
      <c r="D2225" s="80">
        <v>25781701</v>
      </c>
      <c r="E2225" s="80">
        <v>12901</v>
      </c>
      <c r="F2225" s="80">
        <v>312</v>
      </c>
      <c r="G2225" s="80">
        <v>240</v>
      </c>
      <c r="H2225" s="80">
        <v>72</v>
      </c>
      <c r="I2225" s="80">
        <v>0.23100000000000001</v>
      </c>
      <c r="J2225" s="80" t="s">
        <v>439</v>
      </c>
      <c r="K2225" s="80">
        <v>17</v>
      </c>
      <c r="L2225" s="80">
        <v>0.23499999999999999</v>
      </c>
      <c r="M2225" s="80">
        <v>2</v>
      </c>
      <c r="N2225" s="80">
        <v>0.5</v>
      </c>
    </row>
    <row r="2226" spans="1:14" ht="15.75" customHeight="1">
      <c r="A2226" s="80" t="s">
        <v>41</v>
      </c>
      <c r="B2226" s="80" t="s">
        <v>458</v>
      </c>
      <c r="C2226" s="80">
        <v>26061210</v>
      </c>
      <c r="D2226" s="80">
        <v>26091730</v>
      </c>
      <c r="E2226" s="80">
        <v>30521</v>
      </c>
      <c r="F2226" s="80">
        <v>417</v>
      </c>
      <c r="G2226" s="80">
        <v>328</v>
      </c>
      <c r="H2226" s="80">
        <v>89</v>
      </c>
      <c r="I2226" s="80">
        <v>0.21299999999999999</v>
      </c>
      <c r="J2226" s="80" t="s">
        <v>439</v>
      </c>
      <c r="K2226" s="80">
        <v>95</v>
      </c>
      <c r="L2226" s="80">
        <v>0.34699999999999998</v>
      </c>
      <c r="M2226" s="80">
        <v>51</v>
      </c>
      <c r="N2226" s="80">
        <v>0.84299999999999997</v>
      </c>
    </row>
    <row r="2227" spans="1:14" ht="15.75" customHeight="1">
      <c r="A2227" s="80" t="s">
        <v>41</v>
      </c>
      <c r="B2227" s="80" t="s">
        <v>458</v>
      </c>
      <c r="C2227" s="80">
        <v>26436326</v>
      </c>
      <c r="D2227" s="80">
        <v>26587085</v>
      </c>
      <c r="E2227" s="80">
        <v>150760</v>
      </c>
      <c r="F2227" s="80">
        <v>1050</v>
      </c>
      <c r="G2227" s="80">
        <v>253</v>
      </c>
      <c r="H2227" s="80">
        <v>797</v>
      </c>
      <c r="I2227" s="80">
        <v>0.75900000000000001</v>
      </c>
      <c r="J2227" s="80" t="s">
        <v>439</v>
      </c>
      <c r="K2227" s="80">
        <v>13</v>
      </c>
      <c r="L2227" s="80">
        <v>0.53800000000000003</v>
      </c>
      <c r="M2227" s="80">
        <v>0</v>
      </c>
      <c r="N2227" s="80" t="s">
        <v>201</v>
      </c>
    </row>
    <row r="2228" spans="1:14" ht="15.75" customHeight="1">
      <c r="A2228" s="80" t="s">
        <v>41</v>
      </c>
      <c r="B2228" s="80" t="s">
        <v>458</v>
      </c>
      <c r="C2228" s="80">
        <v>28495046</v>
      </c>
      <c r="D2228" s="80">
        <v>28508878</v>
      </c>
      <c r="E2228" s="80">
        <v>13833</v>
      </c>
      <c r="F2228" s="80">
        <v>70</v>
      </c>
      <c r="G2228" s="80">
        <v>1</v>
      </c>
      <c r="H2228" s="80">
        <v>69</v>
      </c>
      <c r="I2228" s="80">
        <v>0.98599999999999999</v>
      </c>
      <c r="J2228" s="80" t="s">
        <v>440</v>
      </c>
      <c r="K2228" s="80">
        <v>0</v>
      </c>
      <c r="L2228" s="80" t="s">
        <v>201</v>
      </c>
      <c r="M2228" s="80">
        <v>0</v>
      </c>
      <c r="N2228" s="80" t="s">
        <v>201</v>
      </c>
    </row>
    <row r="2229" spans="1:14" ht="15.75" customHeight="1">
      <c r="A2229" s="80" t="s">
        <v>41</v>
      </c>
      <c r="B2229" s="80" t="s">
        <v>458</v>
      </c>
      <c r="C2229" s="80">
        <v>28557056</v>
      </c>
      <c r="D2229" s="80">
        <v>29202111</v>
      </c>
      <c r="E2229" s="80">
        <v>645056</v>
      </c>
      <c r="F2229" s="80">
        <v>11474</v>
      </c>
      <c r="G2229" s="80">
        <v>2735</v>
      </c>
      <c r="H2229" s="80">
        <v>8739</v>
      </c>
      <c r="I2229" s="80">
        <v>0.76200000000000001</v>
      </c>
      <c r="J2229" s="80" t="s">
        <v>439</v>
      </c>
      <c r="K2229" s="80">
        <v>1036</v>
      </c>
      <c r="L2229" s="80">
        <v>0.67500000000000004</v>
      </c>
      <c r="M2229" s="80">
        <v>2414</v>
      </c>
      <c r="N2229" s="80">
        <v>0.53500000000000003</v>
      </c>
    </row>
    <row r="2230" spans="1:14" ht="15.75" customHeight="1">
      <c r="A2230" s="80" t="s">
        <v>41</v>
      </c>
      <c r="B2230" s="80" t="s">
        <v>458</v>
      </c>
      <c r="C2230" s="80">
        <v>29873281</v>
      </c>
      <c r="D2230" s="80">
        <v>29894370</v>
      </c>
      <c r="E2230" s="80">
        <v>21090</v>
      </c>
      <c r="F2230" s="80">
        <v>1918</v>
      </c>
      <c r="G2230" s="80">
        <v>1141</v>
      </c>
      <c r="H2230" s="80">
        <v>777</v>
      </c>
      <c r="I2230" s="80">
        <v>0.40500000000000003</v>
      </c>
      <c r="J2230" s="80" t="s">
        <v>439</v>
      </c>
      <c r="K2230" s="80">
        <v>637</v>
      </c>
      <c r="L2230" s="80">
        <v>0.52700000000000002</v>
      </c>
      <c r="M2230" s="80">
        <v>427</v>
      </c>
      <c r="N2230" s="80">
        <v>0.68400000000000005</v>
      </c>
    </row>
    <row r="2231" spans="1:14" ht="15.75" customHeight="1">
      <c r="A2231" s="80" t="s">
        <v>41</v>
      </c>
      <c r="B2231" s="80" t="s">
        <v>458</v>
      </c>
      <c r="C2231" s="80">
        <v>29894425</v>
      </c>
      <c r="D2231" s="80">
        <v>29936487</v>
      </c>
      <c r="E2231" s="80">
        <v>42063</v>
      </c>
      <c r="F2231" s="80">
        <v>188</v>
      </c>
      <c r="G2231" s="80">
        <v>4</v>
      </c>
      <c r="H2231" s="80">
        <v>184</v>
      </c>
      <c r="I2231" s="80">
        <v>0.97899999999999998</v>
      </c>
      <c r="J2231" s="80" t="s">
        <v>440</v>
      </c>
      <c r="K2231" s="80">
        <v>0</v>
      </c>
      <c r="L2231" s="80" t="s">
        <v>201</v>
      </c>
      <c r="M2231" s="80">
        <v>32</v>
      </c>
      <c r="N2231" s="80">
        <v>0.56200000000000006</v>
      </c>
    </row>
    <row r="2232" spans="1:14" ht="15.75" customHeight="1">
      <c r="A2232" s="80" t="s">
        <v>41</v>
      </c>
      <c r="B2232" s="80" t="s">
        <v>458</v>
      </c>
      <c r="C2232" s="80">
        <v>29940937</v>
      </c>
      <c r="D2232" s="80">
        <v>29958185</v>
      </c>
      <c r="E2232" s="80">
        <v>17249</v>
      </c>
      <c r="F2232" s="80">
        <v>151</v>
      </c>
      <c r="G2232" s="80">
        <v>31</v>
      </c>
      <c r="H2232" s="80">
        <v>120</v>
      </c>
      <c r="I2232" s="80">
        <v>0.79500000000000004</v>
      </c>
      <c r="J2232" s="80" t="s">
        <v>439</v>
      </c>
      <c r="K2232" s="80">
        <v>0</v>
      </c>
      <c r="L2232" s="80" t="s">
        <v>201</v>
      </c>
      <c r="M2232" s="80">
        <v>1</v>
      </c>
      <c r="N2232" s="80">
        <v>0</v>
      </c>
    </row>
    <row r="2233" spans="1:14" ht="15.75" customHeight="1">
      <c r="A2233" s="80" t="s">
        <v>41</v>
      </c>
      <c r="B2233" s="80" t="s">
        <v>458</v>
      </c>
      <c r="C2233" s="80">
        <v>29958741</v>
      </c>
      <c r="D2233" s="80">
        <v>30038349</v>
      </c>
      <c r="E2233" s="80">
        <v>79609</v>
      </c>
      <c r="F2233" s="80">
        <v>259</v>
      </c>
      <c r="G2233" s="80">
        <v>12</v>
      </c>
      <c r="H2233" s="80">
        <v>247</v>
      </c>
      <c r="I2233" s="80">
        <v>0.95399999999999996</v>
      </c>
      <c r="J2233" s="80" t="s">
        <v>440</v>
      </c>
      <c r="K2233" s="80">
        <v>1</v>
      </c>
      <c r="L2233" s="80">
        <v>0</v>
      </c>
      <c r="M2233" s="80">
        <v>4</v>
      </c>
      <c r="N2233" s="80">
        <v>0.25</v>
      </c>
    </row>
    <row r="2234" spans="1:14" ht="15.75" customHeight="1">
      <c r="A2234" s="80" t="s">
        <v>41</v>
      </c>
      <c r="B2234" s="80" t="s">
        <v>458</v>
      </c>
      <c r="C2234" s="80">
        <v>30088348</v>
      </c>
      <c r="D2234" s="80">
        <v>30379337</v>
      </c>
      <c r="E2234" s="80">
        <v>290990</v>
      </c>
      <c r="F2234" s="80">
        <v>5181</v>
      </c>
      <c r="G2234" s="80">
        <v>219</v>
      </c>
      <c r="H2234" s="80">
        <v>4962</v>
      </c>
      <c r="I2234" s="80">
        <v>0.95799999999999996</v>
      </c>
      <c r="J2234" s="80" t="s">
        <v>440</v>
      </c>
      <c r="K2234" s="80">
        <v>76</v>
      </c>
      <c r="L2234" s="80">
        <v>0.5</v>
      </c>
      <c r="M2234" s="80">
        <v>1189</v>
      </c>
      <c r="N2234" s="80">
        <v>0.5</v>
      </c>
    </row>
    <row r="2235" spans="1:14" ht="15.75" customHeight="1">
      <c r="A2235" s="80" t="s">
        <v>41</v>
      </c>
      <c r="B2235" s="80" t="s">
        <v>458</v>
      </c>
      <c r="C2235" s="80">
        <v>30381284</v>
      </c>
      <c r="D2235" s="80">
        <v>30425082</v>
      </c>
      <c r="E2235" s="80">
        <v>43799</v>
      </c>
      <c r="F2235" s="80">
        <v>1139</v>
      </c>
      <c r="G2235" s="80">
        <v>220</v>
      </c>
      <c r="H2235" s="80">
        <v>919</v>
      </c>
      <c r="I2235" s="80">
        <v>0.80700000000000005</v>
      </c>
      <c r="J2235" s="80" t="s">
        <v>440</v>
      </c>
      <c r="K2235" s="80">
        <v>141</v>
      </c>
      <c r="L2235" s="80">
        <v>0.83</v>
      </c>
      <c r="M2235" s="80">
        <v>333</v>
      </c>
      <c r="N2235" s="80">
        <v>0.375</v>
      </c>
    </row>
    <row r="2236" spans="1:14" ht="15.75" customHeight="1">
      <c r="A2236" s="80" t="s">
        <v>41</v>
      </c>
      <c r="B2236" s="80" t="s">
        <v>458</v>
      </c>
      <c r="C2236" s="80">
        <v>47830521</v>
      </c>
      <c r="D2236" s="80">
        <v>47838848</v>
      </c>
      <c r="E2236" s="80">
        <v>8328</v>
      </c>
      <c r="F2236" s="80">
        <v>218</v>
      </c>
      <c r="G2236" s="80">
        <v>149</v>
      </c>
      <c r="H2236" s="80">
        <v>69</v>
      </c>
      <c r="I2236" s="80">
        <v>0.317</v>
      </c>
      <c r="J2236" s="80" t="s">
        <v>439</v>
      </c>
      <c r="K2236" s="80">
        <v>21</v>
      </c>
      <c r="L2236" s="80">
        <v>0.57099999999999995</v>
      </c>
      <c r="M2236" s="80">
        <v>7</v>
      </c>
      <c r="N2236" s="80">
        <v>0.14299999999999999</v>
      </c>
    </row>
    <row r="2237" spans="1:14" ht="15.75" customHeight="1">
      <c r="A2237" s="80" t="s">
        <v>41</v>
      </c>
      <c r="B2237" s="80" t="s">
        <v>458</v>
      </c>
      <c r="C2237" s="80">
        <v>47893148</v>
      </c>
      <c r="D2237" s="80">
        <v>47904370</v>
      </c>
      <c r="E2237" s="80">
        <v>11223</v>
      </c>
      <c r="F2237" s="80">
        <v>546</v>
      </c>
      <c r="G2237" s="80">
        <v>284</v>
      </c>
      <c r="H2237" s="80">
        <v>262</v>
      </c>
      <c r="I2237" s="80">
        <v>0.48</v>
      </c>
      <c r="J2237" s="80" t="s">
        <v>439</v>
      </c>
      <c r="K2237" s="80">
        <v>0</v>
      </c>
      <c r="L2237" s="80" t="s">
        <v>201</v>
      </c>
      <c r="M2237" s="80">
        <v>0</v>
      </c>
      <c r="N2237" s="80" t="s">
        <v>201</v>
      </c>
    </row>
    <row r="2238" spans="1:14" ht="15.75" customHeight="1">
      <c r="A2238" s="80" t="s">
        <v>41</v>
      </c>
      <c r="B2238" s="80" t="s">
        <v>459</v>
      </c>
      <c r="C2238" s="80">
        <v>5010000</v>
      </c>
      <c r="D2238" s="80">
        <v>5161215</v>
      </c>
      <c r="E2238" s="80">
        <v>151216</v>
      </c>
      <c r="F2238" s="80">
        <v>465</v>
      </c>
      <c r="G2238" s="80">
        <v>10</v>
      </c>
      <c r="H2238" s="80">
        <v>455</v>
      </c>
      <c r="I2238" s="80">
        <v>0.97799999999999998</v>
      </c>
      <c r="J2238" s="80" t="s">
        <v>440</v>
      </c>
      <c r="K2238" s="80">
        <v>0</v>
      </c>
      <c r="L2238" s="80" t="s">
        <v>201</v>
      </c>
      <c r="M2238" s="80">
        <v>33</v>
      </c>
      <c r="N2238" s="80">
        <v>0.45500000000000002</v>
      </c>
    </row>
    <row r="2239" spans="1:14" ht="15.75" customHeight="1">
      <c r="A2239" s="80" t="s">
        <v>41</v>
      </c>
      <c r="B2239" s="80" t="s">
        <v>459</v>
      </c>
      <c r="C2239" s="80">
        <v>5216453</v>
      </c>
      <c r="D2239" s="80">
        <v>5392970</v>
      </c>
      <c r="E2239" s="80">
        <v>176518</v>
      </c>
      <c r="F2239" s="80">
        <v>3820</v>
      </c>
      <c r="G2239" s="80">
        <v>2511</v>
      </c>
      <c r="H2239" s="80">
        <v>1309</v>
      </c>
      <c r="I2239" s="80">
        <v>0.34300000000000003</v>
      </c>
      <c r="J2239" s="80" t="s">
        <v>439</v>
      </c>
      <c r="K2239" s="80">
        <v>758</v>
      </c>
      <c r="L2239" s="80">
        <v>0.73699999999999999</v>
      </c>
      <c r="M2239" s="80">
        <v>577</v>
      </c>
      <c r="N2239" s="80">
        <v>0.44900000000000001</v>
      </c>
    </row>
    <row r="2240" spans="1:14" ht="15.75" customHeight="1">
      <c r="A2240" s="80" t="s">
        <v>41</v>
      </c>
      <c r="B2240" s="80" t="s">
        <v>459</v>
      </c>
      <c r="C2240" s="80">
        <v>6044557</v>
      </c>
      <c r="D2240" s="80">
        <v>6160330</v>
      </c>
      <c r="E2240" s="80">
        <v>115774</v>
      </c>
      <c r="F2240" s="80">
        <v>346</v>
      </c>
      <c r="G2240" s="80">
        <v>11</v>
      </c>
      <c r="H2240" s="80">
        <v>335</v>
      </c>
      <c r="I2240" s="80">
        <v>0.96799999999999997</v>
      </c>
      <c r="J2240" s="80" t="s">
        <v>440</v>
      </c>
      <c r="K2240" s="80">
        <v>0</v>
      </c>
      <c r="L2240" s="80" t="s">
        <v>201</v>
      </c>
      <c r="M2240" s="80">
        <v>6</v>
      </c>
      <c r="N2240" s="80">
        <v>0.83299999999999996</v>
      </c>
    </row>
    <row r="2241" spans="1:14" ht="15.75" customHeight="1">
      <c r="A2241" s="80" t="s">
        <v>41</v>
      </c>
      <c r="B2241" s="80" t="s">
        <v>459</v>
      </c>
      <c r="C2241" s="80">
        <v>6364078</v>
      </c>
      <c r="D2241" s="80">
        <v>6376932</v>
      </c>
      <c r="E2241" s="80">
        <v>12855</v>
      </c>
      <c r="F2241" s="80">
        <v>412</v>
      </c>
      <c r="G2241" s="80">
        <v>183</v>
      </c>
      <c r="H2241" s="80">
        <v>229</v>
      </c>
      <c r="I2241" s="80">
        <v>0.55600000000000005</v>
      </c>
      <c r="J2241" s="80" t="s">
        <v>439</v>
      </c>
      <c r="K2241" s="80">
        <v>24</v>
      </c>
      <c r="L2241" s="80">
        <v>0.45800000000000002</v>
      </c>
      <c r="M2241" s="80">
        <v>31</v>
      </c>
      <c r="N2241" s="80">
        <v>0.32300000000000001</v>
      </c>
    </row>
    <row r="2242" spans="1:14" ht="15.75" customHeight="1">
      <c r="A2242" s="80" t="s">
        <v>41</v>
      </c>
      <c r="B2242" s="80" t="s">
        <v>459</v>
      </c>
      <c r="C2242" s="80">
        <v>7205054</v>
      </c>
      <c r="D2242" s="80">
        <v>7338002</v>
      </c>
      <c r="E2242" s="80">
        <v>132949</v>
      </c>
      <c r="F2242" s="80">
        <v>2955</v>
      </c>
      <c r="G2242" s="80">
        <v>1421</v>
      </c>
      <c r="H2242" s="80">
        <v>1534</v>
      </c>
      <c r="I2242" s="80">
        <v>0.51900000000000002</v>
      </c>
      <c r="J2242" s="80" t="s">
        <v>439</v>
      </c>
      <c r="K2242" s="80">
        <v>781</v>
      </c>
      <c r="L2242" s="80">
        <v>0.34699999999999998</v>
      </c>
      <c r="M2242" s="80">
        <v>922</v>
      </c>
      <c r="N2242" s="80">
        <v>0.47</v>
      </c>
    </row>
    <row r="2243" spans="1:14" ht="15.75" customHeight="1">
      <c r="A2243" s="80" t="s">
        <v>41</v>
      </c>
      <c r="B2243" s="80" t="s">
        <v>459</v>
      </c>
      <c r="C2243" s="80">
        <v>7913937</v>
      </c>
      <c r="D2243" s="80">
        <v>8421105</v>
      </c>
      <c r="E2243" s="80">
        <v>507169</v>
      </c>
      <c r="F2243" s="80">
        <v>20472</v>
      </c>
      <c r="G2243" s="80">
        <v>11867</v>
      </c>
      <c r="H2243" s="80">
        <v>8605</v>
      </c>
      <c r="I2243" s="80">
        <v>0.42</v>
      </c>
      <c r="J2243" s="80" t="s">
        <v>439</v>
      </c>
      <c r="K2243" s="80">
        <v>1783</v>
      </c>
      <c r="L2243" s="80">
        <v>0.70699999999999996</v>
      </c>
      <c r="M2243" s="80">
        <v>1101</v>
      </c>
      <c r="N2243" s="80">
        <v>0.53</v>
      </c>
    </row>
    <row r="2244" spans="1:14" ht="15.75" customHeight="1">
      <c r="A2244" s="80" t="s">
        <v>41</v>
      </c>
      <c r="B2244" s="80" t="s">
        <v>459</v>
      </c>
      <c r="C2244" s="80">
        <v>8522724</v>
      </c>
      <c r="D2244" s="80">
        <v>8706066</v>
      </c>
      <c r="E2244" s="80">
        <v>183343</v>
      </c>
      <c r="F2244" s="80">
        <v>639</v>
      </c>
      <c r="G2244" s="80">
        <v>294</v>
      </c>
      <c r="H2244" s="80">
        <v>345</v>
      </c>
      <c r="I2244" s="80">
        <v>0.54</v>
      </c>
      <c r="J2244" s="80" t="s">
        <v>439</v>
      </c>
      <c r="K2244" s="80">
        <v>22</v>
      </c>
      <c r="L2244" s="80">
        <v>0.63600000000000001</v>
      </c>
      <c r="M2244" s="80">
        <v>35</v>
      </c>
      <c r="N2244" s="80">
        <v>0.77100000000000002</v>
      </c>
    </row>
    <row r="2245" spans="1:14" ht="15.75" customHeight="1">
      <c r="A2245" s="80" t="s">
        <v>41</v>
      </c>
      <c r="B2245" s="80" t="s">
        <v>459</v>
      </c>
      <c r="C2245" s="80">
        <v>8756970</v>
      </c>
      <c r="D2245" s="80">
        <v>10814538</v>
      </c>
      <c r="E2245" s="80">
        <v>2057569</v>
      </c>
      <c r="F2245" s="80">
        <v>60137</v>
      </c>
      <c r="G2245" s="80">
        <v>28973</v>
      </c>
      <c r="H2245" s="80">
        <v>31164</v>
      </c>
      <c r="I2245" s="80">
        <v>0.51800000000000002</v>
      </c>
      <c r="J2245" s="80" t="s">
        <v>439</v>
      </c>
      <c r="K2245" s="80">
        <v>5542</v>
      </c>
      <c r="L2245" s="80">
        <v>0.58299999999999996</v>
      </c>
      <c r="M2245" s="80">
        <v>7185</v>
      </c>
      <c r="N2245" s="80">
        <v>0.40699999999999997</v>
      </c>
    </row>
    <row r="2246" spans="1:14" ht="15.75" customHeight="1">
      <c r="A2246" s="80" t="s">
        <v>41</v>
      </c>
      <c r="B2246" s="80" t="s">
        <v>459</v>
      </c>
      <c r="C2246" s="80">
        <v>12965811</v>
      </c>
      <c r="D2246" s="80">
        <v>13138087</v>
      </c>
      <c r="E2246" s="80">
        <v>172277</v>
      </c>
      <c r="F2246" s="80">
        <v>1804</v>
      </c>
      <c r="G2246" s="80">
        <v>1348</v>
      </c>
      <c r="H2246" s="80">
        <v>456</v>
      </c>
      <c r="I2246" s="80">
        <v>0.253</v>
      </c>
      <c r="J2246" s="80" t="s">
        <v>439</v>
      </c>
      <c r="K2246" s="80">
        <v>136</v>
      </c>
      <c r="L2246" s="80">
        <v>0.29399999999999998</v>
      </c>
      <c r="M2246" s="80">
        <v>54</v>
      </c>
      <c r="N2246" s="80">
        <v>0.40699999999999997</v>
      </c>
    </row>
    <row r="2247" spans="1:14" ht="15.75" customHeight="1">
      <c r="A2247" s="80" t="s">
        <v>41</v>
      </c>
      <c r="B2247" s="80" t="s">
        <v>459</v>
      </c>
      <c r="C2247" s="80">
        <v>40024025</v>
      </c>
      <c r="D2247" s="80">
        <v>40038796</v>
      </c>
      <c r="E2247" s="80">
        <v>14772</v>
      </c>
      <c r="F2247" s="80">
        <v>320</v>
      </c>
      <c r="G2247" s="80">
        <v>18</v>
      </c>
      <c r="H2247" s="80">
        <v>302</v>
      </c>
      <c r="I2247" s="80">
        <v>0.94399999999999995</v>
      </c>
      <c r="J2247" s="80" t="s">
        <v>440</v>
      </c>
      <c r="K2247" s="80">
        <v>0</v>
      </c>
      <c r="L2247" s="80" t="s">
        <v>201</v>
      </c>
      <c r="M2247" s="80">
        <v>13</v>
      </c>
      <c r="N2247" s="80">
        <v>0.308</v>
      </c>
    </row>
    <row r="2248" spans="1:14" ht="15.75" customHeight="1">
      <c r="A2248" s="80" t="s">
        <v>41</v>
      </c>
      <c r="B2248" s="80" t="s">
        <v>460</v>
      </c>
      <c r="C2248" s="80">
        <v>10510000</v>
      </c>
      <c r="D2248" s="80">
        <v>11378057</v>
      </c>
      <c r="E2248" s="80">
        <v>868058</v>
      </c>
      <c r="F2248" s="80">
        <v>18540</v>
      </c>
      <c r="G2248" s="80">
        <v>9170</v>
      </c>
      <c r="H2248" s="80">
        <v>9370</v>
      </c>
      <c r="I2248" s="80">
        <v>0.505</v>
      </c>
      <c r="J2248" s="80" t="s">
        <v>439</v>
      </c>
      <c r="K2248" s="80">
        <v>2426</v>
      </c>
      <c r="L2248" s="80">
        <v>0.58699999999999997</v>
      </c>
      <c r="M2248" s="80">
        <v>2703</v>
      </c>
      <c r="N2248" s="80">
        <v>0.51800000000000002</v>
      </c>
    </row>
    <row r="2249" spans="1:14" ht="15.75" customHeight="1">
      <c r="A2249" s="80" t="s">
        <v>41</v>
      </c>
      <c r="B2249" s="80" t="s">
        <v>460</v>
      </c>
      <c r="C2249" s="80">
        <v>11547337</v>
      </c>
      <c r="D2249" s="80">
        <v>12903546</v>
      </c>
      <c r="E2249" s="80">
        <v>1356210</v>
      </c>
      <c r="F2249" s="80">
        <v>17791</v>
      </c>
      <c r="G2249" s="80">
        <v>6590</v>
      </c>
      <c r="H2249" s="80">
        <v>11201</v>
      </c>
      <c r="I2249" s="80">
        <v>0.63</v>
      </c>
      <c r="J2249" s="80" t="s">
        <v>439</v>
      </c>
      <c r="K2249" s="80">
        <v>1991</v>
      </c>
      <c r="L2249" s="80">
        <v>0.436</v>
      </c>
      <c r="M2249" s="80">
        <v>2303</v>
      </c>
      <c r="N2249" s="80">
        <v>0.56100000000000005</v>
      </c>
    </row>
    <row r="2250" spans="1:14" ht="15.75" customHeight="1">
      <c r="A2250" s="80" t="s">
        <v>41</v>
      </c>
      <c r="B2250" s="80" t="s">
        <v>460</v>
      </c>
      <c r="C2250" s="80">
        <v>15665456</v>
      </c>
      <c r="D2250" s="80">
        <v>15831552</v>
      </c>
      <c r="E2250" s="80">
        <v>166097</v>
      </c>
      <c r="F2250" s="80">
        <v>2254</v>
      </c>
      <c r="G2250" s="80">
        <v>1525</v>
      </c>
      <c r="H2250" s="80">
        <v>729</v>
      </c>
      <c r="I2250" s="80">
        <v>0.32300000000000001</v>
      </c>
      <c r="J2250" s="80" t="s">
        <v>439</v>
      </c>
      <c r="K2250" s="80">
        <v>21</v>
      </c>
      <c r="L2250" s="80">
        <v>0.14299999999999999</v>
      </c>
      <c r="M2250" s="80">
        <v>18</v>
      </c>
      <c r="N2250" s="80">
        <v>0.222</v>
      </c>
    </row>
    <row r="2251" spans="1:14" ht="15.75" customHeight="1">
      <c r="A2251" s="80" t="s">
        <v>41</v>
      </c>
      <c r="B2251" s="80" t="s">
        <v>460</v>
      </c>
      <c r="C2251" s="80">
        <v>18339129</v>
      </c>
      <c r="D2251" s="80">
        <v>18885770</v>
      </c>
      <c r="E2251" s="80">
        <v>546642</v>
      </c>
      <c r="F2251" s="80">
        <v>1120</v>
      </c>
      <c r="G2251" s="80">
        <v>435</v>
      </c>
      <c r="H2251" s="80">
        <v>685</v>
      </c>
      <c r="I2251" s="80">
        <v>0.61199999999999999</v>
      </c>
      <c r="J2251" s="80" t="s">
        <v>439</v>
      </c>
      <c r="K2251" s="80">
        <v>16</v>
      </c>
      <c r="L2251" s="80">
        <v>0.875</v>
      </c>
      <c r="M2251" s="80">
        <v>21</v>
      </c>
      <c r="N2251" s="80">
        <v>0.23799999999999999</v>
      </c>
    </row>
    <row r="2252" spans="1:14" ht="15.75" customHeight="1">
      <c r="A2252" s="80" t="s">
        <v>41</v>
      </c>
      <c r="B2252" s="80" t="s">
        <v>460</v>
      </c>
      <c r="C2252" s="80">
        <v>21113235</v>
      </c>
      <c r="D2252" s="80">
        <v>21331343</v>
      </c>
      <c r="E2252" s="80">
        <v>218109</v>
      </c>
      <c r="F2252" s="80">
        <v>770</v>
      </c>
      <c r="G2252" s="80">
        <v>478</v>
      </c>
      <c r="H2252" s="80">
        <v>292</v>
      </c>
      <c r="I2252" s="80">
        <v>0.379</v>
      </c>
      <c r="J2252" s="80" t="s">
        <v>439</v>
      </c>
      <c r="K2252" s="80">
        <v>21</v>
      </c>
      <c r="L2252" s="80">
        <v>0.81</v>
      </c>
      <c r="M2252" s="80">
        <v>7</v>
      </c>
      <c r="N2252" s="80">
        <v>0</v>
      </c>
    </row>
    <row r="2253" spans="1:14" ht="15.75" customHeight="1">
      <c r="A2253" s="80" t="s">
        <v>41</v>
      </c>
      <c r="B2253" s="80" t="s">
        <v>460</v>
      </c>
      <c r="C2253" s="80">
        <v>21382784</v>
      </c>
      <c r="D2253" s="80">
        <v>21442146</v>
      </c>
      <c r="E2253" s="80">
        <v>59363</v>
      </c>
      <c r="F2253" s="80">
        <v>373</v>
      </c>
      <c r="G2253" s="80">
        <v>177</v>
      </c>
      <c r="H2253" s="80">
        <v>196</v>
      </c>
      <c r="I2253" s="80">
        <v>0.52500000000000002</v>
      </c>
      <c r="J2253" s="80" t="s">
        <v>439</v>
      </c>
      <c r="K2253" s="80">
        <v>0</v>
      </c>
      <c r="L2253" s="80" t="s">
        <v>201</v>
      </c>
      <c r="M2253" s="80">
        <v>0</v>
      </c>
      <c r="N2253" s="80" t="s">
        <v>201</v>
      </c>
    </row>
    <row r="2254" spans="1:14" ht="15.75" customHeight="1">
      <c r="A2254" s="80" t="s">
        <v>41</v>
      </c>
      <c r="B2254" s="80" t="s">
        <v>460</v>
      </c>
      <c r="C2254" s="80">
        <v>21442965</v>
      </c>
      <c r="D2254" s="80">
        <v>21496091</v>
      </c>
      <c r="E2254" s="80">
        <v>53127</v>
      </c>
      <c r="F2254" s="80">
        <v>996</v>
      </c>
      <c r="G2254" s="80">
        <v>27</v>
      </c>
      <c r="H2254" s="80">
        <v>969</v>
      </c>
      <c r="I2254" s="80">
        <v>0.97299999999999998</v>
      </c>
      <c r="J2254" s="80" t="s">
        <v>440</v>
      </c>
      <c r="K2254" s="80">
        <v>3</v>
      </c>
      <c r="L2254" s="80">
        <v>0.33300000000000002</v>
      </c>
      <c r="M2254" s="80">
        <v>134</v>
      </c>
      <c r="N2254" s="80">
        <v>0.41799999999999998</v>
      </c>
    </row>
    <row r="2255" spans="1:14" ht="15.75" customHeight="1">
      <c r="A2255" s="80" t="s">
        <v>41</v>
      </c>
      <c r="B2255" s="80" t="s">
        <v>460</v>
      </c>
      <c r="C2255" s="80">
        <v>23949470</v>
      </c>
      <c r="D2255" s="80">
        <v>23963321</v>
      </c>
      <c r="E2255" s="80">
        <v>13852</v>
      </c>
      <c r="F2255" s="80">
        <v>32</v>
      </c>
      <c r="G2255" s="80">
        <v>0</v>
      </c>
      <c r="H2255" s="80">
        <v>32</v>
      </c>
      <c r="I2255" s="80">
        <v>1</v>
      </c>
      <c r="J2255" s="80" t="s">
        <v>201</v>
      </c>
      <c r="K2255" s="80">
        <v>0</v>
      </c>
      <c r="L2255" s="80" t="s">
        <v>201</v>
      </c>
      <c r="M2255" s="80">
        <v>0</v>
      </c>
      <c r="N2255" s="80" t="s">
        <v>201</v>
      </c>
    </row>
    <row r="2256" spans="1:14" ht="15.75" customHeight="1">
      <c r="A2256" s="80" t="s">
        <v>42</v>
      </c>
      <c r="B2256" s="80" t="s">
        <v>438</v>
      </c>
      <c r="C2256" s="80">
        <v>10408</v>
      </c>
      <c r="D2256" s="80">
        <v>634397</v>
      </c>
      <c r="E2256" s="80">
        <v>623990</v>
      </c>
      <c r="F2256" s="80">
        <v>1418</v>
      </c>
      <c r="G2256" s="80">
        <v>812</v>
      </c>
      <c r="H2256" s="80">
        <v>606</v>
      </c>
      <c r="I2256" s="80">
        <v>0.42699999999999999</v>
      </c>
      <c r="J2256" s="80" t="s">
        <v>439</v>
      </c>
      <c r="K2256" s="80">
        <v>55</v>
      </c>
      <c r="L2256" s="80">
        <v>0.50900000000000001</v>
      </c>
      <c r="M2256" s="80">
        <v>37</v>
      </c>
      <c r="N2256" s="80">
        <v>0.432</v>
      </c>
    </row>
    <row r="2257" spans="1:14" ht="15.75" customHeight="1">
      <c r="A2257" s="80" t="s">
        <v>42</v>
      </c>
      <c r="B2257" s="80" t="s">
        <v>438</v>
      </c>
      <c r="C2257" s="80">
        <v>13104310</v>
      </c>
      <c r="D2257" s="80">
        <v>13122300</v>
      </c>
      <c r="E2257" s="80">
        <v>17991</v>
      </c>
      <c r="F2257" s="80">
        <v>164</v>
      </c>
      <c r="G2257" s="80">
        <v>77</v>
      </c>
      <c r="H2257" s="80">
        <v>87</v>
      </c>
      <c r="I2257" s="80">
        <v>0.53</v>
      </c>
      <c r="J2257" s="80" t="s">
        <v>439</v>
      </c>
      <c r="K2257" s="80">
        <v>0</v>
      </c>
      <c r="L2257" s="80" t="s">
        <v>201</v>
      </c>
      <c r="M2257" s="80">
        <v>0</v>
      </c>
      <c r="N2257" s="80" t="s">
        <v>201</v>
      </c>
    </row>
    <row r="2258" spans="1:14" ht="15.75" customHeight="1">
      <c r="A2258" s="80" t="s">
        <v>42</v>
      </c>
      <c r="B2258" s="80" t="s">
        <v>438</v>
      </c>
      <c r="C2258" s="80">
        <v>13157977</v>
      </c>
      <c r="D2258" s="80">
        <v>13320983</v>
      </c>
      <c r="E2258" s="80">
        <v>163007</v>
      </c>
      <c r="F2258" s="80">
        <v>542</v>
      </c>
      <c r="G2258" s="80">
        <v>204</v>
      </c>
      <c r="H2258" s="80">
        <v>338</v>
      </c>
      <c r="I2258" s="80">
        <v>0.624</v>
      </c>
      <c r="J2258" s="80" t="s">
        <v>439</v>
      </c>
      <c r="K2258" s="80">
        <v>8</v>
      </c>
      <c r="L2258" s="80">
        <v>0.5</v>
      </c>
      <c r="M2258" s="80">
        <v>11</v>
      </c>
      <c r="N2258" s="80">
        <v>0.45500000000000002</v>
      </c>
    </row>
    <row r="2259" spans="1:14" ht="15.75" customHeight="1">
      <c r="A2259" s="80" t="s">
        <v>42</v>
      </c>
      <c r="B2259" s="80" t="s">
        <v>438</v>
      </c>
      <c r="C2259" s="80">
        <v>16549762</v>
      </c>
      <c r="D2259" s="80">
        <v>16948282</v>
      </c>
      <c r="E2259" s="80">
        <v>398521</v>
      </c>
      <c r="F2259" s="80">
        <v>6643</v>
      </c>
      <c r="G2259" s="80">
        <v>3488</v>
      </c>
      <c r="H2259" s="80">
        <v>3155</v>
      </c>
      <c r="I2259" s="80">
        <v>0.47499999999999998</v>
      </c>
      <c r="J2259" s="80" t="s">
        <v>439</v>
      </c>
      <c r="K2259" s="80">
        <v>473</v>
      </c>
      <c r="L2259" s="80">
        <v>0.66200000000000003</v>
      </c>
      <c r="M2259" s="80">
        <v>225</v>
      </c>
      <c r="N2259" s="80">
        <v>0.311</v>
      </c>
    </row>
    <row r="2260" spans="1:14" ht="15.75" customHeight="1">
      <c r="A2260" s="80" t="s">
        <v>42</v>
      </c>
      <c r="B2260" s="80" t="s">
        <v>438</v>
      </c>
      <c r="C2260" s="80">
        <v>108311832</v>
      </c>
      <c r="D2260" s="80">
        <v>108385460</v>
      </c>
      <c r="E2260" s="80">
        <v>73629</v>
      </c>
      <c r="F2260" s="80">
        <v>637</v>
      </c>
      <c r="G2260" s="80">
        <v>296</v>
      </c>
      <c r="H2260" s="80">
        <v>341</v>
      </c>
      <c r="I2260" s="80">
        <v>0.53500000000000003</v>
      </c>
      <c r="J2260" s="80" t="s">
        <v>439</v>
      </c>
      <c r="K2260" s="80">
        <v>79</v>
      </c>
      <c r="L2260" s="80">
        <v>0.98699999999999999</v>
      </c>
      <c r="M2260" s="80">
        <v>102</v>
      </c>
      <c r="N2260" s="80">
        <v>0</v>
      </c>
    </row>
    <row r="2261" spans="1:14" ht="15.75" customHeight="1">
      <c r="A2261" s="80" t="s">
        <v>42</v>
      </c>
      <c r="B2261" s="80" t="s">
        <v>438</v>
      </c>
      <c r="C2261" s="80">
        <v>120319721</v>
      </c>
      <c r="D2261" s="80">
        <v>120586385</v>
      </c>
      <c r="E2261" s="80">
        <v>266665</v>
      </c>
      <c r="F2261" s="80">
        <v>1292</v>
      </c>
      <c r="G2261" s="80">
        <v>55</v>
      </c>
      <c r="H2261" s="80">
        <v>1237</v>
      </c>
      <c r="I2261" s="80">
        <v>0.95699999999999996</v>
      </c>
      <c r="J2261" s="80" t="s">
        <v>440</v>
      </c>
      <c r="K2261" s="80">
        <v>9</v>
      </c>
      <c r="L2261" s="80">
        <v>0.44400000000000001</v>
      </c>
      <c r="M2261" s="80">
        <v>292</v>
      </c>
      <c r="N2261" s="80">
        <v>0.47299999999999998</v>
      </c>
    </row>
    <row r="2262" spans="1:14" ht="15.75" customHeight="1">
      <c r="A2262" s="80" t="s">
        <v>42</v>
      </c>
      <c r="B2262" s="80" t="s">
        <v>438</v>
      </c>
      <c r="C2262" s="80">
        <v>120625040</v>
      </c>
      <c r="D2262" s="80">
        <v>120675556</v>
      </c>
      <c r="E2262" s="80">
        <v>50517</v>
      </c>
      <c r="F2262" s="80">
        <v>129</v>
      </c>
      <c r="G2262" s="80">
        <v>51</v>
      </c>
      <c r="H2262" s="80">
        <v>78</v>
      </c>
      <c r="I2262" s="80">
        <v>0.60499999999999998</v>
      </c>
      <c r="J2262" s="80" t="s">
        <v>439</v>
      </c>
      <c r="K2262" s="80">
        <v>7</v>
      </c>
      <c r="L2262" s="80">
        <v>0</v>
      </c>
      <c r="M2262" s="80">
        <v>14</v>
      </c>
      <c r="N2262" s="80">
        <v>0.92900000000000005</v>
      </c>
    </row>
    <row r="2263" spans="1:14" ht="15.75" customHeight="1">
      <c r="A2263" s="80" t="s">
        <v>42</v>
      </c>
      <c r="B2263" s="80" t="s">
        <v>438</v>
      </c>
      <c r="C2263" s="80">
        <v>121971516</v>
      </c>
      <c r="D2263" s="80">
        <v>122503144</v>
      </c>
      <c r="E2263" s="80">
        <v>531629</v>
      </c>
      <c r="F2263" s="80">
        <v>1054</v>
      </c>
      <c r="G2263" s="80">
        <v>17</v>
      </c>
      <c r="H2263" s="80">
        <v>1037</v>
      </c>
      <c r="I2263" s="80">
        <v>0.98399999999999999</v>
      </c>
      <c r="J2263" s="80" t="s">
        <v>440</v>
      </c>
      <c r="K2263" s="80">
        <v>0</v>
      </c>
      <c r="L2263" s="80" t="s">
        <v>201</v>
      </c>
      <c r="M2263" s="80">
        <v>57</v>
      </c>
      <c r="N2263" s="80">
        <v>0.71899999999999997</v>
      </c>
    </row>
    <row r="2264" spans="1:14" ht="15.75" customHeight="1">
      <c r="A2264" s="80" t="s">
        <v>42</v>
      </c>
      <c r="B2264" s="80" t="s">
        <v>438</v>
      </c>
      <c r="C2264" s="80">
        <v>122503374</v>
      </c>
      <c r="D2264" s="80">
        <v>124784362</v>
      </c>
      <c r="E2264" s="80">
        <v>2280989</v>
      </c>
      <c r="F2264" s="80">
        <v>37755</v>
      </c>
      <c r="G2264" s="80">
        <v>27480</v>
      </c>
      <c r="H2264" s="80">
        <v>10275</v>
      </c>
      <c r="I2264" s="80">
        <v>0.27200000000000002</v>
      </c>
      <c r="J2264" s="80" t="s">
        <v>439</v>
      </c>
      <c r="K2264" s="80">
        <v>401</v>
      </c>
      <c r="L2264" s="80">
        <v>0.48899999999999999</v>
      </c>
      <c r="M2264" s="80">
        <v>174</v>
      </c>
      <c r="N2264" s="80">
        <v>0.47699999999999998</v>
      </c>
    </row>
    <row r="2265" spans="1:14" ht="15.75" customHeight="1">
      <c r="A2265" s="80" t="s">
        <v>42</v>
      </c>
      <c r="B2265" s="80" t="s">
        <v>438</v>
      </c>
      <c r="C2265" s="80">
        <v>124786678</v>
      </c>
      <c r="D2265" s="80">
        <v>124932677</v>
      </c>
      <c r="E2265" s="80">
        <v>146000</v>
      </c>
      <c r="F2265" s="80">
        <v>1029</v>
      </c>
      <c r="G2265" s="80">
        <v>16</v>
      </c>
      <c r="H2265" s="80">
        <v>1013</v>
      </c>
      <c r="I2265" s="80">
        <v>0.98399999999999999</v>
      </c>
      <c r="J2265" s="80" t="s">
        <v>440</v>
      </c>
      <c r="K2265" s="80">
        <v>0</v>
      </c>
      <c r="L2265" s="80" t="s">
        <v>201</v>
      </c>
      <c r="M2265" s="80">
        <v>36</v>
      </c>
      <c r="N2265" s="80">
        <v>0.27800000000000002</v>
      </c>
    </row>
    <row r="2266" spans="1:14" ht="15.75" customHeight="1">
      <c r="A2266" s="80" t="s">
        <v>42</v>
      </c>
      <c r="B2266" s="80" t="s">
        <v>438</v>
      </c>
      <c r="C2266" s="80">
        <v>125079509</v>
      </c>
      <c r="D2266" s="80">
        <v>125085625</v>
      </c>
      <c r="E2266" s="80">
        <v>6117</v>
      </c>
      <c r="F2266" s="80">
        <v>309</v>
      </c>
      <c r="G2266" s="80">
        <v>212</v>
      </c>
      <c r="H2266" s="80">
        <v>97</v>
      </c>
      <c r="I2266" s="80">
        <v>0.314</v>
      </c>
      <c r="J2266" s="80" t="s">
        <v>439</v>
      </c>
      <c r="K2266" s="80">
        <v>117</v>
      </c>
      <c r="L2266" s="80">
        <v>0.41899999999999998</v>
      </c>
      <c r="M2266" s="80">
        <v>42</v>
      </c>
      <c r="N2266" s="80">
        <v>0.97599999999999998</v>
      </c>
    </row>
    <row r="2267" spans="1:14" ht="15.75" customHeight="1">
      <c r="A2267" s="80" t="s">
        <v>42</v>
      </c>
      <c r="B2267" s="80" t="s">
        <v>438</v>
      </c>
      <c r="C2267" s="80">
        <v>125162235</v>
      </c>
      <c r="D2267" s="80">
        <v>125171039</v>
      </c>
      <c r="E2267" s="80">
        <v>8805</v>
      </c>
      <c r="F2267" s="80">
        <v>325</v>
      </c>
      <c r="G2267" s="80">
        <v>231</v>
      </c>
      <c r="H2267" s="80">
        <v>94</v>
      </c>
      <c r="I2267" s="80">
        <v>0.28899999999999998</v>
      </c>
      <c r="J2267" s="80" t="s">
        <v>439</v>
      </c>
      <c r="K2267" s="80">
        <v>92</v>
      </c>
      <c r="L2267" s="80">
        <v>0.62</v>
      </c>
      <c r="M2267" s="80">
        <v>70</v>
      </c>
      <c r="N2267" s="80">
        <v>0.42899999999999999</v>
      </c>
    </row>
    <row r="2268" spans="1:14" ht="15.75" customHeight="1">
      <c r="A2268" s="80" t="s">
        <v>42</v>
      </c>
      <c r="B2268" s="80" t="s">
        <v>438</v>
      </c>
      <c r="C2268" s="80">
        <v>125178761</v>
      </c>
      <c r="D2268" s="80">
        <v>125181028</v>
      </c>
      <c r="E2268" s="80">
        <v>2268</v>
      </c>
      <c r="F2268" s="80">
        <v>10191</v>
      </c>
      <c r="G2268" s="80">
        <v>1945</v>
      </c>
      <c r="H2268" s="80">
        <v>8246</v>
      </c>
      <c r="I2268" s="80">
        <v>0.80900000000000005</v>
      </c>
      <c r="J2268" s="80" t="s">
        <v>440</v>
      </c>
      <c r="K2268" s="80">
        <v>0</v>
      </c>
      <c r="L2268" s="80" t="s">
        <v>201</v>
      </c>
      <c r="M2268" s="80">
        <v>0</v>
      </c>
      <c r="N2268" s="80" t="s">
        <v>201</v>
      </c>
    </row>
    <row r="2269" spans="1:14" ht="15.75" customHeight="1">
      <c r="A2269" s="80" t="s">
        <v>42</v>
      </c>
      <c r="B2269" s="80" t="s">
        <v>438</v>
      </c>
      <c r="C2269" s="80">
        <v>125181078</v>
      </c>
      <c r="D2269" s="80">
        <v>125183232</v>
      </c>
      <c r="E2269" s="80">
        <v>2155</v>
      </c>
      <c r="F2269" s="80">
        <v>1875</v>
      </c>
      <c r="G2269" s="80">
        <v>530</v>
      </c>
      <c r="H2269" s="80">
        <v>1345</v>
      </c>
      <c r="I2269" s="80">
        <v>0.71699999999999997</v>
      </c>
      <c r="J2269" s="80" t="s">
        <v>439</v>
      </c>
      <c r="K2269" s="80">
        <v>0</v>
      </c>
      <c r="L2269" s="80" t="s">
        <v>201</v>
      </c>
      <c r="M2269" s="80">
        <v>0</v>
      </c>
      <c r="N2269" s="80" t="s">
        <v>201</v>
      </c>
    </row>
    <row r="2270" spans="1:14" ht="15.75" customHeight="1">
      <c r="A2270" s="80" t="s">
        <v>42</v>
      </c>
      <c r="B2270" s="80" t="s">
        <v>438</v>
      </c>
      <c r="C2270" s="80">
        <v>143184587</v>
      </c>
      <c r="D2270" s="80">
        <v>143207216</v>
      </c>
      <c r="E2270" s="80">
        <v>22630</v>
      </c>
      <c r="F2270" s="80">
        <v>2126</v>
      </c>
      <c r="G2270" s="80">
        <v>1238</v>
      </c>
      <c r="H2270" s="80">
        <v>888</v>
      </c>
      <c r="I2270" s="80">
        <v>0.41799999999999998</v>
      </c>
      <c r="J2270" s="80" t="s">
        <v>439</v>
      </c>
      <c r="K2270" s="80">
        <v>1</v>
      </c>
      <c r="L2270" s="80">
        <v>0</v>
      </c>
      <c r="M2270" s="80">
        <v>0</v>
      </c>
      <c r="N2270" s="80" t="s">
        <v>201</v>
      </c>
    </row>
    <row r="2271" spans="1:14" ht="15.75" customHeight="1">
      <c r="A2271" s="80" t="s">
        <v>42</v>
      </c>
      <c r="B2271" s="80" t="s">
        <v>438</v>
      </c>
      <c r="C2271" s="80">
        <v>143208401</v>
      </c>
      <c r="D2271" s="80">
        <v>143211317</v>
      </c>
      <c r="E2271" s="80">
        <v>2917</v>
      </c>
      <c r="F2271" s="80">
        <v>101</v>
      </c>
      <c r="G2271" s="80">
        <v>45</v>
      </c>
      <c r="H2271" s="80">
        <v>56</v>
      </c>
      <c r="I2271" s="80">
        <v>0.55400000000000005</v>
      </c>
      <c r="J2271" s="80" t="s">
        <v>439</v>
      </c>
      <c r="K2271" s="80">
        <v>0</v>
      </c>
      <c r="L2271" s="80" t="s">
        <v>201</v>
      </c>
      <c r="M2271" s="80">
        <v>12</v>
      </c>
      <c r="N2271" s="80">
        <v>8.3000000000000004E-2</v>
      </c>
    </row>
    <row r="2272" spans="1:14" ht="15.75" customHeight="1">
      <c r="A2272" s="80" t="s">
        <v>42</v>
      </c>
      <c r="B2272" s="80" t="s">
        <v>438</v>
      </c>
      <c r="C2272" s="80">
        <v>143211368</v>
      </c>
      <c r="D2272" s="80">
        <v>143243050</v>
      </c>
      <c r="E2272" s="80">
        <v>31683</v>
      </c>
      <c r="F2272" s="80">
        <v>7612</v>
      </c>
      <c r="G2272" s="80">
        <v>4593</v>
      </c>
      <c r="H2272" s="80">
        <v>3019</v>
      </c>
      <c r="I2272" s="80">
        <v>0.39700000000000002</v>
      </c>
      <c r="J2272" s="80" t="s">
        <v>439</v>
      </c>
      <c r="K2272" s="80">
        <v>278</v>
      </c>
      <c r="L2272" s="80">
        <v>0.50700000000000001</v>
      </c>
      <c r="M2272" s="80">
        <v>70</v>
      </c>
      <c r="N2272" s="80">
        <v>0.81399999999999995</v>
      </c>
    </row>
    <row r="2273" spans="1:14" ht="15.75" customHeight="1">
      <c r="A2273" s="80" t="s">
        <v>42</v>
      </c>
      <c r="B2273" s="80" t="s">
        <v>438</v>
      </c>
      <c r="C2273" s="80">
        <v>143243054</v>
      </c>
      <c r="D2273" s="80">
        <v>143258973</v>
      </c>
      <c r="E2273" s="80">
        <v>15920</v>
      </c>
      <c r="F2273" s="80">
        <v>2272</v>
      </c>
      <c r="G2273" s="80">
        <v>699</v>
      </c>
      <c r="H2273" s="80">
        <v>1573</v>
      </c>
      <c r="I2273" s="80">
        <v>0.69199999999999995</v>
      </c>
      <c r="J2273" s="80" t="s">
        <v>439</v>
      </c>
      <c r="K2273" s="80">
        <v>10</v>
      </c>
      <c r="L2273" s="80">
        <v>1</v>
      </c>
      <c r="M2273" s="80">
        <v>15</v>
      </c>
      <c r="N2273" s="80">
        <v>0.33300000000000002</v>
      </c>
    </row>
    <row r="2274" spans="1:14" ht="15.75" customHeight="1">
      <c r="A2274" s="80" t="s">
        <v>42</v>
      </c>
      <c r="B2274" s="80" t="s">
        <v>438</v>
      </c>
      <c r="C2274" s="80">
        <v>143260028</v>
      </c>
      <c r="D2274" s="80">
        <v>143530288</v>
      </c>
      <c r="E2274" s="80">
        <v>270261</v>
      </c>
      <c r="F2274" s="80">
        <v>3089</v>
      </c>
      <c r="G2274" s="80">
        <v>2207</v>
      </c>
      <c r="H2274" s="80">
        <v>882</v>
      </c>
      <c r="I2274" s="80">
        <v>0.28599999999999998</v>
      </c>
      <c r="J2274" s="80" t="s">
        <v>439</v>
      </c>
      <c r="K2274" s="80">
        <v>166</v>
      </c>
      <c r="L2274" s="80">
        <v>0.41599999999999998</v>
      </c>
      <c r="M2274" s="80">
        <v>16</v>
      </c>
      <c r="N2274" s="80">
        <v>0.56200000000000006</v>
      </c>
    </row>
    <row r="2275" spans="1:14" ht="15.75" customHeight="1">
      <c r="A2275" s="80" t="s">
        <v>42</v>
      </c>
      <c r="B2275" s="80" t="s">
        <v>438</v>
      </c>
      <c r="C2275" s="80">
        <v>144100629</v>
      </c>
      <c r="D2275" s="80">
        <v>144111844</v>
      </c>
      <c r="E2275" s="80">
        <v>11216</v>
      </c>
      <c r="F2275" s="80">
        <v>658</v>
      </c>
      <c r="G2275" s="80">
        <v>462</v>
      </c>
      <c r="H2275" s="80">
        <v>196</v>
      </c>
      <c r="I2275" s="80">
        <v>0.29799999999999999</v>
      </c>
      <c r="J2275" s="80" t="s">
        <v>439</v>
      </c>
      <c r="K2275" s="80">
        <v>12</v>
      </c>
      <c r="L2275" s="80">
        <v>0.5</v>
      </c>
      <c r="M2275" s="80">
        <v>5</v>
      </c>
      <c r="N2275" s="80">
        <v>0.4</v>
      </c>
    </row>
    <row r="2276" spans="1:14" ht="15.75" customHeight="1">
      <c r="A2276" s="80" t="s">
        <v>42</v>
      </c>
      <c r="B2276" s="80" t="s">
        <v>438</v>
      </c>
      <c r="C2276" s="80">
        <v>144396405</v>
      </c>
      <c r="D2276" s="80">
        <v>144577846</v>
      </c>
      <c r="E2276" s="80">
        <v>181442</v>
      </c>
      <c r="F2276" s="80">
        <v>1045</v>
      </c>
      <c r="G2276" s="80">
        <v>558</v>
      </c>
      <c r="H2276" s="80">
        <v>487</v>
      </c>
      <c r="I2276" s="80">
        <v>0.46600000000000003</v>
      </c>
      <c r="J2276" s="80" t="s">
        <v>439</v>
      </c>
      <c r="K2276" s="80">
        <v>27</v>
      </c>
      <c r="L2276" s="80">
        <v>3.6999999999999998E-2</v>
      </c>
      <c r="M2276" s="80">
        <v>23</v>
      </c>
      <c r="N2276" s="80">
        <v>1</v>
      </c>
    </row>
    <row r="2277" spans="1:14" ht="15.75" customHeight="1">
      <c r="A2277" s="80" t="s">
        <v>42</v>
      </c>
      <c r="B2277" s="80" t="s">
        <v>438</v>
      </c>
      <c r="C2277" s="80">
        <v>146135555</v>
      </c>
      <c r="D2277" s="80">
        <v>146308354</v>
      </c>
      <c r="E2277" s="80">
        <v>172800</v>
      </c>
      <c r="F2277" s="80">
        <v>288</v>
      </c>
      <c r="G2277" s="80">
        <v>183</v>
      </c>
      <c r="H2277" s="80">
        <v>105</v>
      </c>
      <c r="I2277" s="80">
        <v>0.36499999999999999</v>
      </c>
      <c r="J2277" s="80" t="s">
        <v>439</v>
      </c>
      <c r="K2277" s="80">
        <v>13</v>
      </c>
      <c r="L2277" s="80">
        <v>0.53800000000000003</v>
      </c>
      <c r="M2277" s="80">
        <v>3</v>
      </c>
      <c r="N2277" s="80">
        <v>0.66700000000000004</v>
      </c>
    </row>
    <row r="2278" spans="1:14" ht="15.75" customHeight="1">
      <c r="A2278" s="80" t="s">
        <v>42</v>
      </c>
      <c r="B2278" s="80" t="s">
        <v>438</v>
      </c>
      <c r="C2278" s="80">
        <v>146308450</v>
      </c>
      <c r="D2278" s="80">
        <v>148189915</v>
      </c>
      <c r="E2278" s="80">
        <v>1881466</v>
      </c>
      <c r="F2278" s="80">
        <v>16724</v>
      </c>
      <c r="G2278" s="80">
        <v>491</v>
      </c>
      <c r="H2278" s="80">
        <v>16233</v>
      </c>
      <c r="I2278" s="80">
        <v>0.97099999999999997</v>
      </c>
      <c r="J2278" s="80" t="s">
        <v>440</v>
      </c>
      <c r="K2278" s="80">
        <v>50</v>
      </c>
      <c r="L2278" s="80">
        <v>0.44</v>
      </c>
      <c r="M2278" s="80">
        <v>2461</v>
      </c>
      <c r="N2278" s="80">
        <v>0.48699999999999999</v>
      </c>
    </row>
    <row r="2279" spans="1:14" ht="15.75" customHeight="1">
      <c r="A2279" s="80" t="s">
        <v>42</v>
      </c>
      <c r="B2279" s="80" t="s">
        <v>438</v>
      </c>
      <c r="C2279" s="80">
        <v>148191368</v>
      </c>
      <c r="D2279" s="80">
        <v>148240238</v>
      </c>
      <c r="E2279" s="80">
        <v>48871</v>
      </c>
      <c r="F2279" s="80">
        <v>166</v>
      </c>
      <c r="G2279" s="80">
        <v>59</v>
      </c>
      <c r="H2279" s="80">
        <v>107</v>
      </c>
      <c r="I2279" s="80">
        <v>0.64500000000000002</v>
      </c>
      <c r="J2279" s="80" t="s">
        <v>439</v>
      </c>
      <c r="K2279" s="80">
        <v>2</v>
      </c>
      <c r="L2279" s="80">
        <v>0</v>
      </c>
      <c r="M2279" s="80">
        <v>4</v>
      </c>
      <c r="N2279" s="80">
        <v>0.25</v>
      </c>
    </row>
    <row r="2280" spans="1:14" ht="15.75" customHeight="1">
      <c r="A2280" s="80" t="s">
        <v>42</v>
      </c>
      <c r="B2280" s="80" t="s">
        <v>438</v>
      </c>
      <c r="C2280" s="80">
        <v>148241205</v>
      </c>
      <c r="D2280" s="80">
        <v>148610434</v>
      </c>
      <c r="E2280" s="80">
        <v>369230</v>
      </c>
      <c r="F2280" s="80">
        <v>2863</v>
      </c>
      <c r="G2280" s="80">
        <v>165</v>
      </c>
      <c r="H2280" s="80">
        <v>2698</v>
      </c>
      <c r="I2280" s="80">
        <v>0.94199999999999995</v>
      </c>
      <c r="J2280" s="80" t="s">
        <v>440</v>
      </c>
      <c r="K2280" s="80">
        <v>10</v>
      </c>
      <c r="L2280" s="80">
        <v>0.6</v>
      </c>
      <c r="M2280" s="80">
        <v>308</v>
      </c>
      <c r="N2280" s="80">
        <v>0.432</v>
      </c>
    </row>
    <row r="2281" spans="1:14" ht="15.75" customHeight="1">
      <c r="A2281" s="80" t="s">
        <v>42</v>
      </c>
      <c r="B2281" s="80" t="s">
        <v>438</v>
      </c>
      <c r="C2281" s="80">
        <v>148613344</v>
      </c>
      <c r="D2281" s="80">
        <v>148889299</v>
      </c>
      <c r="E2281" s="80">
        <v>275956</v>
      </c>
      <c r="F2281" s="80">
        <v>230</v>
      </c>
      <c r="G2281" s="80">
        <v>101</v>
      </c>
      <c r="H2281" s="80">
        <v>129</v>
      </c>
      <c r="I2281" s="80">
        <v>0.56100000000000005</v>
      </c>
      <c r="J2281" s="80" t="s">
        <v>439</v>
      </c>
      <c r="K2281" s="80">
        <v>1</v>
      </c>
      <c r="L2281" s="80">
        <v>0</v>
      </c>
      <c r="M2281" s="80">
        <v>2</v>
      </c>
      <c r="N2281" s="80">
        <v>1</v>
      </c>
    </row>
    <row r="2282" spans="1:14" ht="15.75" customHeight="1">
      <c r="A2282" s="80" t="s">
        <v>42</v>
      </c>
      <c r="B2282" s="80" t="s">
        <v>438</v>
      </c>
      <c r="C2282" s="80">
        <v>148891846</v>
      </c>
      <c r="D2282" s="80">
        <v>149229929</v>
      </c>
      <c r="E2282" s="80">
        <v>338084</v>
      </c>
      <c r="F2282" s="80">
        <v>1944</v>
      </c>
      <c r="G2282" s="80">
        <v>186</v>
      </c>
      <c r="H2282" s="80">
        <v>1758</v>
      </c>
      <c r="I2282" s="80">
        <v>0.90400000000000003</v>
      </c>
      <c r="J2282" s="80" t="s">
        <v>440</v>
      </c>
      <c r="K2282" s="80">
        <v>11</v>
      </c>
      <c r="L2282" s="80">
        <v>0.90900000000000003</v>
      </c>
      <c r="M2282" s="80">
        <v>147</v>
      </c>
      <c r="N2282" s="80">
        <v>0.66</v>
      </c>
    </row>
    <row r="2283" spans="1:14" ht="15.75" customHeight="1">
      <c r="A2283" s="80" t="s">
        <v>42</v>
      </c>
      <c r="B2283" s="80" t="s">
        <v>438</v>
      </c>
      <c r="C2283" s="80">
        <v>248426336</v>
      </c>
      <c r="D2283" s="80">
        <v>248509666</v>
      </c>
      <c r="E2283" s="80">
        <v>83331</v>
      </c>
      <c r="F2283" s="80">
        <v>402</v>
      </c>
      <c r="G2283" s="80">
        <v>273</v>
      </c>
      <c r="H2283" s="80">
        <v>129</v>
      </c>
      <c r="I2283" s="80">
        <v>0.32100000000000001</v>
      </c>
      <c r="J2283" s="80" t="s">
        <v>439</v>
      </c>
      <c r="K2283" s="80">
        <v>44</v>
      </c>
      <c r="L2283" s="80">
        <v>0.52300000000000002</v>
      </c>
      <c r="M2283" s="80">
        <v>16</v>
      </c>
      <c r="N2283" s="80">
        <v>0.56200000000000006</v>
      </c>
    </row>
    <row r="2284" spans="1:14" ht="15.75" customHeight="1">
      <c r="A2284" s="80" t="s">
        <v>42</v>
      </c>
      <c r="B2284" s="80" t="s">
        <v>438</v>
      </c>
      <c r="C2284" s="80">
        <v>248519447</v>
      </c>
      <c r="D2284" s="80">
        <v>248530939</v>
      </c>
      <c r="E2284" s="80">
        <v>11493</v>
      </c>
      <c r="F2284" s="80">
        <v>72</v>
      </c>
      <c r="G2284" s="80">
        <v>42</v>
      </c>
      <c r="H2284" s="80">
        <v>30</v>
      </c>
      <c r="I2284" s="80">
        <v>0.41699999999999998</v>
      </c>
      <c r="J2284" s="80" t="s">
        <v>439</v>
      </c>
      <c r="K2284" s="80">
        <v>17</v>
      </c>
      <c r="L2284" s="80">
        <v>0.29399999999999998</v>
      </c>
      <c r="M2284" s="80">
        <v>9</v>
      </c>
      <c r="N2284" s="80">
        <v>1</v>
      </c>
    </row>
    <row r="2285" spans="1:14" ht="15.75" customHeight="1">
      <c r="A2285" s="80" t="s">
        <v>42</v>
      </c>
      <c r="B2285" s="80" t="s">
        <v>441</v>
      </c>
      <c r="C2285" s="80">
        <v>89032595</v>
      </c>
      <c r="D2285" s="80">
        <v>89061774</v>
      </c>
      <c r="E2285" s="80">
        <v>29180</v>
      </c>
      <c r="F2285" s="80">
        <v>332</v>
      </c>
      <c r="G2285" s="80">
        <v>238</v>
      </c>
      <c r="H2285" s="80">
        <v>94</v>
      </c>
      <c r="I2285" s="80">
        <v>0.28299999999999997</v>
      </c>
      <c r="J2285" s="80" t="s">
        <v>439</v>
      </c>
      <c r="K2285" s="80">
        <v>14</v>
      </c>
      <c r="L2285" s="80">
        <v>1</v>
      </c>
      <c r="M2285" s="80">
        <v>0</v>
      </c>
      <c r="N2285" s="80" t="s">
        <v>201</v>
      </c>
    </row>
    <row r="2286" spans="1:14" ht="15.75" customHeight="1">
      <c r="A2286" s="80" t="s">
        <v>42</v>
      </c>
      <c r="B2286" s="80" t="s">
        <v>441</v>
      </c>
      <c r="C2286" s="80">
        <v>89530680</v>
      </c>
      <c r="D2286" s="80">
        <v>89826271</v>
      </c>
      <c r="E2286" s="80">
        <v>295592</v>
      </c>
      <c r="F2286" s="80">
        <v>5137</v>
      </c>
      <c r="G2286" s="80">
        <v>2690</v>
      </c>
      <c r="H2286" s="80">
        <v>2447</v>
      </c>
      <c r="I2286" s="80">
        <v>0.47599999999999998</v>
      </c>
      <c r="J2286" s="80" t="s">
        <v>439</v>
      </c>
      <c r="K2286" s="80">
        <v>246</v>
      </c>
      <c r="L2286" s="80">
        <v>0.92700000000000005</v>
      </c>
      <c r="M2286" s="80">
        <v>251</v>
      </c>
      <c r="N2286" s="80">
        <v>0.45</v>
      </c>
    </row>
    <row r="2287" spans="1:14" ht="15.75" customHeight="1">
      <c r="A2287" s="80" t="s">
        <v>42</v>
      </c>
      <c r="B2287" s="80" t="s">
        <v>441</v>
      </c>
      <c r="C2287" s="80">
        <v>89826289</v>
      </c>
      <c r="D2287" s="80">
        <v>89855963</v>
      </c>
      <c r="E2287" s="80">
        <v>29675</v>
      </c>
      <c r="F2287" s="80">
        <v>4897</v>
      </c>
      <c r="G2287" s="80">
        <v>2566</v>
      </c>
      <c r="H2287" s="80">
        <v>2331</v>
      </c>
      <c r="I2287" s="80">
        <v>0.47599999999999998</v>
      </c>
      <c r="J2287" s="80" t="s">
        <v>439</v>
      </c>
      <c r="K2287" s="80">
        <v>234</v>
      </c>
      <c r="L2287" s="80">
        <v>0.95699999999999996</v>
      </c>
      <c r="M2287" s="80">
        <v>216</v>
      </c>
      <c r="N2287" s="80">
        <v>0.64800000000000002</v>
      </c>
    </row>
    <row r="2288" spans="1:14" ht="15.75" customHeight="1">
      <c r="A2288" s="80" t="s">
        <v>42</v>
      </c>
      <c r="B2288" s="80" t="s">
        <v>441</v>
      </c>
      <c r="C2288" s="80">
        <v>90222157</v>
      </c>
      <c r="D2288" s="80">
        <v>90402512</v>
      </c>
      <c r="E2288" s="80">
        <v>180356</v>
      </c>
      <c r="F2288" s="80">
        <v>8365</v>
      </c>
      <c r="G2288" s="80">
        <v>2042</v>
      </c>
      <c r="H2288" s="80">
        <v>6323</v>
      </c>
      <c r="I2288" s="80">
        <v>0.75600000000000001</v>
      </c>
      <c r="J2288" s="80" t="s">
        <v>439</v>
      </c>
      <c r="K2288" s="80">
        <v>398</v>
      </c>
      <c r="L2288" s="80">
        <v>0.76100000000000001</v>
      </c>
      <c r="M2288" s="80">
        <v>2579</v>
      </c>
      <c r="N2288" s="80">
        <v>0.94099999999999995</v>
      </c>
    </row>
    <row r="2289" spans="1:14" ht="15.75" customHeight="1">
      <c r="A2289" s="80" t="s">
        <v>42</v>
      </c>
      <c r="B2289" s="80" t="s">
        <v>441</v>
      </c>
      <c r="C2289" s="80">
        <v>91402511</v>
      </c>
      <c r="D2289" s="80">
        <v>91608532</v>
      </c>
      <c r="E2289" s="80">
        <v>206022</v>
      </c>
      <c r="F2289" s="80">
        <v>5161</v>
      </c>
      <c r="G2289" s="80">
        <v>2889</v>
      </c>
      <c r="H2289" s="80">
        <v>2272</v>
      </c>
      <c r="I2289" s="80">
        <v>0.44</v>
      </c>
      <c r="J2289" s="80" t="s">
        <v>439</v>
      </c>
      <c r="K2289" s="80">
        <v>259</v>
      </c>
      <c r="L2289" s="80">
        <v>0.52100000000000002</v>
      </c>
      <c r="M2289" s="80">
        <v>206</v>
      </c>
      <c r="N2289" s="80">
        <v>0.75700000000000001</v>
      </c>
    </row>
    <row r="2290" spans="1:14" ht="15.75" customHeight="1">
      <c r="A2290" s="80" t="s">
        <v>42</v>
      </c>
      <c r="B2290" s="80" t="s">
        <v>441</v>
      </c>
      <c r="C2290" s="80">
        <v>91836912</v>
      </c>
      <c r="D2290" s="80">
        <v>92016743</v>
      </c>
      <c r="E2290" s="80">
        <v>179832</v>
      </c>
      <c r="F2290" s="80">
        <v>2640</v>
      </c>
      <c r="G2290" s="80">
        <v>193</v>
      </c>
      <c r="H2290" s="80">
        <v>2447</v>
      </c>
      <c r="I2290" s="80">
        <v>0.92700000000000005</v>
      </c>
      <c r="J2290" s="80" t="s">
        <v>440</v>
      </c>
      <c r="K2290" s="80">
        <v>83</v>
      </c>
      <c r="L2290" s="80">
        <v>0.83099999999999996</v>
      </c>
      <c r="M2290" s="80">
        <v>296</v>
      </c>
      <c r="N2290" s="80">
        <v>0.33400000000000002</v>
      </c>
    </row>
    <row r="2291" spans="1:14" ht="15.75" customHeight="1">
      <c r="A2291" s="80" t="s">
        <v>42</v>
      </c>
      <c r="B2291" s="80" t="s">
        <v>441</v>
      </c>
      <c r="C2291" s="80">
        <v>94189553</v>
      </c>
      <c r="D2291" s="80">
        <v>94292414</v>
      </c>
      <c r="E2291" s="80">
        <v>102862</v>
      </c>
      <c r="F2291" s="80">
        <v>2454</v>
      </c>
      <c r="G2291" s="80">
        <v>1261</v>
      </c>
      <c r="H2291" s="80">
        <v>1193</v>
      </c>
      <c r="I2291" s="80">
        <v>0.48599999999999999</v>
      </c>
      <c r="J2291" s="80" t="s">
        <v>439</v>
      </c>
      <c r="K2291" s="80">
        <v>14</v>
      </c>
      <c r="L2291" s="80">
        <v>0</v>
      </c>
      <c r="M2291" s="80">
        <v>9</v>
      </c>
      <c r="N2291" s="80">
        <v>1</v>
      </c>
    </row>
    <row r="2292" spans="1:14" ht="15.75" customHeight="1">
      <c r="A2292" s="80" t="s">
        <v>42</v>
      </c>
      <c r="B2292" s="80" t="s">
        <v>441</v>
      </c>
      <c r="C2292" s="80">
        <v>95431175</v>
      </c>
      <c r="D2292" s="80">
        <v>95437281</v>
      </c>
      <c r="E2292" s="80">
        <v>6107</v>
      </c>
      <c r="F2292" s="80">
        <v>85</v>
      </c>
      <c r="G2292" s="80">
        <v>46</v>
      </c>
      <c r="H2292" s="80">
        <v>39</v>
      </c>
      <c r="I2292" s="80">
        <v>0.45900000000000002</v>
      </c>
      <c r="J2292" s="80" t="s">
        <v>439</v>
      </c>
      <c r="K2292" s="80">
        <v>0</v>
      </c>
      <c r="L2292" s="80" t="s">
        <v>201</v>
      </c>
      <c r="M2292" s="80">
        <v>0</v>
      </c>
      <c r="N2292" s="80" t="s">
        <v>201</v>
      </c>
    </row>
    <row r="2293" spans="1:14" ht="15.75" customHeight="1">
      <c r="A2293" s="80" t="s">
        <v>42</v>
      </c>
      <c r="B2293" s="80" t="s">
        <v>441</v>
      </c>
      <c r="C2293" s="80">
        <v>95639577</v>
      </c>
      <c r="D2293" s="80">
        <v>95649841</v>
      </c>
      <c r="E2293" s="80">
        <v>10265</v>
      </c>
      <c r="F2293" s="80">
        <v>83</v>
      </c>
      <c r="G2293" s="80">
        <v>54</v>
      </c>
      <c r="H2293" s="80">
        <v>29</v>
      </c>
      <c r="I2293" s="80">
        <v>0.34899999999999998</v>
      </c>
      <c r="J2293" s="80" t="s">
        <v>439</v>
      </c>
      <c r="K2293" s="80">
        <v>6</v>
      </c>
      <c r="L2293" s="80">
        <v>0</v>
      </c>
      <c r="M2293" s="80">
        <v>1</v>
      </c>
      <c r="N2293" s="80">
        <v>1</v>
      </c>
    </row>
    <row r="2294" spans="1:14" ht="15.75" customHeight="1">
      <c r="A2294" s="80" t="s">
        <v>42</v>
      </c>
      <c r="B2294" s="80" t="s">
        <v>441</v>
      </c>
      <c r="C2294" s="80">
        <v>95773379</v>
      </c>
      <c r="D2294" s="80">
        <v>96033749</v>
      </c>
      <c r="E2294" s="80">
        <v>260371</v>
      </c>
      <c r="F2294" s="80">
        <v>3158</v>
      </c>
      <c r="G2294" s="80">
        <v>1595</v>
      </c>
      <c r="H2294" s="80">
        <v>1563</v>
      </c>
      <c r="I2294" s="80">
        <v>0.495</v>
      </c>
      <c r="J2294" s="80" t="s">
        <v>439</v>
      </c>
      <c r="K2294" s="80">
        <v>149</v>
      </c>
      <c r="L2294" s="80">
        <v>0.79200000000000004</v>
      </c>
      <c r="M2294" s="80">
        <v>187</v>
      </c>
      <c r="N2294" s="80">
        <v>0.36899999999999999</v>
      </c>
    </row>
    <row r="2295" spans="1:14" ht="15.75" customHeight="1">
      <c r="A2295" s="80" t="s">
        <v>42</v>
      </c>
      <c r="B2295" s="80" t="s">
        <v>441</v>
      </c>
      <c r="C2295" s="80">
        <v>97196329</v>
      </c>
      <c r="D2295" s="80">
        <v>97266021</v>
      </c>
      <c r="E2295" s="80">
        <v>69693</v>
      </c>
      <c r="F2295" s="80">
        <v>583</v>
      </c>
      <c r="G2295" s="80">
        <v>365</v>
      </c>
      <c r="H2295" s="80">
        <v>218</v>
      </c>
      <c r="I2295" s="80">
        <v>0.374</v>
      </c>
      <c r="J2295" s="80" t="s">
        <v>439</v>
      </c>
      <c r="K2295" s="80">
        <v>53</v>
      </c>
      <c r="L2295" s="80">
        <v>0</v>
      </c>
      <c r="M2295" s="80">
        <v>33</v>
      </c>
      <c r="N2295" s="80">
        <v>0.97</v>
      </c>
    </row>
    <row r="2296" spans="1:14" ht="15.75" customHeight="1">
      <c r="A2296" s="80" t="s">
        <v>42</v>
      </c>
      <c r="B2296" s="80" t="s">
        <v>441</v>
      </c>
      <c r="C2296" s="80">
        <v>97267429</v>
      </c>
      <c r="D2296" s="80">
        <v>97318114</v>
      </c>
      <c r="E2296" s="80">
        <v>50686</v>
      </c>
      <c r="F2296" s="80">
        <v>240</v>
      </c>
      <c r="G2296" s="80">
        <v>118</v>
      </c>
      <c r="H2296" s="80">
        <v>122</v>
      </c>
      <c r="I2296" s="80">
        <v>0.50800000000000001</v>
      </c>
      <c r="J2296" s="80" t="s">
        <v>439</v>
      </c>
      <c r="K2296" s="80">
        <v>2</v>
      </c>
      <c r="L2296" s="80">
        <v>0</v>
      </c>
      <c r="M2296" s="80">
        <v>4</v>
      </c>
      <c r="N2296" s="80">
        <v>0.25</v>
      </c>
    </row>
    <row r="2297" spans="1:14" ht="15.75" customHeight="1">
      <c r="A2297" s="80" t="s">
        <v>42</v>
      </c>
      <c r="B2297" s="80" t="s">
        <v>441</v>
      </c>
      <c r="C2297" s="80">
        <v>97349081</v>
      </c>
      <c r="D2297" s="80">
        <v>97363865</v>
      </c>
      <c r="E2297" s="80">
        <v>14785</v>
      </c>
      <c r="F2297" s="80">
        <v>255</v>
      </c>
      <c r="G2297" s="80">
        <v>136</v>
      </c>
      <c r="H2297" s="80">
        <v>119</v>
      </c>
      <c r="I2297" s="80">
        <v>0.46700000000000003</v>
      </c>
      <c r="J2297" s="80" t="s">
        <v>439</v>
      </c>
      <c r="K2297" s="80">
        <v>20</v>
      </c>
      <c r="L2297" s="80">
        <v>1</v>
      </c>
      <c r="M2297" s="80">
        <v>19</v>
      </c>
      <c r="N2297" s="80">
        <v>0</v>
      </c>
    </row>
    <row r="2298" spans="1:14" ht="15.75" customHeight="1">
      <c r="A2298" s="80" t="s">
        <v>42</v>
      </c>
      <c r="B2298" s="80" t="s">
        <v>441</v>
      </c>
      <c r="C2298" s="80">
        <v>97391810</v>
      </c>
      <c r="D2298" s="80">
        <v>97429446</v>
      </c>
      <c r="E2298" s="80">
        <v>37637</v>
      </c>
      <c r="F2298" s="80">
        <v>67</v>
      </c>
      <c r="G2298" s="80">
        <v>40</v>
      </c>
      <c r="H2298" s="80">
        <v>27</v>
      </c>
      <c r="I2298" s="80">
        <v>0.40300000000000002</v>
      </c>
      <c r="J2298" s="80" t="s">
        <v>439</v>
      </c>
      <c r="K2298" s="80">
        <v>0</v>
      </c>
      <c r="L2298" s="80" t="s">
        <v>201</v>
      </c>
      <c r="M2298" s="80">
        <v>0</v>
      </c>
      <c r="N2298" s="80" t="s">
        <v>201</v>
      </c>
    </row>
    <row r="2299" spans="1:14" ht="15.75" customHeight="1">
      <c r="A2299" s="80" t="s">
        <v>42</v>
      </c>
      <c r="B2299" s="80" t="s">
        <v>441</v>
      </c>
      <c r="C2299" s="80">
        <v>109972079</v>
      </c>
      <c r="D2299" s="80">
        <v>110086724</v>
      </c>
      <c r="E2299" s="80">
        <v>114646</v>
      </c>
      <c r="F2299" s="80">
        <v>814</v>
      </c>
      <c r="G2299" s="80">
        <v>477</v>
      </c>
      <c r="H2299" s="80">
        <v>337</v>
      </c>
      <c r="I2299" s="80">
        <v>0.41399999999999998</v>
      </c>
      <c r="J2299" s="80" t="s">
        <v>439</v>
      </c>
      <c r="K2299" s="80">
        <v>40</v>
      </c>
      <c r="L2299" s="80">
        <v>0.125</v>
      </c>
      <c r="M2299" s="80">
        <v>25</v>
      </c>
      <c r="N2299" s="80">
        <v>0.36</v>
      </c>
    </row>
    <row r="2300" spans="1:14" ht="15.75" customHeight="1">
      <c r="A2300" s="80" t="s">
        <v>42</v>
      </c>
      <c r="B2300" s="80" t="s">
        <v>441</v>
      </c>
      <c r="C2300" s="80">
        <v>110098003</v>
      </c>
      <c r="D2300" s="80">
        <v>110276049</v>
      </c>
      <c r="E2300" s="80">
        <v>178047</v>
      </c>
      <c r="F2300" s="80">
        <v>2387</v>
      </c>
      <c r="G2300" s="80">
        <v>1168</v>
      </c>
      <c r="H2300" s="80">
        <v>1219</v>
      </c>
      <c r="I2300" s="80">
        <v>0.51100000000000001</v>
      </c>
      <c r="J2300" s="80" t="s">
        <v>439</v>
      </c>
      <c r="K2300" s="80">
        <v>16</v>
      </c>
      <c r="L2300" s="80">
        <v>6.2E-2</v>
      </c>
      <c r="M2300" s="80">
        <v>12</v>
      </c>
      <c r="N2300" s="80">
        <v>1</v>
      </c>
    </row>
    <row r="2301" spans="1:14" ht="15.75" customHeight="1">
      <c r="A2301" s="80" t="s">
        <v>42</v>
      </c>
      <c r="B2301" s="80" t="s">
        <v>441</v>
      </c>
      <c r="C2301" s="80">
        <v>110290672</v>
      </c>
      <c r="D2301" s="80">
        <v>110399284</v>
      </c>
      <c r="E2301" s="80">
        <v>108613</v>
      </c>
      <c r="F2301" s="80">
        <v>403</v>
      </c>
      <c r="G2301" s="80">
        <v>234</v>
      </c>
      <c r="H2301" s="80">
        <v>169</v>
      </c>
      <c r="I2301" s="80">
        <v>0.41899999999999998</v>
      </c>
      <c r="J2301" s="80" t="s">
        <v>439</v>
      </c>
      <c r="K2301" s="80">
        <v>1</v>
      </c>
      <c r="L2301" s="80">
        <v>1</v>
      </c>
      <c r="M2301" s="80">
        <v>5</v>
      </c>
      <c r="N2301" s="80">
        <v>1</v>
      </c>
    </row>
    <row r="2302" spans="1:14" ht="15.75" customHeight="1">
      <c r="A2302" s="80" t="s">
        <v>42</v>
      </c>
      <c r="B2302" s="80" t="s">
        <v>441</v>
      </c>
      <c r="C2302" s="80">
        <v>130533892</v>
      </c>
      <c r="D2302" s="80">
        <v>130650178</v>
      </c>
      <c r="E2302" s="80">
        <v>116287</v>
      </c>
      <c r="F2302" s="80">
        <v>1001</v>
      </c>
      <c r="G2302" s="80">
        <v>538</v>
      </c>
      <c r="H2302" s="80">
        <v>463</v>
      </c>
      <c r="I2302" s="80">
        <v>0.46300000000000002</v>
      </c>
      <c r="J2302" s="80" t="s">
        <v>439</v>
      </c>
      <c r="K2302" s="80">
        <v>11</v>
      </c>
      <c r="L2302" s="80">
        <v>0.36399999999999999</v>
      </c>
      <c r="M2302" s="80">
        <v>4</v>
      </c>
      <c r="N2302" s="80">
        <v>0.5</v>
      </c>
    </row>
    <row r="2303" spans="1:14" ht="15.75" customHeight="1">
      <c r="A2303" s="80" t="s">
        <v>42</v>
      </c>
      <c r="B2303" s="80" t="s">
        <v>441</v>
      </c>
      <c r="C2303" s="80">
        <v>138247236</v>
      </c>
      <c r="D2303" s="80">
        <v>138250694</v>
      </c>
      <c r="E2303" s="80">
        <v>3459</v>
      </c>
      <c r="F2303" s="80">
        <v>38</v>
      </c>
      <c r="G2303" s="80">
        <v>0</v>
      </c>
      <c r="H2303" s="80">
        <v>38</v>
      </c>
      <c r="I2303" s="80">
        <v>1</v>
      </c>
      <c r="J2303" s="80" t="s">
        <v>201</v>
      </c>
      <c r="K2303" s="80">
        <v>0</v>
      </c>
      <c r="L2303" s="80" t="s">
        <v>201</v>
      </c>
      <c r="M2303" s="80">
        <v>3</v>
      </c>
      <c r="N2303" s="80">
        <v>1</v>
      </c>
    </row>
    <row r="2304" spans="1:14" ht="15.75" customHeight="1">
      <c r="A2304" s="80" t="s">
        <v>42</v>
      </c>
      <c r="B2304" s="80" t="s">
        <v>441</v>
      </c>
      <c r="C2304" s="80">
        <v>240678627</v>
      </c>
      <c r="D2304" s="80">
        <v>240700084</v>
      </c>
      <c r="E2304" s="80">
        <v>21458</v>
      </c>
      <c r="F2304" s="80">
        <v>322</v>
      </c>
      <c r="G2304" s="80">
        <v>82</v>
      </c>
      <c r="H2304" s="80">
        <v>240</v>
      </c>
      <c r="I2304" s="80">
        <v>0.745</v>
      </c>
      <c r="J2304" s="80" t="s">
        <v>439</v>
      </c>
      <c r="K2304" s="80">
        <v>7</v>
      </c>
      <c r="L2304" s="80">
        <v>0.28599999999999998</v>
      </c>
      <c r="M2304" s="80">
        <v>48</v>
      </c>
      <c r="N2304" s="80">
        <v>0.5</v>
      </c>
    </row>
    <row r="2305" spans="1:14" ht="15.75" customHeight="1">
      <c r="A2305" s="80" t="s">
        <v>42</v>
      </c>
      <c r="B2305" s="80" t="s">
        <v>442</v>
      </c>
      <c r="C2305" s="80">
        <v>75662604</v>
      </c>
      <c r="D2305" s="80">
        <v>75708229</v>
      </c>
      <c r="E2305" s="80">
        <v>45626</v>
      </c>
      <c r="F2305" s="80">
        <v>1757</v>
      </c>
      <c r="G2305" s="80">
        <v>1330</v>
      </c>
      <c r="H2305" s="80">
        <v>427</v>
      </c>
      <c r="I2305" s="80">
        <v>0.24299999999999999</v>
      </c>
      <c r="J2305" s="80" t="s">
        <v>439</v>
      </c>
      <c r="K2305" s="80">
        <v>623</v>
      </c>
      <c r="L2305" s="80">
        <v>0.33100000000000002</v>
      </c>
      <c r="M2305" s="80">
        <v>195</v>
      </c>
      <c r="N2305" s="80">
        <v>0.88200000000000001</v>
      </c>
    </row>
    <row r="2306" spans="1:14" ht="15.75" customHeight="1">
      <c r="A2306" s="80" t="s">
        <v>42</v>
      </c>
      <c r="B2306" s="80" t="s">
        <v>442</v>
      </c>
      <c r="C2306" s="80">
        <v>90774226</v>
      </c>
      <c r="D2306" s="80">
        <v>91233182</v>
      </c>
      <c r="E2306" s="80">
        <v>458957</v>
      </c>
      <c r="F2306" s="80">
        <v>2151</v>
      </c>
      <c r="G2306" s="80">
        <v>845</v>
      </c>
      <c r="H2306" s="80">
        <v>1306</v>
      </c>
      <c r="I2306" s="80">
        <v>0.60699999999999998</v>
      </c>
      <c r="J2306" s="80" t="s">
        <v>439</v>
      </c>
      <c r="K2306" s="80">
        <v>25</v>
      </c>
      <c r="L2306" s="80">
        <v>0.44</v>
      </c>
      <c r="M2306" s="80">
        <v>20</v>
      </c>
      <c r="N2306" s="80">
        <v>0.25</v>
      </c>
    </row>
    <row r="2307" spans="1:14" ht="15.75" customHeight="1">
      <c r="A2307" s="80" t="s">
        <v>42</v>
      </c>
      <c r="B2307" s="80" t="s">
        <v>442</v>
      </c>
      <c r="C2307" s="80">
        <v>91556113</v>
      </c>
      <c r="D2307" s="80">
        <v>93655363</v>
      </c>
      <c r="E2307" s="80">
        <v>2099251</v>
      </c>
      <c r="F2307" s="80">
        <v>18472</v>
      </c>
      <c r="G2307" s="80">
        <v>4823</v>
      </c>
      <c r="H2307" s="80">
        <v>13649</v>
      </c>
      <c r="I2307" s="80">
        <v>0.73899999999999999</v>
      </c>
      <c r="J2307" s="80" t="s">
        <v>439</v>
      </c>
      <c r="K2307" s="80">
        <v>0</v>
      </c>
      <c r="L2307" s="80" t="s">
        <v>201</v>
      </c>
      <c r="M2307" s="80">
        <v>30</v>
      </c>
      <c r="N2307" s="80">
        <v>0.23300000000000001</v>
      </c>
    </row>
    <row r="2308" spans="1:14" ht="15.75" customHeight="1">
      <c r="A2308" s="80" t="s">
        <v>42</v>
      </c>
      <c r="B2308" s="80" t="s">
        <v>442</v>
      </c>
      <c r="C2308" s="80">
        <v>187418671</v>
      </c>
      <c r="D2308" s="80">
        <v>187425934</v>
      </c>
      <c r="E2308" s="80">
        <v>7264</v>
      </c>
      <c r="F2308" s="80">
        <v>64</v>
      </c>
      <c r="G2308" s="80">
        <v>0</v>
      </c>
      <c r="H2308" s="80">
        <v>64</v>
      </c>
      <c r="I2308" s="80">
        <v>1</v>
      </c>
      <c r="J2308" s="80" t="s">
        <v>440</v>
      </c>
      <c r="K2308" s="80">
        <v>0</v>
      </c>
      <c r="L2308" s="80" t="s">
        <v>201</v>
      </c>
      <c r="M2308" s="80">
        <v>32</v>
      </c>
      <c r="N2308" s="80">
        <v>0.5</v>
      </c>
    </row>
    <row r="2309" spans="1:14" ht="15.75" customHeight="1">
      <c r="A2309" s="80" t="s">
        <v>42</v>
      </c>
      <c r="B2309" s="80" t="s">
        <v>442</v>
      </c>
      <c r="C2309" s="80">
        <v>195615104</v>
      </c>
      <c r="D2309" s="80">
        <v>195996875</v>
      </c>
      <c r="E2309" s="80">
        <v>381772</v>
      </c>
      <c r="F2309" s="80">
        <v>10433</v>
      </c>
      <c r="G2309" s="80">
        <v>5204</v>
      </c>
      <c r="H2309" s="80">
        <v>5229</v>
      </c>
      <c r="I2309" s="80">
        <v>0.501</v>
      </c>
      <c r="J2309" s="80" t="s">
        <v>439</v>
      </c>
      <c r="K2309" s="80">
        <v>802</v>
      </c>
      <c r="L2309" s="80">
        <v>0.77600000000000002</v>
      </c>
      <c r="M2309" s="80">
        <v>837</v>
      </c>
      <c r="N2309" s="80">
        <v>0.23300000000000001</v>
      </c>
    </row>
    <row r="2310" spans="1:14" ht="15.75" customHeight="1">
      <c r="A2310" s="80" t="s">
        <v>42</v>
      </c>
      <c r="B2310" s="80" t="s">
        <v>347</v>
      </c>
      <c r="C2310" s="80">
        <v>1000</v>
      </c>
      <c r="D2310" s="80">
        <v>68333</v>
      </c>
      <c r="E2310" s="80">
        <v>67334</v>
      </c>
      <c r="F2310" s="80">
        <v>854</v>
      </c>
      <c r="G2310" s="80">
        <v>552</v>
      </c>
      <c r="H2310" s="80">
        <v>302</v>
      </c>
      <c r="I2310" s="80">
        <v>0.35399999999999998</v>
      </c>
      <c r="J2310" s="80" t="s">
        <v>439</v>
      </c>
      <c r="K2310" s="80">
        <v>4</v>
      </c>
      <c r="L2310" s="80">
        <v>0.75</v>
      </c>
      <c r="M2310" s="80">
        <v>0</v>
      </c>
      <c r="N2310" s="80" t="s">
        <v>201</v>
      </c>
    </row>
    <row r="2311" spans="1:14" ht="15.75" customHeight="1">
      <c r="A2311" s="80" t="s">
        <v>42</v>
      </c>
      <c r="B2311" s="80" t="s">
        <v>347</v>
      </c>
      <c r="C2311" s="80">
        <v>49090777</v>
      </c>
      <c r="D2311" s="80">
        <v>49162839</v>
      </c>
      <c r="E2311" s="80">
        <v>72063</v>
      </c>
      <c r="F2311" s="80">
        <v>36616</v>
      </c>
      <c r="G2311" s="80">
        <v>19088</v>
      </c>
      <c r="H2311" s="80">
        <v>17528</v>
      </c>
      <c r="I2311" s="80">
        <v>0.47899999999999998</v>
      </c>
      <c r="J2311" s="80" t="s">
        <v>439</v>
      </c>
      <c r="K2311" s="80">
        <v>2262</v>
      </c>
      <c r="L2311" s="80">
        <v>0.435</v>
      </c>
      <c r="M2311" s="80">
        <v>1699</v>
      </c>
      <c r="N2311" s="80">
        <v>0.42199999999999999</v>
      </c>
    </row>
    <row r="2312" spans="1:14" ht="15.75" customHeight="1">
      <c r="A2312" s="80" t="s">
        <v>42</v>
      </c>
      <c r="B2312" s="80" t="s">
        <v>347</v>
      </c>
      <c r="C2312" s="80">
        <v>49199875</v>
      </c>
      <c r="D2312" s="80">
        <v>49273459</v>
      </c>
      <c r="E2312" s="80">
        <v>73585</v>
      </c>
      <c r="F2312" s="80">
        <v>2028</v>
      </c>
      <c r="G2312" s="80">
        <v>1408</v>
      </c>
      <c r="H2312" s="80">
        <v>620</v>
      </c>
      <c r="I2312" s="80">
        <v>0.30599999999999999</v>
      </c>
      <c r="J2312" s="80" t="s">
        <v>439</v>
      </c>
      <c r="K2312" s="80">
        <v>432</v>
      </c>
      <c r="L2312" s="80">
        <v>0.63400000000000001</v>
      </c>
      <c r="M2312" s="80">
        <v>230</v>
      </c>
      <c r="N2312" s="80">
        <v>0.29099999999999998</v>
      </c>
    </row>
    <row r="2313" spans="1:14" ht="15.75" customHeight="1">
      <c r="A2313" s="80" t="s">
        <v>42</v>
      </c>
      <c r="B2313" s="80" t="s">
        <v>347</v>
      </c>
      <c r="C2313" s="80">
        <v>49285335</v>
      </c>
      <c r="D2313" s="80">
        <v>49289788</v>
      </c>
      <c r="E2313" s="80">
        <v>4454</v>
      </c>
      <c r="F2313" s="80">
        <v>71</v>
      </c>
      <c r="G2313" s="80">
        <v>2</v>
      </c>
      <c r="H2313" s="80">
        <v>69</v>
      </c>
      <c r="I2313" s="80">
        <v>0.97199999999999998</v>
      </c>
      <c r="J2313" s="80" t="s">
        <v>440</v>
      </c>
      <c r="K2313" s="80">
        <v>0</v>
      </c>
      <c r="L2313" s="80" t="s">
        <v>201</v>
      </c>
      <c r="M2313" s="80">
        <v>0</v>
      </c>
      <c r="N2313" s="80" t="s">
        <v>201</v>
      </c>
    </row>
    <row r="2314" spans="1:14" ht="15.75" customHeight="1">
      <c r="A2314" s="80" t="s">
        <v>42</v>
      </c>
      <c r="B2314" s="80" t="s">
        <v>347</v>
      </c>
      <c r="C2314" s="80">
        <v>49290309</v>
      </c>
      <c r="D2314" s="80">
        <v>49336925</v>
      </c>
      <c r="E2314" s="80">
        <v>46617</v>
      </c>
      <c r="F2314" s="80">
        <v>943</v>
      </c>
      <c r="G2314" s="80">
        <v>162</v>
      </c>
      <c r="H2314" s="80">
        <v>781</v>
      </c>
      <c r="I2314" s="80">
        <v>0.82799999999999996</v>
      </c>
      <c r="J2314" s="80" t="s">
        <v>440</v>
      </c>
      <c r="K2314" s="80">
        <v>19</v>
      </c>
      <c r="L2314" s="80">
        <v>0.52600000000000002</v>
      </c>
      <c r="M2314" s="80">
        <v>49</v>
      </c>
      <c r="N2314" s="80">
        <v>0.57099999999999995</v>
      </c>
    </row>
    <row r="2315" spans="1:14" ht="15.75" customHeight="1">
      <c r="A2315" s="80" t="s">
        <v>42</v>
      </c>
      <c r="B2315" s="80" t="s">
        <v>347</v>
      </c>
      <c r="C2315" s="80">
        <v>49486924</v>
      </c>
      <c r="D2315" s="80">
        <v>49711962</v>
      </c>
      <c r="E2315" s="80">
        <v>225039</v>
      </c>
      <c r="F2315" s="80">
        <v>16290</v>
      </c>
      <c r="G2315" s="80">
        <v>7860</v>
      </c>
      <c r="H2315" s="80">
        <v>8430</v>
      </c>
      <c r="I2315" s="80">
        <v>0.51700000000000002</v>
      </c>
      <c r="J2315" s="80" t="s">
        <v>439</v>
      </c>
      <c r="K2315" s="80">
        <v>987</v>
      </c>
      <c r="L2315" s="80">
        <v>0.56799999999999995</v>
      </c>
      <c r="M2315" s="80">
        <v>1060</v>
      </c>
      <c r="N2315" s="80">
        <v>0.623</v>
      </c>
    </row>
    <row r="2316" spans="1:14" ht="15.75" customHeight="1">
      <c r="A2316" s="80" t="s">
        <v>42</v>
      </c>
      <c r="B2316" s="80" t="s">
        <v>347</v>
      </c>
      <c r="C2316" s="80">
        <v>87926057</v>
      </c>
      <c r="D2316" s="80">
        <v>87937206</v>
      </c>
      <c r="E2316" s="80">
        <v>11150</v>
      </c>
      <c r="F2316" s="80">
        <v>155</v>
      </c>
      <c r="G2316" s="80">
        <v>6</v>
      </c>
      <c r="H2316" s="80">
        <v>149</v>
      </c>
      <c r="I2316" s="80">
        <v>0.96099999999999997</v>
      </c>
      <c r="J2316" s="80" t="s">
        <v>440</v>
      </c>
      <c r="K2316" s="80">
        <v>4</v>
      </c>
      <c r="L2316" s="80">
        <v>0.25</v>
      </c>
      <c r="M2316" s="80">
        <v>52</v>
      </c>
      <c r="N2316" s="80">
        <v>0.48099999999999998</v>
      </c>
    </row>
    <row r="2317" spans="1:14" ht="15.75" customHeight="1">
      <c r="A2317" s="80" t="s">
        <v>42</v>
      </c>
      <c r="B2317" s="80" t="s">
        <v>347</v>
      </c>
      <c r="C2317" s="80">
        <v>190105594</v>
      </c>
      <c r="D2317" s="80">
        <v>190204556</v>
      </c>
      <c r="E2317" s="80">
        <v>98963</v>
      </c>
      <c r="F2317" s="80">
        <v>3069</v>
      </c>
      <c r="G2317" s="80">
        <v>1743</v>
      </c>
      <c r="H2317" s="80">
        <v>1326</v>
      </c>
      <c r="I2317" s="80">
        <v>0.432</v>
      </c>
      <c r="J2317" s="80" t="s">
        <v>439</v>
      </c>
      <c r="K2317" s="80">
        <v>1163</v>
      </c>
      <c r="L2317" s="80">
        <v>0.68700000000000006</v>
      </c>
      <c r="M2317" s="80">
        <v>944</v>
      </c>
      <c r="N2317" s="80">
        <v>0.65500000000000003</v>
      </c>
    </row>
    <row r="2318" spans="1:14" ht="15.75" customHeight="1">
      <c r="A2318" s="80" t="s">
        <v>42</v>
      </c>
      <c r="B2318" s="80" t="s">
        <v>443</v>
      </c>
      <c r="C2318" s="80">
        <v>10000</v>
      </c>
      <c r="D2318" s="80">
        <v>11705</v>
      </c>
      <c r="E2318" s="80">
        <v>1706</v>
      </c>
      <c r="F2318" s="80">
        <v>154</v>
      </c>
      <c r="G2318" s="80">
        <v>86</v>
      </c>
      <c r="H2318" s="80">
        <v>68</v>
      </c>
      <c r="I2318" s="80">
        <v>0.442</v>
      </c>
      <c r="J2318" s="80" t="s">
        <v>439</v>
      </c>
      <c r="K2318" s="80">
        <v>0</v>
      </c>
      <c r="L2318" s="80" t="s">
        <v>201</v>
      </c>
      <c r="M2318" s="80">
        <v>0</v>
      </c>
      <c r="N2318" s="80" t="s">
        <v>201</v>
      </c>
    </row>
    <row r="2319" spans="1:14" ht="15.75" customHeight="1">
      <c r="A2319" s="80" t="s">
        <v>42</v>
      </c>
      <c r="B2319" s="80" t="s">
        <v>443</v>
      </c>
      <c r="C2319" s="80">
        <v>17517528</v>
      </c>
      <c r="D2319" s="80">
        <v>17599315</v>
      </c>
      <c r="E2319" s="80">
        <v>81788</v>
      </c>
      <c r="F2319" s="80">
        <v>727</v>
      </c>
      <c r="G2319" s="80">
        <v>423</v>
      </c>
      <c r="H2319" s="80">
        <v>304</v>
      </c>
      <c r="I2319" s="80">
        <v>0.41799999999999998</v>
      </c>
      <c r="J2319" s="80" t="s">
        <v>439</v>
      </c>
      <c r="K2319" s="80">
        <v>3</v>
      </c>
      <c r="L2319" s="80">
        <v>0.66700000000000004</v>
      </c>
      <c r="M2319" s="80">
        <v>2</v>
      </c>
      <c r="N2319" s="80">
        <v>1</v>
      </c>
    </row>
    <row r="2320" spans="1:14" ht="15.75" customHeight="1">
      <c r="A2320" s="80" t="s">
        <v>42</v>
      </c>
      <c r="B2320" s="80" t="s">
        <v>443</v>
      </c>
      <c r="C2320" s="80">
        <v>46485900</v>
      </c>
      <c r="D2320" s="80">
        <v>46565431</v>
      </c>
      <c r="E2320" s="80">
        <v>79532</v>
      </c>
      <c r="F2320" s="80">
        <v>327</v>
      </c>
      <c r="G2320" s="80">
        <v>75</v>
      </c>
      <c r="H2320" s="80">
        <v>252</v>
      </c>
      <c r="I2320" s="80">
        <v>0.77100000000000002</v>
      </c>
      <c r="J2320" s="80" t="s">
        <v>439</v>
      </c>
      <c r="K2320" s="80">
        <v>0</v>
      </c>
      <c r="L2320" s="80" t="s">
        <v>201</v>
      </c>
      <c r="M2320" s="80">
        <v>1</v>
      </c>
      <c r="N2320" s="80">
        <v>1</v>
      </c>
    </row>
    <row r="2321" spans="1:14" ht="15.75" customHeight="1">
      <c r="A2321" s="80" t="s">
        <v>42</v>
      </c>
      <c r="B2321" s="80" t="s">
        <v>443</v>
      </c>
      <c r="C2321" s="80">
        <v>46796985</v>
      </c>
      <c r="D2321" s="80">
        <v>47106324</v>
      </c>
      <c r="E2321" s="80">
        <v>309340</v>
      </c>
      <c r="F2321" s="80">
        <v>627</v>
      </c>
      <c r="G2321" s="80">
        <v>358</v>
      </c>
      <c r="H2321" s="80">
        <v>269</v>
      </c>
      <c r="I2321" s="80">
        <v>0.42899999999999999</v>
      </c>
      <c r="J2321" s="80" t="s">
        <v>439</v>
      </c>
      <c r="K2321" s="80">
        <v>32</v>
      </c>
      <c r="L2321" s="80">
        <v>0.312</v>
      </c>
      <c r="M2321" s="80">
        <v>27</v>
      </c>
      <c r="N2321" s="80">
        <v>0.63</v>
      </c>
    </row>
    <row r="2322" spans="1:14" ht="15.75" customHeight="1">
      <c r="A2322" s="80" t="s">
        <v>42</v>
      </c>
      <c r="B2322" s="80" t="s">
        <v>443</v>
      </c>
      <c r="C2322" s="80">
        <v>47107327</v>
      </c>
      <c r="D2322" s="80">
        <v>47152912</v>
      </c>
      <c r="E2322" s="80">
        <v>45586</v>
      </c>
      <c r="F2322" s="80">
        <v>144</v>
      </c>
      <c r="G2322" s="80">
        <v>8</v>
      </c>
      <c r="H2322" s="80">
        <v>136</v>
      </c>
      <c r="I2322" s="80">
        <v>0.94399999999999995</v>
      </c>
      <c r="J2322" s="80" t="s">
        <v>440</v>
      </c>
      <c r="K2322" s="80">
        <v>0</v>
      </c>
      <c r="L2322" s="80" t="s">
        <v>201</v>
      </c>
      <c r="M2322" s="80">
        <v>5</v>
      </c>
      <c r="N2322" s="80">
        <v>0</v>
      </c>
    </row>
    <row r="2323" spans="1:14" ht="15.75" customHeight="1">
      <c r="A2323" s="80" t="s">
        <v>42</v>
      </c>
      <c r="B2323" s="80" t="s">
        <v>443</v>
      </c>
      <c r="C2323" s="80">
        <v>49599404</v>
      </c>
      <c r="D2323" s="80">
        <v>49603108</v>
      </c>
      <c r="E2323" s="80">
        <v>3705</v>
      </c>
      <c r="F2323" s="80">
        <v>12535</v>
      </c>
      <c r="G2323" s="80">
        <v>5916</v>
      </c>
      <c r="H2323" s="80">
        <v>6619</v>
      </c>
      <c r="I2323" s="80">
        <v>0.52800000000000002</v>
      </c>
      <c r="J2323" s="80" t="s">
        <v>439</v>
      </c>
      <c r="K2323" s="80">
        <v>290</v>
      </c>
      <c r="L2323" s="80">
        <v>0.14499999999999999</v>
      </c>
      <c r="M2323" s="80">
        <v>242</v>
      </c>
      <c r="N2323" s="80">
        <v>6.6000000000000003E-2</v>
      </c>
    </row>
    <row r="2324" spans="1:14" ht="15.75" customHeight="1">
      <c r="A2324" s="80" t="s">
        <v>42</v>
      </c>
      <c r="B2324" s="80" t="s">
        <v>443</v>
      </c>
      <c r="C2324" s="80">
        <v>49610642</v>
      </c>
      <c r="D2324" s="80">
        <v>49646313</v>
      </c>
      <c r="E2324" s="80">
        <v>35672</v>
      </c>
      <c r="F2324" s="80">
        <v>453</v>
      </c>
      <c r="G2324" s="80">
        <v>12</v>
      </c>
      <c r="H2324" s="80">
        <v>441</v>
      </c>
      <c r="I2324" s="80">
        <v>0.97399999999999998</v>
      </c>
      <c r="J2324" s="80" t="s">
        <v>440</v>
      </c>
      <c r="K2324" s="80">
        <v>0</v>
      </c>
      <c r="L2324" s="80" t="s">
        <v>201</v>
      </c>
      <c r="M2324" s="80">
        <v>0</v>
      </c>
      <c r="N2324" s="80" t="s">
        <v>201</v>
      </c>
    </row>
    <row r="2325" spans="1:14" ht="15.75" customHeight="1">
      <c r="A2325" s="80" t="s">
        <v>42</v>
      </c>
      <c r="B2325" s="80" t="s">
        <v>443</v>
      </c>
      <c r="C2325" s="80">
        <v>49656261</v>
      </c>
      <c r="D2325" s="80">
        <v>50059808</v>
      </c>
      <c r="E2325" s="80">
        <v>403548</v>
      </c>
      <c r="F2325" s="80">
        <v>23594</v>
      </c>
      <c r="G2325" s="80">
        <v>14126</v>
      </c>
      <c r="H2325" s="80">
        <v>9468</v>
      </c>
      <c r="I2325" s="80">
        <v>0.40100000000000002</v>
      </c>
      <c r="J2325" s="80" t="s">
        <v>439</v>
      </c>
      <c r="K2325" s="80">
        <v>906</v>
      </c>
      <c r="L2325" s="80">
        <v>0.749</v>
      </c>
      <c r="M2325" s="80">
        <v>418</v>
      </c>
      <c r="N2325" s="80">
        <v>0.69599999999999995</v>
      </c>
    </row>
    <row r="2326" spans="1:14" ht="15.75" customHeight="1">
      <c r="A2326" s="80" t="s">
        <v>42</v>
      </c>
      <c r="B2326" s="80" t="s">
        <v>443</v>
      </c>
      <c r="C2326" s="80">
        <v>69526434</v>
      </c>
      <c r="D2326" s="80">
        <v>71459934</v>
      </c>
      <c r="E2326" s="80">
        <v>1933501</v>
      </c>
      <c r="F2326" s="80">
        <v>1916</v>
      </c>
      <c r="G2326" s="80">
        <v>1491</v>
      </c>
      <c r="H2326" s="80">
        <v>425</v>
      </c>
      <c r="I2326" s="80">
        <v>0.222</v>
      </c>
      <c r="J2326" s="80" t="s">
        <v>439</v>
      </c>
      <c r="K2326" s="80">
        <v>40</v>
      </c>
      <c r="L2326" s="80">
        <v>0.6</v>
      </c>
      <c r="M2326" s="80">
        <v>2</v>
      </c>
      <c r="N2326" s="80">
        <v>1</v>
      </c>
    </row>
    <row r="2327" spans="1:14" ht="15.75" customHeight="1">
      <c r="A2327" s="80" t="s">
        <v>42</v>
      </c>
      <c r="B2327" s="80" t="s">
        <v>443</v>
      </c>
      <c r="C2327" s="80">
        <v>175908638</v>
      </c>
      <c r="D2327" s="80">
        <v>176046484</v>
      </c>
      <c r="E2327" s="80">
        <v>137847</v>
      </c>
      <c r="F2327" s="80">
        <v>1465</v>
      </c>
      <c r="G2327" s="80">
        <v>1025</v>
      </c>
      <c r="H2327" s="80">
        <v>440</v>
      </c>
      <c r="I2327" s="80">
        <v>0.3</v>
      </c>
      <c r="J2327" s="80" t="s">
        <v>439</v>
      </c>
      <c r="K2327" s="80">
        <v>123</v>
      </c>
      <c r="L2327" s="80">
        <v>0.52</v>
      </c>
      <c r="M2327" s="80">
        <v>53</v>
      </c>
      <c r="N2327" s="80">
        <v>0.98099999999999998</v>
      </c>
    </row>
    <row r="2328" spans="1:14" ht="15.75" customHeight="1">
      <c r="A2328" s="80" t="s">
        <v>42</v>
      </c>
      <c r="B2328" s="80" t="s">
        <v>443</v>
      </c>
      <c r="C2328" s="80">
        <v>179637595</v>
      </c>
      <c r="D2328" s="80">
        <v>179655579</v>
      </c>
      <c r="E2328" s="80">
        <v>17985</v>
      </c>
      <c r="F2328" s="80">
        <v>303</v>
      </c>
      <c r="G2328" s="80">
        <v>20</v>
      </c>
      <c r="H2328" s="80">
        <v>283</v>
      </c>
      <c r="I2328" s="80">
        <v>0.93400000000000005</v>
      </c>
      <c r="J2328" s="80" t="s">
        <v>440</v>
      </c>
      <c r="K2328" s="80">
        <v>0</v>
      </c>
      <c r="L2328" s="80" t="s">
        <v>201</v>
      </c>
      <c r="M2328" s="80">
        <v>71</v>
      </c>
      <c r="N2328" s="80">
        <v>0.59199999999999997</v>
      </c>
    </row>
    <row r="2329" spans="1:14" ht="15.75" customHeight="1">
      <c r="A2329" s="80" t="s">
        <v>42</v>
      </c>
      <c r="B2329" s="80" t="s">
        <v>444</v>
      </c>
      <c r="C2329" s="80">
        <v>259723</v>
      </c>
      <c r="D2329" s="80">
        <v>386196</v>
      </c>
      <c r="E2329" s="80">
        <v>126474</v>
      </c>
      <c r="F2329" s="80">
        <v>5461</v>
      </c>
      <c r="G2329" s="80">
        <v>4140</v>
      </c>
      <c r="H2329" s="80">
        <v>1321</v>
      </c>
      <c r="I2329" s="80">
        <v>0.24199999999999999</v>
      </c>
      <c r="J2329" s="80" t="s">
        <v>439</v>
      </c>
      <c r="K2329" s="80">
        <v>508</v>
      </c>
      <c r="L2329" s="80">
        <v>0.35799999999999998</v>
      </c>
      <c r="M2329" s="80">
        <v>108</v>
      </c>
      <c r="N2329" s="80">
        <v>0.84299999999999997</v>
      </c>
    </row>
    <row r="2330" spans="1:14" ht="15.75" customHeight="1">
      <c r="A2330" s="80" t="s">
        <v>42</v>
      </c>
      <c r="B2330" s="80" t="s">
        <v>444</v>
      </c>
      <c r="C2330" s="80">
        <v>26738682</v>
      </c>
      <c r="D2330" s="80">
        <v>26763103</v>
      </c>
      <c r="E2330" s="80">
        <v>24422</v>
      </c>
      <c r="F2330" s="80">
        <v>615</v>
      </c>
      <c r="G2330" s="80">
        <v>429</v>
      </c>
      <c r="H2330" s="80">
        <v>186</v>
      </c>
      <c r="I2330" s="80">
        <v>0.30199999999999999</v>
      </c>
      <c r="J2330" s="80" t="s">
        <v>439</v>
      </c>
      <c r="K2330" s="80">
        <v>110</v>
      </c>
      <c r="L2330" s="80">
        <v>0.59099999999999997</v>
      </c>
      <c r="M2330" s="80">
        <v>51</v>
      </c>
      <c r="N2330" s="80">
        <v>3.9E-2</v>
      </c>
    </row>
    <row r="2331" spans="1:14" ht="15.75" customHeight="1">
      <c r="A2331" s="80" t="s">
        <v>42</v>
      </c>
      <c r="B2331" s="80" t="s">
        <v>444</v>
      </c>
      <c r="C2331" s="80">
        <v>106721120</v>
      </c>
      <c r="D2331" s="80">
        <v>106724318</v>
      </c>
      <c r="E2331" s="80">
        <v>3199</v>
      </c>
      <c r="F2331" s="80">
        <v>51</v>
      </c>
      <c r="G2331" s="80">
        <v>27</v>
      </c>
      <c r="H2331" s="80">
        <v>24</v>
      </c>
      <c r="I2331" s="80">
        <v>0.47099999999999997</v>
      </c>
      <c r="J2331" s="80" t="s">
        <v>439</v>
      </c>
      <c r="K2331" s="80">
        <v>0</v>
      </c>
      <c r="L2331" s="80" t="s">
        <v>201</v>
      </c>
      <c r="M2331" s="80">
        <v>4</v>
      </c>
      <c r="N2331" s="80">
        <v>0</v>
      </c>
    </row>
    <row r="2332" spans="1:14" ht="15.75" customHeight="1">
      <c r="A2332" s="80" t="s">
        <v>42</v>
      </c>
      <c r="B2332" s="80" t="s">
        <v>444</v>
      </c>
      <c r="C2332" s="80">
        <v>170697957</v>
      </c>
      <c r="D2332" s="80">
        <v>170745980</v>
      </c>
      <c r="E2332" s="80">
        <v>48024</v>
      </c>
      <c r="F2332" s="80">
        <v>181</v>
      </c>
      <c r="G2332" s="80">
        <v>141</v>
      </c>
      <c r="H2332" s="80">
        <v>40</v>
      </c>
      <c r="I2332" s="80">
        <v>0.221</v>
      </c>
      <c r="J2332" s="80" t="s">
        <v>439</v>
      </c>
      <c r="K2332" s="80">
        <v>6</v>
      </c>
      <c r="L2332" s="80">
        <v>0.5</v>
      </c>
      <c r="M2332" s="80">
        <v>2</v>
      </c>
      <c r="N2332" s="80">
        <v>1</v>
      </c>
    </row>
    <row r="2333" spans="1:14" ht="15.75" customHeight="1">
      <c r="A2333" s="80" t="s">
        <v>42</v>
      </c>
      <c r="B2333" s="80" t="s">
        <v>445</v>
      </c>
      <c r="C2333" s="80">
        <v>5906707</v>
      </c>
      <c r="D2333" s="80">
        <v>5978872</v>
      </c>
      <c r="E2333" s="80">
        <v>72166</v>
      </c>
      <c r="F2333" s="80">
        <v>536</v>
      </c>
      <c r="G2333" s="80">
        <v>305</v>
      </c>
      <c r="H2333" s="80">
        <v>231</v>
      </c>
      <c r="I2333" s="80">
        <v>0.43099999999999999</v>
      </c>
      <c r="J2333" s="80" t="s">
        <v>439</v>
      </c>
      <c r="K2333" s="80">
        <v>15</v>
      </c>
      <c r="L2333" s="80">
        <v>0.73299999999999998</v>
      </c>
      <c r="M2333" s="80">
        <v>12</v>
      </c>
      <c r="N2333" s="80">
        <v>0</v>
      </c>
    </row>
    <row r="2334" spans="1:14" ht="15.75" customHeight="1">
      <c r="A2334" s="80" t="s">
        <v>42</v>
      </c>
      <c r="B2334" s="80" t="s">
        <v>445</v>
      </c>
      <c r="C2334" s="80">
        <v>6747086</v>
      </c>
      <c r="D2334" s="80">
        <v>6826502</v>
      </c>
      <c r="E2334" s="80">
        <v>79417</v>
      </c>
      <c r="F2334" s="80">
        <v>410</v>
      </c>
      <c r="G2334" s="80">
        <v>238</v>
      </c>
      <c r="H2334" s="80">
        <v>172</v>
      </c>
      <c r="I2334" s="80">
        <v>0.42</v>
      </c>
      <c r="J2334" s="80" t="s">
        <v>439</v>
      </c>
      <c r="K2334" s="80">
        <v>11</v>
      </c>
      <c r="L2334" s="80">
        <v>0.45500000000000002</v>
      </c>
      <c r="M2334" s="80">
        <v>6</v>
      </c>
      <c r="N2334" s="80">
        <v>1</v>
      </c>
    </row>
    <row r="2335" spans="1:14" ht="15.75" customHeight="1">
      <c r="A2335" s="80" t="s">
        <v>42</v>
      </c>
      <c r="B2335" s="80" t="s">
        <v>445</v>
      </c>
      <c r="C2335" s="80">
        <v>56937311</v>
      </c>
      <c r="D2335" s="80">
        <v>57086047</v>
      </c>
      <c r="E2335" s="80">
        <v>148737</v>
      </c>
      <c r="F2335" s="80">
        <v>881</v>
      </c>
      <c r="G2335" s="80">
        <v>641</v>
      </c>
      <c r="H2335" s="80">
        <v>240</v>
      </c>
      <c r="I2335" s="80">
        <v>0.27200000000000002</v>
      </c>
      <c r="J2335" s="80" t="s">
        <v>439</v>
      </c>
      <c r="K2335" s="80">
        <v>116</v>
      </c>
      <c r="L2335" s="80">
        <v>0.5</v>
      </c>
      <c r="M2335" s="80">
        <v>50</v>
      </c>
      <c r="N2335" s="80">
        <v>0.12</v>
      </c>
    </row>
    <row r="2336" spans="1:14" ht="15.75" customHeight="1">
      <c r="A2336" s="80" t="s">
        <v>42</v>
      </c>
      <c r="B2336" s="80" t="s">
        <v>445</v>
      </c>
      <c r="C2336" s="80">
        <v>57484621</v>
      </c>
      <c r="D2336" s="80">
        <v>57501676</v>
      </c>
      <c r="E2336" s="80">
        <v>17056</v>
      </c>
      <c r="F2336" s="80">
        <v>688</v>
      </c>
      <c r="G2336" s="80">
        <v>544</v>
      </c>
      <c r="H2336" s="80">
        <v>144</v>
      </c>
      <c r="I2336" s="80">
        <v>0.20899999999999999</v>
      </c>
      <c r="J2336" s="80" t="s">
        <v>439</v>
      </c>
      <c r="K2336" s="80">
        <v>30</v>
      </c>
      <c r="L2336" s="80">
        <v>0.53300000000000003</v>
      </c>
      <c r="M2336" s="80">
        <v>0</v>
      </c>
      <c r="N2336" s="80" t="s">
        <v>201</v>
      </c>
    </row>
    <row r="2337" spans="1:14" ht="15.75" customHeight="1">
      <c r="A2337" s="80" t="s">
        <v>42</v>
      </c>
      <c r="B2337" s="80" t="s">
        <v>445</v>
      </c>
      <c r="C2337" s="80">
        <v>57617278</v>
      </c>
      <c r="D2337" s="80">
        <v>57637738</v>
      </c>
      <c r="E2337" s="80">
        <v>20461</v>
      </c>
      <c r="F2337" s="80">
        <v>139</v>
      </c>
      <c r="G2337" s="80">
        <v>80</v>
      </c>
      <c r="H2337" s="80">
        <v>59</v>
      </c>
      <c r="I2337" s="80">
        <v>0.42399999999999999</v>
      </c>
      <c r="J2337" s="80" t="s">
        <v>439</v>
      </c>
      <c r="K2337" s="80">
        <v>29</v>
      </c>
      <c r="L2337" s="80">
        <v>0.20699999999999999</v>
      </c>
      <c r="M2337" s="80">
        <v>13</v>
      </c>
      <c r="N2337" s="80">
        <v>0.76900000000000002</v>
      </c>
    </row>
    <row r="2338" spans="1:14" ht="15.75" customHeight="1">
      <c r="A2338" s="80" t="s">
        <v>42</v>
      </c>
      <c r="B2338" s="80" t="s">
        <v>445</v>
      </c>
      <c r="C2338" s="80">
        <v>57828086</v>
      </c>
      <c r="D2338" s="80">
        <v>57854620</v>
      </c>
      <c r="E2338" s="80">
        <v>26535</v>
      </c>
      <c r="F2338" s="80">
        <v>196</v>
      </c>
      <c r="G2338" s="80">
        <v>67</v>
      </c>
      <c r="H2338" s="80">
        <v>129</v>
      </c>
      <c r="I2338" s="80">
        <v>0.65800000000000003</v>
      </c>
      <c r="J2338" s="80" t="s">
        <v>439</v>
      </c>
      <c r="K2338" s="80">
        <v>19</v>
      </c>
      <c r="L2338" s="80">
        <v>0.57899999999999996</v>
      </c>
      <c r="M2338" s="80">
        <v>39</v>
      </c>
      <c r="N2338" s="80">
        <v>0.66700000000000004</v>
      </c>
    </row>
    <row r="2339" spans="1:14" ht="15.75" customHeight="1">
      <c r="A2339" s="80" t="s">
        <v>42</v>
      </c>
      <c r="B2339" s="80" t="s">
        <v>445</v>
      </c>
      <c r="C2339" s="80">
        <v>57854622</v>
      </c>
      <c r="D2339" s="80">
        <v>58067790</v>
      </c>
      <c r="E2339" s="80">
        <v>213169</v>
      </c>
      <c r="F2339" s="80">
        <v>4121</v>
      </c>
      <c r="G2339" s="80">
        <v>2052</v>
      </c>
      <c r="H2339" s="80">
        <v>2069</v>
      </c>
      <c r="I2339" s="80">
        <v>0.502</v>
      </c>
      <c r="J2339" s="80" t="s">
        <v>439</v>
      </c>
      <c r="K2339" s="80">
        <v>456</v>
      </c>
      <c r="L2339" s="80">
        <v>0.09</v>
      </c>
      <c r="M2339" s="80">
        <v>493</v>
      </c>
      <c r="N2339" s="80">
        <v>0.91500000000000004</v>
      </c>
    </row>
    <row r="2340" spans="1:14" ht="15.75" customHeight="1">
      <c r="A2340" s="80" t="s">
        <v>42</v>
      </c>
      <c r="B2340" s="80" t="s">
        <v>445</v>
      </c>
      <c r="C2340" s="80">
        <v>60881137</v>
      </c>
      <c r="D2340" s="80">
        <v>61282510</v>
      </c>
      <c r="E2340" s="80">
        <v>401374</v>
      </c>
      <c r="F2340" s="80">
        <v>4267</v>
      </c>
      <c r="G2340" s="80">
        <v>2163</v>
      </c>
      <c r="H2340" s="80">
        <v>2104</v>
      </c>
      <c r="I2340" s="80">
        <v>0.49299999999999999</v>
      </c>
      <c r="J2340" s="80" t="s">
        <v>439</v>
      </c>
      <c r="K2340" s="80">
        <v>401</v>
      </c>
      <c r="L2340" s="80">
        <v>0.25900000000000001</v>
      </c>
      <c r="M2340" s="80">
        <v>406</v>
      </c>
      <c r="N2340" s="80">
        <v>0.76400000000000001</v>
      </c>
    </row>
    <row r="2341" spans="1:14" ht="15.75" customHeight="1">
      <c r="A2341" s="80" t="s">
        <v>42</v>
      </c>
      <c r="B2341" s="80" t="s">
        <v>445</v>
      </c>
      <c r="C2341" s="80">
        <v>61283482</v>
      </c>
      <c r="D2341" s="80">
        <v>61324662</v>
      </c>
      <c r="E2341" s="80">
        <v>41181</v>
      </c>
      <c r="F2341" s="80">
        <v>103</v>
      </c>
      <c r="G2341" s="80">
        <v>57</v>
      </c>
      <c r="H2341" s="80">
        <v>46</v>
      </c>
      <c r="I2341" s="80">
        <v>0.44700000000000001</v>
      </c>
      <c r="J2341" s="80" t="s">
        <v>439</v>
      </c>
      <c r="K2341" s="80">
        <v>3</v>
      </c>
      <c r="L2341" s="80">
        <v>0.66700000000000004</v>
      </c>
      <c r="M2341" s="80">
        <v>1</v>
      </c>
      <c r="N2341" s="80">
        <v>1</v>
      </c>
    </row>
    <row r="2342" spans="1:14" ht="15.75" customHeight="1">
      <c r="A2342" s="80" t="s">
        <v>42</v>
      </c>
      <c r="B2342" s="80" t="s">
        <v>445</v>
      </c>
      <c r="C2342" s="80">
        <v>61378460</v>
      </c>
      <c r="D2342" s="80">
        <v>61526227</v>
      </c>
      <c r="E2342" s="80">
        <v>147768</v>
      </c>
      <c r="F2342" s="80">
        <v>702</v>
      </c>
      <c r="G2342" s="80">
        <v>438</v>
      </c>
      <c r="H2342" s="80">
        <v>264</v>
      </c>
      <c r="I2342" s="80">
        <v>0.376</v>
      </c>
      <c r="J2342" s="80" t="s">
        <v>439</v>
      </c>
      <c r="K2342" s="80">
        <v>0</v>
      </c>
      <c r="L2342" s="80" t="s">
        <v>201</v>
      </c>
      <c r="M2342" s="80">
        <v>1</v>
      </c>
      <c r="N2342" s="80">
        <v>0</v>
      </c>
    </row>
    <row r="2343" spans="1:14" ht="15.75" customHeight="1">
      <c r="A2343" s="80" t="s">
        <v>42</v>
      </c>
      <c r="B2343" s="80" t="s">
        <v>445</v>
      </c>
      <c r="C2343" s="80">
        <v>62026837</v>
      </c>
      <c r="D2343" s="80">
        <v>62152593</v>
      </c>
      <c r="E2343" s="80">
        <v>125757</v>
      </c>
      <c r="F2343" s="80">
        <v>292</v>
      </c>
      <c r="G2343" s="80">
        <v>165</v>
      </c>
      <c r="H2343" s="80">
        <v>127</v>
      </c>
      <c r="I2343" s="80">
        <v>0.435</v>
      </c>
      <c r="J2343" s="80" t="s">
        <v>439</v>
      </c>
      <c r="K2343" s="80">
        <v>20</v>
      </c>
      <c r="L2343" s="80">
        <v>0.8</v>
      </c>
      <c r="M2343" s="80">
        <v>9</v>
      </c>
      <c r="N2343" s="80">
        <v>0.44400000000000001</v>
      </c>
    </row>
    <row r="2344" spans="1:14" ht="15.75" customHeight="1">
      <c r="A2344" s="80" t="s">
        <v>42</v>
      </c>
      <c r="B2344" s="80" t="s">
        <v>445</v>
      </c>
      <c r="C2344" s="80">
        <v>62156625</v>
      </c>
      <c r="D2344" s="80">
        <v>62233976</v>
      </c>
      <c r="E2344" s="80">
        <v>77352</v>
      </c>
      <c r="F2344" s="80">
        <v>471</v>
      </c>
      <c r="G2344" s="80">
        <v>53</v>
      </c>
      <c r="H2344" s="80">
        <v>418</v>
      </c>
      <c r="I2344" s="80">
        <v>0.88700000000000001</v>
      </c>
      <c r="J2344" s="80" t="s">
        <v>440</v>
      </c>
      <c r="K2344" s="80">
        <v>0</v>
      </c>
      <c r="L2344" s="80" t="s">
        <v>201</v>
      </c>
      <c r="M2344" s="80">
        <v>1</v>
      </c>
      <c r="N2344" s="80">
        <v>0</v>
      </c>
    </row>
    <row r="2345" spans="1:14" ht="15.75" customHeight="1">
      <c r="A2345" s="80" t="s">
        <v>42</v>
      </c>
      <c r="B2345" s="80" t="s">
        <v>445</v>
      </c>
      <c r="C2345" s="80">
        <v>62235565</v>
      </c>
      <c r="D2345" s="80">
        <v>62284297</v>
      </c>
      <c r="E2345" s="80">
        <v>48733</v>
      </c>
      <c r="F2345" s="80">
        <v>520</v>
      </c>
      <c r="G2345" s="80">
        <v>119</v>
      </c>
      <c r="H2345" s="80">
        <v>401</v>
      </c>
      <c r="I2345" s="80">
        <v>0.77100000000000002</v>
      </c>
      <c r="J2345" s="80" t="s">
        <v>439</v>
      </c>
      <c r="K2345" s="80">
        <v>64</v>
      </c>
      <c r="L2345" s="80">
        <v>0.92200000000000004</v>
      </c>
      <c r="M2345" s="80">
        <v>93</v>
      </c>
      <c r="N2345" s="80">
        <v>0.45200000000000001</v>
      </c>
    </row>
    <row r="2346" spans="1:14" ht="15.75" customHeight="1">
      <c r="A2346" s="80" t="s">
        <v>42</v>
      </c>
      <c r="B2346" s="80" t="s">
        <v>445</v>
      </c>
      <c r="C2346" s="80">
        <v>62291688</v>
      </c>
      <c r="D2346" s="80">
        <v>62373989</v>
      </c>
      <c r="E2346" s="80">
        <v>82302</v>
      </c>
      <c r="F2346" s="80">
        <v>1253</v>
      </c>
      <c r="G2346" s="80">
        <v>408</v>
      </c>
      <c r="H2346" s="80">
        <v>845</v>
      </c>
      <c r="I2346" s="80">
        <v>0.67400000000000004</v>
      </c>
      <c r="J2346" s="80" t="s">
        <v>439</v>
      </c>
      <c r="K2346" s="80">
        <v>111</v>
      </c>
      <c r="L2346" s="80">
        <v>0.91</v>
      </c>
      <c r="M2346" s="80">
        <v>130</v>
      </c>
      <c r="N2346" s="80">
        <v>0.36199999999999999</v>
      </c>
    </row>
    <row r="2347" spans="1:14" ht="15.75" customHeight="1">
      <c r="A2347" s="80" t="s">
        <v>42</v>
      </c>
      <c r="B2347" s="80" t="s">
        <v>445</v>
      </c>
      <c r="C2347" s="80">
        <v>62374090</v>
      </c>
      <c r="D2347" s="80">
        <v>62384564</v>
      </c>
      <c r="E2347" s="80">
        <v>10475</v>
      </c>
      <c r="F2347" s="80">
        <v>175</v>
      </c>
      <c r="G2347" s="80">
        <v>7</v>
      </c>
      <c r="H2347" s="80">
        <v>168</v>
      </c>
      <c r="I2347" s="80">
        <v>0.96</v>
      </c>
      <c r="J2347" s="80" t="s">
        <v>440</v>
      </c>
      <c r="K2347" s="80">
        <v>3</v>
      </c>
      <c r="L2347" s="80">
        <v>0</v>
      </c>
      <c r="M2347" s="80">
        <v>53</v>
      </c>
      <c r="N2347" s="80">
        <v>0.377</v>
      </c>
    </row>
    <row r="2348" spans="1:14" ht="15.75" customHeight="1">
      <c r="A2348" s="80" t="s">
        <v>42</v>
      </c>
      <c r="B2348" s="80" t="s">
        <v>445</v>
      </c>
      <c r="C2348" s="80">
        <v>62384853</v>
      </c>
      <c r="D2348" s="80">
        <v>62408568</v>
      </c>
      <c r="E2348" s="80">
        <v>23716</v>
      </c>
      <c r="F2348" s="80">
        <v>712</v>
      </c>
      <c r="G2348" s="80">
        <v>337</v>
      </c>
      <c r="H2348" s="80">
        <v>375</v>
      </c>
      <c r="I2348" s="80">
        <v>0.52700000000000002</v>
      </c>
      <c r="J2348" s="80" t="s">
        <v>439</v>
      </c>
      <c r="K2348" s="80">
        <v>67</v>
      </c>
      <c r="L2348" s="80">
        <v>0.49299999999999999</v>
      </c>
      <c r="M2348" s="80">
        <v>77</v>
      </c>
      <c r="N2348" s="80">
        <v>0.49399999999999999</v>
      </c>
    </row>
    <row r="2349" spans="1:14" ht="15.75" customHeight="1">
      <c r="A2349" s="80" t="s">
        <v>42</v>
      </c>
      <c r="B2349" s="80" t="s">
        <v>445</v>
      </c>
      <c r="C2349" s="80">
        <v>62408577</v>
      </c>
      <c r="D2349" s="80">
        <v>62456778</v>
      </c>
      <c r="E2349" s="80">
        <v>48202</v>
      </c>
      <c r="F2349" s="80">
        <v>1295</v>
      </c>
      <c r="G2349" s="80">
        <v>980</v>
      </c>
      <c r="H2349" s="80">
        <v>315</v>
      </c>
      <c r="I2349" s="80">
        <v>0.24299999999999999</v>
      </c>
      <c r="J2349" s="80" t="s">
        <v>439</v>
      </c>
      <c r="K2349" s="80">
        <v>304</v>
      </c>
      <c r="L2349" s="80">
        <v>0.54600000000000004</v>
      </c>
      <c r="M2349" s="80">
        <v>78</v>
      </c>
      <c r="N2349" s="80">
        <v>0.192</v>
      </c>
    </row>
    <row r="2350" spans="1:14" ht="15.75" customHeight="1">
      <c r="A2350" s="80" t="s">
        <v>42</v>
      </c>
      <c r="B2350" s="80" t="s">
        <v>445</v>
      </c>
      <c r="C2350" s="80">
        <v>63288943</v>
      </c>
      <c r="D2350" s="80">
        <v>63348491</v>
      </c>
      <c r="E2350" s="80">
        <v>59549</v>
      </c>
      <c r="F2350" s="80">
        <v>173</v>
      </c>
      <c r="G2350" s="80">
        <v>98</v>
      </c>
      <c r="H2350" s="80">
        <v>75</v>
      </c>
      <c r="I2350" s="80">
        <v>0.434</v>
      </c>
      <c r="J2350" s="80" t="s">
        <v>439</v>
      </c>
      <c r="K2350" s="80">
        <v>26</v>
      </c>
      <c r="L2350" s="80">
        <v>0.42299999999999999</v>
      </c>
      <c r="M2350" s="80">
        <v>9</v>
      </c>
      <c r="N2350" s="80">
        <v>0</v>
      </c>
    </row>
    <row r="2351" spans="1:14" ht="15.75" customHeight="1">
      <c r="A2351" s="80" t="s">
        <v>42</v>
      </c>
      <c r="B2351" s="80" t="s">
        <v>445</v>
      </c>
      <c r="C2351" s="80">
        <v>63487699</v>
      </c>
      <c r="D2351" s="80">
        <v>63651382</v>
      </c>
      <c r="E2351" s="80">
        <v>163684</v>
      </c>
      <c r="F2351" s="80">
        <v>1771</v>
      </c>
      <c r="G2351" s="80">
        <v>1076</v>
      </c>
      <c r="H2351" s="80">
        <v>695</v>
      </c>
      <c r="I2351" s="80">
        <v>0.39200000000000002</v>
      </c>
      <c r="J2351" s="80" t="s">
        <v>439</v>
      </c>
      <c r="K2351" s="80">
        <v>95</v>
      </c>
      <c r="L2351" s="80">
        <v>0.4</v>
      </c>
      <c r="M2351" s="80">
        <v>49</v>
      </c>
      <c r="N2351" s="80">
        <v>0.44900000000000001</v>
      </c>
    </row>
    <row r="2352" spans="1:14" ht="15.75" customHeight="1">
      <c r="A2352" s="80" t="s">
        <v>42</v>
      </c>
      <c r="B2352" s="80" t="s">
        <v>445</v>
      </c>
      <c r="C2352" s="80">
        <v>65562617</v>
      </c>
      <c r="D2352" s="80">
        <v>65629798</v>
      </c>
      <c r="E2352" s="80">
        <v>67182</v>
      </c>
      <c r="F2352" s="80">
        <v>712</v>
      </c>
      <c r="G2352" s="80">
        <v>377</v>
      </c>
      <c r="H2352" s="80">
        <v>335</v>
      </c>
      <c r="I2352" s="80">
        <v>0.47099999999999997</v>
      </c>
      <c r="J2352" s="80" t="s">
        <v>439</v>
      </c>
      <c r="K2352" s="80">
        <v>52</v>
      </c>
      <c r="L2352" s="80">
        <v>0</v>
      </c>
      <c r="M2352" s="80">
        <v>43</v>
      </c>
      <c r="N2352" s="80">
        <v>0.95299999999999996</v>
      </c>
    </row>
    <row r="2353" spans="1:14" ht="15.75" customHeight="1">
      <c r="A2353" s="80" t="s">
        <v>42</v>
      </c>
      <c r="B2353" s="80" t="s">
        <v>445</v>
      </c>
      <c r="C2353" s="80">
        <v>65784435</v>
      </c>
      <c r="D2353" s="80">
        <v>65822291</v>
      </c>
      <c r="E2353" s="80">
        <v>37857</v>
      </c>
      <c r="F2353" s="80">
        <v>1010</v>
      </c>
      <c r="G2353" s="80">
        <v>559</v>
      </c>
      <c r="H2353" s="80">
        <v>451</v>
      </c>
      <c r="I2353" s="80">
        <v>0.44700000000000001</v>
      </c>
      <c r="J2353" s="80" t="s">
        <v>439</v>
      </c>
      <c r="K2353" s="80">
        <v>414</v>
      </c>
      <c r="L2353" s="80">
        <v>0.01</v>
      </c>
      <c r="M2353" s="80">
        <v>382</v>
      </c>
      <c r="N2353" s="80">
        <v>0.997</v>
      </c>
    </row>
    <row r="2354" spans="1:14" ht="15.75" customHeight="1">
      <c r="A2354" s="80" t="s">
        <v>42</v>
      </c>
      <c r="B2354" s="80" t="s">
        <v>445</v>
      </c>
      <c r="C2354" s="80">
        <v>143711190</v>
      </c>
      <c r="D2354" s="80">
        <v>143872948</v>
      </c>
      <c r="E2354" s="80">
        <v>161759</v>
      </c>
      <c r="F2354" s="80">
        <v>977</v>
      </c>
      <c r="G2354" s="80">
        <v>720</v>
      </c>
      <c r="H2354" s="80">
        <v>257</v>
      </c>
      <c r="I2354" s="80">
        <v>0.26300000000000001</v>
      </c>
      <c r="J2354" s="80" t="s">
        <v>439</v>
      </c>
      <c r="K2354" s="80">
        <v>56</v>
      </c>
      <c r="L2354" s="80">
        <v>0.51800000000000002</v>
      </c>
      <c r="M2354" s="80">
        <v>9</v>
      </c>
      <c r="N2354" s="80">
        <v>0.66700000000000004</v>
      </c>
    </row>
    <row r="2355" spans="1:14" ht="15.75" customHeight="1">
      <c r="A2355" s="80" t="s">
        <v>42</v>
      </c>
      <c r="B2355" s="80" t="s">
        <v>445</v>
      </c>
      <c r="C2355" s="80">
        <v>144188053</v>
      </c>
      <c r="D2355" s="80">
        <v>144251260</v>
      </c>
      <c r="E2355" s="80">
        <v>63208</v>
      </c>
      <c r="F2355" s="80">
        <v>419</v>
      </c>
      <c r="G2355" s="80">
        <v>267</v>
      </c>
      <c r="H2355" s="80">
        <v>152</v>
      </c>
      <c r="I2355" s="80">
        <v>0.36299999999999999</v>
      </c>
      <c r="J2355" s="80" t="s">
        <v>439</v>
      </c>
      <c r="K2355" s="80">
        <v>0</v>
      </c>
      <c r="L2355" s="80" t="s">
        <v>201</v>
      </c>
      <c r="M2355" s="80">
        <v>1</v>
      </c>
      <c r="N2355" s="80">
        <v>1</v>
      </c>
    </row>
    <row r="2356" spans="1:14" ht="15.75" customHeight="1">
      <c r="A2356" s="80" t="s">
        <v>42</v>
      </c>
      <c r="B2356" s="80" t="s">
        <v>445</v>
      </c>
      <c r="C2356" s="80">
        <v>144253837</v>
      </c>
      <c r="D2356" s="80">
        <v>144296189</v>
      </c>
      <c r="E2356" s="80">
        <v>42353</v>
      </c>
      <c r="F2356" s="80">
        <v>301</v>
      </c>
      <c r="G2356" s="80">
        <v>204</v>
      </c>
      <c r="H2356" s="80">
        <v>97</v>
      </c>
      <c r="I2356" s="80">
        <v>0.32200000000000001</v>
      </c>
      <c r="J2356" s="80" t="s">
        <v>439</v>
      </c>
      <c r="K2356" s="80">
        <v>0</v>
      </c>
      <c r="L2356" s="80" t="s">
        <v>201</v>
      </c>
      <c r="M2356" s="80">
        <v>0</v>
      </c>
      <c r="N2356" s="80" t="s">
        <v>201</v>
      </c>
    </row>
    <row r="2357" spans="1:14" ht="15.75" customHeight="1">
      <c r="A2357" s="80" t="s">
        <v>42</v>
      </c>
      <c r="B2357" s="80" t="s">
        <v>445</v>
      </c>
      <c r="C2357" s="80">
        <v>150000281</v>
      </c>
      <c r="D2357" s="80">
        <v>150005158</v>
      </c>
      <c r="E2357" s="80">
        <v>4878</v>
      </c>
      <c r="F2357" s="80">
        <v>163</v>
      </c>
      <c r="G2357" s="80">
        <v>119</v>
      </c>
      <c r="H2357" s="80">
        <v>44</v>
      </c>
      <c r="I2357" s="80">
        <v>0.27</v>
      </c>
      <c r="J2357" s="80" t="s">
        <v>439</v>
      </c>
      <c r="K2357" s="80">
        <v>39</v>
      </c>
      <c r="L2357" s="80">
        <v>0.38500000000000001</v>
      </c>
      <c r="M2357" s="80">
        <v>25</v>
      </c>
      <c r="N2357" s="80">
        <v>0.64</v>
      </c>
    </row>
    <row r="2358" spans="1:14" ht="15.75" customHeight="1">
      <c r="A2358" s="80" t="s">
        <v>42</v>
      </c>
      <c r="B2358" s="80" t="s">
        <v>446</v>
      </c>
      <c r="C2358" s="80">
        <v>2250154</v>
      </c>
      <c r="D2358" s="80">
        <v>2479751</v>
      </c>
      <c r="E2358" s="80">
        <v>229598</v>
      </c>
      <c r="F2358" s="80">
        <v>275</v>
      </c>
      <c r="G2358" s="80">
        <v>141</v>
      </c>
      <c r="H2358" s="80">
        <v>134</v>
      </c>
      <c r="I2358" s="80">
        <v>0.48699999999999999</v>
      </c>
      <c r="J2358" s="80" t="s">
        <v>439</v>
      </c>
      <c r="K2358" s="80">
        <v>18</v>
      </c>
      <c r="L2358" s="80">
        <v>5.6000000000000001E-2</v>
      </c>
      <c r="M2358" s="80">
        <v>33</v>
      </c>
      <c r="N2358" s="80">
        <v>1</v>
      </c>
    </row>
    <row r="2359" spans="1:14" ht="15.75" customHeight="1">
      <c r="A2359" s="80" t="s">
        <v>42</v>
      </c>
      <c r="B2359" s="80" t="s">
        <v>446</v>
      </c>
      <c r="C2359" s="80">
        <v>7337897</v>
      </c>
      <c r="D2359" s="80">
        <v>7618533</v>
      </c>
      <c r="E2359" s="80">
        <v>280637</v>
      </c>
      <c r="F2359" s="80">
        <v>320</v>
      </c>
      <c r="G2359" s="80">
        <v>182</v>
      </c>
      <c r="H2359" s="80">
        <v>138</v>
      </c>
      <c r="I2359" s="80">
        <v>0.43099999999999999</v>
      </c>
      <c r="J2359" s="80" t="s">
        <v>439</v>
      </c>
      <c r="K2359" s="80">
        <v>11</v>
      </c>
      <c r="L2359" s="80">
        <v>0.54500000000000004</v>
      </c>
      <c r="M2359" s="80">
        <v>18</v>
      </c>
      <c r="N2359" s="80">
        <v>0.5</v>
      </c>
    </row>
    <row r="2360" spans="1:14" ht="15.75" customHeight="1">
      <c r="A2360" s="80" t="s">
        <v>42</v>
      </c>
      <c r="B2360" s="80" t="s">
        <v>446</v>
      </c>
      <c r="C2360" s="80">
        <v>7765525</v>
      </c>
      <c r="D2360" s="80">
        <v>7912385</v>
      </c>
      <c r="E2360" s="80">
        <v>146861</v>
      </c>
      <c r="F2360" s="80">
        <v>344</v>
      </c>
      <c r="G2360" s="80">
        <v>269</v>
      </c>
      <c r="H2360" s="80">
        <v>75</v>
      </c>
      <c r="I2360" s="80">
        <v>0.218</v>
      </c>
      <c r="J2360" s="80" t="s">
        <v>439</v>
      </c>
      <c r="K2360" s="80">
        <v>11</v>
      </c>
      <c r="L2360" s="80">
        <v>0.36399999999999999</v>
      </c>
      <c r="M2360" s="80">
        <v>5</v>
      </c>
      <c r="N2360" s="80">
        <v>0.6</v>
      </c>
    </row>
    <row r="2361" spans="1:14" ht="15.75" customHeight="1">
      <c r="A2361" s="80" t="s">
        <v>42</v>
      </c>
      <c r="B2361" s="80" t="s">
        <v>446</v>
      </c>
      <c r="C2361" s="80">
        <v>7968463</v>
      </c>
      <c r="D2361" s="80">
        <v>8195570</v>
      </c>
      <c r="E2361" s="80">
        <v>227108</v>
      </c>
      <c r="F2361" s="80">
        <v>797</v>
      </c>
      <c r="G2361" s="80">
        <v>362</v>
      </c>
      <c r="H2361" s="80">
        <v>435</v>
      </c>
      <c r="I2361" s="80">
        <v>0.54600000000000004</v>
      </c>
      <c r="J2361" s="80" t="s">
        <v>439</v>
      </c>
      <c r="K2361" s="80">
        <v>18</v>
      </c>
      <c r="L2361" s="80">
        <v>0.44400000000000001</v>
      </c>
      <c r="M2361" s="80">
        <v>26</v>
      </c>
      <c r="N2361" s="80">
        <v>0.5</v>
      </c>
    </row>
    <row r="2362" spans="1:14" ht="15.75" customHeight="1">
      <c r="A2362" s="80" t="s">
        <v>42</v>
      </c>
      <c r="B2362" s="80" t="s">
        <v>446</v>
      </c>
      <c r="C2362" s="80">
        <v>8196161</v>
      </c>
      <c r="D2362" s="80">
        <v>8230466</v>
      </c>
      <c r="E2362" s="80">
        <v>34306</v>
      </c>
      <c r="F2362" s="80">
        <v>343</v>
      </c>
      <c r="G2362" s="80">
        <v>183</v>
      </c>
      <c r="H2362" s="80">
        <v>160</v>
      </c>
      <c r="I2362" s="80">
        <v>0.46600000000000003</v>
      </c>
      <c r="J2362" s="80" t="s">
        <v>439</v>
      </c>
      <c r="K2362" s="80">
        <v>50</v>
      </c>
      <c r="L2362" s="80">
        <v>0.5</v>
      </c>
      <c r="M2362" s="80">
        <v>36</v>
      </c>
      <c r="N2362" s="80">
        <v>0.58299999999999996</v>
      </c>
    </row>
    <row r="2363" spans="1:14" ht="15.75" customHeight="1">
      <c r="A2363" s="80" t="s">
        <v>42</v>
      </c>
      <c r="B2363" s="80" t="s">
        <v>446</v>
      </c>
      <c r="C2363" s="80">
        <v>8230468</v>
      </c>
      <c r="D2363" s="80">
        <v>12095842</v>
      </c>
      <c r="E2363" s="80">
        <v>3865375</v>
      </c>
      <c r="F2363" s="80">
        <v>29723</v>
      </c>
      <c r="G2363" s="80">
        <v>604</v>
      </c>
      <c r="H2363" s="80">
        <v>29119</v>
      </c>
      <c r="I2363" s="80">
        <v>0.98</v>
      </c>
      <c r="J2363" s="80" t="s">
        <v>440</v>
      </c>
      <c r="K2363" s="80">
        <v>34</v>
      </c>
      <c r="L2363" s="80">
        <v>0.441</v>
      </c>
      <c r="M2363" s="80">
        <v>5487</v>
      </c>
      <c r="N2363" s="80">
        <v>0.496</v>
      </c>
    </row>
    <row r="2364" spans="1:14" ht="15.75" customHeight="1">
      <c r="A2364" s="80" t="s">
        <v>42</v>
      </c>
      <c r="B2364" s="80" t="s">
        <v>446</v>
      </c>
      <c r="C2364" s="80">
        <v>12158093</v>
      </c>
      <c r="D2364" s="80">
        <v>12226511</v>
      </c>
      <c r="E2364" s="80">
        <v>68419</v>
      </c>
      <c r="F2364" s="80">
        <v>92</v>
      </c>
      <c r="G2364" s="80">
        <v>47</v>
      </c>
      <c r="H2364" s="80">
        <v>45</v>
      </c>
      <c r="I2364" s="80">
        <v>0.48899999999999999</v>
      </c>
      <c r="J2364" s="80" t="s">
        <v>439</v>
      </c>
      <c r="K2364" s="80">
        <v>2</v>
      </c>
      <c r="L2364" s="80">
        <v>0.5</v>
      </c>
      <c r="M2364" s="80">
        <v>2</v>
      </c>
      <c r="N2364" s="80">
        <v>0</v>
      </c>
    </row>
    <row r="2365" spans="1:14" ht="15.75" customHeight="1">
      <c r="A2365" s="80" t="s">
        <v>42</v>
      </c>
      <c r="B2365" s="80" t="s">
        <v>446</v>
      </c>
      <c r="C2365" s="80">
        <v>12226754</v>
      </c>
      <c r="D2365" s="80">
        <v>12233917</v>
      </c>
      <c r="E2365" s="80">
        <v>7164</v>
      </c>
      <c r="F2365" s="80">
        <v>15</v>
      </c>
      <c r="G2365" s="80">
        <v>1</v>
      </c>
      <c r="H2365" s="80">
        <v>14</v>
      </c>
      <c r="I2365" s="80">
        <v>0.93300000000000005</v>
      </c>
      <c r="J2365" s="80" t="s">
        <v>201</v>
      </c>
      <c r="K2365" s="80">
        <v>0</v>
      </c>
      <c r="L2365" s="80" t="s">
        <v>201</v>
      </c>
      <c r="M2365" s="80">
        <v>0</v>
      </c>
      <c r="N2365" s="80" t="s">
        <v>201</v>
      </c>
    </row>
    <row r="2366" spans="1:14" ht="15.75" customHeight="1">
      <c r="A2366" s="80" t="s">
        <v>42</v>
      </c>
      <c r="B2366" s="80" t="s">
        <v>446</v>
      </c>
      <c r="C2366" s="80">
        <v>12284715</v>
      </c>
      <c r="D2366" s="80">
        <v>12327290</v>
      </c>
      <c r="E2366" s="80">
        <v>42576</v>
      </c>
      <c r="F2366" s="80">
        <v>63</v>
      </c>
      <c r="G2366" s="80">
        <v>1</v>
      </c>
      <c r="H2366" s="80">
        <v>62</v>
      </c>
      <c r="I2366" s="80">
        <v>0.98399999999999999</v>
      </c>
      <c r="J2366" s="80" t="s">
        <v>440</v>
      </c>
      <c r="K2366" s="80">
        <v>0</v>
      </c>
      <c r="L2366" s="80" t="s">
        <v>201</v>
      </c>
      <c r="M2366" s="80">
        <v>13</v>
      </c>
      <c r="N2366" s="80">
        <v>0.38500000000000001</v>
      </c>
    </row>
    <row r="2367" spans="1:14" ht="15.75" customHeight="1">
      <c r="A2367" s="80" t="s">
        <v>42</v>
      </c>
      <c r="B2367" s="80" t="s">
        <v>446</v>
      </c>
      <c r="C2367" s="80">
        <v>12327903</v>
      </c>
      <c r="D2367" s="80">
        <v>12393421</v>
      </c>
      <c r="E2367" s="80">
        <v>65519</v>
      </c>
      <c r="F2367" s="80">
        <v>186</v>
      </c>
      <c r="G2367" s="80">
        <v>5</v>
      </c>
      <c r="H2367" s="80">
        <v>181</v>
      </c>
      <c r="I2367" s="80">
        <v>0.97299999999999998</v>
      </c>
      <c r="J2367" s="80" t="s">
        <v>440</v>
      </c>
      <c r="K2367" s="80">
        <v>0</v>
      </c>
      <c r="L2367" s="80" t="s">
        <v>201</v>
      </c>
      <c r="M2367" s="80">
        <v>46</v>
      </c>
      <c r="N2367" s="80">
        <v>0.80400000000000005</v>
      </c>
    </row>
    <row r="2368" spans="1:14" ht="15.75" customHeight="1">
      <c r="A2368" s="80" t="s">
        <v>42</v>
      </c>
      <c r="B2368" s="80" t="s">
        <v>446</v>
      </c>
      <c r="C2368" s="80">
        <v>12393488</v>
      </c>
      <c r="D2368" s="80">
        <v>12432996</v>
      </c>
      <c r="E2368" s="80">
        <v>39509</v>
      </c>
      <c r="F2368" s="80">
        <v>30</v>
      </c>
      <c r="G2368" s="80">
        <v>16</v>
      </c>
      <c r="H2368" s="80">
        <v>14</v>
      </c>
      <c r="I2368" s="80">
        <v>0.46700000000000003</v>
      </c>
      <c r="J2368" s="80" t="s">
        <v>201</v>
      </c>
      <c r="K2368" s="80">
        <v>3</v>
      </c>
      <c r="L2368" s="80">
        <v>1</v>
      </c>
      <c r="M2368" s="80">
        <v>8</v>
      </c>
      <c r="N2368" s="80">
        <v>0</v>
      </c>
    </row>
    <row r="2369" spans="1:14" ht="15.75" customHeight="1">
      <c r="A2369" s="80" t="s">
        <v>42</v>
      </c>
      <c r="B2369" s="80" t="s">
        <v>446</v>
      </c>
      <c r="C2369" s="80">
        <v>12433930</v>
      </c>
      <c r="D2369" s="80">
        <v>12602620</v>
      </c>
      <c r="E2369" s="80">
        <v>168691</v>
      </c>
      <c r="F2369" s="80">
        <v>1126</v>
      </c>
      <c r="G2369" s="80">
        <v>774</v>
      </c>
      <c r="H2369" s="80">
        <v>352</v>
      </c>
      <c r="I2369" s="80">
        <v>0.313</v>
      </c>
      <c r="J2369" s="80" t="s">
        <v>439</v>
      </c>
      <c r="K2369" s="80">
        <v>153</v>
      </c>
      <c r="L2369" s="80">
        <v>0.39900000000000002</v>
      </c>
      <c r="M2369" s="80">
        <v>64</v>
      </c>
      <c r="N2369" s="80">
        <v>0.438</v>
      </c>
    </row>
    <row r="2370" spans="1:14" ht="15.75" customHeight="1">
      <c r="A2370" s="80" t="s">
        <v>42</v>
      </c>
      <c r="B2370" s="80" t="s">
        <v>446</v>
      </c>
      <c r="C2370" s="80">
        <v>57206126</v>
      </c>
      <c r="D2370" s="80">
        <v>57214146</v>
      </c>
      <c r="E2370" s="80">
        <v>8021</v>
      </c>
      <c r="F2370" s="80">
        <v>31</v>
      </c>
      <c r="G2370" s="80">
        <v>31</v>
      </c>
      <c r="H2370" s="80">
        <v>0</v>
      </c>
      <c r="I2370" s="80">
        <v>0</v>
      </c>
      <c r="J2370" s="80" t="s">
        <v>201</v>
      </c>
      <c r="K2370" s="80">
        <v>7</v>
      </c>
      <c r="L2370" s="80">
        <v>0.71399999999999997</v>
      </c>
      <c r="M2370" s="80">
        <v>0</v>
      </c>
      <c r="N2370" s="80" t="s">
        <v>201</v>
      </c>
    </row>
    <row r="2371" spans="1:14" ht="15.75" customHeight="1">
      <c r="A2371" s="80" t="s">
        <v>42</v>
      </c>
      <c r="B2371" s="80" t="s">
        <v>446</v>
      </c>
      <c r="C2371" s="80">
        <v>85647473</v>
      </c>
      <c r="D2371" s="80">
        <v>85820071</v>
      </c>
      <c r="E2371" s="80">
        <v>172599</v>
      </c>
      <c r="F2371" s="80">
        <v>808</v>
      </c>
      <c r="G2371" s="80">
        <v>417</v>
      </c>
      <c r="H2371" s="80">
        <v>391</v>
      </c>
      <c r="I2371" s="80">
        <v>0.48399999999999999</v>
      </c>
      <c r="J2371" s="80" t="s">
        <v>439</v>
      </c>
      <c r="K2371" s="80">
        <v>4</v>
      </c>
      <c r="L2371" s="80">
        <v>0.5</v>
      </c>
      <c r="M2371" s="80">
        <v>7</v>
      </c>
      <c r="N2371" s="80">
        <v>0.85699999999999998</v>
      </c>
    </row>
    <row r="2372" spans="1:14" ht="15.75" customHeight="1">
      <c r="A2372" s="80" t="s">
        <v>42</v>
      </c>
      <c r="B2372" s="80" t="s">
        <v>447</v>
      </c>
      <c r="C2372" s="80">
        <v>38967861</v>
      </c>
      <c r="D2372" s="80">
        <v>39112281</v>
      </c>
      <c r="E2372" s="80">
        <v>144421</v>
      </c>
      <c r="F2372" s="80">
        <v>1528</v>
      </c>
      <c r="G2372" s="80">
        <v>1209</v>
      </c>
      <c r="H2372" s="80">
        <v>319</v>
      </c>
      <c r="I2372" s="80">
        <v>0.20899999999999999</v>
      </c>
      <c r="J2372" s="80" t="s">
        <v>439</v>
      </c>
      <c r="K2372" s="80">
        <v>292</v>
      </c>
      <c r="L2372" s="80">
        <v>0.56799999999999995</v>
      </c>
      <c r="M2372" s="80">
        <v>25</v>
      </c>
      <c r="N2372" s="80">
        <v>0.44</v>
      </c>
    </row>
    <row r="2373" spans="1:14" ht="15.75" customHeight="1">
      <c r="A2373" s="80" t="s">
        <v>42</v>
      </c>
      <c r="B2373" s="80" t="s">
        <v>447</v>
      </c>
      <c r="C2373" s="80">
        <v>39473588</v>
      </c>
      <c r="D2373" s="80">
        <v>39822325</v>
      </c>
      <c r="E2373" s="80">
        <v>348738</v>
      </c>
      <c r="F2373" s="80">
        <v>1186</v>
      </c>
      <c r="G2373" s="80">
        <v>743</v>
      </c>
      <c r="H2373" s="80">
        <v>443</v>
      </c>
      <c r="I2373" s="80">
        <v>0.374</v>
      </c>
      <c r="J2373" s="80" t="s">
        <v>439</v>
      </c>
      <c r="K2373" s="80">
        <v>97</v>
      </c>
      <c r="L2373" s="80">
        <v>0.443</v>
      </c>
      <c r="M2373" s="80">
        <v>38</v>
      </c>
      <c r="N2373" s="80">
        <v>0.71099999999999997</v>
      </c>
    </row>
    <row r="2374" spans="1:14" ht="15.75" customHeight="1">
      <c r="A2374" s="80" t="s">
        <v>42</v>
      </c>
      <c r="B2374" s="80" t="s">
        <v>447</v>
      </c>
      <c r="C2374" s="80">
        <v>39822327</v>
      </c>
      <c r="D2374" s="80">
        <v>40678269</v>
      </c>
      <c r="E2374" s="80">
        <v>855943</v>
      </c>
      <c r="F2374" s="80">
        <v>1132</v>
      </c>
      <c r="G2374" s="80">
        <v>247</v>
      </c>
      <c r="H2374" s="80">
        <v>885</v>
      </c>
      <c r="I2374" s="80">
        <v>0.78200000000000003</v>
      </c>
      <c r="J2374" s="80" t="s">
        <v>439</v>
      </c>
      <c r="K2374" s="80">
        <v>12</v>
      </c>
      <c r="L2374" s="80">
        <v>0.83299999999999996</v>
      </c>
      <c r="M2374" s="80">
        <v>49</v>
      </c>
      <c r="N2374" s="80">
        <v>0.32700000000000001</v>
      </c>
    </row>
    <row r="2375" spans="1:14" ht="15.75" customHeight="1">
      <c r="A2375" s="80" t="s">
        <v>42</v>
      </c>
      <c r="B2375" s="80" t="s">
        <v>447</v>
      </c>
      <c r="C2375" s="80">
        <v>40691369</v>
      </c>
      <c r="D2375" s="80">
        <v>40868523</v>
      </c>
      <c r="E2375" s="80">
        <v>177155</v>
      </c>
      <c r="F2375" s="80">
        <v>850</v>
      </c>
      <c r="G2375" s="80">
        <v>19</v>
      </c>
      <c r="H2375" s="80">
        <v>831</v>
      </c>
      <c r="I2375" s="80">
        <v>0.97799999999999998</v>
      </c>
      <c r="J2375" s="80" t="s">
        <v>440</v>
      </c>
      <c r="K2375" s="80">
        <v>0</v>
      </c>
      <c r="L2375" s="80" t="s">
        <v>201</v>
      </c>
      <c r="M2375" s="80">
        <v>30</v>
      </c>
      <c r="N2375" s="80">
        <v>0.5</v>
      </c>
    </row>
    <row r="2376" spans="1:14" ht="15.75" customHeight="1">
      <c r="A2376" s="80" t="s">
        <v>42</v>
      </c>
      <c r="B2376" s="80" t="s">
        <v>447</v>
      </c>
      <c r="C2376" s="80">
        <v>40868525</v>
      </c>
      <c r="D2376" s="80">
        <v>41128923</v>
      </c>
      <c r="E2376" s="80">
        <v>260399</v>
      </c>
      <c r="F2376" s="80">
        <v>5220</v>
      </c>
      <c r="G2376" s="80">
        <v>644</v>
      </c>
      <c r="H2376" s="80">
        <v>4576</v>
      </c>
      <c r="I2376" s="80">
        <v>0.877</v>
      </c>
      <c r="J2376" s="80" t="s">
        <v>440</v>
      </c>
      <c r="K2376" s="80">
        <v>333</v>
      </c>
      <c r="L2376" s="80">
        <v>0.89200000000000002</v>
      </c>
      <c r="M2376" s="80">
        <v>1475</v>
      </c>
      <c r="N2376" s="80">
        <v>0.30199999999999999</v>
      </c>
    </row>
    <row r="2377" spans="1:14" ht="15.75" customHeight="1">
      <c r="A2377" s="80" t="s">
        <v>42</v>
      </c>
      <c r="B2377" s="80" t="s">
        <v>447</v>
      </c>
      <c r="C2377" s="80">
        <v>41199924</v>
      </c>
      <c r="D2377" s="80">
        <v>41768332</v>
      </c>
      <c r="E2377" s="80">
        <v>568409</v>
      </c>
      <c r="F2377" s="80">
        <v>3854</v>
      </c>
      <c r="G2377" s="80">
        <v>1861</v>
      </c>
      <c r="H2377" s="80">
        <v>1993</v>
      </c>
      <c r="I2377" s="80">
        <v>0.51700000000000002</v>
      </c>
      <c r="J2377" s="80" t="s">
        <v>439</v>
      </c>
      <c r="K2377" s="80">
        <v>186</v>
      </c>
      <c r="L2377" s="80">
        <v>0.48899999999999999</v>
      </c>
      <c r="M2377" s="80">
        <v>217</v>
      </c>
      <c r="N2377" s="80">
        <v>0.35899999999999999</v>
      </c>
    </row>
    <row r="2378" spans="1:14" ht="15.75" customHeight="1">
      <c r="A2378" s="80" t="s">
        <v>42</v>
      </c>
      <c r="B2378" s="80" t="s">
        <v>447</v>
      </c>
      <c r="C2378" s="80">
        <v>41768334</v>
      </c>
      <c r="D2378" s="80">
        <v>42093866</v>
      </c>
      <c r="E2378" s="80">
        <v>325533</v>
      </c>
      <c r="F2378" s="80">
        <v>908</v>
      </c>
      <c r="G2378" s="80">
        <v>582</v>
      </c>
      <c r="H2378" s="80">
        <v>326</v>
      </c>
      <c r="I2378" s="80">
        <v>0.35899999999999999</v>
      </c>
      <c r="J2378" s="80" t="s">
        <v>439</v>
      </c>
      <c r="K2378" s="80">
        <v>43</v>
      </c>
      <c r="L2378" s="80">
        <v>1</v>
      </c>
      <c r="M2378" s="80">
        <v>55</v>
      </c>
      <c r="N2378" s="80">
        <v>1.7999999999999999E-2</v>
      </c>
    </row>
    <row r="2379" spans="1:14" ht="15.75" customHeight="1">
      <c r="A2379" s="80" t="s">
        <v>42</v>
      </c>
      <c r="B2379" s="80" t="s">
        <v>447</v>
      </c>
      <c r="C2379" s="80">
        <v>42233872</v>
      </c>
      <c r="D2379" s="80">
        <v>42273599</v>
      </c>
      <c r="E2379" s="80">
        <v>39728</v>
      </c>
      <c r="F2379" s="80">
        <v>588</v>
      </c>
      <c r="G2379" s="80">
        <v>390</v>
      </c>
      <c r="H2379" s="80">
        <v>198</v>
      </c>
      <c r="I2379" s="80">
        <v>0.33700000000000002</v>
      </c>
      <c r="J2379" s="80" t="s">
        <v>439</v>
      </c>
      <c r="K2379" s="80">
        <v>118</v>
      </c>
      <c r="L2379" s="80">
        <v>0.58499999999999996</v>
      </c>
      <c r="M2379" s="80">
        <v>47</v>
      </c>
      <c r="N2379" s="80">
        <v>0.53200000000000003</v>
      </c>
    </row>
    <row r="2380" spans="1:14" ht="15.75" customHeight="1">
      <c r="A2380" s="80" t="s">
        <v>42</v>
      </c>
      <c r="B2380" s="80" t="s">
        <v>447</v>
      </c>
      <c r="C2380" s="80">
        <v>42321112</v>
      </c>
      <c r="D2380" s="80">
        <v>42416141</v>
      </c>
      <c r="E2380" s="80">
        <v>95030</v>
      </c>
      <c r="F2380" s="80">
        <v>1300</v>
      </c>
      <c r="G2380" s="80">
        <v>817</v>
      </c>
      <c r="H2380" s="80">
        <v>483</v>
      </c>
      <c r="I2380" s="80">
        <v>0.372</v>
      </c>
      <c r="J2380" s="80" t="s">
        <v>439</v>
      </c>
      <c r="K2380" s="80">
        <v>286</v>
      </c>
      <c r="L2380" s="80">
        <v>0.39200000000000002</v>
      </c>
      <c r="M2380" s="80">
        <v>151</v>
      </c>
      <c r="N2380" s="80">
        <v>0</v>
      </c>
    </row>
    <row r="2381" spans="1:14" ht="15.75" customHeight="1">
      <c r="A2381" s="80" t="s">
        <v>42</v>
      </c>
      <c r="B2381" s="80" t="s">
        <v>447</v>
      </c>
      <c r="C2381" s="80">
        <v>42632195</v>
      </c>
      <c r="D2381" s="80">
        <v>42661718</v>
      </c>
      <c r="E2381" s="80">
        <v>29524</v>
      </c>
      <c r="F2381" s="80">
        <v>90</v>
      </c>
      <c r="G2381" s="80">
        <v>2</v>
      </c>
      <c r="H2381" s="80">
        <v>88</v>
      </c>
      <c r="I2381" s="80">
        <v>0.97799999999999998</v>
      </c>
      <c r="J2381" s="80" t="s">
        <v>440</v>
      </c>
      <c r="K2381" s="80">
        <v>0</v>
      </c>
      <c r="L2381" s="80" t="s">
        <v>201</v>
      </c>
      <c r="M2381" s="80">
        <v>0</v>
      </c>
      <c r="N2381" s="80" t="s">
        <v>201</v>
      </c>
    </row>
    <row r="2382" spans="1:14" ht="15.75" customHeight="1">
      <c r="A2382" s="80" t="s">
        <v>42</v>
      </c>
      <c r="B2382" s="80" t="s">
        <v>447</v>
      </c>
      <c r="C2382" s="80">
        <v>43175116</v>
      </c>
      <c r="D2382" s="80">
        <v>43189572</v>
      </c>
      <c r="E2382" s="80">
        <v>14457</v>
      </c>
      <c r="F2382" s="80">
        <v>307</v>
      </c>
      <c r="G2382" s="80">
        <v>243</v>
      </c>
      <c r="H2382" s="80">
        <v>64</v>
      </c>
      <c r="I2382" s="80">
        <v>0.20799999999999999</v>
      </c>
      <c r="J2382" s="80" t="s">
        <v>439</v>
      </c>
      <c r="K2382" s="80">
        <v>117</v>
      </c>
      <c r="L2382" s="80">
        <v>0.59</v>
      </c>
      <c r="M2382" s="80">
        <v>47</v>
      </c>
      <c r="N2382" s="80">
        <v>0</v>
      </c>
    </row>
    <row r="2383" spans="1:14" ht="15.75" customHeight="1">
      <c r="A2383" s="80" t="s">
        <v>42</v>
      </c>
      <c r="B2383" s="80" t="s">
        <v>447</v>
      </c>
      <c r="C2383" s="80">
        <v>60518635</v>
      </c>
      <c r="D2383" s="80">
        <v>60869743</v>
      </c>
      <c r="E2383" s="80">
        <v>351109</v>
      </c>
      <c r="F2383" s="80">
        <v>1322</v>
      </c>
      <c r="G2383" s="80">
        <v>72</v>
      </c>
      <c r="H2383" s="80">
        <v>1250</v>
      </c>
      <c r="I2383" s="80">
        <v>0.94599999999999995</v>
      </c>
      <c r="J2383" s="80" t="s">
        <v>440</v>
      </c>
      <c r="K2383" s="80">
        <v>16</v>
      </c>
      <c r="L2383" s="80">
        <v>0.875</v>
      </c>
      <c r="M2383" s="80">
        <v>68</v>
      </c>
      <c r="N2383" s="80">
        <v>0.38200000000000001</v>
      </c>
    </row>
    <row r="2384" spans="1:14" ht="15.75" customHeight="1">
      <c r="A2384" s="80" t="s">
        <v>42</v>
      </c>
      <c r="B2384" s="80" t="s">
        <v>447</v>
      </c>
      <c r="C2384" s="80">
        <v>61128340</v>
      </c>
      <c r="D2384" s="80">
        <v>61231967</v>
      </c>
      <c r="E2384" s="80">
        <v>103628</v>
      </c>
      <c r="F2384" s="80">
        <v>274</v>
      </c>
      <c r="G2384" s="80">
        <v>101</v>
      </c>
      <c r="H2384" s="80">
        <v>173</v>
      </c>
      <c r="I2384" s="80">
        <v>0.63100000000000001</v>
      </c>
      <c r="J2384" s="80" t="s">
        <v>439</v>
      </c>
      <c r="K2384" s="80">
        <v>6</v>
      </c>
      <c r="L2384" s="80">
        <v>0</v>
      </c>
      <c r="M2384" s="80">
        <v>3</v>
      </c>
      <c r="N2384" s="80">
        <v>0.66700000000000004</v>
      </c>
    </row>
    <row r="2385" spans="1:14" ht="15.75" customHeight="1">
      <c r="A2385" s="80" t="s">
        <v>42</v>
      </c>
      <c r="B2385" s="80" t="s">
        <v>447</v>
      </c>
      <c r="C2385" s="80">
        <v>61281966</v>
      </c>
      <c r="D2385" s="80">
        <v>61468809</v>
      </c>
      <c r="E2385" s="80">
        <v>186844</v>
      </c>
      <c r="F2385" s="80">
        <v>159</v>
      </c>
      <c r="G2385" s="80">
        <v>9</v>
      </c>
      <c r="H2385" s="80">
        <v>150</v>
      </c>
      <c r="I2385" s="80">
        <v>0.94299999999999995</v>
      </c>
      <c r="J2385" s="80" t="s">
        <v>440</v>
      </c>
      <c r="K2385" s="80">
        <v>0</v>
      </c>
      <c r="L2385" s="80" t="s">
        <v>201</v>
      </c>
      <c r="M2385" s="80">
        <v>0</v>
      </c>
      <c r="N2385" s="80" t="s">
        <v>201</v>
      </c>
    </row>
    <row r="2386" spans="1:14" ht="15.75" customHeight="1">
      <c r="A2386" s="80" t="s">
        <v>42</v>
      </c>
      <c r="B2386" s="80" t="s">
        <v>447</v>
      </c>
      <c r="C2386" s="80">
        <v>61785368</v>
      </c>
      <c r="D2386" s="80">
        <v>62149739</v>
      </c>
      <c r="E2386" s="80">
        <v>364372</v>
      </c>
      <c r="F2386" s="80">
        <v>870</v>
      </c>
      <c r="G2386" s="80">
        <v>206</v>
      </c>
      <c r="H2386" s="80">
        <v>664</v>
      </c>
      <c r="I2386" s="80">
        <v>0.76300000000000001</v>
      </c>
      <c r="J2386" s="80" t="s">
        <v>439</v>
      </c>
      <c r="K2386" s="80">
        <v>10</v>
      </c>
      <c r="L2386" s="80">
        <v>0.6</v>
      </c>
      <c r="M2386" s="80">
        <v>48</v>
      </c>
      <c r="N2386" s="80">
        <v>0.5</v>
      </c>
    </row>
    <row r="2387" spans="1:14" ht="15.75" customHeight="1">
      <c r="A2387" s="80" t="s">
        <v>42</v>
      </c>
      <c r="B2387" s="80" t="s">
        <v>447</v>
      </c>
      <c r="C2387" s="80">
        <v>62249738</v>
      </c>
      <c r="D2387" s="80">
        <v>62748833</v>
      </c>
      <c r="E2387" s="80">
        <v>499096</v>
      </c>
      <c r="F2387" s="80">
        <v>1106</v>
      </c>
      <c r="G2387" s="80">
        <v>500</v>
      </c>
      <c r="H2387" s="80">
        <v>606</v>
      </c>
      <c r="I2387" s="80">
        <v>0.54800000000000004</v>
      </c>
      <c r="J2387" s="80" t="s">
        <v>439</v>
      </c>
      <c r="K2387" s="80">
        <v>254</v>
      </c>
      <c r="L2387" s="80">
        <v>8.0000000000000002E-3</v>
      </c>
      <c r="M2387" s="80">
        <v>246</v>
      </c>
      <c r="N2387" s="80">
        <v>2.8000000000000001E-2</v>
      </c>
    </row>
    <row r="2388" spans="1:14" ht="15.75" customHeight="1">
      <c r="A2388" s="80" t="s">
        <v>42</v>
      </c>
      <c r="B2388" s="80" t="s">
        <v>447</v>
      </c>
      <c r="C2388" s="80">
        <v>62798832</v>
      </c>
      <c r="D2388" s="80">
        <v>63202863</v>
      </c>
      <c r="E2388" s="80">
        <v>404032</v>
      </c>
      <c r="F2388" s="80">
        <v>2824</v>
      </c>
      <c r="G2388" s="80">
        <v>1036</v>
      </c>
      <c r="H2388" s="80">
        <v>1788</v>
      </c>
      <c r="I2388" s="80">
        <v>0.63300000000000001</v>
      </c>
      <c r="J2388" s="80" t="s">
        <v>439</v>
      </c>
      <c r="K2388" s="80">
        <v>64</v>
      </c>
      <c r="L2388" s="80">
        <v>0.45300000000000001</v>
      </c>
      <c r="M2388" s="80">
        <v>155</v>
      </c>
      <c r="N2388" s="80">
        <v>0.503</v>
      </c>
    </row>
    <row r="2389" spans="1:14" ht="15.75" customHeight="1">
      <c r="A2389" s="80" t="s">
        <v>42</v>
      </c>
      <c r="B2389" s="80" t="s">
        <v>447</v>
      </c>
      <c r="C2389" s="80">
        <v>63252862</v>
      </c>
      <c r="D2389" s="80">
        <v>63492265</v>
      </c>
      <c r="E2389" s="80">
        <v>239404</v>
      </c>
      <c r="F2389" s="80">
        <v>869</v>
      </c>
      <c r="G2389" s="80">
        <v>408</v>
      </c>
      <c r="H2389" s="80">
        <v>461</v>
      </c>
      <c r="I2389" s="80">
        <v>0.53</v>
      </c>
      <c r="J2389" s="80" t="s">
        <v>439</v>
      </c>
      <c r="K2389" s="80">
        <v>27</v>
      </c>
      <c r="L2389" s="80">
        <v>0.85199999999999998</v>
      </c>
      <c r="M2389" s="80">
        <v>29</v>
      </c>
      <c r="N2389" s="80">
        <v>0</v>
      </c>
    </row>
    <row r="2390" spans="1:14" ht="15.75" customHeight="1">
      <c r="A2390" s="80" t="s">
        <v>42</v>
      </c>
      <c r="B2390" s="80" t="s">
        <v>447</v>
      </c>
      <c r="C2390" s="80">
        <v>63542264</v>
      </c>
      <c r="D2390" s="80">
        <v>63777033</v>
      </c>
      <c r="E2390" s="80">
        <v>234770</v>
      </c>
      <c r="F2390" s="80">
        <v>1870</v>
      </c>
      <c r="G2390" s="80">
        <v>82</v>
      </c>
      <c r="H2390" s="80">
        <v>1788</v>
      </c>
      <c r="I2390" s="80">
        <v>0.95599999999999996</v>
      </c>
      <c r="J2390" s="80" t="s">
        <v>440</v>
      </c>
      <c r="K2390" s="80">
        <v>9</v>
      </c>
      <c r="L2390" s="80">
        <v>0.222</v>
      </c>
      <c r="M2390" s="80">
        <v>86</v>
      </c>
      <c r="N2390" s="80">
        <v>0.55800000000000005</v>
      </c>
    </row>
    <row r="2391" spans="1:14" ht="15.75" customHeight="1">
      <c r="A2391" s="80" t="s">
        <v>42</v>
      </c>
      <c r="B2391" s="80" t="s">
        <v>447</v>
      </c>
      <c r="C2391" s="80">
        <v>63784194</v>
      </c>
      <c r="D2391" s="80">
        <v>63836260</v>
      </c>
      <c r="E2391" s="80">
        <v>52067</v>
      </c>
      <c r="F2391" s="80">
        <v>1469</v>
      </c>
      <c r="G2391" s="80">
        <v>485</v>
      </c>
      <c r="H2391" s="80">
        <v>984</v>
      </c>
      <c r="I2391" s="80">
        <v>0.67</v>
      </c>
      <c r="J2391" s="80" t="s">
        <v>439</v>
      </c>
      <c r="K2391" s="80">
        <v>244</v>
      </c>
      <c r="L2391" s="80">
        <v>0.52</v>
      </c>
      <c r="M2391" s="80">
        <v>394</v>
      </c>
      <c r="N2391" s="80">
        <v>0.56299999999999994</v>
      </c>
    </row>
    <row r="2392" spans="1:14" ht="15.75" customHeight="1">
      <c r="A2392" s="80" t="s">
        <v>42</v>
      </c>
      <c r="B2392" s="80" t="s">
        <v>447</v>
      </c>
      <c r="C2392" s="80">
        <v>63836660</v>
      </c>
      <c r="D2392" s="80">
        <v>63918448</v>
      </c>
      <c r="E2392" s="80">
        <v>81789</v>
      </c>
      <c r="F2392" s="80">
        <v>1001</v>
      </c>
      <c r="G2392" s="80">
        <v>116</v>
      </c>
      <c r="H2392" s="80">
        <v>885</v>
      </c>
      <c r="I2392" s="80">
        <v>0.88400000000000001</v>
      </c>
      <c r="J2392" s="80" t="s">
        <v>440</v>
      </c>
      <c r="K2392" s="80">
        <v>20</v>
      </c>
      <c r="L2392" s="80">
        <v>0.05</v>
      </c>
      <c r="M2392" s="80">
        <v>62</v>
      </c>
      <c r="N2392" s="80">
        <v>0.61299999999999999</v>
      </c>
    </row>
    <row r="2393" spans="1:14" ht="15.75" customHeight="1">
      <c r="A2393" s="80" t="s">
        <v>42</v>
      </c>
      <c r="B2393" s="80" t="s">
        <v>447</v>
      </c>
      <c r="C2393" s="80">
        <v>63968447</v>
      </c>
      <c r="D2393" s="80">
        <v>64135014</v>
      </c>
      <c r="E2393" s="80">
        <v>166568</v>
      </c>
      <c r="F2393" s="80">
        <v>1740</v>
      </c>
      <c r="G2393" s="80">
        <v>94</v>
      </c>
      <c r="H2393" s="80">
        <v>1646</v>
      </c>
      <c r="I2393" s="80">
        <v>0.94599999999999995</v>
      </c>
      <c r="J2393" s="80" t="s">
        <v>440</v>
      </c>
      <c r="K2393" s="80">
        <v>4</v>
      </c>
      <c r="L2393" s="80">
        <v>1</v>
      </c>
      <c r="M2393" s="80">
        <v>124</v>
      </c>
      <c r="N2393" s="80">
        <v>0.44400000000000001</v>
      </c>
    </row>
    <row r="2394" spans="1:14" ht="15.75" customHeight="1">
      <c r="A2394" s="80" t="s">
        <v>42</v>
      </c>
      <c r="B2394" s="80" t="s">
        <v>447</v>
      </c>
      <c r="C2394" s="80">
        <v>64315162</v>
      </c>
      <c r="D2394" s="80">
        <v>64712634</v>
      </c>
      <c r="E2394" s="80">
        <v>397473</v>
      </c>
      <c r="F2394" s="80">
        <v>913</v>
      </c>
      <c r="G2394" s="80">
        <v>197</v>
      </c>
      <c r="H2394" s="80">
        <v>716</v>
      </c>
      <c r="I2394" s="80">
        <v>0.78400000000000003</v>
      </c>
      <c r="J2394" s="80" t="s">
        <v>439</v>
      </c>
      <c r="K2394" s="80">
        <v>7</v>
      </c>
      <c r="L2394" s="80">
        <v>0.28599999999999998</v>
      </c>
      <c r="M2394" s="80">
        <v>62</v>
      </c>
      <c r="N2394" s="80">
        <v>0.64500000000000002</v>
      </c>
    </row>
    <row r="2395" spans="1:14" ht="15.75" customHeight="1">
      <c r="A2395" s="80" t="s">
        <v>42</v>
      </c>
      <c r="B2395" s="80" t="s">
        <v>447</v>
      </c>
      <c r="C2395" s="80">
        <v>64724183</v>
      </c>
      <c r="D2395" s="80">
        <v>65325124</v>
      </c>
      <c r="E2395" s="80">
        <v>600942</v>
      </c>
      <c r="F2395" s="80">
        <v>1189</v>
      </c>
      <c r="G2395" s="80">
        <v>291</v>
      </c>
      <c r="H2395" s="80">
        <v>898</v>
      </c>
      <c r="I2395" s="80">
        <v>0.755</v>
      </c>
      <c r="J2395" s="80" t="s">
        <v>439</v>
      </c>
      <c r="K2395" s="80">
        <v>2</v>
      </c>
      <c r="L2395" s="80">
        <v>0.5</v>
      </c>
      <c r="M2395" s="80">
        <v>16</v>
      </c>
      <c r="N2395" s="80">
        <v>0.125</v>
      </c>
    </row>
    <row r="2396" spans="1:14" ht="15.75" customHeight="1">
      <c r="A2396" s="80" t="s">
        <v>42</v>
      </c>
      <c r="B2396" s="80" t="s">
        <v>447</v>
      </c>
      <c r="C2396" s="80">
        <v>65645191</v>
      </c>
      <c r="D2396" s="80">
        <v>66183068</v>
      </c>
      <c r="E2396" s="80">
        <v>537878</v>
      </c>
      <c r="F2396" s="80">
        <v>1295</v>
      </c>
      <c r="G2396" s="80">
        <v>961</v>
      </c>
      <c r="H2396" s="80">
        <v>334</v>
      </c>
      <c r="I2396" s="80">
        <v>0.25800000000000001</v>
      </c>
      <c r="J2396" s="80" t="s">
        <v>439</v>
      </c>
      <c r="K2396" s="80">
        <v>99</v>
      </c>
      <c r="L2396" s="80">
        <v>0.44400000000000001</v>
      </c>
      <c r="M2396" s="80">
        <v>47</v>
      </c>
      <c r="N2396" s="80">
        <v>0.872</v>
      </c>
    </row>
    <row r="2397" spans="1:14" ht="15.75" customHeight="1">
      <c r="A2397" s="80" t="s">
        <v>42</v>
      </c>
      <c r="B2397" s="80" t="s">
        <v>447</v>
      </c>
      <c r="C2397" s="80">
        <v>66352225</v>
      </c>
      <c r="D2397" s="80">
        <v>66391388</v>
      </c>
      <c r="E2397" s="80">
        <v>39164</v>
      </c>
      <c r="F2397" s="80">
        <v>65</v>
      </c>
      <c r="G2397" s="80">
        <v>36</v>
      </c>
      <c r="H2397" s="80">
        <v>29</v>
      </c>
      <c r="I2397" s="80">
        <v>0.44600000000000001</v>
      </c>
      <c r="J2397" s="80" t="s">
        <v>439</v>
      </c>
      <c r="K2397" s="80">
        <v>5</v>
      </c>
      <c r="L2397" s="80">
        <v>1</v>
      </c>
      <c r="M2397" s="80">
        <v>2</v>
      </c>
      <c r="N2397" s="80">
        <v>0</v>
      </c>
    </row>
    <row r="2398" spans="1:14" ht="15.75" customHeight="1">
      <c r="A2398" s="80" t="s">
        <v>42</v>
      </c>
      <c r="B2398" s="80" t="s">
        <v>447</v>
      </c>
      <c r="C2398" s="80">
        <v>66591387</v>
      </c>
      <c r="D2398" s="80">
        <v>67920553</v>
      </c>
      <c r="E2398" s="80">
        <v>1329167</v>
      </c>
      <c r="F2398" s="80">
        <v>3941</v>
      </c>
      <c r="G2398" s="80">
        <v>3195</v>
      </c>
      <c r="H2398" s="80">
        <v>746</v>
      </c>
      <c r="I2398" s="80">
        <v>0.189</v>
      </c>
      <c r="J2398" s="80" t="s">
        <v>439</v>
      </c>
      <c r="K2398" s="80">
        <v>477</v>
      </c>
      <c r="L2398" s="80">
        <v>0.48199999999999998</v>
      </c>
      <c r="M2398" s="80">
        <v>78</v>
      </c>
      <c r="N2398" s="80">
        <v>0.5</v>
      </c>
    </row>
    <row r="2399" spans="1:14" ht="15.75" customHeight="1">
      <c r="A2399" s="80" t="s">
        <v>42</v>
      </c>
      <c r="B2399" s="80" t="s">
        <v>447</v>
      </c>
      <c r="C2399" s="80">
        <v>123979132</v>
      </c>
      <c r="D2399" s="80">
        <v>123993326</v>
      </c>
      <c r="E2399" s="80">
        <v>14195</v>
      </c>
      <c r="F2399" s="80">
        <v>255</v>
      </c>
      <c r="G2399" s="80">
        <v>115</v>
      </c>
      <c r="H2399" s="80">
        <v>140</v>
      </c>
      <c r="I2399" s="80">
        <v>0.54900000000000004</v>
      </c>
      <c r="J2399" s="80" t="s">
        <v>439</v>
      </c>
      <c r="K2399" s="80">
        <v>39</v>
      </c>
      <c r="L2399" s="80">
        <v>1</v>
      </c>
      <c r="M2399" s="80">
        <v>45</v>
      </c>
      <c r="N2399" s="80">
        <v>2.1999999999999999E-2</v>
      </c>
    </row>
    <row r="2400" spans="1:14" ht="15.75" customHeight="1">
      <c r="A2400" s="80" t="s">
        <v>42</v>
      </c>
      <c r="B2400" s="80" t="s">
        <v>448</v>
      </c>
      <c r="C2400" s="80">
        <v>37105154</v>
      </c>
      <c r="D2400" s="80">
        <v>37113528</v>
      </c>
      <c r="E2400" s="80">
        <v>8375</v>
      </c>
      <c r="F2400" s="80">
        <v>119</v>
      </c>
      <c r="G2400" s="80">
        <v>8</v>
      </c>
      <c r="H2400" s="80">
        <v>111</v>
      </c>
      <c r="I2400" s="80">
        <v>0.93300000000000005</v>
      </c>
      <c r="J2400" s="80" t="s">
        <v>440</v>
      </c>
      <c r="K2400" s="80">
        <v>0</v>
      </c>
      <c r="L2400" s="80" t="s">
        <v>201</v>
      </c>
      <c r="M2400" s="80">
        <v>3</v>
      </c>
      <c r="N2400" s="80">
        <v>0.33300000000000002</v>
      </c>
    </row>
    <row r="2401" spans="1:14" ht="15.75" customHeight="1">
      <c r="A2401" s="80" t="s">
        <v>42</v>
      </c>
      <c r="B2401" s="80" t="s">
        <v>448</v>
      </c>
      <c r="C2401" s="80">
        <v>38901868</v>
      </c>
      <c r="D2401" s="80">
        <v>38920239</v>
      </c>
      <c r="E2401" s="80">
        <v>18372</v>
      </c>
      <c r="F2401" s="80">
        <v>895</v>
      </c>
      <c r="G2401" s="80">
        <v>532</v>
      </c>
      <c r="H2401" s="80">
        <v>363</v>
      </c>
      <c r="I2401" s="80">
        <v>0.40600000000000003</v>
      </c>
      <c r="J2401" s="80" t="s">
        <v>439</v>
      </c>
      <c r="K2401" s="80">
        <v>26</v>
      </c>
      <c r="L2401" s="80">
        <v>0.61499999999999999</v>
      </c>
      <c r="M2401" s="80">
        <v>11</v>
      </c>
      <c r="N2401" s="80">
        <v>0.72699999999999998</v>
      </c>
    </row>
    <row r="2402" spans="1:14" ht="15.75" customHeight="1">
      <c r="A2402" s="80" t="s">
        <v>42</v>
      </c>
      <c r="B2402" s="80" t="s">
        <v>448</v>
      </c>
      <c r="C2402" s="80">
        <v>38942612</v>
      </c>
      <c r="D2402" s="80">
        <v>38966688</v>
      </c>
      <c r="E2402" s="80">
        <v>24077</v>
      </c>
      <c r="F2402" s="80">
        <v>413</v>
      </c>
      <c r="G2402" s="80">
        <v>317</v>
      </c>
      <c r="H2402" s="80">
        <v>96</v>
      </c>
      <c r="I2402" s="80">
        <v>0.23200000000000001</v>
      </c>
      <c r="J2402" s="80" t="s">
        <v>439</v>
      </c>
      <c r="K2402" s="80">
        <v>159</v>
      </c>
      <c r="L2402" s="80">
        <v>0.70399999999999996</v>
      </c>
      <c r="M2402" s="80">
        <v>74</v>
      </c>
      <c r="N2402" s="80">
        <v>0.14899999999999999</v>
      </c>
    </row>
    <row r="2403" spans="1:14" ht="15.75" customHeight="1">
      <c r="A2403" s="80" t="s">
        <v>42</v>
      </c>
      <c r="B2403" s="80" t="s">
        <v>448</v>
      </c>
      <c r="C2403" s="80">
        <v>41843713</v>
      </c>
      <c r="D2403" s="80">
        <v>41916266</v>
      </c>
      <c r="E2403" s="80">
        <v>72554</v>
      </c>
      <c r="F2403" s="80">
        <v>18783</v>
      </c>
      <c r="G2403" s="80">
        <v>11816</v>
      </c>
      <c r="H2403" s="80">
        <v>6967</v>
      </c>
      <c r="I2403" s="80">
        <v>0.371</v>
      </c>
      <c r="J2403" s="80" t="s">
        <v>439</v>
      </c>
      <c r="K2403" s="80">
        <v>1234</v>
      </c>
      <c r="L2403" s="80">
        <v>0.49399999999999999</v>
      </c>
      <c r="M2403" s="80">
        <v>771</v>
      </c>
      <c r="N2403" s="80">
        <v>0.20899999999999999</v>
      </c>
    </row>
    <row r="2404" spans="1:14" ht="15.75" customHeight="1">
      <c r="A2404" s="80" t="s">
        <v>42</v>
      </c>
      <c r="B2404" s="80" t="s">
        <v>448</v>
      </c>
      <c r="C2404" s="80">
        <v>46372318</v>
      </c>
      <c r="D2404" s="80">
        <v>47467223</v>
      </c>
      <c r="E2404" s="80">
        <v>1094906</v>
      </c>
      <c r="F2404" s="80">
        <v>17541</v>
      </c>
      <c r="G2404" s="80">
        <v>7867</v>
      </c>
      <c r="H2404" s="80">
        <v>9674</v>
      </c>
      <c r="I2404" s="80">
        <v>0.55200000000000005</v>
      </c>
      <c r="J2404" s="80" t="s">
        <v>439</v>
      </c>
      <c r="K2404" s="80">
        <v>1154</v>
      </c>
      <c r="L2404" s="80">
        <v>0.98499999999999999</v>
      </c>
      <c r="M2404" s="80">
        <v>1555</v>
      </c>
      <c r="N2404" s="80">
        <v>0.13300000000000001</v>
      </c>
    </row>
    <row r="2405" spans="1:14" ht="15.75" customHeight="1">
      <c r="A2405" s="80" t="s">
        <v>42</v>
      </c>
      <c r="B2405" s="80" t="s">
        <v>448</v>
      </c>
      <c r="C2405" s="80">
        <v>55007488</v>
      </c>
      <c r="D2405" s="80">
        <v>55013651</v>
      </c>
      <c r="E2405" s="80">
        <v>6164</v>
      </c>
      <c r="F2405" s="80">
        <v>49</v>
      </c>
      <c r="G2405" s="80">
        <v>48</v>
      </c>
      <c r="H2405" s="80">
        <v>1</v>
      </c>
      <c r="I2405" s="80">
        <v>0.02</v>
      </c>
      <c r="J2405" s="80" t="s">
        <v>201</v>
      </c>
      <c r="K2405" s="80">
        <v>1</v>
      </c>
      <c r="L2405" s="80">
        <v>0</v>
      </c>
      <c r="M2405" s="80">
        <v>0</v>
      </c>
      <c r="N2405" s="80" t="s">
        <v>201</v>
      </c>
    </row>
    <row r="2406" spans="1:14" ht="15.75" customHeight="1">
      <c r="A2406" s="80" t="s">
        <v>42</v>
      </c>
      <c r="B2406" s="80" t="s">
        <v>448</v>
      </c>
      <c r="C2406" s="80">
        <v>87238107</v>
      </c>
      <c r="D2406" s="80">
        <v>87298830</v>
      </c>
      <c r="E2406" s="80">
        <v>60724</v>
      </c>
      <c r="F2406" s="80">
        <v>398</v>
      </c>
      <c r="G2406" s="80">
        <v>235</v>
      </c>
      <c r="H2406" s="80">
        <v>163</v>
      </c>
      <c r="I2406" s="80">
        <v>0.41</v>
      </c>
      <c r="J2406" s="80" t="s">
        <v>439</v>
      </c>
      <c r="K2406" s="80">
        <v>37</v>
      </c>
      <c r="L2406" s="80">
        <v>0.432</v>
      </c>
      <c r="M2406" s="80">
        <v>25</v>
      </c>
      <c r="N2406" s="80">
        <v>0.04</v>
      </c>
    </row>
    <row r="2407" spans="1:14" ht="15.75" customHeight="1">
      <c r="A2407" s="80" t="s">
        <v>42</v>
      </c>
      <c r="B2407" s="80" t="s">
        <v>448</v>
      </c>
      <c r="C2407" s="80">
        <v>87438086</v>
      </c>
      <c r="D2407" s="80">
        <v>87474115</v>
      </c>
      <c r="E2407" s="80">
        <v>36030</v>
      </c>
      <c r="F2407" s="80">
        <v>176</v>
      </c>
      <c r="G2407" s="80">
        <v>91</v>
      </c>
      <c r="H2407" s="80">
        <v>85</v>
      </c>
      <c r="I2407" s="80">
        <v>0.48299999999999998</v>
      </c>
      <c r="J2407" s="80" t="s">
        <v>439</v>
      </c>
      <c r="K2407" s="80">
        <v>10</v>
      </c>
      <c r="L2407" s="80">
        <v>0.6</v>
      </c>
      <c r="M2407" s="80">
        <v>2</v>
      </c>
      <c r="N2407" s="80">
        <v>1</v>
      </c>
    </row>
    <row r="2408" spans="1:14" ht="15.75" customHeight="1">
      <c r="A2408" s="80" t="s">
        <v>42</v>
      </c>
      <c r="B2408" s="80" t="s">
        <v>448</v>
      </c>
      <c r="C2408" s="80">
        <v>91443234</v>
      </c>
      <c r="D2408" s="80">
        <v>91446667</v>
      </c>
      <c r="E2408" s="80">
        <v>3434</v>
      </c>
      <c r="F2408" s="80">
        <v>43</v>
      </c>
      <c r="G2408" s="80">
        <v>2</v>
      </c>
      <c r="H2408" s="80">
        <v>41</v>
      </c>
      <c r="I2408" s="80">
        <v>0.95299999999999996</v>
      </c>
      <c r="J2408" s="80" t="s">
        <v>201</v>
      </c>
      <c r="K2408" s="80">
        <v>0</v>
      </c>
      <c r="L2408" s="80" t="s">
        <v>201</v>
      </c>
      <c r="M2408" s="80">
        <v>4</v>
      </c>
      <c r="N2408" s="80">
        <v>0.25</v>
      </c>
    </row>
    <row r="2409" spans="1:14" ht="15.75" customHeight="1">
      <c r="A2409" s="80" t="s">
        <v>42</v>
      </c>
      <c r="B2409" s="80" t="s">
        <v>448</v>
      </c>
      <c r="C2409" s="80">
        <v>103250876</v>
      </c>
      <c r="D2409" s="80">
        <v>103251323</v>
      </c>
      <c r="E2409" s="80">
        <v>448</v>
      </c>
      <c r="F2409" s="80">
        <v>20</v>
      </c>
      <c r="G2409" s="80">
        <v>18</v>
      </c>
      <c r="H2409" s="80">
        <v>2</v>
      </c>
      <c r="I2409" s="80">
        <v>0.1</v>
      </c>
      <c r="J2409" s="80" t="s">
        <v>201</v>
      </c>
      <c r="K2409" s="80">
        <v>0</v>
      </c>
      <c r="L2409" s="80" t="s">
        <v>201</v>
      </c>
      <c r="M2409" s="80">
        <v>0</v>
      </c>
      <c r="N2409" s="80" t="s">
        <v>201</v>
      </c>
    </row>
    <row r="2410" spans="1:14" ht="15.75" customHeight="1">
      <c r="A2410" s="80" t="s">
        <v>42</v>
      </c>
      <c r="B2410" s="80" t="s">
        <v>448</v>
      </c>
      <c r="C2410" s="80">
        <v>125886142</v>
      </c>
      <c r="D2410" s="80">
        <v>125909392</v>
      </c>
      <c r="E2410" s="80">
        <v>23251</v>
      </c>
      <c r="F2410" s="80">
        <v>444</v>
      </c>
      <c r="G2410" s="80">
        <v>368</v>
      </c>
      <c r="H2410" s="80">
        <v>76</v>
      </c>
      <c r="I2410" s="80">
        <v>0.17100000000000001</v>
      </c>
      <c r="J2410" s="80" t="s">
        <v>439</v>
      </c>
      <c r="K2410" s="80">
        <v>54</v>
      </c>
      <c r="L2410" s="80">
        <v>0.51900000000000002</v>
      </c>
      <c r="M2410" s="80">
        <v>24</v>
      </c>
      <c r="N2410" s="80">
        <v>0.25</v>
      </c>
    </row>
    <row r="2411" spans="1:14" ht="15.75" customHeight="1">
      <c r="A2411" s="80" t="s">
        <v>42</v>
      </c>
      <c r="B2411" s="80" t="s">
        <v>448</v>
      </c>
      <c r="C2411" s="80">
        <v>133687141</v>
      </c>
      <c r="D2411" s="80">
        <v>133690467</v>
      </c>
      <c r="E2411" s="80">
        <v>3327</v>
      </c>
      <c r="F2411" s="80">
        <v>1821</v>
      </c>
      <c r="G2411" s="80">
        <v>990</v>
      </c>
      <c r="H2411" s="80">
        <v>831</v>
      </c>
      <c r="I2411" s="80">
        <v>0.45600000000000002</v>
      </c>
      <c r="J2411" s="80" t="s">
        <v>439</v>
      </c>
      <c r="K2411" s="80">
        <v>313</v>
      </c>
      <c r="L2411" s="80">
        <v>0.49199999999999999</v>
      </c>
      <c r="M2411" s="80">
        <v>240</v>
      </c>
      <c r="N2411" s="80">
        <v>0.629</v>
      </c>
    </row>
    <row r="2412" spans="1:14" ht="15.75" customHeight="1">
      <c r="A2412" s="80" t="s">
        <v>42</v>
      </c>
      <c r="B2412" s="80" t="s">
        <v>449</v>
      </c>
      <c r="C2412" s="80">
        <v>311349</v>
      </c>
      <c r="D2412" s="80">
        <v>319319</v>
      </c>
      <c r="E2412" s="80">
        <v>7971</v>
      </c>
      <c r="F2412" s="80">
        <v>159</v>
      </c>
      <c r="G2412" s="80">
        <v>23</v>
      </c>
      <c r="H2412" s="80">
        <v>136</v>
      </c>
      <c r="I2412" s="80">
        <v>0.85499999999999998</v>
      </c>
      <c r="J2412" s="80" t="s">
        <v>440</v>
      </c>
      <c r="K2412" s="80">
        <v>2</v>
      </c>
      <c r="L2412" s="80">
        <v>0</v>
      </c>
      <c r="M2412" s="80">
        <v>29</v>
      </c>
      <c r="N2412" s="80">
        <v>0.379</v>
      </c>
    </row>
    <row r="2413" spans="1:14" ht="15.75" customHeight="1">
      <c r="A2413" s="80" t="s">
        <v>42</v>
      </c>
      <c r="B2413" s="80" t="s">
        <v>449</v>
      </c>
      <c r="C2413" s="80">
        <v>1894045</v>
      </c>
      <c r="D2413" s="80">
        <v>1915665</v>
      </c>
      <c r="E2413" s="80">
        <v>21621</v>
      </c>
      <c r="F2413" s="80">
        <v>359</v>
      </c>
      <c r="G2413" s="80">
        <v>4</v>
      </c>
      <c r="H2413" s="80">
        <v>355</v>
      </c>
      <c r="I2413" s="80">
        <v>0.98899999999999999</v>
      </c>
      <c r="J2413" s="80" t="s">
        <v>440</v>
      </c>
      <c r="K2413" s="80">
        <v>0</v>
      </c>
      <c r="L2413" s="80" t="s">
        <v>201</v>
      </c>
      <c r="M2413" s="80">
        <v>38</v>
      </c>
      <c r="N2413" s="80">
        <v>0.42099999999999999</v>
      </c>
    </row>
    <row r="2414" spans="1:14" ht="15.75" customHeight="1">
      <c r="A2414" s="80" t="s">
        <v>42</v>
      </c>
      <c r="B2414" s="80" t="s">
        <v>449</v>
      </c>
      <c r="C2414" s="80">
        <v>4274130</v>
      </c>
      <c r="D2414" s="80">
        <v>4292550</v>
      </c>
      <c r="E2414" s="80">
        <v>18421</v>
      </c>
      <c r="F2414" s="80">
        <v>212</v>
      </c>
      <c r="G2414" s="80">
        <v>26</v>
      </c>
      <c r="H2414" s="80">
        <v>186</v>
      </c>
      <c r="I2414" s="80">
        <v>0.877</v>
      </c>
      <c r="J2414" s="80" t="s">
        <v>440</v>
      </c>
      <c r="K2414" s="80">
        <v>5</v>
      </c>
      <c r="L2414" s="80">
        <v>1</v>
      </c>
      <c r="M2414" s="80">
        <v>34</v>
      </c>
      <c r="N2414" s="80">
        <v>0.5</v>
      </c>
    </row>
    <row r="2415" spans="1:14" ht="15.75" customHeight="1">
      <c r="A2415" s="80" t="s">
        <v>42</v>
      </c>
      <c r="B2415" s="80" t="s">
        <v>449</v>
      </c>
      <c r="C2415" s="80">
        <v>49710944</v>
      </c>
      <c r="D2415" s="80">
        <v>49728264</v>
      </c>
      <c r="E2415" s="80">
        <v>17321</v>
      </c>
      <c r="F2415" s="80">
        <v>190</v>
      </c>
      <c r="G2415" s="80">
        <v>28</v>
      </c>
      <c r="H2415" s="80">
        <v>162</v>
      </c>
      <c r="I2415" s="80">
        <v>0.85299999999999998</v>
      </c>
      <c r="J2415" s="80" t="s">
        <v>440</v>
      </c>
      <c r="K2415" s="80">
        <v>8</v>
      </c>
      <c r="L2415" s="80">
        <v>0.75</v>
      </c>
      <c r="M2415" s="80">
        <v>45</v>
      </c>
      <c r="N2415" s="80">
        <v>0.57799999999999996</v>
      </c>
    </row>
    <row r="2416" spans="1:14" ht="15.75" customHeight="1">
      <c r="A2416" s="80" t="s">
        <v>42</v>
      </c>
      <c r="B2416" s="80" t="s">
        <v>449</v>
      </c>
      <c r="C2416" s="80">
        <v>62095373</v>
      </c>
      <c r="D2416" s="80">
        <v>62101049</v>
      </c>
      <c r="E2416" s="80">
        <v>5677</v>
      </c>
      <c r="F2416" s="80">
        <v>24</v>
      </c>
      <c r="G2416" s="80">
        <v>3</v>
      </c>
      <c r="H2416" s="80">
        <v>21</v>
      </c>
      <c r="I2416" s="80">
        <v>0.875</v>
      </c>
      <c r="J2416" s="80" t="s">
        <v>201</v>
      </c>
      <c r="K2416" s="80">
        <v>0</v>
      </c>
      <c r="L2416" s="80" t="s">
        <v>201</v>
      </c>
      <c r="M2416" s="80">
        <v>1</v>
      </c>
      <c r="N2416" s="80">
        <v>1</v>
      </c>
    </row>
    <row r="2417" spans="1:14" ht="15.75" customHeight="1">
      <c r="A2417" s="80" t="s">
        <v>42</v>
      </c>
      <c r="B2417" s="80" t="s">
        <v>449</v>
      </c>
      <c r="C2417" s="80">
        <v>89744798</v>
      </c>
      <c r="D2417" s="80">
        <v>90095507</v>
      </c>
      <c r="E2417" s="80">
        <v>350710</v>
      </c>
      <c r="F2417" s="80">
        <v>1488</v>
      </c>
      <c r="G2417" s="80">
        <v>866</v>
      </c>
      <c r="H2417" s="80">
        <v>622</v>
      </c>
      <c r="I2417" s="80">
        <v>0.41799999999999998</v>
      </c>
      <c r="J2417" s="80" t="s">
        <v>439</v>
      </c>
      <c r="K2417" s="80">
        <v>57</v>
      </c>
      <c r="L2417" s="80">
        <v>0.56100000000000005</v>
      </c>
      <c r="M2417" s="80">
        <v>37</v>
      </c>
      <c r="N2417" s="80">
        <v>0.32400000000000001</v>
      </c>
    </row>
    <row r="2418" spans="1:14" ht="15.75" customHeight="1">
      <c r="A2418" s="80" t="s">
        <v>42</v>
      </c>
      <c r="B2418" s="80" t="s">
        <v>450</v>
      </c>
      <c r="C2418" s="80">
        <v>10000</v>
      </c>
      <c r="D2418" s="80">
        <v>76659</v>
      </c>
      <c r="E2418" s="80">
        <v>66660</v>
      </c>
      <c r="F2418" s="80">
        <v>1287</v>
      </c>
      <c r="G2418" s="80">
        <v>881</v>
      </c>
      <c r="H2418" s="80">
        <v>406</v>
      </c>
      <c r="I2418" s="80">
        <v>0.315</v>
      </c>
      <c r="J2418" s="80" t="s">
        <v>439</v>
      </c>
      <c r="K2418" s="80">
        <v>389</v>
      </c>
      <c r="L2418" s="80">
        <v>0.33900000000000002</v>
      </c>
      <c r="M2418" s="80">
        <v>197</v>
      </c>
      <c r="N2418" s="80">
        <v>0.48699999999999999</v>
      </c>
    </row>
    <row r="2419" spans="1:14" ht="15.75" customHeight="1">
      <c r="A2419" s="80" t="s">
        <v>42</v>
      </c>
      <c r="B2419" s="80" t="s">
        <v>450</v>
      </c>
      <c r="C2419" s="80">
        <v>9288194</v>
      </c>
      <c r="D2419" s="80">
        <v>9317625</v>
      </c>
      <c r="E2419" s="80">
        <v>29432</v>
      </c>
      <c r="F2419" s="80">
        <v>458</v>
      </c>
      <c r="G2419" s="80">
        <v>361</v>
      </c>
      <c r="H2419" s="80">
        <v>97</v>
      </c>
      <c r="I2419" s="80">
        <v>0.21199999999999999</v>
      </c>
      <c r="J2419" s="80" t="s">
        <v>439</v>
      </c>
      <c r="K2419" s="80">
        <v>145</v>
      </c>
      <c r="L2419" s="80">
        <v>0.441</v>
      </c>
      <c r="M2419" s="80">
        <v>31</v>
      </c>
      <c r="N2419" s="80">
        <v>0.32300000000000001</v>
      </c>
    </row>
    <row r="2420" spans="1:14" ht="15.75" customHeight="1">
      <c r="A2420" s="80" t="s">
        <v>42</v>
      </c>
      <c r="B2420" s="80" t="s">
        <v>450</v>
      </c>
      <c r="C2420" s="80">
        <v>9431321</v>
      </c>
      <c r="D2420" s="80">
        <v>9446586</v>
      </c>
      <c r="E2420" s="80">
        <v>15266</v>
      </c>
      <c r="F2420" s="80">
        <v>164</v>
      </c>
      <c r="G2420" s="80">
        <v>111</v>
      </c>
      <c r="H2420" s="80">
        <v>53</v>
      </c>
      <c r="I2420" s="80">
        <v>0.32300000000000001</v>
      </c>
      <c r="J2420" s="80" t="s">
        <v>439</v>
      </c>
      <c r="K2420" s="80">
        <v>29</v>
      </c>
      <c r="L2420" s="80">
        <v>0.48299999999999998</v>
      </c>
      <c r="M2420" s="80">
        <v>7</v>
      </c>
      <c r="N2420" s="80">
        <v>0.28599999999999998</v>
      </c>
    </row>
    <row r="2421" spans="1:14" ht="15.75" customHeight="1">
      <c r="A2421" s="80" t="s">
        <v>42</v>
      </c>
      <c r="B2421" s="80" t="s">
        <v>450</v>
      </c>
      <c r="C2421" s="80">
        <v>17770977</v>
      </c>
      <c r="D2421" s="80">
        <v>17858410</v>
      </c>
      <c r="E2421" s="80">
        <v>87434</v>
      </c>
      <c r="F2421" s="80">
        <v>971</v>
      </c>
      <c r="G2421" s="80">
        <v>14</v>
      </c>
      <c r="H2421" s="80">
        <v>957</v>
      </c>
      <c r="I2421" s="80">
        <v>0.98599999999999999</v>
      </c>
      <c r="J2421" s="80" t="s">
        <v>440</v>
      </c>
      <c r="K2421" s="80">
        <v>1</v>
      </c>
      <c r="L2421" s="80">
        <v>0</v>
      </c>
      <c r="M2421" s="80">
        <v>94</v>
      </c>
      <c r="N2421" s="80">
        <v>0.51100000000000001</v>
      </c>
    </row>
    <row r="2422" spans="1:14" ht="15.75" customHeight="1">
      <c r="A2422" s="80" t="s">
        <v>42</v>
      </c>
      <c r="B2422" s="80" t="s">
        <v>450</v>
      </c>
      <c r="C2422" s="80">
        <v>34769408</v>
      </c>
      <c r="D2422" s="80">
        <v>34820574</v>
      </c>
      <c r="E2422" s="80">
        <v>51167</v>
      </c>
      <c r="F2422" s="80">
        <v>216</v>
      </c>
      <c r="G2422" s="80">
        <v>4</v>
      </c>
      <c r="H2422" s="80">
        <v>212</v>
      </c>
      <c r="I2422" s="80">
        <v>0.98099999999999998</v>
      </c>
      <c r="J2422" s="80" t="s">
        <v>440</v>
      </c>
      <c r="K2422" s="80">
        <v>0</v>
      </c>
      <c r="L2422" s="80" t="s">
        <v>201</v>
      </c>
      <c r="M2422" s="80">
        <v>1</v>
      </c>
      <c r="N2422" s="80">
        <v>0</v>
      </c>
    </row>
    <row r="2423" spans="1:14" ht="15.75" customHeight="1">
      <c r="A2423" s="80" t="s">
        <v>42</v>
      </c>
      <c r="B2423" s="80" t="s">
        <v>450</v>
      </c>
      <c r="C2423" s="80">
        <v>34835366</v>
      </c>
      <c r="D2423" s="80">
        <v>37185253</v>
      </c>
      <c r="E2423" s="80">
        <v>2349888</v>
      </c>
      <c r="F2423" s="80">
        <v>4216</v>
      </c>
      <c r="G2423" s="80">
        <v>87</v>
      </c>
      <c r="H2423" s="80">
        <v>4129</v>
      </c>
      <c r="I2423" s="80">
        <v>0.97899999999999998</v>
      </c>
      <c r="J2423" s="80" t="s">
        <v>440</v>
      </c>
      <c r="K2423" s="80">
        <v>0</v>
      </c>
      <c r="L2423" s="80" t="s">
        <v>201</v>
      </c>
      <c r="M2423" s="80">
        <v>15</v>
      </c>
      <c r="N2423" s="80">
        <v>0.6</v>
      </c>
    </row>
    <row r="2424" spans="1:14" ht="15.75" customHeight="1">
      <c r="A2424" s="80" t="s">
        <v>42</v>
      </c>
      <c r="B2424" s="80" t="s">
        <v>450</v>
      </c>
      <c r="C2424" s="80">
        <v>71546190</v>
      </c>
      <c r="D2424" s="80">
        <v>71547540</v>
      </c>
      <c r="E2424" s="80">
        <v>1351</v>
      </c>
      <c r="F2424" s="80">
        <v>31</v>
      </c>
      <c r="G2424" s="80">
        <v>18</v>
      </c>
      <c r="H2424" s="80">
        <v>13</v>
      </c>
      <c r="I2424" s="80">
        <v>0.41899999999999998</v>
      </c>
      <c r="J2424" s="80" t="s">
        <v>201</v>
      </c>
      <c r="K2424" s="80">
        <v>8</v>
      </c>
      <c r="L2424" s="80">
        <v>1</v>
      </c>
      <c r="M2424" s="80">
        <v>7</v>
      </c>
      <c r="N2424" s="80">
        <v>0</v>
      </c>
    </row>
    <row r="2425" spans="1:14" ht="15.75" customHeight="1">
      <c r="A2425" s="80" t="s">
        <v>42</v>
      </c>
      <c r="B2425" s="80" t="s">
        <v>450</v>
      </c>
      <c r="C2425" s="80">
        <v>80452121</v>
      </c>
      <c r="D2425" s="80">
        <v>80454345</v>
      </c>
      <c r="E2425" s="80">
        <v>2225</v>
      </c>
      <c r="F2425" s="80">
        <v>15</v>
      </c>
      <c r="G2425" s="80">
        <v>1</v>
      </c>
      <c r="H2425" s="80">
        <v>14</v>
      </c>
      <c r="I2425" s="80">
        <v>0.93300000000000005</v>
      </c>
      <c r="J2425" s="80" t="s">
        <v>201</v>
      </c>
      <c r="K2425" s="80">
        <v>0</v>
      </c>
      <c r="L2425" s="80" t="s">
        <v>201</v>
      </c>
      <c r="M2425" s="80">
        <v>3</v>
      </c>
      <c r="N2425" s="80">
        <v>1</v>
      </c>
    </row>
    <row r="2426" spans="1:14" ht="15.75" customHeight="1">
      <c r="A2426" s="80" t="s">
        <v>42</v>
      </c>
      <c r="B2426" s="80" t="s">
        <v>450</v>
      </c>
      <c r="C2426" s="80">
        <v>80461985</v>
      </c>
      <c r="D2426" s="80">
        <v>80464264</v>
      </c>
      <c r="E2426" s="80">
        <v>2280</v>
      </c>
      <c r="F2426" s="80">
        <v>35</v>
      </c>
      <c r="G2426" s="80">
        <v>3</v>
      </c>
      <c r="H2426" s="80">
        <v>32</v>
      </c>
      <c r="I2426" s="80">
        <v>0.91400000000000003</v>
      </c>
      <c r="J2426" s="80" t="s">
        <v>201</v>
      </c>
      <c r="K2426" s="80">
        <v>0</v>
      </c>
      <c r="L2426" s="80" t="s">
        <v>201</v>
      </c>
      <c r="M2426" s="80">
        <v>4</v>
      </c>
      <c r="N2426" s="80">
        <v>0.25</v>
      </c>
    </row>
    <row r="2427" spans="1:14" ht="15.75" customHeight="1">
      <c r="A2427" s="80" t="s">
        <v>42</v>
      </c>
      <c r="B2427" s="80" t="s">
        <v>450</v>
      </c>
      <c r="C2427" s="80">
        <v>86846348</v>
      </c>
      <c r="D2427" s="80">
        <v>86859295</v>
      </c>
      <c r="E2427" s="80">
        <v>12948</v>
      </c>
      <c r="F2427" s="80">
        <v>102</v>
      </c>
      <c r="G2427" s="80">
        <v>1</v>
      </c>
      <c r="H2427" s="80">
        <v>101</v>
      </c>
      <c r="I2427" s="80">
        <v>0.99</v>
      </c>
      <c r="J2427" s="80" t="s">
        <v>440</v>
      </c>
      <c r="K2427" s="80">
        <v>1</v>
      </c>
      <c r="L2427" s="80">
        <v>1</v>
      </c>
      <c r="M2427" s="80">
        <v>16</v>
      </c>
      <c r="N2427" s="80">
        <v>0.188</v>
      </c>
    </row>
    <row r="2428" spans="1:14" ht="15.75" customHeight="1">
      <c r="A2428" s="80" t="s">
        <v>42</v>
      </c>
      <c r="B2428" s="80" t="s">
        <v>450</v>
      </c>
      <c r="C2428" s="80">
        <v>131294575</v>
      </c>
      <c r="D2428" s="80">
        <v>131312923</v>
      </c>
      <c r="E2428" s="80">
        <v>18349</v>
      </c>
      <c r="F2428" s="80">
        <v>288</v>
      </c>
      <c r="G2428" s="80">
        <v>203</v>
      </c>
      <c r="H2428" s="80">
        <v>85</v>
      </c>
      <c r="I2428" s="80">
        <v>0.29499999999999998</v>
      </c>
      <c r="J2428" s="80" t="s">
        <v>439</v>
      </c>
      <c r="K2428" s="80">
        <v>60</v>
      </c>
      <c r="L2428" s="80">
        <v>0.56699999999999995</v>
      </c>
      <c r="M2428" s="80">
        <v>23</v>
      </c>
      <c r="N2428" s="80">
        <v>0</v>
      </c>
    </row>
    <row r="2429" spans="1:14" ht="15.75" customHeight="1">
      <c r="A2429" s="80" t="s">
        <v>42</v>
      </c>
      <c r="B2429" s="80" t="s">
        <v>450</v>
      </c>
      <c r="C2429" s="80">
        <v>131652899</v>
      </c>
      <c r="D2429" s="80">
        <v>131663807</v>
      </c>
      <c r="E2429" s="80">
        <v>10909</v>
      </c>
      <c r="F2429" s="80">
        <v>243</v>
      </c>
      <c r="G2429" s="80">
        <v>129</v>
      </c>
      <c r="H2429" s="80">
        <v>114</v>
      </c>
      <c r="I2429" s="80">
        <v>0.46899999999999997</v>
      </c>
      <c r="J2429" s="80" t="s">
        <v>439</v>
      </c>
      <c r="K2429" s="80">
        <v>6</v>
      </c>
      <c r="L2429" s="80">
        <v>0.33300000000000002</v>
      </c>
      <c r="M2429" s="80">
        <v>7</v>
      </c>
      <c r="N2429" s="80">
        <v>0.14299999999999999</v>
      </c>
    </row>
    <row r="2430" spans="1:14" ht="15.75" customHeight="1">
      <c r="A2430" s="80" t="s">
        <v>42</v>
      </c>
      <c r="B2430" s="80" t="s">
        <v>451</v>
      </c>
      <c r="C2430" s="80">
        <v>16000000</v>
      </c>
      <c r="D2430" s="80">
        <v>18214858</v>
      </c>
      <c r="E2430" s="80">
        <v>2214859</v>
      </c>
      <c r="F2430" s="80">
        <v>28263</v>
      </c>
      <c r="G2430" s="80">
        <v>10913</v>
      </c>
      <c r="H2430" s="80">
        <v>17350</v>
      </c>
      <c r="I2430" s="80">
        <v>0.61399999999999999</v>
      </c>
      <c r="J2430" s="80" t="s">
        <v>439</v>
      </c>
      <c r="K2430" s="80">
        <v>323</v>
      </c>
      <c r="L2430" s="80">
        <v>0.55100000000000005</v>
      </c>
      <c r="M2430" s="80">
        <v>435</v>
      </c>
      <c r="N2430" s="80">
        <v>0.65300000000000002</v>
      </c>
    </row>
    <row r="2431" spans="1:14" ht="15.75" customHeight="1">
      <c r="A2431" s="80" t="s">
        <v>42</v>
      </c>
      <c r="B2431" s="80" t="s">
        <v>451</v>
      </c>
      <c r="C2431" s="80">
        <v>18215202</v>
      </c>
      <c r="D2431" s="80">
        <v>18357590</v>
      </c>
      <c r="E2431" s="80">
        <v>142389</v>
      </c>
      <c r="F2431" s="80">
        <v>2144</v>
      </c>
      <c r="G2431" s="80">
        <v>48</v>
      </c>
      <c r="H2431" s="80">
        <v>2096</v>
      </c>
      <c r="I2431" s="80">
        <v>0.97799999999999998</v>
      </c>
      <c r="J2431" s="80" t="s">
        <v>440</v>
      </c>
      <c r="K2431" s="80">
        <v>2</v>
      </c>
      <c r="L2431" s="80">
        <v>0.5</v>
      </c>
      <c r="M2431" s="80">
        <v>186</v>
      </c>
      <c r="N2431" s="80">
        <v>0.56999999999999995</v>
      </c>
    </row>
    <row r="2432" spans="1:14" ht="15.75" customHeight="1">
      <c r="A2432" s="80" t="s">
        <v>42</v>
      </c>
      <c r="B2432" s="80" t="s">
        <v>451</v>
      </c>
      <c r="C2432" s="80">
        <v>18408230</v>
      </c>
      <c r="D2432" s="80">
        <v>18565145</v>
      </c>
      <c r="E2432" s="80">
        <v>156916</v>
      </c>
      <c r="F2432" s="80">
        <v>1947</v>
      </c>
      <c r="G2432" s="80">
        <v>1551</v>
      </c>
      <c r="H2432" s="80">
        <v>396</v>
      </c>
      <c r="I2432" s="80">
        <v>0.20300000000000001</v>
      </c>
      <c r="J2432" s="80" t="s">
        <v>439</v>
      </c>
      <c r="K2432" s="80">
        <v>314</v>
      </c>
      <c r="L2432" s="80">
        <v>0.32500000000000001</v>
      </c>
      <c r="M2432" s="80">
        <v>71</v>
      </c>
      <c r="N2432" s="80">
        <v>0.88700000000000001</v>
      </c>
    </row>
    <row r="2433" spans="1:14" ht="15.75" customHeight="1">
      <c r="A2433" s="80" t="s">
        <v>42</v>
      </c>
      <c r="B2433" s="80" t="s">
        <v>451</v>
      </c>
      <c r="C2433" s="80">
        <v>30390466</v>
      </c>
      <c r="D2433" s="80">
        <v>30391096</v>
      </c>
      <c r="E2433" s="80">
        <v>631</v>
      </c>
      <c r="F2433" s="80">
        <v>894</v>
      </c>
      <c r="G2433" s="80">
        <v>483</v>
      </c>
      <c r="H2433" s="80">
        <v>411</v>
      </c>
      <c r="I2433" s="80">
        <v>0.46</v>
      </c>
      <c r="J2433" s="80" t="s">
        <v>439</v>
      </c>
      <c r="K2433" s="80">
        <v>0</v>
      </c>
      <c r="L2433" s="80" t="s">
        <v>201</v>
      </c>
      <c r="M2433" s="80">
        <v>0</v>
      </c>
      <c r="N2433" s="80" t="s">
        <v>201</v>
      </c>
    </row>
    <row r="2434" spans="1:14" ht="15.75" customHeight="1">
      <c r="A2434" s="80" t="s">
        <v>42</v>
      </c>
      <c r="B2434" s="80" t="s">
        <v>451</v>
      </c>
      <c r="C2434" s="80">
        <v>37314934</v>
      </c>
      <c r="D2434" s="80">
        <v>37317911</v>
      </c>
      <c r="E2434" s="80">
        <v>2978</v>
      </c>
      <c r="F2434" s="80">
        <v>54</v>
      </c>
      <c r="G2434" s="80">
        <v>29</v>
      </c>
      <c r="H2434" s="80">
        <v>25</v>
      </c>
      <c r="I2434" s="80">
        <v>0.46300000000000002</v>
      </c>
      <c r="J2434" s="80" t="s">
        <v>439</v>
      </c>
      <c r="K2434" s="80">
        <v>10</v>
      </c>
      <c r="L2434" s="80">
        <v>0</v>
      </c>
      <c r="M2434" s="80">
        <v>12</v>
      </c>
      <c r="N2434" s="80">
        <v>1</v>
      </c>
    </row>
    <row r="2435" spans="1:14" ht="15.75" customHeight="1">
      <c r="A2435" s="80" t="s">
        <v>42</v>
      </c>
      <c r="B2435" s="80" t="s">
        <v>452</v>
      </c>
      <c r="C2435" s="80">
        <v>16096631</v>
      </c>
      <c r="D2435" s="80">
        <v>16404449</v>
      </c>
      <c r="E2435" s="80">
        <v>307819</v>
      </c>
      <c r="F2435" s="80">
        <v>2329</v>
      </c>
      <c r="G2435" s="80">
        <v>1514</v>
      </c>
      <c r="H2435" s="80">
        <v>815</v>
      </c>
      <c r="I2435" s="80">
        <v>0.35</v>
      </c>
      <c r="J2435" s="80" t="s">
        <v>439</v>
      </c>
      <c r="K2435" s="80">
        <v>720</v>
      </c>
      <c r="L2435" s="80">
        <v>0.432</v>
      </c>
      <c r="M2435" s="80">
        <v>369</v>
      </c>
      <c r="N2435" s="80">
        <v>0.45800000000000002</v>
      </c>
    </row>
    <row r="2436" spans="1:14" ht="15.75" customHeight="1">
      <c r="A2436" s="80" t="s">
        <v>42</v>
      </c>
      <c r="B2436" s="80" t="s">
        <v>452</v>
      </c>
      <c r="C2436" s="80">
        <v>18601518</v>
      </c>
      <c r="D2436" s="80">
        <v>18652308</v>
      </c>
      <c r="E2436" s="80">
        <v>50791</v>
      </c>
      <c r="F2436" s="80">
        <v>394</v>
      </c>
      <c r="G2436" s="80">
        <v>242</v>
      </c>
      <c r="H2436" s="80">
        <v>152</v>
      </c>
      <c r="I2436" s="80">
        <v>0.38600000000000001</v>
      </c>
      <c r="J2436" s="80" t="s">
        <v>439</v>
      </c>
      <c r="K2436" s="80">
        <v>6</v>
      </c>
      <c r="L2436" s="80">
        <v>0.5</v>
      </c>
      <c r="M2436" s="80">
        <v>2</v>
      </c>
      <c r="N2436" s="80">
        <v>1</v>
      </c>
    </row>
    <row r="2437" spans="1:14" ht="15.75" customHeight="1">
      <c r="A2437" s="80" t="s">
        <v>42</v>
      </c>
      <c r="B2437" s="80" t="s">
        <v>452</v>
      </c>
      <c r="C2437" s="80">
        <v>18652959</v>
      </c>
      <c r="D2437" s="80">
        <v>18712327</v>
      </c>
      <c r="E2437" s="80">
        <v>59369</v>
      </c>
      <c r="F2437" s="80">
        <v>511</v>
      </c>
      <c r="G2437" s="80">
        <v>279</v>
      </c>
      <c r="H2437" s="80">
        <v>232</v>
      </c>
      <c r="I2437" s="80">
        <v>0.45400000000000001</v>
      </c>
      <c r="J2437" s="80" t="s">
        <v>439</v>
      </c>
      <c r="K2437" s="80">
        <v>39</v>
      </c>
      <c r="L2437" s="80">
        <v>1</v>
      </c>
      <c r="M2437" s="80">
        <v>103</v>
      </c>
      <c r="N2437" s="80">
        <v>0.01</v>
      </c>
    </row>
    <row r="2438" spans="1:14" ht="15.75" customHeight="1">
      <c r="A2438" s="80" t="s">
        <v>42</v>
      </c>
      <c r="B2438" s="80" t="s">
        <v>452</v>
      </c>
      <c r="C2438" s="80">
        <v>18864244</v>
      </c>
      <c r="D2438" s="80">
        <v>19139255</v>
      </c>
      <c r="E2438" s="80">
        <v>275012</v>
      </c>
      <c r="F2438" s="80">
        <v>1747</v>
      </c>
      <c r="G2438" s="80">
        <v>723</v>
      </c>
      <c r="H2438" s="80">
        <v>1024</v>
      </c>
      <c r="I2438" s="80">
        <v>0.58599999999999997</v>
      </c>
      <c r="J2438" s="80" t="s">
        <v>439</v>
      </c>
      <c r="K2438" s="80">
        <v>18</v>
      </c>
      <c r="L2438" s="80">
        <v>0.44400000000000001</v>
      </c>
      <c r="M2438" s="80">
        <v>36</v>
      </c>
      <c r="N2438" s="80">
        <v>0.5</v>
      </c>
    </row>
    <row r="2439" spans="1:14" ht="15.75" customHeight="1">
      <c r="A2439" s="80" t="s">
        <v>42</v>
      </c>
      <c r="B2439" s="80" t="s">
        <v>452</v>
      </c>
      <c r="C2439" s="80">
        <v>19139257</v>
      </c>
      <c r="D2439" s="80">
        <v>19248060</v>
      </c>
      <c r="E2439" s="80">
        <v>108804</v>
      </c>
      <c r="F2439" s="80">
        <v>2416</v>
      </c>
      <c r="G2439" s="80">
        <v>1007</v>
      </c>
      <c r="H2439" s="80">
        <v>1409</v>
      </c>
      <c r="I2439" s="80">
        <v>0.58299999999999996</v>
      </c>
      <c r="J2439" s="80" t="s">
        <v>439</v>
      </c>
      <c r="K2439" s="80">
        <v>53</v>
      </c>
      <c r="L2439" s="80">
        <v>0.45300000000000001</v>
      </c>
      <c r="M2439" s="80">
        <v>48</v>
      </c>
      <c r="N2439" s="80">
        <v>0.79200000000000004</v>
      </c>
    </row>
    <row r="2440" spans="1:14" ht="15.75" customHeight="1">
      <c r="A2440" s="80" t="s">
        <v>42</v>
      </c>
      <c r="B2440" s="80" t="s">
        <v>452</v>
      </c>
      <c r="C2440" s="80">
        <v>19248062</v>
      </c>
      <c r="D2440" s="80">
        <v>19494471</v>
      </c>
      <c r="E2440" s="80">
        <v>246410</v>
      </c>
      <c r="F2440" s="80">
        <v>2017</v>
      </c>
      <c r="G2440" s="80">
        <v>1166</v>
      </c>
      <c r="H2440" s="80">
        <v>851</v>
      </c>
      <c r="I2440" s="80">
        <v>0.42199999999999999</v>
      </c>
      <c r="J2440" s="80" t="s">
        <v>439</v>
      </c>
      <c r="K2440" s="80">
        <v>46</v>
      </c>
      <c r="L2440" s="80">
        <v>0.41299999999999998</v>
      </c>
      <c r="M2440" s="80">
        <v>27</v>
      </c>
      <c r="N2440" s="80">
        <v>0.77800000000000002</v>
      </c>
    </row>
    <row r="2441" spans="1:14" ht="15.75" customHeight="1">
      <c r="A2441" s="80" t="s">
        <v>42</v>
      </c>
      <c r="B2441" s="80" t="s">
        <v>452</v>
      </c>
      <c r="C2441" s="80">
        <v>19612064</v>
      </c>
      <c r="D2441" s="80">
        <v>19656085</v>
      </c>
      <c r="E2441" s="80">
        <v>44022</v>
      </c>
      <c r="F2441" s="80">
        <v>239</v>
      </c>
      <c r="G2441" s="80">
        <v>157</v>
      </c>
      <c r="H2441" s="80">
        <v>82</v>
      </c>
      <c r="I2441" s="80">
        <v>0.34300000000000003</v>
      </c>
      <c r="J2441" s="80" t="s">
        <v>439</v>
      </c>
      <c r="K2441" s="80">
        <v>2</v>
      </c>
      <c r="L2441" s="80">
        <v>0.5</v>
      </c>
      <c r="M2441" s="80">
        <v>4</v>
      </c>
      <c r="N2441" s="80">
        <v>0.75</v>
      </c>
    </row>
    <row r="2442" spans="1:14" ht="15.75" customHeight="1">
      <c r="A2442" s="80" t="s">
        <v>42</v>
      </c>
      <c r="B2442" s="80" t="s">
        <v>452</v>
      </c>
      <c r="C2442" s="80">
        <v>19663449</v>
      </c>
      <c r="D2442" s="80">
        <v>19955079</v>
      </c>
      <c r="E2442" s="80">
        <v>291631</v>
      </c>
      <c r="F2442" s="80">
        <v>6013</v>
      </c>
      <c r="G2442" s="80">
        <v>3189</v>
      </c>
      <c r="H2442" s="80">
        <v>2824</v>
      </c>
      <c r="I2442" s="80">
        <v>0.47</v>
      </c>
      <c r="J2442" s="80" t="s">
        <v>439</v>
      </c>
      <c r="K2442" s="80">
        <v>414</v>
      </c>
      <c r="L2442" s="80">
        <v>0.57699999999999996</v>
      </c>
      <c r="M2442" s="80">
        <v>350</v>
      </c>
      <c r="N2442" s="80">
        <v>0.53400000000000003</v>
      </c>
    </row>
    <row r="2443" spans="1:14" ht="15.75" customHeight="1">
      <c r="A2443" s="80" t="s">
        <v>42</v>
      </c>
      <c r="B2443" s="80" t="s">
        <v>452</v>
      </c>
      <c r="C2443" s="80">
        <v>60605957</v>
      </c>
      <c r="D2443" s="80">
        <v>60612027</v>
      </c>
      <c r="E2443" s="80">
        <v>6071</v>
      </c>
      <c r="F2443" s="80">
        <v>106</v>
      </c>
      <c r="G2443" s="80">
        <v>4</v>
      </c>
      <c r="H2443" s="80">
        <v>102</v>
      </c>
      <c r="I2443" s="80">
        <v>0.96199999999999997</v>
      </c>
      <c r="J2443" s="80" t="s">
        <v>440</v>
      </c>
      <c r="K2443" s="80">
        <v>0</v>
      </c>
      <c r="L2443" s="80" t="s">
        <v>201</v>
      </c>
      <c r="M2443" s="80">
        <v>19</v>
      </c>
      <c r="N2443" s="80">
        <v>0.73699999999999999</v>
      </c>
    </row>
    <row r="2444" spans="1:14" ht="15.75" customHeight="1">
      <c r="A2444" s="80" t="s">
        <v>42</v>
      </c>
      <c r="B2444" s="80" t="s">
        <v>453</v>
      </c>
      <c r="C2444" s="80">
        <v>17504172</v>
      </c>
      <c r="D2444" s="80">
        <v>19706190</v>
      </c>
      <c r="E2444" s="80">
        <v>2202019</v>
      </c>
      <c r="F2444" s="80">
        <v>765</v>
      </c>
      <c r="G2444" s="80">
        <v>43</v>
      </c>
      <c r="H2444" s="80">
        <v>722</v>
      </c>
      <c r="I2444" s="80">
        <v>0.94399999999999995</v>
      </c>
      <c r="J2444" s="80" t="s">
        <v>440</v>
      </c>
      <c r="K2444" s="80">
        <v>2</v>
      </c>
      <c r="L2444" s="80">
        <v>1</v>
      </c>
      <c r="M2444" s="80">
        <v>6</v>
      </c>
      <c r="N2444" s="80">
        <v>0.5</v>
      </c>
    </row>
    <row r="2445" spans="1:14" ht="15.75" customHeight="1">
      <c r="A2445" s="80" t="s">
        <v>42</v>
      </c>
      <c r="B2445" s="80" t="s">
        <v>453</v>
      </c>
      <c r="C2445" s="80">
        <v>20058159</v>
      </c>
      <c r="D2445" s="80">
        <v>20982839</v>
      </c>
      <c r="E2445" s="80">
        <v>924681</v>
      </c>
      <c r="F2445" s="80">
        <v>20358</v>
      </c>
      <c r="G2445" s="80">
        <v>7664</v>
      </c>
      <c r="H2445" s="80">
        <v>12694</v>
      </c>
      <c r="I2445" s="80">
        <v>0.624</v>
      </c>
      <c r="J2445" s="80" t="s">
        <v>439</v>
      </c>
      <c r="K2445" s="80">
        <v>278</v>
      </c>
      <c r="L2445" s="80">
        <v>0.59399999999999997</v>
      </c>
      <c r="M2445" s="80">
        <v>394</v>
      </c>
      <c r="N2445" s="80">
        <v>0.48699999999999999</v>
      </c>
    </row>
    <row r="2446" spans="1:14" ht="15.75" customHeight="1">
      <c r="A2446" s="80" t="s">
        <v>42</v>
      </c>
      <c r="B2446" s="80" t="s">
        <v>453</v>
      </c>
      <c r="C2446" s="80">
        <v>20984202</v>
      </c>
      <c r="D2446" s="80">
        <v>21021610</v>
      </c>
      <c r="E2446" s="80">
        <v>37409</v>
      </c>
      <c r="F2446" s="80">
        <v>403</v>
      </c>
      <c r="G2446" s="80">
        <v>10</v>
      </c>
      <c r="H2446" s="80">
        <v>393</v>
      </c>
      <c r="I2446" s="80">
        <v>0.97499999999999998</v>
      </c>
      <c r="J2446" s="80" t="s">
        <v>440</v>
      </c>
      <c r="K2446" s="80">
        <v>0</v>
      </c>
      <c r="L2446" s="80" t="s">
        <v>201</v>
      </c>
      <c r="M2446" s="80">
        <v>8</v>
      </c>
      <c r="N2446" s="80">
        <v>0.375</v>
      </c>
    </row>
    <row r="2447" spans="1:14" ht="15.75" customHeight="1">
      <c r="A2447" s="80" t="s">
        <v>42</v>
      </c>
      <c r="B2447" s="80" t="s">
        <v>453</v>
      </c>
      <c r="C2447" s="80">
        <v>21032464</v>
      </c>
      <c r="D2447" s="80">
        <v>21073547</v>
      </c>
      <c r="E2447" s="80">
        <v>41084</v>
      </c>
      <c r="F2447" s="80">
        <v>434</v>
      </c>
      <c r="G2447" s="80">
        <v>196</v>
      </c>
      <c r="H2447" s="80">
        <v>238</v>
      </c>
      <c r="I2447" s="80">
        <v>0.54800000000000004</v>
      </c>
      <c r="J2447" s="80" t="s">
        <v>439</v>
      </c>
      <c r="K2447" s="80">
        <v>23</v>
      </c>
      <c r="L2447" s="80">
        <v>0.73899999999999999</v>
      </c>
      <c r="M2447" s="80">
        <v>32</v>
      </c>
      <c r="N2447" s="80">
        <v>0.25</v>
      </c>
    </row>
    <row r="2448" spans="1:14" ht="15.75" customHeight="1">
      <c r="A2448" s="80" t="s">
        <v>42</v>
      </c>
      <c r="B2448" s="80" t="s">
        <v>453</v>
      </c>
      <c r="C2448" s="80">
        <v>21077238</v>
      </c>
      <c r="D2448" s="80">
        <v>21685069</v>
      </c>
      <c r="E2448" s="80">
        <v>607832</v>
      </c>
      <c r="F2448" s="80">
        <v>2751</v>
      </c>
      <c r="G2448" s="80">
        <v>979</v>
      </c>
      <c r="H2448" s="80">
        <v>1772</v>
      </c>
      <c r="I2448" s="80">
        <v>0.64400000000000002</v>
      </c>
      <c r="J2448" s="80" t="s">
        <v>439</v>
      </c>
      <c r="K2448" s="80">
        <v>24</v>
      </c>
      <c r="L2448" s="80">
        <v>0.33300000000000002</v>
      </c>
      <c r="M2448" s="80">
        <v>65</v>
      </c>
      <c r="N2448" s="80">
        <v>0.56899999999999995</v>
      </c>
    </row>
    <row r="2449" spans="1:14" ht="15.75" customHeight="1">
      <c r="A2449" s="80" t="s">
        <v>42</v>
      </c>
      <c r="B2449" s="80" t="s">
        <v>453</v>
      </c>
      <c r="C2449" s="80">
        <v>21723070</v>
      </c>
      <c r="D2449" s="80">
        <v>21792762</v>
      </c>
      <c r="E2449" s="80">
        <v>69693</v>
      </c>
      <c r="F2449" s="80">
        <v>140</v>
      </c>
      <c r="G2449" s="80">
        <v>66</v>
      </c>
      <c r="H2449" s="80">
        <v>74</v>
      </c>
      <c r="I2449" s="80">
        <v>0.52900000000000003</v>
      </c>
      <c r="J2449" s="80" t="s">
        <v>439</v>
      </c>
      <c r="K2449" s="80">
        <v>0</v>
      </c>
      <c r="L2449" s="80" t="s">
        <v>201</v>
      </c>
      <c r="M2449" s="80">
        <v>1</v>
      </c>
      <c r="N2449" s="80">
        <v>0</v>
      </c>
    </row>
    <row r="2450" spans="1:14" ht="15.75" customHeight="1">
      <c r="A2450" s="80" t="s">
        <v>42</v>
      </c>
      <c r="B2450" s="80" t="s">
        <v>453</v>
      </c>
      <c r="C2450" s="80">
        <v>21836222</v>
      </c>
      <c r="D2450" s="80">
        <v>22618492</v>
      </c>
      <c r="E2450" s="80">
        <v>782271</v>
      </c>
      <c r="F2450" s="80">
        <v>4656</v>
      </c>
      <c r="G2450" s="80">
        <v>2320</v>
      </c>
      <c r="H2450" s="80">
        <v>2336</v>
      </c>
      <c r="I2450" s="80">
        <v>0.502</v>
      </c>
      <c r="J2450" s="80" t="s">
        <v>439</v>
      </c>
      <c r="K2450" s="80">
        <v>148</v>
      </c>
      <c r="L2450" s="80">
        <v>0.25700000000000001</v>
      </c>
      <c r="M2450" s="80">
        <v>135</v>
      </c>
      <c r="N2450" s="80">
        <v>0.37</v>
      </c>
    </row>
    <row r="2451" spans="1:14" ht="15.75" customHeight="1">
      <c r="A2451" s="80" t="s">
        <v>42</v>
      </c>
      <c r="B2451" s="80" t="s">
        <v>453</v>
      </c>
      <c r="C2451" s="80">
        <v>23132404</v>
      </c>
      <c r="D2451" s="80">
        <v>23312907</v>
      </c>
      <c r="E2451" s="80">
        <v>180504</v>
      </c>
      <c r="F2451" s="80">
        <v>448</v>
      </c>
      <c r="G2451" s="80">
        <v>149</v>
      </c>
      <c r="H2451" s="80">
        <v>299</v>
      </c>
      <c r="I2451" s="80">
        <v>0.66700000000000004</v>
      </c>
      <c r="J2451" s="80" t="s">
        <v>439</v>
      </c>
      <c r="K2451" s="80">
        <v>9</v>
      </c>
      <c r="L2451" s="80">
        <v>0.33300000000000002</v>
      </c>
      <c r="M2451" s="80">
        <v>18</v>
      </c>
      <c r="N2451" s="80">
        <v>0.38900000000000001</v>
      </c>
    </row>
    <row r="2452" spans="1:14" ht="15.75" customHeight="1">
      <c r="A2452" s="80" t="s">
        <v>42</v>
      </c>
      <c r="B2452" s="80" t="s">
        <v>453</v>
      </c>
      <c r="C2452" s="80">
        <v>28302262</v>
      </c>
      <c r="D2452" s="80">
        <v>28806512</v>
      </c>
      <c r="E2452" s="80">
        <v>504251</v>
      </c>
      <c r="F2452" s="80">
        <v>1347</v>
      </c>
      <c r="G2452" s="80">
        <v>1046</v>
      </c>
      <c r="H2452" s="80">
        <v>301</v>
      </c>
      <c r="I2452" s="80">
        <v>0.223</v>
      </c>
      <c r="J2452" s="80" t="s">
        <v>439</v>
      </c>
      <c r="K2452" s="80">
        <v>169</v>
      </c>
      <c r="L2452" s="80">
        <v>0.55000000000000004</v>
      </c>
      <c r="M2452" s="80">
        <v>32</v>
      </c>
      <c r="N2452" s="80">
        <v>0.625</v>
      </c>
    </row>
    <row r="2453" spans="1:14" ht="15.75" customHeight="1">
      <c r="A2453" s="80" t="s">
        <v>42</v>
      </c>
      <c r="B2453" s="80" t="s">
        <v>453</v>
      </c>
      <c r="C2453" s="80">
        <v>32153541</v>
      </c>
      <c r="D2453" s="80">
        <v>32314518</v>
      </c>
      <c r="E2453" s="80">
        <v>160978</v>
      </c>
      <c r="F2453" s="80">
        <v>363</v>
      </c>
      <c r="G2453" s="80">
        <v>255</v>
      </c>
      <c r="H2453" s="80">
        <v>108</v>
      </c>
      <c r="I2453" s="80">
        <v>0.29799999999999999</v>
      </c>
      <c r="J2453" s="80" t="s">
        <v>439</v>
      </c>
      <c r="K2453" s="80">
        <v>6</v>
      </c>
      <c r="L2453" s="80">
        <v>0.66700000000000004</v>
      </c>
      <c r="M2453" s="80">
        <v>0</v>
      </c>
      <c r="N2453" s="80" t="s">
        <v>201</v>
      </c>
    </row>
    <row r="2454" spans="1:14" ht="15.75" customHeight="1">
      <c r="A2454" s="80" t="s">
        <v>42</v>
      </c>
      <c r="B2454" s="80" t="s">
        <v>453</v>
      </c>
      <c r="C2454" s="80">
        <v>32315717</v>
      </c>
      <c r="D2454" s="80">
        <v>32372657</v>
      </c>
      <c r="E2454" s="80">
        <v>56941</v>
      </c>
      <c r="F2454" s="80">
        <v>162</v>
      </c>
      <c r="G2454" s="80">
        <v>125</v>
      </c>
      <c r="H2454" s="80">
        <v>37</v>
      </c>
      <c r="I2454" s="80">
        <v>0.22800000000000001</v>
      </c>
      <c r="J2454" s="80" t="s">
        <v>439</v>
      </c>
      <c r="K2454" s="80">
        <v>8</v>
      </c>
      <c r="L2454" s="80">
        <v>0.875</v>
      </c>
      <c r="M2454" s="80">
        <v>1</v>
      </c>
      <c r="N2454" s="80">
        <v>0</v>
      </c>
    </row>
    <row r="2455" spans="1:14" ht="15.75" customHeight="1">
      <c r="A2455" s="80" t="s">
        <v>42</v>
      </c>
      <c r="B2455" s="80" t="s">
        <v>453</v>
      </c>
      <c r="C2455" s="80">
        <v>72661896</v>
      </c>
      <c r="D2455" s="80">
        <v>72666297</v>
      </c>
      <c r="E2455" s="80">
        <v>4402</v>
      </c>
      <c r="F2455" s="80">
        <v>87</v>
      </c>
      <c r="G2455" s="80">
        <v>45</v>
      </c>
      <c r="H2455" s="80">
        <v>42</v>
      </c>
      <c r="I2455" s="80">
        <v>0.48299999999999998</v>
      </c>
      <c r="J2455" s="80" t="s">
        <v>439</v>
      </c>
      <c r="K2455" s="80">
        <v>3</v>
      </c>
      <c r="L2455" s="80">
        <v>0.33300000000000002</v>
      </c>
      <c r="M2455" s="80">
        <v>0</v>
      </c>
      <c r="N2455" s="80" t="s">
        <v>201</v>
      </c>
    </row>
    <row r="2456" spans="1:14" ht="15.75" customHeight="1">
      <c r="A2456" s="80" t="s">
        <v>42</v>
      </c>
      <c r="B2456" s="80" t="s">
        <v>453</v>
      </c>
      <c r="C2456" s="80">
        <v>75273163</v>
      </c>
      <c r="D2456" s="80">
        <v>75278891</v>
      </c>
      <c r="E2456" s="80">
        <v>5729</v>
      </c>
      <c r="F2456" s="80">
        <v>70</v>
      </c>
      <c r="G2456" s="80">
        <v>4</v>
      </c>
      <c r="H2456" s="80">
        <v>66</v>
      </c>
      <c r="I2456" s="80">
        <v>0.94299999999999995</v>
      </c>
      <c r="J2456" s="80" t="s">
        <v>440</v>
      </c>
      <c r="K2456" s="80">
        <v>0</v>
      </c>
      <c r="L2456" s="80" t="s">
        <v>201</v>
      </c>
      <c r="M2456" s="80">
        <v>0</v>
      </c>
      <c r="N2456" s="80" t="s">
        <v>201</v>
      </c>
    </row>
    <row r="2457" spans="1:14" ht="15.75" customHeight="1">
      <c r="A2457" s="80" t="s">
        <v>42</v>
      </c>
      <c r="B2457" s="80" t="s">
        <v>453</v>
      </c>
      <c r="C2457" s="80">
        <v>84167648</v>
      </c>
      <c r="D2457" s="80">
        <v>84513678</v>
      </c>
      <c r="E2457" s="80">
        <v>346031</v>
      </c>
      <c r="F2457" s="80">
        <v>921</v>
      </c>
      <c r="G2457" s="80">
        <v>196</v>
      </c>
      <c r="H2457" s="80">
        <v>725</v>
      </c>
      <c r="I2457" s="80">
        <v>0.78700000000000003</v>
      </c>
      <c r="J2457" s="80" t="s">
        <v>439</v>
      </c>
      <c r="K2457" s="80">
        <v>15</v>
      </c>
      <c r="L2457" s="80">
        <v>0.4</v>
      </c>
      <c r="M2457" s="80">
        <v>85</v>
      </c>
      <c r="N2457" s="80">
        <v>0.48199999999999998</v>
      </c>
    </row>
    <row r="2458" spans="1:14" ht="15.75" customHeight="1">
      <c r="A2458" s="80" t="s">
        <v>42</v>
      </c>
      <c r="B2458" s="80" t="s">
        <v>453</v>
      </c>
      <c r="C2458" s="80">
        <v>101899127</v>
      </c>
      <c r="D2458" s="80">
        <v>101981190</v>
      </c>
      <c r="E2458" s="80">
        <v>82064</v>
      </c>
      <c r="F2458" s="80">
        <v>488</v>
      </c>
      <c r="G2458" s="80">
        <v>260</v>
      </c>
      <c r="H2458" s="80">
        <v>228</v>
      </c>
      <c r="I2458" s="80">
        <v>0.46700000000000003</v>
      </c>
      <c r="J2458" s="80" t="s">
        <v>439</v>
      </c>
      <c r="K2458" s="80">
        <v>11</v>
      </c>
      <c r="L2458" s="80">
        <v>0.54500000000000004</v>
      </c>
      <c r="M2458" s="80">
        <v>11</v>
      </c>
      <c r="N2458" s="80">
        <v>0.45500000000000002</v>
      </c>
    </row>
    <row r="2459" spans="1:14" ht="15.75" customHeight="1">
      <c r="A2459" s="80" t="s">
        <v>42</v>
      </c>
      <c r="B2459" s="80" t="s">
        <v>454</v>
      </c>
      <c r="C2459" s="80">
        <v>1236513</v>
      </c>
      <c r="D2459" s="80">
        <v>1254727</v>
      </c>
      <c r="E2459" s="80">
        <v>18215</v>
      </c>
      <c r="F2459" s="80">
        <v>297</v>
      </c>
      <c r="G2459" s="80">
        <v>15</v>
      </c>
      <c r="H2459" s="80">
        <v>282</v>
      </c>
      <c r="I2459" s="80">
        <v>0.94899999999999995</v>
      </c>
      <c r="J2459" s="80" t="s">
        <v>440</v>
      </c>
      <c r="K2459" s="80">
        <v>1</v>
      </c>
      <c r="L2459" s="80">
        <v>0</v>
      </c>
      <c r="M2459" s="80">
        <v>5</v>
      </c>
      <c r="N2459" s="80">
        <v>0.4</v>
      </c>
    </row>
    <row r="2460" spans="1:14" ht="15.75" customHeight="1">
      <c r="A2460" s="80" t="s">
        <v>42</v>
      </c>
      <c r="B2460" s="80" t="s">
        <v>454</v>
      </c>
      <c r="C2460" s="80">
        <v>14769189</v>
      </c>
      <c r="D2460" s="80">
        <v>15377775</v>
      </c>
      <c r="E2460" s="80">
        <v>608587</v>
      </c>
      <c r="F2460" s="80">
        <v>5156</v>
      </c>
      <c r="G2460" s="80">
        <v>2828</v>
      </c>
      <c r="H2460" s="80">
        <v>2328</v>
      </c>
      <c r="I2460" s="80">
        <v>0.45200000000000001</v>
      </c>
      <c r="J2460" s="80" t="s">
        <v>439</v>
      </c>
      <c r="K2460" s="80">
        <v>168</v>
      </c>
      <c r="L2460" s="80">
        <v>0.93500000000000005</v>
      </c>
      <c r="M2460" s="80">
        <v>114</v>
      </c>
      <c r="N2460" s="80">
        <v>2.5999999999999999E-2</v>
      </c>
    </row>
    <row r="2461" spans="1:14" ht="15.75" customHeight="1">
      <c r="A2461" s="80" t="s">
        <v>42</v>
      </c>
      <c r="B2461" s="80" t="s">
        <v>454</v>
      </c>
      <c r="C2461" s="80">
        <v>18189389</v>
      </c>
      <c r="D2461" s="80">
        <v>18436487</v>
      </c>
      <c r="E2461" s="80">
        <v>247099</v>
      </c>
      <c r="F2461" s="80">
        <v>1527</v>
      </c>
      <c r="G2461" s="80">
        <v>1078</v>
      </c>
      <c r="H2461" s="80">
        <v>449</v>
      </c>
      <c r="I2461" s="80">
        <v>0.29399999999999998</v>
      </c>
      <c r="J2461" s="80" t="s">
        <v>439</v>
      </c>
      <c r="K2461" s="80">
        <v>111</v>
      </c>
      <c r="L2461" s="80">
        <v>0.56799999999999995</v>
      </c>
      <c r="M2461" s="80">
        <v>18</v>
      </c>
      <c r="N2461" s="80">
        <v>0.55600000000000005</v>
      </c>
    </row>
    <row r="2462" spans="1:14" ht="15.75" customHeight="1">
      <c r="A2462" s="80" t="s">
        <v>42</v>
      </c>
      <c r="B2462" s="80" t="s">
        <v>454</v>
      </c>
      <c r="C2462" s="80">
        <v>18486486</v>
      </c>
      <c r="D2462" s="80">
        <v>18557731</v>
      </c>
      <c r="E2462" s="80">
        <v>71246</v>
      </c>
      <c r="F2462" s="80">
        <v>421</v>
      </c>
      <c r="G2462" s="80">
        <v>285</v>
      </c>
      <c r="H2462" s="80">
        <v>136</v>
      </c>
      <c r="I2462" s="80">
        <v>0.32300000000000001</v>
      </c>
      <c r="J2462" s="80" t="s">
        <v>439</v>
      </c>
      <c r="K2462" s="80">
        <v>16</v>
      </c>
      <c r="L2462" s="80">
        <v>0.438</v>
      </c>
      <c r="M2462" s="80">
        <v>11</v>
      </c>
      <c r="N2462" s="80">
        <v>9.0999999999999998E-2</v>
      </c>
    </row>
    <row r="2463" spans="1:14" ht="15.75" customHeight="1">
      <c r="A2463" s="80" t="s">
        <v>42</v>
      </c>
      <c r="B2463" s="80" t="s">
        <v>454</v>
      </c>
      <c r="C2463" s="80">
        <v>21505814</v>
      </c>
      <c r="D2463" s="80">
        <v>21582630</v>
      </c>
      <c r="E2463" s="80">
        <v>76817</v>
      </c>
      <c r="F2463" s="80">
        <v>2520</v>
      </c>
      <c r="G2463" s="80">
        <v>1209</v>
      </c>
      <c r="H2463" s="80">
        <v>1311</v>
      </c>
      <c r="I2463" s="80">
        <v>0.52</v>
      </c>
      <c r="J2463" s="80" t="s">
        <v>439</v>
      </c>
      <c r="K2463" s="80">
        <v>0</v>
      </c>
      <c r="L2463" s="80" t="s">
        <v>201</v>
      </c>
      <c r="M2463" s="80">
        <v>0</v>
      </c>
      <c r="N2463" s="80" t="s">
        <v>201</v>
      </c>
    </row>
    <row r="2464" spans="1:14" ht="15.75" customHeight="1">
      <c r="A2464" s="80" t="s">
        <v>42</v>
      </c>
      <c r="B2464" s="80" t="s">
        <v>454</v>
      </c>
      <c r="C2464" s="80">
        <v>21584516</v>
      </c>
      <c r="D2464" s="80">
        <v>21834800</v>
      </c>
      <c r="E2464" s="80">
        <v>250285</v>
      </c>
      <c r="F2464" s="80">
        <v>3170</v>
      </c>
      <c r="G2464" s="80">
        <v>157</v>
      </c>
      <c r="H2464" s="80">
        <v>3013</v>
      </c>
      <c r="I2464" s="80">
        <v>0.95</v>
      </c>
      <c r="J2464" s="80" t="s">
        <v>440</v>
      </c>
      <c r="K2464" s="80">
        <v>10</v>
      </c>
      <c r="L2464" s="80">
        <v>0.5</v>
      </c>
      <c r="M2464" s="80">
        <v>212</v>
      </c>
      <c r="N2464" s="80">
        <v>0.52800000000000002</v>
      </c>
    </row>
    <row r="2465" spans="1:14" ht="15.75" customHeight="1">
      <c r="A2465" s="80" t="s">
        <v>42</v>
      </c>
      <c r="B2465" s="80" t="s">
        <v>454</v>
      </c>
      <c r="C2465" s="80">
        <v>21834900</v>
      </c>
      <c r="D2465" s="80">
        <v>21932492</v>
      </c>
      <c r="E2465" s="80">
        <v>97593</v>
      </c>
      <c r="F2465" s="80">
        <v>271</v>
      </c>
      <c r="G2465" s="80">
        <v>87</v>
      </c>
      <c r="H2465" s="80">
        <v>184</v>
      </c>
      <c r="I2465" s="80">
        <v>0.67900000000000005</v>
      </c>
      <c r="J2465" s="80" t="s">
        <v>439</v>
      </c>
      <c r="K2465" s="80">
        <v>0</v>
      </c>
      <c r="L2465" s="80" t="s">
        <v>201</v>
      </c>
      <c r="M2465" s="80">
        <v>1</v>
      </c>
      <c r="N2465" s="80">
        <v>0</v>
      </c>
    </row>
    <row r="2466" spans="1:14" ht="15.75" customHeight="1">
      <c r="A2466" s="80" t="s">
        <v>42</v>
      </c>
      <c r="B2466" s="80" t="s">
        <v>454</v>
      </c>
      <c r="C2466" s="80">
        <v>21933489</v>
      </c>
      <c r="D2466" s="80">
        <v>22441675</v>
      </c>
      <c r="E2466" s="80">
        <v>508187</v>
      </c>
      <c r="F2466" s="80">
        <v>8445</v>
      </c>
      <c r="G2466" s="80">
        <v>196</v>
      </c>
      <c r="H2466" s="80">
        <v>8249</v>
      </c>
      <c r="I2466" s="80">
        <v>0.97699999999999998</v>
      </c>
      <c r="J2466" s="80" t="s">
        <v>440</v>
      </c>
      <c r="K2466" s="80">
        <v>5</v>
      </c>
      <c r="L2466" s="80">
        <v>0.4</v>
      </c>
      <c r="M2466" s="80">
        <v>564</v>
      </c>
      <c r="N2466" s="80">
        <v>0.46800000000000003</v>
      </c>
    </row>
    <row r="2467" spans="1:14" ht="15.75" customHeight="1">
      <c r="A2467" s="80" t="s">
        <v>42</v>
      </c>
      <c r="B2467" s="80" t="s">
        <v>454</v>
      </c>
      <c r="C2467" s="80">
        <v>22442355</v>
      </c>
      <c r="D2467" s="80">
        <v>22701560</v>
      </c>
      <c r="E2467" s="80">
        <v>259206</v>
      </c>
      <c r="F2467" s="80">
        <v>4710</v>
      </c>
      <c r="G2467" s="80">
        <v>2266</v>
      </c>
      <c r="H2467" s="80">
        <v>2444</v>
      </c>
      <c r="I2467" s="80">
        <v>0.51900000000000002</v>
      </c>
      <c r="J2467" s="80" t="s">
        <v>439</v>
      </c>
      <c r="K2467" s="80">
        <v>116</v>
      </c>
      <c r="L2467" s="80">
        <v>0.43099999999999999</v>
      </c>
      <c r="M2467" s="80">
        <v>137</v>
      </c>
      <c r="N2467" s="80">
        <v>0.93400000000000005</v>
      </c>
    </row>
    <row r="2468" spans="1:14" ht="15.75" customHeight="1">
      <c r="A2468" s="80" t="s">
        <v>42</v>
      </c>
      <c r="B2468" s="80" t="s">
        <v>454</v>
      </c>
      <c r="C2468" s="80">
        <v>34062088</v>
      </c>
      <c r="D2468" s="80">
        <v>34067640</v>
      </c>
      <c r="E2468" s="80">
        <v>5553</v>
      </c>
      <c r="F2468" s="80">
        <v>930</v>
      </c>
      <c r="G2468" s="80">
        <v>582</v>
      </c>
      <c r="H2468" s="80">
        <v>348</v>
      </c>
      <c r="I2468" s="80">
        <v>0.374</v>
      </c>
      <c r="J2468" s="80" t="s">
        <v>439</v>
      </c>
      <c r="K2468" s="80">
        <v>127</v>
      </c>
      <c r="L2468" s="80">
        <v>0.33100000000000002</v>
      </c>
      <c r="M2468" s="80">
        <v>63</v>
      </c>
      <c r="N2468" s="80">
        <v>0.68300000000000005</v>
      </c>
    </row>
    <row r="2469" spans="1:14" ht="15.75" customHeight="1">
      <c r="A2469" s="80" t="s">
        <v>42</v>
      </c>
      <c r="B2469" s="80" t="s">
        <v>454</v>
      </c>
      <c r="C2469" s="80">
        <v>34096344</v>
      </c>
      <c r="D2469" s="80">
        <v>34099848</v>
      </c>
      <c r="E2469" s="80">
        <v>3505</v>
      </c>
      <c r="F2469" s="80">
        <v>475</v>
      </c>
      <c r="G2469" s="80">
        <v>275</v>
      </c>
      <c r="H2469" s="80">
        <v>200</v>
      </c>
      <c r="I2469" s="80">
        <v>0.42099999999999999</v>
      </c>
      <c r="J2469" s="80" t="s">
        <v>439</v>
      </c>
      <c r="K2469" s="80">
        <v>42</v>
      </c>
      <c r="L2469" s="80">
        <v>0.71399999999999997</v>
      </c>
      <c r="M2469" s="80">
        <v>34</v>
      </c>
      <c r="N2469" s="80">
        <v>0.29399999999999998</v>
      </c>
    </row>
    <row r="2470" spans="1:14" ht="15.75" customHeight="1">
      <c r="A2470" s="80" t="s">
        <v>42</v>
      </c>
      <c r="B2470" s="80" t="s">
        <v>454</v>
      </c>
      <c r="C2470" s="80">
        <v>34571510</v>
      </c>
      <c r="D2470" s="80">
        <v>34589049</v>
      </c>
      <c r="E2470" s="80">
        <v>17540</v>
      </c>
      <c r="F2470" s="80">
        <v>44118</v>
      </c>
      <c r="G2470" s="80">
        <v>270</v>
      </c>
      <c r="H2470" s="80">
        <v>43848</v>
      </c>
      <c r="I2470" s="80">
        <v>0.99399999999999999</v>
      </c>
      <c r="J2470" s="80" t="s">
        <v>440</v>
      </c>
      <c r="K2470" s="80">
        <v>0</v>
      </c>
      <c r="L2470" s="80" t="s">
        <v>201</v>
      </c>
      <c r="M2470" s="80">
        <v>34</v>
      </c>
      <c r="N2470" s="80">
        <v>0.82399999999999995</v>
      </c>
    </row>
    <row r="2471" spans="1:14" ht="15.75" customHeight="1">
      <c r="A2471" s="80" t="s">
        <v>42</v>
      </c>
      <c r="B2471" s="80" t="s">
        <v>454</v>
      </c>
      <c r="C2471" s="80">
        <v>34596348</v>
      </c>
      <c r="D2471" s="80">
        <v>36319618</v>
      </c>
      <c r="E2471" s="80">
        <v>1723271</v>
      </c>
      <c r="F2471" s="80">
        <v>27249</v>
      </c>
      <c r="G2471" s="80">
        <v>664</v>
      </c>
      <c r="H2471" s="80">
        <v>26585</v>
      </c>
      <c r="I2471" s="80">
        <v>0.97599999999999998</v>
      </c>
      <c r="J2471" s="80" t="s">
        <v>440</v>
      </c>
      <c r="K2471" s="80">
        <v>35</v>
      </c>
      <c r="L2471" s="80">
        <v>0.42899999999999999</v>
      </c>
      <c r="M2471" s="80">
        <v>470</v>
      </c>
      <c r="N2471" s="80">
        <v>0.49099999999999999</v>
      </c>
    </row>
    <row r="2472" spans="1:14" ht="15.75" customHeight="1">
      <c r="A2472" s="80" t="s">
        <v>42</v>
      </c>
      <c r="B2472" s="80" t="s">
        <v>454</v>
      </c>
      <c r="C2472" s="80">
        <v>36324954</v>
      </c>
      <c r="D2472" s="80">
        <v>36332391</v>
      </c>
      <c r="E2472" s="80">
        <v>7438</v>
      </c>
      <c r="F2472" s="80">
        <v>51</v>
      </c>
      <c r="G2472" s="80">
        <v>7</v>
      </c>
      <c r="H2472" s="80">
        <v>44</v>
      </c>
      <c r="I2472" s="80">
        <v>0.86299999999999999</v>
      </c>
      <c r="J2472" s="80" t="s">
        <v>440</v>
      </c>
      <c r="K2472" s="80">
        <v>0</v>
      </c>
      <c r="L2472" s="80" t="s">
        <v>201</v>
      </c>
      <c r="M2472" s="80">
        <v>0</v>
      </c>
      <c r="N2472" s="80" t="s">
        <v>201</v>
      </c>
    </row>
    <row r="2473" spans="1:14" ht="15.75" customHeight="1">
      <c r="A2473" s="80" t="s">
        <v>42</v>
      </c>
      <c r="B2473" s="80" t="s">
        <v>454</v>
      </c>
      <c r="C2473" s="80">
        <v>36334565</v>
      </c>
      <c r="D2473" s="80">
        <v>36347007</v>
      </c>
      <c r="E2473" s="80">
        <v>12443</v>
      </c>
      <c r="F2473" s="80">
        <v>203</v>
      </c>
      <c r="G2473" s="80">
        <v>129</v>
      </c>
      <c r="H2473" s="80">
        <v>74</v>
      </c>
      <c r="I2473" s="80">
        <v>0.36499999999999999</v>
      </c>
      <c r="J2473" s="80" t="s">
        <v>439</v>
      </c>
      <c r="K2473" s="80">
        <v>38</v>
      </c>
      <c r="L2473" s="80">
        <v>0.97399999999999998</v>
      </c>
      <c r="M2473" s="80">
        <v>19</v>
      </c>
      <c r="N2473" s="80">
        <v>0.21099999999999999</v>
      </c>
    </row>
    <row r="2474" spans="1:14" ht="15.75" customHeight="1">
      <c r="A2474" s="80" t="s">
        <v>42</v>
      </c>
      <c r="B2474" s="80" t="s">
        <v>454</v>
      </c>
      <c r="C2474" s="80">
        <v>38265769</v>
      </c>
      <c r="D2474" s="80">
        <v>38280683</v>
      </c>
      <c r="E2474" s="80">
        <v>14915</v>
      </c>
      <c r="F2474" s="80">
        <v>81</v>
      </c>
      <c r="G2474" s="80">
        <v>6</v>
      </c>
      <c r="H2474" s="80">
        <v>75</v>
      </c>
      <c r="I2474" s="80">
        <v>0.92600000000000005</v>
      </c>
      <c r="J2474" s="80" t="s">
        <v>440</v>
      </c>
      <c r="K2474" s="80">
        <v>0</v>
      </c>
      <c r="L2474" s="80" t="s">
        <v>201</v>
      </c>
      <c r="M2474" s="80">
        <v>1</v>
      </c>
      <c r="N2474" s="80">
        <v>1</v>
      </c>
    </row>
    <row r="2475" spans="1:14" ht="15.75" customHeight="1">
      <c r="A2475" s="80" t="s">
        <v>42</v>
      </c>
      <c r="B2475" s="80" t="s">
        <v>454</v>
      </c>
      <c r="C2475" s="80">
        <v>46382555</v>
      </c>
      <c r="D2475" s="80">
        <v>46401604</v>
      </c>
      <c r="E2475" s="80">
        <v>19050</v>
      </c>
      <c r="F2475" s="80">
        <v>107355</v>
      </c>
      <c r="G2475" s="80">
        <v>1034</v>
      </c>
      <c r="H2475" s="80">
        <v>106321</v>
      </c>
      <c r="I2475" s="80">
        <v>0.99</v>
      </c>
      <c r="J2475" s="80" t="s">
        <v>440</v>
      </c>
      <c r="K2475" s="80">
        <v>19</v>
      </c>
      <c r="L2475" s="80">
        <v>1</v>
      </c>
      <c r="M2475" s="80">
        <v>632</v>
      </c>
      <c r="N2475" s="80">
        <v>2.4E-2</v>
      </c>
    </row>
    <row r="2476" spans="1:14" ht="15.75" customHeight="1">
      <c r="A2476" s="80" t="s">
        <v>42</v>
      </c>
      <c r="B2476" s="80" t="s">
        <v>454</v>
      </c>
      <c r="C2476" s="80">
        <v>70121788</v>
      </c>
      <c r="D2476" s="80">
        <v>70166477</v>
      </c>
      <c r="E2476" s="80">
        <v>44690</v>
      </c>
      <c r="F2476" s="80">
        <v>1032</v>
      </c>
      <c r="G2476" s="80">
        <v>699</v>
      </c>
      <c r="H2476" s="80">
        <v>333</v>
      </c>
      <c r="I2476" s="80">
        <v>0.32300000000000001</v>
      </c>
      <c r="J2476" s="80" t="s">
        <v>439</v>
      </c>
      <c r="K2476" s="80">
        <v>96</v>
      </c>
      <c r="L2476" s="80">
        <v>0</v>
      </c>
      <c r="M2476" s="80">
        <v>35</v>
      </c>
      <c r="N2476" s="80">
        <v>0.94299999999999995</v>
      </c>
    </row>
    <row r="2477" spans="1:14" ht="15.75" customHeight="1">
      <c r="A2477" s="80" t="s">
        <v>42</v>
      </c>
      <c r="B2477" s="80" t="s">
        <v>454</v>
      </c>
      <c r="C2477" s="80">
        <v>74408184</v>
      </c>
      <c r="D2477" s="80">
        <v>74419503</v>
      </c>
      <c r="E2477" s="80">
        <v>11320</v>
      </c>
      <c r="F2477" s="80">
        <v>299</v>
      </c>
      <c r="G2477" s="80">
        <v>207</v>
      </c>
      <c r="H2477" s="80">
        <v>92</v>
      </c>
      <c r="I2477" s="80">
        <v>0.308</v>
      </c>
      <c r="J2477" s="80" t="s">
        <v>439</v>
      </c>
      <c r="K2477" s="80">
        <v>51</v>
      </c>
      <c r="L2477" s="80">
        <v>0.66700000000000004</v>
      </c>
      <c r="M2477" s="80">
        <v>26</v>
      </c>
      <c r="N2477" s="80">
        <v>0.73099999999999998</v>
      </c>
    </row>
    <row r="2478" spans="1:14" ht="15.75" customHeight="1">
      <c r="A2478" s="80" t="s">
        <v>42</v>
      </c>
      <c r="B2478" s="80" t="s">
        <v>454</v>
      </c>
      <c r="C2478" s="80">
        <v>75206043</v>
      </c>
      <c r="D2478" s="80">
        <v>75223587</v>
      </c>
      <c r="E2478" s="80">
        <v>17545</v>
      </c>
      <c r="F2478" s="80">
        <v>346</v>
      </c>
      <c r="G2478" s="80">
        <v>16</v>
      </c>
      <c r="H2478" s="80">
        <v>330</v>
      </c>
      <c r="I2478" s="80">
        <v>0.95399999999999996</v>
      </c>
      <c r="J2478" s="80" t="s">
        <v>440</v>
      </c>
      <c r="K2478" s="80">
        <v>4</v>
      </c>
      <c r="L2478" s="80">
        <v>0.5</v>
      </c>
      <c r="M2478" s="80">
        <v>86</v>
      </c>
      <c r="N2478" s="80">
        <v>0.45300000000000001</v>
      </c>
    </row>
    <row r="2479" spans="1:14" ht="15.75" customHeight="1">
      <c r="A2479" s="80" t="s">
        <v>42</v>
      </c>
      <c r="B2479" s="80" t="s">
        <v>454</v>
      </c>
      <c r="C2479" s="80">
        <v>90105561</v>
      </c>
      <c r="D2479" s="80">
        <v>90228346</v>
      </c>
      <c r="E2479" s="80">
        <v>122786</v>
      </c>
      <c r="F2479" s="80">
        <v>564</v>
      </c>
      <c r="G2479" s="80">
        <v>384</v>
      </c>
      <c r="H2479" s="80">
        <v>180</v>
      </c>
      <c r="I2479" s="80">
        <v>0.31900000000000001</v>
      </c>
      <c r="J2479" s="80" t="s">
        <v>439</v>
      </c>
      <c r="K2479" s="80">
        <v>7</v>
      </c>
      <c r="L2479" s="80">
        <v>1</v>
      </c>
      <c r="M2479" s="80">
        <v>2</v>
      </c>
      <c r="N2479" s="80">
        <v>0</v>
      </c>
    </row>
    <row r="2480" spans="1:14" ht="15.75" customHeight="1">
      <c r="A2480" s="80" t="s">
        <v>42</v>
      </c>
      <c r="B2480" s="80" t="s">
        <v>455</v>
      </c>
      <c r="C2480" s="80">
        <v>3057379</v>
      </c>
      <c r="D2480" s="80">
        <v>3070685</v>
      </c>
      <c r="E2480" s="80">
        <v>13307</v>
      </c>
      <c r="F2480" s="80">
        <v>98</v>
      </c>
      <c r="G2480" s="80">
        <v>48</v>
      </c>
      <c r="H2480" s="80">
        <v>50</v>
      </c>
      <c r="I2480" s="80">
        <v>0.51</v>
      </c>
      <c r="J2480" s="80" t="s">
        <v>439</v>
      </c>
      <c r="K2480" s="80">
        <v>0</v>
      </c>
      <c r="L2480" s="80" t="s">
        <v>201</v>
      </c>
      <c r="M2480" s="80">
        <v>5</v>
      </c>
      <c r="N2480" s="80">
        <v>0.6</v>
      </c>
    </row>
    <row r="2481" spans="1:14" ht="15.75" customHeight="1">
      <c r="A2481" s="80" t="s">
        <v>42</v>
      </c>
      <c r="B2481" s="80" t="s">
        <v>455</v>
      </c>
      <c r="C2481" s="80">
        <v>3231418</v>
      </c>
      <c r="D2481" s="80">
        <v>3252667</v>
      </c>
      <c r="E2481" s="80">
        <v>21250</v>
      </c>
      <c r="F2481" s="80">
        <v>142</v>
      </c>
      <c r="G2481" s="80">
        <v>94</v>
      </c>
      <c r="H2481" s="80">
        <v>48</v>
      </c>
      <c r="I2481" s="80">
        <v>0.33800000000000002</v>
      </c>
      <c r="J2481" s="80" t="s">
        <v>439</v>
      </c>
      <c r="K2481" s="80">
        <v>16</v>
      </c>
      <c r="L2481" s="80">
        <v>0.312</v>
      </c>
      <c r="M2481" s="80">
        <v>3</v>
      </c>
      <c r="N2481" s="80">
        <v>0</v>
      </c>
    </row>
    <row r="2482" spans="1:14" ht="15.75" customHeight="1">
      <c r="A2482" s="80" t="s">
        <v>42</v>
      </c>
      <c r="B2482" s="80" t="s">
        <v>455</v>
      </c>
      <c r="C2482" s="80">
        <v>18423506</v>
      </c>
      <c r="D2482" s="80">
        <v>18512829</v>
      </c>
      <c r="E2482" s="80">
        <v>89324</v>
      </c>
      <c r="F2482" s="80">
        <v>1524</v>
      </c>
      <c r="G2482" s="80">
        <v>816</v>
      </c>
      <c r="H2482" s="80">
        <v>708</v>
      </c>
      <c r="I2482" s="80">
        <v>0.46500000000000002</v>
      </c>
      <c r="J2482" s="80" t="s">
        <v>439</v>
      </c>
      <c r="K2482" s="80">
        <v>68</v>
      </c>
      <c r="L2482" s="80">
        <v>0.10299999999999999</v>
      </c>
      <c r="M2482" s="80">
        <v>84</v>
      </c>
      <c r="N2482" s="80">
        <v>0.65500000000000003</v>
      </c>
    </row>
    <row r="2483" spans="1:14" ht="15.75" customHeight="1">
      <c r="A2483" s="80" t="s">
        <v>42</v>
      </c>
      <c r="B2483" s="80" t="s">
        <v>455</v>
      </c>
      <c r="C2483" s="80">
        <v>18607041</v>
      </c>
      <c r="D2483" s="80">
        <v>18827456</v>
      </c>
      <c r="E2483" s="80">
        <v>220416</v>
      </c>
      <c r="F2483" s="80">
        <v>2178</v>
      </c>
      <c r="G2483" s="80">
        <v>1020</v>
      </c>
      <c r="H2483" s="80">
        <v>1158</v>
      </c>
      <c r="I2483" s="80">
        <v>0.53200000000000003</v>
      </c>
      <c r="J2483" s="80" t="s">
        <v>439</v>
      </c>
      <c r="K2483" s="80">
        <v>111</v>
      </c>
      <c r="L2483" s="80">
        <v>0.95499999999999996</v>
      </c>
      <c r="M2483" s="80">
        <v>172</v>
      </c>
      <c r="N2483" s="80">
        <v>7.0000000000000007E-2</v>
      </c>
    </row>
    <row r="2484" spans="1:14" ht="15.75" customHeight="1">
      <c r="A2484" s="80" t="s">
        <v>42</v>
      </c>
      <c r="B2484" s="80" t="s">
        <v>455</v>
      </c>
      <c r="C2484" s="80">
        <v>19029552</v>
      </c>
      <c r="D2484" s="80">
        <v>19232748</v>
      </c>
      <c r="E2484" s="80">
        <v>203197</v>
      </c>
      <c r="F2484" s="80">
        <v>290</v>
      </c>
      <c r="G2484" s="80">
        <v>154</v>
      </c>
      <c r="H2484" s="80">
        <v>136</v>
      </c>
      <c r="I2484" s="80">
        <v>0.46899999999999997</v>
      </c>
      <c r="J2484" s="80" t="s">
        <v>439</v>
      </c>
      <c r="K2484" s="80">
        <v>0</v>
      </c>
      <c r="L2484" s="80" t="s">
        <v>201</v>
      </c>
      <c r="M2484" s="80">
        <v>1</v>
      </c>
      <c r="N2484" s="80">
        <v>1</v>
      </c>
    </row>
    <row r="2485" spans="1:14" ht="15.75" customHeight="1">
      <c r="A2485" s="80" t="s">
        <v>42</v>
      </c>
      <c r="B2485" s="80" t="s">
        <v>455</v>
      </c>
      <c r="C2485" s="80">
        <v>20539729</v>
      </c>
      <c r="D2485" s="80">
        <v>20561059</v>
      </c>
      <c r="E2485" s="80">
        <v>21331</v>
      </c>
      <c r="F2485" s="80">
        <v>354</v>
      </c>
      <c r="G2485" s="80">
        <v>265</v>
      </c>
      <c r="H2485" s="80">
        <v>89</v>
      </c>
      <c r="I2485" s="80">
        <v>0.251</v>
      </c>
      <c r="J2485" s="80" t="s">
        <v>439</v>
      </c>
      <c r="K2485" s="80">
        <v>57</v>
      </c>
      <c r="L2485" s="80">
        <v>0.439</v>
      </c>
      <c r="M2485" s="80">
        <v>5</v>
      </c>
      <c r="N2485" s="80">
        <v>0.2</v>
      </c>
    </row>
    <row r="2486" spans="1:14" ht="15.75" customHeight="1">
      <c r="A2486" s="80" t="s">
        <v>42</v>
      </c>
      <c r="B2486" s="80" t="s">
        <v>455</v>
      </c>
      <c r="C2486" s="80">
        <v>21400640</v>
      </c>
      <c r="D2486" s="80">
        <v>21450526</v>
      </c>
      <c r="E2486" s="80">
        <v>49887</v>
      </c>
      <c r="F2486" s="80">
        <v>1319</v>
      </c>
      <c r="G2486" s="80">
        <v>938</v>
      </c>
      <c r="H2486" s="80">
        <v>381</v>
      </c>
      <c r="I2486" s="80">
        <v>0.28899999999999998</v>
      </c>
      <c r="J2486" s="80" t="s">
        <v>439</v>
      </c>
      <c r="K2486" s="80">
        <v>231</v>
      </c>
      <c r="L2486" s="80">
        <v>0.98699999999999999</v>
      </c>
      <c r="M2486" s="80">
        <v>157</v>
      </c>
      <c r="N2486" s="80">
        <v>2.5000000000000001E-2</v>
      </c>
    </row>
    <row r="2487" spans="1:14" ht="15.75" customHeight="1">
      <c r="A2487" s="80" t="s">
        <v>42</v>
      </c>
      <c r="B2487" s="80" t="s">
        <v>455</v>
      </c>
      <c r="C2487" s="80">
        <v>21649035</v>
      </c>
      <c r="D2487" s="80">
        <v>21678194</v>
      </c>
      <c r="E2487" s="80">
        <v>29160</v>
      </c>
      <c r="F2487" s="80">
        <v>1367</v>
      </c>
      <c r="G2487" s="80">
        <v>790</v>
      </c>
      <c r="H2487" s="80">
        <v>577</v>
      </c>
      <c r="I2487" s="80">
        <v>0.42199999999999999</v>
      </c>
      <c r="J2487" s="80" t="s">
        <v>439</v>
      </c>
      <c r="K2487" s="80">
        <v>559</v>
      </c>
      <c r="L2487" s="80">
        <v>0.34499999999999997</v>
      </c>
      <c r="M2487" s="80">
        <v>465</v>
      </c>
      <c r="N2487" s="80">
        <v>0.78900000000000003</v>
      </c>
    </row>
    <row r="2488" spans="1:14" ht="15.75" customHeight="1">
      <c r="A2488" s="80" t="s">
        <v>42</v>
      </c>
      <c r="B2488" s="80" t="s">
        <v>455</v>
      </c>
      <c r="C2488" s="80">
        <v>21687297</v>
      </c>
      <c r="D2488" s="80">
        <v>21824188</v>
      </c>
      <c r="E2488" s="80">
        <v>136892</v>
      </c>
      <c r="F2488" s="80">
        <v>2564</v>
      </c>
      <c r="G2488" s="80">
        <v>1790</v>
      </c>
      <c r="H2488" s="80">
        <v>774</v>
      </c>
      <c r="I2488" s="80">
        <v>0.30199999999999999</v>
      </c>
      <c r="J2488" s="80" t="s">
        <v>439</v>
      </c>
      <c r="K2488" s="80">
        <v>580</v>
      </c>
      <c r="L2488" s="80">
        <v>5.0000000000000001E-3</v>
      </c>
      <c r="M2488" s="80">
        <v>428</v>
      </c>
      <c r="N2488" s="80">
        <v>0.96699999999999997</v>
      </c>
    </row>
    <row r="2489" spans="1:14" ht="15.75" customHeight="1">
      <c r="A2489" s="80" t="s">
        <v>42</v>
      </c>
      <c r="B2489" s="80" t="s">
        <v>455</v>
      </c>
      <c r="C2489" s="80">
        <v>21824199</v>
      </c>
      <c r="D2489" s="80">
        <v>21884337</v>
      </c>
      <c r="E2489" s="80">
        <v>60139</v>
      </c>
      <c r="F2489" s="80">
        <v>1580</v>
      </c>
      <c r="G2489" s="80">
        <v>1247</v>
      </c>
      <c r="H2489" s="80">
        <v>333</v>
      </c>
      <c r="I2489" s="80">
        <v>0.21099999999999999</v>
      </c>
      <c r="J2489" s="80" t="s">
        <v>439</v>
      </c>
      <c r="K2489" s="80">
        <v>262</v>
      </c>
      <c r="L2489" s="80">
        <v>0.40799999999999997</v>
      </c>
      <c r="M2489" s="80">
        <v>127</v>
      </c>
      <c r="N2489" s="80">
        <v>0.91300000000000003</v>
      </c>
    </row>
    <row r="2490" spans="1:14" ht="15.75" customHeight="1">
      <c r="A2490" s="80" t="s">
        <v>42</v>
      </c>
      <c r="B2490" s="80" t="s">
        <v>455</v>
      </c>
      <c r="C2490" s="80">
        <v>21884493</v>
      </c>
      <c r="D2490" s="80">
        <v>22060299</v>
      </c>
      <c r="E2490" s="80">
        <v>175807</v>
      </c>
      <c r="F2490" s="80">
        <v>5236</v>
      </c>
      <c r="G2490" s="80">
        <v>3792</v>
      </c>
      <c r="H2490" s="80">
        <v>1444</v>
      </c>
      <c r="I2490" s="80">
        <v>0.27600000000000002</v>
      </c>
      <c r="J2490" s="80" t="s">
        <v>439</v>
      </c>
      <c r="K2490" s="80">
        <v>277</v>
      </c>
      <c r="L2490" s="80">
        <v>0.52</v>
      </c>
      <c r="M2490" s="80">
        <v>139</v>
      </c>
      <c r="N2490" s="80">
        <v>0.73399999999999999</v>
      </c>
    </row>
    <row r="2491" spans="1:14" ht="15.75" customHeight="1">
      <c r="A2491" s="80" t="s">
        <v>42</v>
      </c>
      <c r="B2491" s="80" t="s">
        <v>455</v>
      </c>
      <c r="C2491" s="80">
        <v>22125930</v>
      </c>
      <c r="D2491" s="80">
        <v>22158426</v>
      </c>
      <c r="E2491" s="80">
        <v>32497</v>
      </c>
      <c r="F2491" s="80">
        <v>387</v>
      </c>
      <c r="G2491" s="80">
        <v>256</v>
      </c>
      <c r="H2491" s="80">
        <v>131</v>
      </c>
      <c r="I2491" s="80">
        <v>0.33900000000000002</v>
      </c>
      <c r="J2491" s="80" t="s">
        <v>439</v>
      </c>
      <c r="K2491" s="80">
        <v>229</v>
      </c>
      <c r="L2491" s="80">
        <v>0.52</v>
      </c>
      <c r="M2491" s="80">
        <v>120</v>
      </c>
      <c r="N2491" s="80">
        <v>1.7000000000000001E-2</v>
      </c>
    </row>
    <row r="2492" spans="1:14" ht="15.75" customHeight="1">
      <c r="A2492" s="80" t="s">
        <v>42</v>
      </c>
      <c r="B2492" s="80" t="s">
        <v>455</v>
      </c>
      <c r="C2492" s="80">
        <v>26880784</v>
      </c>
      <c r="D2492" s="80">
        <v>26885981</v>
      </c>
      <c r="E2492" s="80">
        <v>5198</v>
      </c>
      <c r="F2492" s="80">
        <v>1317</v>
      </c>
      <c r="G2492" s="80">
        <v>4</v>
      </c>
      <c r="H2492" s="80">
        <v>1313</v>
      </c>
      <c r="I2492" s="80">
        <v>0.997</v>
      </c>
      <c r="J2492" s="80" t="s">
        <v>440</v>
      </c>
      <c r="K2492" s="80">
        <v>0</v>
      </c>
      <c r="L2492" s="80" t="s">
        <v>201</v>
      </c>
      <c r="M2492" s="80">
        <v>76</v>
      </c>
      <c r="N2492" s="80">
        <v>0.34200000000000003</v>
      </c>
    </row>
    <row r="2493" spans="1:14" ht="15.75" customHeight="1">
      <c r="A2493" s="80" t="s">
        <v>42</v>
      </c>
      <c r="B2493" s="80" t="s">
        <v>455</v>
      </c>
      <c r="C2493" s="80">
        <v>26935980</v>
      </c>
      <c r="D2493" s="80">
        <v>26941257</v>
      </c>
      <c r="E2493" s="80">
        <v>5278</v>
      </c>
      <c r="F2493" s="80">
        <v>1112</v>
      </c>
      <c r="G2493" s="80">
        <v>669</v>
      </c>
      <c r="H2493" s="80">
        <v>443</v>
      </c>
      <c r="I2493" s="80">
        <v>0.39800000000000002</v>
      </c>
      <c r="J2493" s="80" t="s">
        <v>439</v>
      </c>
      <c r="K2493" s="80">
        <v>0</v>
      </c>
      <c r="L2493" s="80" t="s">
        <v>201</v>
      </c>
      <c r="M2493" s="80">
        <v>0</v>
      </c>
      <c r="N2493" s="80" t="s">
        <v>201</v>
      </c>
    </row>
    <row r="2494" spans="1:14" ht="15.75" customHeight="1">
      <c r="A2494" s="80" t="s">
        <v>42</v>
      </c>
      <c r="B2494" s="80" t="s">
        <v>455</v>
      </c>
      <c r="C2494" s="80">
        <v>30621716</v>
      </c>
      <c r="D2494" s="80">
        <v>30625809</v>
      </c>
      <c r="E2494" s="80">
        <v>4094</v>
      </c>
      <c r="F2494" s="80">
        <v>63</v>
      </c>
      <c r="G2494" s="80">
        <v>0</v>
      </c>
      <c r="H2494" s="80">
        <v>63</v>
      </c>
      <c r="I2494" s="80">
        <v>1</v>
      </c>
      <c r="J2494" s="80" t="s">
        <v>440</v>
      </c>
      <c r="K2494" s="80">
        <v>0</v>
      </c>
      <c r="L2494" s="80" t="s">
        <v>201</v>
      </c>
      <c r="M2494" s="80">
        <v>6</v>
      </c>
      <c r="N2494" s="80">
        <v>0.33300000000000002</v>
      </c>
    </row>
    <row r="2495" spans="1:14" ht="15.75" customHeight="1">
      <c r="A2495" s="80" t="s">
        <v>42</v>
      </c>
      <c r="B2495" s="80" t="s">
        <v>455</v>
      </c>
      <c r="C2495" s="80">
        <v>36157584</v>
      </c>
      <c r="D2495" s="80">
        <v>36438332</v>
      </c>
      <c r="E2495" s="80">
        <v>280749</v>
      </c>
      <c r="F2495" s="80">
        <v>674</v>
      </c>
      <c r="G2495" s="80">
        <v>506</v>
      </c>
      <c r="H2495" s="80">
        <v>168</v>
      </c>
      <c r="I2495" s="80">
        <v>0.249</v>
      </c>
      <c r="J2495" s="80" t="s">
        <v>439</v>
      </c>
      <c r="K2495" s="80">
        <v>0</v>
      </c>
      <c r="L2495" s="80" t="s">
        <v>201</v>
      </c>
      <c r="M2495" s="80">
        <v>3</v>
      </c>
      <c r="N2495" s="80">
        <v>1</v>
      </c>
    </row>
    <row r="2496" spans="1:14" ht="15.75" customHeight="1">
      <c r="A2496" s="80" t="s">
        <v>42</v>
      </c>
      <c r="B2496" s="80" t="s">
        <v>455</v>
      </c>
      <c r="C2496" s="80">
        <v>37893955</v>
      </c>
      <c r="D2496" s="80">
        <v>38316368</v>
      </c>
      <c r="E2496" s="80">
        <v>422414</v>
      </c>
      <c r="F2496" s="80">
        <v>661</v>
      </c>
      <c r="G2496" s="80">
        <v>525</v>
      </c>
      <c r="H2496" s="80">
        <v>136</v>
      </c>
      <c r="I2496" s="80">
        <v>0.20599999999999999</v>
      </c>
      <c r="J2496" s="80" t="s">
        <v>439</v>
      </c>
      <c r="K2496" s="80">
        <v>60</v>
      </c>
      <c r="L2496" s="80">
        <v>0.4</v>
      </c>
      <c r="M2496" s="80">
        <v>8</v>
      </c>
      <c r="N2496" s="80">
        <v>0</v>
      </c>
    </row>
    <row r="2497" spans="1:14" ht="15.75" customHeight="1">
      <c r="A2497" s="80" t="s">
        <v>42</v>
      </c>
      <c r="B2497" s="80" t="s">
        <v>455</v>
      </c>
      <c r="C2497" s="80">
        <v>43231105</v>
      </c>
      <c r="D2497" s="80">
        <v>43234307</v>
      </c>
      <c r="E2497" s="80">
        <v>3203</v>
      </c>
      <c r="F2497" s="80">
        <v>59</v>
      </c>
      <c r="G2497" s="80">
        <v>21</v>
      </c>
      <c r="H2497" s="80">
        <v>38</v>
      </c>
      <c r="I2497" s="80">
        <v>0.64400000000000002</v>
      </c>
      <c r="J2497" s="80" t="s">
        <v>439</v>
      </c>
      <c r="K2497" s="80">
        <v>4</v>
      </c>
      <c r="L2497" s="80">
        <v>1</v>
      </c>
      <c r="M2497" s="80">
        <v>3</v>
      </c>
      <c r="N2497" s="80">
        <v>0</v>
      </c>
    </row>
    <row r="2498" spans="1:14" ht="15.75" customHeight="1">
      <c r="A2498" s="80" t="s">
        <v>42</v>
      </c>
      <c r="B2498" s="80" t="s">
        <v>455</v>
      </c>
      <c r="C2498" s="80">
        <v>43234310</v>
      </c>
      <c r="D2498" s="80">
        <v>43323702</v>
      </c>
      <c r="E2498" s="80">
        <v>89393</v>
      </c>
      <c r="F2498" s="80">
        <v>224</v>
      </c>
      <c r="G2498" s="80">
        <v>17</v>
      </c>
      <c r="H2498" s="80">
        <v>207</v>
      </c>
      <c r="I2498" s="80">
        <v>0.92400000000000004</v>
      </c>
      <c r="J2498" s="80" t="s">
        <v>440</v>
      </c>
      <c r="K2498" s="80">
        <v>4</v>
      </c>
      <c r="L2498" s="80">
        <v>0.75</v>
      </c>
      <c r="M2498" s="80">
        <v>48</v>
      </c>
      <c r="N2498" s="80">
        <v>0.39600000000000002</v>
      </c>
    </row>
    <row r="2499" spans="1:14" ht="15.75" customHeight="1">
      <c r="A2499" s="80" t="s">
        <v>42</v>
      </c>
      <c r="B2499" s="80" t="s">
        <v>455</v>
      </c>
      <c r="C2499" s="80">
        <v>66798412</v>
      </c>
      <c r="D2499" s="80">
        <v>66799781</v>
      </c>
      <c r="E2499" s="80">
        <v>1370</v>
      </c>
      <c r="F2499" s="80">
        <v>408</v>
      </c>
      <c r="G2499" s="80">
        <v>212</v>
      </c>
      <c r="H2499" s="80">
        <v>196</v>
      </c>
      <c r="I2499" s="80">
        <v>0.48</v>
      </c>
      <c r="J2499" s="80" t="s">
        <v>439</v>
      </c>
      <c r="K2499" s="80">
        <v>3</v>
      </c>
      <c r="L2499" s="80">
        <v>1</v>
      </c>
      <c r="M2499" s="80">
        <v>0</v>
      </c>
      <c r="N2499" s="80" t="s">
        <v>201</v>
      </c>
    </row>
    <row r="2500" spans="1:14" ht="15.75" customHeight="1">
      <c r="A2500" s="80" t="s">
        <v>42</v>
      </c>
      <c r="B2500" s="80" t="s">
        <v>456</v>
      </c>
      <c r="C2500" s="80">
        <v>106211</v>
      </c>
      <c r="D2500" s="80">
        <v>112852</v>
      </c>
      <c r="E2500" s="80">
        <v>6642</v>
      </c>
      <c r="F2500" s="80">
        <v>7947</v>
      </c>
      <c r="G2500" s="80">
        <v>3926</v>
      </c>
      <c r="H2500" s="80">
        <v>4021</v>
      </c>
      <c r="I2500" s="80">
        <v>0.50600000000000001</v>
      </c>
      <c r="J2500" s="80" t="s">
        <v>439</v>
      </c>
      <c r="K2500" s="80">
        <v>0</v>
      </c>
      <c r="L2500" s="80" t="s">
        <v>201</v>
      </c>
      <c r="M2500" s="80">
        <v>0</v>
      </c>
      <c r="N2500" s="80" t="s">
        <v>201</v>
      </c>
    </row>
    <row r="2501" spans="1:14" ht="15.75" customHeight="1">
      <c r="A2501" s="80" t="s">
        <v>42</v>
      </c>
      <c r="B2501" s="80" t="s">
        <v>456</v>
      </c>
      <c r="C2501" s="80">
        <v>12144901</v>
      </c>
      <c r="D2501" s="80">
        <v>12150226</v>
      </c>
      <c r="E2501" s="80">
        <v>5326</v>
      </c>
      <c r="F2501" s="80">
        <v>58</v>
      </c>
      <c r="G2501" s="80">
        <v>28</v>
      </c>
      <c r="H2501" s="80">
        <v>30</v>
      </c>
      <c r="I2501" s="80">
        <v>0.51700000000000002</v>
      </c>
      <c r="J2501" s="80" t="s">
        <v>439</v>
      </c>
      <c r="K2501" s="80">
        <v>0</v>
      </c>
      <c r="L2501" s="80" t="s">
        <v>201</v>
      </c>
      <c r="M2501" s="80">
        <v>0</v>
      </c>
      <c r="N2501" s="80" t="s">
        <v>201</v>
      </c>
    </row>
    <row r="2502" spans="1:14" ht="15.75" customHeight="1">
      <c r="A2502" s="80" t="s">
        <v>42</v>
      </c>
      <c r="B2502" s="80" t="s">
        <v>456</v>
      </c>
      <c r="C2502" s="80">
        <v>15385304</v>
      </c>
      <c r="D2502" s="80">
        <v>15400250</v>
      </c>
      <c r="E2502" s="80">
        <v>14947</v>
      </c>
      <c r="F2502" s="80">
        <v>422</v>
      </c>
      <c r="G2502" s="80">
        <v>314</v>
      </c>
      <c r="H2502" s="80">
        <v>108</v>
      </c>
      <c r="I2502" s="80">
        <v>0.25600000000000001</v>
      </c>
      <c r="J2502" s="80" t="s">
        <v>439</v>
      </c>
      <c r="K2502" s="80">
        <v>215</v>
      </c>
      <c r="L2502" s="80">
        <v>0.63300000000000001</v>
      </c>
      <c r="M2502" s="80">
        <v>92</v>
      </c>
      <c r="N2502" s="80">
        <v>6.5000000000000002E-2</v>
      </c>
    </row>
    <row r="2503" spans="1:14" ht="15.75" customHeight="1">
      <c r="A2503" s="80" t="s">
        <v>42</v>
      </c>
      <c r="B2503" s="80" t="s">
        <v>456</v>
      </c>
      <c r="C2503" s="80">
        <v>20561578</v>
      </c>
      <c r="D2503" s="80">
        <v>20604950</v>
      </c>
      <c r="E2503" s="80">
        <v>43373</v>
      </c>
      <c r="F2503" s="80">
        <v>149</v>
      </c>
      <c r="G2503" s="80">
        <v>1</v>
      </c>
      <c r="H2503" s="80">
        <v>148</v>
      </c>
      <c r="I2503" s="80">
        <v>0.99299999999999999</v>
      </c>
      <c r="J2503" s="80" t="s">
        <v>440</v>
      </c>
      <c r="K2503" s="80">
        <v>0</v>
      </c>
      <c r="L2503" s="80" t="s">
        <v>201</v>
      </c>
      <c r="M2503" s="80">
        <v>13</v>
      </c>
      <c r="N2503" s="80">
        <v>0.76900000000000002</v>
      </c>
    </row>
    <row r="2504" spans="1:14" ht="15.75" customHeight="1">
      <c r="A2504" s="80" t="s">
        <v>42</v>
      </c>
      <c r="B2504" s="80" t="s">
        <v>456</v>
      </c>
      <c r="C2504" s="80">
        <v>20814760</v>
      </c>
      <c r="D2504" s="80">
        <v>20839319</v>
      </c>
      <c r="E2504" s="80">
        <v>24560</v>
      </c>
      <c r="F2504" s="80">
        <v>306</v>
      </c>
      <c r="G2504" s="80">
        <v>0</v>
      </c>
      <c r="H2504" s="80">
        <v>306</v>
      </c>
      <c r="I2504" s="80">
        <v>1</v>
      </c>
      <c r="J2504" s="80" t="s">
        <v>440</v>
      </c>
      <c r="K2504" s="80">
        <v>0</v>
      </c>
      <c r="L2504" s="80" t="s">
        <v>201</v>
      </c>
      <c r="M2504" s="80">
        <v>30</v>
      </c>
      <c r="N2504" s="80">
        <v>0.26700000000000002</v>
      </c>
    </row>
    <row r="2505" spans="1:14" ht="15.75" customHeight="1">
      <c r="A2505" s="80" t="s">
        <v>42</v>
      </c>
      <c r="B2505" s="80" t="s">
        <v>456</v>
      </c>
      <c r="C2505" s="80">
        <v>79014384</v>
      </c>
      <c r="D2505" s="80">
        <v>79017391</v>
      </c>
      <c r="E2505" s="80">
        <v>3008</v>
      </c>
      <c r="F2505" s="80">
        <v>46</v>
      </c>
      <c r="G2505" s="80">
        <v>42</v>
      </c>
      <c r="H2505" s="80">
        <v>4</v>
      </c>
      <c r="I2505" s="80">
        <v>8.6999999999999994E-2</v>
      </c>
      <c r="J2505" s="80" t="s">
        <v>201</v>
      </c>
      <c r="K2505" s="80">
        <v>0</v>
      </c>
      <c r="L2505" s="80" t="s">
        <v>201</v>
      </c>
      <c r="M2505" s="80">
        <v>0</v>
      </c>
      <c r="N2505" s="80" t="s">
        <v>201</v>
      </c>
    </row>
    <row r="2506" spans="1:14" ht="15.75" customHeight="1">
      <c r="A2506" s="80" t="s">
        <v>42</v>
      </c>
      <c r="B2506" s="80" t="s">
        <v>457</v>
      </c>
      <c r="C2506" s="80">
        <v>60000</v>
      </c>
      <c r="D2506" s="80">
        <v>140628</v>
      </c>
      <c r="E2506" s="80">
        <v>80629</v>
      </c>
      <c r="F2506" s="80">
        <v>339</v>
      </c>
      <c r="G2506" s="80">
        <v>213</v>
      </c>
      <c r="H2506" s="80">
        <v>126</v>
      </c>
      <c r="I2506" s="80">
        <v>0.372</v>
      </c>
      <c r="J2506" s="80" t="s">
        <v>439</v>
      </c>
      <c r="K2506" s="80">
        <v>1</v>
      </c>
      <c r="L2506" s="80">
        <v>0</v>
      </c>
      <c r="M2506" s="80">
        <v>1</v>
      </c>
      <c r="N2506" s="80">
        <v>0</v>
      </c>
    </row>
    <row r="2507" spans="1:14" ht="15.75" customHeight="1">
      <c r="A2507" s="80" t="s">
        <v>42</v>
      </c>
      <c r="B2507" s="80" t="s">
        <v>457</v>
      </c>
      <c r="C2507" s="80">
        <v>3332194</v>
      </c>
      <c r="D2507" s="80">
        <v>3333030</v>
      </c>
      <c r="E2507" s="80">
        <v>837</v>
      </c>
      <c r="F2507" s="80">
        <v>56</v>
      </c>
      <c r="G2507" s="80">
        <v>31</v>
      </c>
      <c r="H2507" s="80">
        <v>25</v>
      </c>
      <c r="I2507" s="80">
        <v>0.44600000000000001</v>
      </c>
      <c r="J2507" s="80" t="s">
        <v>439</v>
      </c>
      <c r="K2507" s="80">
        <v>0</v>
      </c>
      <c r="L2507" s="80" t="s">
        <v>201</v>
      </c>
      <c r="M2507" s="80">
        <v>0</v>
      </c>
      <c r="N2507" s="80" t="s">
        <v>201</v>
      </c>
    </row>
    <row r="2508" spans="1:14" ht="15.75" customHeight="1">
      <c r="A2508" s="80" t="s">
        <v>42</v>
      </c>
      <c r="B2508" s="80" t="s">
        <v>457</v>
      </c>
      <c r="C2508" s="80">
        <v>7022269</v>
      </c>
      <c r="D2508" s="80">
        <v>7064756</v>
      </c>
      <c r="E2508" s="80">
        <v>42488</v>
      </c>
      <c r="F2508" s="80">
        <v>382</v>
      </c>
      <c r="G2508" s="80">
        <v>237</v>
      </c>
      <c r="H2508" s="80">
        <v>145</v>
      </c>
      <c r="I2508" s="80">
        <v>0.38</v>
      </c>
      <c r="J2508" s="80" t="s">
        <v>439</v>
      </c>
      <c r="K2508" s="80">
        <v>5</v>
      </c>
      <c r="L2508" s="80">
        <v>0</v>
      </c>
      <c r="M2508" s="80">
        <v>2</v>
      </c>
      <c r="N2508" s="80">
        <v>1</v>
      </c>
    </row>
    <row r="2509" spans="1:14" ht="15.75" customHeight="1">
      <c r="A2509" s="80" t="s">
        <v>42</v>
      </c>
      <c r="B2509" s="80" t="s">
        <v>457</v>
      </c>
      <c r="C2509" s="80">
        <v>24332687</v>
      </c>
      <c r="D2509" s="80">
        <v>24448981</v>
      </c>
      <c r="E2509" s="80">
        <v>116295</v>
      </c>
      <c r="F2509" s="80">
        <v>2312</v>
      </c>
      <c r="G2509" s="80">
        <v>1738</v>
      </c>
      <c r="H2509" s="80">
        <v>574</v>
      </c>
      <c r="I2509" s="80">
        <v>0.248</v>
      </c>
      <c r="J2509" s="80" t="s">
        <v>439</v>
      </c>
      <c r="K2509" s="80">
        <v>661</v>
      </c>
      <c r="L2509" s="80">
        <v>0.73199999999999998</v>
      </c>
      <c r="M2509" s="80">
        <v>234</v>
      </c>
      <c r="N2509" s="80">
        <v>1.7000000000000001E-2</v>
      </c>
    </row>
    <row r="2510" spans="1:14" ht="15.75" customHeight="1">
      <c r="A2510" s="80" t="s">
        <v>42</v>
      </c>
      <c r="B2510" s="80" t="s">
        <v>457</v>
      </c>
      <c r="C2510" s="80">
        <v>38773571</v>
      </c>
      <c r="D2510" s="80">
        <v>38791551</v>
      </c>
      <c r="E2510" s="80">
        <v>17981</v>
      </c>
      <c r="F2510" s="80">
        <v>240</v>
      </c>
      <c r="G2510" s="80">
        <v>25</v>
      </c>
      <c r="H2510" s="80">
        <v>215</v>
      </c>
      <c r="I2510" s="80">
        <v>0.89600000000000002</v>
      </c>
      <c r="J2510" s="80" t="s">
        <v>440</v>
      </c>
      <c r="K2510" s="80">
        <v>0</v>
      </c>
      <c r="L2510" s="80" t="s">
        <v>201</v>
      </c>
      <c r="M2510" s="80">
        <v>16</v>
      </c>
      <c r="N2510" s="80">
        <v>0</v>
      </c>
    </row>
    <row r="2511" spans="1:14" ht="15.75" customHeight="1">
      <c r="A2511" s="80" t="s">
        <v>42</v>
      </c>
      <c r="B2511" s="80" t="s">
        <v>458</v>
      </c>
      <c r="C2511" s="80">
        <v>60000</v>
      </c>
      <c r="D2511" s="80">
        <v>68791</v>
      </c>
      <c r="E2511" s="80">
        <v>8792</v>
      </c>
      <c r="F2511" s="80">
        <v>831</v>
      </c>
      <c r="G2511" s="80">
        <v>587</v>
      </c>
      <c r="H2511" s="80">
        <v>244</v>
      </c>
      <c r="I2511" s="80">
        <v>0.29399999999999998</v>
      </c>
      <c r="J2511" s="80" t="s">
        <v>439</v>
      </c>
      <c r="K2511" s="80">
        <v>11</v>
      </c>
      <c r="L2511" s="80">
        <v>0.36399999999999999</v>
      </c>
      <c r="M2511" s="80">
        <v>0</v>
      </c>
      <c r="N2511" s="80" t="s">
        <v>201</v>
      </c>
    </row>
    <row r="2512" spans="1:14" ht="15.75" customHeight="1">
      <c r="A2512" s="80" t="s">
        <v>42</v>
      </c>
      <c r="B2512" s="80" t="s">
        <v>458</v>
      </c>
      <c r="C2512" s="80">
        <v>25768801</v>
      </c>
      <c r="D2512" s="80">
        <v>25781701</v>
      </c>
      <c r="E2512" s="80">
        <v>12901</v>
      </c>
      <c r="F2512" s="80">
        <v>207</v>
      </c>
      <c r="G2512" s="80">
        <v>151</v>
      </c>
      <c r="H2512" s="80">
        <v>56</v>
      </c>
      <c r="I2512" s="80">
        <v>0.27100000000000002</v>
      </c>
      <c r="J2512" s="80" t="s">
        <v>439</v>
      </c>
      <c r="K2512" s="80">
        <v>34</v>
      </c>
      <c r="L2512" s="80">
        <v>0.41199999999999998</v>
      </c>
      <c r="M2512" s="80">
        <v>20</v>
      </c>
      <c r="N2512" s="80">
        <v>0.7</v>
      </c>
    </row>
    <row r="2513" spans="1:14" ht="15.75" customHeight="1">
      <c r="A2513" s="80" t="s">
        <v>42</v>
      </c>
      <c r="B2513" s="80" t="s">
        <v>458</v>
      </c>
      <c r="C2513" s="80">
        <v>26061210</v>
      </c>
      <c r="D2513" s="80">
        <v>26091730</v>
      </c>
      <c r="E2513" s="80">
        <v>30521</v>
      </c>
      <c r="F2513" s="80">
        <v>296</v>
      </c>
      <c r="G2513" s="80">
        <v>233</v>
      </c>
      <c r="H2513" s="80">
        <v>63</v>
      </c>
      <c r="I2513" s="80">
        <v>0.21299999999999999</v>
      </c>
      <c r="J2513" s="80" t="s">
        <v>439</v>
      </c>
      <c r="K2513" s="80">
        <v>73</v>
      </c>
      <c r="L2513" s="80">
        <v>0.52100000000000002</v>
      </c>
      <c r="M2513" s="80">
        <v>35</v>
      </c>
      <c r="N2513" s="80">
        <v>0.314</v>
      </c>
    </row>
    <row r="2514" spans="1:14" ht="15.75" customHeight="1">
      <c r="A2514" s="80" t="s">
        <v>42</v>
      </c>
      <c r="B2514" s="80" t="s">
        <v>458</v>
      </c>
      <c r="C2514" s="80">
        <v>26436326</v>
      </c>
      <c r="D2514" s="80">
        <v>26587085</v>
      </c>
      <c r="E2514" s="80">
        <v>150760</v>
      </c>
      <c r="F2514" s="80">
        <v>1196</v>
      </c>
      <c r="G2514" s="80">
        <v>221</v>
      </c>
      <c r="H2514" s="80">
        <v>975</v>
      </c>
      <c r="I2514" s="80">
        <v>0.81499999999999995</v>
      </c>
      <c r="J2514" s="80" t="s">
        <v>440</v>
      </c>
      <c r="K2514" s="80">
        <v>26</v>
      </c>
      <c r="L2514" s="80">
        <v>0.46200000000000002</v>
      </c>
      <c r="M2514" s="80">
        <v>2</v>
      </c>
      <c r="N2514" s="80">
        <v>0.5</v>
      </c>
    </row>
    <row r="2515" spans="1:14" ht="15.75" customHeight="1">
      <c r="A2515" s="80" t="s">
        <v>42</v>
      </c>
      <c r="B2515" s="80" t="s">
        <v>458</v>
      </c>
      <c r="C2515" s="80">
        <v>28495046</v>
      </c>
      <c r="D2515" s="80">
        <v>28508878</v>
      </c>
      <c r="E2515" s="80">
        <v>13833</v>
      </c>
      <c r="F2515" s="80">
        <v>151</v>
      </c>
      <c r="G2515" s="80">
        <v>0</v>
      </c>
      <c r="H2515" s="80">
        <v>151</v>
      </c>
      <c r="I2515" s="80">
        <v>1</v>
      </c>
      <c r="J2515" s="80" t="s">
        <v>440</v>
      </c>
      <c r="K2515" s="80">
        <v>0</v>
      </c>
      <c r="L2515" s="80" t="s">
        <v>201</v>
      </c>
      <c r="M2515" s="80">
        <v>0</v>
      </c>
      <c r="N2515" s="80" t="s">
        <v>201</v>
      </c>
    </row>
    <row r="2516" spans="1:14" ht="15.75" customHeight="1">
      <c r="A2516" s="80" t="s">
        <v>42</v>
      </c>
      <c r="B2516" s="80" t="s">
        <v>458</v>
      </c>
      <c r="C2516" s="80">
        <v>28557056</v>
      </c>
      <c r="D2516" s="80">
        <v>29202111</v>
      </c>
      <c r="E2516" s="80">
        <v>645056</v>
      </c>
      <c r="F2516" s="80">
        <v>11036</v>
      </c>
      <c r="G2516" s="80">
        <v>2711</v>
      </c>
      <c r="H2516" s="80">
        <v>8325</v>
      </c>
      <c r="I2516" s="80">
        <v>0.754</v>
      </c>
      <c r="J2516" s="80" t="s">
        <v>439</v>
      </c>
      <c r="K2516" s="80">
        <v>1362</v>
      </c>
      <c r="L2516" s="80">
        <v>0.35499999999999998</v>
      </c>
      <c r="M2516" s="80">
        <v>2816</v>
      </c>
      <c r="N2516" s="80">
        <v>0.54300000000000004</v>
      </c>
    </row>
    <row r="2517" spans="1:14" ht="15.75" customHeight="1">
      <c r="A2517" s="80" t="s">
        <v>42</v>
      </c>
      <c r="B2517" s="80" t="s">
        <v>458</v>
      </c>
      <c r="C2517" s="80">
        <v>29873281</v>
      </c>
      <c r="D2517" s="80">
        <v>29894370</v>
      </c>
      <c r="E2517" s="80">
        <v>21090</v>
      </c>
      <c r="F2517" s="80">
        <v>1377</v>
      </c>
      <c r="G2517" s="80">
        <v>777</v>
      </c>
      <c r="H2517" s="80">
        <v>600</v>
      </c>
      <c r="I2517" s="80">
        <v>0.436</v>
      </c>
      <c r="J2517" s="80" t="s">
        <v>439</v>
      </c>
      <c r="K2517" s="80">
        <v>472</v>
      </c>
      <c r="L2517" s="80">
        <v>0.70599999999999996</v>
      </c>
      <c r="M2517" s="80">
        <v>350</v>
      </c>
      <c r="N2517" s="80">
        <v>0.35399999999999998</v>
      </c>
    </row>
    <row r="2518" spans="1:14" ht="15.75" customHeight="1">
      <c r="A2518" s="80" t="s">
        <v>42</v>
      </c>
      <c r="B2518" s="80" t="s">
        <v>458</v>
      </c>
      <c r="C2518" s="80">
        <v>29894425</v>
      </c>
      <c r="D2518" s="80">
        <v>29936487</v>
      </c>
      <c r="E2518" s="80">
        <v>42063</v>
      </c>
      <c r="F2518" s="80">
        <v>334</v>
      </c>
      <c r="G2518" s="80">
        <v>13</v>
      </c>
      <c r="H2518" s="80">
        <v>321</v>
      </c>
      <c r="I2518" s="80">
        <v>0.96099999999999997</v>
      </c>
      <c r="J2518" s="80" t="s">
        <v>440</v>
      </c>
      <c r="K2518" s="80">
        <v>0</v>
      </c>
      <c r="L2518" s="80" t="s">
        <v>201</v>
      </c>
      <c r="M2518" s="80">
        <v>79</v>
      </c>
      <c r="N2518" s="80">
        <v>0.45600000000000002</v>
      </c>
    </row>
    <row r="2519" spans="1:14" ht="15.75" customHeight="1">
      <c r="A2519" s="80" t="s">
        <v>42</v>
      </c>
      <c r="B2519" s="80" t="s">
        <v>458</v>
      </c>
      <c r="C2519" s="80">
        <v>29940937</v>
      </c>
      <c r="D2519" s="80">
        <v>29958185</v>
      </c>
      <c r="E2519" s="80">
        <v>17249</v>
      </c>
      <c r="F2519" s="80">
        <v>163</v>
      </c>
      <c r="G2519" s="80">
        <v>29</v>
      </c>
      <c r="H2519" s="80">
        <v>134</v>
      </c>
      <c r="I2519" s="80">
        <v>0.82199999999999995</v>
      </c>
      <c r="J2519" s="80" t="s">
        <v>440</v>
      </c>
      <c r="K2519" s="80">
        <v>0</v>
      </c>
      <c r="L2519" s="80" t="s">
        <v>201</v>
      </c>
      <c r="M2519" s="80">
        <v>0</v>
      </c>
      <c r="N2519" s="80" t="s">
        <v>201</v>
      </c>
    </row>
    <row r="2520" spans="1:14" ht="15.75" customHeight="1">
      <c r="A2520" s="80" t="s">
        <v>42</v>
      </c>
      <c r="B2520" s="80" t="s">
        <v>458</v>
      </c>
      <c r="C2520" s="80">
        <v>29958741</v>
      </c>
      <c r="D2520" s="80">
        <v>30038349</v>
      </c>
      <c r="E2520" s="80">
        <v>79609</v>
      </c>
      <c r="F2520" s="80">
        <v>396</v>
      </c>
      <c r="G2520" s="80">
        <v>28</v>
      </c>
      <c r="H2520" s="80">
        <v>368</v>
      </c>
      <c r="I2520" s="80">
        <v>0.92900000000000005</v>
      </c>
      <c r="J2520" s="80" t="s">
        <v>440</v>
      </c>
      <c r="K2520" s="80">
        <v>12</v>
      </c>
      <c r="L2520" s="80">
        <v>0.25</v>
      </c>
      <c r="M2520" s="80">
        <v>12</v>
      </c>
      <c r="N2520" s="80">
        <v>0.41699999999999998</v>
      </c>
    </row>
    <row r="2521" spans="1:14" ht="15.75" customHeight="1">
      <c r="A2521" s="80" t="s">
        <v>42</v>
      </c>
      <c r="B2521" s="80" t="s">
        <v>458</v>
      </c>
      <c r="C2521" s="80">
        <v>30088348</v>
      </c>
      <c r="D2521" s="80">
        <v>30379337</v>
      </c>
      <c r="E2521" s="80">
        <v>290990</v>
      </c>
      <c r="F2521" s="80">
        <v>4106</v>
      </c>
      <c r="G2521" s="80">
        <v>171</v>
      </c>
      <c r="H2521" s="80">
        <v>3935</v>
      </c>
      <c r="I2521" s="80">
        <v>0.95799999999999996</v>
      </c>
      <c r="J2521" s="80" t="s">
        <v>440</v>
      </c>
      <c r="K2521" s="80">
        <v>62</v>
      </c>
      <c r="L2521" s="80">
        <v>0.54800000000000004</v>
      </c>
      <c r="M2521" s="80">
        <v>949</v>
      </c>
      <c r="N2521" s="80">
        <v>0.52700000000000002</v>
      </c>
    </row>
    <row r="2522" spans="1:14" ht="15.75" customHeight="1">
      <c r="A2522" s="80" t="s">
        <v>42</v>
      </c>
      <c r="B2522" s="80" t="s">
        <v>458</v>
      </c>
      <c r="C2522" s="80">
        <v>30381284</v>
      </c>
      <c r="D2522" s="80">
        <v>30425082</v>
      </c>
      <c r="E2522" s="80">
        <v>43799</v>
      </c>
      <c r="F2522" s="80">
        <v>911</v>
      </c>
      <c r="G2522" s="80">
        <v>210</v>
      </c>
      <c r="H2522" s="80">
        <v>701</v>
      </c>
      <c r="I2522" s="80">
        <v>0.76900000000000002</v>
      </c>
      <c r="J2522" s="80" t="s">
        <v>439</v>
      </c>
      <c r="K2522" s="80">
        <v>124</v>
      </c>
      <c r="L2522" s="80">
        <v>0.153</v>
      </c>
      <c r="M2522" s="80">
        <v>256</v>
      </c>
      <c r="N2522" s="80">
        <v>0.56999999999999995</v>
      </c>
    </row>
    <row r="2523" spans="1:14" ht="15.75" customHeight="1">
      <c r="A2523" s="80" t="s">
        <v>42</v>
      </c>
      <c r="B2523" s="80" t="s">
        <v>458</v>
      </c>
      <c r="C2523" s="80">
        <v>47830521</v>
      </c>
      <c r="D2523" s="80">
        <v>47838848</v>
      </c>
      <c r="E2523" s="80">
        <v>8328</v>
      </c>
      <c r="F2523" s="80">
        <v>151</v>
      </c>
      <c r="G2523" s="80">
        <v>95</v>
      </c>
      <c r="H2523" s="80">
        <v>56</v>
      </c>
      <c r="I2523" s="80">
        <v>0.371</v>
      </c>
      <c r="J2523" s="80" t="s">
        <v>439</v>
      </c>
      <c r="K2523" s="80">
        <v>4</v>
      </c>
      <c r="L2523" s="80">
        <v>0.75</v>
      </c>
      <c r="M2523" s="80">
        <v>4</v>
      </c>
      <c r="N2523" s="80">
        <v>0.75</v>
      </c>
    </row>
    <row r="2524" spans="1:14" ht="15.75" customHeight="1">
      <c r="A2524" s="80" t="s">
        <v>42</v>
      </c>
      <c r="B2524" s="80" t="s">
        <v>458</v>
      </c>
      <c r="C2524" s="80">
        <v>47893148</v>
      </c>
      <c r="D2524" s="80">
        <v>47904370</v>
      </c>
      <c r="E2524" s="80">
        <v>11223</v>
      </c>
      <c r="F2524" s="80">
        <v>252</v>
      </c>
      <c r="G2524" s="80">
        <v>146</v>
      </c>
      <c r="H2524" s="80">
        <v>106</v>
      </c>
      <c r="I2524" s="80">
        <v>0.42099999999999999</v>
      </c>
      <c r="J2524" s="80" t="s">
        <v>439</v>
      </c>
      <c r="K2524" s="80">
        <v>14</v>
      </c>
      <c r="L2524" s="80">
        <v>0.57099999999999995</v>
      </c>
      <c r="M2524" s="80">
        <v>1</v>
      </c>
      <c r="N2524" s="80">
        <v>0</v>
      </c>
    </row>
    <row r="2525" spans="1:14" ht="15.75" customHeight="1">
      <c r="A2525" s="80" t="s">
        <v>42</v>
      </c>
      <c r="B2525" s="80" t="s">
        <v>459</v>
      </c>
      <c r="C2525" s="80">
        <v>5010000</v>
      </c>
      <c r="D2525" s="80">
        <v>5161215</v>
      </c>
      <c r="E2525" s="80">
        <v>151216</v>
      </c>
      <c r="F2525" s="80">
        <v>667</v>
      </c>
      <c r="G2525" s="80">
        <v>55</v>
      </c>
      <c r="H2525" s="80">
        <v>612</v>
      </c>
      <c r="I2525" s="80">
        <v>0.91800000000000004</v>
      </c>
      <c r="J2525" s="80" t="s">
        <v>440</v>
      </c>
      <c r="K2525" s="80">
        <v>0</v>
      </c>
      <c r="L2525" s="80" t="s">
        <v>201</v>
      </c>
      <c r="M2525" s="80">
        <v>21</v>
      </c>
      <c r="N2525" s="80">
        <v>0.61899999999999999</v>
      </c>
    </row>
    <row r="2526" spans="1:14" ht="15.75" customHeight="1">
      <c r="A2526" s="80" t="s">
        <v>42</v>
      </c>
      <c r="B2526" s="80" t="s">
        <v>459</v>
      </c>
      <c r="C2526" s="80">
        <v>5216453</v>
      </c>
      <c r="D2526" s="80">
        <v>5392970</v>
      </c>
      <c r="E2526" s="80">
        <v>176518</v>
      </c>
      <c r="F2526" s="80">
        <v>4628</v>
      </c>
      <c r="G2526" s="80">
        <v>3190</v>
      </c>
      <c r="H2526" s="80">
        <v>1438</v>
      </c>
      <c r="I2526" s="80">
        <v>0.311</v>
      </c>
      <c r="J2526" s="80" t="s">
        <v>439</v>
      </c>
      <c r="K2526" s="80">
        <v>894</v>
      </c>
      <c r="L2526" s="80">
        <v>0.32800000000000001</v>
      </c>
      <c r="M2526" s="80">
        <v>663</v>
      </c>
      <c r="N2526" s="80">
        <v>0.72099999999999997</v>
      </c>
    </row>
    <row r="2527" spans="1:14" ht="15.75" customHeight="1">
      <c r="A2527" s="80" t="s">
        <v>42</v>
      </c>
      <c r="B2527" s="80" t="s">
        <v>459</v>
      </c>
      <c r="C2527" s="80">
        <v>6044557</v>
      </c>
      <c r="D2527" s="80">
        <v>6160330</v>
      </c>
      <c r="E2527" s="80">
        <v>115774</v>
      </c>
      <c r="F2527" s="80">
        <v>248</v>
      </c>
      <c r="G2527" s="80">
        <v>2</v>
      </c>
      <c r="H2527" s="80">
        <v>246</v>
      </c>
      <c r="I2527" s="80">
        <v>0.99199999999999999</v>
      </c>
      <c r="J2527" s="80" t="s">
        <v>440</v>
      </c>
      <c r="K2527" s="80">
        <v>0</v>
      </c>
      <c r="L2527" s="80" t="s">
        <v>201</v>
      </c>
      <c r="M2527" s="80">
        <v>2</v>
      </c>
      <c r="N2527" s="80">
        <v>0.5</v>
      </c>
    </row>
    <row r="2528" spans="1:14" ht="15.75" customHeight="1">
      <c r="A2528" s="80" t="s">
        <v>42</v>
      </c>
      <c r="B2528" s="80" t="s">
        <v>459</v>
      </c>
      <c r="C2528" s="80">
        <v>6364078</v>
      </c>
      <c r="D2528" s="80">
        <v>6376932</v>
      </c>
      <c r="E2528" s="80">
        <v>12855</v>
      </c>
      <c r="F2528" s="80">
        <v>284</v>
      </c>
      <c r="G2528" s="80">
        <v>85</v>
      </c>
      <c r="H2528" s="80">
        <v>199</v>
      </c>
      <c r="I2528" s="80">
        <v>0.70099999999999996</v>
      </c>
      <c r="J2528" s="80" t="s">
        <v>439</v>
      </c>
      <c r="K2528" s="80">
        <v>11</v>
      </c>
      <c r="L2528" s="80">
        <v>0.81799999999999995</v>
      </c>
      <c r="M2528" s="80">
        <v>37</v>
      </c>
      <c r="N2528" s="80">
        <v>0.75700000000000001</v>
      </c>
    </row>
    <row r="2529" spans="1:14" ht="15.75" customHeight="1">
      <c r="A2529" s="80" t="s">
        <v>42</v>
      </c>
      <c r="B2529" s="80" t="s">
        <v>459</v>
      </c>
      <c r="C2529" s="80">
        <v>7205054</v>
      </c>
      <c r="D2529" s="80">
        <v>7338002</v>
      </c>
      <c r="E2529" s="80">
        <v>132949</v>
      </c>
      <c r="F2529" s="80">
        <v>2845</v>
      </c>
      <c r="G2529" s="80">
        <v>1478</v>
      </c>
      <c r="H2529" s="80">
        <v>1367</v>
      </c>
      <c r="I2529" s="80">
        <v>0.48</v>
      </c>
      <c r="J2529" s="80" t="s">
        <v>439</v>
      </c>
      <c r="K2529" s="80">
        <v>724</v>
      </c>
      <c r="L2529" s="80">
        <v>0.59699999999999998</v>
      </c>
      <c r="M2529" s="80">
        <v>796</v>
      </c>
      <c r="N2529" s="80">
        <v>0.372</v>
      </c>
    </row>
    <row r="2530" spans="1:14" ht="15.75" customHeight="1">
      <c r="A2530" s="80" t="s">
        <v>42</v>
      </c>
      <c r="B2530" s="80" t="s">
        <v>459</v>
      </c>
      <c r="C2530" s="80">
        <v>7913937</v>
      </c>
      <c r="D2530" s="80">
        <v>8421105</v>
      </c>
      <c r="E2530" s="80">
        <v>507169</v>
      </c>
      <c r="F2530" s="80">
        <v>16234</v>
      </c>
      <c r="G2530" s="80">
        <v>9636</v>
      </c>
      <c r="H2530" s="80">
        <v>6598</v>
      </c>
      <c r="I2530" s="80">
        <v>0.40600000000000003</v>
      </c>
      <c r="J2530" s="80" t="s">
        <v>439</v>
      </c>
      <c r="K2530" s="80">
        <v>1252</v>
      </c>
      <c r="L2530" s="80">
        <v>0.79100000000000004</v>
      </c>
      <c r="M2530" s="80">
        <v>818</v>
      </c>
      <c r="N2530" s="80">
        <v>0.61199999999999999</v>
      </c>
    </row>
    <row r="2531" spans="1:14" ht="15.75" customHeight="1">
      <c r="A2531" s="80" t="s">
        <v>42</v>
      </c>
      <c r="B2531" s="80" t="s">
        <v>459</v>
      </c>
      <c r="C2531" s="80">
        <v>8522724</v>
      </c>
      <c r="D2531" s="80">
        <v>8706066</v>
      </c>
      <c r="E2531" s="80">
        <v>183343</v>
      </c>
      <c r="F2531" s="80">
        <v>879</v>
      </c>
      <c r="G2531" s="80">
        <v>399</v>
      </c>
      <c r="H2531" s="80">
        <v>480</v>
      </c>
      <c r="I2531" s="80">
        <v>0.54600000000000004</v>
      </c>
      <c r="J2531" s="80" t="s">
        <v>439</v>
      </c>
      <c r="K2531" s="80">
        <v>42</v>
      </c>
      <c r="L2531" s="80">
        <v>0.59499999999999997</v>
      </c>
      <c r="M2531" s="80">
        <v>35</v>
      </c>
      <c r="N2531" s="80">
        <v>0.629</v>
      </c>
    </row>
    <row r="2532" spans="1:14" ht="15.75" customHeight="1">
      <c r="A2532" s="80" t="s">
        <v>42</v>
      </c>
      <c r="B2532" s="80" t="s">
        <v>459</v>
      </c>
      <c r="C2532" s="80">
        <v>8756970</v>
      </c>
      <c r="D2532" s="80">
        <v>10814538</v>
      </c>
      <c r="E2532" s="80">
        <v>2057569</v>
      </c>
      <c r="F2532" s="80">
        <v>52245</v>
      </c>
      <c r="G2532" s="80">
        <v>25493</v>
      </c>
      <c r="H2532" s="80">
        <v>26752</v>
      </c>
      <c r="I2532" s="80">
        <v>0.51200000000000001</v>
      </c>
      <c r="J2532" s="80" t="s">
        <v>439</v>
      </c>
      <c r="K2532" s="80">
        <v>4556</v>
      </c>
      <c r="L2532" s="80">
        <v>0.63200000000000001</v>
      </c>
      <c r="M2532" s="80">
        <v>6046</v>
      </c>
      <c r="N2532" s="80">
        <v>0.46300000000000002</v>
      </c>
    </row>
    <row r="2533" spans="1:14" ht="15.75" customHeight="1">
      <c r="A2533" s="80" t="s">
        <v>42</v>
      </c>
      <c r="B2533" s="80" t="s">
        <v>459</v>
      </c>
      <c r="C2533" s="80">
        <v>12965811</v>
      </c>
      <c r="D2533" s="80">
        <v>13138087</v>
      </c>
      <c r="E2533" s="80">
        <v>172277</v>
      </c>
      <c r="F2533" s="80">
        <v>2142</v>
      </c>
      <c r="G2533" s="80">
        <v>1596</v>
      </c>
      <c r="H2533" s="80">
        <v>546</v>
      </c>
      <c r="I2533" s="80">
        <v>0.255</v>
      </c>
      <c r="J2533" s="80" t="s">
        <v>439</v>
      </c>
      <c r="K2533" s="80">
        <v>171</v>
      </c>
      <c r="L2533" s="80">
        <v>0.187</v>
      </c>
      <c r="M2533" s="80">
        <v>67</v>
      </c>
      <c r="N2533" s="80">
        <v>0.50700000000000001</v>
      </c>
    </row>
    <row r="2534" spans="1:14" ht="15.75" customHeight="1">
      <c r="A2534" s="80" t="s">
        <v>42</v>
      </c>
      <c r="B2534" s="80" t="s">
        <v>459</v>
      </c>
      <c r="C2534" s="80">
        <v>40024025</v>
      </c>
      <c r="D2534" s="80">
        <v>40038796</v>
      </c>
      <c r="E2534" s="80">
        <v>14772</v>
      </c>
      <c r="F2534" s="80">
        <v>238</v>
      </c>
      <c r="G2534" s="80">
        <v>18</v>
      </c>
      <c r="H2534" s="80">
        <v>220</v>
      </c>
      <c r="I2534" s="80">
        <v>0.92400000000000004</v>
      </c>
      <c r="J2534" s="80" t="s">
        <v>440</v>
      </c>
      <c r="K2534" s="80">
        <v>1</v>
      </c>
      <c r="L2534" s="80">
        <v>1</v>
      </c>
      <c r="M2534" s="80">
        <v>66</v>
      </c>
      <c r="N2534" s="80">
        <v>0.59099999999999997</v>
      </c>
    </row>
    <row r="2535" spans="1:14" ht="15.75" customHeight="1">
      <c r="A2535" s="80" t="s">
        <v>42</v>
      </c>
      <c r="B2535" s="80" t="s">
        <v>460</v>
      </c>
      <c r="C2535" s="80">
        <v>10510000</v>
      </c>
      <c r="D2535" s="80">
        <v>11378057</v>
      </c>
      <c r="E2535" s="80">
        <v>868058</v>
      </c>
      <c r="F2535" s="80">
        <v>6688</v>
      </c>
      <c r="G2535" s="80">
        <v>3421</v>
      </c>
      <c r="H2535" s="80">
        <v>3267</v>
      </c>
      <c r="I2535" s="80">
        <v>0.48799999999999999</v>
      </c>
      <c r="J2535" s="80" t="s">
        <v>439</v>
      </c>
      <c r="K2535" s="80">
        <v>902</v>
      </c>
      <c r="L2535" s="80">
        <v>0.42599999999999999</v>
      </c>
      <c r="M2535" s="80">
        <v>958</v>
      </c>
      <c r="N2535" s="80">
        <v>0.49199999999999999</v>
      </c>
    </row>
    <row r="2536" spans="1:14" ht="15.75" customHeight="1">
      <c r="A2536" s="80" t="s">
        <v>42</v>
      </c>
      <c r="B2536" s="80" t="s">
        <v>460</v>
      </c>
      <c r="C2536" s="80">
        <v>11547337</v>
      </c>
      <c r="D2536" s="80">
        <v>12903546</v>
      </c>
      <c r="E2536" s="80">
        <v>1356210</v>
      </c>
      <c r="F2536" s="80">
        <v>7599</v>
      </c>
      <c r="G2536" s="80">
        <v>3091</v>
      </c>
      <c r="H2536" s="80">
        <v>4508</v>
      </c>
      <c r="I2536" s="80">
        <v>0.59299999999999997</v>
      </c>
      <c r="J2536" s="80" t="s">
        <v>439</v>
      </c>
      <c r="K2536" s="80">
        <v>1033</v>
      </c>
      <c r="L2536" s="80">
        <v>0.441</v>
      </c>
      <c r="M2536" s="80">
        <v>1173</v>
      </c>
      <c r="N2536" s="80">
        <v>0.497</v>
      </c>
    </row>
    <row r="2537" spans="1:14" ht="15.75" customHeight="1">
      <c r="A2537" s="80" t="s">
        <v>42</v>
      </c>
      <c r="B2537" s="80" t="s">
        <v>460</v>
      </c>
      <c r="C2537" s="80">
        <v>15665456</v>
      </c>
      <c r="D2537" s="80">
        <v>15831552</v>
      </c>
      <c r="E2537" s="80">
        <v>166097</v>
      </c>
      <c r="F2537" s="80">
        <v>909</v>
      </c>
      <c r="G2537" s="80">
        <v>602</v>
      </c>
      <c r="H2537" s="80">
        <v>307</v>
      </c>
      <c r="I2537" s="80">
        <v>0.33800000000000002</v>
      </c>
      <c r="J2537" s="80" t="s">
        <v>439</v>
      </c>
      <c r="K2537" s="80">
        <v>26</v>
      </c>
      <c r="L2537" s="80">
        <v>0.154</v>
      </c>
      <c r="M2537" s="80">
        <v>8</v>
      </c>
      <c r="N2537" s="80">
        <v>0.5</v>
      </c>
    </row>
    <row r="2538" spans="1:14" ht="15.75" customHeight="1">
      <c r="A2538" s="80" t="s">
        <v>42</v>
      </c>
      <c r="B2538" s="80" t="s">
        <v>460</v>
      </c>
      <c r="C2538" s="80">
        <v>18339129</v>
      </c>
      <c r="D2538" s="80">
        <v>18885770</v>
      </c>
      <c r="E2538" s="80">
        <v>546642</v>
      </c>
      <c r="F2538" s="80">
        <v>690</v>
      </c>
      <c r="G2538" s="80">
        <v>302</v>
      </c>
      <c r="H2538" s="80">
        <v>388</v>
      </c>
      <c r="I2538" s="80">
        <v>0.56200000000000006</v>
      </c>
      <c r="J2538" s="80" t="s">
        <v>439</v>
      </c>
      <c r="K2538" s="80">
        <v>18</v>
      </c>
      <c r="L2538" s="80">
        <v>0.77800000000000002</v>
      </c>
      <c r="M2538" s="80">
        <v>14</v>
      </c>
      <c r="N2538" s="80">
        <v>0.5</v>
      </c>
    </row>
    <row r="2539" spans="1:14" ht="15.75" customHeight="1">
      <c r="A2539" s="80" t="s">
        <v>42</v>
      </c>
      <c r="B2539" s="80" t="s">
        <v>460</v>
      </c>
      <c r="C2539" s="80">
        <v>21113235</v>
      </c>
      <c r="D2539" s="80">
        <v>21331343</v>
      </c>
      <c r="E2539" s="80">
        <v>218109</v>
      </c>
      <c r="F2539" s="80">
        <v>257</v>
      </c>
      <c r="G2539" s="80">
        <v>138</v>
      </c>
      <c r="H2539" s="80">
        <v>119</v>
      </c>
      <c r="I2539" s="80">
        <v>0.46300000000000002</v>
      </c>
      <c r="J2539" s="80" t="s">
        <v>439</v>
      </c>
      <c r="K2539" s="80">
        <v>14</v>
      </c>
      <c r="L2539" s="80">
        <v>0.85699999999999998</v>
      </c>
      <c r="M2539" s="80">
        <v>7</v>
      </c>
      <c r="N2539" s="80">
        <v>0</v>
      </c>
    </row>
    <row r="2540" spans="1:14" ht="15.75" customHeight="1">
      <c r="A2540" s="80" t="s">
        <v>42</v>
      </c>
      <c r="B2540" s="80" t="s">
        <v>460</v>
      </c>
      <c r="C2540" s="80">
        <v>21382784</v>
      </c>
      <c r="D2540" s="80">
        <v>21442146</v>
      </c>
      <c r="E2540" s="80">
        <v>59363</v>
      </c>
      <c r="F2540" s="80">
        <v>162</v>
      </c>
      <c r="G2540" s="80">
        <v>93</v>
      </c>
      <c r="H2540" s="80">
        <v>69</v>
      </c>
      <c r="I2540" s="80">
        <v>0.42599999999999999</v>
      </c>
      <c r="J2540" s="80" t="s">
        <v>439</v>
      </c>
      <c r="K2540" s="80">
        <v>0</v>
      </c>
      <c r="L2540" s="80" t="s">
        <v>201</v>
      </c>
      <c r="M2540" s="80">
        <v>0</v>
      </c>
      <c r="N2540" s="80" t="s">
        <v>201</v>
      </c>
    </row>
    <row r="2541" spans="1:14" ht="15.75" customHeight="1">
      <c r="A2541" s="80" t="s">
        <v>42</v>
      </c>
      <c r="B2541" s="80" t="s">
        <v>460</v>
      </c>
      <c r="C2541" s="80">
        <v>21442965</v>
      </c>
      <c r="D2541" s="80">
        <v>21496091</v>
      </c>
      <c r="E2541" s="80">
        <v>53127</v>
      </c>
      <c r="F2541" s="80">
        <v>290</v>
      </c>
      <c r="G2541" s="80">
        <v>139</v>
      </c>
      <c r="H2541" s="80">
        <v>151</v>
      </c>
      <c r="I2541" s="80">
        <v>0.52100000000000002</v>
      </c>
      <c r="J2541" s="80" t="s">
        <v>439</v>
      </c>
      <c r="K2541" s="80">
        <v>14</v>
      </c>
      <c r="L2541" s="80">
        <v>1</v>
      </c>
      <c r="M2541" s="80">
        <v>18</v>
      </c>
      <c r="N2541" s="80">
        <v>5.6000000000000001E-2</v>
      </c>
    </row>
    <row r="2542" spans="1:14" ht="15.75" customHeight="1">
      <c r="A2542" s="80" t="s">
        <v>42</v>
      </c>
      <c r="B2542" s="80" t="s">
        <v>460</v>
      </c>
      <c r="C2542" s="80">
        <v>23949470</v>
      </c>
      <c r="D2542" s="80">
        <v>23963321</v>
      </c>
      <c r="E2542" s="80">
        <v>13852</v>
      </c>
      <c r="F2542" s="80">
        <v>12</v>
      </c>
      <c r="G2542" s="80">
        <v>5</v>
      </c>
      <c r="H2542" s="80">
        <v>7</v>
      </c>
      <c r="I2542" s="80">
        <v>0.58299999999999996</v>
      </c>
      <c r="J2542" s="80" t="s">
        <v>201</v>
      </c>
      <c r="K2542" s="80">
        <v>0</v>
      </c>
      <c r="L2542" s="80" t="s">
        <v>201</v>
      </c>
      <c r="M2542" s="80">
        <v>0</v>
      </c>
      <c r="N2542" s="80" t="s">
        <v>201</v>
      </c>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1"/>
  <sheetViews>
    <sheetView workbookViewId="0">
      <selection sqref="A1:J1"/>
    </sheetView>
  </sheetViews>
  <sheetFormatPr defaultColWidth="11.125" defaultRowHeight="15" customHeight="1"/>
  <cols>
    <col min="1" max="10" width="10.875" customWidth="1"/>
    <col min="11" max="20" width="10.375" customWidth="1"/>
    <col min="21" max="26" width="11.125" customWidth="1"/>
  </cols>
  <sheetData>
    <row r="1" spans="1:10" ht="15.75" customHeight="1">
      <c r="A1" s="252" t="s">
        <v>7653</v>
      </c>
      <c r="B1" s="247"/>
      <c r="C1" s="247"/>
      <c r="D1" s="247"/>
      <c r="E1" s="247"/>
      <c r="F1" s="247"/>
      <c r="G1" s="247"/>
      <c r="H1" s="247"/>
      <c r="I1" s="247"/>
      <c r="J1" s="247"/>
    </row>
    <row r="2" spans="1:10" ht="15.75" customHeight="1">
      <c r="A2" s="55" t="s">
        <v>433</v>
      </c>
      <c r="B2" s="55" t="s">
        <v>14</v>
      </c>
      <c r="C2" s="55" t="s">
        <v>19</v>
      </c>
      <c r="D2" s="55" t="s">
        <v>21</v>
      </c>
      <c r="E2" s="55" t="s">
        <v>23</v>
      </c>
      <c r="F2" s="55" t="s">
        <v>25</v>
      </c>
      <c r="G2" s="55" t="s">
        <v>26</v>
      </c>
      <c r="H2" s="55" t="s">
        <v>41</v>
      </c>
      <c r="I2" s="55" t="s">
        <v>40</v>
      </c>
      <c r="J2" s="55" t="s">
        <v>42</v>
      </c>
    </row>
    <row r="3" spans="1:10" ht="15.75" customHeight="1">
      <c r="A3" s="55" t="s">
        <v>439</v>
      </c>
      <c r="B3" s="55">
        <v>193</v>
      </c>
      <c r="C3" s="55">
        <v>187</v>
      </c>
      <c r="D3" s="55">
        <v>188</v>
      </c>
      <c r="E3" s="55">
        <v>187</v>
      </c>
      <c r="F3" s="55">
        <v>196</v>
      </c>
      <c r="G3" s="55">
        <v>189</v>
      </c>
      <c r="H3" s="55">
        <v>193</v>
      </c>
      <c r="I3" s="55">
        <v>204</v>
      </c>
      <c r="J3" s="55">
        <v>208</v>
      </c>
    </row>
    <row r="4" spans="1:10" ht="15.75" customHeight="1">
      <c r="A4" s="55" t="s">
        <v>440</v>
      </c>
      <c r="B4" s="55">
        <v>65</v>
      </c>
      <c r="C4" s="55">
        <v>69</v>
      </c>
      <c r="D4" s="55">
        <v>68</v>
      </c>
      <c r="E4" s="55">
        <v>77</v>
      </c>
      <c r="F4" s="55">
        <v>68</v>
      </c>
      <c r="G4" s="55">
        <v>69</v>
      </c>
      <c r="H4" s="55">
        <v>63</v>
      </c>
      <c r="I4" s="55">
        <v>66</v>
      </c>
      <c r="J4" s="55">
        <v>66</v>
      </c>
    </row>
    <row r="5" spans="1:10" ht="15.75" customHeight="1">
      <c r="A5" s="58"/>
      <c r="B5" s="58"/>
      <c r="C5" s="58"/>
      <c r="D5" s="58"/>
      <c r="E5" s="58"/>
      <c r="F5" s="58"/>
      <c r="G5" s="58"/>
      <c r="H5" s="58"/>
      <c r="I5" s="58"/>
      <c r="J5" s="58"/>
    </row>
    <row r="6" spans="1:10" ht="15.75" customHeight="1">
      <c r="A6" s="58"/>
      <c r="B6" s="58"/>
      <c r="C6" s="58"/>
      <c r="D6" s="58"/>
      <c r="E6" s="58"/>
      <c r="F6" s="58"/>
      <c r="G6" s="58"/>
      <c r="H6" s="58"/>
      <c r="I6" s="58"/>
      <c r="J6" s="58"/>
    </row>
    <row r="7" spans="1:10" ht="15.75" customHeight="1">
      <c r="A7" s="58"/>
      <c r="B7" s="58"/>
      <c r="C7" s="58"/>
      <c r="D7" s="58"/>
      <c r="E7" s="58"/>
      <c r="F7" s="58"/>
      <c r="G7" s="58"/>
      <c r="H7" s="58"/>
      <c r="I7" s="58"/>
      <c r="J7" s="58"/>
    </row>
    <row r="8" spans="1:10" ht="15.75" customHeight="1">
      <c r="A8" s="58"/>
      <c r="B8" s="58"/>
      <c r="C8" s="58"/>
      <c r="D8" s="58"/>
      <c r="E8" s="58"/>
      <c r="F8" s="58"/>
      <c r="G8" s="58"/>
      <c r="H8" s="58"/>
      <c r="I8" s="58"/>
      <c r="J8" s="58"/>
    </row>
    <row r="9" spans="1:10" ht="15.75" customHeight="1">
      <c r="A9" s="58"/>
      <c r="B9" s="58"/>
      <c r="C9" s="58"/>
      <c r="D9" s="58"/>
      <c r="E9" s="58"/>
      <c r="F9" s="58"/>
      <c r="G9" s="58"/>
      <c r="H9" s="58"/>
      <c r="I9" s="58"/>
      <c r="J9" s="58"/>
    </row>
    <row r="10" spans="1:10" ht="15.75" customHeight="1">
      <c r="A10" s="58"/>
      <c r="B10" s="58"/>
      <c r="C10" s="58"/>
      <c r="D10" s="58"/>
      <c r="E10" s="58"/>
      <c r="F10" s="58"/>
      <c r="G10" s="58"/>
      <c r="H10" s="58"/>
      <c r="I10" s="58"/>
      <c r="J10" s="58"/>
    </row>
    <row r="11" spans="1:10" ht="15.75" customHeight="1">
      <c r="A11" s="58"/>
      <c r="B11" s="58"/>
      <c r="C11" s="58"/>
      <c r="D11" s="58"/>
      <c r="E11" s="58"/>
      <c r="F11" s="58"/>
      <c r="G11" s="58"/>
      <c r="H11" s="58"/>
      <c r="I11" s="58"/>
      <c r="J11" s="58"/>
    </row>
    <row r="12" spans="1:10" ht="15.75" customHeight="1">
      <c r="A12" s="58"/>
      <c r="B12" s="58"/>
      <c r="C12" s="58"/>
      <c r="D12" s="58"/>
      <c r="E12" s="58"/>
      <c r="F12" s="58"/>
      <c r="G12" s="58"/>
      <c r="H12" s="58"/>
      <c r="I12" s="58"/>
      <c r="J12" s="58"/>
    </row>
    <row r="13" spans="1:10" ht="15.75" customHeight="1">
      <c r="A13" s="58"/>
      <c r="B13" s="58"/>
      <c r="C13" s="58"/>
      <c r="D13" s="58"/>
      <c r="E13" s="58"/>
      <c r="F13" s="58"/>
      <c r="G13" s="58"/>
      <c r="H13" s="58"/>
      <c r="I13" s="58"/>
      <c r="J13" s="58"/>
    </row>
    <row r="14" spans="1:10" ht="15.75" customHeight="1">
      <c r="A14" s="58"/>
      <c r="B14" s="58"/>
      <c r="C14" s="58"/>
      <c r="D14" s="58"/>
      <c r="E14" s="58"/>
      <c r="F14" s="58"/>
      <c r="G14" s="58"/>
      <c r="H14" s="58"/>
      <c r="I14" s="58"/>
      <c r="J14" s="58"/>
    </row>
    <row r="15" spans="1:10" ht="15.75" customHeight="1">
      <c r="A15" s="58"/>
      <c r="B15" s="58"/>
      <c r="C15" s="58"/>
      <c r="D15" s="58"/>
      <c r="E15" s="58"/>
      <c r="F15" s="58"/>
      <c r="G15" s="58"/>
      <c r="H15" s="58"/>
      <c r="I15" s="58"/>
      <c r="J15" s="58"/>
    </row>
    <row r="16" spans="1:10" ht="15.75" customHeight="1">
      <c r="A16" s="58"/>
      <c r="B16" s="58"/>
      <c r="C16" s="58"/>
      <c r="D16" s="58"/>
      <c r="E16" s="58"/>
      <c r="F16" s="58"/>
      <c r="G16" s="58"/>
      <c r="H16" s="58"/>
      <c r="I16" s="58"/>
      <c r="J16" s="58"/>
    </row>
    <row r="17" spans="1:10" ht="15.75" customHeight="1">
      <c r="A17" s="58"/>
      <c r="B17" s="58"/>
      <c r="C17" s="58"/>
      <c r="D17" s="58"/>
      <c r="E17" s="58"/>
      <c r="F17" s="58"/>
      <c r="G17" s="58"/>
      <c r="H17" s="58"/>
      <c r="I17" s="58"/>
      <c r="J17" s="58"/>
    </row>
    <row r="18" spans="1:10" ht="15.75" customHeight="1">
      <c r="A18" s="58"/>
      <c r="B18" s="58"/>
      <c r="C18" s="58"/>
      <c r="D18" s="58"/>
      <c r="E18" s="58"/>
      <c r="F18" s="58"/>
      <c r="G18" s="58"/>
      <c r="H18" s="58"/>
      <c r="I18" s="58"/>
      <c r="J18" s="58"/>
    </row>
    <row r="19" spans="1:10" ht="15.75" customHeight="1">
      <c r="A19" s="58"/>
      <c r="B19" s="58"/>
      <c r="C19" s="58"/>
      <c r="D19" s="58"/>
      <c r="E19" s="58"/>
      <c r="F19" s="58"/>
      <c r="G19" s="58"/>
      <c r="H19" s="58"/>
      <c r="I19" s="58"/>
      <c r="J19" s="58"/>
    </row>
    <row r="20" spans="1:10" ht="15.75" customHeight="1">
      <c r="A20" s="58"/>
      <c r="B20" s="58"/>
      <c r="C20" s="58"/>
      <c r="D20" s="58"/>
      <c r="E20" s="58"/>
      <c r="F20" s="58"/>
      <c r="G20" s="58"/>
      <c r="H20" s="58"/>
      <c r="I20" s="58"/>
      <c r="J20" s="58"/>
    </row>
    <row r="21" spans="1:10" ht="15.75" customHeight="1">
      <c r="A21" s="58"/>
      <c r="B21" s="58"/>
      <c r="C21" s="58"/>
      <c r="D21" s="58"/>
      <c r="E21" s="58"/>
      <c r="F21" s="58"/>
      <c r="G21" s="58"/>
      <c r="H21" s="58"/>
      <c r="I21" s="58"/>
      <c r="J21" s="58"/>
    </row>
  </sheetData>
  <mergeCells count="1">
    <mergeCell ref="A1:J1"/>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41"/>
  <sheetViews>
    <sheetView workbookViewId="0"/>
  </sheetViews>
  <sheetFormatPr defaultColWidth="11.125" defaultRowHeight="15" customHeight="1"/>
  <cols>
    <col min="1" max="5" width="10.875" customWidth="1"/>
    <col min="6" max="14" width="10.375" customWidth="1"/>
    <col min="15" max="26" width="11.125" customWidth="1"/>
  </cols>
  <sheetData>
    <row r="1" spans="1:5" ht="15.75" customHeight="1">
      <c r="A1" s="79" t="s">
        <v>7654</v>
      </c>
      <c r="B1" s="80"/>
      <c r="C1" s="80"/>
      <c r="D1" s="80"/>
      <c r="E1" s="53"/>
    </row>
    <row r="2" spans="1:5" ht="15.75" customHeight="1">
      <c r="A2" s="80" t="s">
        <v>425</v>
      </c>
      <c r="B2" s="80" t="s">
        <v>426</v>
      </c>
      <c r="C2" s="80" t="s">
        <v>427</v>
      </c>
      <c r="D2" s="80" t="s">
        <v>428</v>
      </c>
      <c r="E2" s="53"/>
    </row>
    <row r="3" spans="1:5" ht="15.75" customHeight="1">
      <c r="A3" s="80" t="s">
        <v>438</v>
      </c>
      <c r="B3" s="80">
        <v>121971516</v>
      </c>
      <c r="C3" s="80">
        <v>122503144</v>
      </c>
      <c r="D3" s="80">
        <v>531629</v>
      </c>
      <c r="E3" s="53"/>
    </row>
    <row r="4" spans="1:5" ht="15.75" customHeight="1">
      <c r="A4" s="80" t="s">
        <v>438</v>
      </c>
      <c r="B4" s="80">
        <v>124786678</v>
      </c>
      <c r="C4" s="80">
        <v>124932677</v>
      </c>
      <c r="D4" s="80">
        <v>146000</v>
      </c>
      <c r="E4" s="53"/>
    </row>
    <row r="5" spans="1:5" ht="15.75" customHeight="1">
      <c r="A5" s="80" t="s">
        <v>438</v>
      </c>
      <c r="B5" s="80">
        <v>146308450</v>
      </c>
      <c r="C5" s="80">
        <v>148189915</v>
      </c>
      <c r="D5" s="80">
        <v>1881466</v>
      </c>
      <c r="E5" s="53"/>
    </row>
    <row r="6" spans="1:5" ht="15.75" customHeight="1">
      <c r="A6" s="80" t="s">
        <v>438</v>
      </c>
      <c r="B6" s="80">
        <v>148241205</v>
      </c>
      <c r="C6" s="80">
        <v>148610434</v>
      </c>
      <c r="D6" s="80">
        <v>369230</v>
      </c>
      <c r="E6" s="53"/>
    </row>
    <row r="7" spans="1:5" ht="15.75" customHeight="1">
      <c r="A7" s="80" t="s">
        <v>442</v>
      </c>
      <c r="B7" s="80">
        <v>187413745</v>
      </c>
      <c r="C7" s="80">
        <v>187428826</v>
      </c>
      <c r="D7" s="80">
        <v>15082</v>
      </c>
      <c r="E7" s="53"/>
    </row>
    <row r="8" spans="1:5" ht="15.75" customHeight="1">
      <c r="A8" s="80" t="s">
        <v>443</v>
      </c>
      <c r="B8" s="80">
        <v>47107327</v>
      </c>
      <c r="C8" s="80">
        <v>47152912</v>
      </c>
      <c r="D8" s="80">
        <v>45586</v>
      </c>
      <c r="E8" s="53"/>
    </row>
    <row r="9" spans="1:5" ht="15.75" customHeight="1">
      <c r="A9" s="80" t="s">
        <v>443</v>
      </c>
      <c r="B9" s="80">
        <v>49610642</v>
      </c>
      <c r="C9" s="80">
        <v>49646313</v>
      </c>
      <c r="D9" s="80">
        <v>35672</v>
      </c>
      <c r="E9" s="53"/>
    </row>
    <row r="10" spans="1:5" ht="15.75" customHeight="1">
      <c r="A10" s="80" t="s">
        <v>443</v>
      </c>
      <c r="B10" s="80">
        <v>179637595</v>
      </c>
      <c r="C10" s="80">
        <v>179655579</v>
      </c>
      <c r="D10" s="80">
        <v>17985</v>
      </c>
      <c r="E10" s="53"/>
    </row>
    <row r="11" spans="1:5" ht="15.75" customHeight="1">
      <c r="A11" s="80" t="s">
        <v>445</v>
      </c>
      <c r="B11" s="80">
        <v>62235565</v>
      </c>
      <c r="C11" s="80">
        <v>62284297</v>
      </c>
      <c r="D11" s="80">
        <v>48733</v>
      </c>
      <c r="E11" s="53"/>
    </row>
    <row r="12" spans="1:5" ht="15.75" customHeight="1">
      <c r="A12" s="80" t="s">
        <v>445</v>
      </c>
      <c r="B12" s="80">
        <v>62374090</v>
      </c>
      <c r="C12" s="80">
        <v>62384564</v>
      </c>
      <c r="D12" s="80">
        <v>10475</v>
      </c>
      <c r="E12" s="53"/>
    </row>
    <row r="13" spans="1:5" ht="15.75" customHeight="1">
      <c r="A13" s="80" t="s">
        <v>447</v>
      </c>
      <c r="B13" s="80">
        <v>60518635</v>
      </c>
      <c r="C13" s="80">
        <v>60869743</v>
      </c>
      <c r="D13" s="80">
        <v>351109</v>
      </c>
      <c r="E13" s="53"/>
    </row>
    <row r="14" spans="1:5" ht="15.75" customHeight="1">
      <c r="A14" s="80" t="s">
        <v>447</v>
      </c>
      <c r="B14" s="80">
        <v>61281966</v>
      </c>
      <c r="C14" s="80">
        <v>61468809</v>
      </c>
      <c r="D14" s="80">
        <v>186844</v>
      </c>
      <c r="E14" s="53"/>
    </row>
    <row r="15" spans="1:5" ht="15.75" customHeight="1">
      <c r="A15" s="80" t="s">
        <v>447</v>
      </c>
      <c r="B15" s="80">
        <v>63542264</v>
      </c>
      <c r="C15" s="80">
        <v>63777033</v>
      </c>
      <c r="D15" s="80">
        <v>234770</v>
      </c>
      <c r="E15" s="53"/>
    </row>
    <row r="16" spans="1:5" ht="15.75" customHeight="1">
      <c r="A16" s="80" t="s">
        <v>447</v>
      </c>
      <c r="B16" s="80">
        <v>63836660</v>
      </c>
      <c r="C16" s="80">
        <v>63918448</v>
      </c>
      <c r="D16" s="80">
        <v>81789</v>
      </c>
      <c r="E16" s="53"/>
    </row>
    <row r="17" spans="1:5" ht="15.75" customHeight="1">
      <c r="A17" s="80" t="s">
        <v>447</v>
      </c>
      <c r="B17" s="80">
        <v>63968447</v>
      </c>
      <c r="C17" s="80">
        <v>64135014</v>
      </c>
      <c r="D17" s="80">
        <v>166568</v>
      </c>
      <c r="E17" s="53"/>
    </row>
    <row r="18" spans="1:5" ht="15.75" customHeight="1">
      <c r="A18" s="80" t="s">
        <v>449</v>
      </c>
      <c r="B18" s="80">
        <v>311349</v>
      </c>
      <c r="C18" s="80">
        <v>319319</v>
      </c>
      <c r="D18" s="80">
        <v>7971</v>
      </c>
      <c r="E18" s="53"/>
    </row>
    <row r="19" spans="1:5" ht="15.75" customHeight="1">
      <c r="A19" s="80" t="s">
        <v>449</v>
      </c>
      <c r="B19" s="80">
        <v>1894045</v>
      </c>
      <c r="C19" s="80">
        <v>1915665</v>
      </c>
      <c r="D19" s="80">
        <v>21621</v>
      </c>
      <c r="E19" s="53"/>
    </row>
    <row r="20" spans="1:5" ht="15.75" customHeight="1">
      <c r="A20" s="80" t="s">
        <v>450</v>
      </c>
      <c r="B20" s="80">
        <v>17770977</v>
      </c>
      <c r="C20" s="80">
        <v>17858410</v>
      </c>
      <c r="D20" s="80">
        <v>87434</v>
      </c>
      <c r="E20" s="53"/>
    </row>
    <row r="21" spans="1:5" ht="15.75" customHeight="1">
      <c r="A21" s="80" t="s">
        <v>450</v>
      </c>
      <c r="B21" s="80">
        <v>34769408</v>
      </c>
      <c r="C21" s="80">
        <v>34820574</v>
      </c>
      <c r="D21" s="80">
        <v>51167</v>
      </c>
      <c r="E21" s="53"/>
    </row>
    <row r="22" spans="1:5" ht="15.75" customHeight="1">
      <c r="A22" s="80" t="s">
        <v>450</v>
      </c>
      <c r="B22" s="80">
        <v>34835366</v>
      </c>
      <c r="C22" s="80">
        <v>37185253</v>
      </c>
      <c r="D22" s="80">
        <v>2349888</v>
      </c>
      <c r="E22" s="53"/>
    </row>
    <row r="23" spans="1:5" ht="15.75" customHeight="1">
      <c r="A23" s="80" t="s">
        <v>450</v>
      </c>
      <c r="B23" s="80">
        <v>86846348</v>
      </c>
      <c r="C23" s="80">
        <v>86859295</v>
      </c>
      <c r="D23" s="80">
        <v>12948</v>
      </c>
      <c r="E23" s="53"/>
    </row>
    <row r="24" spans="1:5" ht="15.75" customHeight="1">
      <c r="A24" s="80" t="s">
        <v>453</v>
      </c>
      <c r="B24" s="80">
        <v>17504172</v>
      </c>
      <c r="C24" s="80">
        <v>19706190</v>
      </c>
      <c r="D24" s="80">
        <v>2202019</v>
      </c>
      <c r="E24" s="53"/>
    </row>
    <row r="25" spans="1:5" ht="15.75" customHeight="1">
      <c r="A25" s="80" t="s">
        <v>454</v>
      </c>
      <c r="B25" s="80">
        <v>34571510</v>
      </c>
      <c r="C25" s="80">
        <v>34589049</v>
      </c>
      <c r="D25" s="80">
        <v>17540</v>
      </c>
      <c r="E25" s="53"/>
    </row>
    <row r="26" spans="1:5" ht="15.75" customHeight="1">
      <c r="A26" s="80" t="s">
        <v>454</v>
      </c>
      <c r="B26" s="80">
        <v>34596348</v>
      </c>
      <c r="C26" s="80">
        <v>36319618</v>
      </c>
      <c r="D26" s="80">
        <v>1723271</v>
      </c>
      <c r="E26" s="53"/>
    </row>
    <row r="27" spans="1:5" ht="15.75" customHeight="1">
      <c r="A27" s="80" t="s">
        <v>454</v>
      </c>
      <c r="B27" s="80">
        <v>46382555</v>
      </c>
      <c r="C27" s="80">
        <v>46401604</v>
      </c>
      <c r="D27" s="80">
        <v>19050</v>
      </c>
      <c r="E27" s="53"/>
    </row>
    <row r="28" spans="1:5" ht="15.75" customHeight="1">
      <c r="A28" s="80" t="s">
        <v>454</v>
      </c>
      <c r="B28" s="80">
        <v>75206043</v>
      </c>
      <c r="C28" s="80">
        <v>75223587</v>
      </c>
      <c r="D28" s="80">
        <v>17545</v>
      </c>
      <c r="E28" s="53"/>
    </row>
    <row r="29" spans="1:5" ht="15.75" customHeight="1">
      <c r="A29" s="80" t="s">
        <v>455</v>
      </c>
      <c r="B29" s="80">
        <v>26880784</v>
      </c>
      <c r="C29" s="80">
        <v>26885981</v>
      </c>
      <c r="D29" s="80">
        <v>5198</v>
      </c>
      <c r="E29" s="53"/>
    </row>
    <row r="30" spans="1:5" ht="15.75" customHeight="1">
      <c r="A30" s="80" t="s">
        <v>455</v>
      </c>
      <c r="B30" s="80">
        <v>43234310</v>
      </c>
      <c r="C30" s="80">
        <v>43323702</v>
      </c>
      <c r="D30" s="80">
        <v>89393</v>
      </c>
      <c r="E30" s="53"/>
    </row>
    <row r="31" spans="1:5" ht="15.75" customHeight="1">
      <c r="A31" s="80" t="s">
        <v>456</v>
      </c>
      <c r="B31" s="80">
        <v>20561578</v>
      </c>
      <c r="C31" s="80">
        <v>20604950</v>
      </c>
      <c r="D31" s="80">
        <v>43373</v>
      </c>
      <c r="E31" s="53"/>
    </row>
    <row r="32" spans="1:5" ht="15.75" customHeight="1">
      <c r="A32" s="80" t="s">
        <v>456</v>
      </c>
      <c r="B32" s="80">
        <v>20814760</v>
      </c>
      <c r="C32" s="80">
        <v>20839319</v>
      </c>
      <c r="D32" s="80">
        <v>24560</v>
      </c>
      <c r="E32" s="53"/>
    </row>
    <row r="33" spans="1:5" ht="15.75" customHeight="1">
      <c r="A33" s="80" t="s">
        <v>457</v>
      </c>
      <c r="B33" s="80">
        <v>38773571</v>
      </c>
      <c r="C33" s="80">
        <v>38791551</v>
      </c>
      <c r="D33" s="80">
        <v>17981</v>
      </c>
      <c r="E33" s="53"/>
    </row>
    <row r="34" spans="1:5" ht="15.75" customHeight="1">
      <c r="A34" s="80" t="s">
        <v>458</v>
      </c>
      <c r="B34" s="80">
        <v>29894425</v>
      </c>
      <c r="C34" s="80">
        <v>29936487</v>
      </c>
      <c r="D34" s="80">
        <v>42063</v>
      </c>
      <c r="E34" s="53"/>
    </row>
    <row r="35" spans="1:5" ht="15.75" customHeight="1">
      <c r="A35" s="80" t="s">
        <v>458</v>
      </c>
      <c r="B35" s="80">
        <v>29958741</v>
      </c>
      <c r="C35" s="80">
        <v>30038349</v>
      </c>
      <c r="D35" s="80">
        <v>79609</v>
      </c>
      <c r="E35" s="53"/>
    </row>
    <row r="36" spans="1:5" ht="15.75" customHeight="1">
      <c r="A36" s="80" t="s">
        <v>458</v>
      </c>
      <c r="B36" s="80">
        <v>30088348</v>
      </c>
      <c r="C36" s="80">
        <v>30379337</v>
      </c>
      <c r="D36" s="80">
        <v>290990</v>
      </c>
      <c r="E36" s="53"/>
    </row>
    <row r="37" spans="1:5" ht="15.75" customHeight="1">
      <c r="A37" s="80" t="s">
        <v>459</v>
      </c>
      <c r="B37" s="80">
        <v>5010000</v>
      </c>
      <c r="C37" s="80">
        <v>5161215</v>
      </c>
      <c r="D37" s="80">
        <v>151216</v>
      </c>
      <c r="E37" s="53"/>
    </row>
    <row r="38" spans="1:5" ht="15.75" customHeight="1">
      <c r="A38" s="80" t="s">
        <v>459</v>
      </c>
      <c r="B38" s="80">
        <v>6044557</v>
      </c>
      <c r="C38" s="80">
        <v>6160330</v>
      </c>
      <c r="D38" s="80">
        <v>115774</v>
      </c>
      <c r="E38" s="53"/>
    </row>
    <row r="39" spans="1:5" ht="15.75" customHeight="1">
      <c r="A39" s="80" t="s">
        <v>459</v>
      </c>
      <c r="B39" s="80">
        <v>40024025</v>
      </c>
      <c r="C39" s="80">
        <v>40038796</v>
      </c>
      <c r="D39" s="80">
        <v>14772</v>
      </c>
      <c r="E39" s="53"/>
    </row>
    <row r="40" spans="1:5" ht="15.75" customHeight="1">
      <c r="A40" s="80" t="s">
        <v>495</v>
      </c>
      <c r="B40" s="80">
        <v>58605645</v>
      </c>
      <c r="C40" s="80">
        <v>62381551</v>
      </c>
      <c r="D40" s="80">
        <v>3775907</v>
      </c>
      <c r="E40" s="53"/>
    </row>
    <row r="41" spans="1:5" ht="15.75" customHeight="1">
      <c r="A41" s="4"/>
      <c r="B41" s="4"/>
      <c r="C41" s="4"/>
      <c r="D41" s="4"/>
      <c r="E41" s="53"/>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1.125" defaultRowHeight="15" customHeight="1"/>
  <cols>
    <col min="1" max="1" width="18.375" customWidth="1"/>
    <col min="2" max="2" width="17.375" customWidth="1"/>
    <col min="3" max="3" width="16.625" customWidth="1"/>
    <col min="4" max="4" width="17.875" customWidth="1"/>
    <col min="5" max="5" width="16.375" customWidth="1"/>
    <col min="6" max="6" width="20.125" customWidth="1"/>
    <col min="7" max="7" width="21" customWidth="1"/>
    <col min="8" max="8" width="20.375" customWidth="1"/>
    <col min="9" max="9" width="17.125" customWidth="1"/>
    <col min="10" max="10" width="16.125" customWidth="1"/>
    <col min="11" max="20" width="10.375" customWidth="1"/>
    <col min="21" max="26" width="11.125" customWidth="1"/>
  </cols>
  <sheetData>
    <row r="1" spans="1:26" ht="15.75" customHeight="1">
      <c r="A1" s="54" t="s">
        <v>7655</v>
      </c>
      <c r="B1" s="82"/>
      <c r="C1" s="82"/>
      <c r="D1" s="82"/>
      <c r="E1" s="82"/>
      <c r="F1" s="82"/>
      <c r="G1" s="82"/>
      <c r="H1" s="82"/>
      <c r="I1" s="82"/>
      <c r="J1" s="82"/>
      <c r="K1" s="27"/>
      <c r="L1" s="27"/>
      <c r="M1" s="27"/>
      <c r="N1" s="27"/>
      <c r="O1" s="27"/>
      <c r="P1" s="27"/>
      <c r="Q1" s="27"/>
      <c r="R1" s="27"/>
      <c r="S1" s="27"/>
      <c r="T1" s="27"/>
      <c r="U1" s="27"/>
      <c r="V1" s="27"/>
      <c r="W1" s="27"/>
      <c r="X1" s="27"/>
      <c r="Y1" s="27"/>
      <c r="Z1" s="27"/>
    </row>
    <row r="2" spans="1:26" ht="15.75" customHeight="1">
      <c r="A2" s="83"/>
      <c r="B2" s="83" t="s">
        <v>14</v>
      </c>
      <c r="C2" s="83" t="s">
        <v>19</v>
      </c>
      <c r="D2" s="83" t="s">
        <v>21</v>
      </c>
      <c r="E2" s="84" t="s">
        <v>23</v>
      </c>
      <c r="F2" s="83" t="s">
        <v>25</v>
      </c>
      <c r="G2" s="83" t="s">
        <v>26</v>
      </c>
      <c r="H2" s="84" t="s">
        <v>41</v>
      </c>
      <c r="I2" s="83" t="s">
        <v>40</v>
      </c>
      <c r="J2" s="83" t="s">
        <v>42</v>
      </c>
      <c r="K2" s="27"/>
      <c r="L2" s="27"/>
      <c r="M2" s="27"/>
      <c r="N2" s="27"/>
      <c r="O2" s="27"/>
      <c r="P2" s="27"/>
      <c r="Q2" s="27"/>
      <c r="R2" s="27"/>
      <c r="S2" s="27"/>
      <c r="T2" s="27"/>
      <c r="U2" s="27"/>
      <c r="V2" s="27"/>
      <c r="W2" s="27"/>
      <c r="X2" s="27"/>
      <c r="Y2" s="27"/>
      <c r="Z2" s="27"/>
    </row>
    <row r="3" spans="1:26" ht="15.75" customHeight="1">
      <c r="A3" s="85" t="s">
        <v>461</v>
      </c>
      <c r="B3" s="86">
        <v>30336115</v>
      </c>
      <c r="C3" s="86">
        <v>22572917</v>
      </c>
      <c r="D3" s="85" t="s">
        <v>462</v>
      </c>
      <c r="E3" s="87">
        <v>45043693</v>
      </c>
      <c r="F3" s="86">
        <v>30888777</v>
      </c>
      <c r="G3" s="85" t="s">
        <v>463</v>
      </c>
      <c r="H3" s="87">
        <v>48938551</v>
      </c>
      <c r="I3" s="86">
        <v>37878952</v>
      </c>
      <c r="J3" s="85" t="s">
        <v>464</v>
      </c>
      <c r="K3" s="27"/>
      <c r="L3" s="27"/>
      <c r="M3" s="27"/>
      <c r="N3" s="27"/>
      <c r="O3" s="27"/>
      <c r="P3" s="27"/>
      <c r="Q3" s="27"/>
      <c r="R3" s="27"/>
      <c r="S3" s="27"/>
      <c r="T3" s="27"/>
      <c r="U3" s="27"/>
      <c r="V3" s="27"/>
      <c r="W3" s="27"/>
      <c r="X3" s="27"/>
      <c r="Y3" s="27"/>
      <c r="Z3" s="27"/>
    </row>
    <row r="4" spans="1:26" ht="15.75" customHeight="1">
      <c r="A4" s="85" t="s">
        <v>465</v>
      </c>
      <c r="B4" s="85" t="s">
        <v>466</v>
      </c>
      <c r="C4" s="85" t="s">
        <v>467</v>
      </c>
      <c r="D4" s="85" t="s">
        <v>468</v>
      </c>
      <c r="E4" s="88" t="s">
        <v>469</v>
      </c>
      <c r="F4" s="85" t="s">
        <v>470</v>
      </c>
      <c r="G4" s="85" t="s">
        <v>471</v>
      </c>
      <c r="H4" s="88" t="s">
        <v>472</v>
      </c>
      <c r="I4" s="86" t="s">
        <v>473</v>
      </c>
      <c r="J4" s="85" t="s">
        <v>474</v>
      </c>
      <c r="K4" s="27"/>
      <c r="L4" s="27"/>
      <c r="M4" s="27"/>
      <c r="N4" s="27"/>
      <c r="O4" s="27"/>
      <c r="P4" s="27"/>
      <c r="Q4" s="27"/>
      <c r="R4" s="27"/>
      <c r="S4" s="27"/>
      <c r="T4" s="27"/>
      <c r="U4" s="27"/>
      <c r="V4" s="27"/>
      <c r="W4" s="27"/>
      <c r="X4" s="27"/>
      <c r="Y4" s="27"/>
      <c r="Z4" s="27"/>
    </row>
    <row r="5" spans="1:26" ht="15.75" customHeight="1">
      <c r="A5" s="85" t="s">
        <v>475</v>
      </c>
      <c r="B5" s="89" t="s">
        <v>476</v>
      </c>
      <c r="C5" s="89" t="s">
        <v>477</v>
      </c>
      <c r="D5" s="89" t="s">
        <v>478</v>
      </c>
      <c r="E5" s="90" t="s">
        <v>479</v>
      </c>
      <c r="F5" s="89" t="s">
        <v>480</v>
      </c>
      <c r="G5" s="89" t="s">
        <v>481</v>
      </c>
      <c r="H5" s="90" t="s">
        <v>482</v>
      </c>
      <c r="I5" s="91" t="s">
        <v>483</v>
      </c>
      <c r="J5" s="89" t="s">
        <v>484</v>
      </c>
      <c r="K5" s="27"/>
      <c r="L5" s="27"/>
      <c r="M5" s="27"/>
      <c r="N5" s="27"/>
      <c r="O5" s="27"/>
      <c r="P5" s="27"/>
      <c r="Q5" s="27"/>
      <c r="R5" s="27"/>
      <c r="S5" s="27"/>
      <c r="T5" s="27"/>
      <c r="U5" s="27"/>
      <c r="V5" s="27"/>
      <c r="W5" s="27"/>
      <c r="X5" s="27"/>
      <c r="Y5" s="27"/>
      <c r="Z5" s="27"/>
    </row>
    <row r="6" spans="1:26" ht="15.75" customHeight="1">
      <c r="A6" s="85" t="s">
        <v>485</v>
      </c>
      <c r="B6" s="85" t="s">
        <v>486</v>
      </c>
      <c r="C6" s="85" t="s">
        <v>487</v>
      </c>
      <c r="D6" s="85" t="s">
        <v>488</v>
      </c>
      <c r="E6" s="92" t="s">
        <v>489</v>
      </c>
      <c r="F6" s="85" t="s">
        <v>490</v>
      </c>
      <c r="G6" s="85" t="s">
        <v>491</v>
      </c>
      <c r="H6" s="92" t="s">
        <v>492</v>
      </c>
      <c r="I6" s="85" t="s">
        <v>493</v>
      </c>
      <c r="J6" s="85" t="s">
        <v>494</v>
      </c>
      <c r="K6" s="27"/>
      <c r="L6" s="27"/>
      <c r="M6" s="27"/>
      <c r="N6" s="27"/>
      <c r="O6" s="27"/>
      <c r="P6" s="27"/>
      <c r="Q6" s="27"/>
      <c r="R6" s="27"/>
      <c r="S6" s="27"/>
      <c r="T6" s="27"/>
      <c r="U6" s="27"/>
      <c r="V6" s="27"/>
      <c r="W6" s="27"/>
      <c r="X6" s="27"/>
      <c r="Y6" s="27"/>
      <c r="Z6" s="27"/>
    </row>
    <row r="7" spans="1:26" ht="15.75" customHeight="1">
      <c r="A7" s="82"/>
      <c r="B7" s="82"/>
      <c r="C7" s="82"/>
      <c r="D7" s="82"/>
      <c r="E7" s="82"/>
      <c r="F7" s="82"/>
      <c r="G7" s="82"/>
      <c r="H7" s="82"/>
      <c r="I7" s="82"/>
      <c r="J7" s="82"/>
      <c r="K7" s="27"/>
      <c r="L7" s="27"/>
      <c r="M7" s="27"/>
      <c r="N7" s="27"/>
      <c r="O7" s="27"/>
      <c r="P7" s="27"/>
      <c r="Q7" s="27"/>
      <c r="R7" s="27"/>
      <c r="S7" s="27"/>
      <c r="T7" s="27"/>
      <c r="U7" s="27"/>
      <c r="V7" s="27"/>
      <c r="W7" s="27"/>
      <c r="X7" s="27"/>
      <c r="Y7" s="27"/>
      <c r="Z7" s="27"/>
    </row>
    <row r="8" spans="1:26" ht="15.75" customHeight="1">
      <c r="A8" s="82"/>
      <c r="B8" s="82"/>
      <c r="C8" s="82"/>
      <c r="D8" s="82"/>
      <c r="E8" s="82"/>
      <c r="F8" s="82"/>
      <c r="G8" s="82"/>
      <c r="H8" s="82"/>
      <c r="I8" s="82"/>
      <c r="J8" s="82"/>
      <c r="K8" s="27"/>
      <c r="L8" s="27"/>
      <c r="M8" s="27"/>
      <c r="N8" s="27"/>
      <c r="O8" s="27"/>
      <c r="P8" s="27"/>
      <c r="Q8" s="27"/>
      <c r="R8" s="27"/>
      <c r="S8" s="27"/>
      <c r="T8" s="27"/>
      <c r="U8" s="27"/>
      <c r="V8" s="27"/>
      <c r="W8" s="27"/>
      <c r="X8" s="27"/>
      <c r="Y8" s="27"/>
      <c r="Z8" s="27"/>
    </row>
    <row r="9" spans="1:26" ht="15.75" customHeight="1">
      <c r="A9" s="82"/>
      <c r="B9" s="82"/>
      <c r="C9" s="82"/>
      <c r="D9" s="82"/>
      <c r="E9" s="82"/>
      <c r="F9" s="82"/>
      <c r="G9" s="82"/>
      <c r="H9" s="82"/>
      <c r="I9" s="82"/>
      <c r="J9" s="82"/>
      <c r="K9" s="27"/>
      <c r="L9" s="27"/>
      <c r="M9" s="27"/>
      <c r="N9" s="27"/>
      <c r="O9" s="27"/>
      <c r="P9" s="27"/>
      <c r="Q9" s="27"/>
      <c r="R9" s="27"/>
      <c r="S9" s="27"/>
      <c r="T9" s="27"/>
      <c r="U9" s="27"/>
      <c r="V9" s="27"/>
      <c r="W9" s="27"/>
      <c r="X9" s="27"/>
      <c r="Y9" s="27"/>
      <c r="Z9" s="27"/>
    </row>
    <row r="10" spans="1:26" ht="15.75" customHeight="1">
      <c r="A10" s="82"/>
      <c r="B10" s="82"/>
      <c r="C10" s="82"/>
      <c r="D10" s="82"/>
      <c r="E10" s="82"/>
      <c r="F10" s="82"/>
      <c r="G10" s="82"/>
      <c r="H10" s="82"/>
      <c r="I10" s="82"/>
      <c r="J10" s="82"/>
      <c r="K10" s="27"/>
      <c r="L10" s="27"/>
      <c r="M10" s="27"/>
      <c r="N10" s="27"/>
      <c r="O10" s="27"/>
      <c r="P10" s="27"/>
      <c r="Q10" s="27"/>
      <c r="R10" s="27"/>
      <c r="S10" s="27"/>
      <c r="T10" s="27"/>
      <c r="U10" s="27"/>
      <c r="V10" s="27"/>
      <c r="W10" s="27"/>
      <c r="X10" s="27"/>
      <c r="Y10" s="27"/>
      <c r="Z10" s="27"/>
    </row>
    <row r="11" spans="1:26" ht="15.75" customHeight="1">
      <c r="A11" s="82"/>
      <c r="B11" s="82"/>
      <c r="C11" s="82"/>
      <c r="D11" s="82"/>
      <c r="E11" s="82"/>
      <c r="F11" s="82"/>
      <c r="G11" s="82"/>
      <c r="H11" s="82"/>
      <c r="I11" s="82"/>
      <c r="J11" s="82"/>
      <c r="K11" s="27"/>
      <c r="L11" s="27"/>
      <c r="M11" s="27"/>
      <c r="N11" s="27"/>
      <c r="O11" s="27"/>
      <c r="P11" s="27"/>
      <c r="Q11" s="27"/>
      <c r="R11" s="27"/>
      <c r="S11" s="27"/>
      <c r="T11" s="27"/>
      <c r="U11" s="27"/>
      <c r="V11" s="27"/>
      <c r="W11" s="27"/>
      <c r="X11" s="27"/>
      <c r="Y11" s="27"/>
      <c r="Z11" s="27"/>
    </row>
    <row r="12" spans="1:26" ht="15.75" customHeight="1">
      <c r="A12" s="82"/>
      <c r="B12" s="82"/>
      <c r="C12" s="82"/>
      <c r="D12" s="82"/>
      <c r="E12" s="82"/>
      <c r="F12" s="82"/>
      <c r="G12" s="82"/>
      <c r="H12" s="82"/>
      <c r="I12" s="82"/>
      <c r="J12" s="82"/>
      <c r="K12" s="27"/>
      <c r="L12" s="27"/>
      <c r="M12" s="27"/>
      <c r="N12" s="27"/>
      <c r="O12" s="27"/>
      <c r="P12" s="27"/>
      <c r="Q12" s="27"/>
      <c r="R12" s="27"/>
      <c r="S12" s="27"/>
      <c r="T12" s="27"/>
      <c r="U12" s="27"/>
      <c r="V12" s="27"/>
      <c r="W12" s="27"/>
      <c r="X12" s="27"/>
      <c r="Y12" s="27"/>
      <c r="Z12" s="27"/>
    </row>
    <row r="13" spans="1:26" ht="15.75" customHeight="1">
      <c r="A13" s="82"/>
      <c r="B13" s="82"/>
      <c r="C13" s="82"/>
      <c r="D13" s="82"/>
      <c r="E13" s="82"/>
      <c r="F13" s="82"/>
      <c r="G13" s="82"/>
      <c r="H13" s="82"/>
      <c r="I13" s="82"/>
      <c r="J13" s="82"/>
      <c r="K13" s="27"/>
      <c r="L13" s="27"/>
      <c r="M13" s="27"/>
      <c r="N13" s="27"/>
      <c r="O13" s="27"/>
      <c r="P13" s="27"/>
      <c r="Q13" s="27"/>
      <c r="R13" s="27"/>
      <c r="S13" s="27"/>
      <c r="T13" s="27"/>
      <c r="U13" s="27"/>
      <c r="V13" s="27"/>
      <c r="W13" s="27"/>
      <c r="X13" s="27"/>
      <c r="Y13" s="27"/>
      <c r="Z13" s="27"/>
    </row>
    <row r="14" spans="1:26" ht="15.75" customHeight="1">
      <c r="A14" s="82"/>
      <c r="B14" s="82"/>
      <c r="C14" s="82"/>
      <c r="D14" s="82"/>
      <c r="E14" s="82"/>
      <c r="F14" s="82"/>
      <c r="G14" s="82"/>
      <c r="H14" s="82"/>
      <c r="I14" s="82"/>
      <c r="J14" s="82"/>
      <c r="K14" s="27"/>
      <c r="L14" s="27"/>
      <c r="M14" s="27"/>
      <c r="N14" s="27"/>
      <c r="O14" s="27"/>
      <c r="P14" s="27"/>
      <c r="Q14" s="27"/>
      <c r="R14" s="27"/>
      <c r="S14" s="27"/>
      <c r="T14" s="27"/>
      <c r="U14" s="27"/>
      <c r="V14" s="27"/>
      <c r="W14" s="27"/>
      <c r="X14" s="27"/>
      <c r="Y14" s="27"/>
      <c r="Z14" s="27"/>
    </row>
    <row r="15" spans="1:26" ht="15.75" customHeight="1">
      <c r="A15" s="82"/>
      <c r="B15" s="82"/>
      <c r="C15" s="82"/>
      <c r="D15" s="82"/>
      <c r="E15" s="82"/>
      <c r="F15" s="82"/>
      <c r="G15" s="82"/>
      <c r="H15" s="82"/>
      <c r="I15" s="82"/>
      <c r="J15" s="82"/>
      <c r="K15" s="27"/>
      <c r="L15" s="27"/>
      <c r="M15" s="27"/>
      <c r="N15" s="27"/>
      <c r="O15" s="27"/>
      <c r="P15" s="27"/>
      <c r="Q15" s="27"/>
      <c r="R15" s="27"/>
      <c r="S15" s="27"/>
      <c r="T15" s="27"/>
      <c r="U15" s="27"/>
      <c r="V15" s="27"/>
      <c r="W15" s="27"/>
      <c r="X15" s="27"/>
      <c r="Y15" s="27"/>
      <c r="Z15" s="27"/>
    </row>
    <row r="16" spans="1:26" ht="15.75" customHeight="1">
      <c r="A16" s="82"/>
      <c r="B16" s="82"/>
      <c r="C16" s="82"/>
      <c r="D16" s="82"/>
      <c r="E16" s="82"/>
      <c r="F16" s="82"/>
      <c r="G16" s="82"/>
      <c r="H16" s="82"/>
      <c r="I16" s="82"/>
      <c r="J16" s="82"/>
      <c r="K16" s="27"/>
      <c r="L16" s="27"/>
      <c r="M16" s="27"/>
      <c r="N16" s="27"/>
      <c r="O16" s="27"/>
      <c r="P16" s="27"/>
      <c r="Q16" s="27"/>
      <c r="R16" s="27"/>
      <c r="S16" s="27"/>
      <c r="T16" s="27"/>
      <c r="U16" s="27"/>
      <c r="V16" s="27"/>
      <c r="W16" s="27"/>
      <c r="X16" s="27"/>
      <c r="Y16" s="27"/>
      <c r="Z16" s="27"/>
    </row>
    <row r="17" spans="1:26" ht="15.75" customHeight="1">
      <c r="A17" s="82"/>
      <c r="B17" s="82"/>
      <c r="C17" s="82"/>
      <c r="D17" s="82"/>
      <c r="E17" s="82"/>
      <c r="F17" s="82"/>
      <c r="G17" s="82"/>
      <c r="H17" s="82"/>
      <c r="I17" s="82"/>
      <c r="J17" s="82"/>
      <c r="K17" s="27"/>
      <c r="L17" s="27"/>
      <c r="M17" s="27"/>
      <c r="N17" s="27"/>
      <c r="O17" s="27"/>
      <c r="P17" s="27"/>
      <c r="Q17" s="27"/>
      <c r="R17" s="27"/>
      <c r="S17" s="27"/>
      <c r="T17" s="27"/>
      <c r="U17" s="27"/>
      <c r="V17" s="27"/>
      <c r="W17" s="27"/>
      <c r="X17" s="27"/>
      <c r="Y17" s="27"/>
      <c r="Z17" s="27"/>
    </row>
    <row r="18" spans="1:26" ht="15.75" customHeight="1">
      <c r="A18" s="82"/>
      <c r="B18" s="82"/>
      <c r="C18" s="82"/>
      <c r="D18" s="82"/>
      <c r="E18" s="82"/>
      <c r="F18" s="82"/>
      <c r="G18" s="82"/>
      <c r="H18" s="82"/>
      <c r="I18" s="82"/>
      <c r="J18" s="82"/>
      <c r="K18" s="27"/>
      <c r="L18" s="27"/>
      <c r="M18" s="27"/>
      <c r="N18" s="27"/>
      <c r="O18" s="27"/>
      <c r="P18" s="27"/>
      <c r="Q18" s="27"/>
      <c r="R18" s="27"/>
      <c r="S18" s="27"/>
      <c r="T18" s="27"/>
      <c r="U18" s="27"/>
      <c r="V18" s="27"/>
      <c r="W18" s="27"/>
      <c r="X18" s="27"/>
      <c r="Y18" s="27"/>
      <c r="Z18" s="27"/>
    </row>
    <row r="19" spans="1:26" ht="15.75" customHeight="1">
      <c r="A19" s="82"/>
      <c r="B19" s="82"/>
      <c r="C19" s="82"/>
      <c r="D19" s="82"/>
      <c r="E19" s="82"/>
      <c r="F19" s="82"/>
      <c r="G19" s="82"/>
      <c r="H19" s="82"/>
      <c r="I19" s="82"/>
      <c r="J19" s="82"/>
      <c r="K19" s="27"/>
      <c r="L19" s="27"/>
      <c r="M19" s="27"/>
      <c r="N19" s="27"/>
      <c r="O19" s="27"/>
      <c r="P19" s="27"/>
      <c r="Q19" s="27"/>
      <c r="R19" s="27"/>
      <c r="S19" s="27"/>
      <c r="T19" s="27"/>
      <c r="U19" s="27"/>
      <c r="V19" s="27"/>
      <c r="W19" s="27"/>
      <c r="X19" s="27"/>
      <c r="Y19" s="27"/>
      <c r="Z19" s="27"/>
    </row>
    <row r="20" spans="1:26" ht="15.75" customHeight="1">
      <c r="A20" s="82"/>
      <c r="B20" s="82"/>
      <c r="C20" s="82"/>
      <c r="D20" s="82"/>
      <c r="E20" s="82"/>
      <c r="F20" s="82"/>
      <c r="G20" s="82"/>
      <c r="H20" s="82"/>
      <c r="I20" s="82"/>
      <c r="J20" s="82"/>
      <c r="K20" s="27"/>
      <c r="L20" s="27"/>
      <c r="M20" s="27"/>
      <c r="N20" s="27"/>
      <c r="O20" s="27"/>
      <c r="P20" s="27"/>
      <c r="Q20" s="27"/>
      <c r="R20" s="27"/>
      <c r="S20" s="27"/>
      <c r="T20" s="27"/>
      <c r="U20" s="27"/>
      <c r="V20" s="27"/>
      <c r="W20" s="27"/>
      <c r="X20" s="27"/>
      <c r="Y20" s="27"/>
      <c r="Z20" s="27"/>
    </row>
    <row r="21" spans="1:26" ht="15.75" customHeight="1">
      <c r="A21" s="82"/>
      <c r="B21" s="82"/>
      <c r="C21" s="82"/>
      <c r="D21" s="82"/>
      <c r="E21" s="82"/>
      <c r="F21" s="82"/>
      <c r="G21" s="82"/>
      <c r="H21" s="82"/>
      <c r="I21" s="82"/>
      <c r="J21" s="82"/>
      <c r="K21" s="27"/>
      <c r="L21" s="27"/>
      <c r="M21" s="27"/>
      <c r="N21" s="27"/>
      <c r="O21" s="27"/>
      <c r="P21" s="27"/>
      <c r="Q21" s="27"/>
      <c r="R21" s="27"/>
      <c r="S21" s="27"/>
      <c r="T21" s="27"/>
      <c r="U21" s="27"/>
      <c r="V21" s="27"/>
      <c r="W21" s="27"/>
      <c r="X21" s="27"/>
      <c r="Y21" s="27"/>
      <c r="Z21" s="27"/>
    </row>
    <row r="22" spans="1:26" ht="15.7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5.7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5.7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5.7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5.7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5.7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5.7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5.7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5.7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5.7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5.7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5.7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5.7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5.7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5.7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5.7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5.7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5.7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5.7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5.7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5.7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5.7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5.7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5.7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5.7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5.7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5.7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5.7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5.7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5.7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5.7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5.7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5.7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5.7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5.7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5.7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5.7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5.7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5.7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5.7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5.7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5.7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5.7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5.7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5.7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5.7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5.7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5.7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5.7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5.7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5.7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5.7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5.7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5.7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5.7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5.7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5.7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5.7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5.7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5.7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5.7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5.7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5.7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5.7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5.7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5.7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5.7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5.7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5.7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5.7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5.7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5.7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5.7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5.7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5.7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5.7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5.7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5.7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5.7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5.7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5.7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5.7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5.7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5.7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5.7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5.7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5.7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5.7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5.7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5.7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5.7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5.7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5.7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5.7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5.7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5.7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5.7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5.7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5.7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5.7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5.7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5.7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5.7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5.7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5.7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5.7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5.7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5.7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5.7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5.7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5.7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5.7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5.7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5.7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5.7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5.7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5.7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5.7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5.7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5.7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5.7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5.7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5.7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5.7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5.7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5.7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5.7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5.7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5.7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5.7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5.7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5.7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5.7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5.7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5.7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5.7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5.7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5.7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5.7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5.7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5.7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5.7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5.7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5.7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5.7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5.7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5.7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5.7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5.7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5.7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5.7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5.7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5.7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5.7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5.7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5.7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5.7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5.7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5.7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5.7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5.7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5.7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5.7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5.7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5.7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5.7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5.7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5.7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5.7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5.7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5.7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5.7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5.7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5.7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5.7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5.7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5.7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5.7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5.7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5.7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5.7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5.7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5.7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5.7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5.7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5.7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5.7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5.7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5.7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5.7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5.7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5.7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5.7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5.7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5.7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5.7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5.7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5.7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5.7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5.7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5.7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5.7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5.7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5.7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5.7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5.7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5.7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5.7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5.7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5.7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5.7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5.7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5.7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5.7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5.7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5.7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5.7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5.7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5.7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5.7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5.7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5.7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5.7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5.7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5.7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5.7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5.7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5.7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5.7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5.7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5.7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5.7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5.7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5.7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5.7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5.7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5.7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5.7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5.7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5.7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5.7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5.7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5.7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5.7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5.7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5.7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5.7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5.7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5.7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5.7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5.7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5.7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5.7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5.7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5.7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5.7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5.7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5.7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5.7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5.7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5.7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5.7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5.7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5.7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5.7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5.7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5.7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5.7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5.7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5.7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5.7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5.7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5.7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5.7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5.7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5.7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5.7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5.7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5.7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5.7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5.7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5.7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5.7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5.7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5.7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5.7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5.7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5.7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5.7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5.7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5.7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5.7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5.7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5.7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5.7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5.7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5.7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5.7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5.7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5.7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5.7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5.7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5.7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5.7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5.7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5.7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5.7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5.7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5.7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5.7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5.7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5.7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5.7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5.7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5.7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5.7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5.7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5.7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5.7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5.7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5.7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5.7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5.7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5.7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5.7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5.7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5.7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5.7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5.7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5.7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5.7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5.7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5.7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5.7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5.7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5.7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5.7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5.7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5.7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5.7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5.7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5.7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5.7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5.7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5.7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5.7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5.7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5.7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5.7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5.7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5.7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5.7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5.7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5.7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5.7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5.7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5.7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5.7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5.7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5.7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5.7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5.7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5.7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5.7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5.7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5.7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5.7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5.7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5.7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5.7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5.7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5.7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5.7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5.7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5.7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5.7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5.7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5.7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5.7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5.7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5.7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5.7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5.7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5.7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5.7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5.7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5.7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5.7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5.7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5.7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5.7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5.7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5.7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5.7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5.7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5.7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5.7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5.7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5.7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5.7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5.7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5.7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5.7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5.7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5.7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5.7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5.7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5.7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5.7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5.7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5.7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5.7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5.7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5.7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5.7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5.7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5.7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5.7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5.7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5.7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5.7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5.7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5.7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5.7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5.7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5.7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5.7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5.7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5.7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5.7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5.7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5.75">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5.75">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5.75">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5.75">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5.75">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5.75">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5.75">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5.75">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5.75">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5.75">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5.75">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5.75">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5.75">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5.75">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5.75">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5.75">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5.75">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5.75">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5.75">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5.75">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5.75">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5.7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5.75">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5.75">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5.75">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5.75">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5.75">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5.75">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5.75">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5.75">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5.75">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5.75">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5.75">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5.75">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5.75">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5.75">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5.75">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5.75">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5.75">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5.75">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5.75">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5.75">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5.75">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5.75">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5.75">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5.75">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5.75">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5.75">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5.75">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5.75">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5.75">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5.75">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5.75">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5.75">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5.75">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5.75">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5.75">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5.75">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5.75">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5.75">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5.75">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5.7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5.7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5.7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5.7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5.75">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5.75">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5.7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5.75">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5.75">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5.75">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5.75">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5.75">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5.75">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5.75">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5.75">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5.75">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5.75">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5.75">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5.75">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5.75">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5.75">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5.75">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5.75">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5.75">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5.75">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5.75">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5.75">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5.75">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5.75">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5.75">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5.75">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5.75">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5.75">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5.75">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5.75">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5.75">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5.75">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5.75">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5.7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5.7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5.7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5.7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5.7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5.7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5.7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5.7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5.7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5.7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5.7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5.7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5.7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5.7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5.7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5.7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5.7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5.7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5.7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5.7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5.7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5.7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5.7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5.7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5.7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5.7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5.7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5.7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5.7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5.7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5.7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5.7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5.7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5.7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5.7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5.7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5.7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5.7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5.7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5.7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5.7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5.7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5.7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5.7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5.7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5.7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5.7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5.7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5.7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5.7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5.7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5.7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5.7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5.7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5.7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5.7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5.7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5.7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5.7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5.7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5.7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5.7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5.7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5.7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5.7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5.7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5.7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5.7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5.7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5.7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5.7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5.7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5.7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5.7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5.7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5.7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5.7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5.7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5.7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5.7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5.7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5.7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5.7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5.7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5.7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5.7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5.7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5.7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5.7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5.7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5.7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5.7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5.7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5.7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5.7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5.7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5.7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5.7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5.7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5.7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5.7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5.7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5.7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5.7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5.7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5.7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5.7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5.7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5.7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5.7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5.7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5.7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5.7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5.7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5.7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5.7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5.7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5.7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5.7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5.7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5.7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5.7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5.7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5.7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5.7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5.7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5.7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5.7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5.7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5.7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5.7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5.7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5.7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5.7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5.7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5.7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5.7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5.7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5.7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5.7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5.7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5.7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5.7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5.7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5.7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5.7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5.7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5.7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5.7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5.7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5.7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5.7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5.7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5.7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5.7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5.7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5.7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5.7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5.7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5.7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5.7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5.7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5.7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5.7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5.7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5.7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5.7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5.7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5.7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5.7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5.7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5.7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5.7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5.7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5.7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5.7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5.7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5.7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5.7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5.7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5.7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5.7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5.7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5.7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5.7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5.7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5.7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5.7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5.7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5.7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5.7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5.7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5.7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5.7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5.7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5.7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5.7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5.7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5.7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5.7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5.7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5.7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5.7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5.7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5.7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5.7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5.7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5.7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5.7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5.7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5.7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5.7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5.7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5.7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5.7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5.7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5.7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5.7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5.7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5.7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5.7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5.7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5.7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5.7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5.7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5.7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5.7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5.7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5.7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5.7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5.7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5.7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5.7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5.7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5.7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5.7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5.7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5.7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5.7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5.7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5.7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5.7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5.7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5.7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5.7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5.7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5.7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5.7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5.7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5.7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5.7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5.7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5.7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5.7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5.7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5.7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5.7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5.7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5.7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5.7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5.7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5.7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5.7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5.7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5.7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5.7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5.7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5.7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5.7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5.7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5.7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5.7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5.7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5.7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5.7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5.7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5.7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5.7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5.7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5.7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5.7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5.7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5.7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5.7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5.7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5.7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5.7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5.7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5.7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5.7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5.7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5.7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5.7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5.7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5.7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5.7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5.7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5.7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5.7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5.7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5.7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5.7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5.7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5.7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5.7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5.7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5.7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5.7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5.7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5.7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5.7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5.7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5.7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5.7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5.7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5.7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5.7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5.7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5.7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5.7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5.7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5.7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5.7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5.7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5.7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5.7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5.7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5.7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5.7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5.7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5.7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5.7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5.7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5.7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5.7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5.7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5.7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5.7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5.7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5.7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5.7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5.7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5.7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5.7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5.7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5.7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5.7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5.7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5.7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5.7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5.7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5.7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5.7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5.7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5.7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5.7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5.7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5.7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5.7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5.7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5.7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5.7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5.7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5.7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5.7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5.7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5.7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5.7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5.7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5.7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5.7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5.7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5.7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5.7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5.7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5.7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5.7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5.7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5.7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5.7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5.7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5.7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5.7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5.7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5.7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5.7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5.75">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5.75">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5.75">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5.75">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5.75">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5.75">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5.75">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5.75">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5.75">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5.75">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5.75">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5.75">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5.75">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5.75">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1"/>
  <sheetViews>
    <sheetView workbookViewId="0">
      <selection sqref="A1:I1"/>
    </sheetView>
  </sheetViews>
  <sheetFormatPr defaultColWidth="11.125" defaultRowHeight="15" customHeight="1"/>
  <cols>
    <col min="1" max="19" width="10.375" customWidth="1"/>
    <col min="20" max="26" width="11.125" customWidth="1"/>
  </cols>
  <sheetData>
    <row r="1" spans="1:9" ht="15.75" customHeight="1">
      <c r="A1" s="252" t="s">
        <v>7656</v>
      </c>
      <c r="B1" s="247"/>
      <c r="C1" s="247"/>
      <c r="D1" s="247"/>
      <c r="E1" s="247"/>
      <c r="F1" s="247"/>
      <c r="G1" s="247"/>
      <c r="H1" s="247"/>
      <c r="I1" s="247"/>
    </row>
    <row r="2" spans="1:9" ht="15.75" customHeight="1">
      <c r="A2" s="55" t="s">
        <v>14</v>
      </c>
      <c r="B2" s="55" t="s">
        <v>19</v>
      </c>
      <c r="C2" s="55" t="s">
        <v>21</v>
      </c>
      <c r="D2" s="55" t="s">
        <v>23</v>
      </c>
      <c r="E2" s="55" t="s">
        <v>25</v>
      </c>
      <c r="F2" s="55" t="s">
        <v>26</v>
      </c>
      <c r="G2" s="55" t="s">
        <v>41</v>
      </c>
      <c r="H2" s="55" t="s">
        <v>40</v>
      </c>
      <c r="I2" s="55" t="s">
        <v>42</v>
      </c>
    </row>
    <row r="3" spans="1:9" ht="15.75" customHeight="1">
      <c r="A3" s="93">
        <v>39</v>
      </c>
      <c r="B3" s="93">
        <v>37</v>
      </c>
      <c r="C3" s="93">
        <v>82</v>
      </c>
      <c r="D3" s="93">
        <v>37</v>
      </c>
      <c r="E3" s="93">
        <v>44</v>
      </c>
      <c r="F3" s="93">
        <v>96</v>
      </c>
      <c r="G3" s="93">
        <v>42</v>
      </c>
      <c r="H3" s="93">
        <v>42</v>
      </c>
      <c r="I3" s="93">
        <v>85</v>
      </c>
    </row>
    <row r="4" spans="1:9" ht="15.75" customHeight="1">
      <c r="A4" s="9"/>
      <c r="B4" s="4"/>
      <c r="C4" s="4"/>
      <c r="D4" s="4"/>
      <c r="E4" s="4"/>
      <c r="F4" s="4"/>
      <c r="G4" s="4"/>
      <c r="H4" s="4"/>
      <c r="I4" s="4"/>
    </row>
    <row r="5" spans="1:9" ht="15.75" customHeight="1">
      <c r="A5" s="94"/>
      <c r="B5" s="94"/>
      <c r="C5" s="94"/>
      <c r="D5" s="94"/>
      <c r="E5" s="94"/>
      <c r="F5" s="94"/>
      <c r="G5" s="94"/>
      <c r="H5" s="94"/>
      <c r="I5" s="94"/>
    </row>
    <row r="6" spans="1:9" ht="15.75" customHeight="1">
      <c r="A6" s="58"/>
      <c r="B6" s="58"/>
      <c r="C6" s="58"/>
      <c r="D6" s="58"/>
      <c r="E6" s="58"/>
      <c r="F6" s="58"/>
      <c r="G6" s="58"/>
      <c r="H6" s="58"/>
      <c r="I6" s="58"/>
    </row>
    <row r="7" spans="1:9" ht="15.75" customHeight="1"/>
    <row r="8" spans="1:9" ht="15.75" customHeight="1"/>
    <row r="9" spans="1:9" ht="15.75" customHeight="1"/>
    <row r="10" spans="1:9" ht="15.75" customHeight="1"/>
    <row r="11" spans="1:9" ht="15.75" customHeight="1"/>
    <row r="12" spans="1:9" ht="15.75" customHeight="1"/>
    <row r="13" spans="1:9" ht="15.75" customHeight="1"/>
    <row r="14" spans="1:9" ht="15.75" customHeight="1"/>
    <row r="15" spans="1:9" ht="15.75" customHeight="1"/>
    <row r="16" spans="1:9" ht="15.75" customHeight="1"/>
    <row r="17" ht="15.75" customHeight="1"/>
    <row r="18" ht="15.75" customHeight="1"/>
    <row r="19" ht="15.75" customHeight="1"/>
    <row r="20" ht="15.75" customHeight="1"/>
    <row r="21" ht="15.75" customHeight="1"/>
  </sheetData>
  <mergeCells count="1">
    <mergeCell ref="A1:I1"/>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22"/>
  <sheetViews>
    <sheetView workbookViewId="0"/>
  </sheetViews>
  <sheetFormatPr defaultColWidth="11.125" defaultRowHeight="15" customHeight="1"/>
  <cols>
    <col min="1" max="1" width="64.375" style="154" customWidth="1"/>
    <col min="2" max="2" width="10.625" style="154" customWidth="1"/>
    <col min="3" max="3" width="13.625" style="154" customWidth="1"/>
    <col min="4" max="4" width="10.625" style="154" customWidth="1"/>
    <col min="5" max="5" width="13.625" style="154" customWidth="1"/>
    <col min="6" max="6" width="10.625" style="154" customWidth="1"/>
    <col min="7" max="7" width="13.125" style="154" customWidth="1"/>
    <col min="8" max="8" width="10.625" style="154" customWidth="1"/>
    <col min="9" max="18" width="10.5" style="154" customWidth="1"/>
    <col min="19" max="26" width="11.125" style="154" customWidth="1"/>
    <col min="27" max="16384" width="11.125" style="154"/>
  </cols>
  <sheetData>
    <row r="1" spans="1:18" ht="15.75" customHeight="1">
      <c r="A1" s="161" t="s">
        <v>7620</v>
      </c>
      <c r="B1" s="158"/>
      <c r="C1" s="158"/>
      <c r="D1" s="158"/>
      <c r="E1" s="158"/>
      <c r="F1" s="158"/>
      <c r="G1" s="158"/>
      <c r="H1" s="158"/>
      <c r="I1" s="160"/>
      <c r="J1" s="160"/>
      <c r="K1" s="160"/>
      <c r="L1" s="160"/>
      <c r="M1" s="160"/>
      <c r="N1" s="160"/>
      <c r="O1" s="160"/>
      <c r="P1" s="160"/>
      <c r="Q1" s="160"/>
      <c r="R1" s="160"/>
    </row>
    <row r="2" spans="1:18" ht="15.75" customHeight="1">
      <c r="A2" s="158"/>
      <c r="B2" s="158"/>
      <c r="C2" s="228" t="s">
        <v>21</v>
      </c>
      <c r="D2" s="227"/>
      <c r="E2" s="228" t="s">
        <v>26</v>
      </c>
      <c r="F2" s="227"/>
      <c r="G2" s="228" t="s">
        <v>42</v>
      </c>
      <c r="H2" s="227"/>
      <c r="I2" s="160"/>
      <c r="J2" s="160"/>
      <c r="K2" s="160"/>
      <c r="L2" s="160"/>
      <c r="M2" s="160"/>
      <c r="N2" s="160"/>
      <c r="O2" s="160"/>
      <c r="P2" s="160"/>
      <c r="Q2" s="160"/>
      <c r="R2" s="160"/>
    </row>
    <row r="3" spans="1:18" ht="15.75" customHeight="1">
      <c r="A3" s="173" t="s">
        <v>1650</v>
      </c>
      <c r="B3" s="173" t="s">
        <v>1654</v>
      </c>
      <c r="C3" s="173" t="s">
        <v>1655</v>
      </c>
      <c r="D3" s="173" t="s">
        <v>1656</v>
      </c>
      <c r="E3" s="173" t="s">
        <v>1655</v>
      </c>
      <c r="F3" s="173" t="s">
        <v>1656</v>
      </c>
      <c r="G3" s="173" t="s">
        <v>1655</v>
      </c>
      <c r="H3" s="173" t="s">
        <v>1656</v>
      </c>
      <c r="I3" s="160"/>
      <c r="J3" s="160"/>
      <c r="K3" s="160"/>
      <c r="L3" s="160"/>
      <c r="M3" s="160"/>
      <c r="N3" s="160"/>
      <c r="O3" s="160"/>
      <c r="P3" s="160"/>
      <c r="Q3" s="160"/>
      <c r="R3" s="160"/>
    </row>
    <row r="4" spans="1:18" ht="15.75" customHeight="1">
      <c r="A4" s="158" t="s">
        <v>448</v>
      </c>
      <c r="B4" s="158" t="s">
        <v>1657</v>
      </c>
      <c r="C4" s="158">
        <v>184230</v>
      </c>
      <c r="D4" s="158">
        <v>0.318</v>
      </c>
      <c r="E4" s="158">
        <v>208241</v>
      </c>
      <c r="F4" s="158">
        <v>0.32300000000000001</v>
      </c>
      <c r="G4" s="158">
        <v>321581</v>
      </c>
      <c r="H4" s="158">
        <v>0.35</v>
      </c>
      <c r="I4" s="160"/>
      <c r="J4" s="160"/>
      <c r="K4" s="160"/>
      <c r="L4" s="160"/>
      <c r="M4" s="160"/>
      <c r="N4" s="160"/>
      <c r="O4" s="160"/>
      <c r="P4" s="160"/>
      <c r="Q4" s="160"/>
      <c r="R4" s="160"/>
    </row>
    <row r="5" spans="1:18" ht="15.75" customHeight="1">
      <c r="A5" s="158"/>
      <c r="B5" s="158" t="s">
        <v>1658</v>
      </c>
      <c r="C5" s="158">
        <v>184905</v>
      </c>
      <c r="D5" s="158">
        <v>0.31900000000000001</v>
      </c>
      <c r="E5" s="158">
        <v>211536</v>
      </c>
      <c r="F5" s="158">
        <v>0.32800000000000001</v>
      </c>
      <c r="G5" s="158">
        <v>317439</v>
      </c>
      <c r="H5" s="158">
        <v>0.34499999999999997</v>
      </c>
      <c r="I5" s="160"/>
      <c r="J5" s="160"/>
      <c r="K5" s="160"/>
      <c r="L5" s="160"/>
      <c r="M5" s="160"/>
      <c r="N5" s="160"/>
      <c r="O5" s="160"/>
      <c r="P5" s="160"/>
      <c r="Q5" s="160"/>
      <c r="R5" s="160"/>
    </row>
    <row r="6" spans="1:18" ht="15.75" customHeight="1">
      <c r="A6" s="158"/>
      <c r="B6" s="158" t="s">
        <v>1659</v>
      </c>
      <c r="C6" s="158">
        <v>579126</v>
      </c>
      <c r="D6" s="158"/>
      <c r="E6" s="158">
        <v>645435</v>
      </c>
      <c r="F6" s="158"/>
      <c r="G6" s="158">
        <v>919730</v>
      </c>
      <c r="H6" s="158"/>
      <c r="I6" s="160"/>
      <c r="J6" s="160"/>
      <c r="K6" s="160"/>
      <c r="L6" s="160"/>
      <c r="M6" s="160"/>
      <c r="N6" s="160"/>
      <c r="O6" s="160"/>
      <c r="P6" s="160"/>
      <c r="Q6" s="160"/>
      <c r="R6" s="160"/>
    </row>
    <row r="7" spans="1:18" ht="15.75" customHeight="1">
      <c r="A7" s="158" t="s">
        <v>456</v>
      </c>
      <c r="B7" s="158" t="s">
        <v>1657</v>
      </c>
      <c r="C7" s="158">
        <v>104083</v>
      </c>
      <c r="D7" s="158">
        <v>0.311</v>
      </c>
      <c r="E7" s="158">
        <v>119788</v>
      </c>
      <c r="F7" s="158">
        <v>0.32300000000000001</v>
      </c>
      <c r="G7" s="158">
        <v>179820</v>
      </c>
      <c r="H7" s="158">
        <v>0.34100000000000003</v>
      </c>
      <c r="I7" s="160"/>
      <c r="J7" s="160"/>
      <c r="K7" s="160"/>
      <c r="L7" s="160"/>
      <c r="M7" s="160"/>
      <c r="N7" s="160"/>
      <c r="O7" s="160"/>
      <c r="P7" s="160"/>
      <c r="Q7" s="160"/>
      <c r="R7" s="160"/>
    </row>
    <row r="8" spans="1:18" ht="15.75" customHeight="1">
      <c r="A8" s="158"/>
      <c r="B8" s="158" t="s">
        <v>1658</v>
      </c>
      <c r="C8" s="158">
        <v>103913</v>
      </c>
      <c r="D8" s="158">
        <v>0.31</v>
      </c>
      <c r="E8" s="158">
        <v>119373</v>
      </c>
      <c r="F8" s="158">
        <v>0.32200000000000001</v>
      </c>
      <c r="G8" s="158">
        <v>180439</v>
      </c>
      <c r="H8" s="158">
        <v>0.34300000000000003</v>
      </c>
      <c r="I8" s="160"/>
      <c r="J8" s="160"/>
      <c r="K8" s="160"/>
      <c r="L8" s="160"/>
      <c r="M8" s="160"/>
      <c r="N8" s="160"/>
      <c r="O8" s="160"/>
      <c r="P8" s="160"/>
      <c r="Q8" s="160"/>
      <c r="R8" s="160"/>
    </row>
    <row r="9" spans="1:18" ht="15.75" customHeight="1">
      <c r="A9" s="158"/>
      <c r="B9" s="158" t="s">
        <v>1659</v>
      </c>
      <c r="C9" s="158">
        <v>334817</v>
      </c>
      <c r="D9" s="158"/>
      <c r="E9" s="158">
        <v>371200</v>
      </c>
      <c r="F9" s="158"/>
      <c r="G9" s="158">
        <v>526610</v>
      </c>
      <c r="H9" s="158"/>
      <c r="I9" s="160"/>
      <c r="J9" s="160"/>
      <c r="K9" s="160"/>
      <c r="L9" s="160"/>
      <c r="M9" s="160"/>
      <c r="N9" s="160"/>
      <c r="O9" s="160"/>
      <c r="P9" s="160"/>
      <c r="Q9" s="160"/>
      <c r="R9" s="160"/>
    </row>
    <row r="10" spans="1:18" ht="15.75" customHeight="1">
      <c r="A10" s="158" t="s">
        <v>446</v>
      </c>
      <c r="B10" s="158" t="s">
        <v>1657</v>
      </c>
      <c r="C10" s="158">
        <v>200960</v>
      </c>
      <c r="D10" s="158">
        <v>0.33100000000000002</v>
      </c>
      <c r="E10" s="158">
        <v>231878</v>
      </c>
      <c r="F10" s="158">
        <v>0.35199999999999998</v>
      </c>
      <c r="G10" s="158">
        <v>349867</v>
      </c>
      <c r="H10" s="158">
        <v>0.35699999999999998</v>
      </c>
      <c r="I10" s="160"/>
      <c r="J10" s="160"/>
      <c r="K10" s="160"/>
      <c r="L10" s="160"/>
      <c r="M10" s="160"/>
      <c r="N10" s="160"/>
      <c r="O10" s="160"/>
      <c r="P10" s="160"/>
      <c r="Q10" s="160"/>
      <c r="R10" s="160"/>
    </row>
    <row r="11" spans="1:18" ht="15.75" customHeight="1">
      <c r="A11" s="158"/>
      <c r="B11" s="158" t="s">
        <v>1658</v>
      </c>
      <c r="C11" s="158">
        <v>208241</v>
      </c>
      <c r="D11" s="158">
        <v>0.34300000000000003</v>
      </c>
      <c r="E11" s="158">
        <v>231882</v>
      </c>
      <c r="F11" s="158">
        <v>0.35199999999999998</v>
      </c>
      <c r="G11" s="158">
        <v>351950</v>
      </c>
      <c r="H11" s="158">
        <v>0.35899999999999999</v>
      </c>
      <c r="I11" s="160"/>
      <c r="J11" s="160"/>
      <c r="K11" s="160"/>
      <c r="L11" s="160"/>
      <c r="M11" s="160"/>
      <c r="N11" s="160"/>
      <c r="O11" s="160"/>
      <c r="P11" s="160"/>
      <c r="Q11" s="160"/>
      <c r="R11" s="160"/>
    </row>
    <row r="12" spans="1:18" ht="15.75" customHeight="1">
      <c r="A12" s="173"/>
      <c r="B12" s="158" t="s">
        <v>1659</v>
      </c>
      <c r="C12" s="173">
        <v>606376</v>
      </c>
      <c r="D12" s="173"/>
      <c r="E12" s="173">
        <v>658937</v>
      </c>
      <c r="F12" s="173"/>
      <c r="G12" s="173">
        <v>979748</v>
      </c>
      <c r="H12" s="173"/>
      <c r="I12" s="160"/>
      <c r="J12" s="160"/>
      <c r="K12" s="160"/>
      <c r="L12" s="160"/>
      <c r="M12" s="160"/>
      <c r="N12" s="160"/>
      <c r="O12" s="160"/>
      <c r="P12" s="160"/>
      <c r="Q12" s="160"/>
      <c r="R12" s="160"/>
    </row>
    <row r="13" spans="1:18" ht="15.75" customHeight="1">
      <c r="A13" s="158"/>
      <c r="B13" s="158"/>
      <c r="C13" s="158">
        <f>SUM(C4:C5,C7:C8,C10:C11)</f>
        <v>986332</v>
      </c>
      <c r="D13" s="158"/>
      <c r="E13" s="158">
        <f>SUM(E4:E5,E7:E8,E10:E11)</f>
        <v>1122698</v>
      </c>
      <c r="F13" s="158"/>
      <c r="G13" s="158">
        <f>SUM(G4:G5,G7:G8,G10:G11)</f>
        <v>1701096</v>
      </c>
      <c r="H13" s="158">
        <f>SUM(C13:G13)/SUM(C14:G14)</f>
        <v>0.67771971400106612</v>
      </c>
      <c r="I13" s="160"/>
      <c r="J13" s="160"/>
      <c r="K13" s="160"/>
      <c r="L13" s="160"/>
      <c r="M13" s="160"/>
      <c r="N13" s="160"/>
      <c r="O13" s="160"/>
      <c r="P13" s="160"/>
      <c r="Q13" s="160"/>
      <c r="R13" s="160"/>
    </row>
    <row r="14" spans="1:18" ht="15.75" customHeight="1">
      <c r="A14" s="158"/>
      <c r="B14" s="158"/>
      <c r="C14" s="158">
        <f>SUM(C6,C9,C12)</f>
        <v>1520319</v>
      </c>
      <c r="D14" s="158"/>
      <c r="E14" s="158">
        <f>SUM(E6,E9,E12)</f>
        <v>1675572</v>
      </c>
      <c r="F14" s="158"/>
      <c r="G14" s="158">
        <f>SUM(G6,G9,G12)</f>
        <v>2426088</v>
      </c>
      <c r="H14" s="158"/>
      <c r="I14" s="160"/>
      <c r="J14" s="160"/>
      <c r="K14" s="160"/>
      <c r="L14" s="160"/>
      <c r="M14" s="160"/>
      <c r="N14" s="160"/>
      <c r="O14" s="160"/>
      <c r="P14" s="160"/>
      <c r="Q14" s="160"/>
      <c r="R14" s="160"/>
    </row>
    <row r="15" spans="1:18" ht="15.75" customHeight="1">
      <c r="A15" s="158"/>
      <c r="B15" s="158"/>
      <c r="C15" s="158"/>
      <c r="D15" s="158"/>
      <c r="E15" s="158"/>
      <c r="F15" s="158"/>
      <c r="G15" s="158"/>
      <c r="H15" s="158"/>
      <c r="I15" s="160"/>
      <c r="J15" s="160"/>
      <c r="K15" s="160"/>
      <c r="L15" s="160"/>
      <c r="M15" s="160"/>
      <c r="N15" s="160"/>
      <c r="O15" s="160"/>
      <c r="P15" s="160"/>
      <c r="Q15" s="160"/>
      <c r="R15" s="160"/>
    </row>
    <row r="16" spans="1:18" ht="15.75" customHeight="1">
      <c r="A16" s="158"/>
      <c r="B16" s="158"/>
      <c r="C16" s="158"/>
      <c r="D16" s="158"/>
      <c r="E16" s="158"/>
      <c r="F16" s="158"/>
      <c r="G16" s="158"/>
      <c r="H16" s="158"/>
      <c r="I16" s="160"/>
      <c r="J16" s="160"/>
      <c r="K16" s="160"/>
      <c r="L16" s="160"/>
      <c r="M16" s="160"/>
      <c r="N16" s="160"/>
      <c r="O16" s="160"/>
      <c r="P16" s="160"/>
      <c r="Q16" s="160"/>
      <c r="R16" s="160"/>
    </row>
    <row r="17" spans="1:18" ht="15.75" customHeight="1">
      <c r="A17" s="158"/>
      <c r="B17" s="158"/>
      <c r="C17" s="158"/>
      <c r="D17" s="158"/>
      <c r="E17" s="158"/>
      <c r="F17" s="158"/>
      <c r="G17" s="158"/>
      <c r="H17" s="158"/>
      <c r="I17" s="160"/>
      <c r="J17" s="160"/>
      <c r="K17" s="160"/>
      <c r="L17" s="160"/>
      <c r="M17" s="160"/>
      <c r="N17" s="160"/>
      <c r="O17" s="160"/>
      <c r="P17" s="160"/>
      <c r="Q17" s="160"/>
      <c r="R17" s="160"/>
    </row>
    <row r="18" spans="1:18" ht="15.75" customHeight="1">
      <c r="A18" s="158"/>
      <c r="B18" s="158"/>
      <c r="C18" s="158"/>
      <c r="D18" s="158"/>
      <c r="E18" s="158"/>
      <c r="F18" s="158"/>
      <c r="G18" s="158"/>
      <c r="H18" s="158"/>
      <c r="I18" s="160"/>
      <c r="J18" s="160"/>
      <c r="K18" s="160"/>
      <c r="L18" s="160"/>
      <c r="M18" s="160"/>
      <c r="N18" s="160"/>
      <c r="O18" s="160"/>
      <c r="P18" s="160"/>
      <c r="Q18" s="160"/>
      <c r="R18" s="160"/>
    </row>
    <row r="19" spans="1:18" ht="15.75" customHeight="1">
      <c r="A19" s="158"/>
      <c r="B19" s="158"/>
      <c r="C19" s="158"/>
      <c r="D19" s="158"/>
      <c r="E19" s="158"/>
      <c r="F19" s="158"/>
      <c r="G19" s="158"/>
      <c r="H19" s="158"/>
      <c r="I19" s="160"/>
      <c r="J19" s="160"/>
      <c r="K19" s="160"/>
      <c r="L19" s="160"/>
      <c r="M19" s="160"/>
      <c r="N19" s="160"/>
      <c r="O19" s="160"/>
      <c r="P19" s="160"/>
      <c r="Q19" s="160"/>
      <c r="R19" s="160"/>
    </row>
    <row r="20" spans="1:18" ht="15.75" customHeight="1">
      <c r="A20" s="158"/>
      <c r="B20" s="158"/>
      <c r="C20" s="158"/>
      <c r="D20" s="158"/>
      <c r="E20" s="158"/>
      <c r="F20" s="158"/>
      <c r="G20" s="158"/>
      <c r="H20" s="158"/>
      <c r="I20" s="160"/>
      <c r="J20" s="160"/>
      <c r="K20" s="160"/>
      <c r="L20" s="160"/>
      <c r="M20" s="160"/>
      <c r="N20" s="160"/>
      <c r="O20" s="160"/>
      <c r="P20" s="160"/>
      <c r="Q20" s="160"/>
      <c r="R20" s="160"/>
    </row>
    <row r="21" spans="1:18" ht="15.75" customHeight="1">
      <c r="A21" s="158"/>
      <c r="B21" s="158"/>
      <c r="C21" s="158"/>
      <c r="D21" s="158"/>
      <c r="E21" s="158"/>
      <c r="F21" s="158"/>
      <c r="G21" s="158"/>
      <c r="H21" s="158"/>
      <c r="I21" s="160"/>
      <c r="J21" s="160"/>
      <c r="K21" s="160"/>
      <c r="L21" s="160"/>
      <c r="M21" s="160"/>
      <c r="N21" s="160"/>
      <c r="O21" s="160"/>
      <c r="P21" s="160"/>
      <c r="Q21" s="160"/>
      <c r="R21" s="160"/>
    </row>
    <row r="22" spans="1:18" ht="15.75" customHeight="1">
      <c r="A22" s="174"/>
      <c r="B22" s="174"/>
      <c r="C22" s="174"/>
      <c r="D22" s="174"/>
      <c r="E22" s="174"/>
      <c r="F22" s="174"/>
      <c r="G22" s="174"/>
      <c r="H22" s="174"/>
    </row>
  </sheetData>
  <mergeCells count="3">
    <mergeCell ref="C2:D2"/>
    <mergeCell ref="E2:F2"/>
    <mergeCell ref="G2:H2"/>
  </mergeCells>
  <pageMargins left="0.7" right="0.7" top="0.75" bottom="0.75" header="0.3" footer="0.3"/>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21"/>
  <sheetViews>
    <sheetView workbookViewId="0">
      <selection sqref="A1:D1"/>
    </sheetView>
  </sheetViews>
  <sheetFormatPr defaultColWidth="11.125" defaultRowHeight="15" customHeight="1"/>
  <cols>
    <col min="1" max="1" width="23.125" customWidth="1"/>
    <col min="2" max="2" width="22.625" customWidth="1"/>
    <col min="3" max="3" width="20.625" customWidth="1"/>
    <col min="4" max="4" width="20.125" customWidth="1"/>
    <col min="5" max="14" width="10.375" customWidth="1"/>
    <col min="15" max="26" width="11.125" customWidth="1"/>
  </cols>
  <sheetData>
    <row r="1" spans="1:4" ht="24" customHeight="1">
      <c r="A1" s="253" t="s">
        <v>7657</v>
      </c>
      <c r="B1" s="247"/>
      <c r="C1" s="247"/>
      <c r="D1" s="247"/>
    </row>
    <row r="2" spans="1:4" ht="15.75" customHeight="1">
      <c r="A2" s="70"/>
      <c r="B2" s="70" t="s">
        <v>496</v>
      </c>
      <c r="C2" s="254" t="s">
        <v>497</v>
      </c>
      <c r="D2" s="247"/>
    </row>
    <row r="3" spans="1:4" ht="15.75" customHeight="1">
      <c r="A3" s="70"/>
      <c r="B3" s="95" t="s">
        <v>498</v>
      </c>
      <c r="C3" s="95" t="s">
        <v>499</v>
      </c>
      <c r="D3" s="95" t="s">
        <v>500</v>
      </c>
    </row>
    <row r="4" spans="1:4" ht="15.75" customHeight="1">
      <c r="A4" s="95" t="s">
        <v>501</v>
      </c>
      <c r="B4" s="70" t="s">
        <v>502</v>
      </c>
      <c r="C4" s="70" t="s">
        <v>503</v>
      </c>
      <c r="D4" s="70" t="s">
        <v>504</v>
      </c>
    </row>
    <row r="5" spans="1:4" ht="15.75" customHeight="1">
      <c r="A5" s="95" t="s">
        <v>505</v>
      </c>
      <c r="B5" s="70" t="s">
        <v>506</v>
      </c>
      <c r="C5" s="70" t="s">
        <v>507</v>
      </c>
      <c r="D5" s="70" t="s">
        <v>508</v>
      </c>
    </row>
    <row r="6" spans="1:4" ht="15.75" customHeight="1">
      <c r="A6" s="95" t="s">
        <v>329</v>
      </c>
      <c r="B6" s="70" t="s">
        <v>509</v>
      </c>
      <c r="C6" s="70" t="s">
        <v>510</v>
      </c>
      <c r="D6" s="70" t="s">
        <v>511</v>
      </c>
    </row>
    <row r="7" spans="1:4" ht="15.75" customHeight="1">
      <c r="A7" s="95" t="s">
        <v>512</v>
      </c>
      <c r="B7" s="70" t="s">
        <v>513</v>
      </c>
      <c r="C7" s="70" t="s">
        <v>514</v>
      </c>
      <c r="D7" s="70" t="s">
        <v>515</v>
      </c>
    </row>
    <row r="8" spans="1:4" ht="15.75" customHeight="1">
      <c r="A8" s="95" t="s">
        <v>192</v>
      </c>
      <c r="B8" s="70" t="s">
        <v>516</v>
      </c>
      <c r="C8" s="70" t="s">
        <v>517</v>
      </c>
      <c r="D8" s="70" t="s">
        <v>518</v>
      </c>
    </row>
    <row r="9" spans="1:4" ht="15.75" customHeight="1">
      <c r="A9" s="10"/>
      <c r="B9" s="10"/>
      <c r="C9" s="10"/>
      <c r="D9" s="10"/>
    </row>
    <row r="10" spans="1:4" ht="15.75" customHeight="1">
      <c r="A10" s="10"/>
      <c r="B10" s="10"/>
      <c r="C10" s="10"/>
      <c r="D10" s="10"/>
    </row>
    <row r="11" spans="1:4" ht="15.75" customHeight="1">
      <c r="A11" s="10"/>
      <c r="B11" s="10"/>
      <c r="C11" s="10"/>
      <c r="D11" s="10"/>
    </row>
    <row r="12" spans="1:4" ht="15.75" customHeight="1">
      <c r="A12" s="10"/>
      <c r="B12" s="10"/>
      <c r="C12" s="10"/>
      <c r="D12" s="10"/>
    </row>
    <row r="13" spans="1:4" ht="15.75" customHeight="1">
      <c r="A13" s="10"/>
      <c r="B13" s="10"/>
      <c r="C13" s="10"/>
      <c r="D13" s="10"/>
    </row>
    <row r="14" spans="1:4" ht="15.75" customHeight="1">
      <c r="A14" s="10"/>
      <c r="B14" s="10"/>
      <c r="C14" s="10"/>
      <c r="D14" s="10"/>
    </row>
    <row r="15" spans="1:4" ht="15.75" customHeight="1">
      <c r="A15" s="10"/>
      <c r="B15" s="10"/>
      <c r="C15" s="10"/>
      <c r="D15" s="10"/>
    </row>
    <row r="16" spans="1:4" ht="15.75" customHeight="1">
      <c r="A16" s="10"/>
      <c r="B16" s="10"/>
      <c r="C16" s="10"/>
      <c r="D16" s="10"/>
    </row>
    <row r="17" spans="1:4" ht="15.75" customHeight="1">
      <c r="A17" s="10"/>
      <c r="B17" s="10"/>
      <c r="C17" s="10"/>
      <c r="D17" s="10"/>
    </row>
    <row r="18" spans="1:4" ht="15.75" customHeight="1">
      <c r="A18" s="10"/>
      <c r="B18" s="10"/>
      <c r="C18" s="10"/>
      <c r="D18" s="10"/>
    </row>
    <row r="19" spans="1:4" ht="15.75" customHeight="1">
      <c r="A19" s="10"/>
      <c r="B19" s="10"/>
      <c r="C19" s="10"/>
      <c r="D19" s="10"/>
    </row>
    <row r="20" spans="1:4" ht="15.75" customHeight="1">
      <c r="A20" s="10"/>
      <c r="B20" s="10"/>
      <c r="C20" s="10"/>
      <c r="D20" s="10"/>
    </row>
    <row r="21" spans="1:4" ht="15.75" customHeight="1">
      <c r="A21" s="10"/>
      <c r="B21" s="10"/>
      <c r="C21" s="10"/>
      <c r="D21" s="10"/>
    </row>
  </sheetData>
  <mergeCells count="2">
    <mergeCell ref="A1:D1"/>
    <mergeCell ref="C2:D2"/>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1.125" defaultRowHeight="15" customHeight="1"/>
  <cols>
    <col min="1" max="1" width="17" customWidth="1"/>
    <col min="2" max="2" width="16.375" customWidth="1"/>
    <col min="3" max="3" width="20.875" customWidth="1"/>
    <col min="4" max="4" width="18.375" customWidth="1"/>
    <col min="5" max="14" width="10.375" customWidth="1"/>
    <col min="15" max="26" width="11.125" customWidth="1"/>
  </cols>
  <sheetData>
    <row r="1" spans="1:26" ht="15.75" customHeight="1">
      <c r="A1" s="79" t="s">
        <v>7658</v>
      </c>
      <c r="B1" s="80"/>
      <c r="C1" s="80"/>
      <c r="D1" s="80"/>
      <c r="E1" s="27"/>
      <c r="F1" s="27"/>
      <c r="G1" s="27"/>
      <c r="H1" s="27"/>
      <c r="I1" s="27"/>
      <c r="J1" s="27"/>
      <c r="K1" s="27"/>
      <c r="L1" s="27"/>
      <c r="M1" s="27"/>
      <c r="N1" s="27"/>
      <c r="O1" s="27"/>
      <c r="P1" s="27"/>
      <c r="Q1" s="27"/>
      <c r="R1" s="27"/>
      <c r="S1" s="27"/>
      <c r="T1" s="27"/>
      <c r="U1" s="27"/>
      <c r="V1" s="27"/>
      <c r="W1" s="27"/>
      <c r="X1" s="27"/>
      <c r="Y1" s="27"/>
      <c r="Z1" s="27"/>
    </row>
    <row r="2" spans="1:26" ht="15.75" customHeight="1">
      <c r="A2" s="80"/>
      <c r="B2" s="80" t="s">
        <v>519</v>
      </c>
      <c r="C2" s="255" t="s">
        <v>520</v>
      </c>
      <c r="D2" s="247"/>
      <c r="E2" s="27"/>
      <c r="F2" s="27"/>
      <c r="G2" s="27"/>
      <c r="H2" s="27"/>
      <c r="I2" s="27"/>
      <c r="J2" s="27"/>
      <c r="K2" s="27"/>
      <c r="L2" s="27"/>
      <c r="M2" s="27"/>
      <c r="N2" s="27"/>
      <c r="O2" s="27"/>
      <c r="P2" s="27"/>
      <c r="Q2" s="27"/>
      <c r="R2" s="27"/>
      <c r="S2" s="27"/>
      <c r="T2" s="27"/>
      <c r="U2" s="27"/>
      <c r="V2" s="27"/>
      <c r="W2" s="27"/>
      <c r="X2" s="27"/>
      <c r="Y2" s="27"/>
      <c r="Z2" s="27"/>
    </row>
    <row r="3" spans="1:26" ht="15.75" customHeight="1">
      <c r="A3" s="96"/>
      <c r="B3" s="97" t="s">
        <v>498</v>
      </c>
      <c r="C3" s="97" t="s">
        <v>499</v>
      </c>
      <c r="D3" s="98" t="s">
        <v>500</v>
      </c>
      <c r="E3" s="27"/>
      <c r="F3" s="27"/>
      <c r="G3" s="27"/>
      <c r="H3" s="27"/>
      <c r="I3" s="27"/>
      <c r="J3" s="27"/>
      <c r="K3" s="27"/>
      <c r="L3" s="27"/>
      <c r="M3" s="27"/>
      <c r="N3" s="27"/>
      <c r="O3" s="27"/>
      <c r="P3" s="27"/>
      <c r="Q3" s="27"/>
      <c r="R3" s="27"/>
      <c r="S3" s="27"/>
      <c r="T3" s="27"/>
      <c r="U3" s="27"/>
      <c r="V3" s="27"/>
      <c r="W3" s="27"/>
      <c r="X3" s="27"/>
      <c r="Y3" s="27"/>
      <c r="Z3" s="27"/>
    </row>
    <row r="4" spans="1:26" ht="15.75" customHeight="1">
      <c r="A4" s="79" t="s">
        <v>521</v>
      </c>
      <c r="B4" s="99" t="s">
        <v>522</v>
      </c>
      <c r="C4" s="99" t="s">
        <v>523</v>
      </c>
      <c r="D4" s="100" t="s">
        <v>524</v>
      </c>
      <c r="E4" s="27"/>
      <c r="F4" s="27"/>
      <c r="G4" s="27"/>
      <c r="H4" s="27"/>
      <c r="I4" s="27"/>
      <c r="J4" s="27"/>
      <c r="K4" s="27"/>
      <c r="L4" s="27"/>
      <c r="M4" s="27"/>
      <c r="N4" s="27"/>
      <c r="O4" s="27"/>
      <c r="P4" s="27"/>
      <c r="Q4" s="27"/>
      <c r="R4" s="27"/>
      <c r="S4" s="27"/>
      <c r="T4" s="27"/>
      <c r="U4" s="27"/>
      <c r="V4" s="27"/>
      <c r="W4" s="27"/>
      <c r="X4" s="27"/>
      <c r="Y4" s="27"/>
      <c r="Z4" s="27"/>
    </row>
    <row r="5" spans="1:26" ht="15.75" customHeight="1">
      <c r="A5" s="79" t="s">
        <v>525</v>
      </c>
      <c r="B5" s="99" t="s">
        <v>526</v>
      </c>
      <c r="C5" s="99" t="s">
        <v>527</v>
      </c>
      <c r="D5" s="100" t="s">
        <v>528</v>
      </c>
      <c r="E5" s="27"/>
      <c r="F5" s="27"/>
      <c r="G5" s="27"/>
      <c r="H5" s="27"/>
      <c r="I5" s="27"/>
      <c r="J5" s="27"/>
      <c r="K5" s="27"/>
      <c r="L5" s="27"/>
      <c r="M5" s="27"/>
      <c r="N5" s="27"/>
      <c r="O5" s="27"/>
      <c r="P5" s="27"/>
      <c r="Q5" s="27"/>
      <c r="R5" s="27"/>
      <c r="S5" s="27"/>
      <c r="T5" s="27"/>
      <c r="U5" s="27"/>
      <c r="V5" s="27"/>
      <c r="W5" s="27"/>
      <c r="X5" s="27"/>
      <c r="Y5" s="27"/>
      <c r="Z5" s="27"/>
    </row>
    <row r="6" spans="1:26" ht="15.75" customHeight="1">
      <c r="A6" s="79" t="s">
        <v>329</v>
      </c>
      <c r="B6" s="99" t="s">
        <v>529</v>
      </c>
      <c r="C6" s="99" t="s">
        <v>530</v>
      </c>
      <c r="D6" s="100" t="s">
        <v>531</v>
      </c>
      <c r="E6" s="27"/>
      <c r="F6" s="27"/>
      <c r="G6" s="27"/>
      <c r="H6" s="27"/>
      <c r="I6" s="27"/>
      <c r="J6" s="27"/>
      <c r="K6" s="27"/>
      <c r="L6" s="27"/>
      <c r="M6" s="27"/>
      <c r="N6" s="27"/>
      <c r="O6" s="27"/>
      <c r="P6" s="27"/>
      <c r="Q6" s="27"/>
      <c r="R6" s="27"/>
      <c r="S6" s="27"/>
      <c r="T6" s="27"/>
      <c r="U6" s="27"/>
      <c r="V6" s="27"/>
      <c r="W6" s="27"/>
      <c r="X6" s="27"/>
      <c r="Y6" s="27"/>
      <c r="Z6" s="27"/>
    </row>
    <row r="7" spans="1:26" ht="15.75" customHeight="1">
      <c r="A7" s="79" t="s">
        <v>512</v>
      </c>
      <c r="B7" s="99" t="s">
        <v>532</v>
      </c>
      <c r="C7" s="99" t="s">
        <v>533</v>
      </c>
      <c r="D7" s="100" t="s">
        <v>534</v>
      </c>
      <c r="E7" s="27"/>
      <c r="F7" s="27"/>
      <c r="G7" s="27"/>
      <c r="H7" s="27"/>
      <c r="I7" s="27"/>
      <c r="J7" s="27"/>
      <c r="K7" s="27"/>
      <c r="L7" s="27"/>
      <c r="M7" s="27"/>
      <c r="N7" s="27"/>
      <c r="O7" s="27"/>
      <c r="P7" s="27"/>
      <c r="Q7" s="27"/>
      <c r="R7" s="27"/>
      <c r="S7" s="27"/>
      <c r="T7" s="27"/>
      <c r="U7" s="27"/>
      <c r="V7" s="27"/>
      <c r="W7" s="27"/>
      <c r="X7" s="27"/>
      <c r="Y7" s="27"/>
      <c r="Z7" s="27"/>
    </row>
    <row r="8" spans="1:26" ht="15.75" customHeight="1">
      <c r="A8" s="79" t="s">
        <v>192</v>
      </c>
      <c r="B8" s="99" t="s">
        <v>535</v>
      </c>
      <c r="C8" s="99" t="s">
        <v>536</v>
      </c>
      <c r="D8" s="100" t="s">
        <v>537</v>
      </c>
      <c r="E8" s="27"/>
      <c r="F8" s="27"/>
      <c r="G8" s="27"/>
      <c r="H8" s="27"/>
      <c r="I8" s="27"/>
      <c r="J8" s="27"/>
      <c r="K8" s="27"/>
      <c r="L8" s="27"/>
      <c r="M8" s="27"/>
      <c r="N8" s="27"/>
      <c r="O8" s="27"/>
      <c r="P8" s="27"/>
      <c r="Q8" s="27"/>
      <c r="R8" s="27"/>
      <c r="S8" s="27"/>
      <c r="T8" s="27"/>
      <c r="U8" s="27"/>
      <c r="V8" s="27"/>
      <c r="W8" s="27"/>
      <c r="X8" s="27"/>
      <c r="Y8" s="27"/>
      <c r="Z8" s="27"/>
    </row>
    <row r="9" spans="1:26" ht="15.75" customHeight="1">
      <c r="A9" s="82"/>
      <c r="B9" s="82"/>
      <c r="C9" s="82"/>
      <c r="D9" s="82"/>
      <c r="E9" s="27"/>
      <c r="F9" s="27"/>
      <c r="G9" s="27"/>
      <c r="H9" s="27"/>
      <c r="I9" s="27"/>
      <c r="J9" s="27"/>
      <c r="K9" s="27"/>
      <c r="L9" s="27"/>
      <c r="M9" s="27"/>
      <c r="N9" s="27"/>
      <c r="O9" s="27"/>
      <c r="P9" s="27"/>
      <c r="Q9" s="27"/>
      <c r="R9" s="27"/>
      <c r="S9" s="27"/>
      <c r="T9" s="27"/>
      <c r="U9" s="27"/>
      <c r="V9" s="27"/>
      <c r="W9" s="27"/>
      <c r="X9" s="27"/>
      <c r="Y9" s="27"/>
      <c r="Z9" s="27"/>
    </row>
    <row r="10" spans="1:26" ht="15.75" customHeight="1">
      <c r="A10" s="82"/>
      <c r="B10" s="82"/>
      <c r="C10" s="82"/>
      <c r="D10" s="82"/>
      <c r="E10" s="27"/>
      <c r="F10" s="27"/>
      <c r="G10" s="27"/>
      <c r="H10" s="27"/>
      <c r="I10" s="27"/>
      <c r="J10" s="27"/>
      <c r="K10" s="27"/>
      <c r="L10" s="27"/>
      <c r="M10" s="27"/>
      <c r="N10" s="27"/>
      <c r="O10" s="27"/>
      <c r="P10" s="27"/>
      <c r="Q10" s="27"/>
      <c r="R10" s="27"/>
      <c r="S10" s="27"/>
      <c r="T10" s="27"/>
      <c r="U10" s="27"/>
      <c r="V10" s="27"/>
      <c r="W10" s="27"/>
      <c r="X10" s="27"/>
      <c r="Y10" s="27"/>
      <c r="Z10" s="27"/>
    </row>
    <row r="11" spans="1:26" ht="15.75" customHeight="1">
      <c r="A11" s="82"/>
      <c r="B11" s="82"/>
      <c r="C11" s="82"/>
      <c r="D11" s="82"/>
      <c r="E11" s="27"/>
      <c r="F11" s="27"/>
      <c r="G11" s="27"/>
      <c r="H11" s="27"/>
      <c r="I11" s="27"/>
      <c r="J11" s="27"/>
      <c r="K11" s="27"/>
      <c r="L11" s="27"/>
      <c r="M11" s="27"/>
      <c r="N11" s="27"/>
      <c r="O11" s="27"/>
      <c r="P11" s="27"/>
      <c r="Q11" s="27"/>
      <c r="R11" s="27"/>
      <c r="S11" s="27"/>
      <c r="T11" s="27"/>
      <c r="U11" s="27"/>
      <c r="V11" s="27"/>
      <c r="W11" s="27"/>
      <c r="X11" s="27"/>
      <c r="Y11" s="27"/>
      <c r="Z11" s="27"/>
    </row>
    <row r="12" spans="1:26" ht="15.75" customHeight="1">
      <c r="A12" s="82"/>
      <c r="B12" s="82"/>
      <c r="C12" s="82"/>
      <c r="D12" s="82"/>
      <c r="E12" s="27"/>
      <c r="F12" s="27"/>
      <c r="G12" s="27"/>
      <c r="H12" s="27"/>
      <c r="I12" s="27"/>
      <c r="J12" s="27"/>
      <c r="K12" s="27"/>
      <c r="L12" s="27"/>
      <c r="M12" s="27"/>
      <c r="N12" s="27"/>
      <c r="O12" s="27"/>
      <c r="P12" s="27"/>
      <c r="Q12" s="27"/>
      <c r="R12" s="27"/>
      <c r="S12" s="27"/>
      <c r="T12" s="27"/>
      <c r="U12" s="27"/>
      <c r="V12" s="27"/>
      <c r="W12" s="27"/>
      <c r="X12" s="27"/>
      <c r="Y12" s="27"/>
      <c r="Z12" s="27"/>
    </row>
    <row r="13" spans="1:26" ht="15.75" customHeight="1">
      <c r="A13" s="82"/>
      <c r="B13" s="82"/>
      <c r="C13" s="82"/>
      <c r="D13" s="82"/>
      <c r="E13" s="27"/>
      <c r="F13" s="27"/>
      <c r="G13" s="27"/>
      <c r="H13" s="27"/>
      <c r="I13" s="27"/>
      <c r="J13" s="27"/>
      <c r="K13" s="27"/>
      <c r="L13" s="27"/>
      <c r="M13" s="27"/>
      <c r="N13" s="27"/>
      <c r="O13" s="27"/>
      <c r="P13" s="27"/>
      <c r="Q13" s="27"/>
      <c r="R13" s="27"/>
      <c r="S13" s="27"/>
      <c r="T13" s="27"/>
      <c r="U13" s="27"/>
      <c r="V13" s="27"/>
      <c r="W13" s="27"/>
      <c r="X13" s="27"/>
      <c r="Y13" s="27"/>
      <c r="Z13" s="27"/>
    </row>
    <row r="14" spans="1:26" ht="15.75" customHeight="1">
      <c r="A14" s="82"/>
      <c r="B14" s="82"/>
      <c r="C14" s="82"/>
      <c r="D14" s="82"/>
      <c r="E14" s="27"/>
      <c r="F14" s="27"/>
      <c r="G14" s="27"/>
      <c r="H14" s="27"/>
      <c r="I14" s="27"/>
      <c r="J14" s="27"/>
      <c r="K14" s="27"/>
      <c r="L14" s="27"/>
      <c r="M14" s="27"/>
      <c r="N14" s="27"/>
      <c r="O14" s="27"/>
      <c r="P14" s="27"/>
      <c r="Q14" s="27"/>
      <c r="R14" s="27"/>
      <c r="S14" s="27"/>
      <c r="T14" s="27"/>
      <c r="U14" s="27"/>
      <c r="V14" s="27"/>
      <c r="W14" s="27"/>
      <c r="X14" s="27"/>
      <c r="Y14" s="27"/>
      <c r="Z14" s="27"/>
    </row>
    <row r="15" spans="1:26" ht="15.75" customHeight="1">
      <c r="A15" s="82"/>
      <c r="B15" s="82"/>
      <c r="C15" s="82"/>
      <c r="D15" s="82"/>
      <c r="E15" s="27"/>
      <c r="F15" s="27"/>
      <c r="G15" s="27"/>
      <c r="H15" s="27"/>
      <c r="I15" s="27"/>
      <c r="J15" s="27"/>
      <c r="K15" s="27"/>
      <c r="L15" s="27"/>
      <c r="M15" s="27"/>
      <c r="N15" s="27"/>
      <c r="O15" s="27"/>
      <c r="P15" s="27"/>
      <c r="Q15" s="27"/>
      <c r="R15" s="27"/>
      <c r="S15" s="27"/>
      <c r="T15" s="27"/>
      <c r="U15" s="27"/>
      <c r="V15" s="27"/>
      <c r="W15" s="27"/>
      <c r="X15" s="27"/>
      <c r="Y15" s="27"/>
      <c r="Z15" s="27"/>
    </row>
    <row r="16" spans="1:26" ht="15.75" customHeight="1">
      <c r="A16" s="82"/>
      <c r="B16" s="82"/>
      <c r="C16" s="82"/>
      <c r="D16" s="82"/>
      <c r="E16" s="27"/>
      <c r="F16" s="27"/>
      <c r="G16" s="27"/>
      <c r="H16" s="27"/>
      <c r="I16" s="27"/>
      <c r="J16" s="27"/>
      <c r="K16" s="27"/>
      <c r="L16" s="27"/>
      <c r="M16" s="27"/>
      <c r="N16" s="27"/>
      <c r="O16" s="27"/>
      <c r="P16" s="27"/>
      <c r="Q16" s="27"/>
      <c r="R16" s="27"/>
      <c r="S16" s="27"/>
      <c r="T16" s="27"/>
      <c r="U16" s="27"/>
      <c r="V16" s="27"/>
      <c r="W16" s="27"/>
      <c r="X16" s="27"/>
      <c r="Y16" s="27"/>
      <c r="Z16" s="27"/>
    </row>
    <row r="17" spans="1:26" ht="15.75" customHeight="1">
      <c r="A17" s="82"/>
      <c r="B17" s="82"/>
      <c r="C17" s="82"/>
      <c r="D17" s="82"/>
      <c r="E17" s="27"/>
      <c r="F17" s="27"/>
      <c r="G17" s="27"/>
      <c r="H17" s="27"/>
      <c r="I17" s="27"/>
      <c r="J17" s="27"/>
      <c r="K17" s="27"/>
      <c r="L17" s="27"/>
      <c r="M17" s="27"/>
      <c r="N17" s="27"/>
      <c r="O17" s="27"/>
      <c r="P17" s="27"/>
      <c r="Q17" s="27"/>
      <c r="R17" s="27"/>
      <c r="S17" s="27"/>
      <c r="T17" s="27"/>
      <c r="U17" s="27"/>
      <c r="V17" s="27"/>
      <c r="W17" s="27"/>
      <c r="X17" s="27"/>
      <c r="Y17" s="27"/>
      <c r="Z17" s="27"/>
    </row>
    <row r="18" spans="1:26" ht="15.75" customHeight="1">
      <c r="A18" s="82"/>
      <c r="B18" s="82"/>
      <c r="C18" s="82"/>
      <c r="D18" s="82"/>
      <c r="E18" s="27"/>
      <c r="F18" s="27"/>
      <c r="G18" s="27"/>
      <c r="H18" s="27"/>
      <c r="I18" s="27"/>
      <c r="J18" s="27"/>
      <c r="K18" s="27"/>
      <c r="L18" s="27"/>
      <c r="M18" s="27"/>
      <c r="N18" s="27"/>
      <c r="O18" s="27"/>
      <c r="P18" s="27"/>
      <c r="Q18" s="27"/>
      <c r="R18" s="27"/>
      <c r="S18" s="27"/>
      <c r="T18" s="27"/>
      <c r="U18" s="27"/>
      <c r="V18" s="27"/>
      <c r="W18" s="27"/>
      <c r="X18" s="27"/>
      <c r="Y18" s="27"/>
      <c r="Z18" s="27"/>
    </row>
    <row r="19" spans="1:26" ht="15.75" customHeight="1">
      <c r="A19" s="82"/>
      <c r="B19" s="82"/>
      <c r="C19" s="82"/>
      <c r="D19" s="82"/>
      <c r="E19" s="27"/>
      <c r="F19" s="27"/>
      <c r="G19" s="27"/>
      <c r="H19" s="27"/>
      <c r="I19" s="27"/>
      <c r="J19" s="27"/>
      <c r="K19" s="27"/>
      <c r="L19" s="27"/>
      <c r="M19" s="27"/>
      <c r="N19" s="27"/>
      <c r="O19" s="27"/>
      <c r="P19" s="27"/>
      <c r="Q19" s="27"/>
      <c r="R19" s="27"/>
      <c r="S19" s="27"/>
      <c r="T19" s="27"/>
      <c r="U19" s="27"/>
      <c r="V19" s="27"/>
      <c r="W19" s="27"/>
      <c r="X19" s="27"/>
      <c r="Y19" s="27"/>
      <c r="Z19" s="27"/>
    </row>
    <row r="20" spans="1:26" ht="15.75" customHeight="1">
      <c r="A20" s="82"/>
      <c r="B20" s="82"/>
      <c r="C20" s="82"/>
      <c r="D20" s="82"/>
      <c r="E20" s="27"/>
      <c r="F20" s="27"/>
      <c r="G20" s="27"/>
      <c r="H20" s="27"/>
      <c r="I20" s="27"/>
      <c r="J20" s="27"/>
      <c r="K20" s="27"/>
      <c r="L20" s="27"/>
      <c r="M20" s="27"/>
      <c r="N20" s="27"/>
      <c r="O20" s="27"/>
      <c r="P20" s="27"/>
      <c r="Q20" s="27"/>
      <c r="R20" s="27"/>
      <c r="S20" s="27"/>
      <c r="T20" s="27"/>
      <c r="U20" s="27"/>
      <c r="V20" s="27"/>
      <c r="W20" s="27"/>
      <c r="X20" s="27"/>
      <c r="Y20" s="27"/>
      <c r="Z20" s="27"/>
    </row>
    <row r="21" spans="1:26" ht="15.75" customHeight="1">
      <c r="A21" s="82"/>
      <c r="B21" s="82"/>
      <c r="C21" s="82"/>
      <c r="D21" s="82"/>
      <c r="E21" s="27"/>
      <c r="F21" s="27"/>
      <c r="G21" s="27"/>
      <c r="H21" s="27"/>
      <c r="I21" s="27"/>
      <c r="J21" s="27"/>
      <c r="K21" s="27"/>
      <c r="L21" s="27"/>
      <c r="M21" s="27"/>
      <c r="N21" s="27"/>
      <c r="O21" s="27"/>
      <c r="P21" s="27"/>
      <c r="Q21" s="27"/>
      <c r="R21" s="27"/>
      <c r="S21" s="27"/>
      <c r="T21" s="27"/>
      <c r="U21" s="27"/>
      <c r="V21" s="27"/>
      <c r="W21" s="27"/>
      <c r="X21" s="27"/>
      <c r="Y21" s="27"/>
      <c r="Z21" s="27"/>
    </row>
    <row r="22" spans="1:26" ht="15.75">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ht="15.75">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ht="15.75">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ht="15.75">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ht="15.75">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ht="15.75">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ht="15.75">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ht="15.7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ht="15.75">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ht="15.75">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ht="15.75">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ht="15.75">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ht="15.75">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ht="15.75">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ht="15.75">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ht="15.75">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ht="15.75">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row>
    <row r="39" spans="1:26" ht="15.75">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row>
    <row r="40" spans="1:26" ht="15.75">
      <c r="A40" s="27"/>
      <c r="B40" s="27"/>
      <c r="C40" s="27"/>
      <c r="D40" s="27"/>
      <c r="E40" s="27"/>
      <c r="F40" s="27"/>
      <c r="G40" s="27"/>
      <c r="H40" s="27"/>
      <c r="I40" s="27"/>
      <c r="J40" s="27"/>
      <c r="K40" s="27"/>
      <c r="L40" s="27"/>
      <c r="M40" s="27"/>
      <c r="N40" s="27"/>
      <c r="O40" s="27"/>
      <c r="P40" s="27"/>
      <c r="Q40" s="27"/>
      <c r="R40" s="27"/>
      <c r="S40" s="27"/>
      <c r="T40" s="27"/>
      <c r="U40" s="27"/>
      <c r="V40" s="27"/>
      <c r="W40" s="27"/>
      <c r="X40" s="27"/>
      <c r="Y40" s="27"/>
      <c r="Z40" s="27"/>
    </row>
    <row r="41" spans="1:26" ht="15.75">
      <c r="A41" s="27"/>
      <c r="B41" s="27"/>
      <c r="C41" s="27"/>
      <c r="D41" s="27"/>
      <c r="E41" s="27"/>
      <c r="F41" s="27"/>
      <c r="G41" s="27"/>
      <c r="H41" s="27"/>
      <c r="I41" s="27"/>
      <c r="J41" s="27"/>
      <c r="K41" s="27"/>
      <c r="L41" s="27"/>
      <c r="M41" s="27"/>
      <c r="N41" s="27"/>
      <c r="O41" s="27"/>
      <c r="P41" s="27"/>
      <c r="Q41" s="27"/>
      <c r="R41" s="27"/>
      <c r="S41" s="27"/>
      <c r="T41" s="27"/>
      <c r="U41" s="27"/>
      <c r="V41" s="27"/>
      <c r="W41" s="27"/>
      <c r="X41" s="27"/>
      <c r="Y41" s="27"/>
      <c r="Z41" s="27"/>
    </row>
    <row r="42" spans="1:26" ht="15.75">
      <c r="A42" s="27"/>
      <c r="B42" s="27"/>
      <c r="C42" s="27"/>
      <c r="D42" s="27"/>
      <c r="E42" s="27"/>
      <c r="F42" s="27"/>
      <c r="G42" s="27"/>
      <c r="H42" s="27"/>
      <c r="I42" s="27"/>
      <c r="J42" s="27"/>
      <c r="K42" s="27"/>
      <c r="L42" s="27"/>
      <c r="M42" s="27"/>
      <c r="N42" s="27"/>
      <c r="O42" s="27"/>
      <c r="P42" s="27"/>
      <c r="Q42" s="27"/>
      <c r="R42" s="27"/>
      <c r="S42" s="27"/>
      <c r="T42" s="27"/>
      <c r="U42" s="27"/>
      <c r="V42" s="27"/>
      <c r="W42" s="27"/>
      <c r="X42" s="27"/>
      <c r="Y42" s="27"/>
      <c r="Z42" s="27"/>
    </row>
    <row r="43" spans="1:26" ht="15.75">
      <c r="A43" s="27"/>
      <c r="B43" s="27"/>
      <c r="C43" s="27"/>
      <c r="D43" s="27"/>
      <c r="E43" s="27"/>
      <c r="F43" s="27"/>
      <c r="G43" s="27"/>
      <c r="H43" s="27"/>
      <c r="I43" s="27"/>
      <c r="J43" s="27"/>
      <c r="K43" s="27"/>
      <c r="L43" s="27"/>
      <c r="M43" s="27"/>
      <c r="N43" s="27"/>
      <c r="O43" s="27"/>
      <c r="P43" s="27"/>
      <c r="Q43" s="27"/>
      <c r="R43" s="27"/>
      <c r="S43" s="27"/>
      <c r="T43" s="27"/>
      <c r="U43" s="27"/>
      <c r="V43" s="27"/>
      <c r="W43" s="27"/>
      <c r="X43" s="27"/>
      <c r="Y43" s="27"/>
      <c r="Z43" s="27"/>
    </row>
    <row r="44" spans="1:26" ht="15.75">
      <c r="A44" s="27"/>
      <c r="B44" s="27"/>
      <c r="C44" s="27"/>
      <c r="D44" s="27"/>
      <c r="E44" s="27"/>
      <c r="F44" s="27"/>
      <c r="G44" s="27"/>
      <c r="H44" s="27"/>
      <c r="I44" s="27"/>
      <c r="J44" s="27"/>
      <c r="K44" s="27"/>
      <c r="L44" s="27"/>
      <c r="M44" s="27"/>
      <c r="N44" s="27"/>
      <c r="O44" s="27"/>
      <c r="P44" s="27"/>
      <c r="Q44" s="27"/>
      <c r="R44" s="27"/>
      <c r="S44" s="27"/>
      <c r="T44" s="27"/>
      <c r="U44" s="27"/>
      <c r="V44" s="27"/>
      <c r="W44" s="27"/>
      <c r="X44" s="27"/>
      <c r="Y44" s="27"/>
      <c r="Z44" s="27"/>
    </row>
    <row r="45" spans="1:26" ht="15.75">
      <c r="A45" s="27"/>
      <c r="B45" s="27"/>
      <c r="C45" s="27"/>
      <c r="D45" s="27"/>
      <c r="E45" s="27"/>
      <c r="F45" s="27"/>
      <c r="G45" s="27"/>
      <c r="H45" s="27"/>
      <c r="I45" s="27"/>
      <c r="J45" s="27"/>
      <c r="K45" s="27"/>
      <c r="L45" s="27"/>
      <c r="M45" s="27"/>
      <c r="N45" s="27"/>
      <c r="O45" s="27"/>
      <c r="P45" s="27"/>
      <c r="Q45" s="27"/>
      <c r="R45" s="27"/>
      <c r="S45" s="27"/>
      <c r="T45" s="27"/>
      <c r="U45" s="27"/>
      <c r="V45" s="27"/>
      <c r="W45" s="27"/>
      <c r="X45" s="27"/>
      <c r="Y45" s="27"/>
      <c r="Z45" s="27"/>
    </row>
    <row r="46" spans="1:26" ht="15.75">
      <c r="A46" s="27"/>
      <c r="B46" s="27"/>
      <c r="C46" s="27"/>
      <c r="D46" s="27"/>
      <c r="E46" s="27"/>
      <c r="F46" s="27"/>
      <c r="G46" s="27"/>
      <c r="H46" s="27"/>
      <c r="I46" s="27"/>
      <c r="J46" s="27"/>
      <c r="K46" s="27"/>
      <c r="L46" s="27"/>
      <c r="M46" s="27"/>
      <c r="N46" s="27"/>
      <c r="O46" s="27"/>
      <c r="P46" s="27"/>
      <c r="Q46" s="27"/>
      <c r="R46" s="27"/>
      <c r="S46" s="27"/>
      <c r="T46" s="27"/>
      <c r="U46" s="27"/>
      <c r="V46" s="27"/>
      <c r="W46" s="27"/>
      <c r="X46" s="27"/>
      <c r="Y46" s="27"/>
      <c r="Z46" s="27"/>
    </row>
    <row r="47" spans="1:26" ht="15.75">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row>
    <row r="48" spans="1:26" ht="15.75">
      <c r="A48" s="27"/>
      <c r="B48" s="27"/>
      <c r="C48" s="27"/>
      <c r="D48" s="27"/>
      <c r="E48" s="27"/>
      <c r="F48" s="27"/>
      <c r="G48" s="27"/>
      <c r="H48" s="27"/>
      <c r="I48" s="27"/>
      <c r="J48" s="27"/>
      <c r="K48" s="27"/>
      <c r="L48" s="27"/>
      <c r="M48" s="27"/>
      <c r="N48" s="27"/>
      <c r="O48" s="27"/>
      <c r="P48" s="27"/>
      <c r="Q48" s="27"/>
      <c r="R48" s="27"/>
      <c r="S48" s="27"/>
      <c r="T48" s="27"/>
      <c r="U48" s="27"/>
      <c r="V48" s="27"/>
      <c r="W48" s="27"/>
      <c r="X48" s="27"/>
      <c r="Y48" s="27"/>
      <c r="Z48" s="27"/>
    </row>
    <row r="49" spans="1:26" ht="15.75">
      <c r="A49" s="27"/>
      <c r="B49" s="27"/>
      <c r="C49" s="27"/>
      <c r="D49" s="27"/>
      <c r="E49" s="27"/>
      <c r="F49" s="27"/>
      <c r="G49" s="27"/>
      <c r="H49" s="27"/>
      <c r="I49" s="27"/>
      <c r="J49" s="27"/>
      <c r="K49" s="27"/>
      <c r="L49" s="27"/>
      <c r="M49" s="27"/>
      <c r="N49" s="27"/>
      <c r="O49" s="27"/>
      <c r="P49" s="27"/>
      <c r="Q49" s="27"/>
      <c r="R49" s="27"/>
      <c r="S49" s="27"/>
      <c r="T49" s="27"/>
      <c r="U49" s="27"/>
      <c r="V49" s="27"/>
      <c r="W49" s="27"/>
      <c r="X49" s="27"/>
      <c r="Y49" s="27"/>
      <c r="Z49" s="27"/>
    </row>
    <row r="50" spans="1:26" ht="15.75">
      <c r="A50" s="27"/>
      <c r="B50" s="27"/>
      <c r="C50" s="27"/>
      <c r="D50" s="27"/>
      <c r="E50" s="27"/>
      <c r="F50" s="27"/>
      <c r="G50" s="27"/>
      <c r="H50" s="27"/>
      <c r="I50" s="27"/>
      <c r="J50" s="27"/>
      <c r="K50" s="27"/>
      <c r="L50" s="27"/>
      <c r="M50" s="27"/>
      <c r="N50" s="27"/>
      <c r="O50" s="27"/>
      <c r="P50" s="27"/>
      <c r="Q50" s="27"/>
      <c r="R50" s="27"/>
      <c r="S50" s="27"/>
      <c r="T50" s="27"/>
      <c r="U50" s="27"/>
      <c r="V50" s="27"/>
      <c r="W50" s="27"/>
      <c r="X50" s="27"/>
      <c r="Y50" s="27"/>
      <c r="Z50" s="27"/>
    </row>
    <row r="51" spans="1:26" ht="15.75">
      <c r="A51" s="27"/>
      <c r="B51" s="27"/>
      <c r="C51" s="27"/>
      <c r="D51" s="27"/>
      <c r="E51" s="27"/>
      <c r="F51" s="27"/>
      <c r="G51" s="27"/>
      <c r="H51" s="27"/>
      <c r="I51" s="27"/>
      <c r="J51" s="27"/>
      <c r="K51" s="27"/>
      <c r="L51" s="27"/>
      <c r="M51" s="27"/>
      <c r="N51" s="27"/>
      <c r="O51" s="27"/>
      <c r="P51" s="27"/>
      <c r="Q51" s="27"/>
      <c r="R51" s="27"/>
      <c r="S51" s="27"/>
      <c r="T51" s="27"/>
      <c r="U51" s="27"/>
      <c r="V51" s="27"/>
      <c r="W51" s="27"/>
      <c r="X51" s="27"/>
      <c r="Y51" s="27"/>
      <c r="Z51" s="27"/>
    </row>
    <row r="52" spans="1:26" ht="15.75">
      <c r="A52" s="27"/>
      <c r="B52" s="27"/>
      <c r="C52" s="27"/>
      <c r="D52" s="27"/>
      <c r="E52" s="27"/>
      <c r="F52" s="27"/>
      <c r="G52" s="27"/>
      <c r="H52" s="27"/>
      <c r="I52" s="27"/>
      <c r="J52" s="27"/>
      <c r="K52" s="27"/>
      <c r="L52" s="27"/>
      <c r="M52" s="27"/>
      <c r="N52" s="27"/>
      <c r="O52" s="27"/>
      <c r="P52" s="27"/>
      <c r="Q52" s="27"/>
      <c r="R52" s="27"/>
      <c r="S52" s="27"/>
      <c r="T52" s="27"/>
      <c r="U52" s="27"/>
      <c r="V52" s="27"/>
      <c r="W52" s="27"/>
      <c r="X52" s="27"/>
      <c r="Y52" s="27"/>
      <c r="Z52" s="27"/>
    </row>
    <row r="53" spans="1:26" ht="15.75">
      <c r="A53" s="27"/>
      <c r="B53" s="27"/>
      <c r="C53" s="27"/>
      <c r="D53" s="27"/>
      <c r="E53" s="27"/>
      <c r="F53" s="27"/>
      <c r="G53" s="27"/>
      <c r="H53" s="27"/>
      <c r="I53" s="27"/>
      <c r="J53" s="27"/>
      <c r="K53" s="27"/>
      <c r="L53" s="27"/>
      <c r="M53" s="27"/>
      <c r="N53" s="27"/>
      <c r="O53" s="27"/>
      <c r="P53" s="27"/>
      <c r="Q53" s="27"/>
      <c r="R53" s="27"/>
      <c r="S53" s="27"/>
      <c r="T53" s="27"/>
      <c r="U53" s="27"/>
      <c r="V53" s="27"/>
      <c r="W53" s="27"/>
      <c r="X53" s="27"/>
      <c r="Y53" s="27"/>
      <c r="Z53" s="27"/>
    </row>
    <row r="54" spans="1:26" ht="15.75">
      <c r="A54" s="27"/>
      <c r="B54" s="27"/>
      <c r="C54" s="27"/>
      <c r="D54" s="27"/>
      <c r="E54" s="27"/>
      <c r="F54" s="27"/>
      <c r="G54" s="27"/>
      <c r="H54" s="27"/>
      <c r="I54" s="27"/>
      <c r="J54" s="27"/>
      <c r="K54" s="27"/>
      <c r="L54" s="27"/>
      <c r="M54" s="27"/>
      <c r="N54" s="27"/>
      <c r="O54" s="27"/>
      <c r="P54" s="27"/>
      <c r="Q54" s="27"/>
      <c r="R54" s="27"/>
      <c r="S54" s="27"/>
      <c r="T54" s="27"/>
      <c r="U54" s="27"/>
      <c r="V54" s="27"/>
      <c r="W54" s="27"/>
      <c r="X54" s="27"/>
      <c r="Y54" s="27"/>
      <c r="Z54" s="27"/>
    </row>
    <row r="55" spans="1:26" ht="15.75">
      <c r="A55" s="27"/>
      <c r="B55" s="27"/>
      <c r="C55" s="27"/>
      <c r="D55" s="27"/>
      <c r="E55" s="27"/>
      <c r="F55" s="27"/>
      <c r="G55" s="27"/>
      <c r="H55" s="27"/>
      <c r="I55" s="27"/>
      <c r="J55" s="27"/>
      <c r="K55" s="27"/>
      <c r="L55" s="27"/>
      <c r="M55" s="27"/>
      <c r="N55" s="27"/>
      <c r="O55" s="27"/>
      <c r="P55" s="27"/>
      <c r="Q55" s="27"/>
      <c r="R55" s="27"/>
      <c r="S55" s="27"/>
      <c r="T55" s="27"/>
      <c r="U55" s="27"/>
      <c r="V55" s="27"/>
      <c r="W55" s="27"/>
      <c r="X55" s="27"/>
      <c r="Y55" s="27"/>
      <c r="Z55" s="27"/>
    </row>
    <row r="56" spans="1:26" ht="15.75">
      <c r="A56" s="27"/>
      <c r="B56" s="27"/>
      <c r="C56" s="27"/>
      <c r="D56" s="27"/>
      <c r="E56" s="27"/>
      <c r="F56" s="27"/>
      <c r="G56" s="27"/>
      <c r="H56" s="27"/>
      <c r="I56" s="27"/>
      <c r="J56" s="27"/>
      <c r="K56" s="27"/>
      <c r="L56" s="27"/>
      <c r="M56" s="27"/>
      <c r="N56" s="27"/>
      <c r="O56" s="27"/>
      <c r="P56" s="27"/>
      <c r="Q56" s="27"/>
      <c r="R56" s="27"/>
      <c r="S56" s="27"/>
      <c r="T56" s="27"/>
      <c r="U56" s="27"/>
      <c r="V56" s="27"/>
      <c r="W56" s="27"/>
      <c r="X56" s="27"/>
      <c r="Y56" s="27"/>
      <c r="Z56" s="27"/>
    </row>
    <row r="57" spans="1:26" ht="15.75">
      <c r="A57" s="27"/>
      <c r="B57" s="27"/>
      <c r="C57" s="27"/>
      <c r="D57" s="27"/>
      <c r="E57" s="27"/>
      <c r="F57" s="27"/>
      <c r="G57" s="27"/>
      <c r="H57" s="27"/>
      <c r="I57" s="27"/>
      <c r="J57" s="27"/>
      <c r="K57" s="27"/>
      <c r="L57" s="27"/>
      <c r="M57" s="27"/>
      <c r="N57" s="27"/>
      <c r="O57" s="27"/>
      <c r="P57" s="27"/>
      <c r="Q57" s="27"/>
      <c r="R57" s="27"/>
      <c r="S57" s="27"/>
      <c r="T57" s="27"/>
      <c r="U57" s="27"/>
      <c r="V57" s="27"/>
      <c r="W57" s="27"/>
      <c r="X57" s="27"/>
      <c r="Y57" s="27"/>
      <c r="Z57" s="27"/>
    </row>
    <row r="58" spans="1:26" ht="15.75">
      <c r="A58" s="27"/>
      <c r="B58" s="27"/>
      <c r="C58" s="27"/>
      <c r="D58" s="27"/>
      <c r="E58" s="27"/>
      <c r="F58" s="27"/>
      <c r="G58" s="27"/>
      <c r="H58" s="27"/>
      <c r="I58" s="27"/>
      <c r="J58" s="27"/>
      <c r="K58" s="27"/>
      <c r="L58" s="27"/>
      <c r="M58" s="27"/>
      <c r="N58" s="27"/>
      <c r="O58" s="27"/>
      <c r="P58" s="27"/>
      <c r="Q58" s="27"/>
      <c r="R58" s="27"/>
      <c r="S58" s="27"/>
      <c r="T58" s="27"/>
      <c r="U58" s="27"/>
      <c r="V58" s="27"/>
      <c r="W58" s="27"/>
      <c r="X58" s="27"/>
      <c r="Y58" s="27"/>
      <c r="Z58" s="27"/>
    </row>
    <row r="59" spans="1:26" ht="15.75">
      <c r="A59" s="27"/>
      <c r="B59" s="27"/>
      <c r="C59" s="27"/>
      <c r="D59" s="27"/>
      <c r="E59" s="27"/>
      <c r="F59" s="27"/>
      <c r="G59" s="27"/>
      <c r="H59" s="27"/>
      <c r="I59" s="27"/>
      <c r="J59" s="27"/>
      <c r="K59" s="27"/>
      <c r="L59" s="27"/>
      <c r="M59" s="27"/>
      <c r="N59" s="27"/>
      <c r="O59" s="27"/>
      <c r="P59" s="27"/>
      <c r="Q59" s="27"/>
      <c r="R59" s="27"/>
      <c r="S59" s="27"/>
      <c r="T59" s="27"/>
      <c r="U59" s="27"/>
      <c r="V59" s="27"/>
      <c r="W59" s="27"/>
      <c r="X59" s="27"/>
      <c r="Y59" s="27"/>
      <c r="Z59" s="27"/>
    </row>
    <row r="60" spans="1:26" ht="15.75">
      <c r="A60" s="27"/>
      <c r="B60" s="27"/>
      <c r="C60" s="27"/>
      <c r="D60" s="27"/>
      <c r="E60" s="27"/>
      <c r="F60" s="27"/>
      <c r="G60" s="27"/>
      <c r="H60" s="27"/>
      <c r="I60" s="27"/>
      <c r="J60" s="27"/>
      <c r="K60" s="27"/>
      <c r="L60" s="27"/>
      <c r="M60" s="27"/>
      <c r="N60" s="27"/>
      <c r="O60" s="27"/>
      <c r="P60" s="27"/>
      <c r="Q60" s="27"/>
      <c r="R60" s="27"/>
      <c r="S60" s="27"/>
      <c r="T60" s="27"/>
      <c r="U60" s="27"/>
      <c r="V60" s="27"/>
      <c r="W60" s="27"/>
      <c r="X60" s="27"/>
      <c r="Y60" s="27"/>
      <c r="Z60" s="27"/>
    </row>
    <row r="61" spans="1:26" ht="15.75">
      <c r="A61" s="27"/>
      <c r="B61" s="27"/>
      <c r="C61" s="27"/>
      <c r="D61" s="27"/>
      <c r="E61" s="27"/>
      <c r="F61" s="27"/>
      <c r="G61" s="27"/>
      <c r="H61" s="27"/>
      <c r="I61" s="27"/>
      <c r="J61" s="27"/>
      <c r="K61" s="27"/>
      <c r="L61" s="27"/>
      <c r="M61" s="27"/>
      <c r="N61" s="27"/>
      <c r="O61" s="27"/>
      <c r="P61" s="27"/>
      <c r="Q61" s="27"/>
      <c r="R61" s="27"/>
      <c r="S61" s="27"/>
      <c r="T61" s="27"/>
      <c r="U61" s="27"/>
      <c r="V61" s="27"/>
      <c r="W61" s="27"/>
      <c r="X61" s="27"/>
      <c r="Y61" s="27"/>
      <c r="Z61" s="27"/>
    </row>
    <row r="62" spans="1:26" ht="15.75">
      <c r="A62" s="27"/>
      <c r="B62" s="27"/>
      <c r="C62" s="27"/>
      <c r="D62" s="27"/>
      <c r="E62" s="27"/>
      <c r="F62" s="27"/>
      <c r="G62" s="27"/>
      <c r="H62" s="27"/>
      <c r="I62" s="27"/>
      <c r="J62" s="27"/>
      <c r="K62" s="27"/>
      <c r="L62" s="27"/>
      <c r="M62" s="27"/>
      <c r="N62" s="27"/>
      <c r="O62" s="27"/>
      <c r="P62" s="27"/>
      <c r="Q62" s="27"/>
      <c r="R62" s="27"/>
      <c r="S62" s="27"/>
      <c r="T62" s="27"/>
      <c r="U62" s="27"/>
      <c r="V62" s="27"/>
      <c r="W62" s="27"/>
      <c r="X62" s="27"/>
      <c r="Y62" s="27"/>
      <c r="Z62" s="27"/>
    </row>
    <row r="63" spans="1:26" ht="15.75">
      <c r="A63" s="27"/>
      <c r="B63" s="27"/>
      <c r="C63" s="27"/>
      <c r="D63" s="27"/>
      <c r="E63" s="27"/>
      <c r="F63" s="27"/>
      <c r="G63" s="27"/>
      <c r="H63" s="27"/>
      <c r="I63" s="27"/>
      <c r="J63" s="27"/>
      <c r="K63" s="27"/>
      <c r="L63" s="27"/>
      <c r="M63" s="27"/>
      <c r="N63" s="27"/>
      <c r="O63" s="27"/>
      <c r="P63" s="27"/>
      <c r="Q63" s="27"/>
      <c r="R63" s="27"/>
      <c r="S63" s="27"/>
      <c r="T63" s="27"/>
      <c r="U63" s="27"/>
      <c r="V63" s="27"/>
      <c r="W63" s="27"/>
      <c r="X63" s="27"/>
      <c r="Y63" s="27"/>
      <c r="Z63" s="27"/>
    </row>
    <row r="64" spans="1:26" ht="15.75">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row>
    <row r="65" spans="1:26" ht="15.75">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row>
    <row r="66" spans="1:26" ht="15.75">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row>
    <row r="67" spans="1:26" ht="15.75">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row>
    <row r="68" spans="1:26" ht="15.75">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row>
    <row r="69" spans="1:26" ht="15.75">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row>
    <row r="70" spans="1:26" ht="15.75">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row>
    <row r="71" spans="1:26" ht="15.75">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row>
    <row r="72" spans="1:26" ht="15.75">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row>
    <row r="73" spans="1:26" ht="15.75">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row>
    <row r="74" spans="1:26" ht="15.75">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row>
    <row r="75" spans="1:26" ht="15.75">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row>
    <row r="76" spans="1:26" ht="15.75">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row>
    <row r="77" spans="1:26" ht="15.75">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row>
    <row r="78" spans="1:26" ht="15.75">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row>
    <row r="79" spans="1:26" ht="15.75">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row>
    <row r="80" spans="1:26" ht="15.75">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row>
    <row r="81" spans="1:26" ht="15.75">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row>
    <row r="82" spans="1:26" ht="15.75">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row>
    <row r="83" spans="1:26" ht="15.75">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row>
    <row r="84" spans="1:26" ht="15.75">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row>
    <row r="85" spans="1:26" ht="15.75">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row>
    <row r="86" spans="1:26" ht="15.75">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row>
    <row r="87" spans="1:26" ht="15.75">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row>
    <row r="88" spans="1:26" ht="15.75">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row>
    <row r="89" spans="1:26" ht="15.75">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row>
    <row r="90" spans="1:26" ht="15.75">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row>
    <row r="91" spans="1:26" ht="15.75">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row>
    <row r="92" spans="1:26" ht="15.75">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row>
    <row r="93" spans="1:26" ht="15.75">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row>
    <row r="94" spans="1:26" ht="15.75">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row>
    <row r="95" spans="1:26" ht="15.75">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row>
    <row r="96" spans="1:26" ht="15.75">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row>
    <row r="97" spans="1:26" ht="15.75">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row>
    <row r="98" spans="1:26" ht="15.75">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row>
    <row r="99" spans="1:26" ht="15.7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5.7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5.7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5.7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5.7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5.7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5.7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5.7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5.7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5.7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5.7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5.7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5.7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5.7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5.7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5.7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5.7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5.7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5.7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5.7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5.7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5.7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5.7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5.7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5.7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5.7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5.7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5.7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5.7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5.7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5.7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5.7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5.7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5.7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5.7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5.7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5.7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5.7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5.7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5.7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5.7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5.7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5.7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5.7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5.7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5.7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5.7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5.7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5.7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5.7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5.7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5.7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5.7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5.7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5.7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5.7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5.7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5.7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5.7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5.7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5.7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5.7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5.7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5.7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5.7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5.7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5.7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5.7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5.7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5.7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5.7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5.7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5.7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5.7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5.7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5.7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5.7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5.7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5.7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5.7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5.7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5.7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5.7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5.7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5.7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5.7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5.7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5.7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5.7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5.7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5.7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5.7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5.7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5.7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5.7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5.7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5.7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5.7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5.7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5.7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5.7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5.7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5.7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5.7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5.7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5.7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5.7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5.7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5.7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5.7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5.7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5.7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5.7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5.7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5.7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5.7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5.7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5.7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5.7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5.7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5.7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5.7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5.7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5.7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5.7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5.7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5.7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5.7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5.7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5.7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5.7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5.7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5.7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5.7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5.7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5.7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5.7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5.7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5.7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5.7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5.7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5.7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5.7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5.7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5.7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5.7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5.7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5.7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5.7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5.7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5.7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5.7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5.7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5.7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5.7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5.7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5.7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5.7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5.7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5.7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5.7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5.7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5.7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5.7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5.7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5.7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5.7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5.7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5.7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5.7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5.7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5.7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5.7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5.7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5.7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5.7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5.7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5.7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5.7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5.7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5.7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5.7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5.7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5.7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5.7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5.7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5.7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5.7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5.7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5.7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5.7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5.7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5.7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5.7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5.7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5.7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5.7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5.7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5.7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5.7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5.7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5.7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5.7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5.7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5.7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5.7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5.7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5.7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5.7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5.7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5.7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5.7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5.7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5.7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5.7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5.7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5.7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5.7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5.7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5.7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5.7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5.7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5.7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5.7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5.7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5.7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5.7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5.7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5.7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5.7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5.7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5.7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5.7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5.7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5.7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5.7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5.7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5.7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5.7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5.7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5.7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5.7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5.7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5.7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5.7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5.7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5.7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5.7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5.7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5.7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5.7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5.7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5.7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5.7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5.7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5.7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5.7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5.7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5.7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5.7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5.7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5.7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5.7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5.7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5.7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5.7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5.7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5.7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5.7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5.7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5.7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5.7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5.7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5.7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5.7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5.7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5.7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5.7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5.7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5.7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5.7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5.7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5.7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5.7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5.7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5.7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5.7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5.7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5.7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5.7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5.7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5.7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5.7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5.7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5.7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5.7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5.7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5.7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5.7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5.7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5.7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5.7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5.7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5.7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5.7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5.7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5.7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5.7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5.7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5.7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5.7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5.7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5.7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5.7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5.7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5.7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5.7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5.7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5.7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5.7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5.7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5.7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5.7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5.7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5.7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5.7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5.7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5.7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5.7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5.7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5.7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5.7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5.7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5.7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5.7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5.7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5.7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5.7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5.7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5.7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5.7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5.7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5.7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5.7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5.7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5.7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5.7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5.7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5.7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5.7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5.7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5.7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5.7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5.7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5.7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5.7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5.7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5.7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5.7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5.7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5.7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5.7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5.7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5.7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5.7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5.7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5.7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5.7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5.7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5.7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5.7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5.7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5.7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5.7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5.7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5.7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5.7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5.7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5.7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5.7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5.7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5.7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5.7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5.7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5.7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5.7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5.7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5.7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5.7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5.7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5.7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5.7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5.7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5.7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5.7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5.7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5.7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5.7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5.7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5.7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5.7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5.7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5.7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5.75">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5.75">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5.75">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5.75">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5.75">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5.75">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5.75">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5.75">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5.75">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5.75">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5.75">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5.75">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5.75">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5.75">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5.75">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5.75">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5.75">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5.75">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5.75">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5.75">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5.75">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5.7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5.75">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5.75">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5.75">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5.75">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5.75">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5.75">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5.75">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5.75">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5.75">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5.75">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5.75">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5.75">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5.75">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5.75">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5.75">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5.75">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5.75">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5.75">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5.75">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5.75">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5.75">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5.75">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5.75">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5.75">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5.75">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5.75">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5.75">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5.75">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5.75">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5.75">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5.75">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5.75">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5.75">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5.75">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5.75">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5.75">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5.75">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5.75">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5.75">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5.7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5.7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5.7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5.7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5.75">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5.75">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5.7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5.75">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5.75">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5.75">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5.75">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5.75">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5.75">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5.75">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5.75">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5.75">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5.75">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5.75">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5.75">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5.75">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5.75">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5.75">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5.75">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5.75">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5.75">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5.75">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5.75">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5.75">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5.75">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5.75">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5.75">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5.75">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5.75">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5.75">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5.75">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5.75">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5.75">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5.75">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5.7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5.7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5.7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5.7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5.7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5.7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5.7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5.7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5.7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5.7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5.7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5.7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5.7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5.7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5.7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5.7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5.7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5.7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5.7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5.7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5.7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5.7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5.7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5.7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5.7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5.7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5.7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5.7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5.7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5.7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5.7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5.7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5.7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5.7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5.7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5.7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5.7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5.7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5.7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5.7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5.7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5.7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5.7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5.7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5.7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5.7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5.7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5.7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5.7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5.7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5.7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5.7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5.7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5.7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5.7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5.7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5.7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5.7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5.7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5.7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5.7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5.7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5.7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5.7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5.7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5.7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5.7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5.7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5.7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5.7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5.7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5.7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5.7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5.7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5.7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5.7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5.7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5.7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5.7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5.7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5.7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5.7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5.7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5.7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5.7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5.7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5.7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5.7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5.7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5.7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5.7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5.7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5.7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5.7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5.7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5.7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5.7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5.7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5.7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5.7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5.7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5.7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5.7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5.7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5.7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5.7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5.7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5.7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5.7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5.7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5.7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5.7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5.7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5.7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5.7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5.7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5.7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5.7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5.7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5.7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5.7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5.7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5.7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5.7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5.7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5.7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5.7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5.7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5.7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5.7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5.7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5.7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5.7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5.7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5.7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5.7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5.7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5.7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5.7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5.7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5.7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5.7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5.7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5.7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5.7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5.7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5.7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5.7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5.7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5.7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5.7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5.7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5.7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5.7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5.7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5.7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5.7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5.7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5.7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5.7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5.7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5.7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5.7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5.7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5.7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5.7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5.7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5.7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5.7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5.7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5.7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5.7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5.7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5.7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5.7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5.7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5.7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5.7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5.7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5.7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5.7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5.7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5.7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5.7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5.7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5.7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5.7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5.7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5.7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5.7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5.7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5.7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5.7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5.7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5.7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5.7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5.7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5.7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5.7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5.7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5.7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5.7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5.7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5.7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5.7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5.7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5.7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5.7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5.7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5.7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5.7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5.7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5.7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5.7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5.7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5.7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5.7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5.7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5.7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5.7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5.7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5.7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5.7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5.7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5.7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5.7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5.7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5.7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5.7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5.7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5.7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5.7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5.7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5.7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5.7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5.7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5.7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5.7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5.7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5.7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5.7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5.7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5.7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5.7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5.7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5.7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5.7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5.7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5.7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5.7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5.7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5.7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5.7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5.7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5.7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5.7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5.7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5.7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5.7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5.7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5.7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5.7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5.7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5.7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5.7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5.7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5.7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5.7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5.7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5.7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5.7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5.7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5.7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5.7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5.7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5.7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5.7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5.7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5.7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5.7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5.7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5.7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5.7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5.7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5.7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5.7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5.7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5.7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5.7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5.7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5.7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5.7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5.7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5.7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5.7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5.7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5.7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5.7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5.7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5.7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5.7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5.7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5.7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5.7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5.7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5.7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5.7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5.7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5.7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5.7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5.7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5.7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5.7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5.7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5.7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5.7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5.7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5.7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5.7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5.7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5.7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5.7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5.7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5.7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5.7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5.7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5.7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5.7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5.7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5.7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5.7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5.7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5.7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5.7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5.7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5.7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5.7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5.7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5.7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5.7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5.7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5.7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5.7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5.7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5.7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5.7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5.7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5.7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5.7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5.7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5.7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5.7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5.7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5.7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5.7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5.7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5.7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5.7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5.7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5.7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5.7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5.7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5.7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5.7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5.7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5.7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5.7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5.7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5.7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5.7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5.7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5.7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5.7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5.7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5.7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5.7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5.7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5.7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5.7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5.7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5.7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5.7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5.7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5.7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5.7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5.7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5.75">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5.75">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5.75">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5.75">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5.75">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5.75">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5.75">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5.75">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5.75">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5.75">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5.75">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5.75">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5.75">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5.75">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C2:D2"/>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232"/>
  <sheetViews>
    <sheetView workbookViewId="0">
      <selection sqref="A1:J1"/>
    </sheetView>
  </sheetViews>
  <sheetFormatPr defaultColWidth="11.125" defaultRowHeight="15" customHeight="1"/>
  <cols>
    <col min="1" max="1" width="10.375" customWidth="1"/>
    <col min="2" max="3" width="11.625" customWidth="1"/>
    <col min="4" max="4" width="11" customWidth="1"/>
    <col min="5" max="5" width="10.375" customWidth="1"/>
    <col min="6" max="7" width="11.625" customWidth="1"/>
    <col min="8" max="26" width="10.375" customWidth="1"/>
  </cols>
  <sheetData>
    <row r="1" spans="1:18" ht="15.75" customHeight="1">
      <c r="A1" s="28" t="s">
        <v>7659</v>
      </c>
      <c r="B1" s="80"/>
      <c r="C1" s="80"/>
      <c r="D1" s="80"/>
      <c r="E1" s="80"/>
      <c r="F1" s="80"/>
      <c r="G1" s="80"/>
      <c r="H1" s="80"/>
      <c r="I1" s="80"/>
      <c r="J1" s="80"/>
      <c r="K1" s="80"/>
      <c r="L1" s="80"/>
      <c r="M1" s="80"/>
      <c r="N1" s="80"/>
      <c r="O1" s="80"/>
      <c r="P1" s="80"/>
      <c r="Q1" s="80"/>
      <c r="R1" s="80"/>
    </row>
    <row r="2" spans="1:18" ht="15.75" customHeight="1">
      <c r="A2" s="80" t="s">
        <v>538</v>
      </c>
      <c r="B2" s="80" t="s">
        <v>426</v>
      </c>
      <c r="C2" s="80" t="s">
        <v>427</v>
      </c>
      <c r="D2" s="80" t="s">
        <v>428</v>
      </c>
      <c r="E2" s="80" t="s">
        <v>539</v>
      </c>
      <c r="F2" s="80" t="s">
        <v>540</v>
      </c>
      <c r="G2" s="80" t="s">
        <v>541</v>
      </c>
      <c r="H2" s="80" t="s">
        <v>542</v>
      </c>
      <c r="I2" s="80" t="s">
        <v>543</v>
      </c>
      <c r="J2" s="80" t="s">
        <v>14</v>
      </c>
      <c r="K2" s="80" t="s">
        <v>19</v>
      </c>
      <c r="L2" s="80" t="s">
        <v>21</v>
      </c>
      <c r="M2" s="80" t="s">
        <v>23</v>
      </c>
      <c r="N2" s="80" t="s">
        <v>25</v>
      </c>
      <c r="O2" s="80" t="s">
        <v>26</v>
      </c>
      <c r="P2" s="80" t="s">
        <v>41</v>
      </c>
      <c r="Q2" s="80" t="s">
        <v>40</v>
      </c>
      <c r="R2" s="80" t="s">
        <v>42</v>
      </c>
    </row>
    <row r="3" spans="1:18" ht="15.75" customHeight="1">
      <c r="A3" s="80" t="s">
        <v>438</v>
      </c>
      <c r="B3" s="80">
        <v>12836750</v>
      </c>
      <c r="C3" s="80">
        <v>12878429</v>
      </c>
      <c r="D3" s="80">
        <v>41680</v>
      </c>
      <c r="E3" s="80" t="s">
        <v>544</v>
      </c>
      <c r="F3" s="80">
        <v>12836750</v>
      </c>
      <c r="G3" s="80">
        <v>12878429</v>
      </c>
      <c r="H3" s="80" t="s">
        <v>545</v>
      </c>
      <c r="I3" s="80" t="s">
        <v>546</v>
      </c>
      <c r="J3" s="80" t="s">
        <v>547</v>
      </c>
      <c r="K3" s="80" t="s">
        <v>548</v>
      </c>
      <c r="L3" s="80" t="s">
        <v>549</v>
      </c>
      <c r="M3" s="80" t="s">
        <v>549</v>
      </c>
      <c r="N3" s="80" t="s">
        <v>549</v>
      </c>
      <c r="O3" s="80" t="s">
        <v>549</v>
      </c>
      <c r="P3" s="80" t="s">
        <v>549</v>
      </c>
      <c r="Q3" s="80" t="s">
        <v>549</v>
      </c>
      <c r="R3" s="80" t="s">
        <v>549</v>
      </c>
    </row>
    <row r="4" spans="1:18" ht="15.75" customHeight="1">
      <c r="A4" s="80" t="s">
        <v>438</v>
      </c>
      <c r="B4" s="80">
        <v>13045881</v>
      </c>
      <c r="C4" s="80">
        <v>13068467</v>
      </c>
      <c r="D4" s="80">
        <v>22587</v>
      </c>
      <c r="E4" s="80" t="s">
        <v>544</v>
      </c>
      <c r="F4" s="80">
        <v>13045881</v>
      </c>
      <c r="G4" s="80">
        <v>13068467</v>
      </c>
      <c r="H4" s="80" t="s">
        <v>550</v>
      </c>
      <c r="I4" s="80" t="s">
        <v>551</v>
      </c>
      <c r="J4" s="80" t="s">
        <v>547</v>
      </c>
      <c r="K4" s="80" t="s">
        <v>552</v>
      </c>
      <c r="L4" s="80" t="s">
        <v>548</v>
      </c>
      <c r="M4" s="80" t="s">
        <v>552</v>
      </c>
      <c r="N4" s="80" t="s">
        <v>549</v>
      </c>
      <c r="O4" s="80" t="s">
        <v>552</v>
      </c>
      <c r="P4" s="80" t="s">
        <v>547</v>
      </c>
      <c r="Q4" s="80" t="s">
        <v>547</v>
      </c>
      <c r="R4" s="80" t="s">
        <v>547</v>
      </c>
    </row>
    <row r="5" spans="1:18" ht="15.75" customHeight="1">
      <c r="A5" s="80" t="s">
        <v>438</v>
      </c>
      <c r="B5" s="80">
        <v>13104310</v>
      </c>
      <c r="C5" s="80">
        <v>13122300</v>
      </c>
      <c r="D5" s="80">
        <v>17991</v>
      </c>
      <c r="E5" s="80" t="s">
        <v>544</v>
      </c>
      <c r="F5" s="80">
        <v>13104310</v>
      </c>
      <c r="G5" s="80">
        <v>13122300</v>
      </c>
      <c r="H5" s="80" t="s">
        <v>545</v>
      </c>
      <c r="I5" s="80" t="s">
        <v>546</v>
      </c>
      <c r="J5" s="80" t="s">
        <v>549</v>
      </c>
      <c r="K5" s="80" t="s">
        <v>553</v>
      </c>
      <c r="L5" s="80" t="s">
        <v>548</v>
      </c>
      <c r="M5" s="80" t="s">
        <v>548</v>
      </c>
      <c r="N5" s="80" t="s">
        <v>553</v>
      </c>
      <c r="O5" s="80" t="s">
        <v>548</v>
      </c>
      <c r="P5" s="80" t="s">
        <v>553</v>
      </c>
      <c r="Q5" s="80" t="s">
        <v>549</v>
      </c>
      <c r="R5" s="80" t="s">
        <v>548</v>
      </c>
    </row>
    <row r="6" spans="1:18" ht="15.75" customHeight="1">
      <c r="A6" s="80" t="s">
        <v>438</v>
      </c>
      <c r="B6" s="80">
        <v>16336670</v>
      </c>
      <c r="C6" s="80">
        <v>16338771</v>
      </c>
      <c r="D6" s="80">
        <v>2102</v>
      </c>
      <c r="E6" s="80" t="s">
        <v>544</v>
      </c>
      <c r="F6" s="80">
        <v>16336814</v>
      </c>
      <c r="G6" s="80">
        <v>16338757</v>
      </c>
      <c r="H6" s="80" t="s">
        <v>554</v>
      </c>
      <c r="I6" s="80" t="s">
        <v>551</v>
      </c>
      <c r="J6" s="80" t="s">
        <v>548</v>
      </c>
      <c r="K6" s="80" t="s">
        <v>549</v>
      </c>
      <c r="L6" s="80" t="s">
        <v>549</v>
      </c>
      <c r="M6" s="80" t="s">
        <v>549</v>
      </c>
      <c r="N6" s="80" t="s">
        <v>549</v>
      </c>
      <c r="O6" s="80" t="s">
        <v>549</v>
      </c>
      <c r="P6" s="80" t="s">
        <v>549</v>
      </c>
      <c r="Q6" s="80" t="s">
        <v>549</v>
      </c>
      <c r="R6" s="80" t="s">
        <v>549</v>
      </c>
    </row>
    <row r="7" spans="1:18" ht="15.75" customHeight="1">
      <c r="A7" s="80" t="s">
        <v>438</v>
      </c>
      <c r="B7" s="80">
        <v>26638141</v>
      </c>
      <c r="C7" s="80">
        <v>26650177</v>
      </c>
      <c r="D7" s="80">
        <v>12037</v>
      </c>
      <c r="E7" s="80" t="s">
        <v>544</v>
      </c>
      <c r="F7" s="80">
        <v>26640516</v>
      </c>
      <c r="G7" s="80">
        <v>26647387</v>
      </c>
      <c r="H7" s="80" t="s">
        <v>555</v>
      </c>
      <c r="I7" s="80" t="s">
        <v>556</v>
      </c>
      <c r="J7" s="80" t="s">
        <v>553</v>
      </c>
      <c r="K7" s="80" t="s">
        <v>553</v>
      </c>
      <c r="L7" s="80" t="s">
        <v>553</v>
      </c>
      <c r="M7" s="80" t="s">
        <v>553</v>
      </c>
      <c r="N7" s="80" t="s">
        <v>549</v>
      </c>
      <c r="O7" s="80" t="s">
        <v>553</v>
      </c>
      <c r="P7" s="80" t="s">
        <v>553</v>
      </c>
      <c r="Q7" s="80" t="s">
        <v>553</v>
      </c>
      <c r="R7" s="80" t="s">
        <v>553</v>
      </c>
    </row>
    <row r="8" spans="1:18" ht="15.75" customHeight="1">
      <c r="A8" s="80" t="s">
        <v>438</v>
      </c>
      <c r="B8" s="80">
        <v>43592391</v>
      </c>
      <c r="C8" s="80">
        <v>43595367</v>
      </c>
      <c r="D8" s="80">
        <v>2977</v>
      </c>
      <c r="E8" s="80" t="s">
        <v>544</v>
      </c>
      <c r="F8" s="80">
        <v>43592391</v>
      </c>
      <c r="G8" s="80">
        <v>43594266</v>
      </c>
      <c r="H8" s="80" t="s">
        <v>557</v>
      </c>
      <c r="I8" s="80" t="s">
        <v>558</v>
      </c>
      <c r="J8" s="80" t="s">
        <v>553</v>
      </c>
      <c r="K8" s="80" t="s">
        <v>553</v>
      </c>
      <c r="L8" s="80" t="s">
        <v>553</v>
      </c>
      <c r="M8" s="80" t="s">
        <v>553</v>
      </c>
      <c r="N8" s="80" t="s">
        <v>553</v>
      </c>
      <c r="O8" s="80" t="s">
        <v>553</v>
      </c>
      <c r="P8" s="80" t="s">
        <v>553</v>
      </c>
      <c r="Q8" s="80" t="s">
        <v>549</v>
      </c>
      <c r="R8" s="80" t="s">
        <v>548</v>
      </c>
    </row>
    <row r="9" spans="1:18" ht="15.75" customHeight="1">
      <c r="A9" s="80" t="s">
        <v>438</v>
      </c>
      <c r="B9" s="80">
        <v>80327754</v>
      </c>
      <c r="C9" s="80">
        <v>80330649</v>
      </c>
      <c r="D9" s="80">
        <v>2896</v>
      </c>
      <c r="E9" s="80" t="s">
        <v>544</v>
      </c>
      <c r="F9" s="80">
        <v>80327754</v>
      </c>
      <c r="G9" s="80">
        <v>80330649</v>
      </c>
      <c r="H9" s="80" t="s">
        <v>557</v>
      </c>
      <c r="I9" s="80" t="s">
        <v>558</v>
      </c>
      <c r="J9" s="80" t="s">
        <v>548</v>
      </c>
      <c r="K9" s="80" t="s">
        <v>549</v>
      </c>
      <c r="L9" s="80" t="s">
        <v>549</v>
      </c>
      <c r="M9" s="80" t="s">
        <v>549</v>
      </c>
      <c r="N9" s="80" t="s">
        <v>549</v>
      </c>
      <c r="O9" s="80" t="s">
        <v>549</v>
      </c>
      <c r="P9" s="80" t="s">
        <v>548</v>
      </c>
      <c r="Q9" s="80" t="s">
        <v>549</v>
      </c>
      <c r="R9" s="80" t="s">
        <v>548</v>
      </c>
    </row>
    <row r="10" spans="1:18" ht="15.75" customHeight="1">
      <c r="A10" s="80" t="s">
        <v>438</v>
      </c>
      <c r="B10" s="80">
        <v>92795193</v>
      </c>
      <c r="C10" s="80">
        <v>92798124</v>
      </c>
      <c r="D10" s="80">
        <v>2932</v>
      </c>
      <c r="E10" s="80" t="s">
        <v>544</v>
      </c>
      <c r="F10" s="80">
        <v>92795193</v>
      </c>
      <c r="G10" s="80">
        <v>92798124</v>
      </c>
      <c r="H10" s="80" t="s">
        <v>557</v>
      </c>
      <c r="I10" s="80" t="s">
        <v>558</v>
      </c>
      <c r="J10" s="80" t="s">
        <v>549</v>
      </c>
      <c r="K10" s="80" t="s">
        <v>549</v>
      </c>
      <c r="L10" s="80" t="s">
        <v>559</v>
      </c>
      <c r="M10" s="80" t="s">
        <v>549</v>
      </c>
      <c r="N10" s="80" t="s">
        <v>549</v>
      </c>
      <c r="O10" s="80" t="s">
        <v>559</v>
      </c>
      <c r="P10" s="80" t="s">
        <v>559</v>
      </c>
      <c r="Q10" s="80" t="s">
        <v>559</v>
      </c>
      <c r="R10" s="80" t="s">
        <v>559</v>
      </c>
    </row>
    <row r="11" spans="1:18" ht="15.75" customHeight="1">
      <c r="A11" s="80" t="s">
        <v>438</v>
      </c>
      <c r="B11" s="80">
        <v>108311832</v>
      </c>
      <c r="C11" s="80">
        <v>108413037</v>
      </c>
      <c r="D11" s="80">
        <v>101206</v>
      </c>
      <c r="E11" s="80" t="s">
        <v>544</v>
      </c>
      <c r="F11" s="80">
        <v>108311832</v>
      </c>
      <c r="G11" s="80">
        <v>108413037</v>
      </c>
      <c r="H11" s="80" t="s">
        <v>560</v>
      </c>
      <c r="I11" s="80" t="s">
        <v>558</v>
      </c>
      <c r="J11" s="80" t="s">
        <v>553</v>
      </c>
      <c r="K11" s="80" t="s">
        <v>553</v>
      </c>
      <c r="L11" s="80" t="s">
        <v>553</v>
      </c>
      <c r="M11" s="80" t="s">
        <v>548</v>
      </c>
      <c r="N11" s="80" t="s">
        <v>548</v>
      </c>
      <c r="O11" s="80" t="s">
        <v>548</v>
      </c>
      <c r="P11" s="80" t="s">
        <v>553</v>
      </c>
      <c r="Q11" s="80" t="s">
        <v>549</v>
      </c>
      <c r="R11" s="80" t="s">
        <v>548</v>
      </c>
    </row>
    <row r="12" spans="1:18" ht="15.75" customHeight="1">
      <c r="A12" s="80" t="s">
        <v>438</v>
      </c>
      <c r="B12" s="80">
        <v>120223481</v>
      </c>
      <c r="C12" s="80">
        <v>120684157</v>
      </c>
      <c r="D12" s="80">
        <v>460677</v>
      </c>
      <c r="E12" s="80" t="s">
        <v>544</v>
      </c>
      <c r="F12" s="80">
        <v>120319721</v>
      </c>
      <c r="G12" s="80">
        <v>120586385</v>
      </c>
      <c r="H12" s="80" t="s">
        <v>561</v>
      </c>
      <c r="I12" s="80" t="s">
        <v>558</v>
      </c>
      <c r="J12" s="80" t="s">
        <v>553</v>
      </c>
      <c r="K12" s="80" t="s">
        <v>553</v>
      </c>
      <c r="L12" s="80" t="s">
        <v>553</v>
      </c>
      <c r="M12" s="80" t="s">
        <v>548</v>
      </c>
      <c r="N12" s="80" t="s">
        <v>553</v>
      </c>
      <c r="O12" s="80" t="s">
        <v>553</v>
      </c>
      <c r="P12" s="80" t="s">
        <v>553</v>
      </c>
      <c r="Q12" s="80" t="s">
        <v>553</v>
      </c>
      <c r="R12" s="80" t="s">
        <v>553</v>
      </c>
    </row>
    <row r="13" spans="1:18" ht="15.75" customHeight="1">
      <c r="A13" s="80" t="s">
        <v>438</v>
      </c>
      <c r="B13" s="80">
        <v>144077028</v>
      </c>
      <c r="C13" s="80">
        <v>144882807</v>
      </c>
      <c r="D13" s="80">
        <v>805780</v>
      </c>
      <c r="E13" s="80" t="s">
        <v>544</v>
      </c>
      <c r="F13" s="80">
        <v>144077028</v>
      </c>
      <c r="G13" s="80">
        <v>144882807</v>
      </c>
      <c r="H13" s="80" t="s">
        <v>562</v>
      </c>
      <c r="I13" s="80" t="s">
        <v>563</v>
      </c>
      <c r="J13" s="80" t="s">
        <v>549</v>
      </c>
      <c r="K13" s="80" t="s">
        <v>553</v>
      </c>
      <c r="L13" s="80" t="s">
        <v>548</v>
      </c>
      <c r="M13" s="80" t="s">
        <v>553</v>
      </c>
      <c r="N13" s="80" t="s">
        <v>548</v>
      </c>
      <c r="O13" s="80" t="s">
        <v>553</v>
      </c>
      <c r="P13" s="80" t="s">
        <v>549</v>
      </c>
      <c r="Q13" s="80" t="s">
        <v>553</v>
      </c>
      <c r="R13" s="80" t="s">
        <v>548</v>
      </c>
    </row>
    <row r="14" spans="1:18" ht="15.75" customHeight="1">
      <c r="A14" s="80" t="s">
        <v>438</v>
      </c>
      <c r="B14" s="80">
        <v>148891846</v>
      </c>
      <c r="C14" s="80">
        <v>149229929</v>
      </c>
      <c r="D14" s="80">
        <v>338084</v>
      </c>
      <c r="E14" s="80" t="s">
        <v>544</v>
      </c>
      <c r="F14" s="80">
        <v>148891846</v>
      </c>
      <c r="G14" s="80">
        <v>149229929</v>
      </c>
      <c r="H14" s="80" t="s">
        <v>561</v>
      </c>
      <c r="I14" s="80" t="s">
        <v>563</v>
      </c>
      <c r="J14" s="80" t="s">
        <v>553</v>
      </c>
      <c r="K14" s="80" t="s">
        <v>553</v>
      </c>
      <c r="L14" s="80" t="s">
        <v>553</v>
      </c>
      <c r="M14" s="80" t="s">
        <v>553</v>
      </c>
      <c r="N14" s="80" t="s">
        <v>548</v>
      </c>
      <c r="O14" s="80" t="s">
        <v>548</v>
      </c>
      <c r="P14" s="80" t="s">
        <v>548</v>
      </c>
      <c r="Q14" s="80" t="s">
        <v>553</v>
      </c>
      <c r="R14" s="80" t="s">
        <v>553</v>
      </c>
    </row>
    <row r="15" spans="1:18" ht="15.75" customHeight="1">
      <c r="A15" s="80" t="s">
        <v>438</v>
      </c>
      <c r="B15" s="80">
        <v>149820003</v>
      </c>
      <c r="C15" s="80">
        <v>149876338</v>
      </c>
      <c r="D15" s="80">
        <v>56336</v>
      </c>
      <c r="E15" s="80" t="s">
        <v>544</v>
      </c>
      <c r="F15" s="80">
        <v>149825866</v>
      </c>
      <c r="G15" s="80">
        <v>149864067</v>
      </c>
      <c r="H15" s="80" t="s">
        <v>550</v>
      </c>
      <c r="I15" s="80" t="s">
        <v>551</v>
      </c>
      <c r="J15" s="80" t="s">
        <v>548</v>
      </c>
      <c r="K15" s="80" t="s">
        <v>548</v>
      </c>
      <c r="L15" s="80" t="s">
        <v>548</v>
      </c>
      <c r="M15" s="80" t="s">
        <v>548</v>
      </c>
      <c r="N15" s="80" t="s">
        <v>548</v>
      </c>
      <c r="O15" s="80" t="s">
        <v>548</v>
      </c>
      <c r="P15" s="80" t="s">
        <v>553</v>
      </c>
      <c r="Q15" s="80" t="s">
        <v>548</v>
      </c>
      <c r="R15" s="80" t="s">
        <v>548</v>
      </c>
    </row>
    <row r="16" spans="1:18" ht="15.75" customHeight="1">
      <c r="A16" s="80" t="s">
        <v>438</v>
      </c>
      <c r="B16" s="80">
        <v>157916148</v>
      </c>
      <c r="C16" s="80">
        <v>157919336</v>
      </c>
      <c r="D16" s="80">
        <v>3189</v>
      </c>
      <c r="E16" s="80" t="s">
        <v>544</v>
      </c>
      <c r="F16" s="80">
        <v>157916148</v>
      </c>
      <c r="G16" s="80">
        <v>157919336</v>
      </c>
      <c r="H16" s="80" t="s">
        <v>564</v>
      </c>
      <c r="I16" s="80" t="s">
        <v>551</v>
      </c>
      <c r="J16" s="80" t="s">
        <v>549</v>
      </c>
      <c r="K16" s="80" t="s">
        <v>549</v>
      </c>
      <c r="L16" s="80" t="s">
        <v>549</v>
      </c>
      <c r="M16" s="80" t="s">
        <v>549</v>
      </c>
      <c r="N16" s="80" t="s">
        <v>549</v>
      </c>
      <c r="O16" s="80" t="s">
        <v>549</v>
      </c>
      <c r="P16" s="80" t="s">
        <v>548</v>
      </c>
      <c r="Q16" s="80" t="s">
        <v>549</v>
      </c>
      <c r="R16" s="80" t="s">
        <v>549</v>
      </c>
    </row>
    <row r="17" spans="1:18" ht="15.75" customHeight="1">
      <c r="A17" s="80" t="s">
        <v>438</v>
      </c>
      <c r="B17" s="80">
        <v>175231430</v>
      </c>
      <c r="C17" s="80">
        <v>175232801</v>
      </c>
      <c r="D17" s="80">
        <v>1372</v>
      </c>
      <c r="E17" s="80" t="s">
        <v>544</v>
      </c>
      <c r="F17" s="80">
        <v>175231430</v>
      </c>
      <c r="G17" s="80">
        <v>175232801</v>
      </c>
      <c r="H17" s="80" t="s">
        <v>554</v>
      </c>
      <c r="I17" s="80" t="s">
        <v>551</v>
      </c>
      <c r="J17" s="80" t="s">
        <v>549</v>
      </c>
      <c r="K17" s="80" t="s">
        <v>549</v>
      </c>
      <c r="L17" s="80" t="s">
        <v>549</v>
      </c>
      <c r="M17" s="80" t="s">
        <v>549</v>
      </c>
      <c r="N17" s="80" t="s">
        <v>548</v>
      </c>
      <c r="O17" s="80" t="s">
        <v>549</v>
      </c>
      <c r="P17" s="80" t="s">
        <v>549</v>
      </c>
      <c r="Q17" s="80" t="s">
        <v>549</v>
      </c>
      <c r="R17" s="80" t="s">
        <v>549</v>
      </c>
    </row>
    <row r="18" spans="1:18" ht="15.75" customHeight="1">
      <c r="A18" s="80" t="s">
        <v>438</v>
      </c>
      <c r="B18" s="80">
        <v>187497343</v>
      </c>
      <c r="C18" s="80">
        <v>187497605</v>
      </c>
      <c r="D18" s="80">
        <v>263</v>
      </c>
      <c r="E18" s="80" t="s">
        <v>544</v>
      </c>
      <c r="F18" s="80">
        <v>187497343</v>
      </c>
      <c r="G18" s="80">
        <v>187497605</v>
      </c>
      <c r="H18" s="80" t="s">
        <v>565</v>
      </c>
      <c r="I18" s="80" t="s">
        <v>558</v>
      </c>
      <c r="J18" s="80" t="s">
        <v>549</v>
      </c>
      <c r="K18" s="80" t="s">
        <v>549</v>
      </c>
      <c r="L18" s="80" t="s">
        <v>559</v>
      </c>
      <c r="M18" s="80" t="s">
        <v>549</v>
      </c>
      <c r="N18" s="80" t="s">
        <v>549</v>
      </c>
      <c r="O18" s="80" t="s">
        <v>553</v>
      </c>
      <c r="P18" s="80" t="s">
        <v>549</v>
      </c>
      <c r="Q18" s="80" t="s">
        <v>549</v>
      </c>
      <c r="R18" s="80" t="s">
        <v>553</v>
      </c>
    </row>
    <row r="19" spans="1:18" ht="15.75" customHeight="1">
      <c r="A19" s="80" t="s">
        <v>438</v>
      </c>
      <c r="B19" s="80">
        <v>197786515</v>
      </c>
      <c r="C19" s="80">
        <v>197789904</v>
      </c>
      <c r="D19" s="80">
        <v>3390</v>
      </c>
      <c r="E19" s="80" t="s">
        <v>544</v>
      </c>
      <c r="F19" s="80">
        <v>197786515</v>
      </c>
      <c r="G19" s="80">
        <v>197788856</v>
      </c>
      <c r="H19" s="80" t="s">
        <v>557</v>
      </c>
      <c r="I19" s="80" t="s">
        <v>558</v>
      </c>
      <c r="J19" s="80" t="s">
        <v>549</v>
      </c>
      <c r="K19" s="80" t="s">
        <v>549</v>
      </c>
      <c r="L19" s="80" t="s">
        <v>549</v>
      </c>
      <c r="M19" s="80" t="s">
        <v>548</v>
      </c>
      <c r="N19" s="80" t="s">
        <v>549</v>
      </c>
      <c r="O19" s="80" t="s">
        <v>549</v>
      </c>
      <c r="P19" s="80" t="s">
        <v>549</v>
      </c>
      <c r="Q19" s="80" t="s">
        <v>549</v>
      </c>
      <c r="R19" s="80" t="s">
        <v>549</v>
      </c>
    </row>
    <row r="20" spans="1:18" ht="15.75" customHeight="1">
      <c r="A20" s="80" t="s">
        <v>438</v>
      </c>
      <c r="B20" s="80">
        <v>227492259</v>
      </c>
      <c r="C20" s="80">
        <v>227500523</v>
      </c>
      <c r="D20" s="80">
        <v>8265</v>
      </c>
      <c r="E20" s="80" t="s">
        <v>544</v>
      </c>
      <c r="F20" s="80">
        <v>227492259</v>
      </c>
      <c r="G20" s="80">
        <v>227500523</v>
      </c>
      <c r="H20" s="80" t="s">
        <v>550</v>
      </c>
      <c r="I20" s="80" t="s">
        <v>551</v>
      </c>
      <c r="J20" s="80" t="s">
        <v>549</v>
      </c>
      <c r="K20" s="80" t="s">
        <v>549</v>
      </c>
      <c r="L20" s="80" t="s">
        <v>548</v>
      </c>
      <c r="M20" s="80" t="s">
        <v>549</v>
      </c>
      <c r="N20" s="80" t="s">
        <v>549</v>
      </c>
      <c r="O20" s="80" t="s">
        <v>549</v>
      </c>
      <c r="P20" s="80" t="s">
        <v>549</v>
      </c>
      <c r="Q20" s="80" t="s">
        <v>549</v>
      </c>
      <c r="R20" s="80" t="s">
        <v>549</v>
      </c>
    </row>
    <row r="21" spans="1:18" ht="15.75" customHeight="1">
      <c r="A21" s="80" t="s">
        <v>438</v>
      </c>
      <c r="B21" s="80">
        <v>239952717</v>
      </c>
      <c r="C21" s="80">
        <v>239953380</v>
      </c>
      <c r="D21" s="80">
        <v>664</v>
      </c>
      <c r="E21" s="80" t="s">
        <v>544</v>
      </c>
      <c r="F21" s="80">
        <v>239952717</v>
      </c>
      <c r="G21" s="80">
        <v>239953380</v>
      </c>
      <c r="H21" s="80" t="s">
        <v>554</v>
      </c>
      <c r="I21" s="80" t="s">
        <v>551</v>
      </c>
      <c r="J21" s="80" t="s">
        <v>549</v>
      </c>
      <c r="K21" s="80" t="s">
        <v>549</v>
      </c>
      <c r="L21" s="80" t="s">
        <v>549</v>
      </c>
      <c r="M21" s="80" t="s">
        <v>549</v>
      </c>
      <c r="N21" s="80" t="s">
        <v>549</v>
      </c>
      <c r="O21" s="80" t="s">
        <v>549</v>
      </c>
      <c r="P21" s="80" t="s">
        <v>548</v>
      </c>
      <c r="Q21" s="80" t="s">
        <v>549</v>
      </c>
      <c r="R21" s="80" t="s">
        <v>549</v>
      </c>
    </row>
    <row r="22" spans="1:18" ht="15.75" customHeight="1">
      <c r="A22" s="80" t="s">
        <v>438</v>
      </c>
      <c r="B22" s="80">
        <v>248519447</v>
      </c>
      <c r="C22" s="80">
        <v>248530939</v>
      </c>
      <c r="D22" s="80">
        <v>11493</v>
      </c>
      <c r="E22" s="80" t="s">
        <v>544</v>
      </c>
      <c r="F22" s="80">
        <v>248519447</v>
      </c>
      <c r="G22" s="80">
        <v>248530939</v>
      </c>
      <c r="H22" s="80" t="s">
        <v>566</v>
      </c>
      <c r="I22" s="80" t="s">
        <v>567</v>
      </c>
      <c r="J22" s="80" t="s">
        <v>548</v>
      </c>
      <c r="K22" s="80" t="s">
        <v>548</v>
      </c>
      <c r="L22" s="80" t="s">
        <v>548</v>
      </c>
      <c r="M22" s="80" t="s">
        <v>553</v>
      </c>
      <c r="N22" s="80" t="s">
        <v>553</v>
      </c>
      <c r="O22" s="80" t="s">
        <v>553</v>
      </c>
      <c r="P22" s="80" t="s">
        <v>549</v>
      </c>
      <c r="Q22" s="80" t="s">
        <v>553</v>
      </c>
      <c r="R22" s="80" t="s">
        <v>548</v>
      </c>
    </row>
    <row r="23" spans="1:18" ht="15.75" customHeight="1">
      <c r="A23" s="80" t="s">
        <v>441</v>
      </c>
      <c r="B23" s="80">
        <v>16225238</v>
      </c>
      <c r="C23" s="80">
        <v>16226719</v>
      </c>
      <c r="D23" s="80">
        <v>1482</v>
      </c>
      <c r="E23" s="80" t="s">
        <v>544</v>
      </c>
      <c r="F23" s="80">
        <v>16225238</v>
      </c>
      <c r="G23" s="80">
        <v>16226719</v>
      </c>
      <c r="H23" s="80" t="s">
        <v>554</v>
      </c>
      <c r="I23" s="80" t="s">
        <v>551</v>
      </c>
      <c r="J23" s="80" t="s">
        <v>549</v>
      </c>
      <c r="K23" s="80" t="s">
        <v>549</v>
      </c>
      <c r="L23" s="80" t="s">
        <v>549</v>
      </c>
      <c r="M23" s="80" t="s">
        <v>549</v>
      </c>
      <c r="N23" s="80" t="s">
        <v>549</v>
      </c>
      <c r="O23" s="80" t="s">
        <v>548</v>
      </c>
      <c r="P23" s="80" t="s">
        <v>549</v>
      </c>
      <c r="Q23" s="80" t="s">
        <v>549</v>
      </c>
      <c r="R23" s="80" t="s">
        <v>549</v>
      </c>
    </row>
    <row r="24" spans="1:18" ht="15.75" customHeight="1">
      <c r="A24" s="80" t="s">
        <v>441</v>
      </c>
      <c r="B24" s="80">
        <v>50587051</v>
      </c>
      <c r="C24" s="80">
        <v>50589804</v>
      </c>
      <c r="D24" s="80">
        <v>2754</v>
      </c>
      <c r="E24" s="80" t="s">
        <v>544</v>
      </c>
      <c r="F24" s="80">
        <v>50587051</v>
      </c>
      <c r="G24" s="80">
        <v>50589804</v>
      </c>
      <c r="H24" s="80" t="s">
        <v>554</v>
      </c>
      <c r="I24" s="80" t="s">
        <v>551</v>
      </c>
      <c r="J24" s="80" t="s">
        <v>549</v>
      </c>
      <c r="K24" s="80" t="s">
        <v>549</v>
      </c>
      <c r="L24" s="80" t="s">
        <v>549</v>
      </c>
      <c r="M24" s="80" t="s">
        <v>548</v>
      </c>
      <c r="N24" s="80" t="s">
        <v>548</v>
      </c>
      <c r="O24" s="80" t="s">
        <v>548</v>
      </c>
      <c r="P24" s="80" t="s">
        <v>549</v>
      </c>
      <c r="Q24" s="80" t="s">
        <v>548</v>
      </c>
      <c r="R24" s="80" t="s">
        <v>549</v>
      </c>
    </row>
    <row r="25" spans="1:18" ht="15.75" customHeight="1">
      <c r="A25" s="80" t="s">
        <v>441</v>
      </c>
      <c r="B25" s="80">
        <v>89032595</v>
      </c>
      <c r="C25" s="80">
        <v>89061774</v>
      </c>
      <c r="D25" s="80">
        <v>29180</v>
      </c>
      <c r="E25" s="80" t="s">
        <v>544</v>
      </c>
      <c r="F25" s="80">
        <v>89032595</v>
      </c>
      <c r="G25" s="80">
        <v>89061774</v>
      </c>
      <c r="H25" s="80" t="s">
        <v>562</v>
      </c>
      <c r="I25" s="80" t="s">
        <v>563</v>
      </c>
      <c r="J25" s="80" t="s">
        <v>548</v>
      </c>
      <c r="K25" s="80" t="s">
        <v>548</v>
      </c>
      <c r="L25" s="80" t="s">
        <v>548</v>
      </c>
      <c r="M25" s="80" t="s">
        <v>568</v>
      </c>
      <c r="N25" s="80" t="s">
        <v>569</v>
      </c>
      <c r="O25" s="80" t="s">
        <v>548</v>
      </c>
      <c r="P25" s="80" t="s">
        <v>548</v>
      </c>
      <c r="Q25" s="80" t="s">
        <v>548</v>
      </c>
      <c r="R25" s="80" t="s">
        <v>548</v>
      </c>
    </row>
    <row r="26" spans="1:18" ht="15.75" customHeight="1">
      <c r="A26" s="80" t="s">
        <v>441</v>
      </c>
      <c r="B26" s="80">
        <v>91820048</v>
      </c>
      <c r="C26" s="80">
        <v>92039398</v>
      </c>
      <c r="D26" s="80">
        <v>219351</v>
      </c>
      <c r="E26" s="80" t="s">
        <v>544</v>
      </c>
      <c r="F26" s="80">
        <v>91820048</v>
      </c>
      <c r="G26" s="80">
        <v>92039398</v>
      </c>
      <c r="H26" s="80" t="s">
        <v>561</v>
      </c>
      <c r="I26" s="80" t="s">
        <v>558</v>
      </c>
      <c r="J26" s="80" t="s">
        <v>549</v>
      </c>
      <c r="K26" s="80" t="s">
        <v>548</v>
      </c>
      <c r="L26" s="80" t="s">
        <v>549</v>
      </c>
      <c r="M26" s="80" t="s">
        <v>549</v>
      </c>
      <c r="N26" s="80" t="s">
        <v>548</v>
      </c>
      <c r="O26" s="80" t="s">
        <v>549</v>
      </c>
      <c r="P26" s="80" t="s">
        <v>553</v>
      </c>
      <c r="Q26" s="80" t="s">
        <v>548</v>
      </c>
      <c r="R26" s="80" t="s">
        <v>553</v>
      </c>
    </row>
    <row r="27" spans="1:18" ht="15.75" customHeight="1">
      <c r="A27" s="80" t="s">
        <v>441</v>
      </c>
      <c r="B27" s="80">
        <v>95481309</v>
      </c>
      <c r="C27" s="80">
        <v>95598040</v>
      </c>
      <c r="D27" s="80">
        <v>116732</v>
      </c>
      <c r="E27" s="80" t="s">
        <v>544</v>
      </c>
      <c r="F27" s="80">
        <v>95481309</v>
      </c>
      <c r="G27" s="80">
        <v>95598040</v>
      </c>
      <c r="H27" s="80" t="s">
        <v>545</v>
      </c>
      <c r="I27" s="80" t="s">
        <v>546</v>
      </c>
      <c r="J27" s="80" t="s">
        <v>548</v>
      </c>
      <c r="K27" s="80" t="s">
        <v>549</v>
      </c>
      <c r="L27" s="80" t="s">
        <v>549</v>
      </c>
      <c r="M27" s="80" t="s">
        <v>549</v>
      </c>
      <c r="N27" s="80" t="s">
        <v>549</v>
      </c>
      <c r="O27" s="80" t="s">
        <v>549</v>
      </c>
      <c r="P27" s="80" t="s">
        <v>549</v>
      </c>
      <c r="Q27" s="80" t="s">
        <v>549</v>
      </c>
      <c r="R27" s="80" t="s">
        <v>549</v>
      </c>
    </row>
    <row r="28" spans="1:18" ht="15.75" customHeight="1">
      <c r="A28" s="80" t="s">
        <v>441</v>
      </c>
      <c r="B28" s="80">
        <v>95773379</v>
      </c>
      <c r="C28" s="80">
        <v>96033749</v>
      </c>
      <c r="D28" s="80">
        <v>260371</v>
      </c>
      <c r="E28" s="80" t="s">
        <v>544</v>
      </c>
      <c r="F28" s="80">
        <v>95773379</v>
      </c>
      <c r="G28" s="80">
        <v>96033749</v>
      </c>
      <c r="H28" s="80" t="s">
        <v>545</v>
      </c>
      <c r="I28" s="80" t="s">
        <v>546</v>
      </c>
      <c r="J28" s="80" t="s">
        <v>549</v>
      </c>
      <c r="K28" s="80" t="s">
        <v>549</v>
      </c>
      <c r="L28" s="80" t="s">
        <v>549</v>
      </c>
      <c r="M28" s="80" t="s">
        <v>548</v>
      </c>
      <c r="N28" s="80" t="s">
        <v>549</v>
      </c>
      <c r="O28" s="80" t="s">
        <v>548</v>
      </c>
      <c r="P28" s="80" t="s">
        <v>548</v>
      </c>
      <c r="Q28" s="80" t="s">
        <v>549</v>
      </c>
      <c r="R28" s="80" t="s">
        <v>548</v>
      </c>
    </row>
    <row r="29" spans="1:18" ht="15.75" customHeight="1">
      <c r="A29" s="80" t="s">
        <v>441</v>
      </c>
      <c r="B29" s="80">
        <v>97214646</v>
      </c>
      <c r="C29" s="80">
        <v>97497378</v>
      </c>
      <c r="D29" s="80">
        <v>282733</v>
      </c>
      <c r="E29" s="80" t="s">
        <v>544</v>
      </c>
      <c r="F29" s="80">
        <v>97214646</v>
      </c>
      <c r="G29" s="80">
        <v>97497378</v>
      </c>
      <c r="H29" s="80" t="s">
        <v>570</v>
      </c>
      <c r="I29" s="80" t="s">
        <v>571</v>
      </c>
      <c r="J29" s="80" t="s">
        <v>548</v>
      </c>
      <c r="K29" s="80" t="s">
        <v>548</v>
      </c>
      <c r="L29" s="80" t="s">
        <v>548</v>
      </c>
      <c r="M29" s="80" t="s">
        <v>548</v>
      </c>
      <c r="N29" s="80" t="s">
        <v>548</v>
      </c>
      <c r="O29" s="80" t="s">
        <v>548</v>
      </c>
      <c r="P29" s="80" t="s">
        <v>548</v>
      </c>
      <c r="Q29" s="80" t="s">
        <v>548</v>
      </c>
      <c r="R29" s="80" t="s">
        <v>548</v>
      </c>
    </row>
    <row r="30" spans="1:18" ht="15.75" customHeight="1">
      <c r="A30" s="80" t="s">
        <v>441</v>
      </c>
      <c r="B30" s="80">
        <v>109753975</v>
      </c>
      <c r="C30" s="80">
        <v>110654845</v>
      </c>
      <c r="D30" s="80">
        <v>900871</v>
      </c>
      <c r="E30" s="80" t="s">
        <v>544</v>
      </c>
      <c r="F30" s="80">
        <v>109980901</v>
      </c>
      <c r="G30" s="80">
        <v>110479316</v>
      </c>
      <c r="H30" s="80" t="s">
        <v>561</v>
      </c>
      <c r="I30" s="80" t="s">
        <v>563</v>
      </c>
      <c r="J30" s="80" t="s">
        <v>553</v>
      </c>
      <c r="K30" s="80" t="s">
        <v>553</v>
      </c>
      <c r="L30" s="80" t="s">
        <v>553</v>
      </c>
      <c r="M30" s="80" t="s">
        <v>553</v>
      </c>
      <c r="N30" s="80" t="s">
        <v>568</v>
      </c>
      <c r="O30" s="80" t="s">
        <v>568</v>
      </c>
      <c r="P30" s="80" t="s">
        <v>548</v>
      </c>
      <c r="Q30" s="80" t="s">
        <v>553</v>
      </c>
      <c r="R30" s="80" t="s">
        <v>548</v>
      </c>
    </row>
    <row r="31" spans="1:18" ht="15.75" customHeight="1">
      <c r="A31" s="80" t="s">
        <v>441</v>
      </c>
      <c r="B31" s="80">
        <v>124293287</v>
      </c>
      <c r="C31" s="80">
        <v>124296257</v>
      </c>
      <c r="D31" s="80">
        <v>2971</v>
      </c>
      <c r="E31" s="80" t="s">
        <v>544</v>
      </c>
      <c r="F31" s="80">
        <v>124293287</v>
      </c>
      <c r="G31" s="80">
        <v>124295662</v>
      </c>
      <c r="H31" s="80" t="s">
        <v>557</v>
      </c>
      <c r="I31" s="80" t="s">
        <v>558</v>
      </c>
      <c r="J31" s="80" t="s">
        <v>548</v>
      </c>
      <c r="K31" s="80" t="s">
        <v>548</v>
      </c>
      <c r="L31" s="80" t="s">
        <v>548</v>
      </c>
      <c r="M31" s="80" t="s">
        <v>548</v>
      </c>
      <c r="N31" s="80" t="s">
        <v>548</v>
      </c>
      <c r="O31" s="80" t="s">
        <v>548</v>
      </c>
      <c r="P31" s="80" t="s">
        <v>548</v>
      </c>
      <c r="Q31" s="80" t="s">
        <v>548</v>
      </c>
      <c r="R31" s="80" t="s">
        <v>548</v>
      </c>
    </row>
    <row r="32" spans="1:18" ht="15.75" customHeight="1">
      <c r="A32" s="80" t="s">
        <v>441</v>
      </c>
      <c r="B32" s="80">
        <v>128926439</v>
      </c>
      <c r="C32" s="80">
        <v>128929348</v>
      </c>
      <c r="D32" s="80">
        <v>2910</v>
      </c>
      <c r="E32" s="80" t="s">
        <v>544</v>
      </c>
      <c r="F32" s="80">
        <v>128926439</v>
      </c>
      <c r="G32" s="80">
        <v>128928541</v>
      </c>
      <c r="H32" s="80" t="s">
        <v>557</v>
      </c>
      <c r="I32" s="80" t="s">
        <v>558</v>
      </c>
      <c r="J32" s="80" t="s">
        <v>548</v>
      </c>
      <c r="K32" s="80" t="s">
        <v>549</v>
      </c>
      <c r="L32" s="80" t="s">
        <v>549</v>
      </c>
      <c r="M32" s="80" t="s">
        <v>549</v>
      </c>
      <c r="N32" s="80" t="s">
        <v>549</v>
      </c>
      <c r="O32" s="80" t="s">
        <v>549</v>
      </c>
      <c r="P32" s="80" t="s">
        <v>549</v>
      </c>
      <c r="Q32" s="80" t="s">
        <v>549</v>
      </c>
      <c r="R32" s="80" t="s">
        <v>549</v>
      </c>
    </row>
    <row r="33" spans="1:18" ht="15.75" customHeight="1">
      <c r="A33" s="80" t="s">
        <v>441</v>
      </c>
      <c r="B33" s="80">
        <v>130533892</v>
      </c>
      <c r="C33" s="80">
        <v>130650178</v>
      </c>
      <c r="D33" s="80">
        <v>116287</v>
      </c>
      <c r="E33" s="80" t="s">
        <v>544</v>
      </c>
      <c r="F33" s="80">
        <v>130533892</v>
      </c>
      <c r="G33" s="80">
        <v>130650178</v>
      </c>
      <c r="H33" s="80" t="s">
        <v>572</v>
      </c>
      <c r="I33" s="80" t="s">
        <v>573</v>
      </c>
      <c r="J33" s="80" t="s">
        <v>548</v>
      </c>
      <c r="K33" s="80" t="s">
        <v>548</v>
      </c>
      <c r="L33" s="80" t="s">
        <v>548</v>
      </c>
      <c r="M33" s="80" t="s">
        <v>548</v>
      </c>
      <c r="N33" s="80" t="s">
        <v>548</v>
      </c>
      <c r="O33" s="80" t="s">
        <v>548</v>
      </c>
      <c r="P33" s="80" t="s">
        <v>548</v>
      </c>
      <c r="Q33" s="80" t="s">
        <v>548</v>
      </c>
      <c r="R33" s="80" t="s">
        <v>548</v>
      </c>
    </row>
    <row r="34" spans="1:18" ht="15.75" customHeight="1">
      <c r="A34" s="80" t="s">
        <v>441</v>
      </c>
      <c r="B34" s="80">
        <v>138246675</v>
      </c>
      <c r="C34" s="80">
        <v>138251784</v>
      </c>
      <c r="D34" s="80">
        <v>5110</v>
      </c>
      <c r="E34" s="80" t="s">
        <v>544</v>
      </c>
      <c r="F34" s="80">
        <v>138247262</v>
      </c>
      <c r="G34" s="80">
        <v>138251292</v>
      </c>
      <c r="H34" s="80" t="s">
        <v>555</v>
      </c>
      <c r="I34" s="80" t="s">
        <v>556</v>
      </c>
      <c r="J34" s="80" t="s">
        <v>549</v>
      </c>
      <c r="K34" s="80" t="s">
        <v>549</v>
      </c>
      <c r="L34" s="80" t="s">
        <v>553</v>
      </c>
      <c r="M34" s="80" t="s">
        <v>549</v>
      </c>
      <c r="N34" s="80" t="s">
        <v>549</v>
      </c>
      <c r="O34" s="80" t="s">
        <v>548</v>
      </c>
      <c r="P34" s="80" t="s">
        <v>549</v>
      </c>
      <c r="Q34" s="80" t="s">
        <v>549</v>
      </c>
      <c r="R34" s="80" t="s">
        <v>553</v>
      </c>
    </row>
    <row r="35" spans="1:18" ht="15.75" customHeight="1">
      <c r="A35" s="80" t="s">
        <v>441</v>
      </c>
      <c r="B35" s="80">
        <v>143314030</v>
      </c>
      <c r="C35" s="80">
        <v>143316861</v>
      </c>
      <c r="D35" s="80">
        <v>2832</v>
      </c>
      <c r="E35" s="80" t="s">
        <v>544</v>
      </c>
      <c r="F35" s="80">
        <v>143314030</v>
      </c>
      <c r="G35" s="80">
        <v>143316598</v>
      </c>
      <c r="H35" s="80" t="s">
        <v>557</v>
      </c>
      <c r="I35" s="80" t="s">
        <v>558</v>
      </c>
      <c r="J35" s="80" t="s">
        <v>549</v>
      </c>
      <c r="K35" s="80" t="s">
        <v>549</v>
      </c>
      <c r="L35" s="80" t="s">
        <v>549</v>
      </c>
      <c r="M35" s="80" t="s">
        <v>549</v>
      </c>
      <c r="N35" s="80" t="s">
        <v>549</v>
      </c>
      <c r="O35" s="80" t="s">
        <v>549</v>
      </c>
      <c r="P35" s="80" t="s">
        <v>548</v>
      </c>
      <c r="Q35" s="80" t="s">
        <v>549</v>
      </c>
      <c r="R35" s="80" t="s">
        <v>548</v>
      </c>
    </row>
    <row r="36" spans="1:18" ht="15.75" customHeight="1">
      <c r="A36" s="80" t="s">
        <v>441</v>
      </c>
      <c r="B36" s="80">
        <v>183700313</v>
      </c>
      <c r="C36" s="80">
        <v>183707387</v>
      </c>
      <c r="D36" s="80">
        <v>7075</v>
      </c>
      <c r="E36" s="80" t="s">
        <v>544</v>
      </c>
      <c r="F36" s="80">
        <v>183703965</v>
      </c>
      <c r="G36" s="80">
        <v>183707282</v>
      </c>
      <c r="H36" s="80" t="s">
        <v>574</v>
      </c>
      <c r="I36" s="80" t="s">
        <v>575</v>
      </c>
      <c r="J36" s="80" t="s">
        <v>548</v>
      </c>
      <c r="K36" s="80" t="s">
        <v>549</v>
      </c>
      <c r="L36" s="80" t="s">
        <v>548</v>
      </c>
      <c r="M36" s="80" t="s">
        <v>549</v>
      </c>
      <c r="N36" s="80" t="s">
        <v>549</v>
      </c>
      <c r="O36" s="80" t="s">
        <v>549</v>
      </c>
      <c r="P36" s="80" t="s">
        <v>549</v>
      </c>
      <c r="Q36" s="80" t="s">
        <v>549</v>
      </c>
      <c r="R36" s="80" t="s">
        <v>549</v>
      </c>
    </row>
    <row r="37" spans="1:18" ht="15.75" customHeight="1">
      <c r="A37" s="80" t="s">
        <v>441</v>
      </c>
      <c r="B37" s="80">
        <v>221701999</v>
      </c>
      <c r="C37" s="80">
        <v>221705483</v>
      </c>
      <c r="D37" s="80">
        <v>3485</v>
      </c>
      <c r="E37" s="80" t="s">
        <v>544</v>
      </c>
      <c r="F37" s="80">
        <v>221701999</v>
      </c>
      <c r="G37" s="80">
        <v>221704407</v>
      </c>
      <c r="H37" s="80" t="s">
        <v>557</v>
      </c>
      <c r="I37" s="80" t="s">
        <v>558</v>
      </c>
      <c r="J37" s="80" t="s">
        <v>549</v>
      </c>
      <c r="K37" s="80" t="s">
        <v>549</v>
      </c>
      <c r="L37" s="80" t="s">
        <v>549</v>
      </c>
      <c r="M37" s="80" t="s">
        <v>549</v>
      </c>
      <c r="N37" s="80" t="s">
        <v>549</v>
      </c>
      <c r="O37" s="80" t="s">
        <v>549</v>
      </c>
      <c r="P37" s="80" t="s">
        <v>549</v>
      </c>
      <c r="Q37" s="80" t="s">
        <v>548</v>
      </c>
      <c r="R37" s="80" t="s">
        <v>549</v>
      </c>
    </row>
    <row r="38" spans="1:18" ht="15.75" customHeight="1">
      <c r="A38" s="80" t="s">
        <v>441</v>
      </c>
      <c r="B38" s="80">
        <v>240672311</v>
      </c>
      <c r="C38" s="80">
        <v>240702025</v>
      </c>
      <c r="D38" s="80">
        <v>29715</v>
      </c>
      <c r="E38" s="80" t="s">
        <v>544</v>
      </c>
      <c r="F38" s="80">
        <v>240672311</v>
      </c>
      <c r="G38" s="80">
        <v>240700084</v>
      </c>
      <c r="H38" s="80" t="s">
        <v>576</v>
      </c>
      <c r="I38" s="80" t="s">
        <v>558</v>
      </c>
      <c r="J38" s="80" t="s">
        <v>548</v>
      </c>
      <c r="K38" s="80" t="s">
        <v>549</v>
      </c>
      <c r="L38" s="80" t="s">
        <v>549</v>
      </c>
      <c r="M38" s="80" t="s">
        <v>549</v>
      </c>
      <c r="N38" s="80" t="s">
        <v>548</v>
      </c>
      <c r="O38" s="80" t="s">
        <v>548</v>
      </c>
      <c r="P38" s="80" t="s">
        <v>553</v>
      </c>
      <c r="Q38" s="80" t="s">
        <v>553</v>
      </c>
      <c r="R38" s="80" t="s">
        <v>553</v>
      </c>
    </row>
    <row r="39" spans="1:18" ht="15.75" customHeight="1">
      <c r="A39" s="80" t="s">
        <v>442</v>
      </c>
      <c r="B39" s="80">
        <v>41319548</v>
      </c>
      <c r="C39" s="80">
        <v>41322987</v>
      </c>
      <c r="D39" s="80">
        <v>3440</v>
      </c>
      <c r="E39" s="80" t="s">
        <v>544</v>
      </c>
      <c r="F39" s="80">
        <v>41319548</v>
      </c>
      <c r="G39" s="80">
        <v>41322314</v>
      </c>
      <c r="H39" s="80" t="s">
        <v>577</v>
      </c>
      <c r="I39" s="80" t="s">
        <v>558</v>
      </c>
      <c r="J39" s="80" t="s">
        <v>549</v>
      </c>
      <c r="K39" s="80" t="s">
        <v>549</v>
      </c>
      <c r="L39" s="80" t="s">
        <v>549</v>
      </c>
      <c r="M39" s="80" t="s">
        <v>548</v>
      </c>
      <c r="N39" s="80" t="s">
        <v>549</v>
      </c>
      <c r="O39" s="80" t="s">
        <v>548</v>
      </c>
      <c r="P39" s="80" t="s">
        <v>549</v>
      </c>
      <c r="Q39" s="80" t="s">
        <v>548</v>
      </c>
      <c r="R39" s="80" t="s">
        <v>548</v>
      </c>
    </row>
    <row r="40" spans="1:18" ht="15.75" customHeight="1">
      <c r="A40" s="80" t="s">
        <v>442</v>
      </c>
      <c r="B40" s="80">
        <v>43792730</v>
      </c>
      <c r="C40" s="80">
        <v>43795576</v>
      </c>
      <c r="D40" s="80">
        <v>2847</v>
      </c>
      <c r="E40" s="80" t="s">
        <v>544</v>
      </c>
      <c r="F40" s="80">
        <v>43793602</v>
      </c>
      <c r="G40" s="80">
        <v>43794494</v>
      </c>
      <c r="H40" s="80" t="s">
        <v>578</v>
      </c>
      <c r="I40" s="80" t="s">
        <v>551</v>
      </c>
      <c r="J40" s="80" t="s">
        <v>548</v>
      </c>
      <c r="K40" s="80" t="s">
        <v>549</v>
      </c>
      <c r="L40" s="80" t="s">
        <v>552</v>
      </c>
      <c r="M40" s="80" t="s">
        <v>549</v>
      </c>
      <c r="N40" s="80" t="s">
        <v>549</v>
      </c>
      <c r="O40" s="80" t="s">
        <v>549</v>
      </c>
      <c r="P40" s="80" t="s">
        <v>549</v>
      </c>
      <c r="Q40" s="80" t="s">
        <v>549</v>
      </c>
      <c r="R40" s="80" t="s">
        <v>549</v>
      </c>
    </row>
    <row r="41" spans="1:18" ht="15.75" customHeight="1">
      <c r="A41" s="80" t="s">
        <v>442</v>
      </c>
      <c r="B41" s="80">
        <v>44698573</v>
      </c>
      <c r="C41" s="80">
        <v>44701797</v>
      </c>
      <c r="D41" s="80">
        <v>3225</v>
      </c>
      <c r="E41" s="80" t="s">
        <v>544</v>
      </c>
      <c r="F41" s="80">
        <v>44699174</v>
      </c>
      <c r="G41" s="80">
        <v>44700805</v>
      </c>
      <c r="H41" s="80" t="s">
        <v>579</v>
      </c>
      <c r="I41" s="80" t="s">
        <v>558</v>
      </c>
      <c r="J41" s="80" t="s">
        <v>553</v>
      </c>
      <c r="K41" s="80" t="s">
        <v>553</v>
      </c>
      <c r="L41" s="80" t="s">
        <v>559</v>
      </c>
      <c r="M41" s="80" t="s">
        <v>553</v>
      </c>
      <c r="N41" s="80" t="s">
        <v>553</v>
      </c>
      <c r="O41" s="80" t="s">
        <v>553</v>
      </c>
      <c r="P41" s="80" t="s">
        <v>553</v>
      </c>
      <c r="Q41" s="80" t="s">
        <v>553</v>
      </c>
      <c r="R41" s="80" t="s">
        <v>553</v>
      </c>
    </row>
    <row r="42" spans="1:18" ht="15.75" customHeight="1">
      <c r="A42" s="80" t="s">
        <v>442</v>
      </c>
      <c r="B42" s="80">
        <v>104587454</v>
      </c>
      <c r="C42" s="80">
        <v>104589764</v>
      </c>
      <c r="D42" s="80">
        <v>2311</v>
      </c>
      <c r="E42" s="80" t="s">
        <v>544</v>
      </c>
      <c r="F42" s="80">
        <v>104587454</v>
      </c>
      <c r="G42" s="80">
        <v>104589764</v>
      </c>
      <c r="H42" s="80" t="s">
        <v>557</v>
      </c>
      <c r="I42" s="80" t="s">
        <v>558</v>
      </c>
      <c r="J42" s="80" t="s">
        <v>548</v>
      </c>
      <c r="K42" s="80" t="s">
        <v>549</v>
      </c>
      <c r="L42" s="80" t="s">
        <v>549</v>
      </c>
      <c r="M42" s="80" t="s">
        <v>549</v>
      </c>
      <c r="N42" s="80" t="s">
        <v>549</v>
      </c>
      <c r="O42" s="80" t="s">
        <v>549</v>
      </c>
      <c r="P42" s="80" t="s">
        <v>549</v>
      </c>
      <c r="Q42" s="80" t="s">
        <v>549</v>
      </c>
      <c r="R42" s="80" t="s">
        <v>549</v>
      </c>
    </row>
    <row r="43" spans="1:18" ht="15.75" customHeight="1">
      <c r="A43" s="80" t="s">
        <v>442</v>
      </c>
      <c r="B43" s="80">
        <v>131968697</v>
      </c>
      <c r="C43" s="80">
        <v>131978538</v>
      </c>
      <c r="D43" s="80">
        <v>9842</v>
      </c>
      <c r="E43" s="80" t="s">
        <v>544</v>
      </c>
      <c r="F43" s="80">
        <v>131969241</v>
      </c>
      <c r="G43" s="80">
        <v>131978043</v>
      </c>
      <c r="H43" s="80" t="s">
        <v>580</v>
      </c>
      <c r="I43" s="80" t="s">
        <v>558</v>
      </c>
      <c r="J43" s="80" t="s">
        <v>548</v>
      </c>
      <c r="K43" s="80" t="s">
        <v>549</v>
      </c>
      <c r="L43" s="80" t="s">
        <v>548</v>
      </c>
      <c r="M43" s="80" t="s">
        <v>549</v>
      </c>
      <c r="N43" s="80" t="s">
        <v>549</v>
      </c>
      <c r="O43" s="80" t="s">
        <v>549</v>
      </c>
      <c r="P43" s="80" t="s">
        <v>549</v>
      </c>
      <c r="Q43" s="80" t="s">
        <v>549</v>
      </c>
      <c r="R43" s="80" t="s">
        <v>549</v>
      </c>
    </row>
    <row r="44" spans="1:18" ht="15.75" customHeight="1">
      <c r="A44" s="80" t="s">
        <v>442</v>
      </c>
      <c r="B44" s="80">
        <v>191115781</v>
      </c>
      <c r="C44" s="80">
        <v>191116229</v>
      </c>
      <c r="D44" s="80">
        <v>449</v>
      </c>
      <c r="E44" s="80" t="s">
        <v>544</v>
      </c>
      <c r="F44" s="80">
        <v>191115781</v>
      </c>
      <c r="G44" s="80">
        <v>191116229</v>
      </c>
      <c r="H44" s="80" t="s">
        <v>554</v>
      </c>
      <c r="I44" s="80" t="s">
        <v>551</v>
      </c>
      <c r="J44" s="80" t="s">
        <v>549</v>
      </c>
      <c r="K44" s="80" t="s">
        <v>549</v>
      </c>
      <c r="L44" s="80" t="s">
        <v>549</v>
      </c>
      <c r="M44" s="80" t="s">
        <v>549</v>
      </c>
      <c r="N44" s="80" t="s">
        <v>549</v>
      </c>
      <c r="O44" s="80" t="s">
        <v>549</v>
      </c>
      <c r="P44" s="80" t="s">
        <v>548</v>
      </c>
      <c r="Q44" s="80" t="s">
        <v>549</v>
      </c>
      <c r="R44" s="80" t="s">
        <v>548</v>
      </c>
    </row>
    <row r="45" spans="1:18" ht="15.75" customHeight="1">
      <c r="A45" s="80" t="s">
        <v>442</v>
      </c>
      <c r="B45" s="80">
        <v>195615104</v>
      </c>
      <c r="C45" s="80">
        <v>195996875</v>
      </c>
      <c r="D45" s="80">
        <v>381772</v>
      </c>
      <c r="E45" s="80" t="s">
        <v>544</v>
      </c>
      <c r="F45" s="80">
        <v>195615104</v>
      </c>
      <c r="G45" s="80">
        <v>195996875</v>
      </c>
      <c r="H45" s="80" t="s">
        <v>545</v>
      </c>
      <c r="I45" s="80" t="s">
        <v>546</v>
      </c>
      <c r="J45" s="80" t="s">
        <v>549</v>
      </c>
      <c r="K45" s="80" t="s">
        <v>549</v>
      </c>
      <c r="L45" s="80" t="s">
        <v>549</v>
      </c>
      <c r="M45" s="80" t="s">
        <v>549</v>
      </c>
      <c r="N45" s="80" t="s">
        <v>549</v>
      </c>
      <c r="O45" s="80" t="s">
        <v>549</v>
      </c>
      <c r="P45" s="80" t="s">
        <v>553</v>
      </c>
      <c r="Q45" s="80" t="s">
        <v>548</v>
      </c>
      <c r="R45" s="80" t="s">
        <v>548</v>
      </c>
    </row>
    <row r="46" spans="1:18" ht="15.75" customHeight="1">
      <c r="A46" s="80" t="s">
        <v>347</v>
      </c>
      <c r="B46" s="80">
        <v>40232818</v>
      </c>
      <c r="C46" s="80">
        <v>40236154</v>
      </c>
      <c r="D46" s="80">
        <v>3337</v>
      </c>
      <c r="E46" s="80" t="s">
        <v>544</v>
      </c>
      <c r="F46" s="80">
        <v>40233406</v>
      </c>
      <c r="G46" s="80">
        <v>40236154</v>
      </c>
      <c r="H46" s="80" t="s">
        <v>579</v>
      </c>
      <c r="I46" s="80" t="s">
        <v>558</v>
      </c>
      <c r="J46" s="80" t="s">
        <v>549</v>
      </c>
      <c r="K46" s="80" t="s">
        <v>549</v>
      </c>
      <c r="L46" s="80" t="s">
        <v>549</v>
      </c>
      <c r="M46" s="80" t="s">
        <v>548</v>
      </c>
      <c r="N46" s="80" t="s">
        <v>549</v>
      </c>
      <c r="O46" s="80" t="s">
        <v>549</v>
      </c>
      <c r="P46" s="80" t="s">
        <v>553</v>
      </c>
      <c r="Q46" s="80" t="s">
        <v>548</v>
      </c>
      <c r="R46" s="80" t="s">
        <v>549</v>
      </c>
    </row>
    <row r="47" spans="1:18" ht="15.75" customHeight="1">
      <c r="A47" s="80" t="s">
        <v>347</v>
      </c>
      <c r="B47" s="80">
        <v>87925967</v>
      </c>
      <c r="C47" s="80">
        <v>87937206</v>
      </c>
      <c r="D47" s="80">
        <v>11240</v>
      </c>
      <c r="E47" s="80" t="s">
        <v>544</v>
      </c>
      <c r="F47" s="80">
        <v>87925967</v>
      </c>
      <c r="G47" s="80">
        <v>87937050</v>
      </c>
      <c r="H47" s="80" t="s">
        <v>581</v>
      </c>
      <c r="I47" s="80" t="s">
        <v>558</v>
      </c>
      <c r="J47" s="80" t="s">
        <v>553</v>
      </c>
      <c r="K47" s="80" t="s">
        <v>548</v>
      </c>
      <c r="L47" s="80" t="s">
        <v>549</v>
      </c>
      <c r="M47" s="80" t="s">
        <v>553</v>
      </c>
      <c r="N47" s="80" t="s">
        <v>553</v>
      </c>
      <c r="O47" s="80" t="s">
        <v>549</v>
      </c>
      <c r="P47" s="80" t="s">
        <v>553</v>
      </c>
      <c r="Q47" s="80" t="s">
        <v>553</v>
      </c>
      <c r="R47" s="80" t="s">
        <v>549</v>
      </c>
    </row>
    <row r="48" spans="1:18" ht="15.75" customHeight="1">
      <c r="A48" s="80" t="s">
        <v>347</v>
      </c>
      <c r="B48" s="80">
        <v>106396004</v>
      </c>
      <c r="C48" s="80">
        <v>106399253</v>
      </c>
      <c r="D48" s="80">
        <v>3250</v>
      </c>
      <c r="E48" s="80" t="s">
        <v>544</v>
      </c>
      <c r="F48" s="80">
        <v>106396004</v>
      </c>
      <c r="G48" s="80">
        <v>106399253</v>
      </c>
      <c r="H48" s="80" t="s">
        <v>554</v>
      </c>
      <c r="I48" s="80" t="s">
        <v>551</v>
      </c>
      <c r="J48" s="80" t="s">
        <v>549</v>
      </c>
      <c r="K48" s="80" t="s">
        <v>549</v>
      </c>
      <c r="L48" s="80" t="s">
        <v>549</v>
      </c>
      <c r="M48" s="80" t="s">
        <v>549</v>
      </c>
      <c r="N48" s="80" t="s">
        <v>549</v>
      </c>
      <c r="O48" s="80" t="s">
        <v>548</v>
      </c>
      <c r="P48" s="80" t="s">
        <v>549</v>
      </c>
      <c r="Q48" s="80" t="s">
        <v>549</v>
      </c>
      <c r="R48" s="80" t="s">
        <v>549</v>
      </c>
    </row>
    <row r="49" spans="1:18" ht="15.75" customHeight="1">
      <c r="A49" s="80" t="s">
        <v>347</v>
      </c>
      <c r="B49" s="80">
        <v>133003137</v>
      </c>
      <c r="C49" s="80">
        <v>133009292</v>
      </c>
      <c r="D49" s="80">
        <v>6156</v>
      </c>
      <c r="E49" s="80" t="s">
        <v>544</v>
      </c>
      <c r="F49" s="80">
        <v>133003137</v>
      </c>
      <c r="G49" s="80">
        <v>133008095</v>
      </c>
      <c r="H49" s="80" t="s">
        <v>557</v>
      </c>
      <c r="I49" s="80" t="s">
        <v>558</v>
      </c>
      <c r="J49" s="80" t="s">
        <v>549</v>
      </c>
      <c r="K49" s="80" t="s">
        <v>549</v>
      </c>
      <c r="L49" s="80" t="s">
        <v>549</v>
      </c>
      <c r="M49" s="80" t="s">
        <v>549</v>
      </c>
      <c r="N49" s="80" t="s">
        <v>549</v>
      </c>
      <c r="O49" s="80" t="s">
        <v>549</v>
      </c>
      <c r="P49" s="80" t="s">
        <v>548</v>
      </c>
      <c r="Q49" s="80" t="s">
        <v>549</v>
      </c>
      <c r="R49" s="80" t="s">
        <v>549</v>
      </c>
    </row>
    <row r="50" spans="1:18" ht="15.75" customHeight="1">
      <c r="A50" s="80" t="s">
        <v>347</v>
      </c>
      <c r="B50" s="80">
        <v>145693712</v>
      </c>
      <c r="C50" s="80">
        <v>145694599</v>
      </c>
      <c r="D50" s="80">
        <v>888</v>
      </c>
      <c r="E50" s="80" t="s">
        <v>544</v>
      </c>
      <c r="F50" s="80">
        <v>145693822</v>
      </c>
      <c r="G50" s="80">
        <v>145694599</v>
      </c>
      <c r="H50" s="80" t="s">
        <v>582</v>
      </c>
      <c r="I50" s="80" t="s">
        <v>558</v>
      </c>
      <c r="J50" s="80" t="s">
        <v>549</v>
      </c>
      <c r="K50" s="80" t="s">
        <v>549</v>
      </c>
      <c r="L50" s="80" t="s">
        <v>559</v>
      </c>
      <c r="M50" s="80" t="s">
        <v>549</v>
      </c>
      <c r="N50" s="80" t="s">
        <v>549</v>
      </c>
      <c r="O50" s="80" t="s">
        <v>553</v>
      </c>
      <c r="P50" s="80" t="s">
        <v>549</v>
      </c>
      <c r="Q50" s="80" t="s">
        <v>549</v>
      </c>
      <c r="R50" s="80" t="s">
        <v>559</v>
      </c>
    </row>
    <row r="51" spans="1:18" ht="15.75" customHeight="1">
      <c r="A51" s="80" t="s">
        <v>347</v>
      </c>
      <c r="B51" s="80">
        <v>162656318</v>
      </c>
      <c r="C51" s="80">
        <v>162659248</v>
      </c>
      <c r="D51" s="80">
        <v>2931</v>
      </c>
      <c r="E51" s="80" t="s">
        <v>544</v>
      </c>
      <c r="F51" s="80">
        <v>162656318</v>
      </c>
      <c r="G51" s="80">
        <v>162659248</v>
      </c>
      <c r="H51" s="80" t="s">
        <v>577</v>
      </c>
      <c r="I51" s="80" t="s">
        <v>558</v>
      </c>
      <c r="J51" s="80" t="s">
        <v>548</v>
      </c>
      <c r="K51" s="80" t="s">
        <v>548</v>
      </c>
      <c r="L51" s="80" t="s">
        <v>548</v>
      </c>
      <c r="M51" s="80" t="s">
        <v>548</v>
      </c>
      <c r="N51" s="80" t="s">
        <v>548</v>
      </c>
      <c r="O51" s="80" t="s">
        <v>548</v>
      </c>
      <c r="P51" s="80" t="s">
        <v>549</v>
      </c>
      <c r="Q51" s="80" t="s">
        <v>549</v>
      </c>
      <c r="R51" s="80" t="s">
        <v>549</v>
      </c>
    </row>
    <row r="52" spans="1:18" ht="15.75" customHeight="1">
      <c r="A52" s="80" t="s">
        <v>347</v>
      </c>
      <c r="B52" s="80">
        <v>167184943</v>
      </c>
      <c r="C52" s="80">
        <v>167197126</v>
      </c>
      <c r="D52" s="80">
        <v>12184</v>
      </c>
      <c r="E52" s="80" t="s">
        <v>544</v>
      </c>
      <c r="F52" s="80">
        <v>167184943</v>
      </c>
      <c r="G52" s="80">
        <v>167197126</v>
      </c>
      <c r="H52" s="80" t="s">
        <v>578</v>
      </c>
      <c r="I52" s="80" t="s">
        <v>558</v>
      </c>
      <c r="J52" s="80" t="s">
        <v>547</v>
      </c>
      <c r="K52" s="80" t="s">
        <v>549</v>
      </c>
      <c r="L52" s="80" t="s">
        <v>569</v>
      </c>
      <c r="M52" s="80" t="s">
        <v>549</v>
      </c>
      <c r="N52" s="80" t="s">
        <v>569</v>
      </c>
      <c r="O52" s="80" t="s">
        <v>549</v>
      </c>
      <c r="P52" s="80" t="s">
        <v>549</v>
      </c>
      <c r="Q52" s="80" t="s">
        <v>549</v>
      </c>
      <c r="R52" s="80" t="s">
        <v>549</v>
      </c>
    </row>
    <row r="53" spans="1:18" ht="15.75" customHeight="1">
      <c r="A53" s="80" t="s">
        <v>347</v>
      </c>
      <c r="B53" s="80">
        <v>187948270</v>
      </c>
      <c r="C53" s="80">
        <v>187956677</v>
      </c>
      <c r="D53" s="80">
        <v>8408</v>
      </c>
      <c r="E53" s="80" t="s">
        <v>544</v>
      </c>
      <c r="F53" s="80">
        <v>187949347</v>
      </c>
      <c r="G53" s="80">
        <v>187955833</v>
      </c>
      <c r="H53" s="80" t="s">
        <v>555</v>
      </c>
      <c r="I53" s="80" t="s">
        <v>556</v>
      </c>
      <c r="J53" s="80" t="s">
        <v>549</v>
      </c>
      <c r="K53" s="80" t="s">
        <v>549</v>
      </c>
      <c r="L53" s="80" t="s">
        <v>548</v>
      </c>
      <c r="M53" s="80" t="s">
        <v>549</v>
      </c>
      <c r="N53" s="80" t="s">
        <v>549</v>
      </c>
      <c r="O53" s="80" t="s">
        <v>549</v>
      </c>
      <c r="P53" s="80" t="s">
        <v>549</v>
      </c>
      <c r="Q53" s="80" t="s">
        <v>549</v>
      </c>
      <c r="R53" s="80" t="s">
        <v>549</v>
      </c>
    </row>
    <row r="54" spans="1:18" ht="15.75" customHeight="1">
      <c r="A54" s="80" t="s">
        <v>443</v>
      </c>
      <c r="B54" s="80">
        <v>46435513</v>
      </c>
      <c r="C54" s="80">
        <v>46565431</v>
      </c>
      <c r="D54" s="80">
        <v>129919</v>
      </c>
      <c r="E54" s="80" t="s">
        <v>544</v>
      </c>
      <c r="F54" s="80">
        <v>46435513</v>
      </c>
      <c r="G54" s="80">
        <v>46565431</v>
      </c>
      <c r="H54" s="80" t="s">
        <v>562</v>
      </c>
      <c r="I54" s="80" t="s">
        <v>558</v>
      </c>
      <c r="J54" s="80" t="s">
        <v>549</v>
      </c>
      <c r="K54" s="80" t="s">
        <v>553</v>
      </c>
      <c r="L54" s="80" t="s">
        <v>549</v>
      </c>
      <c r="M54" s="80" t="s">
        <v>548</v>
      </c>
      <c r="N54" s="80" t="s">
        <v>553</v>
      </c>
      <c r="O54" s="80" t="s">
        <v>553</v>
      </c>
      <c r="P54" s="80" t="s">
        <v>549</v>
      </c>
      <c r="Q54" s="80" t="s">
        <v>548</v>
      </c>
      <c r="R54" s="80" t="s">
        <v>549</v>
      </c>
    </row>
    <row r="55" spans="1:18" ht="15.75" customHeight="1">
      <c r="A55" s="80" t="s">
        <v>443</v>
      </c>
      <c r="B55" s="80">
        <v>64465056</v>
      </c>
      <c r="C55" s="80">
        <v>64482966</v>
      </c>
      <c r="D55" s="80">
        <v>17911</v>
      </c>
      <c r="E55" s="80" t="s">
        <v>544</v>
      </c>
      <c r="F55" s="80">
        <v>64470811</v>
      </c>
      <c r="G55" s="80">
        <v>64477818</v>
      </c>
      <c r="H55" s="80" t="s">
        <v>583</v>
      </c>
      <c r="I55" s="80" t="s">
        <v>563</v>
      </c>
      <c r="J55" s="80" t="s">
        <v>553</v>
      </c>
      <c r="K55" s="80" t="s">
        <v>553</v>
      </c>
      <c r="L55" s="80" t="s">
        <v>553</v>
      </c>
      <c r="M55" s="80" t="s">
        <v>553</v>
      </c>
      <c r="N55" s="80" t="s">
        <v>548</v>
      </c>
      <c r="O55" s="80" t="s">
        <v>549</v>
      </c>
      <c r="P55" s="80" t="s">
        <v>549</v>
      </c>
      <c r="Q55" s="80" t="s">
        <v>548</v>
      </c>
      <c r="R55" s="80" t="s">
        <v>549</v>
      </c>
    </row>
    <row r="56" spans="1:18" ht="15.75" customHeight="1">
      <c r="A56" s="80" t="s">
        <v>443</v>
      </c>
      <c r="B56" s="80">
        <v>116011018</v>
      </c>
      <c r="C56" s="80">
        <v>116015368</v>
      </c>
      <c r="D56" s="80">
        <v>4351</v>
      </c>
      <c r="E56" s="80" t="s">
        <v>544</v>
      </c>
      <c r="F56" s="80">
        <v>116011018</v>
      </c>
      <c r="G56" s="80">
        <v>116015368</v>
      </c>
      <c r="H56" s="80" t="s">
        <v>554</v>
      </c>
      <c r="I56" s="80" t="s">
        <v>551</v>
      </c>
      <c r="J56" s="80" t="s">
        <v>549</v>
      </c>
      <c r="K56" s="80" t="s">
        <v>548</v>
      </c>
      <c r="L56" s="80" t="s">
        <v>549</v>
      </c>
      <c r="M56" s="80" t="s">
        <v>549</v>
      </c>
      <c r="N56" s="80" t="s">
        <v>549</v>
      </c>
      <c r="O56" s="80" t="s">
        <v>549</v>
      </c>
      <c r="P56" s="80" t="s">
        <v>549</v>
      </c>
      <c r="Q56" s="80" t="s">
        <v>549</v>
      </c>
      <c r="R56" s="80" t="s">
        <v>549</v>
      </c>
    </row>
    <row r="57" spans="1:18" ht="15.75" customHeight="1">
      <c r="A57" s="80" t="s">
        <v>443</v>
      </c>
      <c r="B57" s="80">
        <v>148174675</v>
      </c>
      <c r="C57" s="80">
        <v>148175214</v>
      </c>
      <c r="D57" s="80">
        <v>540</v>
      </c>
      <c r="E57" s="80" t="s">
        <v>544</v>
      </c>
      <c r="F57" s="80">
        <v>148174677</v>
      </c>
      <c r="G57" s="80">
        <v>148175214</v>
      </c>
      <c r="H57" s="80" t="s">
        <v>582</v>
      </c>
      <c r="I57" s="80" t="s">
        <v>558</v>
      </c>
      <c r="J57" s="80" t="s">
        <v>549</v>
      </c>
      <c r="K57" s="80" t="s">
        <v>549</v>
      </c>
      <c r="L57" s="80" t="s">
        <v>549</v>
      </c>
      <c r="M57" s="80" t="s">
        <v>549</v>
      </c>
      <c r="N57" s="80" t="s">
        <v>549</v>
      </c>
      <c r="O57" s="80" t="s">
        <v>568</v>
      </c>
      <c r="P57" s="80" t="s">
        <v>549</v>
      </c>
      <c r="Q57" s="80" t="s">
        <v>549</v>
      </c>
      <c r="R57" s="80" t="s">
        <v>552</v>
      </c>
    </row>
    <row r="58" spans="1:18" ht="15.75" customHeight="1">
      <c r="A58" s="80" t="s">
        <v>443</v>
      </c>
      <c r="B58" s="80">
        <v>170170693</v>
      </c>
      <c r="C58" s="80">
        <v>170171747</v>
      </c>
      <c r="D58" s="80">
        <v>1055</v>
      </c>
      <c r="E58" s="80" t="s">
        <v>544</v>
      </c>
      <c r="F58" s="80">
        <v>170170693</v>
      </c>
      <c r="G58" s="80">
        <v>170171747</v>
      </c>
      <c r="H58" s="80" t="s">
        <v>554</v>
      </c>
      <c r="I58" s="80" t="s">
        <v>551</v>
      </c>
      <c r="J58" s="80" t="s">
        <v>549</v>
      </c>
      <c r="K58" s="80" t="s">
        <v>549</v>
      </c>
      <c r="L58" s="80" t="s">
        <v>548</v>
      </c>
      <c r="M58" s="80" t="s">
        <v>549</v>
      </c>
      <c r="N58" s="80" t="s">
        <v>549</v>
      </c>
      <c r="O58" s="80" t="s">
        <v>549</v>
      </c>
      <c r="P58" s="80" t="s">
        <v>549</v>
      </c>
      <c r="Q58" s="80" t="s">
        <v>549</v>
      </c>
      <c r="R58" s="80" t="s">
        <v>549</v>
      </c>
    </row>
    <row r="59" spans="1:18" ht="15.75" customHeight="1">
      <c r="A59" s="80" t="s">
        <v>443</v>
      </c>
      <c r="B59" s="80">
        <v>181098356</v>
      </c>
      <c r="C59" s="80">
        <v>181102201</v>
      </c>
      <c r="D59" s="80">
        <v>3846</v>
      </c>
      <c r="E59" s="80" t="s">
        <v>544</v>
      </c>
      <c r="F59" s="80">
        <v>181098356</v>
      </c>
      <c r="G59" s="80">
        <v>181102201</v>
      </c>
      <c r="H59" s="80" t="s">
        <v>564</v>
      </c>
      <c r="I59" s="80" t="s">
        <v>551</v>
      </c>
      <c r="J59" s="80" t="s">
        <v>549</v>
      </c>
      <c r="K59" s="80" t="s">
        <v>553</v>
      </c>
      <c r="L59" s="80" t="s">
        <v>548</v>
      </c>
      <c r="M59" s="80" t="s">
        <v>547</v>
      </c>
      <c r="N59" s="80" t="s">
        <v>549</v>
      </c>
      <c r="O59" s="80" t="s">
        <v>547</v>
      </c>
      <c r="P59" s="80" t="s">
        <v>553</v>
      </c>
      <c r="Q59" s="80" t="s">
        <v>549</v>
      </c>
      <c r="R59" s="80" t="s">
        <v>548</v>
      </c>
    </row>
    <row r="60" spans="1:18" ht="15.75" customHeight="1">
      <c r="A60" s="80" t="s">
        <v>444</v>
      </c>
      <c r="B60" s="80">
        <v>12430507</v>
      </c>
      <c r="C60" s="80">
        <v>12433398</v>
      </c>
      <c r="D60" s="80">
        <v>2892</v>
      </c>
      <c r="E60" s="80" t="s">
        <v>544</v>
      </c>
      <c r="F60" s="80">
        <v>12430507</v>
      </c>
      <c r="G60" s="80">
        <v>12433398</v>
      </c>
      <c r="H60" s="80" t="s">
        <v>577</v>
      </c>
      <c r="I60" s="80" t="s">
        <v>558</v>
      </c>
      <c r="J60" s="80" t="s">
        <v>548</v>
      </c>
      <c r="K60" s="80" t="s">
        <v>548</v>
      </c>
      <c r="L60" s="80" t="s">
        <v>549</v>
      </c>
      <c r="M60" s="80" t="s">
        <v>549</v>
      </c>
      <c r="N60" s="80" t="s">
        <v>548</v>
      </c>
      <c r="O60" s="80" t="s">
        <v>549</v>
      </c>
      <c r="P60" s="80" t="s">
        <v>548</v>
      </c>
      <c r="Q60" s="80" t="s">
        <v>549</v>
      </c>
      <c r="R60" s="80" t="s">
        <v>548</v>
      </c>
    </row>
    <row r="61" spans="1:18" ht="15.75" customHeight="1">
      <c r="A61" s="80" t="s">
        <v>444</v>
      </c>
      <c r="B61" s="80">
        <v>26722648</v>
      </c>
      <c r="C61" s="80">
        <v>26781180</v>
      </c>
      <c r="D61" s="80">
        <v>58533</v>
      </c>
      <c r="E61" s="80" t="s">
        <v>544</v>
      </c>
      <c r="F61" s="80">
        <v>26738682</v>
      </c>
      <c r="G61" s="80">
        <v>26763103</v>
      </c>
      <c r="H61" s="80" t="s">
        <v>583</v>
      </c>
      <c r="I61" s="80" t="s">
        <v>567</v>
      </c>
      <c r="J61" s="80" t="s">
        <v>569</v>
      </c>
      <c r="K61" s="80" t="s">
        <v>547</v>
      </c>
      <c r="L61" s="80" t="s">
        <v>547</v>
      </c>
      <c r="M61" s="80" t="s">
        <v>549</v>
      </c>
      <c r="N61" s="80" t="s">
        <v>549</v>
      </c>
      <c r="O61" s="80" t="s">
        <v>549</v>
      </c>
      <c r="P61" s="80" t="s">
        <v>584</v>
      </c>
      <c r="Q61" s="80" t="s">
        <v>549</v>
      </c>
      <c r="R61" s="80" t="s">
        <v>552</v>
      </c>
    </row>
    <row r="62" spans="1:18" ht="15.75" customHeight="1">
      <c r="A62" s="80" t="s">
        <v>444</v>
      </c>
      <c r="B62" s="80">
        <v>76106270</v>
      </c>
      <c r="C62" s="80">
        <v>76159073</v>
      </c>
      <c r="D62" s="80">
        <v>52804</v>
      </c>
      <c r="E62" s="80" t="s">
        <v>544</v>
      </c>
      <c r="F62" s="80">
        <v>76109065</v>
      </c>
      <c r="G62" s="80">
        <v>76158338</v>
      </c>
      <c r="H62" s="80" t="s">
        <v>585</v>
      </c>
      <c r="I62" s="80" t="s">
        <v>558</v>
      </c>
      <c r="J62" s="80" t="s">
        <v>549</v>
      </c>
      <c r="K62" s="80" t="s">
        <v>548</v>
      </c>
      <c r="L62" s="80" t="s">
        <v>549</v>
      </c>
      <c r="M62" s="80" t="s">
        <v>549</v>
      </c>
      <c r="N62" s="80" t="s">
        <v>549</v>
      </c>
      <c r="O62" s="80" t="s">
        <v>549</v>
      </c>
      <c r="P62" s="80" t="s">
        <v>549</v>
      </c>
      <c r="Q62" s="80" t="s">
        <v>549</v>
      </c>
      <c r="R62" s="80" t="s">
        <v>549</v>
      </c>
    </row>
    <row r="63" spans="1:18" ht="15.75" customHeight="1">
      <c r="A63" s="80" t="s">
        <v>444</v>
      </c>
      <c r="B63" s="80">
        <v>89212355</v>
      </c>
      <c r="C63" s="80">
        <v>89215355</v>
      </c>
      <c r="D63" s="80">
        <v>3001</v>
      </c>
      <c r="E63" s="80" t="s">
        <v>544</v>
      </c>
      <c r="F63" s="80">
        <v>89213915</v>
      </c>
      <c r="G63" s="80">
        <v>89214239</v>
      </c>
      <c r="H63" s="80" t="s">
        <v>579</v>
      </c>
      <c r="I63" s="80" t="s">
        <v>575</v>
      </c>
      <c r="J63" s="80" t="s">
        <v>549</v>
      </c>
      <c r="K63" s="80" t="s">
        <v>549</v>
      </c>
      <c r="L63" s="80" t="s">
        <v>549</v>
      </c>
      <c r="M63" s="80" t="s">
        <v>549</v>
      </c>
      <c r="N63" s="80" t="s">
        <v>549</v>
      </c>
      <c r="O63" s="80" t="s">
        <v>553</v>
      </c>
      <c r="P63" s="80" t="s">
        <v>549</v>
      </c>
      <c r="Q63" s="80" t="s">
        <v>549</v>
      </c>
      <c r="R63" s="80" t="s">
        <v>553</v>
      </c>
    </row>
    <row r="64" spans="1:18" ht="15.75" customHeight="1">
      <c r="A64" s="80" t="s">
        <v>444</v>
      </c>
      <c r="B64" s="80">
        <v>94029849</v>
      </c>
      <c r="C64" s="80">
        <v>94031734</v>
      </c>
      <c r="D64" s="80">
        <v>1886</v>
      </c>
      <c r="E64" s="80" t="s">
        <v>544</v>
      </c>
      <c r="F64" s="80">
        <v>94029849</v>
      </c>
      <c r="G64" s="80">
        <v>94031734</v>
      </c>
      <c r="H64" s="80" t="s">
        <v>557</v>
      </c>
      <c r="I64" s="80" t="s">
        <v>558</v>
      </c>
      <c r="J64" s="80" t="s">
        <v>553</v>
      </c>
      <c r="K64" s="80" t="s">
        <v>553</v>
      </c>
      <c r="L64" s="80" t="s">
        <v>553</v>
      </c>
      <c r="M64" s="80" t="s">
        <v>548</v>
      </c>
      <c r="N64" s="80" t="s">
        <v>553</v>
      </c>
      <c r="O64" s="80" t="s">
        <v>553</v>
      </c>
      <c r="P64" s="80" t="s">
        <v>548</v>
      </c>
      <c r="Q64" s="80" t="s">
        <v>548</v>
      </c>
      <c r="R64" s="80" t="s">
        <v>559</v>
      </c>
    </row>
    <row r="65" spans="1:18" ht="15.75" customHeight="1">
      <c r="A65" s="80" t="s">
        <v>444</v>
      </c>
      <c r="B65" s="80">
        <v>106720191</v>
      </c>
      <c r="C65" s="80">
        <v>106723973</v>
      </c>
      <c r="D65" s="80">
        <v>3783</v>
      </c>
      <c r="E65" s="80" t="s">
        <v>544</v>
      </c>
      <c r="F65" s="80">
        <v>106720191</v>
      </c>
      <c r="G65" s="80">
        <v>106723973</v>
      </c>
      <c r="H65" s="80" t="s">
        <v>586</v>
      </c>
      <c r="I65" s="80" t="s">
        <v>556</v>
      </c>
      <c r="J65" s="80" t="s">
        <v>548</v>
      </c>
      <c r="K65" s="80" t="s">
        <v>548</v>
      </c>
      <c r="L65" s="80" t="s">
        <v>548</v>
      </c>
      <c r="M65" s="80" t="s">
        <v>548</v>
      </c>
      <c r="N65" s="80" t="s">
        <v>548</v>
      </c>
      <c r="O65" s="80" t="s">
        <v>548</v>
      </c>
      <c r="P65" s="80" t="s">
        <v>549</v>
      </c>
      <c r="Q65" s="80" t="s">
        <v>549</v>
      </c>
      <c r="R65" s="80" t="s">
        <v>549</v>
      </c>
    </row>
    <row r="66" spans="1:18" ht="15.75" customHeight="1">
      <c r="A66" s="80" t="s">
        <v>444</v>
      </c>
      <c r="B66" s="80">
        <v>128959877</v>
      </c>
      <c r="C66" s="80">
        <v>128963502</v>
      </c>
      <c r="D66" s="80">
        <v>3626</v>
      </c>
      <c r="E66" s="80" t="s">
        <v>544</v>
      </c>
      <c r="F66" s="80">
        <v>128959877</v>
      </c>
      <c r="G66" s="80">
        <v>128962183</v>
      </c>
      <c r="H66" s="80" t="s">
        <v>577</v>
      </c>
      <c r="I66" s="80" t="s">
        <v>558</v>
      </c>
      <c r="J66" s="80" t="s">
        <v>549</v>
      </c>
      <c r="K66" s="80" t="s">
        <v>549</v>
      </c>
      <c r="L66" s="80" t="s">
        <v>549</v>
      </c>
      <c r="M66" s="80" t="s">
        <v>549</v>
      </c>
      <c r="N66" s="80" t="s">
        <v>549</v>
      </c>
      <c r="O66" s="80" t="s">
        <v>549</v>
      </c>
      <c r="P66" s="80" t="s">
        <v>553</v>
      </c>
      <c r="Q66" s="80" t="s">
        <v>549</v>
      </c>
      <c r="R66" s="80" t="s">
        <v>548</v>
      </c>
    </row>
    <row r="67" spans="1:18" ht="15.75" customHeight="1">
      <c r="A67" s="80" t="s">
        <v>444</v>
      </c>
      <c r="B67" s="80">
        <v>130525181</v>
      </c>
      <c r="C67" s="80">
        <v>130535874</v>
      </c>
      <c r="D67" s="80">
        <v>10694</v>
      </c>
      <c r="E67" s="80" t="s">
        <v>544</v>
      </c>
      <c r="F67" s="80">
        <v>130527040</v>
      </c>
      <c r="G67" s="80">
        <v>130531147</v>
      </c>
      <c r="H67" s="80" t="s">
        <v>587</v>
      </c>
      <c r="I67" s="80" t="s">
        <v>556</v>
      </c>
      <c r="J67" s="80" t="s">
        <v>549</v>
      </c>
      <c r="K67" s="80" t="s">
        <v>549</v>
      </c>
      <c r="L67" s="80" t="s">
        <v>549</v>
      </c>
      <c r="M67" s="80" t="s">
        <v>549</v>
      </c>
      <c r="N67" s="80" t="s">
        <v>549</v>
      </c>
      <c r="O67" s="80" t="s">
        <v>549</v>
      </c>
      <c r="P67" s="80" t="s">
        <v>548</v>
      </c>
      <c r="Q67" s="80" t="s">
        <v>548</v>
      </c>
      <c r="R67" s="80" t="s">
        <v>553</v>
      </c>
    </row>
    <row r="68" spans="1:18" ht="15.75" customHeight="1">
      <c r="A68" s="80" t="s">
        <v>444</v>
      </c>
      <c r="B68" s="80">
        <v>167194362</v>
      </c>
      <c r="C68" s="80">
        <v>167358477</v>
      </c>
      <c r="D68" s="80">
        <v>164116</v>
      </c>
      <c r="E68" s="80" t="s">
        <v>544</v>
      </c>
      <c r="F68" s="80">
        <v>167223171</v>
      </c>
      <c r="G68" s="80">
        <v>167284150</v>
      </c>
      <c r="H68" s="80" t="s">
        <v>554</v>
      </c>
      <c r="I68" s="80" t="s">
        <v>551</v>
      </c>
      <c r="J68" s="80" t="s">
        <v>549</v>
      </c>
      <c r="K68" s="80" t="s">
        <v>549</v>
      </c>
      <c r="L68" s="80" t="s">
        <v>549</v>
      </c>
      <c r="M68" s="80" t="s">
        <v>549</v>
      </c>
      <c r="N68" s="80" t="s">
        <v>549</v>
      </c>
      <c r="O68" s="80" t="s">
        <v>549</v>
      </c>
      <c r="P68" s="80" t="s">
        <v>549</v>
      </c>
      <c r="Q68" s="80" t="s">
        <v>548</v>
      </c>
      <c r="R68" s="80" t="s">
        <v>548</v>
      </c>
    </row>
    <row r="69" spans="1:18" ht="15.75" customHeight="1">
      <c r="A69" s="80" t="s">
        <v>444</v>
      </c>
      <c r="B69" s="80">
        <v>168390177</v>
      </c>
      <c r="C69" s="80">
        <v>168393080</v>
      </c>
      <c r="D69" s="80">
        <v>2904</v>
      </c>
      <c r="E69" s="80" t="s">
        <v>544</v>
      </c>
      <c r="F69" s="80">
        <v>168390177</v>
      </c>
      <c r="G69" s="80">
        <v>168392202</v>
      </c>
      <c r="H69" s="80" t="s">
        <v>557</v>
      </c>
      <c r="I69" s="80" t="s">
        <v>558</v>
      </c>
      <c r="J69" s="80" t="s">
        <v>549</v>
      </c>
      <c r="K69" s="80" t="s">
        <v>549</v>
      </c>
      <c r="L69" s="80" t="s">
        <v>549</v>
      </c>
      <c r="M69" s="80" t="s">
        <v>549</v>
      </c>
      <c r="N69" s="80" t="s">
        <v>549</v>
      </c>
      <c r="O69" s="80" t="s">
        <v>549</v>
      </c>
      <c r="P69" s="80" t="s">
        <v>549</v>
      </c>
      <c r="Q69" s="80" t="s">
        <v>548</v>
      </c>
      <c r="R69" s="80" t="s">
        <v>549</v>
      </c>
    </row>
    <row r="70" spans="1:18" ht="15.75" customHeight="1">
      <c r="A70" s="80" t="s">
        <v>444</v>
      </c>
      <c r="B70" s="80">
        <v>168692356</v>
      </c>
      <c r="C70" s="80">
        <v>168695795</v>
      </c>
      <c r="D70" s="80">
        <v>3440</v>
      </c>
      <c r="E70" s="80" t="s">
        <v>544</v>
      </c>
      <c r="F70" s="80">
        <v>168692356</v>
      </c>
      <c r="G70" s="80">
        <v>168695795</v>
      </c>
      <c r="H70" s="80" t="s">
        <v>564</v>
      </c>
      <c r="I70" s="80" t="s">
        <v>551</v>
      </c>
      <c r="J70" s="80" t="s">
        <v>549</v>
      </c>
      <c r="K70" s="80" t="s">
        <v>548</v>
      </c>
      <c r="L70" s="80" t="s">
        <v>549</v>
      </c>
      <c r="M70" s="80" t="s">
        <v>549</v>
      </c>
      <c r="N70" s="80" t="s">
        <v>549</v>
      </c>
      <c r="O70" s="80" t="s">
        <v>549</v>
      </c>
      <c r="P70" s="80" t="s">
        <v>549</v>
      </c>
      <c r="Q70" s="80" t="s">
        <v>549</v>
      </c>
      <c r="R70" s="80" t="s">
        <v>549</v>
      </c>
    </row>
    <row r="71" spans="1:18" ht="15.75" customHeight="1">
      <c r="A71" s="80" t="s">
        <v>445</v>
      </c>
      <c r="B71" s="80">
        <v>5906707</v>
      </c>
      <c r="C71" s="80">
        <v>5978872</v>
      </c>
      <c r="D71" s="80">
        <v>72166</v>
      </c>
      <c r="E71" s="80" t="s">
        <v>544</v>
      </c>
      <c r="F71" s="80">
        <v>5906707</v>
      </c>
      <c r="G71" s="80">
        <v>5978872</v>
      </c>
      <c r="H71" s="80" t="s">
        <v>545</v>
      </c>
      <c r="I71" s="80" t="s">
        <v>546</v>
      </c>
      <c r="J71" s="80" t="s">
        <v>548</v>
      </c>
      <c r="K71" s="80" t="s">
        <v>548</v>
      </c>
      <c r="L71" s="80" t="s">
        <v>548</v>
      </c>
      <c r="M71" s="80" t="s">
        <v>549</v>
      </c>
      <c r="N71" s="80" t="s">
        <v>548</v>
      </c>
      <c r="O71" s="80" t="s">
        <v>549</v>
      </c>
      <c r="P71" s="80" t="s">
        <v>548</v>
      </c>
      <c r="Q71" s="80" t="s">
        <v>588</v>
      </c>
      <c r="R71" s="80" t="s">
        <v>588</v>
      </c>
    </row>
    <row r="72" spans="1:18" ht="15.75" customHeight="1">
      <c r="A72" s="80" t="s">
        <v>445</v>
      </c>
      <c r="B72" s="80">
        <v>5978874</v>
      </c>
      <c r="C72" s="80">
        <v>6747083</v>
      </c>
      <c r="D72" s="80">
        <v>768210</v>
      </c>
      <c r="E72" s="80" t="s">
        <v>544</v>
      </c>
      <c r="F72" s="80">
        <v>5978874</v>
      </c>
      <c r="G72" s="80">
        <v>6747083</v>
      </c>
      <c r="H72" s="80" t="s">
        <v>545</v>
      </c>
      <c r="I72" s="80" t="s">
        <v>546</v>
      </c>
      <c r="J72" s="80" t="s">
        <v>549</v>
      </c>
      <c r="K72" s="80" t="s">
        <v>549</v>
      </c>
      <c r="L72" s="80" t="s">
        <v>549</v>
      </c>
      <c r="M72" s="80" t="s">
        <v>548</v>
      </c>
      <c r="N72" s="80" t="s">
        <v>549</v>
      </c>
      <c r="O72" s="80" t="s">
        <v>549</v>
      </c>
      <c r="P72" s="80" t="s">
        <v>549</v>
      </c>
      <c r="Q72" s="80" t="s">
        <v>548</v>
      </c>
      <c r="R72" s="80" t="s">
        <v>549</v>
      </c>
    </row>
    <row r="73" spans="1:18" ht="15.75" customHeight="1">
      <c r="A73" s="80" t="s">
        <v>445</v>
      </c>
      <c r="B73" s="80">
        <v>40833456</v>
      </c>
      <c r="C73" s="80">
        <v>40842024</v>
      </c>
      <c r="D73" s="80">
        <v>8569</v>
      </c>
      <c r="E73" s="80" t="s">
        <v>544</v>
      </c>
      <c r="F73" s="80">
        <v>40838612</v>
      </c>
      <c r="G73" s="80">
        <v>40840870</v>
      </c>
      <c r="H73" s="80" t="s">
        <v>589</v>
      </c>
      <c r="I73" s="80" t="s">
        <v>575</v>
      </c>
      <c r="J73" s="80" t="s">
        <v>549</v>
      </c>
      <c r="K73" s="80" t="s">
        <v>549</v>
      </c>
      <c r="L73" s="80" t="s">
        <v>549</v>
      </c>
      <c r="M73" s="80" t="s">
        <v>549</v>
      </c>
      <c r="N73" s="80" t="s">
        <v>548</v>
      </c>
      <c r="O73" s="80" t="s">
        <v>549</v>
      </c>
      <c r="P73" s="80" t="s">
        <v>549</v>
      </c>
      <c r="Q73" s="80" t="s">
        <v>549</v>
      </c>
      <c r="R73" s="80" t="s">
        <v>549</v>
      </c>
    </row>
    <row r="74" spans="1:18" ht="15.75" customHeight="1">
      <c r="A74" s="80" t="s">
        <v>445</v>
      </c>
      <c r="B74" s="80">
        <v>47613072</v>
      </c>
      <c r="C74" s="80">
        <v>47616567</v>
      </c>
      <c r="D74" s="80">
        <v>3496</v>
      </c>
      <c r="E74" s="80" t="s">
        <v>544</v>
      </c>
      <c r="F74" s="80">
        <v>47614243</v>
      </c>
      <c r="G74" s="80">
        <v>47615360</v>
      </c>
      <c r="H74" s="80" t="s">
        <v>579</v>
      </c>
      <c r="I74" s="80" t="s">
        <v>575</v>
      </c>
      <c r="J74" s="80" t="s">
        <v>549</v>
      </c>
      <c r="K74" s="80" t="s">
        <v>549</v>
      </c>
      <c r="L74" s="80" t="s">
        <v>553</v>
      </c>
      <c r="M74" s="80" t="s">
        <v>549</v>
      </c>
      <c r="N74" s="80" t="s">
        <v>549</v>
      </c>
      <c r="O74" s="80" t="s">
        <v>549</v>
      </c>
      <c r="P74" s="80" t="s">
        <v>549</v>
      </c>
      <c r="Q74" s="80" t="s">
        <v>549</v>
      </c>
      <c r="R74" s="80" t="s">
        <v>549</v>
      </c>
    </row>
    <row r="75" spans="1:18" ht="15.75" customHeight="1">
      <c r="A75" s="80" t="s">
        <v>445</v>
      </c>
      <c r="B75" s="80">
        <v>54231737</v>
      </c>
      <c r="C75" s="80">
        <v>54316407</v>
      </c>
      <c r="D75" s="80">
        <v>84671</v>
      </c>
      <c r="E75" s="80" t="s">
        <v>544</v>
      </c>
      <c r="F75" s="80">
        <v>54231737</v>
      </c>
      <c r="G75" s="80">
        <v>54316407</v>
      </c>
      <c r="H75" s="80" t="s">
        <v>560</v>
      </c>
      <c r="I75" s="80" t="s">
        <v>558</v>
      </c>
      <c r="J75" s="80" t="s">
        <v>549</v>
      </c>
      <c r="K75" s="80" t="s">
        <v>553</v>
      </c>
      <c r="L75" s="80" t="s">
        <v>548</v>
      </c>
      <c r="M75" s="80" t="s">
        <v>548</v>
      </c>
      <c r="N75" s="80" t="s">
        <v>553</v>
      </c>
      <c r="O75" s="80" t="s">
        <v>553</v>
      </c>
      <c r="P75" s="80" t="s">
        <v>548</v>
      </c>
      <c r="Q75" s="80" t="s">
        <v>548</v>
      </c>
      <c r="R75" s="80" t="s">
        <v>549</v>
      </c>
    </row>
    <row r="76" spans="1:18" ht="15.75" customHeight="1">
      <c r="A76" s="80" t="s">
        <v>445</v>
      </c>
      <c r="B76" s="80">
        <v>56937311</v>
      </c>
      <c r="C76" s="80">
        <v>57086047</v>
      </c>
      <c r="D76" s="80">
        <v>148737</v>
      </c>
      <c r="E76" s="80" t="s">
        <v>544</v>
      </c>
      <c r="F76" s="80">
        <v>56937311</v>
      </c>
      <c r="G76" s="80">
        <v>57086047</v>
      </c>
      <c r="H76" s="80" t="s">
        <v>545</v>
      </c>
      <c r="I76" s="80" t="s">
        <v>546</v>
      </c>
      <c r="J76" s="80" t="s">
        <v>548</v>
      </c>
      <c r="K76" s="80" t="s">
        <v>548</v>
      </c>
      <c r="L76" s="80" t="s">
        <v>548</v>
      </c>
      <c r="M76" s="80" t="s">
        <v>548</v>
      </c>
      <c r="N76" s="80" t="s">
        <v>548</v>
      </c>
      <c r="O76" s="80" t="s">
        <v>548</v>
      </c>
      <c r="P76" s="80" t="s">
        <v>548</v>
      </c>
      <c r="Q76" s="80" t="s">
        <v>549</v>
      </c>
      <c r="R76" s="80" t="s">
        <v>548</v>
      </c>
    </row>
    <row r="77" spans="1:18" ht="15.75" customHeight="1">
      <c r="A77" s="80" t="s">
        <v>445</v>
      </c>
      <c r="B77" s="80">
        <v>57777902</v>
      </c>
      <c r="C77" s="80">
        <v>58068779</v>
      </c>
      <c r="D77" s="80">
        <v>290878</v>
      </c>
      <c r="E77" s="80" t="s">
        <v>544</v>
      </c>
      <c r="F77" s="80">
        <v>57777902</v>
      </c>
      <c r="G77" s="80">
        <v>58068779</v>
      </c>
      <c r="H77" s="80" t="s">
        <v>562</v>
      </c>
      <c r="I77" s="80" t="s">
        <v>558</v>
      </c>
      <c r="J77" s="80" t="s">
        <v>549</v>
      </c>
      <c r="K77" s="80" t="s">
        <v>549</v>
      </c>
      <c r="L77" s="80" t="s">
        <v>549</v>
      </c>
      <c r="M77" s="80" t="s">
        <v>549</v>
      </c>
      <c r="N77" s="80" t="s">
        <v>549</v>
      </c>
      <c r="O77" s="80" t="s">
        <v>549</v>
      </c>
      <c r="P77" s="80" t="s">
        <v>549</v>
      </c>
      <c r="Q77" s="80" t="s">
        <v>548</v>
      </c>
      <c r="R77" s="80" t="s">
        <v>548</v>
      </c>
    </row>
    <row r="78" spans="1:18" ht="15.75" customHeight="1">
      <c r="A78" s="80" t="s">
        <v>445</v>
      </c>
      <c r="B78" s="80">
        <v>61579455</v>
      </c>
      <c r="C78" s="80">
        <v>61816965</v>
      </c>
      <c r="D78" s="80">
        <v>237511</v>
      </c>
      <c r="E78" s="80" t="s">
        <v>544</v>
      </c>
      <c r="F78" s="80">
        <v>61579455</v>
      </c>
      <c r="G78" s="80">
        <v>61816965</v>
      </c>
      <c r="H78" s="80" t="s">
        <v>545</v>
      </c>
      <c r="I78" s="80" t="s">
        <v>546</v>
      </c>
      <c r="J78" s="80" t="s">
        <v>549</v>
      </c>
      <c r="K78" s="80" t="s">
        <v>549</v>
      </c>
      <c r="L78" s="80" t="s">
        <v>549</v>
      </c>
      <c r="M78" s="80" t="s">
        <v>548</v>
      </c>
      <c r="N78" s="80" t="s">
        <v>549</v>
      </c>
      <c r="O78" s="80" t="s">
        <v>549</v>
      </c>
      <c r="P78" s="80" t="s">
        <v>549</v>
      </c>
      <c r="Q78" s="80" t="s">
        <v>548</v>
      </c>
      <c r="R78" s="80" t="s">
        <v>549</v>
      </c>
    </row>
    <row r="79" spans="1:18" ht="15.75" customHeight="1">
      <c r="A79" s="80" t="s">
        <v>445</v>
      </c>
      <c r="B79" s="80">
        <v>62156625</v>
      </c>
      <c r="C79" s="80">
        <v>62233976</v>
      </c>
      <c r="D79" s="80">
        <v>77352</v>
      </c>
      <c r="E79" s="80" t="s">
        <v>544</v>
      </c>
      <c r="F79" s="80">
        <v>62156625</v>
      </c>
      <c r="G79" s="80">
        <v>62233976</v>
      </c>
      <c r="H79" s="80" t="s">
        <v>545</v>
      </c>
      <c r="I79" s="80" t="s">
        <v>546</v>
      </c>
      <c r="J79" s="80" t="s">
        <v>553</v>
      </c>
      <c r="K79" s="80" t="s">
        <v>553</v>
      </c>
      <c r="L79" s="80" t="s">
        <v>553</v>
      </c>
      <c r="M79" s="80" t="s">
        <v>568</v>
      </c>
      <c r="N79" s="80" t="s">
        <v>553</v>
      </c>
      <c r="O79" s="80" t="s">
        <v>553</v>
      </c>
      <c r="P79" s="80" t="s">
        <v>553</v>
      </c>
      <c r="Q79" s="80" t="s">
        <v>549</v>
      </c>
      <c r="R79" s="80" t="s">
        <v>568</v>
      </c>
    </row>
    <row r="80" spans="1:18" ht="15.75" customHeight="1">
      <c r="A80" s="80" t="s">
        <v>445</v>
      </c>
      <c r="B80" s="80">
        <v>62291688</v>
      </c>
      <c r="C80" s="80">
        <v>62373989</v>
      </c>
      <c r="D80" s="80">
        <v>82302</v>
      </c>
      <c r="E80" s="80" t="s">
        <v>544</v>
      </c>
      <c r="F80" s="80">
        <v>62291688</v>
      </c>
      <c r="G80" s="80">
        <v>62373989</v>
      </c>
      <c r="H80" s="80" t="s">
        <v>545</v>
      </c>
      <c r="I80" s="80" t="s">
        <v>546</v>
      </c>
      <c r="J80" s="80" t="s">
        <v>588</v>
      </c>
      <c r="K80" s="80" t="s">
        <v>590</v>
      </c>
      <c r="L80" s="80" t="s">
        <v>590</v>
      </c>
      <c r="M80" s="80" t="s">
        <v>552</v>
      </c>
      <c r="N80" s="80" t="s">
        <v>552</v>
      </c>
      <c r="O80" s="80" t="s">
        <v>552</v>
      </c>
      <c r="P80" s="80" t="s">
        <v>590</v>
      </c>
      <c r="Q80" s="80" t="s">
        <v>548</v>
      </c>
      <c r="R80" s="80" t="s">
        <v>548</v>
      </c>
    </row>
    <row r="81" spans="1:18" ht="15.75" customHeight="1">
      <c r="A81" s="80" t="s">
        <v>445</v>
      </c>
      <c r="B81" s="80">
        <v>63367442</v>
      </c>
      <c r="C81" s="80">
        <v>63382454</v>
      </c>
      <c r="D81" s="80">
        <v>15013</v>
      </c>
      <c r="E81" s="80" t="s">
        <v>544</v>
      </c>
      <c r="F81" s="80">
        <v>63367442</v>
      </c>
      <c r="G81" s="80">
        <v>63382454</v>
      </c>
      <c r="H81" s="80" t="s">
        <v>545</v>
      </c>
      <c r="I81" s="80" t="s">
        <v>546</v>
      </c>
      <c r="J81" s="80" t="s">
        <v>553</v>
      </c>
      <c r="K81" s="80" t="s">
        <v>548</v>
      </c>
      <c r="L81" s="80" t="s">
        <v>553</v>
      </c>
      <c r="M81" s="80" t="s">
        <v>548</v>
      </c>
      <c r="N81" s="80" t="s">
        <v>549</v>
      </c>
      <c r="O81" s="80" t="s">
        <v>549</v>
      </c>
      <c r="P81" s="80" t="s">
        <v>549</v>
      </c>
      <c r="Q81" s="80" t="s">
        <v>548</v>
      </c>
      <c r="R81" s="80" t="s">
        <v>549</v>
      </c>
    </row>
    <row r="82" spans="1:18" ht="15.75" customHeight="1">
      <c r="A82" s="80" t="s">
        <v>445</v>
      </c>
      <c r="B82" s="80">
        <v>63487699</v>
      </c>
      <c r="C82" s="80">
        <v>63651382</v>
      </c>
      <c r="D82" s="80">
        <v>163684</v>
      </c>
      <c r="E82" s="80" t="s">
        <v>544</v>
      </c>
      <c r="F82" s="80">
        <v>63487699</v>
      </c>
      <c r="G82" s="80">
        <v>63651382</v>
      </c>
      <c r="H82" s="80" t="s">
        <v>545</v>
      </c>
      <c r="I82" s="80" t="s">
        <v>546</v>
      </c>
      <c r="J82" s="80" t="s">
        <v>548</v>
      </c>
      <c r="K82" s="80" t="s">
        <v>548</v>
      </c>
      <c r="L82" s="80" t="s">
        <v>548</v>
      </c>
      <c r="M82" s="80" t="s">
        <v>548</v>
      </c>
      <c r="N82" s="80" t="s">
        <v>548</v>
      </c>
      <c r="O82" s="80" t="s">
        <v>548</v>
      </c>
      <c r="P82" s="80" t="s">
        <v>548</v>
      </c>
      <c r="Q82" s="80" t="s">
        <v>548</v>
      </c>
      <c r="R82" s="80" t="s">
        <v>548</v>
      </c>
    </row>
    <row r="83" spans="1:18" ht="15.75" customHeight="1">
      <c r="A83" s="80" t="s">
        <v>445</v>
      </c>
      <c r="B83" s="80">
        <v>65120279</v>
      </c>
      <c r="C83" s="80">
        <v>65503542</v>
      </c>
      <c r="D83" s="80">
        <v>383264</v>
      </c>
      <c r="E83" s="80" t="s">
        <v>544</v>
      </c>
      <c r="F83" s="80">
        <v>65120279</v>
      </c>
      <c r="G83" s="80">
        <v>65503542</v>
      </c>
      <c r="H83" s="80" t="s">
        <v>561</v>
      </c>
      <c r="I83" s="80" t="s">
        <v>558</v>
      </c>
      <c r="J83" s="80" t="s">
        <v>553</v>
      </c>
      <c r="K83" s="80" t="s">
        <v>553</v>
      </c>
      <c r="L83" s="80" t="s">
        <v>553</v>
      </c>
      <c r="M83" s="80" t="s">
        <v>549</v>
      </c>
      <c r="N83" s="80" t="s">
        <v>548</v>
      </c>
      <c r="O83" s="80" t="s">
        <v>549</v>
      </c>
      <c r="P83" s="80" t="s">
        <v>549</v>
      </c>
      <c r="Q83" s="80" t="s">
        <v>549</v>
      </c>
      <c r="R83" s="80" t="s">
        <v>549</v>
      </c>
    </row>
    <row r="84" spans="1:18" ht="15.75" customHeight="1">
      <c r="A84" s="80" t="s">
        <v>445</v>
      </c>
      <c r="B84" s="80">
        <v>65514658</v>
      </c>
      <c r="C84" s="80">
        <v>65525344</v>
      </c>
      <c r="D84" s="80">
        <v>10687</v>
      </c>
      <c r="E84" s="80" t="s">
        <v>544</v>
      </c>
      <c r="F84" s="80">
        <v>65514658</v>
      </c>
      <c r="G84" s="80">
        <v>65525344</v>
      </c>
      <c r="H84" s="80" t="s">
        <v>561</v>
      </c>
      <c r="I84" s="80" t="s">
        <v>556</v>
      </c>
      <c r="J84" s="80" t="s">
        <v>549</v>
      </c>
      <c r="K84" s="80" t="s">
        <v>548</v>
      </c>
      <c r="L84" s="80" t="s">
        <v>549</v>
      </c>
      <c r="M84" s="80" t="s">
        <v>549</v>
      </c>
      <c r="N84" s="80" t="s">
        <v>549</v>
      </c>
      <c r="O84" s="80" t="s">
        <v>549</v>
      </c>
      <c r="P84" s="80" t="s">
        <v>549</v>
      </c>
      <c r="Q84" s="80" t="s">
        <v>553</v>
      </c>
      <c r="R84" s="80" t="s">
        <v>548</v>
      </c>
    </row>
    <row r="85" spans="1:18" ht="15.75" customHeight="1">
      <c r="A85" s="80" t="s">
        <v>445</v>
      </c>
      <c r="B85" s="80">
        <v>70954996</v>
      </c>
      <c r="C85" s="80">
        <v>70974536</v>
      </c>
      <c r="D85" s="80">
        <v>19541</v>
      </c>
      <c r="E85" s="80" t="s">
        <v>544</v>
      </c>
      <c r="F85" s="80">
        <v>70961198</v>
      </c>
      <c r="G85" s="80">
        <v>70973894</v>
      </c>
      <c r="H85" s="80" t="s">
        <v>591</v>
      </c>
      <c r="I85" s="80" t="s">
        <v>558</v>
      </c>
      <c r="J85" s="80" t="s">
        <v>553</v>
      </c>
      <c r="K85" s="80" t="s">
        <v>553</v>
      </c>
      <c r="L85" s="80" t="s">
        <v>549</v>
      </c>
      <c r="M85" s="80" t="s">
        <v>553</v>
      </c>
      <c r="N85" s="80" t="s">
        <v>553</v>
      </c>
      <c r="O85" s="80" t="s">
        <v>549</v>
      </c>
      <c r="P85" s="80" t="s">
        <v>548</v>
      </c>
      <c r="Q85" s="80" t="s">
        <v>549</v>
      </c>
      <c r="R85" s="80" t="s">
        <v>549</v>
      </c>
    </row>
    <row r="86" spans="1:18" ht="15.75" customHeight="1">
      <c r="A86" s="80" t="s">
        <v>445</v>
      </c>
      <c r="B86" s="80">
        <v>72949859</v>
      </c>
      <c r="C86" s="80">
        <v>75422553</v>
      </c>
      <c r="D86" s="80">
        <v>2472695</v>
      </c>
      <c r="E86" s="80" t="s">
        <v>544</v>
      </c>
      <c r="F86" s="80">
        <v>72976532</v>
      </c>
      <c r="G86" s="80">
        <v>75415215</v>
      </c>
      <c r="H86" s="80" t="s">
        <v>561</v>
      </c>
      <c r="I86" s="80" t="s">
        <v>558</v>
      </c>
      <c r="J86" s="80" t="s">
        <v>549</v>
      </c>
      <c r="K86" s="80" t="s">
        <v>549</v>
      </c>
      <c r="L86" s="80" t="s">
        <v>549</v>
      </c>
      <c r="M86" s="80" t="s">
        <v>549</v>
      </c>
      <c r="N86" s="80" t="s">
        <v>548</v>
      </c>
      <c r="O86" s="80" t="s">
        <v>549</v>
      </c>
      <c r="P86" s="80" t="s">
        <v>549</v>
      </c>
      <c r="Q86" s="80" t="s">
        <v>548</v>
      </c>
      <c r="R86" s="80" t="s">
        <v>549</v>
      </c>
    </row>
    <row r="87" spans="1:18" ht="15.75" customHeight="1">
      <c r="A87" s="80" t="s">
        <v>445</v>
      </c>
      <c r="B87" s="80">
        <v>97436188</v>
      </c>
      <c r="C87" s="80">
        <v>97461596</v>
      </c>
      <c r="D87" s="80">
        <v>25409</v>
      </c>
      <c r="E87" s="80" t="s">
        <v>544</v>
      </c>
      <c r="F87" s="80">
        <v>97437020</v>
      </c>
      <c r="G87" s="80">
        <v>97460380</v>
      </c>
      <c r="H87" s="80" t="s">
        <v>592</v>
      </c>
      <c r="I87" s="80" t="s">
        <v>558</v>
      </c>
      <c r="J87" s="80" t="s">
        <v>549</v>
      </c>
      <c r="K87" s="80" t="s">
        <v>549</v>
      </c>
      <c r="L87" s="80" t="s">
        <v>549</v>
      </c>
      <c r="M87" s="80" t="s">
        <v>548</v>
      </c>
      <c r="N87" s="80" t="s">
        <v>549</v>
      </c>
      <c r="O87" s="80" t="s">
        <v>548</v>
      </c>
      <c r="P87" s="80" t="s">
        <v>549</v>
      </c>
      <c r="Q87" s="80" t="s">
        <v>549</v>
      </c>
      <c r="R87" s="80" t="s">
        <v>549</v>
      </c>
    </row>
    <row r="88" spans="1:18" ht="15.75" customHeight="1">
      <c r="A88" s="80" t="s">
        <v>445</v>
      </c>
      <c r="B88" s="80">
        <v>107418031</v>
      </c>
      <c r="C88" s="80">
        <v>107423297</v>
      </c>
      <c r="D88" s="80">
        <v>5267</v>
      </c>
      <c r="E88" s="80" t="s">
        <v>544</v>
      </c>
      <c r="F88" s="80">
        <v>107418031</v>
      </c>
      <c r="G88" s="80">
        <v>107423297</v>
      </c>
      <c r="H88" s="80" t="s">
        <v>555</v>
      </c>
      <c r="I88" s="80" t="s">
        <v>558</v>
      </c>
      <c r="J88" s="80" t="s">
        <v>549</v>
      </c>
      <c r="K88" s="80" t="s">
        <v>549</v>
      </c>
      <c r="L88" s="80" t="s">
        <v>553</v>
      </c>
      <c r="M88" s="80" t="s">
        <v>549</v>
      </c>
      <c r="N88" s="80" t="s">
        <v>549</v>
      </c>
      <c r="O88" s="80" t="s">
        <v>553</v>
      </c>
      <c r="P88" s="80" t="s">
        <v>549</v>
      </c>
      <c r="Q88" s="80" t="s">
        <v>549</v>
      </c>
      <c r="R88" s="80" t="s">
        <v>553</v>
      </c>
    </row>
    <row r="89" spans="1:18" ht="15.75" customHeight="1">
      <c r="A89" s="80" t="s">
        <v>445</v>
      </c>
      <c r="B89" s="80">
        <v>129178544</v>
      </c>
      <c r="C89" s="80">
        <v>129181125</v>
      </c>
      <c r="D89" s="80">
        <v>2582</v>
      </c>
      <c r="E89" s="80" t="s">
        <v>544</v>
      </c>
      <c r="F89" s="80">
        <v>129178544</v>
      </c>
      <c r="G89" s="80">
        <v>129181125</v>
      </c>
      <c r="H89" s="80" t="s">
        <v>554</v>
      </c>
      <c r="I89" s="80" t="s">
        <v>551</v>
      </c>
      <c r="J89" s="80" t="s">
        <v>549</v>
      </c>
      <c r="K89" s="80" t="s">
        <v>549</v>
      </c>
      <c r="L89" s="80" t="s">
        <v>549</v>
      </c>
      <c r="M89" s="80" t="s">
        <v>549</v>
      </c>
      <c r="N89" s="80" t="s">
        <v>548</v>
      </c>
      <c r="O89" s="80" t="s">
        <v>549</v>
      </c>
      <c r="P89" s="80" t="s">
        <v>549</v>
      </c>
      <c r="Q89" s="80" t="s">
        <v>549</v>
      </c>
      <c r="R89" s="80" t="s">
        <v>549</v>
      </c>
    </row>
    <row r="90" spans="1:18" ht="15.75" customHeight="1">
      <c r="A90" s="80" t="s">
        <v>445</v>
      </c>
      <c r="B90" s="80">
        <v>143711190</v>
      </c>
      <c r="C90" s="80">
        <v>143772948</v>
      </c>
      <c r="D90" s="80">
        <v>61759</v>
      </c>
      <c r="E90" s="80" t="s">
        <v>544</v>
      </c>
      <c r="F90" s="80">
        <v>143711190</v>
      </c>
      <c r="G90" s="80">
        <v>143772948</v>
      </c>
      <c r="H90" s="80" t="s">
        <v>545</v>
      </c>
      <c r="I90" s="80" t="s">
        <v>546</v>
      </c>
      <c r="J90" s="80" t="s">
        <v>548</v>
      </c>
      <c r="K90" s="80" t="s">
        <v>549</v>
      </c>
      <c r="L90" s="80" t="s">
        <v>548</v>
      </c>
      <c r="M90" s="80" t="s">
        <v>549</v>
      </c>
      <c r="N90" s="80" t="s">
        <v>548</v>
      </c>
      <c r="O90" s="80" t="s">
        <v>549</v>
      </c>
      <c r="P90" s="80" t="s">
        <v>549</v>
      </c>
      <c r="Q90" s="80" t="s">
        <v>548</v>
      </c>
      <c r="R90" s="80" t="s">
        <v>549</v>
      </c>
    </row>
    <row r="91" spans="1:18" ht="15.75" customHeight="1">
      <c r="A91" s="80" t="s">
        <v>445</v>
      </c>
      <c r="B91" s="80">
        <v>150000281</v>
      </c>
      <c r="C91" s="80">
        <v>150005158</v>
      </c>
      <c r="D91" s="80">
        <v>4878</v>
      </c>
      <c r="E91" s="80" t="s">
        <v>544</v>
      </c>
      <c r="F91" s="80">
        <v>150000281</v>
      </c>
      <c r="G91" s="80">
        <v>150005158</v>
      </c>
      <c r="H91" s="80" t="s">
        <v>545</v>
      </c>
      <c r="I91" s="80" t="s">
        <v>546</v>
      </c>
      <c r="J91" s="80" t="s">
        <v>548</v>
      </c>
      <c r="K91" s="80" t="s">
        <v>548</v>
      </c>
      <c r="L91" s="80" t="s">
        <v>548</v>
      </c>
      <c r="M91" s="80" t="s">
        <v>548</v>
      </c>
      <c r="N91" s="80" t="s">
        <v>548</v>
      </c>
      <c r="O91" s="80" t="s">
        <v>548</v>
      </c>
      <c r="P91" s="80" t="s">
        <v>548</v>
      </c>
      <c r="Q91" s="80" t="s">
        <v>548</v>
      </c>
      <c r="R91" s="80" t="s">
        <v>548</v>
      </c>
    </row>
    <row r="92" spans="1:18" ht="15.75" customHeight="1">
      <c r="A92" s="80" t="s">
        <v>445</v>
      </c>
      <c r="B92" s="80">
        <v>151312948</v>
      </c>
      <c r="C92" s="80">
        <v>151315017</v>
      </c>
      <c r="D92" s="80">
        <v>2070</v>
      </c>
      <c r="E92" s="80" t="s">
        <v>544</v>
      </c>
      <c r="F92" s="80">
        <v>151312948</v>
      </c>
      <c r="G92" s="80">
        <v>151315017</v>
      </c>
      <c r="H92" s="80" t="s">
        <v>554</v>
      </c>
      <c r="I92" s="80" t="s">
        <v>551</v>
      </c>
      <c r="J92" s="80" t="s">
        <v>549</v>
      </c>
      <c r="K92" s="80" t="s">
        <v>549</v>
      </c>
      <c r="L92" s="80" t="s">
        <v>549</v>
      </c>
      <c r="M92" s="80" t="s">
        <v>549</v>
      </c>
      <c r="N92" s="80" t="s">
        <v>549</v>
      </c>
      <c r="O92" s="80" t="s">
        <v>549</v>
      </c>
      <c r="P92" s="80" t="s">
        <v>549</v>
      </c>
      <c r="Q92" s="80" t="s">
        <v>548</v>
      </c>
      <c r="R92" s="80" t="s">
        <v>549</v>
      </c>
    </row>
    <row r="93" spans="1:18" ht="15.75" customHeight="1">
      <c r="A93" s="80" t="s">
        <v>446</v>
      </c>
      <c r="B93" s="80">
        <v>2250154</v>
      </c>
      <c r="C93" s="80">
        <v>2479751</v>
      </c>
      <c r="D93" s="80">
        <v>229598</v>
      </c>
      <c r="E93" s="80" t="s">
        <v>544</v>
      </c>
      <c r="F93" s="80">
        <v>2250154</v>
      </c>
      <c r="G93" s="80">
        <v>2479751</v>
      </c>
      <c r="H93" s="80" t="s">
        <v>593</v>
      </c>
      <c r="I93" s="80" t="s">
        <v>573</v>
      </c>
      <c r="J93" s="80" t="s">
        <v>548</v>
      </c>
      <c r="K93" s="80" t="s">
        <v>548</v>
      </c>
      <c r="L93" s="80" t="s">
        <v>548</v>
      </c>
      <c r="M93" s="80" t="s">
        <v>549</v>
      </c>
      <c r="N93" s="80" t="s">
        <v>548</v>
      </c>
      <c r="O93" s="80" t="s">
        <v>548</v>
      </c>
      <c r="P93" s="80" t="s">
        <v>548</v>
      </c>
      <c r="Q93" s="80" t="s">
        <v>548</v>
      </c>
      <c r="R93" s="80" t="s">
        <v>548</v>
      </c>
    </row>
    <row r="94" spans="1:18" ht="15.75" customHeight="1">
      <c r="A94" s="80" t="s">
        <v>446</v>
      </c>
      <c r="B94" s="80">
        <v>6296725</v>
      </c>
      <c r="C94" s="80">
        <v>6300914</v>
      </c>
      <c r="D94" s="80">
        <v>4190</v>
      </c>
      <c r="E94" s="80" t="s">
        <v>544</v>
      </c>
      <c r="F94" s="80">
        <v>6296725</v>
      </c>
      <c r="G94" s="80">
        <v>6300914</v>
      </c>
      <c r="H94" s="80" t="s">
        <v>555</v>
      </c>
      <c r="I94" s="80" t="s">
        <v>558</v>
      </c>
      <c r="J94" s="80" t="s">
        <v>549</v>
      </c>
      <c r="K94" s="80" t="s">
        <v>549</v>
      </c>
      <c r="L94" s="80" t="s">
        <v>548</v>
      </c>
      <c r="M94" s="80" t="s">
        <v>549</v>
      </c>
      <c r="N94" s="80" t="s">
        <v>549</v>
      </c>
      <c r="O94" s="80" t="s">
        <v>553</v>
      </c>
      <c r="P94" s="80" t="s">
        <v>549</v>
      </c>
      <c r="Q94" s="80" t="s">
        <v>549</v>
      </c>
      <c r="R94" s="80" t="s">
        <v>553</v>
      </c>
    </row>
    <row r="95" spans="1:18" ht="15.75" customHeight="1">
      <c r="A95" s="80" t="s">
        <v>446</v>
      </c>
      <c r="B95" s="80">
        <v>7765525</v>
      </c>
      <c r="C95" s="80">
        <v>7912385</v>
      </c>
      <c r="D95" s="80">
        <v>146861</v>
      </c>
      <c r="E95" s="80" t="s">
        <v>544</v>
      </c>
      <c r="F95" s="80">
        <v>7765525</v>
      </c>
      <c r="G95" s="80">
        <v>7912385</v>
      </c>
      <c r="H95" s="80" t="s">
        <v>545</v>
      </c>
      <c r="I95" s="80" t="s">
        <v>546</v>
      </c>
      <c r="J95" s="80" t="s">
        <v>588</v>
      </c>
      <c r="K95" s="80" t="s">
        <v>569</v>
      </c>
      <c r="L95" s="80" t="s">
        <v>569</v>
      </c>
      <c r="M95" s="80" t="s">
        <v>548</v>
      </c>
      <c r="N95" s="80" t="s">
        <v>548</v>
      </c>
      <c r="O95" s="80" t="s">
        <v>548</v>
      </c>
      <c r="P95" s="80" t="s">
        <v>549</v>
      </c>
      <c r="Q95" s="80" t="s">
        <v>549</v>
      </c>
      <c r="R95" s="80" t="s">
        <v>548</v>
      </c>
    </row>
    <row r="96" spans="1:18" ht="15.75" customHeight="1">
      <c r="A96" s="80" t="s">
        <v>446</v>
      </c>
      <c r="B96" s="80">
        <v>8196161</v>
      </c>
      <c r="C96" s="80">
        <v>8230466</v>
      </c>
      <c r="D96" s="80">
        <v>34306</v>
      </c>
      <c r="E96" s="80" t="s">
        <v>544</v>
      </c>
      <c r="F96" s="80">
        <v>8196161</v>
      </c>
      <c r="G96" s="80">
        <v>8230466</v>
      </c>
      <c r="H96" s="80" t="s">
        <v>545</v>
      </c>
      <c r="I96" s="80" t="s">
        <v>546</v>
      </c>
      <c r="J96" s="80" t="s">
        <v>547</v>
      </c>
      <c r="K96" s="80" t="s">
        <v>594</v>
      </c>
      <c r="L96" s="80" t="s">
        <v>595</v>
      </c>
      <c r="M96" s="80" t="s">
        <v>553</v>
      </c>
      <c r="N96" s="80" t="s">
        <v>568</v>
      </c>
      <c r="O96" s="80" t="s">
        <v>568</v>
      </c>
      <c r="P96" s="80" t="s">
        <v>548</v>
      </c>
      <c r="Q96" s="80" t="s">
        <v>588</v>
      </c>
      <c r="R96" s="80" t="s">
        <v>588</v>
      </c>
    </row>
    <row r="97" spans="1:18" ht="15.75" customHeight="1">
      <c r="A97" s="80" t="s">
        <v>446</v>
      </c>
      <c r="B97" s="80">
        <v>8230468</v>
      </c>
      <c r="C97" s="80">
        <v>12095842</v>
      </c>
      <c r="D97" s="80">
        <v>3865375</v>
      </c>
      <c r="E97" s="80" t="s">
        <v>544</v>
      </c>
      <c r="F97" s="80">
        <v>8230468</v>
      </c>
      <c r="G97" s="80">
        <v>12095842</v>
      </c>
      <c r="H97" s="80" t="s">
        <v>545</v>
      </c>
      <c r="I97" s="80" t="s">
        <v>546</v>
      </c>
      <c r="J97" s="80" t="s">
        <v>549</v>
      </c>
      <c r="K97" s="80" t="s">
        <v>548</v>
      </c>
      <c r="L97" s="80" t="s">
        <v>549</v>
      </c>
      <c r="M97" s="80" t="s">
        <v>553</v>
      </c>
      <c r="N97" s="80" t="s">
        <v>548</v>
      </c>
      <c r="O97" s="80" t="s">
        <v>548</v>
      </c>
      <c r="P97" s="80" t="s">
        <v>553</v>
      </c>
      <c r="Q97" s="80" t="s">
        <v>553</v>
      </c>
      <c r="R97" s="80" t="s">
        <v>553</v>
      </c>
    </row>
    <row r="98" spans="1:18" ht="15.75" customHeight="1">
      <c r="A98" s="80" t="s">
        <v>446</v>
      </c>
      <c r="B98" s="80">
        <v>12158093</v>
      </c>
      <c r="C98" s="80">
        <v>12226511</v>
      </c>
      <c r="D98" s="80">
        <v>68419</v>
      </c>
      <c r="E98" s="80" t="s">
        <v>544</v>
      </c>
      <c r="F98" s="80">
        <v>12158093</v>
      </c>
      <c r="G98" s="80">
        <v>12226511</v>
      </c>
      <c r="H98" s="80" t="s">
        <v>545</v>
      </c>
      <c r="I98" s="80" t="s">
        <v>546</v>
      </c>
      <c r="J98" s="80" t="s">
        <v>584</v>
      </c>
      <c r="K98" s="80" t="s">
        <v>588</v>
      </c>
      <c r="L98" s="80" t="s">
        <v>584</v>
      </c>
      <c r="M98" s="80" t="s">
        <v>588</v>
      </c>
      <c r="N98" s="80" t="s">
        <v>588</v>
      </c>
      <c r="O98" s="80" t="s">
        <v>588</v>
      </c>
      <c r="P98" s="80" t="s">
        <v>548</v>
      </c>
      <c r="Q98" s="80" t="s">
        <v>549</v>
      </c>
      <c r="R98" s="80" t="s">
        <v>569</v>
      </c>
    </row>
    <row r="99" spans="1:18" ht="15.75" customHeight="1">
      <c r="A99" s="80" t="s">
        <v>446</v>
      </c>
      <c r="B99" s="80">
        <v>12284715</v>
      </c>
      <c r="C99" s="80">
        <v>12327290</v>
      </c>
      <c r="D99" s="80">
        <v>42576</v>
      </c>
      <c r="E99" s="80" t="s">
        <v>544</v>
      </c>
      <c r="F99" s="80">
        <v>12284715</v>
      </c>
      <c r="G99" s="80">
        <v>12327290</v>
      </c>
      <c r="H99" s="80" t="s">
        <v>545</v>
      </c>
      <c r="I99" s="80" t="s">
        <v>546</v>
      </c>
      <c r="J99" s="80" t="s">
        <v>549</v>
      </c>
      <c r="K99" s="80" t="s">
        <v>548</v>
      </c>
      <c r="L99" s="80" t="s">
        <v>549</v>
      </c>
      <c r="M99" s="80" t="s">
        <v>590</v>
      </c>
      <c r="N99" s="80" t="s">
        <v>548</v>
      </c>
      <c r="O99" s="80" t="s">
        <v>548</v>
      </c>
      <c r="P99" s="80" t="s">
        <v>553</v>
      </c>
      <c r="Q99" s="80" t="s">
        <v>553</v>
      </c>
      <c r="R99" s="80" t="s">
        <v>553</v>
      </c>
    </row>
    <row r="100" spans="1:18" ht="15.75" customHeight="1">
      <c r="A100" s="80" t="s">
        <v>446</v>
      </c>
      <c r="B100" s="80">
        <v>12327903</v>
      </c>
      <c r="C100" s="80">
        <v>12393421</v>
      </c>
      <c r="D100" s="80">
        <v>65519</v>
      </c>
      <c r="E100" s="80" t="s">
        <v>544</v>
      </c>
      <c r="F100" s="80">
        <v>12327903</v>
      </c>
      <c r="G100" s="80">
        <v>12393421</v>
      </c>
      <c r="H100" s="80" t="s">
        <v>545</v>
      </c>
      <c r="I100" s="80" t="s">
        <v>546</v>
      </c>
      <c r="J100" s="80" t="s">
        <v>549</v>
      </c>
      <c r="K100" s="80" t="s">
        <v>548</v>
      </c>
      <c r="L100" s="80" t="s">
        <v>549</v>
      </c>
      <c r="M100" s="80" t="s">
        <v>568</v>
      </c>
      <c r="N100" s="80" t="s">
        <v>547</v>
      </c>
      <c r="O100" s="80" t="s">
        <v>548</v>
      </c>
      <c r="P100" s="80" t="s">
        <v>588</v>
      </c>
      <c r="Q100" s="80" t="s">
        <v>553</v>
      </c>
      <c r="R100" s="80" t="s">
        <v>553</v>
      </c>
    </row>
    <row r="101" spans="1:18" ht="15.75" customHeight="1">
      <c r="A101" s="80" t="s">
        <v>446</v>
      </c>
      <c r="B101" s="80">
        <v>102423261</v>
      </c>
      <c r="C101" s="80">
        <v>102423781</v>
      </c>
      <c r="D101" s="80">
        <v>521</v>
      </c>
      <c r="E101" s="80" t="s">
        <v>544</v>
      </c>
      <c r="F101" s="80">
        <v>102423261</v>
      </c>
      <c r="G101" s="80">
        <v>102423781</v>
      </c>
      <c r="H101" s="80" t="s">
        <v>582</v>
      </c>
      <c r="I101" s="80" t="s">
        <v>558</v>
      </c>
      <c r="J101" s="80" t="s">
        <v>549</v>
      </c>
      <c r="K101" s="80" t="s">
        <v>549</v>
      </c>
      <c r="L101" s="80" t="s">
        <v>549</v>
      </c>
      <c r="M101" s="80" t="s">
        <v>549</v>
      </c>
      <c r="N101" s="80" t="s">
        <v>549</v>
      </c>
      <c r="O101" s="80" t="s">
        <v>549</v>
      </c>
      <c r="P101" s="80" t="s">
        <v>549</v>
      </c>
      <c r="Q101" s="80" t="s">
        <v>549</v>
      </c>
      <c r="R101" s="80" t="s">
        <v>548</v>
      </c>
    </row>
    <row r="102" spans="1:18" ht="15.75" customHeight="1">
      <c r="A102" s="80" t="s">
        <v>446</v>
      </c>
      <c r="B102" s="80">
        <v>137117242</v>
      </c>
      <c r="C102" s="80">
        <v>137120366</v>
      </c>
      <c r="D102" s="80">
        <v>3125</v>
      </c>
      <c r="E102" s="80" t="s">
        <v>544</v>
      </c>
      <c r="F102" s="80">
        <v>137117242</v>
      </c>
      <c r="G102" s="80">
        <v>137119322</v>
      </c>
      <c r="H102" s="80" t="s">
        <v>557</v>
      </c>
      <c r="I102" s="80" t="s">
        <v>558</v>
      </c>
      <c r="J102" s="80" t="s">
        <v>548</v>
      </c>
      <c r="K102" s="80" t="s">
        <v>549</v>
      </c>
      <c r="L102" s="80" t="s">
        <v>548</v>
      </c>
      <c r="M102" s="80" t="s">
        <v>549</v>
      </c>
      <c r="N102" s="80" t="s">
        <v>549</v>
      </c>
      <c r="O102" s="80" t="s">
        <v>549</v>
      </c>
      <c r="P102" s="80" t="s">
        <v>549</v>
      </c>
      <c r="Q102" s="80" t="s">
        <v>549</v>
      </c>
      <c r="R102" s="80" t="s">
        <v>549</v>
      </c>
    </row>
    <row r="103" spans="1:18" ht="15.75" customHeight="1">
      <c r="A103" s="80" t="s">
        <v>447</v>
      </c>
      <c r="B103" s="80">
        <v>30951219</v>
      </c>
      <c r="C103" s="80">
        <v>30957634</v>
      </c>
      <c r="D103" s="80">
        <v>6416</v>
      </c>
      <c r="E103" s="80" t="s">
        <v>544</v>
      </c>
      <c r="F103" s="80">
        <v>30951811</v>
      </c>
      <c r="G103" s="80">
        <v>30956681</v>
      </c>
      <c r="H103" s="80" t="s">
        <v>555</v>
      </c>
      <c r="I103" s="80" t="s">
        <v>556</v>
      </c>
      <c r="J103" s="80" t="s">
        <v>549</v>
      </c>
      <c r="K103" s="80" t="s">
        <v>549</v>
      </c>
      <c r="L103" s="80" t="s">
        <v>549</v>
      </c>
      <c r="M103" s="80" t="s">
        <v>549</v>
      </c>
      <c r="N103" s="80" t="s">
        <v>549</v>
      </c>
      <c r="O103" s="80" t="s">
        <v>548</v>
      </c>
      <c r="P103" s="80" t="s">
        <v>549</v>
      </c>
      <c r="Q103" s="80" t="s">
        <v>549</v>
      </c>
      <c r="R103" s="80" t="s">
        <v>549</v>
      </c>
    </row>
    <row r="104" spans="1:18" ht="15.75" customHeight="1">
      <c r="A104" s="80" t="s">
        <v>447</v>
      </c>
      <c r="B104" s="80">
        <v>39473588</v>
      </c>
      <c r="C104" s="80">
        <v>39822325</v>
      </c>
      <c r="D104" s="80">
        <v>348738</v>
      </c>
      <c r="E104" s="80" t="s">
        <v>544</v>
      </c>
      <c r="F104" s="80">
        <v>39473588</v>
      </c>
      <c r="G104" s="80">
        <v>39822325</v>
      </c>
      <c r="H104" s="80" t="s">
        <v>545</v>
      </c>
      <c r="I104" s="80" t="s">
        <v>546</v>
      </c>
      <c r="J104" s="80" t="s">
        <v>549</v>
      </c>
      <c r="K104" s="80" t="s">
        <v>548</v>
      </c>
      <c r="L104" s="80" t="s">
        <v>548</v>
      </c>
      <c r="M104" s="80" t="s">
        <v>548</v>
      </c>
      <c r="N104" s="80" t="s">
        <v>548</v>
      </c>
      <c r="O104" s="80" t="s">
        <v>548</v>
      </c>
      <c r="P104" s="80" t="s">
        <v>548</v>
      </c>
      <c r="Q104" s="80" t="s">
        <v>548</v>
      </c>
      <c r="R104" s="80" t="s">
        <v>548</v>
      </c>
    </row>
    <row r="105" spans="1:18" ht="15.75" customHeight="1">
      <c r="A105" s="80" t="s">
        <v>447</v>
      </c>
      <c r="B105" s="80">
        <v>39822327</v>
      </c>
      <c r="C105" s="80">
        <v>40678269</v>
      </c>
      <c r="D105" s="80">
        <v>855943</v>
      </c>
      <c r="E105" s="80" t="s">
        <v>544</v>
      </c>
      <c r="F105" s="80">
        <v>39822327</v>
      </c>
      <c r="G105" s="80">
        <v>40678269</v>
      </c>
      <c r="H105" s="80" t="s">
        <v>545</v>
      </c>
      <c r="I105" s="80" t="s">
        <v>546</v>
      </c>
      <c r="J105" s="80" t="s">
        <v>548</v>
      </c>
      <c r="K105" s="80" t="s">
        <v>548</v>
      </c>
      <c r="L105" s="80" t="s">
        <v>548</v>
      </c>
      <c r="M105" s="80" t="s">
        <v>548</v>
      </c>
      <c r="N105" s="80" t="s">
        <v>548</v>
      </c>
      <c r="O105" s="80" t="s">
        <v>548</v>
      </c>
      <c r="P105" s="80" t="s">
        <v>548</v>
      </c>
      <c r="Q105" s="80" t="s">
        <v>548</v>
      </c>
      <c r="R105" s="80" t="s">
        <v>569</v>
      </c>
    </row>
    <row r="106" spans="1:18" ht="15.75" customHeight="1">
      <c r="A106" s="80" t="s">
        <v>447</v>
      </c>
      <c r="B106" s="80">
        <v>40691369</v>
      </c>
      <c r="C106" s="80">
        <v>40868523</v>
      </c>
      <c r="D106" s="80">
        <v>177155</v>
      </c>
      <c r="E106" s="80" t="s">
        <v>544</v>
      </c>
      <c r="F106" s="80">
        <v>40691369</v>
      </c>
      <c r="G106" s="80">
        <v>40868523</v>
      </c>
      <c r="H106" s="80" t="s">
        <v>545</v>
      </c>
      <c r="I106" s="80" t="s">
        <v>546</v>
      </c>
      <c r="J106" s="80" t="s">
        <v>588</v>
      </c>
      <c r="K106" s="80" t="s">
        <v>590</v>
      </c>
      <c r="L106" s="80" t="s">
        <v>588</v>
      </c>
      <c r="M106" s="80" t="s">
        <v>553</v>
      </c>
      <c r="N106" s="80" t="s">
        <v>553</v>
      </c>
      <c r="O106" s="80" t="s">
        <v>553</v>
      </c>
      <c r="P106" s="80" t="s">
        <v>553</v>
      </c>
      <c r="Q106" s="80" t="s">
        <v>553</v>
      </c>
      <c r="R106" s="80" t="s">
        <v>553</v>
      </c>
    </row>
    <row r="107" spans="1:18" ht="15.75" customHeight="1">
      <c r="A107" s="80" t="s">
        <v>447</v>
      </c>
      <c r="B107" s="80">
        <v>41768334</v>
      </c>
      <c r="C107" s="80">
        <v>42093866</v>
      </c>
      <c r="D107" s="80">
        <v>325533</v>
      </c>
      <c r="E107" s="80" t="s">
        <v>544</v>
      </c>
      <c r="F107" s="80">
        <v>41768334</v>
      </c>
      <c r="G107" s="80">
        <v>42093866</v>
      </c>
      <c r="H107" s="80" t="s">
        <v>545</v>
      </c>
      <c r="I107" s="80" t="s">
        <v>546</v>
      </c>
      <c r="J107" s="80" t="s">
        <v>588</v>
      </c>
      <c r="K107" s="80" t="s">
        <v>596</v>
      </c>
      <c r="L107" s="80" t="s">
        <v>588</v>
      </c>
      <c r="M107" s="80" t="s">
        <v>553</v>
      </c>
      <c r="N107" s="80" t="s">
        <v>553</v>
      </c>
      <c r="O107" s="80" t="s">
        <v>553</v>
      </c>
      <c r="P107" s="80" t="s">
        <v>568</v>
      </c>
      <c r="Q107" s="80" t="s">
        <v>548</v>
      </c>
      <c r="R107" s="80" t="s">
        <v>548</v>
      </c>
    </row>
    <row r="108" spans="1:18" ht="15.75" customHeight="1">
      <c r="A108" s="80" t="s">
        <v>447</v>
      </c>
      <c r="B108" s="80">
        <v>42273791</v>
      </c>
      <c r="C108" s="80">
        <v>42294357</v>
      </c>
      <c r="D108" s="80">
        <v>20567</v>
      </c>
      <c r="E108" s="80" t="s">
        <v>544</v>
      </c>
      <c r="F108" s="80">
        <v>42273791</v>
      </c>
      <c r="G108" s="80">
        <v>42294357</v>
      </c>
      <c r="H108" s="80" t="s">
        <v>545</v>
      </c>
      <c r="I108" s="80" t="s">
        <v>546</v>
      </c>
      <c r="J108" s="80" t="s">
        <v>548</v>
      </c>
      <c r="K108" s="80" t="s">
        <v>549</v>
      </c>
      <c r="L108" s="80" t="s">
        <v>547</v>
      </c>
      <c r="M108" s="80" t="s">
        <v>549</v>
      </c>
      <c r="N108" s="80" t="s">
        <v>588</v>
      </c>
      <c r="O108" s="80" t="s">
        <v>549</v>
      </c>
      <c r="P108" s="80" t="s">
        <v>588</v>
      </c>
      <c r="Q108" s="80" t="s">
        <v>547</v>
      </c>
      <c r="R108" s="80" t="s">
        <v>549</v>
      </c>
    </row>
    <row r="109" spans="1:18" ht="15.75" customHeight="1">
      <c r="A109" s="80" t="s">
        <v>447</v>
      </c>
      <c r="B109" s="80">
        <v>42612724</v>
      </c>
      <c r="C109" s="80">
        <v>42672932</v>
      </c>
      <c r="D109" s="80">
        <v>60209</v>
      </c>
      <c r="E109" s="80" t="s">
        <v>544</v>
      </c>
      <c r="F109" s="80">
        <v>42612724</v>
      </c>
      <c r="G109" s="80">
        <v>42672932</v>
      </c>
      <c r="H109" s="80" t="s">
        <v>576</v>
      </c>
      <c r="I109" s="80" t="s">
        <v>575</v>
      </c>
      <c r="J109" s="80" t="s">
        <v>553</v>
      </c>
      <c r="K109" s="80" t="s">
        <v>549</v>
      </c>
      <c r="L109" s="80" t="s">
        <v>549</v>
      </c>
      <c r="M109" s="80" t="s">
        <v>547</v>
      </c>
      <c r="N109" s="80" t="s">
        <v>547</v>
      </c>
      <c r="O109" s="80" t="s">
        <v>547</v>
      </c>
      <c r="P109" s="80" t="s">
        <v>549</v>
      </c>
      <c r="Q109" s="80" t="s">
        <v>547</v>
      </c>
      <c r="R109" s="80" t="s">
        <v>549</v>
      </c>
    </row>
    <row r="110" spans="1:18" ht="15.75" customHeight="1">
      <c r="A110" s="80" t="s">
        <v>447</v>
      </c>
      <c r="B110" s="80">
        <v>61128340</v>
      </c>
      <c r="C110" s="80">
        <v>61231967</v>
      </c>
      <c r="D110" s="80">
        <v>103628</v>
      </c>
      <c r="E110" s="80" t="s">
        <v>544</v>
      </c>
      <c r="F110" s="80">
        <v>61128340</v>
      </c>
      <c r="G110" s="80">
        <v>61231967</v>
      </c>
      <c r="H110" s="80" t="s">
        <v>545</v>
      </c>
      <c r="I110" s="80" t="s">
        <v>546</v>
      </c>
      <c r="J110" s="80" t="s">
        <v>548</v>
      </c>
      <c r="K110" s="80" t="s">
        <v>553</v>
      </c>
      <c r="L110" s="80" t="s">
        <v>548</v>
      </c>
      <c r="M110" s="80" t="s">
        <v>596</v>
      </c>
      <c r="N110" s="80" t="s">
        <v>588</v>
      </c>
      <c r="O110" s="80" t="s">
        <v>596</v>
      </c>
      <c r="P110" s="80" t="s">
        <v>588</v>
      </c>
      <c r="Q110" s="80" t="s">
        <v>547</v>
      </c>
      <c r="R110" s="80" t="s">
        <v>548</v>
      </c>
    </row>
    <row r="111" spans="1:18" ht="15.75" customHeight="1">
      <c r="A111" s="80" t="s">
        <v>447</v>
      </c>
      <c r="B111" s="80">
        <v>61785368</v>
      </c>
      <c r="C111" s="80">
        <v>62149739</v>
      </c>
      <c r="D111" s="80">
        <v>364372</v>
      </c>
      <c r="E111" s="80" t="s">
        <v>544</v>
      </c>
      <c r="F111" s="80">
        <v>61785368</v>
      </c>
      <c r="G111" s="80">
        <v>62149739</v>
      </c>
      <c r="H111" s="80" t="s">
        <v>545</v>
      </c>
      <c r="I111" s="80" t="s">
        <v>546</v>
      </c>
      <c r="J111" s="80" t="s">
        <v>588</v>
      </c>
      <c r="K111" s="80" t="s">
        <v>553</v>
      </c>
      <c r="L111" s="80" t="s">
        <v>548</v>
      </c>
      <c r="M111" s="80" t="s">
        <v>548</v>
      </c>
      <c r="N111" s="80" t="s">
        <v>548</v>
      </c>
      <c r="O111" s="80" t="s">
        <v>548</v>
      </c>
      <c r="P111" s="80" t="s">
        <v>548</v>
      </c>
      <c r="Q111" s="80" t="s">
        <v>568</v>
      </c>
      <c r="R111" s="80" t="s">
        <v>548</v>
      </c>
    </row>
    <row r="112" spans="1:18" ht="15.75" customHeight="1">
      <c r="A112" s="80" t="s">
        <v>447</v>
      </c>
      <c r="B112" s="80">
        <v>62420001</v>
      </c>
      <c r="C112" s="80">
        <v>62487139</v>
      </c>
      <c r="D112" s="80">
        <v>67139</v>
      </c>
      <c r="E112" s="80" t="s">
        <v>544</v>
      </c>
      <c r="F112" s="80">
        <v>62420001</v>
      </c>
      <c r="G112" s="80">
        <v>62487139</v>
      </c>
      <c r="H112" s="80" t="s">
        <v>550</v>
      </c>
      <c r="I112" s="80" t="s">
        <v>551</v>
      </c>
      <c r="J112" s="80" t="s">
        <v>548</v>
      </c>
      <c r="K112" s="80" t="s">
        <v>569</v>
      </c>
      <c r="L112" s="80" t="s">
        <v>548</v>
      </c>
      <c r="M112" s="80" t="s">
        <v>588</v>
      </c>
      <c r="N112" s="80" t="s">
        <v>548</v>
      </c>
      <c r="O112" s="80" t="s">
        <v>548</v>
      </c>
      <c r="P112" s="80" t="s">
        <v>548</v>
      </c>
      <c r="Q112" s="80" t="s">
        <v>569</v>
      </c>
      <c r="R112" s="80" t="s">
        <v>568</v>
      </c>
    </row>
    <row r="113" spans="1:18" ht="15.75" customHeight="1">
      <c r="A113" s="80" t="s">
        <v>447</v>
      </c>
      <c r="B113" s="80">
        <v>63252862</v>
      </c>
      <c r="C113" s="80">
        <v>63392265</v>
      </c>
      <c r="D113" s="80">
        <v>139404</v>
      </c>
      <c r="E113" s="80" t="s">
        <v>544</v>
      </c>
      <c r="F113" s="80">
        <v>63252862</v>
      </c>
      <c r="G113" s="80">
        <v>63392265</v>
      </c>
      <c r="H113" s="80" t="s">
        <v>545</v>
      </c>
      <c r="I113" s="80" t="s">
        <v>546</v>
      </c>
      <c r="J113" s="80" t="s">
        <v>588</v>
      </c>
      <c r="K113" s="80" t="s">
        <v>596</v>
      </c>
      <c r="L113" s="80" t="s">
        <v>588</v>
      </c>
      <c r="M113" s="80" t="s">
        <v>548</v>
      </c>
      <c r="N113" s="80" t="s">
        <v>588</v>
      </c>
      <c r="O113" s="80" t="s">
        <v>548</v>
      </c>
      <c r="P113" s="80" t="s">
        <v>548</v>
      </c>
      <c r="Q113" s="80" t="s">
        <v>548</v>
      </c>
      <c r="R113" s="80" t="s">
        <v>548</v>
      </c>
    </row>
    <row r="114" spans="1:18" ht="15.75" customHeight="1">
      <c r="A114" s="80" t="s">
        <v>447</v>
      </c>
      <c r="B114" s="80">
        <v>64724183</v>
      </c>
      <c r="C114" s="80">
        <v>65025124</v>
      </c>
      <c r="D114" s="80">
        <v>300942</v>
      </c>
      <c r="E114" s="80" t="s">
        <v>544</v>
      </c>
      <c r="F114" s="80">
        <v>64724183</v>
      </c>
      <c r="G114" s="80">
        <v>65025124</v>
      </c>
      <c r="H114" s="80" t="s">
        <v>545</v>
      </c>
      <c r="I114" s="80" t="s">
        <v>546</v>
      </c>
      <c r="J114" s="80" t="s">
        <v>548</v>
      </c>
      <c r="K114" s="80" t="s">
        <v>548</v>
      </c>
      <c r="L114" s="80" t="s">
        <v>548</v>
      </c>
      <c r="M114" s="80" t="s">
        <v>549</v>
      </c>
      <c r="N114" s="80" t="s">
        <v>549</v>
      </c>
      <c r="O114" s="80" t="s">
        <v>549</v>
      </c>
      <c r="P114" s="80" t="s">
        <v>548</v>
      </c>
      <c r="Q114" s="80" t="s">
        <v>569</v>
      </c>
      <c r="R114" s="80" t="s">
        <v>568</v>
      </c>
    </row>
    <row r="115" spans="1:18" ht="15.75" customHeight="1">
      <c r="A115" s="80" t="s">
        <v>447</v>
      </c>
      <c r="B115" s="80">
        <v>65645191</v>
      </c>
      <c r="C115" s="80">
        <v>66183068</v>
      </c>
      <c r="D115" s="80">
        <v>537878</v>
      </c>
      <c r="E115" s="80" t="s">
        <v>544</v>
      </c>
      <c r="F115" s="80">
        <v>65645191</v>
      </c>
      <c r="G115" s="80">
        <v>66183068</v>
      </c>
      <c r="H115" s="80" t="s">
        <v>545</v>
      </c>
      <c r="I115" s="80" t="s">
        <v>546</v>
      </c>
      <c r="J115" s="80" t="s">
        <v>548</v>
      </c>
      <c r="K115" s="80" t="s">
        <v>548</v>
      </c>
      <c r="L115" s="80" t="s">
        <v>548</v>
      </c>
      <c r="M115" s="80" t="s">
        <v>548</v>
      </c>
      <c r="N115" s="80" t="s">
        <v>548</v>
      </c>
      <c r="O115" s="80" t="s">
        <v>548</v>
      </c>
      <c r="P115" s="80" t="s">
        <v>548</v>
      </c>
      <c r="Q115" s="80" t="s">
        <v>548</v>
      </c>
      <c r="R115" s="80" t="s">
        <v>548</v>
      </c>
    </row>
    <row r="116" spans="1:18" ht="15.75" customHeight="1">
      <c r="A116" s="80" t="s">
        <v>447</v>
      </c>
      <c r="B116" s="80">
        <v>66591387</v>
      </c>
      <c r="C116" s="80">
        <v>67320553</v>
      </c>
      <c r="D116" s="80">
        <v>729167</v>
      </c>
      <c r="E116" s="80" t="s">
        <v>544</v>
      </c>
      <c r="F116" s="80">
        <v>66591387</v>
      </c>
      <c r="G116" s="80">
        <v>67320553</v>
      </c>
      <c r="H116" s="80" t="s">
        <v>545</v>
      </c>
      <c r="I116" s="80" t="s">
        <v>546</v>
      </c>
      <c r="J116" s="80" t="s">
        <v>548</v>
      </c>
      <c r="K116" s="80" t="s">
        <v>549</v>
      </c>
      <c r="L116" s="80" t="s">
        <v>548</v>
      </c>
      <c r="M116" s="80" t="s">
        <v>549</v>
      </c>
      <c r="N116" s="80" t="s">
        <v>549</v>
      </c>
      <c r="O116" s="80" t="s">
        <v>549</v>
      </c>
      <c r="P116" s="80" t="s">
        <v>549</v>
      </c>
      <c r="Q116" s="80" t="s">
        <v>547</v>
      </c>
      <c r="R116" s="80" t="s">
        <v>549</v>
      </c>
    </row>
    <row r="117" spans="1:18" ht="15.75" customHeight="1">
      <c r="A117" s="80" t="s">
        <v>447</v>
      </c>
      <c r="B117" s="80">
        <v>87918874</v>
      </c>
      <c r="C117" s="80">
        <v>88139672</v>
      </c>
      <c r="D117" s="80">
        <v>220799</v>
      </c>
      <c r="E117" s="80" t="s">
        <v>544</v>
      </c>
      <c r="F117" s="80">
        <v>87918874</v>
      </c>
      <c r="G117" s="80">
        <v>88139672</v>
      </c>
      <c r="H117" s="80" t="s">
        <v>545</v>
      </c>
      <c r="I117" s="80" t="s">
        <v>546</v>
      </c>
      <c r="J117" s="80" t="s">
        <v>549</v>
      </c>
      <c r="K117" s="80" t="s">
        <v>548</v>
      </c>
      <c r="L117" s="80" t="s">
        <v>549</v>
      </c>
      <c r="M117" s="80" t="s">
        <v>549</v>
      </c>
      <c r="N117" s="80" t="s">
        <v>549</v>
      </c>
      <c r="O117" s="80" t="s">
        <v>549</v>
      </c>
      <c r="P117" s="80" t="s">
        <v>549</v>
      </c>
      <c r="Q117" s="80" t="s">
        <v>549</v>
      </c>
      <c r="R117" s="80" t="s">
        <v>549</v>
      </c>
    </row>
    <row r="118" spans="1:18" ht="15.75" customHeight="1">
      <c r="A118" s="80" t="s">
        <v>447</v>
      </c>
      <c r="B118" s="80">
        <v>102565089</v>
      </c>
      <c r="C118" s="80">
        <v>102570284</v>
      </c>
      <c r="D118" s="80">
        <v>5196</v>
      </c>
      <c r="E118" s="80" t="s">
        <v>544</v>
      </c>
      <c r="F118" s="80">
        <v>102565838</v>
      </c>
      <c r="G118" s="80">
        <v>102570255</v>
      </c>
      <c r="H118" s="80" t="s">
        <v>578</v>
      </c>
      <c r="I118" s="80" t="s">
        <v>558</v>
      </c>
      <c r="J118" s="80" t="s">
        <v>549</v>
      </c>
      <c r="K118" s="80" t="s">
        <v>549</v>
      </c>
      <c r="L118" s="80" t="s">
        <v>549</v>
      </c>
      <c r="M118" s="80" t="s">
        <v>549</v>
      </c>
      <c r="N118" s="80" t="s">
        <v>549</v>
      </c>
      <c r="O118" s="80" t="s">
        <v>549</v>
      </c>
      <c r="P118" s="80" t="s">
        <v>549</v>
      </c>
      <c r="Q118" s="80" t="s">
        <v>548</v>
      </c>
      <c r="R118" s="80" t="s">
        <v>549</v>
      </c>
    </row>
    <row r="119" spans="1:18" ht="15.75" customHeight="1">
      <c r="A119" s="80" t="s">
        <v>447</v>
      </c>
      <c r="B119" s="80">
        <v>105053366</v>
      </c>
      <c r="C119" s="80">
        <v>105056276</v>
      </c>
      <c r="D119" s="80">
        <v>2911</v>
      </c>
      <c r="E119" s="80" t="s">
        <v>544</v>
      </c>
      <c r="F119" s="80">
        <v>105053366</v>
      </c>
      <c r="G119" s="80">
        <v>105056276</v>
      </c>
      <c r="H119" s="80" t="s">
        <v>557</v>
      </c>
      <c r="I119" s="80" t="s">
        <v>558</v>
      </c>
      <c r="J119" s="80" t="s">
        <v>548</v>
      </c>
      <c r="K119" s="80" t="s">
        <v>548</v>
      </c>
      <c r="L119" s="80" t="s">
        <v>548</v>
      </c>
      <c r="M119" s="80" t="s">
        <v>548</v>
      </c>
      <c r="N119" s="80" t="s">
        <v>548</v>
      </c>
      <c r="O119" s="80" t="s">
        <v>548</v>
      </c>
      <c r="P119" s="80" t="s">
        <v>548</v>
      </c>
      <c r="Q119" s="80" t="s">
        <v>548</v>
      </c>
      <c r="R119" s="80" t="s">
        <v>548</v>
      </c>
    </row>
    <row r="120" spans="1:18" ht="15.75" customHeight="1">
      <c r="A120" s="80" t="s">
        <v>447</v>
      </c>
      <c r="B120" s="80">
        <v>113104588</v>
      </c>
      <c r="C120" s="80">
        <v>113119860</v>
      </c>
      <c r="D120" s="80">
        <v>15273</v>
      </c>
      <c r="E120" s="80" t="s">
        <v>544</v>
      </c>
      <c r="F120" s="80">
        <v>113104588</v>
      </c>
      <c r="G120" s="80">
        <v>113119860</v>
      </c>
      <c r="H120" s="80" t="s">
        <v>550</v>
      </c>
      <c r="I120" s="80" t="s">
        <v>551</v>
      </c>
      <c r="J120" s="80" t="s">
        <v>549</v>
      </c>
      <c r="K120" s="80" t="s">
        <v>549</v>
      </c>
      <c r="L120" s="80" t="s">
        <v>548</v>
      </c>
      <c r="M120" s="80" t="s">
        <v>549</v>
      </c>
      <c r="N120" s="80" t="s">
        <v>549</v>
      </c>
      <c r="O120" s="80" t="s">
        <v>549</v>
      </c>
      <c r="P120" s="80" t="s">
        <v>549</v>
      </c>
      <c r="Q120" s="80" t="s">
        <v>549</v>
      </c>
      <c r="R120" s="80" t="s">
        <v>549</v>
      </c>
    </row>
    <row r="121" spans="1:18" ht="15.75" customHeight="1">
      <c r="A121" s="80" t="s">
        <v>447</v>
      </c>
      <c r="B121" s="80">
        <v>123976373</v>
      </c>
      <c r="C121" s="80">
        <v>123993780</v>
      </c>
      <c r="D121" s="80">
        <v>17408</v>
      </c>
      <c r="E121" s="80" t="s">
        <v>544</v>
      </c>
      <c r="F121" s="80">
        <v>123977744</v>
      </c>
      <c r="G121" s="80">
        <v>123993326</v>
      </c>
      <c r="H121" s="80" t="s">
        <v>597</v>
      </c>
      <c r="I121" s="80" t="s">
        <v>558</v>
      </c>
      <c r="J121" s="80" t="s">
        <v>549</v>
      </c>
      <c r="K121" s="80" t="s">
        <v>548</v>
      </c>
      <c r="L121" s="80" t="s">
        <v>548</v>
      </c>
      <c r="M121" s="80" t="s">
        <v>549</v>
      </c>
      <c r="N121" s="80" t="s">
        <v>549</v>
      </c>
      <c r="O121" s="80" t="s">
        <v>549</v>
      </c>
      <c r="P121" s="80" t="s">
        <v>549</v>
      </c>
      <c r="Q121" s="80" t="s">
        <v>549</v>
      </c>
      <c r="R121" s="80" t="s">
        <v>549</v>
      </c>
    </row>
    <row r="122" spans="1:18" ht="15.75" customHeight="1">
      <c r="A122" s="80" t="s">
        <v>448</v>
      </c>
      <c r="B122" s="80">
        <v>4951216</v>
      </c>
      <c r="C122" s="80">
        <v>5015194</v>
      </c>
      <c r="D122" s="80">
        <v>63979</v>
      </c>
      <c r="E122" s="80" t="s">
        <v>544</v>
      </c>
      <c r="F122" s="80">
        <v>4963342</v>
      </c>
      <c r="G122" s="80">
        <v>5003451</v>
      </c>
      <c r="H122" s="80" t="s">
        <v>576</v>
      </c>
      <c r="I122" s="80" t="s">
        <v>598</v>
      </c>
      <c r="J122" s="80" t="s">
        <v>549</v>
      </c>
      <c r="K122" s="80" t="s">
        <v>549</v>
      </c>
      <c r="L122" s="80" t="s">
        <v>549</v>
      </c>
      <c r="M122" s="80" t="s">
        <v>549</v>
      </c>
      <c r="N122" s="80" t="s">
        <v>548</v>
      </c>
      <c r="O122" s="80" t="s">
        <v>548</v>
      </c>
      <c r="P122" s="80" t="s">
        <v>549</v>
      </c>
      <c r="Q122" s="80" t="s">
        <v>549</v>
      </c>
      <c r="R122" s="80" t="s">
        <v>549</v>
      </c>
    </row>
    <row r="123" spans="1:18" ht="15.75" customHeight="1">
      <c r="A123" s="80" t="s">
        <v>448</v>
      </c>
      <c r="B123" s="80">
        <v>13062995</v>
      </c>
      <c r="C123" s="80">
        <v>13063282</v>
      </c>
      <c r="D123" s="80">
        <v>288</v>
      </c>
      <c r="E123" s="80" t="s">
        <v>544</v>
      </c>
      <c r="F123" s="80">
        <v>13063000</v>
      </c>
      <c r="G123" s="80">
        <v>13063272</v>
      </c>
      <c r="H123" s="80" t="s">
        <v>565</v>
      </c>
      <c r="I123" s="80" t="s">
        <v>558</v>
      </c>
      <c r="J123" s="80" t="s">
        <v>549</v>
      </c>
      <c r="K123" s="80" t="s">
        <v>549</v>
      </c>
      <c r="L123" s="80" t="s">
        <v>548</v>
      </c>
      <c r="M123" s="80" t="s">
        <v>549</v>
      </c>
      <c r="N123" s="80" t="s">
        <v>549</v>
      </c>
      <c r="O123" s="80" t="s">
        <v>548</v>
      </c>
      <c r="P123" s="80" t="s">
        <v>549</v>
      </c>
      <c r="Q123" s="80" t="s">
        <v>549</v>
      </c>
      <c r="R123" s="80" t="s">
        <v>553</v>
      </c>
    </row>
    <row r="124" spans="1:18" ht="15.75" customHeight="1">
      <c r="A124" s="80" t="s">
        <v>448</v>
      </c>
      <c r="B124" s="80">
        <v>37103754</v>
      </c>
      <c r="C124" s="80">
        <v>37113528</v>
      </c>
      <c r="D124" s="80">
        <v>9775</v>
      </c>
      <c r="E124" s="80" t="s">
        <v>544</v>
      </c>
      <c r="F124" s="80">
        <v>37103754</v>
      </c>
      <c r="G124" s="80">
        <v>37113528</v>
      </c>
      <c r="H124" s="80" t="s">
        <v>597</v>
      </c>
      <c r="I124" s="80" t="s">
        <v>558</v>
      </c>
      <c r="J124" s="80" t="s">
        <v>548</v>
      </c>
      <c r="K124" s="80" t="s">
        <v>549</v>
      </c>
      <c r="L124" s="80" t="s">
        <v>549</v>
      </c>
      <c r="M124" s="80" t="s">
        <v>548</v>
      </c>
      <c r="N124" s="80" t="s">
        <v>548</v>
      </c>
      <c r="O124" s="80" t="s">
        <v>549</v>
      </c>
      <c r="P124" s="80" t="s">
        <v>548</v>
      </c>
      <c r="Q124" s="80" t="s">
        <v>548</v>
      </c>
      <c r="R124" s="80" t="s">
        <v>549</v>
      </c>
    </row>
    <row r="125" spans="1:18" ht="15.75" customHeight="1">
      <c r="A125" s="80" t="s">
        <v>448</v>
      </c>
      <c r="B125" s="80">
        <v>46372318</v>
      </c>
      <c r="C125" s="80">
        <v>47419392</v>
      </c>
      <c r="D125" s="80">
        <v>1047075</v>
      </c>
      <c r="E125" s="80" t="s">
        <v>544</v>
      </c>
      <c r="F125" s="80">
        <v>46372318</v>
      </c>
      <c r="G125" s="80">
        <v>47419392</v>
      </c>
      <c r="H125" s="80" t="s">
        <v>560</v>
      </c>
      <c r="I125" s="80" t="s">
        <v>558</v>
      </c>
      <c r="J125" s="80" t="s">
        <v>549</v>
      </c>
      <c r="K125" s="80" t="s">
        <v>549</v>
      </c>
      <c r="L125" s="80" t="s">
        <v>549</v>
      </c>
      <c r="M125" s="80" t="s">
        <v>549</v>
      </c>
      <c r="N125" s="80" t="s">
        <v>549</v>
      </c>
      <c r="O125" s="80" t="s">
        <v>549</v>
      </c>
      <c r="P125" s="80" t="s">
        <v>548</v>
      </c>
      <c r="Q125" s="80" t="s">
        <v>549</v>
      </c>
      <c r="R125" s="80" t="s">
        <v>548</v>
      </c>
    </row>
    <row r="126" spans="1:18" ht="15.75" customHeight="1">
      <c r="A126" s="80" t="s">
        <v>448</v>
      </c>
      <c r="B126" s="80">
        <v>47467226</v>
      </c>
      <c r="C126" s="80">
        <v>47780369</v>
      </c>
      <c r="D126" s="80">
        <v>313144</v>
      </c>
      <c r="E126" s="80" t="s">
        <v>544</v>
      </c>
      <c r="F126" s="80">
        <v>47467226</v>
      </c>
      <c r="G126" s="80">
        <v>47780369</v>
      </c>
      <c r="H126" s="80" t="s">
        <v>561</v>
      </c>
      <c r="I126" s="80" t="s">
        <v>598</v>
      </c>
      <c r="J126" s="80" t="s">
        <v>549</v>
      </c>
      <c r="K126" s="80" t="s">
        <v>549</v>
      </c>
      <c r="L126" s="80" t="s">
        <v>549</v>
      </c>
      <c r="M126" s="80" t="s">
        <v>588</v>
      </c>
      <c r="N126" s="80" t="s">
        <v>548</v>
      </c>
      <c r="O126" s="80" t="s">
        <v>588</v>
      </c>
      <c r="P126" s="80" t="s">
        <v>548</v>
      </c>
      <c r="Q126" s="80" t="s">
        <v>548</v>
      </c>
      <c r="R126" s="80" t="s">
        <v>549</v>
      </c>
    </row>
    <row r="127" spans="1:18" ht="15.75" customHeight="1">
      <c r="A127" s="80" t="s">
        <v>448</v>
      </c>
      <c r="B127" s="80">
        <v>50751431</v>
      </c>
      <c r="C127" s="80">
        <v>50776265</v>
      </c>
      <c r="D127" s="80">
        <v>24835</v>
      </c>
      <c r="E127" s="80" t="s">
        <v>544</v>
      </c>
      <c r="F127" s="80">
        <v>50751431</v>
      </c>
      <c r="G127" s="80">
        <v>50776265</v>
      </c>
      <c r="H127" s="80" t="s">
        <v>545</v>
      </c>
      <c r="I127" s="80" t="s">
        <v>546</v>
      </c>
      <c r="J127" s="80" t="s">
        <v>548</v>
      </c>
      <c r="K127" s="80" t="s">
        <v>549</v>
      </c>
      <c r="L127" s="80" t="s">
        <v>549</v>
      </c>
      <c r="M127" s="80" t="s">
        <v>549</v>
      </c>
      <c r="N127" s="80" t="s">
        <v>548</v>
      </c>
      <c r="O127" s="80" t="s">
        <v>549</v>
      </c>
      <c r="P127" s="80" t="s">
        <v>549</v>
      </c>
      <c r="Q127" s="80" t="s">
        <v>549</v>
      </c>
      <c r="R127" s="80" t="s">
        <v>549</v>
      </c>
    </row>
    <row r="128" spans="1:18" ht="15.75" customHeight="1">
      <c r="A128" s="80" t="s">
        <v>448</v>
      </c>
      <c r="B128" s="80">
        <v>55004681</v>
      </c>
      <c r="C128" s="80">
        <v>55014759</v>
      </c>
      <c r="D128" s="80">
        <v>10079</v>
      </c>
      <c r="E128" s="80" t="s">
        <v>544</v>
      </c>
      <c r="F128" s="80">
        <v>55007429</v>
      </c>
      <c r="G128" s="80">
        <v>55013388</v>
      </c>
      <c r="H128" s="80" t="s">
        <v>587</v>
      </c>
      <c r="I128" s="80" t="s">
        <v>558</v>
      </c>
      <c r="J128" s="80" t="s">
        <v>548</v>
      </c>
      <c r="K128" s="80" t="s">
        <v>548</v>
      </c>
      <c r="L128" s="80" t="s">
        <v>553</v>
      </c>
      <c r="M128" s="80" t="s">
        <v>549</v>
      </c>
      <c r="N128" s="80" t="s">
        <v>549</v>
      </c>
      <c r="O128" s="80" t="s">
        <v>549</v>
      </c>
      <c r="P128" s="80" t="s">
        <v>549</v>
      </c>
      <c r="Q128" s="80" t="s">
        <v>549</v>
      </c>
      <c r="R128" s="80" t="s">
        <v>549</v>
      </c>
    </row>
    <row r="129" spans="1:18" ht="15.75" customHeight="1">
      <c r="A129" s="80" t="s">
        <v>448</v>
      </c>
      <c r="B129" s="80">
        <v>57497898</v>
      </c>
      <c r="C129" s="80">
        <v>57498223</v>
      </c>
      <c r="D129" s="80">
        <v>326</v>
      </c>
      <c r="E129" s="80" t="s">
        <v>544</v>
      </c>
      <c r="F129" s="80">
        <v>57497898</v>
      </c>
      <c r="G129" s="80">
        <v>57498195</v>
      </c>
      <c r="H129" s="80" t="s">
        <v>565</v>
      </c>
      <c r="I129" s="80" t="s">
        <v>558</v>
      </c>
      <c r="J129" s="80" t="s">
        <v>549</v>
      </c>
      <c r="K129" s="80" t="s">
        <v>549</v>
      </c>
      <c r="L129" s="80" t="s">
        <v>553</v>
      </c>
      <c r="M129" s="80" t="s">
        <v>549</v>
      </c>
      <c r="N129" s="80" t="s">
        <v>549</v>
      </c>
      <c r="O129" s="80" t="s">
        <v>553</v>
      </c>
      <c r="P129" s="80" t="s">
        <v>549</v>
      </c>
      <c r="Q129" s="80" t="s">
        <v>549</v>
      </c>
      <c r="R129" s="80" t="s">
        <v>553</v>
      </c>
    </row>
    <row r="130" spans="1:18" ht="15.75" customHeight="1">
      <c r="A130" s="80" t="s">
        <v>448</v>
      </c>
      <c r="B130" s="80">
        <v>65463858</v>
      </c>
      <c r="C130" s="80">
        <v>65475868</v>
      </c>
      <c r="D130" s="80">
        <v>12011</v>
      </c>
      <c r="E130" s="80" t="s">
        <v>544</v>
      </c>
      <c r="F130" s="80">
        <v>65465126</v>
      </c>
      <c r="G130" s="80">
        <v>65473910</v>
      </c>
      <c r="H130" s="80" t="s">
        <v>599</v>
      </c>
      <c r="I130" s="80" t="s">
        <v>558</v>
      </c>
      <c r="J130" s="80" t="s">
        <v>549</v>
      </c>
      <c r="K130" s="80" t="s">
        <v>549</v>
      </c>
      <c r="L130" s="80" t="s">
        <v>549</v>
      </c>
      <c r="M130" s="80" t="s">
        <v>549</v>
      </c>
      <c r="N130" s="80" t="s">
        <v>549</v>
      </c>
      <c r="O130" s="80" t="s">
        <v>549</v>
      </c>
      <c r="P130" s="80" t="s">
        <v>549</v>
      </c>
      <c r="Q130" s="80" t="s">
        <v>548</v>
      </c>
      <c r="R130" s="80" t="s">
        <v>549</v>
      </c>
    </row>
    <row r="131" spans="1:18" ht="15.75" customHeight="1">
      <c r="A131" s="80" t="s">
        <v>448</v>
      </c>
      <c r="B131" s="80">
        <v>87238107</v>
      </c>
      <c r="C131" s="80">
        <v>87298830</v>
      </c>
      <c r="D131" s="80">
        <v>60724</v>
      </c>
      <c r="E131" s="80" t="s">
        <v>544</v>
      </c>
      <c r="F131" s="80">
        <v>87238107</v>
      </c>
      <c r="G131" s="80">
        <v>87298830</v>
      </c>
      <c r="H131" s="80" t="s">
        <v>545</v>
      </c>
      <c r="I131" s="80" t="s">
        <v>546</v>
      </c>
      <c r="J131" s="80" t="s">
        <v>549</v>
      </c>
      <c r="K131" s="80" t="s">
        <v>548</v>
      </c>
      <c r="L131" s="80" t="s">
        <v>548</v>
      </c>
      <c r="M131" s="80" t="s">
        <v>549</v>
      </c>
      <c r="N131" s="80" t="s">
        <v>549</v>
      </c>
      <c r="O131" s="80" t="s">
        <v>549</v>
      </c>
      <c r="P131" s="80" t="s">
        <v>548</v>
      </c>
      <c r="Q131" s="80" t="s">
        <v>548</v>
      </c>
      <c r="R131" s="80" t="s">
        <v>548</v>
      </c>
    </row>
    <row r="132" spans="1:18" ht="15.75" customHeight="1">
      <c r="A132" s="80" t="s">
        <v>448</v>
      </c>
      <c r="B132" s="80">
        <v>91442190</v>
      </c>
      <c r="C132" s="80">
        <v>91447412</v>
      </c>
      <c r="D132" s="80">
        <v>5223</v>
      </c>
      <c r="E132" s="80" t="s">
        <v>544</v>
      </c>
      <c r="F132" s="80">
        <v>91442190</v>
      </c>
      <c r="G132" s="80">
        <v>91447412</v>
      </c>
      <c r="H132" s="80" t="s">
        <v>564</v>
      </c>
      <c r="I132" s="80" t="s">
        <v>551</v>
      </c>
      <c r="J132" s="80" t="s">
        <v>553</v>
      </c>
      <c r="K132" s="80" t="s">
        <v>548</v>
      </c>
      <c r="L132" s="80" t="s">
        <v>553</v>
      </c>
      <c r="M132" s="80" t="s">
        <v>553</v>
      </c>
      <c r="N132" s="80" t="s">
        <v>553</v>
      </c>
      <c r="O132" s="80" t="s">
        <v>553</v>
      </c>
      <c r="P132" s="80" t="s">
        <v>553</v>
      </c>
      <c r="Q132" s="80" t="s">
        <v>548</v>
      </c>
      <c r="R132" s="80" t="s">
        <v>553</v>
      </c>
    </row>
    <row r="133" spans="1:18" ht="15.75" customHeight="1">
      <c r="A133" s="80" t="s">
        <v>448</v>
      </c>
      <c r="B133" s="80">
        <v>98733702</v>
      </c>
      <c r="C133" s="80">
        <v>98735970</v>
      </c>
      <c r="D133" s="80">
        <v>2269</v>
      </c>
      <c r="E133" s="80" t="s">
        <v>544</v>
      </c>
      <c r="F133" s="80">
        <v>98733702</v>
      </c>
      <c r="G133" s="80">
        <v>98735970</v>
      </c>
      <c r="H133" s="80" t="s">
        <v>564</v>
      </c>
      <c r="I133" s="80" t="s">
        <v>551</v>
      </c>
      <c r="J133" s="80" t="s">
        <v>548</v>
      </c>
      <c r="K133" s="80" t="s">
        <v>549</v>
      </c>
      <c r="L133" s="80" t="s">
        <v>549</v>
      </c>
      <c r="M133" s="80" t="s">
        <v>549</v>
      </c>
      <c r="N133" s="80" t="s">
        <v>549</v>
      </c>
      <c r="O133" s="80" t="s">
        <v>549</v>
      </c>
      <c r="P133" s="80" t="s">
        <v>549</v>
      </c>
      <c r="Q133" s="80" t="s">
        <v>549</v>
      </c>
      <c r="R133" s="80" t="s">
        <v>549</v>
      </c>
    </row>
    <row r="134" spans="1:18" ht="15.75" customHeight="1">
      <c r="A134" s="80" t="s">
        <v>449</v>
      </c>
      <c r="B134" s="80">
        <v>4274130</v>
      </c>
      <c r="C134" s="80">
        <v>4292550</v>
      </c>
      <c r="D134" s="80">
        <v>18421</v>
      </c>
      <c r="E134" s="80" t="s">
        <v>544</v>
      </c>
      <c r="F134" s="80">
        <v>4274130</v>
      </c>
      <c r="G134" s="80">
        <v>4292550</v>
      </c>
      <c r="H134" s="80" t="s">
        <v>576</v>
      </c>
      <c r="I134" s="80" t="s">
        <v>600</v>
      </c>
      <c r="J134" s="80" t="s">
        <v>548</v>
      </c>
      <c r="K134" s="80" t="s">
        <v>594</v>
      </c>
      <c r="L134" s="80" t="s">
        <v>568</v>
      </c>
      <c r="M134" s="80" t="s">
        <v>553</v>
      </c>
      <c r="N134" s="80" t="s">
        <v>553</v>
      </c>
      <c r="O134" s="80" t="s">
        <v>548</v>
      </c>
      <c r="P134" s="80" t="s">
        <v>548</v>
      </c>
      <c r="Q134" s="80" t="s">
        <v>588</v>
      </c>
      <c r="R134" s="80" t="s">
        <v>590</v>
      </c>
    </row>
    <row r="135" spans="1:18" ht="15.75" customHeight="1">
      <c r="A135" s="80" t="s">
        <v>449</v>
      </c>
      <c r="B135" s="80">
        <v>36309611</v>
      </c>
      <c r="C135" s="80">
        <v>36309951</v>
      </c>
      <c r="D135" s="80">
        <v>341</v>
      </c>
      <c r="E135" s="80" t="s">
        <v>544</v>
      </c>
      <c r="F135" s="80">
        <v>36309611</v>
      </c>
      <c r="G135" s="80">
        <v>36309951</v>
      </c>
      <c r="H135" s="80" t="s">
        <v>554</v>
      </c>
      <c r="I135" s="80" t="s">
        <v>551</v>
      </c>
      <c r="J135" s="80" t="s">
        <v>548</v>
      </c>
      <c r="K135" s="80" t="s">
        <v>548</v>
      </c>
      <c r="L135" s="80" t="s">
        <v>549</v>
      </c>
      <c r="M135" s="80" t="s">
        <v>548</v>
      </c>
      <c r="N135" s="80" t="s">
        <v>548</v>
      </c>
      <c r="O135" s="80" t="s">
        <v>548</v>
      </c>
      <c r="P135" s="80" t="s">
        <v>548</v>
      </c>
      <c r="Q135" s="80" t="s">
        <v>548</v>
      </c>
      <c r="R135" s="80" t="s">
        <v>548</v>
      </c>
    </row>
    <row r="136" spans="1:18" ht="15.75" customHeight="1">
      <c r="A136" s="80" t="s">
        <v>449</v>
      </c>
      <c r="B136" s="80">
        <v>48880467</v>
      </c>
      <c r="C136" s="80">
        <v>48899971</v>
      </c>
      <c r="D136" s="80">
        <v>19505</v>
      </c>
      <c r="E136" s="80" t="s">
        <v>544</v>
      </c>
      <c r="F136" s="80">
        <v>48880467</v>
      </c>
      <c r="G136" s="80">
        <v>48899971</v>
      </c>
      <c r="H136" s="80" t="s">
        <v>550</v>
      </c>
      <c r="I136" s="80" t="s">
        <v>551</v>
      </c>
      <c r="J136" s="80" t="s">
        <v>549</v>
      </c>
      <c r="K136" s="80" t="s">
        <v>549</v>
      </c>
      <c r="L136" s="80" t="s">
        <v>548</v>
      </c>
      <c r="M136" s="80" t="s">
        <v>549</v>
      </c>
      <c r="N136" s="80" t="s">
        <v>548</v>
      </c>
      <c r="O136" s="80" t="s">
        <v>549</v>
      </c>
      <c r="P136" s="80" t="s">
        <v>548</v>
      </c>
      <c r="Q136" s="80" t="s">
        <v>553</v>
      </c>
      <c r="R136" s="80" t="s">
        <v>548</v>
      </c>
    </row>
    <row r="137" spans="1:18" ht="15.75" customHeight="1">
      <c r="A137" s="80" t="s">
        <v>449</v>
      </c>
      <c r="B137" s="80">
        <v>50132556</v>
      </c>
      <c r="C137" s="80">
        <v>50347138</v>
      </c>
      <c r="D137" s="80">
        <v>214583</v>
      </c>
      <c r="E137" s="80" t="s">
        <v>544</v>
      </c>
      <c r="F137" s="80">
        <v>50132879</v>
      </c>
      <c r="G137" s="80">
        <v>50347138</v>
      </c>
      <c r="H137" s="80" t="s">
        <v>561</v>
      </c>
      <c r="I137" s="80" t="s">
        <v>558</v>
      </c>
      <c r="J137" s="80" t="s">
        <v>553</v>
      </c>
      <c r="K137" s="80" t="s">
        <v>549</v>
      </c>
      <c r="L137" s="80" t="s">
        <v>549</v>
      </c>
      <c r="M137" s="80" t="s">
        <v>549</v>
      </c>
      <c r="N137" s="80" t="s">
        <v>549</v>
      </c>
      <c r="O137" s="80" t="s">
        <v>549</v>
      </c>
      <c r="P137" s="80" t="s">
        <v>549</v>
      </c>
      <c r="Q137" s="80" t="s">
        <v>549</v>
      </c>
      <c r="R137" s="80" t="s">
        <v>549</v>
      </c>
    </row>
    <row r="138" spans="1:18" ht="15.75" customHeight="1">
      <c r="A138" s="80" t="s">
        <v>449</v>
      </c>
      <c r="B138" s="80">
        <v>62094890</v>
      </c>
      <c r="C138" s="80">
        <v>62101552</v>
      </c>
      <c r="D138" s="80">
        <v>6663</v>
      </c>
      <c r="E138" s="80" t="s">
        <v>544</v>
      </c>
      <c r="F138" s="80">
        <v>62094890</v>
      </c>
      <c r="G138" s="80">
        <v>62101552</v>
      </c>
      <c r="H138" s="80" t="s">
        <v>564</v>
      </c>
      <c r="I138" s="80" t="s">
        <v>551</v>
      </c>
      <c r="J138" s="80" t="s">
        <v>548</v>
      </c>
      <c r="K138" s="80" t="s">
        <v>549</v>
      </c>
      <c r="L138" s="80" t="s">
        <v>548</v>
      </c>
      <c r="M138" s="80" t="s">
        <v>553</v>
      </c>
      <c r="N138" s="80" t="s">
        <v>548</v>
      </c>
      <c r="O138" s="80" t="s">
        <v>548</v>
      </c>
      <c r="P138" s="80" t="s">
        <v>548</v>
      </c>
      <c r="Q138" s="80" t="s">
        <v>549</v>
      </c>
      <c r="R138" s="80" t="s">
        <v>548</v>
      </c>
    </row>
    <row r="139" spans="1:18" ht="15.75" customHeight="1">
      <c r="A139" s="80" t="s">
        <v>449</v>
      </c>
      <c r="B139" s="80">
        <v>66250101</v>
      </c>
      <c r="C139" s="80">
        <v>66253619</v>
      </c>
      <c r="D139" s="80">
        <v>3519</v>
      </c>
      <c r="E139" s="80" t="s">
        <v>544</v>
      </c>
      <c r="F139" s="80">
        <v>66250101</v>
      </c>
      <c r="G139" s="80">
        <v>66253619</v>
      </c>
      <c r="H139" s="80" t="s">
        <v>557</v>
      </c>
      <c r="I139" s="80" t="s">
        <v>558</v>
      </c>
      <c r="J139" s="80" t="s">
        <v>549</v>
      </c>
      <c r="K139" s="80" t="s">
        <v>549</v>
      </c>
      <c r="L139" s="80" t="s">
        <v>549</v>
      </c>
      <c r="M139" s="80" t="s">
        <v>549</v>
      </c>
      <c r="N139" s="80" t="s">
        <v>548</v>
      </c>
      <c r="O139" s="80" t="s">
        <v>549</v>
      </c>
      <c r="P139" s="80" t="s">
        <v>549</v>
      </c>
      <c r="Q139" s="80" t="s">
        <v>549</v>
      </c>
      <c r="R139" s="80" t="s">
        <v>549</v>
      </c>
    </row>
    <row r="140" spans="1:18" ht="15.75" customHeight="1">
      <c r="A140" s="80" t="s">
        <v>449</v>
      </c>
      <c r="B140" s="80">
        <v>89744798</v>
      </c>
      <c r="C140" s="80">
        <v>90095507</v>
      </c>
      <c r="D140" s="80">
        <v>350710</v>
      </c>
      <c r="E140" s="80" t="s">
        <v>544</v>
      </c>
      <c r="F140" s="80">
        <v>89791414</v>
      </c>
      <c r="G140" s="80">
        <v>90024201</v>
      </c>
      <c r="H140" s="80" t="s">
        <v>601</v>
      </c>
      <c r="I140" s="80" t="s">
        <v>556</v>
      </c>
      <c r="J140" s="80" t="s">
        <v>548</v>
      </c>
      <c r="K140" s="80" t="s">
        <v>548</v>
      </c>
      <c r="L140" s="80" t="s">
        <v>548</v>
      </c>
      <c r="M140" s="80" t="s">
        <v>548</v>
      </c>
      <c r="N140" s="80" t="s">
        <v>548</v>
      </c>
      <c r="O140" s="80" t="s">
        <v>548</v>
      </c>
      <c r="P140" s="80" t="s">
        <v>548</v>
      </c>
      <c r="Q140" s="80" t="s">
        <v>548</v>
      </c>
      <c r="R140" s="80" t="s">
        <v>548</v>
      </c>
    </row>
    <row r="141" spans="1:18" ht="15.75" customHeight="1">
      <c r="A141" s="80" t="s">
        <v>450</v>
      </c>
      <c r="B141" s="80">
        <v>12391025</v>
      </c>
      <c r="C141" s="80">
        <v>12394627</v>
      </c>
      <c r="D141" s="80">
        <v>3603</v>
      </c>
      <c r="E141" s="80" t="s">
        <v>544</v>
      </c>
      <c r="F141" s="80">
        <v>12391851</v>
      </c>
      <c r="G141" s="80">
        <v>12394020</v>
      </c>
      <c r="H141" s="80" t="s">
        <v>577</v>
      </c>
      <c r="I141" s="80" t="s">
        <v>558</v>
      </c>
      <c r="J141" s="80" t="s">
        <v>548</v>
      </c>
      <c r="K141" s="80" t="s">
        <v>553</v>
      </c>
      <c r="L141" s="80" t="s">
        <v>553</v>
      </c>
      <c r="M141" s="80" t="s">
        <v>548</v>
      </c>
      <c r="N141" s="80" t="s">
        <v>553</v>
      </c>
      <c r="O141" s="80" t="s">
        <v>553</v>
      </c>
      <c r="P141" s="80" t="s">
        <v>548</v>
      </c>
      <c r="Q141" s="80" t="s">
        <v>559</v>
      </c>
      <c r="R141" s="80" t="s">
        <v>553</v>
      </c>
    </row>
    <row r="142" spans="1:18" ht="15.75" customHeight="1">
      <c r="A142" s="80" t="s">
        <v>450</v>
      </c>
      <c r="B142" s="80">
        <v>13389468</v>
      </c>
      <c r="C142" s="80">
        <v>13398643</v>
      </c>
      <c r="D142" s="80">
        <v>9176</v>
      </c>
      <c r="E142" s="80" t="s">
        <v>544</v>
      </c>
      <c r="F142" s="80">
        <v>13389468</v>
      </c>
      <c r="G142" s="80">
        <v>13398643</v>
      </c>
      <c r="H142" s="80" t="s">
        <v>550</v>
      </c>
      <c r="I142" s="80" t="s">
        <v>551</v>
      </c>
      <c r="J142" s="80" t="s">
        <v>549</v>
      </c>
      <c r="K142" s="80" t="s">
        <v>549</v>
      </c>
      <c r="L142" s="80" t="s">
        <v>549</v>
      </c>
      <c r="M142" s="80" t="s">
        <v>549</v>
      </c>
      <c r="N142" s="80" t="s">
        <v>549</v>
      </c>
      <c r="O142" s="80" t="s">
        <v>549</v>
      </c>
      <c r="P142" s="80" t="s">
        <v>549</v>
      </c>
      <c r="Q142" s="80" t="s">
        <v>549</v>
      </c>
      <c r="R142" s="80" t="s">
        <v>548</v>
      </c>
    </row>
    <row r="143" spans="1:18" ht="15.75" customHeight="1">
      <c r="A143" s="80" t="s">
        <v>450</v>
      </c>
      <c r="B143" s="80">
        <v>39466254</v>
      </c>
      <c r="C143" s="80">
        <v>39466531</v>
      </c>
      <c r="D143" s="80">
        <v>278</v>
      </c>
      <c r="E143" s="80" t="s">
        <v>544</v>
      </c>
      <c r="F143" s="80">
        <v>39466290</v>
      </c>
      <c r="G143" s="80">
        <v>39466514</v>
      </c>
      <c r="H143" s="80" t="s">
        <v>565</v>
      </c>
      <c r="I143" s="80" t="s">
        <v>558</v>
      </c>
      <c r="J143" s="80" t="s">
        <v>549</v>
      </c>
      <c r="K143" s="80" t="s">
        <v>549</v>
      </c>
      <c r="L143" s="80" t="s">
        <v>549</v>
      </c>
      <c r="M143" s="80" t="s">
        <v>552</v>
      </c>
      <c r="N143" s="80" t="s">
        <v>549</v>
      </c>
      <c r="O143" s="80" t="s">
        <v>548</v>
      </c>
      <c r="P143" s="80" t="s">
        <v>552</v>
      </c>
      <c r="Q143" s="80" t="s">
        <v>549</v>
      </c>
      <c r="R143" s="80" t="s">
        <v>549</v>
      </c>
    </row>
    <row r="144" spans="1:18" ht="15.75" customHeight="1">
      <c r="A144" s="80" t="s">
        <v>450</v>
      </c>
      <c r="B144" s="80">
        <v>46896485</v>
      </c>
      <c r="C144" s="80">
        <v>46916160</v>
      </c>
      <c r="D144" s="80">
        <v>19676</v>
      </c>
      <c r="E144" s="80" t="s">
        <v>544</v>
      </c>
      <c r="F144" s="80">
        <v>46896525</v>
      </c>
      <c r="G144" s="80">
        <v>46916007</v>
      </c>
      <c r="H144" s="80" t="s">
        <v>602</v>
      </c>
      <c r="I144" s="80" t="s">
        <v>558</v>
      </c>
      <c r="J144" s="80" t="s">
        <v>549</v>
      </c>
      <c r="K144" s="80" t="s">
        <v>549</v>
      </c>
      <c r="L144" s="80" t="s">
        <v>549</v>
      </c>
      <c r="M144" s="80" t="s">
        <v>549</v>
      </c>
      <c r="N144" s="80" t="s">
        <v>548</v>
      </c>
      <c r="O144" s="80" t="s">
        <v>549</v>
      </c>
      <c r="P144" s="80" t="s">
        <v>549</v>
      </c>
      <c r="Q144" s="80" t="s">
        <v>549</v>
      </c>
      <c r="R144" s="80" t="s">
        <v>549</v>
      </c>
    </row>
    <row r="145" spans="1:18" ht="15.75" customHeight="1">
      <c r="A145" s="80" t="s">
        <v>450</v>
      </c>
      <c r="B145" s="80">
        <v>49788783</v>
      </c>
      <c r="C145" s="80">
        <v>49789348</v>
      </c>
      <c r="D145" s="80">
        <v>566</v>
      </c>
      <c r="E145" s="80" t="s">
        <v>544</v>
      </c>
      <c r="F145" s="80">
        <v>49788829</v>
      </c>
      <c r="G145" s="80">
        <v>49789146</v>
      </c>
      <c r="H145" s="80" t="s">
        <v>565</v>
      </c>
      <c r="I145" s="80" t="s">
        <v>558</v>
      </c>
      <c r="J145" s="80" t="s">
        <v>549</v>
      </c>
      <c r="K145" s="80" t="s">
        <v>549</v>
      </c>
      <c r="L145" s="80" t="s">
        <v>549</v>
      </c>
      <c r="M145" s="80" t="s">
        <v>549</v>
      </c>
      <c r="N145" s="80" t="s">
        <v>549</v>
      </c>
      <c r="O145" s="80" t="s">
        <v>548</v>
      </c>
      <c r="P145" s="80" t="s">
        <v>549</v>
      </c>
      <c r="Q145" s="80" t="s">
        <v>549</v>
      </c>
      <c r="R145" s="80" t="s">
        <v>549</v>
      </c>
    </row>
    <row r="146" spans="1:18" ht="15.75" customHeight="1">
      <c r="A146" s="80" t="s">
        <v>450</v>
      </c>
      <c r="B146" s="80">
        <v>65423608</v>
      </c>
      <c r="C146" s="80">
        <v>65426407</v>
      </c>
      <c r="D146" s="80">
        <v>2800</v>
      </c>
      <c r="E146" s="80" t="s">
        <v>544</v>
      </c>
      <c r="F146" s="80">
        <v>65423608</v>
      </c>
      <c r="G146" s="80">
        <v>65426407</v>
      </c>
      <c r="H146" s="80" t="s">
        <v>564</v>
      </c>
      <c r="I146" s="80" t="s">
        <v>551</v>
      </c>
      <c r="J146" s="80" t="s">
        <v>549</v>
      </c>
      <c r="K146" s="80" t="s">
        <v>549</v>
      </c>
      <c r="L146" s="80" t="s">
        <v>549</v>
      </c>
      <c r="M146" s="80" t="s">
        <v>549</v>
      </c>
      <c r="N146" s="80" t="s">
        <v>549</v>
      </c>
      <c r="O146" s="80" t="s">
        <v>548</v>
      </c>
      <c r="P146" s="80" t="s">
        <v>549</v>
      </c>
      <c r="Q146" s="80" t="s">
        <v>549</v>
      </c>
      <c r="R146" s="80" t="s">
        <v>549</v>
      </c>
    </row>
    <row r="147" spans="1:18" ht="15.75" customHeight="1">
      <c r="A147" s="80" t="s">
        <v>450</v>
      </c>
      <c r="B147" s="80">
        <v>71139014</v>
      </c>
      <c r="C147" s="80">
        <v>71139972</v>
      </c>
      <c r="D147" s="80">
        <v>959</v>
      </c>
      <c r="E147" s="80" t="s">
        <v>544</v>
      </c>
      <c r="F147" s="80">
        <v>71139014</v>
      </c>
      <c r="G147" s="80">
        <v>71139972</v>
      </c>
      <c r="H147" s="80" t="s">
        <v>578</v>
      </c>
      <c r="I147" s="80" t="s">
        <v>551</v>
      </c>
      <c r="J147" s="80" t="s">
        <v>549</v>
      </c>
      <c r="K147" s="80" t="s">
        <v>549</v>
      </c>
      <c r="L147" s="80" t="s">
        <v>549</v>
      </c>
      <c r="M147" s="80" t="s">
        <v>548</v>
      </c>
      <c r="N147" s="80" t="s">
        <v>549</v>
      </c>
      <c r="O147" s="80" t="s">
        <v>549</v>
      </c>
      <c r="P147" s="80" t="s">
        <v>549</v>
      </c>
      <c r="Q147" s="80" t="s">
        <v>549</v>
      </c>
      <c r="R147" s="80" t="s">
        <v>549</v>
      </c>
    </row>
    <row r="148" spans="1:18" ht="15.75" customHeight="1">
      <c r="A148" s="80" t="s">
        <v>450</v>
      </c>
      <c r="B148" s="80">
        <v>71314623</v>
      </c>
      <c r="C148" s="80">
        <v>71317616</v>
      </c>
      <c r="D148" s="80">
        <v>2994</v>
      </c>
      <c r="E148" s="80" t="s">
        <v>544</v>
      </c>
      <c r="F148" s="80">
        <v>71314623</v>
      </c>
      <c r="G148" s="80">
        <v>71317616</v>
      </c>
      <c r="H148" s="80" t="s">
        <v>564</v>
      </c>
      <c r="I148" s="80" t="s">
        <v>551</v>
      </c>
      <c r="J148" s="80" t="s">
        <v>549</v>
      </c>
      <c r="K148" s="80" t="s">
        <v>549</v>
      </c>
      <c r="L148" s="80" t="s">
        <v>549</v>
      </c>
      <c r="M148" s="80" t="s">
        <v>549</v>
      </c>
      <c r="N148" s="80" t="s">
        <v>549</v>
      </c>
      <c r="O148" s="80" t="s">
        <v>548</v>
      </c>
      <c r="P148" s="80" t="s">
        <v>549</v>
      </c>
      <c r="Q148" s="80" t="s">
        <v>549</v>
      </c>
      <c r="R148" s="80" t="s">
        <v>549</v>
      </c>
    </row>
    <row r="149" spans="1:18" ht="15.75" customHeight="1">
      <c r="A149" s="80" t="s">
        <v>450</v>
      </c>
      <c r="B149" s="80">
        <v>71541193</v>
      </c>
      <c r="C149" s="80">
        <v>71552738</v>
      </c>
      <c r="D149" s="80">
        <v>11546</v>
      </c>
      <c r="E149" s="80" t="s">
        <v>544</v>
      </c>
      <c r="F149" s="80">
        <v>71546054</v>
      </c>
      <c r="G149" s="80">
        <v>71547817</v>
      </c>
      <c r="H149" s="80" t="s">
        <v>603</v>
      </c>
      <c r="I149" s="80" t="s">
        <v>575</v>
      </c>
      <c r="J149" s="80" t="s">
        <v>549</v>
      </c>
      <c r="K149" s="80" t="s">
        <v>549</v>
      </c>
      <c r="L149" s="80" t="s">
        <v>549</v>
      </c>
      <c r="M149" s="80" t="s">
        <v>549</v>
      </c>
      <c r="N149" s="80" t="s">
        <v>549</v>
      </c>
      <c r="O149" s="80" t="s">
        <v>549</v>
      </c>
      <c r="P149" s="80" t="s">
        <v>553</v>
      </c>
      <c r="Q149" s="80" t="s">
        <v>549</v>
      </c>
      <c r="R149" s="80" t="s">
        <v>549</v>
      </c>
    </row>
    <row r="150" spans="1:18" ht="15.75" customHeight="1">
      <c r="A150" s="80" t="s">
        <v>450</v>
      </c>
      <c r="B150" s="80">
        <v>127905269</v>
      </c>
      <c r="C150" s="80">
        <v>127908444</v>
      </c>
      <c r="D150" s="80">
        <v>3176</v>
      </c>
      <c r="E150" s="80" t="s">
        <v>544</v>
      </c>
      <c r="F150" s="80">
        <v>127905269</v>
      </c>
      <c r="G150" s="80">
        <v>127908444</v>
      </c>
      <c r="H150" s="80" t="s">
        <v>557</v>
      </c>
      <c r="I150" s="80" t="s">
        <v>558</v>
      </c>
      <c r="J150" s="80" t="s">
        <v>548</v>
      </c>
      <c r="K150" s="80" t="s">
        <v>548</v>
      </c>
      <c r="L150" s="80" t="s">
        <v>548</v>
      </c>
      <c r="M150" s="80" t="s">
        <v>548</v>
      </c>
      <c r="N150" s="80" t="s">
        <v>548</v>
      </c>
      <c r="O150" s="80" t="s">
        <v>549</v>
      </c>
      <c r="P150" s="80" t="s">
        <v>549</v>
      </c>
      <c r="Q150" s="80" t="s">
        <v>549</v>
      </c>
      <c r="R150" s="80" t="s">
        <v>549</v>
      </c>
    </row>
    <row r="151" spans="1:18" ht="15.75" customHeight="1">
      <c r="A151" s="80" t="s">
        <v>450</v>
      </c>
      <c r="B151" s="80">
        <v>131652899</v>
      </c>
      <c r="C151" s="80">
        <v>131663807</v>
      </c>
      <c r="D151" s="80">
        <v>10909</v>
      </c>
      <c r="E151" s="80" t="s">
        <v>544</v>
      </c>
      <c r="F151" s="80">
        <v>131652899</v>
      </c>
      <c r="G151" s="80">
        <v>131663807</v>
      </c>
      <c r="H151" s="80" t="s">
        <v>545</v>
      </c>
      <c r="I151" s="80" t="s">
        <v>546</v>
      </c>
      <c r="J151" s="80" t="s">
        <v>548</v>
      </c>
      <c r="K151" s="80" t="s">
        <v>548</v>
      </c>
      <c r="L151" s="80" t="s">
        <v>548</v>
      </c>
      <c r="M151" s="80" t="s">
        <v>548</v>
      </c>
      <c r="N151" s="80" t="s">
        <v>548</v>
      </c>
      <c r="O151" s="80" t="s">
        <v>548</v>
      </c>
      <c r="P151" s="80" t="s">
        <v>548</v>
      </c>
      <c r="Q151" s="80" t="s">
        <v>548</v>
      </c>
      <c r="R151" s="80" t="s">
        <v>548</v>
      </c>
    </row>
    <row r="152" spans="1:18" ht="15.75" customHeight="1">
      <c r="A152" s="80" t="s">
        <v>451</v>
      </c>
      <c r="B152" s="80">
        <v>18215202</v>
      </c>
      <c r="C152" s="80">
        <v>18357590</v>
      </c>
      <c r="D152" s="80">
        <v>142389</v>
      </c>
      <c r="E152" s="80" t="s">
        <v>544</v>
      </c>
      <c r="F152" s="80">
        <v>18215202</v>
      </c>
      <c r="G152" s="80">
        <v>18357590</v>
      </c>
      <c r="H152" s="80" t="s">
        <v>545</v>
      </c>
      <c r="I152" s="80" t="s">
        <v>546</v>
      </c>
      <c r="J152" s="80" t="s">
        <v>590</v>
      </c>
      <c r="K152" s="80" t="s">
        <v>548</v>
      </c>
      <c r="L152" s="80" t="s">
        <v>548</v>
      </c>
      <c r="M152" s="80" t="s">
        <v>568</v>
      </c>
      <c r="N152" s="80" t="s">
        <v>553</v>
      </c>
      <c r="O152" s="80" t="s">
        <v>553</v>
      </c>
      <c r="P152" s="80" t="s">
        <v>553</v>
      </c>
      <c r="Q152" s="80" t="s">
        <v>553</v>
      </c>
      <c r="R152" s="80" t="s">
        <v>553</v>
      </c>
    </row>
    <row r="153" spans="1:18" ht="15.75" customHeight="1">
      <c r="A153" s="80" t="s">
        <v>451</v>
      </c>
      <c r="B153" s="80">
        <v>37314464</v>
      </c>
      <c r="C153" s="80">
        <v>37318514</v>
      </c>
      <c r="D153" s="80">
        <v>4051</v>
      </c>
      <c r="E153" s="80" t="s">
        <v>544</v>
      </c>
      <c r="F153" s="80">
        <v>37314911</v>
      </c>
      <c r="G153" s="80">
        <v>37318147</v>
      </c>
      <c r="H153" s="80" t="s">
        <v>597</v>
      </c>
      <c r="I153" s="80" t="s">
        <v>556</v>
      </c>
      <c r="J153" s="80" t="s">
        <v>549</v>
      </c>
      <c r="K153" s="80" t="s">
        <v>549</v>
      </c>
      <c r="L153" s="80" t="s">
        <v>549</v>
      </c>
      <c r="M153" s="80" t="s">
        <v>549</v>
      </c>
      <c r="N153" s="80" t="s">
        <v>549</v>
      </c>
      <c r="O153" s="80" t="s">
        <v>549</v>
      </c>
      <c r="P153" s="80" t="s">
        <v>549</v>
      </c>
      <c r="Q153" s="80" t="s">
        <v>549</v>
      </c>
      <c r="R153" s="80" t="s">
        <v>548</v>
      </c>
    </row>
    <row r="154" spans="1:18" ht="15.75" customHeight="1">
      <c r="A154" s="80" t="s">
        <v>451</v>
      </c>
      <c r="B154" s="80">
        <v>52215009</v>
      </c>
      <c r="C154" s="80">
        <v>52595850</v>
      </c>
      <c r="D154" s="80">
        <v>380842</v>
      </c>
      <c r="E154" s="80" t="s">
        <v>544</v>
      </c>
      <c r="F154" s="80">
        <v>52261419</v>
      </c>
      <c r="G154" s="80">
        <v>52289912</v>
      </c>
      <c r="H154" s="80" t="s">
        <v>561</v>
      </c>
      <c r="I154" s="80" t="s">
        <v>598</v>
      </c>
      <c r="J154" s="80" t="s">
        <v>549</v>
      </c>
      <c r="K154" s="80" t="s">
        <v>549</v>
      </c>
      <c r="L154" s="80" t="s">
        <v>549</v>
      </c>
      <c r="M154" s="80" t="s">
        <v>549</v>
      </c>
      <c r="N154" s="80" t="s">
        <v>548</v>
      </c>
      <c r="O154" s="80" t="s">
        <v>549</v>
      </c>
      <c r="P154" s="80" t="s">
        <v>549</v>
      </c>
      <c r="Q154" s="80" t="s">
        <v>548</v>
      </c>
      <c r="R154" s="80" t="s">
        <v>549</v>
      </c>
    </row>
    <row r="155" spans="1:18" ht="15.75" customHeight="1">
      <c r="A155" s="80" t="s">
        <v>451</v>
      </c>
      <c r="B155" s="80">
        <v>63716793</v>
      </c>
      <c r="C155" s="80">
        <v>63769525</v>
      </c>
      <c r="D155" s="80">
        <v>52733</v>
      </c>
      <c r="E155" s="80" t="s">
        <v>544</v>
      </c>
      <c r="F155" s="80">
        <v>63727367</v>
      </c>
      <c r="G155" s="80">
        <v>63760841</v>
      </c>
      <c r="H155" s="80" t="s">
        <v>576</v>
      </c>
      <c r="I155" s="80" t="s">
        <v>598</v>
      </c>
      <c r="J155" s="80" t="s">
        <v>549</v>
      </c>
      <c r="K155" s="80" t="s">
        <v>549</v>
      </c>
      <c r="L155" s="80" t="s">
        <v>549</v>
      </c>
      <c r="M155" s="80" t="s">
        <v>549</v>
      </c>
      <c r="N155" s="80" t="s">
        <v>553</v>
      </c>
      <c r="O155" s="80" t="s">
        <v>548</v>
      </c>
      <c r="P155" s="80" t="s">
        <v>548</v>
      </c>
      <c r="Q155" s="80" t="s">
        <v>548</v>
      </c>
      <c r="R155" s="80" t="s">
        <v>549</v>
      </c>
    </row>
    <row r="156" spans="1:18" ht="15.75" customHeight="1">
      <c r="A156" s="80" t="s">
        <v>451</v>
      </c>
      <c r="B156" s="80">
        <v>85728870</v>
      </c>
      <c r="C156" s="80">
        <v>85731234</v>
      </c>
      <c r="D156" s="80">
        <v>2365</v>
      </c>
      <c r="E156" s="80" t="s">
        <v>544</v>
      </c>
      <c r="F156" s="80">
        <v>85728870</v>
      </c>
      <c r="G156" s="80">
        <v>85731234</v>
      </c>
      <c r="H156" s="80" t="s">
        <v>557</v>
      </c>
      <c r="I156" s="80" t="s">
        <v>558</v>
      </c>
      <c r="J156" s="80" t="s">
        <v>548</v>
      </c>
      <c r="K156" s="80" t="s">
        <v>548</v>
      </c>
      <c r="L156" s="80" t="s">
        <v>548</v>
      </c>
      <c r="M156" s="80" t="s">
        <v>548</v>
      </c>
      <c r="N156" s="80" t="s">
        <v>548</v>
      </c>
      <c r="O156" s="80" t="s">
        <v>548</v>
      </c>
      <c r="P156" s="80" t="s">
        <v>548</v>
      </c>
      <c r="Q156" s="80" t="s">
        <v>548</v>
      </c>
      <c r="R156" s="80" t="s">
        <v>548</v>
      </c>
    </row>
    <row r="157" spans="1:18" ht="15.75" customHeight="1">
      <c r="A157" s="80" t="s">
        <v>452</v>
      </c>
      <c r="B157" s="80">
        <v>18601518</v>
      </c>
      <c r="C157" s="80">
        <v>18652308</v>
      </c>
      <c r="D157" s="80">
        <v>50791</v>
      </c>
      <c r="E157" s="80" t="s">
        <v>544</v>
      </c>
      <c r="F157" s="80">
        <v>18601518</v>
      </c>
      <c r="G157" s="80">
        <v>18652308</v>
      </c>
      <c r="H157" s="80" t="s">
        <v>545</v>
      </c>
      <c r="I157" s="80" t="s">
        <v>546</v>
      </c>
      <c r="J157" s="80" t="s">
        <v>549</v>
      </c>
      <c r="K157" s="80" t="s">
        <v>549</v>
      </c>
      <c r="L157" s="80" t="s">
        <v>549</v>
      </c>
      <c r="M157" s="80" t="s">
        <v>549</v>
      </c>
      <c r="N157" s="80" t="s">
        <v>549</v>
      </c>
      <c r="O157" s="80" t="s">
        <v>549</v>
      </c>
      <c r="P157" s="80" t="s">
        <v>548</v>
      </c>
      <c r="Q157" s="80" t="s">
        <v>548</v>
      </c>
      <c r="R157" s="80" t="s">
        <v>548</v>
      </c>
    </row>
    <row r="158" spans="1:18" ht="15.75" customHeight="1">
      <c r="A158" s="80" t="s">
        <v>452</v>
      </c>
      <c r="B158" s="80">
        <v>18652959</v>
      </c>
      <c r="C158" s="80">
        <v>18712327</v>
      </c>
      <c r="D158" s="80">
        <v>59369</v>
      </c>
      <c r="E158" s="80" t="s">
        <v>544</v>
      </c>
      <c r="F158" s="80">
        <v>18652959</v>
      </c>
      <c r="G158" s="80">
        <v>18712327</v>
      </c>
      <c r="H158" s="80" t="s">
        <v>545</v>
      </c>
      <c r="I158" s="80" t="s">
        <v>546</v>
      </c>
      <c r="J158" s="80" t="s">
        <v>548</v>
      </c>
      <c r="K158" s="80" t="s">
        <v>552</v>
      </c>
      <c r="L158" s="80" t="s">
        <v>588</v>
      </c>
      <c r="M158" s="80" t="s">
        <v>568</v>
      </c>
      <c r="N158" s="80" t="s">
        <v>588</v>
      </c>
      <c r="O158" s="80" t="s">
        <v>548</v>
      </c>
      <c r="P158" s="80" t="s">
        <v>548</v>
      </c>
      <c r="Q158" s="80" t="s">
        <v>588</v>
      </c>
      <c r="R158" s="80" t="s">
        <v>548</v>
      </c>
    </row>
    <row r="159" spans="1:18" ht="15.75" customHeight="1">
      <c r="A159" s="80" t="s">
        <v>452</v>
      </c>
      <c r="B159" s="80">
        <v>34545248</v>
      </c>
      <c r="C159" s="80">
        <v>34562456</v>
      </c>
      <c r="D159" s="80">
        <v>17209</v>
      </c>
      <c r="E159" s="80" t="s">
        <v>544</v>
      </c>
      <c r="F159" s="80">
        <v>34547916</v>
      </c>
      <c r="G159" s="80">
        <v>34555189</v>
      </c>
      <c r="H159" s="80" t="s">
        <v>576</v>
      </c>
      <c r="I159" s="80" t="s">
        <v>563</v>
      </c>
      <c r="J159" s="80" t="s">
        <v>549</v>
      </c>
      <c r="K159" s="80" t="s">
        <v>549</v>
      </c>
      <c r="L159" s="80" t="s">
        <v>549</v>
      </c>
      <c r="M159" s="80" t="s">
        <v>549</v>
      </c>
      <c r="N159" s="80" t="s">
        <v>549</v>
      </c>
      <c r="O159" s="80" t="s">
        <v>553</v>
      </c>
      <c r="P159" s="80" t="s">
        <v>549</v>
      </c>
      <c r="Q159" s="80" t="s">
        <v>549</v>
      </c>
      <c r="R159" s="80" t="s">
        <v>549</v>
      </c>
    </row>
    <row r="160" spans="1:18" ht="15.75" customHeight="1">
      <c r="A160" s="80" t="s">
        <v>452</v>
      </c>
      <c r="B160" s="80">
        <v>40905661</v>
      </c>
      <c r="C160" s="80">
        <v>40908696</v>
      </c>
      <c r="D160" s="80">
        <v>3036</v>
      </c>
      <c r="E160" s="80" t="s">
        <v>544</v>
      </c>
      <c r="F160" s="80">
        <v>40905661</v>
      </c>
      <c r="G160" s="80">
        <v>40908696</v>
      </c>
      <c r="H160" s="80" t="s">
        <v>557</v>
      </c>
      <c r="I160" s="80" t="s">
        <v>558</v>
      </c>
      <c r="J160" s="80" t="s">
        <v>549</v>
      </c>
      <c r="K160" s="80" t="s">
        <v>548</v>
      </c>
      <c r="L160" s="80" t="s">
        <v>548</v>
      </c>
      <c r="M160" s="80" t="s">
        <v>548</v>
      </c>
      <c r="N160" s="80" t="s">
        <v>548</v>
      </c>
      <c r="O160" s="80" t="s">
        <v>548</v>
      </c>
      <c r="P160" s="80" t="s">
        <v>548</v>
      </c>
      <c r="Q160" s="80" t="s">
        <v>549</v>
      </c>
      <c r="R160" s="80" t="s">
        <v>549</v>
      </c>
    </row>
    <row r="161" spans="1:18" ht="15.75" customHeight="1">
      <c r="A161" s="80" t="s">
        <v>452</v>
      </c>
      <c r="B161" s="80">
        <v>47853926</v>
      </c>
      <c r="C161" s="80">
        <v>47856952</v>
      </c>
      <c r="D161" s="80">
        <v>3027</v>
      </c>
      <c r="E161" s="80" t="s">
        <v>544</v>
      </c>
      <c r="F161" s="80">
        <v>47853926</v>
      </c>
      <c r="G161" s="80">
        <v>47856952</v>
      </c>
      <c r="H161" s="80" t="s">
        <v>557</v>
      </c>
      <c r="I161" s="80" t="s">
        <v>558</v>
      </c>
      <c r="J161" s="80" t="s">
        <v>548</v>
      </c>
      <c r="K161" s="80" t="s">
        <v>549</v>
      </c>
      <c r="L161" s="80" t="s">
        <v>549</v>
      </c>
      <c r="M161" s="80" t="s">
        <v>549</v>
      </c>
      <c r="N161" s="80" t="s">
        <v>548</v>
      </c>
      <c r="O161" s="80" t="s">
        <v>548</v>
      </c>
      <c r="P161" s="80" t="s">
        <v>549</v>
      </c>
      <c r="Q161" s="80" t="s">
        <v>549</v>
      </c>
      <c r="R161" s="80" t="s">
        <v>549</v>
      </c>
    </row>
    <row r="162" spans="1:18" ht="15.75" customHeight="1">
      <c r="A162" s="80" t="s">
        <v>452</v>
      </c>
      <c r="B162" s="80">
        <v>60604530</v>
      </c>
      <c r="C162" s="80">
        <v>60613253</v>
      </c>
      <c r="D162" s="80">
        <v>8724</v>
      </c>
      <c r="E162" s="80" t="s">
        <v>544</v>
      </c>
      <c r="F162" s="80">
        <v>60605282</v>
      </c>
      <c r="G162" s="80">
        <v>60612178</v>
      </c>
      <c r="H162" s="80" t="s">
        <v>597</v>
      </c>
      <c r="I162" s="80" t="s">
        <v>558</v>
      </c>
      <c r="J162" s="80" t="s">
        <v>549</v>
      </c>
      <c r="K162" s="80" t="s">
        <v>549</v>
      </c>
      <c r="L162" s="80" t="s">
        <v>549</v>
      </c>
      <c r="M162" s="80" t="s">
        <v>549</v>
      </c>
      <c r="N162" s="80" t="s">
        <v>549</v>
      </c>
      <c r="O162" s="80" t="s">
        <v>549</v>
      </c>
      <c r="P162" s="80" t="s">
        <v>548</v>
      </c>
      <c r="Q162" s="80" t="s">
        <v>548</v>
      </c>
      <c r="R162" s="80" t="s">
        <v>553</v>
      </c>
    </row>
    <row r="163" spans="1:18" ht="15.75" customHeight="1">
      <c r="A163" s="80" t="s">
        <v>452</v>
      </c>
      <c r="B163" s="80">
        <v>65374516</v>
      </c>
      <c r="C163" s="80">
        <v>65377987</v>
      </c>
      <c r="D163" s="80">
        <v>3472</v>
      </c>
      <c r="E163" s="80" t="s">
        <v>544</v>
      </c>
      <c r="F163" s="80">
        <v>65374516</v>
      </c>
      <c r="G163" s="80">
        <v>65377987</v>
      </c>
      <c r="H163" s="80" t="s">
        <v>577</v>
      </c>
      <c r="I163" s="80" t="s">
        <v>558</v>
      </c>
      <c r="J163" s="80" t="s">
        <v>549</v>
      </c>
      <c r="K163" s="80" t="s">
        <v>553</v>
      </c>
      <c r="L163" s="80" t="s">
        <v>548</v>
      </c>
      <c r="M163" s="80" t="s">
        <v>548</v>
      </c>
      <c r="N163" s="80" t="s">
        <v>548</v>
      </c>
      <c r="O163" s="80" t="s">
        <v>548</v>
      </c>
      <c r="P163" s="80" t="s">
        <v>549</v>
      </c>
      <c r="Q163" s="80" t="s">
        <v>548</v>
      </c>
      <c r="R163" s="80" t="s">
        <v>548</v>
      </c>
    </row>
    <row r="164" spans="1:18" ht="15.75" customHeight="1">
      <c r="A164" s="80" t="s">
        <v>452</v>
      </c>
      <c r="B164" s="80">
        <v>93459758</v>
      </c>
      <c r="C164" s="80">
        <v>93460230</v>
      </c>
      <c r="D164" s="80">
        <v>473</v>
      </c>
      <c r="E164" s="80" t="s">
        <v>544</v>
      </c>
      <c r="F164" s="80">
        <v>93459856</v>
      </c>
      <c r="G164" s="80">
        <v>93460160</v>
      </c>
      <c r="H164" s="80" t="s">
        <v>565</v>
      </c>
      <c r="I164" s="80" t="s">
        <v>558</v>
      </c>
      <c r="J164" s="80" t="s">
        <v>549</v>
      </c>
      <c r="K164" s="80" t="s">
        <v>549</v>
      </c>
      <c r="L164" s="80" t="s">
        <v>553</v>
      </c>
      <c r="M164" s="80" t="s">
        <v>549</v>
      </c>
      <c r="N164" s="80" t="s">
        <v>549</v>
      </c>
      <c r="O164" s="80" t="s">
        <v>590</v>
      </c>
      <c r="P164" s="80" t="s">
        <v>549</v>
      </c>
      <c r="Q164" s="80" t="s">
        <v>549</v>
      </c>
      <c r="R164" s="80" t="s">
        <v>553</v>
      </c>
    </row>
    <row r="165" spans="1:18" ht="15.75" customHeight="1">
      <c r="A165" s="80" t="s">
        <v>453</v>
      </c>
      <c r="B165" s="80">
        <v>20984202</v>
      </c>
      <c r="C165" s="80">
        <v>21021610</v>
      </c>
      <c r="D165" s="80">
        <v>37409</v>
      </c>
      <c r="E165" s="80" t="s">
        <v>544</v>
      </c>
      <c r="F165" s="80">
        <v>20984202</v>
      </c>
      <c r="G165" s="80">
        <v>21021610</v>
      </c>
      <c r="H165" s="80" t="s">
        <v>545</v>
      </c>
      <c r="I165" s="80" t="s">
        <v>546</v>
      </c>
      <c r="J165" s="80" t="s">
        <v>553</v>
      </c>
      <c r="K165" s="80" t="s">
        <v>553</v>
      </c>
      <c r="L165" s="80" t="s">
        <v>553</v>
      </c>
      <c r="M165" s="80" t="s">
        <v>588</v>
      </c>
      <c r="N165" s="80" t="s">
        <v>588</v>
      </c>
      <c r="O165" s="80" t="s">
        <v>588</v>
      </c>
      <c r="P165" s="80" t="s">
        <v>553</v>
      </c>
      <c r="Q165" s="80" t="s">
        <v>588</v>
      </c>
      <c r="R165" s="80" t="s">
        <v>590</v>
      </c>
    </row>
    <row r="166" spans="1:18" ht="15.75" customHeight="1">
      <c r="A166" s="80" t="s">
        <v>453</v>
      </c>
      <c r="B166" s="80">
        <v>21032464</v>
      </c>
      <c r="C166" s="80">
        <v>21073547</v>
      </c>
      <c r="D166" s="80">
        <v>41084</v>
      </c>
      <c r="E166" s="80" t="s">
        <v>544</v>
      </c>
      <c r="F166" s="80">
        <v>21032464</v>
      </c>
      <c r="G166" s="80">
        <v>21073547</v>
      </c>
      <c r="H166" s="80" t="s">
        <v>545</v>
      </c>
      <c r="I166" s="80" t="s">
        <v>546</v>
      </c>
      <c r="J166" s="80" t="s">
        <v>553</v>
      </c>
      <c r="K166" s="80" t="s">
        <v>588</v>
      </c>
      <c r="L166" s="80" t="s">
        <v>548</v>
      </c>
      <c r="M166" s="80" t="s">
        <v>588</v>
      </c>
      <c r="N166" s="80" t="s">
        <v>590</v>
      </c>
      <c r="O166" s="80" t="s">
        <v>588</v>
      </c>
      <c r="P166" s="80" t="s">
        <v>548</v>
      </c>
      <c r="Q166" s="80" t="s">
        <v>588</v>
      </c>
      <c r="R166" s="80" t="s">
        <v>588</v>
      </c>
    </row>
    <row r="167" spans="1:18" ht="15.75" customHeight="1">
      <c r="A167" s="80" t="s">
        <v>453</v>
      </c>
      <c r="B167" s="80">
        <v>21836222</v>
      </c>
      <c r="C167" s="80">
        <v>22618492</v>
      </c>
      <c r="D167" s="80">
        <v>782271</v>
      </c>
      <c r="E167" s="80" t="s">
        <v>544</v>
      </c>
      <c r="F167" s="80">
        <v>21836222</v>
      </c>
      <c r="G167" s="80">
        <v>22618492</v>
      </c>
      <c r="H167" s="80" t="s">
        <v>545</v>
      </c>
      <c r="I167" s="80" t="s">
        <v>546</v>
      </c>
      <c r="J167" s="80" t="s">
        <v>548</v>
      </c>
      <c r="K167" s="80" t="s">
        <v>548</v>
      </c>
      <c r="L167" s="80" t="s">
        <v>549</v>
      </c>
      <c r="M167" s="80" t="s">
        <v>548</v>
      </c>
      <c r="N167" s="80" t="s">
        <v>548</v>
      </c>
      <c r="O167" s="80" t="s">
        <v>548</v>
      </c>
      <c r="P167" s="80" t="s">
        <v>548</v>
      </c>
      <c r="Q167" s="80" t="s">
        <v>548</v>
      </c>
      <c r="R167" s="80" t="s">
        <v>548</v>
      </c>
    </row>
    <row r="168" spans="1:18" ht="15.75" customHeight="1">
      <c r="A168" s="80" t="s">
        <v>453</v>
      </c>
      <c r="B168" s="80">
        <v>23252404</v>
      </c>
      <c r="C168" s="80">
        <v>23312907</v>
      </c>
      <c r="D168" s="80">
        <v>60504</v>
      </c>
      <c r="E168" s="80" t="s">
        <v>544</v>
      </c>
      <c r="F168" s="80">
        <v>23252404</v>
      </c>
      <c r="G168" s="80">
        <v>23312907</v>
      </c>
      <c r="H168" s="80" t="s">
        <v>572</v>
      </c>
      <c r="I168" s="80" t="s">
        <v>573</v>
      </c>
      <c r="J168" s="80" t="s">
        <v>548</v>
      </c>
      <c r="K168" s="80" t="s">
        <v>548</v>
      </c>
      <c r="L168" s="80" t="s">
        <v>549</v>
      </c>
      <c r="M168" s="80" t="s">
        <v>553</v>
      </c>
      <c r="N168" s="80" t="s">
        <v>548</v>
      </c>
      <c r="O168" s="80" t="s">
        <v>553</v>
      </c>
      <c r="P168" s="80" t="s">
        <v>553</v>
      </c>
      <c r="Q168" s="80" t="s">
        <v>553</v>
      </c>
      <c r="R168" s="80" t="s">
        <v>549</v>
      </c>
    </row>
    <row r="169" spans="1:18" ht="15.75" customHeight="1">
      <c r="A169" s="80" t="s">
        <v>453</v>
      </c>
      <c r="B169" s="80">
        <v>32153541</v>
      </c>
      <c r="C169" s="80">
        <v>32314518</v>
      </c>
      <c r="D169" s="80">
        <v>160978</v>
      </c>
      <c r="E169" s="80" t="s">
        <v>544</v>
      </c>
      <c r="F169" s="80">
        <v>32153541</v>
      </c>
      <c r="G169" s="80">
        <v>32314518</v>
      </c>
      <c r="H169" s="80" t="s">
        <v>545</v>
      </c>
      <c r="I169" s="80" t="s">
        <v>546</v>
      </c>
      <c r="J169" s="80" t="s">
        <v>549</v>
      </c>
      <c r="K169" s="80" t="s">
        <v>549</v>
      </c>
      <c r="L169" s="80" t="s">
        <v>549</v>
      </c>
      <c r="M169" s="80" t="s">
        <v>549</v>
      </c>
      <c r="N169" s="80" t="s">
        <v>549</v>
      </c>
      <c r="O169" s="80" t="s">
        <v>549</v>
      </c>
      <c r="P169" s="80" t="s">
        <v>548</v>
      </c>
      <c r="Q169" s="80" t="s">
        <v>549</v>
      </c>
      <c r="R169" s="80" t="s">
        <v>548</v>
      </c>
    </row>
    <row r="170" spans="1:18" ht="15.75" customHeight="1">
      <c r="A170" s="80" t="s">
        <v>453</v>
      </c>
      <c r="B170" s="80">
        <v>75273163</v>
      </c>
      <c r="C170" s="80">
        <v>75278891</v>
      </c>
      <c r="D170" s="80">
        <v>5729</v>
      </c>
      <c r="E170" s="80" t="s">
        <v>544</v>
      </c>
      <c r="F170" s="80">
        <v>75273163</v>
      </c>
      <c r="G170" s="80">
        <v>75278891</v>
      </c>
      <c r="H170" s="80" t="s">
        <v>545</v>
      </c>
      <c r="I170" s="80" t="s">
        <v>546</v>
      </c>
      <c r="J170" s="80" t="s">
        <v>596</v>
      </c>
      <c r="K170" s="80" t="s">
        <v>604</v>
      </c>
      <c r="L170" s="80" t="s">
        <v>604</v>
      </c>
      <c r="M170" s="80" t="s">
        <v>604</v>
      </c>
      <c r="N170" s="80" t="s">
        <v>596</v>
      </c>
      <c r="O170" s="80" t="s">
        <v>596</v>
      </c>
      <c r="P170" s="80" t="s">
        <v>604</v>
      </c>
      <c r="Q170" s="80" t="s">
        <v>596</v>
      </c>
      <c r="R170" s="80" t="s">
        <v>553</v>
      </c>
    </row>
    <row r="171" spans="1:18" ht="15.75" customHeight="1">
      <c r="A171" s="80" t="s">
        <v>453</v>
      </c>
      <c r="B171" s="80">
        <v>82337122</v>
      </c>
      <c r="C171" s="80">
        <v>82527079</v>
      </c>
      <c r="D171" s="80">
        <v>189958</v>
      </c>
      <c r="E171" s="80" t="s">
        <v>544</v>
      </c>
      <c r="F171" s="80">
        <v>82337122</v>
      </c>
      <c r="G171" s="80">
        <v>82527079</v>
      </c>
      <c r="H171" s="80" t="s">
        <v>545</v>
      </c>
      <c r="I171" s="80" t="s">
        <v>546</v>
      </c>
      <c r="J171" s="80" t="s">
        <v>549</v>
      </c>
      <c r="K171" s="80" t="s">
        <v>548</v>
      </c>
      <c r="L171" s="80" t="s">
        <v>548</v>
      </c>
      <c r="M171" s="80" t="s">
        <v>549</v>
      </c>
      <c r="N171" s="80" t="s">
        <v>549</v>
      </c>
      <c r="O171" s="80" t="s">
        <v>549</v>
      </c>
      <c r="P171" s="80" t="s">
        <v>549</v>
      </c>
      <c r="Q171" s="80" t="s">
        <v>549</v>
      </c>
      <c r="R171" s="80" t="s">
        <v>549</v>
      </c>
    </row>
    <row r="172" spans="1:18" ht="15.75" customHeight="1">
      <c r="A172" s="80" t="s">
        <v>453</v>
      </c>
      <c r="B172" s="80">
        <v>84267648</v>
      </c>
      <c r="C172" s="80">
        <v>84513678</v>
      </c>
      <c r="D172" s="80">
        <v>246031</v>
      </c>
      <c r="E172" s="80" t="s">
        <v>544</v>
      </c>
      <c r="F172" s="80">
        <v>84267648</v>
      </c>
      <c r="G172" s="80">
        <v>84513678</v>
      </c>
      <c r="H172" s="80" t="s">
        <v>545</v>
      </c>
      <c r="I172" s="80" t="s">
        <v>546</v>
      </c>
      <c r="J172" s="80" t="s">
        <v>548</v>
      </c>
      <c r="K172" s="80" t="s">
        <v>548</v>
      </c>
      <c r="L172" s="80" t="s">
        <v>548</v>
      </c>
      <c r="M172" s="80" t="s">
        <v>553</v>
      </c>
      <c r="N172" s="80" t="s">
        <v>553</v>
      </c>
      <c r="O172" s="80" t="s">
        <v>553</v>
      </c>
      <c r="P172" s="80" t="s">
        <v>548</v>
      </c>
      <c r="Q172" s="80" t="s">
        <v>548</v>
      </c>
      <c r="R172" s="80" t="s">
        <v>553</v>
      </c>
    </row>
    <row r="173" spans="1:18" ht="15.75" customHeight="1">
      <c r="A173" s="80" t="s">
        <v>454</v>
      </c>
      <c r="B173" s="80">
        <v>1228343</v>
      </c>
      <c r="C173" s="80">
        <v>1258965</v>
      </c>
      <c r="D173" s="80">
        <v>30623</v>
      </c>
      <c r="E173" s="80" t="s">
        <v>544</v>
      </c>
      <c r="F173" s="80">
        <v>1236513</v>
      </c>
      <c r="G173" s="80">
        <v>1254727</v>
      </c>
      <c r="H173" s="80" t="s">
        <v>576</v>
      </c>
      <c r="I173" s="80" t="s">
        <v>598</v>
      </c>
      <c r="J173" s="80" t="s">
        <v>553</v>
      </c>
      <c r="K173" s="80" t="s">
        <v>549</v>
      </c>
      <c r="L173" s="80" t="s">
        <v>549</v>
      </c>
      <c r="M173" s="80" t="s">
        <v>553</v>
      </c>
      <c r="N173" s="80" t="s">
        <v>549</v>
      </c>
      <c r="O173" s="80" t="s">
        <v>549</v>
      </c>
      <c r="P173" s="80" t="s">
        <v>549</v>
      </c>
      <c r="Q173" s="80" t="s">
        <v>553</v>
      </c>
      <c r="R173" s="80" t="s">
        <v>549</v>
      </c>
    </row>
    <row r="174" spans="1:18" ht="15.75" customHeight="1">
      <c r="A174" s="80" t="s">
        <v>454</v>
      </c>
      <c r="B174" s="80">
        <v>14769189</v>
      </c>
      <c r="C174" s="80">
        <v>15377775</v>
      </c>
      <c r="D174" s="80">
        <v>608587</v>
      </c>
      <c r="E174" s="80" t="s">
        <v>544</v>
      </c>
      <c r="F174" s="80">
        <v>14769189</v>
      </c>
      <c r="G174" s="80">
        <v>15377775</v>
      </c>
      <c r="H174" s="80" t="s">
        <v>545</v>
      </c>
      <c r="I174" s="80" t="s">
        <v>546</v>
      </c>
      <c r="J174" s="80" t="s">
        <v>548</v>
      </c>
      <c r="K174" s="80" t="s">
        <v>553</v>
      </c>
      <c r="L174" s="80" t="s">
        <v>548</v>
      </c>
      <c r="M174" s="80" t="s">
        <v>553</v>
      </c>
      <c r="N174" s="80" t="s">
        <v>548</v>
      </c>
      <c r="O174" s="80" t="s">
        <v>548</v>
      </c>
      <c r="P174" s="80" t="s">
        <v>553</v>
      </c>
      <c r="Q174" s="80" t="s">
        <v>548</v>
      </c>
      <c r="R174" s="80" t="s">
        <v>548</v>
      </c>
    </row>
    <row r="175" spans="1:18" ht="15.75" customHeight="1">
      <c r="A175" s="80" t="s">
        <v>454</v>
      </c>
      <c r="B175" s="80">
        <v>16210630</v>
      </c>
      <c r="C175" s="80">
        <v>18436487</v>
      </c>
      <c r="D175" s="80">
        <v>2225858</v>
      </c>
      <c r="E175" s="80" t="s">
        <v>544</v>
      </c>
      <c r="F175" s="80">
        <v>18189389</v>
      </c>
      <c r="G175" s="80">
        <v>18436487</v>
      </c>
      <c r="H175" s="80" t="s">
        <v>545</v>
      </c>
      <c r="I175" s="80" t="s">
        <v>546</v>
      </c>
      <c r="J175" s="80" t="s">
        <v>548</v>
      </c>
      <c r="K175" s="80" t="s">
        <v>588</v>
      </c>
      <c r="L175" s="80" t="s">
        <v>549</v>
      </c>
      <c r="M175" s="80" t="s">
        <v>549</v>
      </c>
      <c r="N175" s="80" t="s">
        <v>549</v>
      </c>
      <c r="O175" s="80" t="s">
        <v>549</v>
      </c>
      <c r="P175" s="80" t="s">
        <v>549</v>
      </c>
      <c r="Q175" s="80" t="s">
        <v>549</v>
      </c>
      <c r="R175" s="80" t="s">
        <v>549</v>
      </c>
    </row>
    <row r="176" spans="1:18" ht="15.75" customHeight="1">
      <c r="A176" s="80" t="s">
        <v>454</v>
      </c>
      <c r="B176" s="80">
        <v>18723622</v>
      </c>
      <c r="C176" s="80">
        <v>18753202</v>
      </c>
      <c r="D176" s="80">
        <v>29581</v>
      </c>
      <c r="E176" s="80" t="s">
        <v>544</v>
      </c>
      <c r="F176" s="80">
        <v>18723622</v>
      </c>
      <c r="G176" s="80">
        <v>18753202</v>
      </c>
      <c r="H176" s="80" t="s">
        <v>545</v>
      </c>
      <c r="I176" s="80" t="s">
        <v>546</v>
      </c>
      <c r="J176" s="80" t="s">
        <v>549</v>
      </c>
      <c r="K176" s="80" t="s">
        <v>548</v>
      </c>
      <c r="L176" s="80" t="s">
        <v>548</v>
      </c>
      <c r="M176" s="80" t="s">
        <v>549</v>
      </c>
      <c r="N176" s="80" t="s">
        <v>549</v>
      </c>
      <c r="O176" s="80" t="s">
        <v>549</v>
      </c>
      <c r="P176" s="80" t="s">
        <v>549</v>
      </c>
      <c r="Q176" s="80" t="s">
        <v>549</v>
      </c>
      <c r="R176" s="80" t="s">
        <v>549</v>
      </c>
    </row>
    <row r="177" spans="1:18" ht="15.75" customHeight="1">
      <c r="A177" s="80" t="s">
        <v>454</v>
      </c>
      <c r="B177" s="80">
        <v>21567330</v>
      </c>
      <c r="C177" s="80">
        <v>22701560</v>
      </c>
      <c r="D177" s="80">
        <v>1134231</v>
      </c>
      <c r="E177" s="80" t="s">
        <v>544</v>
      </c>
      <c r="F177" s="80">
        <v>21567330</v>
      </c>
      <c r="G177" s="80">
        <v>22699430</v>
      </c>
      <c r="H177" s="80" t="s">
        <v>605</v>
      </c>
      <c r="I177" s="80" t="s">
        <v>606</v>
      </c>
      <c r="J177" s="80" t="s">
        <v>553</v>
      </c>
      <c r="K177" s="80" t="s">
        <v>553</v>
      </c>
      <c r="L177" s="80" t="s">
        <v>553</v>
      </c>
      <c r="M177" s="80" t="s">
        <v>553</v>
      </c>
      <c r="N177" s="80" t="s">
        <v>548</v>
      </c>
      <c r="O177" s="80" t="s">
        <v>553</v>
      </c>
      <c r="P177" s="80" t="s">
        <v>553</v>
      </c>
      <c r="Q177" s="80" t="s">
        <v>553</v>
      </c>
      <c r="R177" s="80" t="s">
        <v>553</v>
      </c>
    </row>
    <row r="178" spans="1:18" ht="15.75" customHeight="1">
      <c r="A178" s="80" t="s">
        <v>454</v>
      </c>
      <c r="B178" s="80">
        <v>28457770</v>
      </c>
      <c r="C178" s="80">
        <v>28740547</v>
      </c>
      <c r="D178" s="80">
        <v>282778</v>
      </c>
      <c r="E178" s="80" t="s">
        <v>544</v>
      </c>
      <c r="F178" s="80">
        <v>28457770</v>
      </c>
      <c r="G178" s="80">
        <v>28740547</v>
      </c>
      <c r="H178" s="80" t="s">
        <v>561</v>
      </c>
      <c r="I178" s="80" t="s">
        <v>558</v>
      </c>
      <c r="J178" s="80" t="s">
        <v>548</v>
      </c>
      <c r="K178" s="80" t="s">
        <v>548</v>
      </c>
      <c r="L178" s="80" t="s">
        <v>553</v>
      </c>
      <c r="M178" s="80" t="s">
        <v>549</v>
      </c>
      <c r="N178" s="80" t="s">
        <v>549</v>
      </c>
      <c r="O178" s="80" t="s">
        <v>549</v>
      </c>
      <c r="P178" s="80" t="s">
        <v>549</v>
      </c>
      <c r="Q178" s="80" t="s">
        <v>549</v>
      </c>
      <c r="R178" s="80" t="s">
        <v>549</v>
      </c>
    </row>
    <row r="179" spans="1:18" ht="15.75" customHeight="1">
      <c r="A179" s="80" t="s">
        <v>454</v>
      </c>
      <c r="B179" s="80">
        <v>32790679</v>
      </c>
      <c r="C179" s="80">
        <v>33540870</v>
      </c>
      <c r="D179" s="80">
        <v>750192</v>
      </c>
      <c r="E179" s="80" t="s">
        <v>544</v>
      </c>
      <c r="F179" s="80">
        <v>32790679</v>
      </c>
      <c r="G179" s="80">
        <v>33540870</v>
      </c>
      <c r="H179" s="80" t="s">
        <v>545</v>
      </c>
      <c r="I179" s="80" t="s">
        <v>546</v>
      </c>
      <c r="J179" s="80" t="s">
        <v>549</v>
      </c>
      <c r="K179" s="80" t="s">
        <v>548</v>
      </c>
      <c r="L179" s="80" t="s">
        <v>548</v>
      </c>
      <c r="M179" s="80" t="s">
        <v>548</v>
      </c>
      <c r="N179" s="80" t="s">
        <v>553</v>
      </c>
      <c r="O179" s="80" t="s">
        <v>548</v>
      </c>
      <c r="P179" s="80" t="s">
        <v>549</v>
      </c>
      <c r="Q179" s="80" t="s">
        <v>549</v>
      </c>
      <c r="R179" s="80" t="s">
        <v>549</v>
      </c>
    </row>
    <row r="180" spans="1:18" ht="15.75" customHeight="1">
      <c r="A180" s="80" t="s">
        <v>454</v>
      </c>
      <c r="B180" s="80">
        <v>48616897</v>
      </c>
      <c r="C180" s="80">
        <v>48617754</v>
      </c>
      <c r="D180" s="80">
        <v>858</v>
      </c>
      <c r="E180" s="80" t="s">
        <v>544</v>
      </c>
      <c r="F180" s="80">
        <v>48616898</v>
      </c>
      <c r="G180" s="80">
        <v>48617568</v>
      </c>
      <c r="H180" s="80" t="s">
        <v>565</v>
      </c>
      <c r="I180" s="80" t="s">
        <v>558</v>
      </c>
      <c r="J180" s="80" t="s">
        <v>552</v>
      </c>
      <c r="K180" s="80" t="s">
        <v>549</v>
      </c>
      <c r="L180" s="80" t="s">
        <v>548</v>
      </c>
      <c r="M180" s="80" t="s">
        <v>549</v>
      </c>
      <c r="N180" s="80" t="s">
        <v>549</v>
      </c>
      <c r="O180" s="80" t="s">
        <v>549</v>
      </c>
      <c r="P180" s="80" t="s">
        <v>549</v>
      </c>
      <c r="Q180" s="80" t="s">
        <v>549</v>
      </c>
      <c r="R180" s="80" t="s">
        <v>549</v>
      </c>
    </row>
    <row r="181" spans="1:18" ht="15.75" customHeight="1">
      <c r="A181" s="80" t="s">
        <v>454</v>
      </c>
      <c r="B181" s="80">
        <v>55766401</v>
      </c>
      <c r="C181" s="80">
        <v>55837260</v>
      </c>
      <c r="D181" s="80">
        <v>70860</v>
      </c>
      <c r="E181" s="80" t="s">
        <v>544</v>
      </c>
      <c r="F181" s="80">
        <v>55815554</v>
      </c>
      <c r="G181" s="80">
        <v>55835064</v>
      </c>
      <c r="H181" s="80" t="s">
        <v>576</v>
      </c>
      <c r="I181" s="80" t="s">
        <v>563</v>
      </c>
      <c r="J181" s="80" t="s">
        <v>548</v>
      </c>
      <c r="K181" s="80" t="s">
        <v>548</v>
      </c>
      <c r="L181" s="80" t="s">
        <v>548</v>
      </c>
      <c r="M181" s="80" t="s">
        <v>549</v>
      </c>
      <c r="N181" s="80" t="s">
        <v>548</v>
      </c>
      <c r="O181" s="80" t="s">
        <v>549</v>
      </c>
      <c r="P181" s="80" t="s">
        <v>549</v>
      </c>
      <c r="Q181" s="80" t="s">
        <v>549</v>
      </c>
      <c r="R181" s="80" t="s">
        <v>549</v>
      </c>
    </row>
    <row r="182" spans="1:18" ht="15.75" customHeight="1">
      <c r="A182" s="80" t="s">
        <v>454</v>
      </c>
      <c r="B182" s="80">
        <v>69727516</v>
      </c>
      <c r="C182" s="80">
        <v>69728993</v>
      </c>
      <c r="D182" s="80">
        <v>1478</v>
      </c>
      <c r="E182" s="80" t="s">
        <v>544</v>
      </c>
      <c r="F182" s="80">
        <v>69727904</v>
      </c>
      <c r="G182" s="80">
        <v>69728986</v>
      </c>
      <c r="H182" s="80" t="s">
        <v>554</v>
      </c>
      <c r="I182" s="80" t="s">
        <v>551</v>
      </c>
      <c r="J182" s="80" t="s">
        <v>552</v>
      </c>
      <c r="K182" s="80" t="s">
        <v>584</v>
      </c>
      <c r="L182" s="80" t="s">
        <v>584</v>
      </c>
      <c r="M182" s="80" t="s">
        <v>548</v>
      </c>
      <c r="N182" s="80" t="s">
        <v>548</v>
      </c>
      <c r="O182" s="80" t="s">
        <v>552</v>
      </c>
      <c r="P182" s="80" t="s">
        <v>552</v>
      </c>
      <c r="Q182" s="80" t="s">
        <v>552</v>
      </c>
      <c r="R182" s="80" t="s">
        <v>552</v>
      </c>
    </row>
    <row r="183" spans="1:18" ht="15.75" customHeight="1">
      <c r="A183" s="80" t="s">
        <v>454</v>
      </c>
      <c r="B183" s="80">
        <v>74408184</v>
      </c>
      <c r="C183" s="80">
        <v>74419503</v>
      </c>
      <c r="D183" s="80">
        <v>11320</v>
      </c>
      <c r="E183" s="80" t="s">
        <v>544</v>
      </c>
      <c r="F183" s="80">
        <v>74408184</v>
      </c>
      <c r="G183" s="80">
        <v>74419503</v>
      </c>
      <c r="H183" s="80" t="s">
        <v>545</v>
      </c>
      <c r="I183" s="80" t="s">
        <v>546</v>
      </c>
      <c r="J183" s="80" t="s">
        <v>548</v>
      </c>
      <c r="K183" s="80" t="s">
        <v>548</v>
      </c>
      <c r="L183" s="80" t="s">
        <v>548</v>
      </c>
      <c r="M183" s="80" t="s">
        <v>549</v>
      </c>
      <c r="N183" s="80" t="s">
        <v>548</v>
      </c>
      <c r="O183" s="80" t="s">
        <v>548</v>
      </c>
      <c r="P183" s="80" t="s">
        <v>548</v>
      </c>
      <c r="Q183" s="80" t="s">
        <v>548</v>
      </c>
      <c r="R183" s="80" t="s">
        <v>548</v>
      </c>
    </row>
    <row r="184" spans="1:18" ht="15.75" customHeight="1">
      <c r="A184" s="80" t="s">
        <v>454</v>
      </c>
      <c r="B184" s="80">
        <v>85154003</v>
      </c>
      <c r="C184" s="80">
        <v>85157243</v>
      </c>
      <c r="D184" s="80">
        <v>3241</v>
      </c>
      <c r="E184" s="80" t="s">
        <v>544</v>
      </c>
      <c r="F184" s="80">
        <v>85155108</v>
      </c>
      <c r="G184" s="80">
        <v>85156194</v>
      </c>
      <c r="H184" s="80" t="s">
        <v>579</v>
      </c>
      <c r="I184" s="80" t="s">
        <v>575</v>
      </c>
      <c r="J184" s="80" t="s">
        <v>549</v>
      </c>
      <c r="K184" s="80" t="s">
        <v>548</v>
      </c>
      <c r="L184" s="80" t="s">
        <v>548</v>
      </c>
      <c r="M184" s="80" t="s">
        <v>549</v>
      </c>
      <c r="N184" s="80" t="s">
        <v>548</v>
      </c>
      <c r="O184" s="80" t="s">
        <v>548</v>
      </c>
      <c r="P184" s="80" t="s">
        <v>549</v>
      </c>
      <c r="Q184" s="80" t="s">
        <v>548</v>
      </c>
      <c r="R184" s="80" t="s">
        <v>548</v>
      </c>
    </row>
    <row r="185" spans="1:18" ht="15.75" customHeight="1">
      <c r="A185" s="80" t="s">
        <v>455</v>
      </c>
      <c r="B185" s="80">
        <v>5981170</v>
      </c>
      <c r="C185" s="80">
        <v>5984654</v>
      </c>
      <c r="D185" s="80">
        <v>3485</v>
      </c>
      <c r="E185" s="80" t="s">
        <v>544</v>
      </c>
      <c r="F185" s="80">
        <v>5981170</v>
      </c>
      <c r="G185" s="80">
        <v>5984654</v>
      </c>
      <c r="H185" s="80" t="s">
        <v>577</v>
      </c>
      <c r="I185" s="80" t="s">
        <v>558</v>
      </c>
      <c r="J185" s="80" t="s">
        <v>548</v>
      </c>
      <c r="K185" s="80" t="s">
        <v>548</v>
      </c>
      <c r="L185" s="80" t="s">
        <v>548</v>
      </c>
      <c r="M185" s="80" t="s">
        <v>548</v>
      </c>
      <c r="N185" s="80" t="s">
        <v>548</v>
      </c>
      <c r="O185" s="80" t="s">
        <v>548</v>
      </c>
      <c r="P185" s="80" t="s">
        <v>548</v>
      </c>
      <c r="Q185" s="80" t="s">
        <v>548</v>
      </c>
      <c r="R185" s="80" t="s">
        <v>548</v>
      </c>
    </row>
    <row r="186" spans="1:18" ht="15.75" customHeight="1">
      <c r="A186" s="80" t="s">
        <v>455</v>
      </c>
      <c r="B186" s="80">
        <v>14756063</v>
      </c>
      <c r="C186" s="80">
        <v>14759055</v>
      </c>
      <c r="D186" s="80">
        <v>2993</v>
      </c>
      <c r="E186" s="80" t="s">
        <v>544</v>
      </c>
      <c r="F186" s="80">
        <v>14756063</v>
      </c>
      <c r="G186" s="80">
        <v>14759055</v>
      </c>
      <c r="H186" s="80" t="s">
        <v>554</v>
      </c>
      <c r="I186" s="80" t="s">
        <v>551</v>
      </c>
      <c r="J186" s="80" t="s">
        <v>549</v>
      </c>
      <c r="K186" s="80" t="s">
        <v>549</v>
      </c>
      <c r="L186" s="80" t="s">
        <v>548</v>
      </c>
      <c r="M186" s="80" t="s">
        <v>549</v>
      </c>
      <c r="N186" s="80" t="s">
        <v>552</v>
      </c>
      <c r="O186" s="80" t="s">
        <v>549</v>
      </c>
      <c r="P186" s="80" t="s">
        <v>584</v>
      </c>
      <c r="Q186" s="80" t="s">
        <v>552</v>
      </c>
      <c r="R186" s="80" t="s">
        <v>584</v>
      </c>
    </row>
    <row r="187" spans="1:18" ht="15.75" customHeight="1">
      <c r="A187" s="80" t="s">
        <v>455</v>
      </c>
      <c r="B187" s="80">
        <v>18423506</v>
      </c>
      <c r="C187" s="80">
        <v>18512829</v>
      </c>
      <c r="D187" s="80">
        <v>89324</v>
      </c>
      <c r="E187" s="80" t="s">
        <v>544</v>
      </c>
      <c r="F187" s="80">
        <v>18423506</v>
      </c>
      <c r="G187" s="80">
        <v>18512829</v>
      </c>
      <c r="H187" s="80" t="s">
        <v>545</v>
      </c>
      <c r="I187" s="80" t="s">
        <v>546</v>
      </c>
      <c r="J187" s="80" t="s">
        <v>549</v>
      </c>
      <c r="K187" s="80" t="s">
        <v>548</v>
      </c>
      <c r="L187" s="80" t="s">
        <v>549</v>
      </c>
      <c r="M187" s="80" t="s">
        <v>553</v>
      </c>
      <c r="N187" s="80" t="s">
        <v>549</v>
      </c>
      <c r="O187" s="80" t="s">
        <v>548</v>
      </c>
      <c r="P187" s="80" t="s">
        <v>548</v>
      </c>
      <c r="Q187" s="80" t="s">
        <v>548</v>
      </c>
      <c r="R187" s="80" t="s">
        <v>548</v>
      </c>
    </row>
    <row r="188" spans="1:18" ht="15.75" customHeight="1">
      <c r="A188" s="80" t="s">
        <v>455</v>
      </c>
      <c r="B188" s="80">
        <v>18607041</v>
      </c>
      <c r="C188" s="80">
        <v>18827456</v>
      </c>
      <c r="D188" s="80">
        <v>220416</v>
      </c>
      <c r="E188" s="80" t="s">
        <v>544</v>
      </c>
      <c r="F188" s="80">
        <v>18607041</v>
      </c>
      <c r="G188" s="80">
        <v>18827456</v>
      </c>
      <c r="H188" s="80" t="s">
        <v>545</v>
      </c>
      <c r="I188" s="80" t="s">
        <v>546</v>
      </c>
      <c r="J188" s="80" t="s">
        <v>549</v>
      </c>
      <c r="K188" s="80" t="s">
        <v>549</v>
      </c>
      <c r="L188" s="80" t="s">
        <v>549</v>
      </c>
      <c r="M188" s="80" t="s">
        <v>549</v>
      </c>
      <c r="N188" s="80" t="s">
        <v>549</v>
      </c>
      <c r="O188" s="80" t="s">
        <v>549</v>
      </c>
      <c r="P188" s="80" t="s">
        <v>548</v>
      </c>
      <c r="Q188" s="80" t="s">
        <v>549</v>
      </c>
      <c r="R188" s="80" t="s">
        <v>548</v>
      </c>
    </row>
    <row r="189" spans="1:18" ht="15.75" customHeight="1">
      <c r="A189" s="80" t="s">
        <v>455</v>
      </c>
      <c r="B189" s="80">
        <v>21400640</v>
      </c>
      <c r="C189" s="80">
        <v>21450526</v>
      </c>
      <c r="D189" s="80">
        <v>49887</v>
      </c>
      <c r="E189" s="80" t="s">
        <v>544</v>
      </c>
      <c r="F189" s="80">
        <v>21400640</v>
      </c>
      <c r="G189" s="80">
        <v>21450526</v>
      </c>
      <c r="H189" s="80" t="s">
        <v>545</v>
      </c>
      <c r="I189" s="80" t="s">
        <v>546</v>
      </c>
      <c r="J189" s="80" t="s">
        <v>548</v>
      </c>
      <c r="K189" s="80" t="s">
        <v>548</v>
      </c>
      <c r="L189" s="80" t="s">
        <v>548</v>
      </c>
      <c r="M189" s="80" t="s">
        <v>548</v>
      </c>
      <c r="N189" s="80" t="s">
        <v>548</v>
      </c>
      <c r="O189" s="80" t="s">
        <v>548</v>
      </c>
      <c r="P189" s="80" t="s">
        <v>548</v>
      </c>
      <c r="Q189" s="80" t="s">
        <v>548</v>
      </c>
      <c r="R189" s="80" t="s">
        <v>548</v>
      </c>
    </row>
    <row r="190" spans="1:18" ht="15.75" customHeight="1">
      <c r="A190" s="80" t="s">
        <v>455</v>
      </c>
      <c r="B190" s="80">
        <v>21687297</v>
      </c>
      <c r="C190" s="80">
        <v>21824188</v>
      </c>
      <c r="D190" s="80">
        <v>136892</v>
      </c>
      <c r="E190" s="80" t="s">
        <v>544</v>
      </c>
      <c r="F190" s="80">
        <v>21687297</v>
      </c>
      <c r="G190" s="80">
        <v>21824188</v>
      </c>
      <c r="H190" s="80" t="s">
        <v>593</v>
      </c>
      <c r="I190" s="80" t="s">
        <v>573</v>
      </c>
      <c r="J190" s="80" t="s">
        <v>548</v>
      </c>
      <c r="K190" s="80" t="s">
        <v>548</v>
      </c>
      <c r="L190" s="80" t="s">
        <v>548</v>
      </c>
      <c r="M190" s="80" t="s">
        <v>548</v>
      </c>
      <c r="N190" s="80" t="s">
        <v>548</v>
      </c>
      <c r="O190" s="80" t="s">
        <v>548</v>
      </c>
      <c r="P190" s="80" t="s">
        <v>548</v>
      </c>
      <c r="Q190" s="80" t="s">
        <v>548</v>
      </c>
      <c r="R190" s="80" t="s">
        <v>548</v>
      </c>
    </row>
    <row r="191" spans="1:18" ht="15.75" customHeight="1">
      <c r="A191" s="80" t="s">
        <v>455</v>
      </c>
      <c r="B191" s="80">
        <v>30616145</v>
      </c>
      <c r="C191" s="80">
        <v>30631343</v>
      </c>
      <c r="D191" s="80">
        <v>15199</v>
      </c>
      <c r="E191" s="80" t="s">
        <v>544</v>
      </c>
      <c r="F191" s="80">
        <v>30621716</v>
      </c>
      <c r="G191" s="80">
        <v>30625809</v>
      </c>
      <c r="H191" s="80" t="s">
        <v>576</v>
      </c>
      <c r="I191" s="80" t="s">
        <v>563</v>
      </c>
      <c r="J191" s="80" t="s">
        <v>548</v>
      </c>
      <c r="K191" s="80" t="s">
        <v>549</v>
      </c>
      <c r="L191" s="80" t="s">
        <v>548</v>
      </c>
      <c r="M191" s="80" t="s">
        <v>548</v>
      </c>
      <c r="N191" s="80" t="s">
        <v>553</v>
      </c>
      <c r="O191" s="80" t="s">
        <v>548</v>
      </c>
      <c r="P191" s="80" t="s">
        <v>553</v>
      </c>
      <c r="Q191" s="80" t="s">
        <v>548</v>
      </c>
      <c r="R191" s="80" t="s">
        <v>553</v>
      </c>
    </row>
    <row r="192" spans="1:18" ht="15.75" customHeight="1">
      <c r="A192" s="80" t="s">
        <v>455</v>
      </c>
      <c r="B192" s="80">
        <v>34854675</v>
      </c>
      <c r="C192" s="80">
        <v>34855873</v>
      </c>
      <c r="D192" s="80">
        <v>1199</v>
      </c>
      <c r="E192" s="80" t="s">
        <v>544</v>
      </c>
      <c r="F192" s="80">
        <v>34854675</v>
      </c>
      <c r="G192" s="80">
        <v>34855873</v>
      </c>
      <c r="H192" s="80" t="s">
        <v>554</v>
      </c>
      <c r="I192" s="80" t="s">
        <v>551</v>
      </c>
      <c r="J192" s="80" t="s">
        <v>549</v>
      </c>
      <c r="K192" s="80" t="s">
        <v>549</v>
      </c>
      <c r="L192" s="80" t="s">
        <v>549</v>
      </c>
      <c r="M192" s="80" t="s">
        <v>549</v>
      </c>
      <c r="N192" s="80" t="s">
        <v>549</v>
      </c>
      <c r="O192" s="80" t="s">
        <v>548</v>
      </c>
      <c r="P192" s="80" t="s">
        <v>549</v>
      </c>
      <c r="Q192" s="80" t="s">
        <v>549</v>
      </c>
      <c r="R192" s="80" t="s">
        <v>549</v>
      </c>
    </row>
    <row r="193" spans="1:18" ht="15.75" customHeight="1">
      <c r="A193" s="80" t="s">
        <v>455</v>
      </c>
      <c r="B193" s="80">
        <v>60024806</v>
      </c>
      <c r="C193" s="80">
        <v>60126538</v>
      </c>
      <c r="D193" s="80">
        <v>101733</v>
      </c>
      <c r="E193" s="80" t="s">
        <v>544</v>
      </c>
      <c r="F193" s="80">
        <v>60024806</v>
      </c>
      <c r="G193" s="80">
        <v>60126538</v>
      </c>
      <c r="H193" s="80" t="s">
        <v>545</v>
      </c>
      <c r="I193" s="80" t="s">
        <v>546</v>
      </c>
      <c r="J193" s="80" t="s">
        <v>549</v>
      </c>
      <c r="K193" s="80" t="s">
        <v>549</v>
      </c>
      <c r="L193" s="80" t="s">
        <v>549</v>
      </c>
      <c r="M193" s="80" t="s">
        <v>549</v>
      </c>
      <c r="N193" s="80" t="s">
        <v>549</v>
      </c>
      <c r="O193" s="80" t="s">
        <v>549</v>
      </c>
      <c r="P193" s="80" t="s">
        <v>548</v>
      </c>
      <c r="Q193" s="80" t="s">
        <v>549</v>
      </c>
      <c r="R193" s="80" t="s">
        <v>549</v>
      </c>
    </row>
    <row r="194" spans="1:18" ht="15.75" customHeight="1">
      <c r="A194" s="80" t="s">
        <v>456</v>
      </c>
      <c r="B194" s="80">
        <v>12141461</v>
      </c>
      <c r="C194" s="80">
        <v>12150226</v>
      </c>
      <c r="D194" s="80">
        <v>8766</v>
      </c>
      <c r="E194" s="80" t="s">
        <v>544</v>
      </c>
      <c r="F194" s="80">
        <v>12143284</v>
      </c>
      <c r="G194" s="80">
        <v>12150155</v>
      </c>
      <c r="H194" s="80" t="s">
        <v>597</v>
      </c>
      <c r="I194" s="80" t="s">
        <v>556</v>
      </c>
      <c r="J194" s="80" t="s">
        <v>549</v>
      </c>
      <c r="K194" s="80" t="s">
        <v>549</v>
      </c>
      <c r="L194" s="80" t="s">
        <v>553</v>
      </c>
      <c r="M194" s="80" t="s">
        <v>549</v>
      </c>
      <c r="N194" s="80" t="s">
        <v>549</v>
      </c>
      <c r="O194" s="80" t="s">
        <v>548</v>
      </c>
      <c r="P194" s="80" t="s">
        <v>549</v>
      </c>
      <c r="Q194" s="80" t="s">
        <v>549</v>
      </c>
      <c r="R194" s="80" t="s">
        <v>548</v>
      </c>
    </row>
    <row r="195" spans="1:18" ht="15.75" customHeight="1">
      <c r="A195" s="80" t="s">
        <v>456</v>
      </c>
      <c r="B195" s="80">
        <v>13918346</v>
      </c>
      <c r="C195" s="80">
        <v>13919778</v>
      </c>
      <c r="D195" s="80">
        <v>1433</v>
      </c>
      <c r="E195" s="80" t="s">
        <v>544</v>
      </c>
      <c r="F195" s="80">
        <v>13918346</v>
      </c>
      <c r="G195" s="80">
        <v>13919778</v>
      </c>
      <c r="H195" s="80" t="s">
        <v>554</v>
      </c>
      <c r="I195" s="80" t="s">
        <v>551</v>
      </c>
      <c r="J195" s="80" t="s">
        <v>549</v>
      </c>
      <c r="K195" s="80" t="s">
        <v>549</v>
      </c>
      <c r="L195" s="80" t="s">
        <v>549</v>
      </c>
      <c r="M195" s="80" t="s">
        <v>549</v>
      </c>
      <c r="N195" s="80" t="s">
        <v>548</v>
      </c>
      <c r="O195" s="80" t="s">
        <v>549</v>
      </c>
      <c r="P195" s="80" t="s">
        <v>549</v>
      </c>
      <c r="Q195" s="80" t="s">
        <v>549</v>
      </c>
      <c r="R195" s="80" t="s">
        <v>549</v>
      </c>
    </row>
    <row r="196" spans="1:18" ht="15.75" customHeight="1">
      <c r="A196" s="80" t="s">
        <v>457</v>
      </c>
      <c r="B196" s="80">
        <v>16056196</v>
      </c>
      <c r="C196" s="80">
        <v>16058829</v>
      </c>
      <c r="D196" s="80">
        <v>2634</v>
      </c>
      <c r="E196" s="80" t="s">
        <v>544</v>
      </c>
      <c r="F196" s="80">
        <v>16056196</v>
      </c>
      <c r="G196" s="80">
        <v>16058829</v>
      </c>
      <c r="H196" s="80" t="s">
        <v>557</v>
      </c>
      <c r="I196" s="80" t="s">
        <v>558</v>
      </c>
      <c r="J196" s="80" t="s">
        <v>549</v>
      </c>
      <c r="K196" s="80" t="s">
        <v>549</v>
      </c>
      <c r="L196" s="80" t="s">
        <v>549</v>
      </c>
      <c r="M196" s="80" t="s">
        <v>559</v>
      </c>
      <c r="N196" s="80" t="s">
        <v>559</v>
      </c>
      <c r="O196" s="80" t="s">
        <v>548</v>
      </c>
      <c r="P196" s="80" t="s">
        <v>548</v>
      </c>
      <c r="Q196" s="80" t="s">
        <v>549</v>
      </c>
      <c r="R196" s="80" t="s">
        <v>549</v>
      </c>
    </row>
    <row r="197" spans="1:18" ht="15.75" customHeight="1">
      <c r="A197" s="80" t="s">
        <v>457</v>
      </c>
      <c r="B197" s="80">
        <v>50604046</v>
      </c>
      <c r="C197" s="80">
        <v>50609088</v>
      </c>
      <c r="D197" s="80">
        <v>5043</v>
      </c>
      <c r="E197" s="80" t="s">
        <v>544</v>
      </c>
      <c r="F197" s="80">
        <v>50604046</v>
      </c>
      <c r="G197" s="80">
        <v>50609088</v>
      </c>
      <c r="H197" s="80" t="s">
        <v>545</v>
      </c>
      <c r="I197" s="80" t="s">
        <v>546</v>
      </c>
      <c r="J197" s="80" t="s">
        <v>549</v>
      </c>
      <c r="K197" s="80" t="s">
        <v>549</v>
      </c>
      <c r="L197" s="80" t="s">
        <v>549</v>
      </c>
      <c r="M197" s="80" t="s">
        <v>549</v>
      </c>
      <c r="N197" s="80" t="s">
        <v>548</v>
      </c>
      <c r="O197" s="80" t="s">
        <v>548</v>
      </c>
      <c r="P197" s="80" t="s">
        <v>548</v>
      </c>
      <c r="Q197" s="80" t="s">
        <v>549</v>
      </c>
      <c r="R197" s="80" t="s">
        <v>549</v>
      </c>
    </row>
    <row r="198" spans="1:18" ht="15.75" customHeight="1">
      <c r="A198" s="80" t="s">
        <v>458</v>
      </c>
      <c r="B198" s="80">
        <v>10806629</v>
      </c>
      <c r="C198" s="80">
        <v>10809752</v>
      </c>
      <c r="D198" s="80">
        <v>3124</v>
      </c>
      <c r="E198" s="80" t="s">
        <v>544</v>
      </c>
      <c r="F198" s="80">
        <v>10807400</v>
      </c>
      <c r="G198" s="80">
        <v>10808751</v>
      </c>
      <c r="H198" s="80" t="s">
        <v>607</v>
      </c>
      <c r="I198" s="80" t="s">
        <v>575</v>
      </c>
      <c r="J198" s="80" t="s">
        <v>588</v>
      </c>
      <c r="K198" s="80" t="s">
        <v>547</v>
      </c>
      <c r="L198" s="80" t="s">
        <v>549</v>
      </c>
      <c r="M198" s="80" t="s">
        <v>552</v>
      </c>
      <c r="N198" s="80" t="s">
        <v>552</v>
      </c>
      <c r="O198" s="80" t="s">
        <v>552</v>
      </c>
      <c r="P198" s="80" t="s">
        <v>588</v>
      </c>
      <c r="Q198" s="80" t="s">
        <v>552</v>
      </c>
      <c r="R198" s="80" t="s">
        <v>588</v>
      </c>
    </row>
    <row r="199" spans="1:18" ht="15.75" customHeight="1">
      <c r="A199" s="80" t="s">
        <v>458</v>
      </c>
      <c r="B199" s="80">
        <v>26061210</v>
      </c>
      <c r="C199" s="80">
        <v>26091730</v>
      </c>
      <c r="D199" s="80">
        <v>30521</v>
      </c>
      <c r="E199" s="80" t="s">
        <v>544</v>
      </c>
      <c r="F199" s="80">
        <v>26061210</v>
      </c>
      <c r="G199" s="80">
        <v>26091730</v>
      </c>
      <c r="H199" s="80" t="s">
        <v>545</v>
      </c>
      <c r="I199" s="80" t="s">
        <v>546</v>
      </c>
      <c r="J199" s="80" t="s">
        <v>549</v>
      </c>
      <c r="K199" s="80" t="s">
        <v>548</v>
      </c>
      <c r="L199" s="80" t="s">
        <v>548</v>
      </c>
      <c r="M199" s="80" t="s">
        <v>549</v>
      </c>
      <c r="N199" s="80" t="s">
        <v>548</v>
      </c>
      <c r="O199" s="80" t="s">
        <v>548</v>
      </c>
      <c r="P199" s="80" t="s">
        <v>549</v>
      </c>
      <c r="Q199" s="80" t="s">
        <v>549</v>
      </c>
      <c r="R199" s="80" t="s">
        <v>549</v>
      </c>
    </row>
    <row r="200" spans="1:18" ht="15.75" customHeight="1">
      <c r="A200" s="80" t="s">
        <v>459</v>
      </c>
      <c r="B200" s="80">
        <v>26000477</v>
      </c>
      <c r="C200" s="80">
        <v>26003856</v>
      </c>
      <c r="D200" s="80">
        <v>3380</v>
      </c>
      <c r="E200" s="80" t="s">
        <v>544</v>
      </c>
      <c r="F200" s="80">
        <v>26000477</v>
      </c>
      <c r="G200" s="80">
        <v>26003856</v>
      </c>
      <c r="H200" s="80" t="s">
        <v>608</v>
      </c>
      <c r="I200" s="80" t="s">
        <v>556</v>
      </c>
      <c r="J200" s="80" t="s">
        <v>548</v>
      </c>
      <c r="K200" s="80" t="s">
        <v>548</v>
      </c>
      <c r="L200" s="80" t="s">
        <v>559</v>
      </c>
      <c r="M200" s="80" t="s">
        <v>559</v>
      </c>
      <c r="N200" s="80" t="s">
        <v>548</v>
      </c>
      <c r="O200" s="80" t="s">
        <v>548</v>
      </c>
      <c r="P200" s="80" t="s">
        <v>548</v>
      </c>
      <c r="Q200" s="80" t="s">
        <v>549</v>
      </c>
      <c r="R200" s="80" t="s">
        <v>548</v>
      </c>
    </row>
    <row r="201" spans="1:18" ht="15.75" customHeight="1">
      <c r="A201" s="80" t="s">
        <v>459</v>
      </c>
      <c r="B201" s="80">
        <v>26647154</v>
      </c>
      <c r="C201" s="80">
        <v>26650648</v>
      </c>
      <c r="D201" s="80">
        <v>3495</v>
      </c>
      <c r="E201" s="80" t="s">
        <v>544</v>
      </c>
      <c r="F201" s="80">
        <v>26647154</v>
      </c>
      <c r="G201" s="80">
        <v>26650648</v>
      </c>
      <c r="H201" s="80" t="s">
        <v>577</v>
      </c>
      <c r="I201" s="80" t="s">
        <v>558</v>
      </c>
      <c r="J201" s="80" t="s">
        <v>548</v>
      </c>
      <c r="K201" s="80" t="s">
        <v>548</v>
      </c>
      <c r="L201" s="80" t="s">
        <v>548</v>
      </c>
      <c r="M201" s="80" t="s">
        <v>548</v>
      </c>
      <c r="N201" s="80" t="s">
        <v>548</v>
      </c>
      <c r="O201" s="80" t="s">
        <v>548</v>
      </c>
      <c r="P201" s="80" t="s">
        <v>548</v>
      </c>
      <c r="Q201" s="80" t="s">
        <v>553</v>
      </c>
      <c r="R201" s="80" t="s">
        <v>548</v>
      </c>
    </row>
    <row r="202" spans="1:18" ht="15.75" customHeight="1">
      <c r="A202" s="80" t="s">
        <v>460</v>
      </c>
      <c r="B202" s="80">
        <v>21442965</v>
      </c>
      <c r="C202" s="80">
        <v>21496091</v>
      </c>
      <c r="D202" s="80">
        <v>53127</v>
      </c>
      <c r="E202" s="80" t="s">
        <v>544</v>
      </c>
      <c r="F202" s="80">
        <v>21442965</v>
      </c>
      <c r="G202" s="80">
        <v>21496091</v>
      </c>
      <c r="H202" s="80" t="s">
        <v>545</v>
      </c>
      <c r="I202" s="80" t="s">
        <v>546</v>
      </c>
      <c r="J202" s="80" t="s">
        <v>569</v>
      </c>
      <c r="K202" s="80" t="s">
        <v>553</v>
      </c>
      <c r="L202" s="80" t="s">
        <v>553</v>
      </c>
      <c r="M202" s="80" t="s">
        <v>553</v>
      </c>
      <c r="N202" s="80" t="s">
        <v>553</v>
      </c>
      <c r="O202" s="80" t="s">
        <v>553</v>
      </c>
      <c r="P202" s="80" t="s">
        <v>568</v>
      </c>
      <c r="Q202" s="80" t="s">
        <v>549</v>
      </c>
      <c r="R202" s="80" t="s">
        <v>569</v>
      </c>
    </row>
    <row r="203" spans="1:18" ht="15.75" customHeight="1">
      <c r="A203" s="80" t="s">
        <v>460</v>
      </c>
      <c r="B203" s="80">
        <v>23949470</v>
      </c>
      <c r="C203" s="80">
        <v>23963321</v>
      </c>
      <c r="D203" s="80">
        <v>13852</v>
      </c>
      <c r="E203" s="80" t="s">
        <v>544</v>
      </c>
      <c r="F203" s="80">
        <v>23949470</v>
      </c>
      <c r="G203" s="80">
        <v>23963321</v>
      </c>
      <c r="H203" s="80" t="s">
        <v>583</v>
      </c>
      <c r="I203" s="80" t="s">
        <v>571</v>
      </c>
      <c r="J203" s="80" t="s">
        <v>547</v>
      </c>
      <c r="K203" s="80" t="s">
        <v>548</v>
      </c>
      <c r="L203" s="80" t="s">
        <v>553</v>
      </c>
      <c r="M203" s="80" t="s">
        <v>569</v>
      </c>
      <c r="N203" s="80" t="s">
        <v>548</v>
      </c>
      <c r="O203" s="80" t="s">
        <v>548</v>
      </c>
      <c r="P203" s="80" t="s">
        <v>547</v>
      </c>
      <c r="Q203" s="80" t="s">
        <v>549</v>
      </c>
      <c r="R203" s="80" t="s">
        <v>549</v>
      </c>
    </row>
    <row r="204" spans="1:18" ht="15.75" customHeight="1">
      <c r="A204" s="80" t="s">
        <v>495</v>
      </c>
      <c r="B204" s="80">
        <v>5811083</v>
      </c>
      <c r="C204" s="80">
        <v>5812751</v>
      </c>
      <c r="D204" s="80">
        <v>1669</v>
      </c>
      <c r="E204" s="80" t="s">
        <v>544</v>
      </c>
      <c r="F204" s="80">
        <v>5811083</v>
      </c>
      <c r="G204" s="80">
        <v>5812751</v>
      </c>
      <c r="H204" s="80" t="s">
        <v>554</v>
      </c>
      <c r="I204" s="80" t="s">
        <v>551</v>
      </c>
      <c r="J204" s="80" t="s">
        <v>547</v>
      </c>
      <c r="K204" s="80" t="s">
        <v>552</v>
      </c>
      <c r="L204" s="80" t="s">
        <v>549</v>
      </c>
      <c r="M204" s="80" t="s">
        <v>547</v>
      </c>
      <c r="N204" s="80" t="s">
        <v>548</v>
      </c>
      <c r="O204" s="80" t="s">
        <v>549</v>
      </c>
      <c r="P204" s="80" t="s">
        <v>547</v>
      </c>
      <c r="Q204" s="80" t="s">
        <v>547</v>
      </c>
      <c r="R204" s="80" t="s">
        <v>547</v>
      </c>
    </row>
    <row r="205" spans="1:18" ht="15.75" customHeight="1">
      <c r="A205" s="80" t="s">
        <v>495</v>
      </c>
      <c r="B205" s="80">
        <v>6218929</v>
      </c>
      <c r="C205" s="80">
        <v>6220353</v>
      </c>
      <c r="D205" s="80">
        <v>1425</v>
      </c>
      <c r="E205" s="80" t="s">
        <v>544</v>
      </c>
      <c r="F205" s="80">
        <v>6218929</v>
      </c>
      <c r="G205" s="80">
        <v>6220353</v>
      </c>
      <c r="H205" s="80" t="s">
        <v>579</v>
      </c>
      <c r="I205" s="80" t="s">
        <v>575</v>
      </c>
      <c r="J205" s="80" t="s">
        <v>547</v>
      </c>
      <c r="K205" s="80" t="s">
        <v>549</v>
      </c>
      <c r="L205" s="80" t="s">
        <v>549</v>
      </c>
      <c r="M205" s="80" t="s">
        <v>547</v>
      </c>
      <c r="N205" s="80" t="s">
        <v>549</v>
      </c>
      <c r="O205" s="80" t="s">
        <v>548</v>
      </c>
      <c r="P205" s="80" t="s">
        <v>547</v>
      </c>
      <c r="Q205" s="80" t="s">
        <v>549</v>
      </c>
      <c r="R205" s="80" t="s">
        <v>549</v>
      </c>
    </row>
    <row r="206" spans="1:18" ht="15.75" customHeight="1">
      <c r="A206" s="80" t="s">
        <v>495</v>
      </c>
      <c r="B206" s="80">
        <v>48396037</v>
      </c>
      <c r="C206" s="80">
        <v>48399308</v>
      </c>
      <c r="D206" s="80">
        <v>3272</v>
      </c>
      <c r="E206" s="80" t="s">
        <v>544</v>
      </c>
      <c r="F206" s="80">
        <v>48396037</v>
      </c>
      <c r="G206" s="80">
        <v>48399308</v>
      </c>
      <c r="H206" s="80" t="s">
        <v>545</v>
      </c>
      <c r="I206" s="80" t="s">
        <v>546</v>
      </c>
      <c r="J206" s="80" t="s">
        <v>547</v>
      </c>
      <c r="K206" s="80" t="s">
        <v>549</v>
      </c>
      <c r="L206" s="80" t="s">
        <v>549</v>
      </c>
      <c r="M206" s="80" t="s">
        <v>547</v>
      </c>
      <c r="N206" s="80" t="s">
        <v>549</v>
      </c>
      <c r="O206" s="80" t="s">
        <v>549</v>
      </c>
      <c r="P206" s="80" t="s">
        <v>568</v>
      </c>
      <c r="Q206" s="80" t="s">
        <v>549</v>
      </c>
      <c r="R206" s="80" t="s">
        <v>548</v>
      </c>
    </row>
    <row r="207" spans="1:18" ht="15.75" customHeight="1">
      <c r="A207" s="80" t="s">
        <v>495</v>
      </c>
      <c r="B207" s="80">
        <v>51669469</v>
      </c>
      <c r="C207" s="80">
        <v>51713883</v>
      </c>
      <c r="D207" s="80">
        <v>44415</v>
      </c>
      <c r="E207" s="80" t="s">
        <v>544</v>
      </c>
      <c r="F207" s="80">
        <v>51685762</v>
      </c>
      <c r="G207" s="80">
        <v>51700475</v>
      </c>
      <c r="H207" s="80" t="s">
        <v>609</v>
      </c>
      <c r="I207" s="80" t="s">
        <v>563</v>
      </c>
      <c r="J207" s="80" t="s">
        <v>568</v>
      </c>
      <c r="K207" s="80" t="s">
        <v>553</v>
      </c>
      <c r="L207" s="80" t="s">
        <v>553</v>
      </c>
      <c r="M207" s="80" t="s">
        <v>547</v>
      </c>
      <c r="N207" s="80" t="s">
        <v>548</v>
      </c>
      <c r="O207" s="80" t="s">
        <v>548</v>
      </c>
      <c r="P207" s="80" t="s">
        <v>547</v>
      </c>
      <c r="Q207" s="80" t="s">
        <v>553</v>
      </c>
      <c r="R207" s="80" t="s">
        <v>553</v>
      </c>
    </row>
    <row r="208" spans="1:18" ht="15.75" customHeight="1">
      <c r="A208" s="80" t="s">
        <v>495</v>
      </c>
      <c r="B208" s="80">
        <v>52070847</v>
      </c>
      <c r="C208" s="80">
        <v>52192188</v>
      </c>
      <c r="D208" s="80">
        <v>121342</v>
      </c>
      <c r="E208" s="80" t="s">
        <v>544</v>
      </c>
      <c r="F208" s="80">
        <v>52070847</v>
      </c>
      <c r="G208" s="80">
        <v>52192188</v>
      </c>
      <c r="H208" s="80" t="s">
        <v>610</v>
      </c>
      <c r="I208" s="80" t="s">
        <v>563</v>
      </c>
      <c r="J208" s="80" t="s">
        <v>568</v>
      </c>
      <c r="K208" s="80" t="s">
        <v>548</v>
      </c>
      <c r="L208" s="80" t="s">
        <v>548</v>
      </c>
      <c r="M208" s="80" t="s">
        <v>547</v>
      </c>
      <c r="N208" s="80" t="s">
        <v>548</v>
      </c>
      <c r="O208" s="80" t="s">
        <v>548</v>
      </c>
      <c r="P208" s="80" t="s">
        <v>547</v>
      </c>
      <c r="Q208" s="80" t="s">
        <v>548</v>
      </c>
      <c r="R208" s="80" t="s">
        <v>548</v>
      </c>
    </row>
    <row r="209" spans="1:18" ht="15.75" customHeight="1">
      <c r="A209" s="80" t="s">
        <v>495</v>
      </c>
      <c r="B209" s="80">
        <v>52489201</v>
      </c>
      <c r="C209" s="80">
        <v>52533696</v>
      </c>
      <c r="D209" s="80">
        <v>44496</v>
      </c>
      <c r="E209" s="80" t="s">
        <v>544</v>
      </c>
      <c r="F209" s="80">
        <v>52498927</v>
      </c>
      <c r="G209" s="80">
        <v>52512444</v>
      </c>
      <c r="H209" s="80" t="s">
        <v>576</v>
      </c>
      <c r="I209" s="80" t="s">
        <v>563</v>
      </c>
      <c r="J209" s="80" t="s">
        <v>568</v>
      </c>
      <c r="K209" s="80" t="s">
        <v>553</v>
      </c>
      <c r="L209" s="80" t="s">
        <v>553</v>
      </c>
      <c r="M209" s="80" t="s">
        <v>568</v>
      </c>
      <c r="N209" s="80" t="s">
        <v>553</v>
      </c>
      <c r="O209" s="80" t="s">
        <v>553</v>
      </c>
      <c r="P209" s="80" t="s">
        <v>547</v>
      </c>
      <c r="Q209" s="80" t="s">
        <v>548</v>
      </c>
      <c r="R209" s="80" t="s">
        <v>549</v>
      </c>
    </row>
    <row r="210" spans="1:18" ht="15.75" customHeight="1">
      <c r="A210" s="80" t="s">
        <v>495</v>
      </c>
      <c r="B210" s="80">
        <v>52907445</v>
      </c>
      <c r="C210" s="80">
        <v>52977241</v>
      </c>
      <c r="D210" s="80">
        <v>69797</v>
      </c>
      <c r="E210" s="80" t="s">
        <v>544</v>
      </c>
      <c r="F210" s="80">
        <v>52920148</v>
      </c>
      <c r="G210" s="80">
        <v>52935790</v>
      </c>
      <c r="H210" s="80" t="s">
        <v>611</v>
      </c>
      <c r="I210" s="80" t="s">
        <v>612</v>
      </c>
      <c r="J210" s="80" t="s">
        <v>568</v>
      </c>
      <c r="K210" s="80" t="s">
        <v>548</v>
      </c>
      <c r="L210" s="80" t="s">
        <v>553</v>
      </c>
      <c r="M210" s="80" t="s">
        <v>568</v>
      </c>
      <c r="N210" s="80" t="s">
        <v>553</v>
      </c>
      <c r="O210" s="80" t="s">
        <v>553</v>
      </c>
      <c r="P210" s="80" t="s">
        <v>568</v>
      </c>
      <c r="Q210" s="80" t="s">
        <v>553</v>
      </c>
      <c r="R210" s="80" t="s">
        <v>553</v>
      </c>
    </row>
    <row r="211" spans="1:18" ht="15.75" customHeight="1">
      <c r="A211" s="80" t="s">
        <v>495</v>
      </c>
      <c r="B211" s="80">
        <v>55464229</v>
      </c>
      <c r="C211" s="80">
        <v>55511347</v>
      </c>
      <c r="D211" s="80">
        <v>47119</v>
      </c>
      <c r="E211" s="80" t="s">
        <v>544</v>
      </c>
      <c r="F211" s="80">
        <v>55480280</v>
      </c>
      <c r="G211" s="80">
        <v>55494262</v>
      </c>
      <c r="H211" s="80" t="s">
        <v>576</v>
      </c>
      <c r="I211" s="80" t="s">
        <v>563</v>
      </c>
      <c r="J211" s="80" t="s">
        <v>568</v>
      </c>
      <c r="K211" s="80" t="s">
        <v>549</v>
      </c>
      <c r="L211" s="80" t="s">
        <v>548</v>
      </c>
      <c r="M211" s="80" t="s">
        <v>568</v>
      </c>
      <c r="N211" s="80" t="s">
        <v>548</v>
      </c>
      <c r="O211" s="80" t="s">
        <v>548</v>
      </c>
      <c r="P211" s="80" t="s">
        <v>547</v>
      </c>
      <c r="Q211" s="80" t="s">
        <v>548</v>
      </c>
      <c r="R211" s="80" t="s">
        <v>549</v>
      </c>
    </row>
    <row r="212" spans="1:18" ht="15.75" customHeight="1">
      <c r="A212" s="80" t="s">
        <v>495</v>
      </c>
      <c r="B212" s="80">
        <v>63182029</v>
      </c>
      <c r="C212" s="80">
        <v>63198950</v>
      </c>
      <c r="D212" s="80">
        <v>16922</v>
      </c>
      <c r="E212" s="80" t="s">
        <v>544</v>
      </c>
      <c r="F212" s="80">
        <v>63182029</v>
      </c>
      <c r="G212" s="80">
        <v>63198950</v>
      </c>
      <c r="H212" s="80" t="s">
        <v>545</v>
      </c>
      <c r="I212" s="80" t="s">
        <v>546</v>
      </c>
      <c r="J212" s="80" t="s">
        <v>547</v>
      </c>
      <c r="K212" s="80" t="s">
        <v>548</v>
      </c>
      <c r="L212" s="80" t="s">
        <v>549</v>
      </c>
      <c r="M212" s="80" t="s">
        <v>547</v>
      </c>
      <c r="N212" s="80" t="s">
        <v>549</v>
      </c>
      <c r="O212" s="80" t="s">
        <v>549</v>
      </c>
      <c r="P212" s="80" t="s">
        <v>568</v>
      </c>
      <c r="Q212" s="80" t="s">
        <v>548</v>
      </c>
      <c r="R212" s="80" t="s">
        <v>548</v>
      </c>
    </row>
    <row r="213" spans="1:18" ht="15.75" customHeight="1">
      <c r="A213" s="80" t="s">
        <v>495</v>
      </c>
      <c r="B213" s="80">
        <v>72855897</v>
      </c>
      <c r="C213" s="80">
        <v>72874910</v>
      </c>
      <c r="D213" s="80">
        <v>19014</v>
      </c>
      <c r="E213" s="80" t="s">
        <v>544</v>
      </c>
      <c r="F213" s="80">
        <v>72855897</v>
      </c>
      <c r="G213" s="80">
        <v>72874910</v>
      </c>
      <c r="H213" s="80" t="s">
        <v>550</v>
      </c>
      <c r="I213" s="80" t="s">
        <v>551</v>
      </c>
      <c r="J213" s="80" t="s">
        <v>547</v>
      </c>
      <c r="K213" s="80" t="s">
        <v>549</v>
      </c>
      <c r="L213" s="80" t="s">
        <v>549</v>
      </c>
      <c r="M213" s="80" t="s">
        <v>547</v>
      </c>
      <c r="N213" s="80" t="s">
        <v>549</v>
      </c>
      <c r="O213" s="80" t="s">
        <v>549</v>
      </c>
      <c r="P213" s="80" t="s">
        <v>547</v>
      </c>
      <c r="Q213" s="80" t="s">
        <v>549</v>
      </c>
      <c r="R213" s="80" t="s">
        <v>548</v>
      </c>
    </row>
    <row r="214" spans="1:18" ht="15.75" customHeight="1">
      <c r="A214" s="80" t="s">
        <v>495</v>
      </c>
      <c r="B214" s="80">
        <v>73004367</v>
      </c>
      <c r="C214" s="80">
        <v>73079523</v>
      </c>
      <c r="D214" s="80">
        <v>75157</v>
      </c>
      <c r="E214" s="80" t="s">
        <v>544</v>
      </c>
      <c r="F214" s="80">
        <v>73004367</v>
      </c>
      <c r="G214" s="80">
        <v>73079523</v>
      </c>
      <c r="H214" s="80" t="s">
        <v>545</v>
      </c>
      <c r="I214" s="80" t="s">
        <v>546</v>
      </c>
      <c r="J214" s="80" t="s">
        <v>547</v>
      </c>
      <c r="K214" s="80" t="s">
        <v>549</v>
      </c>
      <c r="L214" s="80" t="s">
        <v>549</v>
      </c>
      <c r="M214" s="80" t="s">
        <v>547</v>
      </c>
      <c r="N214" s="80" t="s">
        <v>549</v>
      </c>
      <c r="O214" s="80" t="s">
        <v>548</v>
      </c>
      <c r="P214" s="80" t="s">
        <v>547</v>
      </c>
      <c r="Q214" s="80" t="s">
        <v>553</v>
      </c>
      <c r="R214" s="80" t="s">
        <v>548</v>
      </c>
    </row>
    <row r="215" spans="1:18" ht="15.75" customHeight="1">
      <c r="A215" s="80" t="s">
        <v>495</v>
      </c>
      <c r="B215" s="80">
        <v>76141674</v>
      </c>
      <c r="C215" s="80">
        <v>76153292</v>
      </c>
      <c r="D215" s="80">
        <v>11619</v>
      </c>
      <c r="E215" s="80" t="s">
        <v>544</v>
      </c>
      <c r="F215" s="80">
        <v>76141674</v>
      </c>
      <c r="G215" s="80">
        <v>76153292</v>
      </c>
      <c r="H215" s="80" t="s">
        <v>613</v>
      </c>
      <c r="I215" s="80" t="s">
        <v>575</v>
      </c>
      <c r="J215" s="80" t="s">
        <v>547</v>
      </c>
      <c r="K215" s="80" t="s">
        <v>549</v>
      </c>
      <c r="L215" s="80" t="s">
        <v>549</v>
      </c>
      <c r="M215" s="80" t="s">
        <v>568</v>
      </c>
      <c r="N215" s="80" t="s">
        <v>553</v>
      </c>
      <c r="O215" s="80" t="s">
        <v>553</v>
      </c>
      <c r="P215" s="80" t="s">
        <v>547</v>
      </c>
      <c r="Q215" s="80" t="s">
        <v>548</v>
      </c>
      <c r="R215" s="80" t="s">
        <v>549</v>
      </c>
    </row>
    <row r="216" spans="1:18" ht="15.75" customHeight="1">
      <c r="A216" s="80" t="s">
        <v>495</v>
      </c>
      <c r="B216" s="80">
        <v>101597522</v>
      </c>
      <c r="C216" s="80">
        <v>101616276</v>
      </c>
      <c r="D216" s="80">
        <v>18755</v>
      </c>
      <c r="E216" s="80" t="s">
        <v>544</v>
      </c>
      <c r="F216" s="80">
        <v>101599700</v>
      </c>
      <c r="G216" s="80">
        <v>101611389</v>
      </c>
      <c r="H216" s="80" t="s">
        <v>586</v>
      </c>
      <c r="I216" s="80" t="s">
        <v>567</v>
      </c>
      <c r="J216" s="80" t="s">
        <v>568</v>
      </c>
      <c r="K216" s="80" t="s">
        <v>553</v>
      </c>
      <c r="L216" s="80" t="s">
        <v>553</v>
      </c>
      <c r="M216" s="80" t="s">
        <v>568</v>
      </c>
      <c r="N216" s="80" t="s">
        <v>553</v>
      </c>
      <c r="O216" s="80" t="s">
        <v>553</v>
      </c>
      <c r="P216" s="80" t="s">
        <v>547</v>
      </c>
      <c r="Q216" s="80" t="s">
        <v>548</v>
      </c>
      <c r="R216" s="80" t="s">
        <v>548</v>
      </c>
    </row>
    <row r="217" spans="1:18" ht="15.75" customHeight="1">
      <c r="A217" s="80" t="s">
        <v>495</v>
      </c>
      <c r="B217" s="80">
        <v>102259696</v>
      </c>
      <c r="C217" s="80">
        <v>102405716</v>
      </c>
      <c r="D217" s="80">
        <v>146021</v>
      </c>
      <c r="E217" s="80" t="s">
        <v>544</v>
      </c>
      <c r="F217" s="80">
        <v>102259696</v>
      </c>
      <c r="G217" s="80">
        <v>102405716</v>
      </c>
      <c r="H217" s="80" t="s">
        <v>614</v>
      </c>
      <c r="I217" s="80" t="s">
        <v>551</v>
      </c>
      <c r="J217" s="80" t="s">
        <v>568</v>
      </c>
      <c r="K217" s="80" t="s">
        <v>548</v>
      </c>
      <c r="L217" s="80" t="s">
        <v>548</v>
      </c>
      <c r="M217" s="80" t="s">
        <v>547</v>
      </c>
      <c r="N217" s="80" t="s">
        <v>553</v>
      </c>
      <c r="O217" s="80" t="s">
        <v>548</v>
      </c>
      <c r="P217" s="80" t="s">
        <v>568</v>
      </c>
      <c r="Q217" s="80" t="s">
        <v>549</v>
      </c>
      <c r="R217" s="80" t="s">
        <v>548</v>
      </c>
    </row>
    <row r="218" spans="1:18" ht="15.75" customHeight="1">
      <c r="A218" s="80" t="s">
        <v>495</v>
      </c>
      <c r="B218" s="80">
        <v>103977469</v>
      </c>
      <c r="C218" s="80">
        <v>104062961</v>
      </c>
      <c r="D218" s="80">
        <v>85493</v>
      </c>
      <c r="E218" s="80" t="s">
        <v>544</v>
      </c>
      <c r="F218" s="80">
        <v>103977469</v>
      </c>
      <c r="G218" s="80">
        <v>104062961</v>
      </c>
      <c r="H218" s="80" t="s">
        <v>605</v>
      </c>
      <c r="I218" s="80" t="s">
        <v>615</v>
      </c>
      <c r="J218" s="80" t="s">
        <v>568</v>
      </c>
      <c r="K218" s="80" t="s">
        <v>548</v>
      </c>
      <c r="L218" s="80" t="s">
        <v>553</v>
      </c>
      <c r="M218" s="80" t="s">
        <v>568</v>
      </c>
      <c r="N218" s="80" t="s">
        <v>548</v>
      </c>
      <c r="O218" s="80" t="s">
        <v>548</v>
      </c>
      <c r="P218" s="80" t="s">
        <v>547</v>
      </c>
      <c r="Q218" s="80" t="s">
        <v>548</v>
      </c>
      <c r="R218" s="80" t="s">
        <v>548</v>
      </c>
    </row>
    <row r="219" spans="1:18" ht="15.75" customHeight="1">
      <c r="A219" s="80" t="s">
        <v>495</v>
      </c>
      <c r="B219" s="80">
        <v>106266661</v>
      </c>
      <c r="C219" s="80">
        <v>106299614</v>
      </c>
      <c r="D219" s="80">
        <v>32954</v>
      </c>
      <c r="E219" s="80" t="s">
        <v>544</v>
      </c>
      <c r="F219" s="80">
        <v>106269331</v>
      </c>
      <c r="G219" s="80">
        <v>106298502</v>
      </c>
      <c r="H219" s="80" t="s">
        <v>576</v>
      </c>
      <c r="I219" s="80" t="s">
        <v>563</v>
      </c>
      <c r="J219" s="80" t="s">
        <v>568</v>
      </c>
      <c r="K219" s="80" t="s">
        <v>548</v>
      </c>
      <c r="L219" s="80" t="s">
        <v>553</v>
      </c>
      <c r="M219" s="80" t="s">
        <v>547</v>
      </c>
      <c r="N219" s="80" t="s">
        <v>553</v>
      </c>
      <c r="O219" s="80" t="s">
        <v>548</v>
      </c>
      <c r="P219" s="80" t="s">
        <v>568</v>
      </c>
      <c r="Q219" s="80" t="s">
        <v>553</v>
      </c>
      <c r="R219" s="80" t="s">
        <v>553</v>
      </c>
    </row>
    <row r="220" spans="1:18" ht="15.75" customHeight="1">
      <c r="A220" s="80" t="s">
        <v>495</v>
      </c>
      <c r="B220" s="80">
        <v>120075637</v>
      </c>
      <c r="C220" s="80">
        <v>120172547</v>
      </c>
      <c r="D220" s="80">
        <v>96911</v>
      </c>
      <c r="E220" s="80" t="s">
        <v>544</v>
      </c>
      <c r="F220" s="80">
        <v>120075637</v>
      </c>
      <c r="G220" s="80">
        <v>120172547</v>
      </c>
      <c r="H220" s="80" t="s">
        <v>560</v>
      </c>
      <c r="I220" s="80" t="s">
        <v>573</v>
      </c>
      <c r="J220" s="80" t="s">
        <v>547</v>
      </c>
      <c r="K220" s="80" t="s">
        <v>549</v>
      </c>
      <c r="L220" s="80" t="s">
        <v>549</v>
      </c>
      <c r="M220" s="80" t="s">
        <v>547</v>
      </c>
      <c r="N220" s="80" t="s">
        <v>549</v>
      </c>
      <c r="O220" s="80" t="s">
        <v>549</v>
      </c>
      <c r="P220" s="80" t="s">
        <v>547</v>
      </c>
      <c r="Q220" s="80" t="s">
        <v>548</v>
      </c>
      <c r="R220" s="80" t="s">
        <v>548</v>
      </c>
    </row>
    <row r="221" spans="1:18" ht="15.75" customHeight="1">
      <c r="A221" s="80" t="s">
        <v>495</v>
      </c>
      <c r="B221" s="80">
        <v>135147415</v>
      </c>
      <c r="C221" s="80">
        <v>135225242</v>
      </c>
      <c r="D221" s="80">
        <v>77828</v>
      </c>
      <c r="E221" s="80" t="s">
        <v>544</v>
      </c>
      <c r="F221" s="80">
        <v>135147415</v>
      </c>
      <c r="G221" s="80">
        <v>135225242</v>
      </c>
      <c r="H221" s="80" t="s">
        <v>545</v>
      </c>
      <c r="I221" s="80" t="s">
        <v>546</v>
      </c>
      <c r="J221" s="80" t="s">
        <v>547</v>
      </c>
      <c r="K221" s="80" t="s">
        <v>549</v>
      </c>
      <c r="L221" s="80" t="s">
        <v>549</v>
      </c>
      <c r="M221" s="80" t="s">
        <v>568</v>
      </c>
      <c r="N221" s="80" t="s">
        <v>549</v>
      </c>
      <c r="O221" s="80" t="s">
        <v>548</v>
      </c>
      <c r="P221" s="80" t="s">
        <v>568</v>
      </c>
      <c r="Q221" s="80" t="s">
        <v>553</v>
      </c>
      <c r="R221" s="80" t="s">
        <v>553</v>
      </c>
    </row>
    <row r="222" spans="1:18" ht="15.75" customHeight="1">
      <c r="A222" s="80" t="s">
        <v>495</v>
      </c>
      <c r="B222" s="80">
        <v>135623456</v>
      </c>
      <c r="C222" s="80">
        <v>135670276</v>
      </c>
      <c r="D222" s="80">
        <v>46821</v>
      </c>
      <c r="E222" s="80" t="s">
        <v>544</v>
      </c>
      <c r="F222" s="80">
        <v>135623456</v>
      </c>
      <c r="G222" s="80">
        <v>135670276</v>
      </c>
      <c r="H222" s="80" t="s">
        <v>545</v>
      </c>
      <c r="I222" s="80" t="s">
        <v>546</v>
      </c>
      <c r="J222" s="80" t="s">
        <v>547</v>
      </c>
      <c r="K222" s="80" t="s">
        <v>549</v>
      </c>
      <c r="L222" s="80" t="s">
        <v>549</v>
      </c>
      <c r="M222" s="80" t="s">
        <v>547</v>
      </c>
      <c r="N222" s="80" t="s">
        <v>549</v>
      </c>
      <c r="O222" s="80" t="s">
        <v>549</v>
      </c>
      <c r="P222" s="80" t="s">
        <v>547</v>
      </c>
      <c r="Q222" s="80" t="s">
        <v>548</v>
      </c>
      <c r="R222" s="80" t="s">
        <v>549</v>
      </c>
    </row>
    <row r="223" spans="1:18" ht="15.75" customHeight="1">
      <c r="A223" s="80" t="s">
        <v>495</v>
      </c>
      <c r="B223" s="80">
        <v>135713409</v>
      </c>
      <c r="C223" s="80">
        <v>135798324</v>
      </c>
      <c r="D223" s="80">
        <v>84916</v>
      </c>
      <c r="E223" s="80" t="s">
        <v>544</v>
      </c>
      <c r="F223" s="80">
        <v>135713409</v>
      </c>
      <c r="G223" s="80">
        <v>135798324</v>
      </c>
      <c r="H223" s="80" t="s">
        <v>616</v>
      </c>
      <c r="I223" s="80" t="s">
        <v>567</v>
      </c>
      <c r="J223" s="80" t="s">
        <v>547</v>
      </c>
      <c r="K223" s="80" t="s">
        <v>549</v>
      </c>
      <c r="L223" s="80" t="s">
        <v>549</v>
      </c>
      <c r="M223" s="80" t="s">
        <v>547</v>
      </c>
      <c r="N223" s="80" t="s">
        <v>553</v>
      </c>
      <c r="O223" s="80" t="s">
        <v>548</v>
      </c>
      <c r="P223" s="80" t="s">
        <v>547</v>
      </c>
      <c r="Q223" s="80" t="s">
        <v>549</v>
      </c>
      <c r="R223" s="80" t="s">
        <v>549</v>
      </c>
    </row>
    <row r="224" spans="1:18" ht="15.75" customHeight="1">
      <c r="A224" s="80" t="s">
        <v>495</v>
      </c>
      <c r="B224" s="80">
        <v>149591230</v>
      </c>
      <c r="C224" s="80">
        <v>149663655</v>
      </c>
      <c r="D224" s="80">
        <v>72426</v>
      </c>
      <c r="E224" s="80" t="s">
        <v>544</v>
      </c>
      <c r="F224" s="80">
        <v>149615316</v>
      </c>
      <c r="G224" s="80">
        <v>149663655</v>
      </c>
      <c r="H224" s="80" t="s">
        <v>560</v>
      </c>
      <c r="I224" s="80" t="s">
        <v>573</v>
      </c>
      <c r="J224" s="80" t="s">
        <v>568</v>
      </c>
      <c r="K224" s="80" t="s">
        <v>549</v>
      </c>
      <c r="L224" s="80" t="s">
        <v>548</v>
      </c>
      <c r="M224" s="80" t="s">
        <v>547</v>
      </c>
      <c r="N224" s="80" t="s">
        <v>549</v>
      </c>
      <c r="O224" s="80" t="s">
        <v>549</v>
      </c>
      <c r="P224" s="80" t="s">
        <v>547</v>
      </c>
      <c r="Q224" s="80" t="s">
        <v>548</v>
      </c>
      <c r="R224" s="80" t="s">
        <v>549</v>
      </c>
    </row>
    <row r="225" spans="1:18" ht="15.75" customHeight="1">
      <c r="A225" s="80" t="s">
        <v>495</v>
      </c>
      <c r="B225" s="80">
        <v>149671972</v>
      </c>
      <c r="C225" s="80">
        <v>149735388</v>
      </c>
      <c r="D225" s="80">
        <v>63417</v>
      </c>
      <c r="E225" s="80" t="s">
        <v>544</v>
      </c>
      <c r="F225" s="80">
        <v>149671972</v>
      </c>
      <c r="G225" s="80">
        <v>149735388</v>
      </c>
      <c r="H225" s="80" t="s">
        <v>561</v>
      </c>
      <c r="I225" s="80" t="s">
        <v>563</v>
      </c>
      <c r="J225" s="80" t="s">
        <v>547</v>
      </c>
      <c r="K225" s="80" t="s">
        <v>553</v>
      </c>
      <c r="L225" s="80" t="s">
        <v>548</v>
      </c>
      <c r="M225" s="80" t="s">
        <v>568</v>
      </c>
      <c r="N225" s="80" t="s">
        <v>553</v>
      </c>
      <c r="O225" s="80" t="s">
        <v>553</v>
      </c>
      <c r="P225" s="80" t="s">
        <v>547</v>
      </c>
      <c r="Q225" s="80" t="s">
        <v>553</v>
      </c>
      <c r="R225" s="80" t="s">
        <v>548</v>
      </c>
    </row>
    <row r="226" spans="1:18" ht="15.75" customHeight="1">
      <c r="A226" s="80" t="s">
        <v>495</v>
      </c>
      <c r="B226" s="80">
        <v>149742318</v>
      </c>
      <c r="C226" s="80">
        <v>149776625</v>
      </c>
      <c r="D226" s="80">
        <v>34308</v>
      </c>
      <c r="E226" s="80" t="s">
        <v>544</v>
      </c>
      <c r="F226" s="80">
        <v>149742318</v>
      </c>
      <c r="G226" s="80">
        <v>149776625</v>
      </c>
      <c r="H226" s="80" t="s">
        <v>561</v>
      </c>
      <c r="I226" s="80" t="s">
        <v>563</v>
      </c>
      <c r="J226" s="80" t="s">
        <v>568</v>
      </c>
      <c r="K226" s="80" t="s">
        <v>549</v>
      </c>
      <c r="L226" s="80" t="s">
        <v>548</v>
      </c>
      <c r="M226" s="80" t="s">
        <v>547</v>
      </c>
      <c r="N226" s="80" t="s">
        <v>549</v>
      </c>
      <c r="O226" s="80" t="s">
        <v>549</v>
      </c>
      <c r="P226" s="80" t="s">
        <v>547</v>
      </c>
      <c r="Q226" s="80" t="s">
        <v>548</v>
      </c>
      <c r="R226" s="80" t="s">
        <v>549</v>
      </c>
    </row>
    <row r="227" spans="1:18" ht="15.75" customHeight="1">
      <c r="A227" s="80" t="s">
        <v>495</v>
      </c>
      <c r="B227" s="80">
        <v>152705955</v>
      </c>
      <c r="C227" s="80">
        <v>152752524</v>
      </c>
      <c r="D227" s="80">
        <v>46570</v>
      </c>
      <c r="E227" s="80" t="s">
        <v>544</v>
      </c>
      <c r="F227" s="80">
        <v>152720403</v>
      </c>
      <c r="G227" s="80">
        <v>152749366</v>
      </c>
      <c r="H227" s="80" t="s">
        <v>576</v>
      </c>
      <c r="I227" s="80" t="s">
        <v>563</v>
      </c>
      <c r="J227" s="80" t="s">
        <v>547</v>
      </c>
      <c r="K227" s="80" t="s">
        <v>548</v>
      </c>
      <c r="L227" s="80" t="s">
        <v>548</v>
      </c>
      <c r="M227" s="80" t="s">
        <v>547</v>
      </c>
      <c r="N227" s="80" t="s">
        <v>548</v>
      </c>
      <c r="O227" s="80" t="s">
        <v>548</v>
      </c>
      <c r="P227" s="80" t="s">
        <v>547</v>
      </c>
      <c r="Q227" s="80" t="s">
        <v>548</v>
      </c>
      <c r="R227" s="80" t="s">
        <v>549</v>
      </c>
    </row>
    <row r="228" spans="1:18" ht="15.75" customHeight="1">
      <c r="A228" s="80" t="s">
        <v>495</v>
      </c>
      <c r="B228" s="80">
        <v>153066014</v>
      </c>
      <c r="C228" s="80">
        <v>153084051</v>
      </c>
      <c r="D228" s="80">
        <v>18038</v>
      </c>
      <c r="E228" s="80" t="s">
        <v>544</v>
      </c>
      <c r="F228" s="80">
        <v>153066014</v>
      </c>
      <c r="G228" s="80">
        <v>153084051</v>
      </c>
      <c r="H228" s="80" t="s">
        <v>550</v>
      </c>
      <c r="I228" s="80" t="s">
        <v>551</v>
      </c>
      <c r="J228" s="80" t="s">
        <v>547</v>
      </c>
      <c r="K228" s="80" t="s">
        <v>549</v>
      </c>
      <c r="L228" s="80" t="s">
        <v>548</v>
      </c>
      <c r="M228" s="80" t="s">
        <v>547</v>
      </c>
      <c r="N228" s="80" t="s">
        <v>549</v>
      </c>
      <c r="O228" s="80" t="s">
        <v>548</v>
      </c>
      <c r="P228" s="80" t="s">
        <v>547</v>
      </c>
      <c r="Q228" s="80" t="s">
        <v>549</v>
      </c>
      <c r="R228" s="80" t="s">
        <v>549</v>
      </c>
    </row>
    <row r="229" spans="1:18" ht="15.75" customHeight="1">
      <c r="A229" s="80" t="s">
        <v>495</v>
      </c>
      <c r="B229" s="80">
        <v>153121931</v>
      </c>
      <c r="C229" s="80">
        <v>153292732</v>
      </c>
      <c r="D229" s="80">
        <v>170802</v>
      </c>
      <c r="E229" s="80" t="s">
        <v>544</v>
      </c>
      <c r="F229" s="80">
        <v>153149250</v>
      </c>
      <c r="G229" s="80">
        <v>153250542</v>
      </c>
      <c r="H229" s="80" t="s">
        <v>561</v>
      </c>
      <c r="I229" s="80" t="s">
        <v>563</v>
      </c>
      <c r="J229" s="80" t="s">
        <v>547</v>
      </c>
      <c r="K229" s="80" t="s">
        <v>549</v>
      </c>
      <c r="L229" s="80" t="s">
        <v>549</v>
      </c>
      <c r="M229" s="80" t="s">
        <v>568</v>
      </c>
      <c r="N229" s="80" t="s">
        <v>553</v>
      </c>
      <c r="O229" s="80" t="s">
        <v>553</v>
      </c>
      <c r="P229" s="80" t="s">
        <v>568</v>
      </c>
      <c r="Q229" s="80" t="s">
        <v>548</v>
      </c>
      <c r="R229" s="80" t="s">
        <v>553</v>
      </c>
    </row>
    <row r="230" spans="1:18" ht="15.75" customHeight="1">
      <c r="A230" s="80" t="s">
        <v>495</v>
      </c>
      <c r="B230" s="80">
        <v>154346996</v>
      </c>
      <c r="C230" s="80">
        <v>154385012</v>
      </c>
      <c r="D230" s="80">
        <v>38017</v>
      </c>
      <c r="E230" s="80" t="s">
        <v>544</v>
      </c>
      <c r="F230" s="80">
        <v>154346996</v>
      </c>
      <c r="G230" s="80">
        <v>154385012</v>
      </c>
      <c r="H230" s="80" t="s">
        <v>545</v>
      </c>
      <c r="I230" s="80" t="s">
        <v>546</v>
      </c>
      <c r="J230" s="80" t="s">
        <v>617</v>
      </c>
      <c r="K230" s="80" t="s">
        <v>618</v>
      </c>
      <c r="L230" s="80" t="s">
        <v>618</v>
      </c>
      <c r="M230" s="80" t="s">
        <v>617</v>
      </c>
      <c r="N230" s="80" t="s">
        <v>617</v>
      </c>
      <c r="O230" s="80" t="s">
        <v>617</v>
      </c>
      <c r="P230" s="80" t="s">
        <v>619</v>
      </c>
      <c r="Q230" s="80" t="s">
        <v>619</v>
      </c>
      <c r="R230" s="80" t="s">
        <v>619</v>
      </c>
    </row>
    <row r="231" spans="1:18" ht="15.75" customHeight="1">
      <c r="A231" s="80" t="s">
        <v>495</v>
      </c>
      <c r="B231" s="80">
        <v>154581225</v>
      </c>
      <c r="C231" s="80">
        <v>154633196</v>
      </c>
      <c r="D231" s="80">
        <v>51972</v>
      </c>
      <c r="E231" s="80" t="s">
        <v>544</v>
      </c>
      <c r="F231" s="80">
        <v>154591724</v>
      </c>
      <c r="G231" s="80">
        <v>154613549</v>
      </c>
      <c r="H231" s="80" t="s">
        <v>576</v>
      </c>
      <c r="I231" s="80" t="s">
        <v>563</v>
      </c>
      <c r="J231" s="80" t="s">
        <v>618</v>
      </c>
      <c r="K231" s="80" t="s">
        <v>617</v>
      </c>
      <c r="L231" s="80" t="s">
        <v>618</v>
      </c>
      <c r="M231" s="80" t="s">
        <v>617</v>
      </c>
      <c r="N231" s="80" t="s">
        <v>617</v>
      </c>
      <c r="O231" s="80" t="s">
        <v>617</v>
      </c>
      <c r="P231" s="80" t="s">
        <v>619</v>
      </c>
      <c r="Q231" s="80" t="s">
        <v>619</v>
      </c>
      <c r="R231" s="80" t="s">
        <v>619</v>
      </c>
    </row>
    <row r="232" spans="1:18" ht="15.75" customHeight="1">
      <c r="B232" s="10"/>
      <c r="C232" s="10"/>
      <c r="D232" s="10"/>
      <c r="F232" s="10"/>
      <c r="G232" s="10"/>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716"/>
  <sheetViews>
    <sheetView workbookViewId="0"/>
  </sheetViews>
  <sheetFormatPr defaultColWidth="11.125" defaultRowHeight="15" customHeight="1"/>
  <cols>
    <col min="1" max="1" width="18.875" customWidth="1"/>
    <col min="2" max="3" width="19.875" customWidth="1"/>
    <col min="4" max="4" width="21.875" customWidth="1"/>
    <col min="5" max="14" width="10.375" customWidth="1"/>
    <col min="15" max="26" width="11.125" customWidth="1"/>
  </cols>
  <sheetData>
    <row r="1" spans="1:4" ht="15.75" customHeight="1">
      <c r="A1" s="101" t="s">
        <v>7660</v>
      </c>
      <c r="B1" s="3"/>
      <c r="C1" s="3"/>
      <c r="D1" s="3"/>
    </row>
    <row r="2" spans="1:4" ht="15.75" customHeight="1">
      <c r="A2" s="3" t="s">
        <v>620</v>
      </c>
      <c r="B2" s="3" t="s">
        <v>621</v>
      </c>
      <c r="C2" s="3" t="s">
        <v>622</v>
      </c>
      <c r="D2" s="3" t="s">
        <v>623</v>
      </c>
    </row>
    <row r="3" spans="1:4" ht="15.75" customHeight="1">
      <c r="A3" s="3" t="s">
        <v>438</v>
      </c>
      <c r="B3" s="3">
        <v>12847376</v>
      </c>
      <c r="C3" s="3">
        <v>12947578</v>
      </c>
      <c r="D3" s="3" t="s">
        <v>624</v>
      </c>
    </row>
    <row r="4" spans="1:4" ht="15.75" customHeight="1">
      <c r="A4" s="3" t="s">
        <v>438</v>
      </c>
      <c r="B4" s="3">
        <v>12857085</v>
      </c>
      <c r="C4" s="3">
        <v>12861909</v>
      </c>
      <c r="D4" s="3" t="s">
        <v>625</v>
      </c>
    </row>
    <row r="5" spans="1:4" ht="15.75" customHeight="1">
      <c r="A5" s="3" t="s">
        <v>438</v>
      </c>
      <c r="B5" s="3">
        <v>13049475</v>
      </c>
      <c r="C5" s="3">
        <v>13056491</v>
      </c>
      <c r="D5" s="3" t="s">
        <v>626</v>
      </c>
    </row>
    <row r="6" spans="1:4" ht="15.75" customHeight="1">
      <c r="A6" s="3" t="s">
        <v>438</v>
      </c>
      <c r="B6" s="3">
        <v>13060868</v>
      </c>
      <c r="C6" s="3">
        <v>13062229</v>
      </c>
      <c r="D6" s="3" t="s">
        <v>627</v>
      </c>
    </row>
    <row r="7" spans="1:4" ht="15.75" customHeight="1">
      <c r="A7" s="3" t="s">
        <v>438</v>
      </c>
      <c r="B7" s="3">
        <v>13115495</v>
      </c>
      <c r="C7" s="3">
        <v>13116854</v>
      </c>
      <c r="D7" s="3" t="s">
        <v>628</v>
      </c>
    </row>
    <row r="8" spans="1:4" ht="15.75" customHeight="1">
      <c r="A8" s="3" t="s">
        <v>438</v>
      </c>
      <c r="B8" s="3">
        <v>16246838</v>
      </c>
      <c r="C8" s="3">
        <v>16352454</v>
      </c>
      <c r="D8" s="3" t="s">
        <v>629</v>
      </c>
    </row>
    <row r="9" spans="1:4" ht="15.75" customHeight="1">
      <c r="A9" s="3" t="s">
        <v>438</v>
      </c>
      <c r="B9" s="3">
        <v>26642285</v>
      </c>
      <c r="C9" s="3">
        <v>26642389</v>
      </c>
      <c r="D9" s="3" t="s">
        <v>630</v>
      </c>
    </row>
    <row r="10" spans="1:4" ht="15.75" customHeight="1">
      <c r="A10" s="3" t="s">
        <v>438</v>
      </c>
      <c r="B10" s="3">
        <v>43530889</v>
      </c>
      <c r="C10" s="3">
        <v>43622357</v>
      </c>
      <c r="D10" s="3" t="s">
        <v>631</v>
      </c>
    </row>
    <row r="11" spans="1:4" ht="15.75" customHeight="1">
      <c r="A11" s="3" t="s">
        <v>438</v>
      </c>
      <c r="B11" s="3">
        <v>120228045</v>
      </c>
      <c r="C11" s="3">
        <v>120228295</v>
      </c>
      <c r="D11" s="3" t="s">
        <v>632</v>
      </c>
    </row>
    <row r="12" spans="1:4" ht="15.75" customHeight="1">
      <c r="A12" s="3" t="s">
        <v>438</v>
      </c>
      <c r="B12" s="3">
        <v>120354986</v>
      </c>
      <c r="C12" s="3">
        <v>120355148</v>
      </c>
      <c r="D12" s="3" t="s">
        <v>633</v>
      </c>
    </row>
    <row r="13" spans="1:4" ht="15.75" customHeight="1">
      <c r="A13" s="3" t="s">
        <v>438</v>
      </c>
      <c r="B13" s="3">
        <v>120515118</v>
      </c>
      <c r="C13" s="3">
        <v>120515184</v>
      </c>
      <c r="D13" s="3" t="s">
        <v>634</v>
      </c>
    </row>
    <row r="14" spans="1:4" ht="15.75" customHeight="1">
      <c r="A14" s="3" t="s">
        <v>438</v>
      </c>
      <c r="B14" s="3">
        <v>120571119</v>
      </c>
      <c r="C14" s="3">
        <v>120571264</v>
      </c>
      <c r="D14" s="3" t="s">
        <v>635</v>
      </c>
    </row>
    <row r="15" spans="1:4" ht="15.75" customHeight="1">
      <c r="A15" s="3" t="s">
        <v>438</v>
      </c>
      <c r="B15" s="3">
        <v>120670126</v>
      </c>
      <c r="C15" s="3">
        <v>120670376</v>
      </c>
      <c r="D15" s="3" t="s">
        <v>632</v>
      </c>
    </row>
    <row r="16" spans="1:4" ht="15.75" customHeight="1">
      <c r="A16" s="3" t="s">
        <v>438</v>
      </c>
      <c r="B16" s="3">
        <v>144227029</v>
      </c>
      <c r="C16" s="3">
        <v>144250288</v>
      </c>
      <c r="D16" s="3" t="s">
        <v>636</v>
      </c>
    </row>
    <row r="17" spans="1:4" ht="15.75" customHeight="1">
      <c r="A17" s="3" t="s">
        <v>438</v>
      </c>
      <c r="B17" s="3">
        <v>144265216</v>
      </c>
      <c r="C17" s="3">
        <v>144265326</v>
      </c>
      <c r="D17" s="3" t="s">
        <v>637</v>
      </c>
    </row>
    <row r="18" spans="1:4" ht="15.75" customHeight="1">
      <c r="A18" s="3" t="s">
        <v>438</v>
      </c>
      <c r="B18" s="3">
        <v>144372874</v>
      </c>
      <c r="C18" s="3">
        <v>144373659</v>
      </c>
      <c r="D18" s="3" t="s">
        <v>638</v>
      </c>
    </row>
    <row r="19" spans="1:4" ht="15.75" customHeight="1">
      <c r="A19" s="3" t="s">
        <v>438</v>
      </c>
      <c r="B19" s="3">
        <v>144412575</v>
      </c>
      <c r="C19" s="3">
        <v>144412740</v>
      </c>
      <c r="D19" s="3" t="s">
        <v>639</v>
      </c>
    </row>
    <row r="20" spans="1:4" ht="15.75" customHeight="1">
      <c r="A20" s="3" t="s">
        <v>438</v>
      </c>
      <c r="B20" s="3">
        <v>144418112</v>
      </c>
      <c r="C20" s="3">
        <v>144419192</v>
      </c>
      <c r="D20" s="3" t="s">
        <v>640</v>
      </c>
    </row>
    <row r="21" spans="1:4" ht="15.75" customHeight="1">
      <c r="A21" s="3" t="s">
        <v>438</v>
      </c>
      <c r="B21" s="3">
        <v>144421389</v>
      </c>
      <c r="C21" s="3">
        <v>144461647</v>
      </c>
      <c r="D21" s="3" t="s">
        <v>641</v>
      </c>
    </row>
    <row r="22" spans="1:4" ht="15.75" customHeight="1">
      <c r="A22" s="3" t="s">
        <v>438</v>
      </c>
      <c r="B22" s="3">
        <v>144523859</v>
      </c>
      <c r="C22" s="3">
        <v>144524021</v>
      </c>
      <c r="D22" s="3" t="s">
        <v>633</v>
      </c>
    </row>
    <row r="23" spans="1:4" ht="15.75" customHeight="1">
      <c r="A23" s="3" t="s">
        <v>438</v>
      </c>
      <c r="B23" s="3">
        <v>144551778</v>
      </c>
      <c r="C23" s="3">
        <v>144551943</v>
      </c>
      <c r="D23" s="3" t="s">
        <v>633</v>
      </c>
    </row>
    <row r="24" spans="1:4" ht="15.75" customHeight="1">
      <c r="A24" s="3" t="s">
        <v>438</v>
      </c>
      <c r="B24" s="3">
        <v>144560450</v>
      </c>
      <c r="C24" s="3">
        <v>144560527</v>
      </c>
      <c r="D24" s="3" t="s">
        <v>642</v>
      </c>
    </row>
    <row r="25" spans="1:4" ht="15.75" customHeight="1">
      <c r="A25" s="3" t="s">
        <v>438</v>
      </c>
      <c r="B25" s="3">
        <v>144560665</v>
      </c>
      <c r="C25" s="3">
        <v>144560829</v>
      </c>
      <c r="D25" s="3" t="s">
        <v>633</v>
      </c>
    </row>
    <row r="26" spans="1:4" ht="15.75" customHeight="1">
      <c r="A26" s="3" t="s">
        <v>438</v>
      </c>
      <c r="B26" s="3">
        <v>144592867</v>
      </c>
      <c r="C26" s="3">
        <v>144593527</v>
      </c>
      <c r="D26" s="3" t="s">
        <v>643</v>
      </c>
    </row>
    <row r="27" spans="1:4" ht="15.75" customHeight="1">
      <c r="A27" s="3" t="s">
        <v>438</v>
      </c>
      <c r="B27" s="3">
        <v>144627191</v>
      </c>
      <c r="C27" s="3">
        <v>144642058</v>
      </c>
      <c r="D27" s="3" t="s">
        <v>644</v>
      </c>
    </row>
    <row r="28" spans="1:4" ht="15.75" customHeight="1">
      <c r="A28" s="3" t="s">
        <v>438</v>
      </c>
      <c r="B28" s="3">
        <v>144641370</v>
      </c>
      <c r="C28" s="3">
        <v>144919902</v>
      </c>
      <c r="D28" s="3" t="s">
        <v>645</v>
      </c>
    </row>
    <row r="29" spans="1:4" ht="15.75" customHeight="1">
      <c r="A29" s="3" t="s">
        <v>438</v>
      </c>
      <c r="B29" s="3">
        <v>144701049</v>
      </c>
      <c r="C29" s="3">
        <v>144701159</v>
      </c>
      <c r="D29" s="3" t="s">
        <v>646</v>
      </c>
    </row>
    <row r="30" spans="1:4" ht="15.75" customHeight="1">
      <c r="A30" s="3" t="s">
        <v>438</v>
      </c>
      <c r="B30" s="3">
        <v>148889462</v>
      </c>
      <c r="C30" s="3">
        <v>149033016</v>
      </c>
      <c r="D30" s="3" t="s">
        <v>647</v>
      </c>
    </row>
    <row r="31" spans="1:4" ht="15.75" customHeight="1">
      <c r="A31" s="3" t="s">
        <v>438</v>
      </c>
      <c r="B31" s="3">
        <v>148939738</v>
      </c>
      <c r="C31" s="3">
        <v>148939817</v>
      </c>
      <c r="D31" s="3" t="s">
        <v>648</v>
      </c>
    </row>
    <row r="32" spans="1:4" ht="15.75" customHeight="1">
      <c r="A32" s="3" t="s">
        <v>438</v>
      </c>
      <c r="B32" s="3">
        <v>149006308</v>
      </c>
      <c r="C32" s="3">
        <v>149009527</v>
      </c>
      <c r="D32" s="3" t="s">
        <v>649</v>
      </c>
    </row>
    <row r="33" spans="1:4" ht="15.75" customHeight="1">
      <c r="A33" s="3" t="s">
        <v>438</v>
      </c>
      <c r="B33" s="3">
        <v>149007076</v>
      </c>
      <c r="C33" s="3">
        <v>149007142</v>
      </c>
      <c r="D33" s="3" t="s">
        <v>650</v>
      </c>
    </row>
    <row r="34" spans="1:4" ht="15.75" customHeight="1">
      <c r="A34" s="3" t="s">
        <v>438</v>
      </c>
      <c r="B34" s="3">
        <v>149018670</v>
      </c>
      <c r="C34" s="3">
        <v>149026269</v>
      </c>
      <c r="D34" s="3" t="s">
        <v>651</v>
      </c>
    </row>
    <row r="35" spans="1:4" ht="15.75" customHeight="1">
      <c r="A35" s="3" t="s">
        <v>438</v>
      </c>
      <c r="B35" s="3">
        <v>149048575</v>
      </c>
      <c r="C35" s="3">
        <v>149051273</v>
      </c>
      <c r="D35" s="3" t="s">
        <v>652</v>
      </c>
    </row>
    <row r="36" spans="1:4" ht="15.75" customHeight="1">
      <c r="A36" s="3" t="s">
        <v>438</v>
      </c>
      <c r="B36" s="3">
        <v>149054026</v>
      </c>
      <c r="C36" s="3">
        <v>149103539</v>
      </c>
      <c r="D36" s="3" t="s">
        <v>653</v>
      </c>
    </row>
    <row r="37" spans="1:4" ht="15.75" customHeight="1">
      <c r="A37" s="3" t="s">
        <v>438</v>
      </c>
      <c r="B37" s="3">
        <v>149162782</v>
      </c>
      <c r="C37" s="3">
        <v>149162944</v>
      </c>
      <c r="D37" s="3" t="s">
        <v>654</v>
      </c>
    </row>
    <row r="38" spans="1:4" ht="15.75" customHeight="1">
      <c r="A38" s="3" t="s">
        <v>438</v>
      </c>
      <c r="B38" s="3">
        <v>149176021</v>
      </c>
      <c r="C38" s="3">
        <v>149251013</v>
      </c>
      <c r="D38" s="3" t="s">
        <v>655</v>
      </c>
    </row>
    <row r="39" spans="1:4" ht="15.75" customHeight="1">
      <c r="A39" s="3" t="s">
        <v>438</v>
      </c>
      <c r="B39" s="3">
        <v>149832658</v>
      </c>
      <c r="C39" s="3">
        <v>149833241</v>
      </c>
      <c r="D39" s="3" t="s">
        <v>656</v>
      </c>
    </row>
    <row r="40" spans="1:4" ht="15.75" customHeight="1">
      <c r="A40" s="3" t="s">
        <v>438</v>
      </c>
      <c r="B40" s="3">
        <v>149839537</v>
      </c>
      <c r="C40" s="3">
        <v>149841193</v>
      </c>
      <c r="D40" s="3" t="s">
        <v>657</v>
      </c>
    </row>
    <row r="41" spans="1:4" ht="15.75" customHeight="1">
      <c r="A41" s="3" t="s">
        <v>438</v>
      </c>
      <c r="B41" s="3">
        <v>149842187</v>
      </c>
      <c r="C41" s="3">
        <v>149842736</v>
      </c>
      <c r="D41" s="3" t="s">
        <v>658</v>
      </c>
    </row>
    <row r="42" spans="1:4" ht="15.75" customHeight="1">
      <c r="A42" s="3" t="s">
        <v>438</v>
      </c>
      <c r="B42" s="3">
        <v>149842203</v>
      </c>
      <c r="C42" s="3">
        <v>149886641</v>
      </c>
      <c r="D42" s="3" t="s">
        <v>659</v>
      </c>
    </row>
    <row r="43" spans="1:4" ht="15.75" customHeight="1">
      <c r="A43" s="3" t="s">
        <v>438</v>
      </c>
      <c r="B43" s="3">
        <v>149842354</v>
      </c>
      <c r="C43" s="3">
        <v>149842495</v>
      </c>
      <c r="D43" s="3" t="s">
        <v>660</v>
      </c>
    </row>
    <row r="44" spans="1:4" ht="15.75" customHeight="1">
      <c r="A44" s="3" t="s">
        <v>438</v>
      </c>
      <c r="B44" s="3">
        <v>149844497</v>
      </c>
      <c r="C44" s="3">
        <v>149849024</v>
      </c>
      <c r="D44" s="3" t="s">
        <v>661</v>
      </c>
    </row>
    <row r="45" spans="1:4" ht="15.75" customHeight="1">
      <c r="A45" s="3" t="s">
        <v>438</v>
      </c>
      <c r="B45" s="3">
        <v>149845815</v>
      </c>
      <c r="C45" s="3">
        <v>149846486</v>
      </c>
      <c r="D45" s="3" t="s">
        <v>662</v>
      </c>
    </row>
    <row r="46" spans="1:4" ht="15.75" customHeight="1">
      <c r="A46" s="3" t="s">
        <v>438</v>
      </c>
      <c r="B46" s="3">
        <v>149851060</v>
      </c>
      <c r="C46" s="3">
        <v>149851624</v>
      </c>
      <c r="D46" s="3" t="s">
        <v>663</v>
      </c>
    </row>
    <row r="47" spans="1:4" ht="15.75" customHeight="1">
      <c r="A47" s="3" t="s">
        <v>438</v>
      </c>
      <c r="B47" s="3">
        <v>149851316</v>
      </c>
      <c r="C47" s="3">
        <v>149851457</v>
      </c>
      <c r="D47" s="3" t="s">
        <v>664</v>
      </c>
    </row>
    <row r="48" spans="1:4" ht="15.75" customHeight="1">
      <c r="A48" s="3" t="s">
        <v>438</v>
      </c>
      <c r="B48" s="3">
        <v>149852618</v>
      </c>
      <c r="C48" s="3">
        <v>149854274</v>
      </c>
      <c r="D48" s="3" t="s">
        <v>665</v>
      </c>
    </row>
    <row r="49" spans="1:4" ht="15.75" customHeight="1">
      <c r="A49" s="3" t="s">
        <v>438</v>
      </c>
      <c r="B49" s="3">
        <v>149860078</v>
      </c>
      <c r="C49" s="3">
        <v>149861210</v>
      </c>
      <c r="D49" s="3" t="s">
        <v>666</v>
      </c>
    </row>
    <row r="50" spans="1:4" ht="15.75" customHeight="1">
      <c r="A50" s="3" t="s">
        <v>438</v>
      </c>
      <c r="B50" s="3">
        <v>149861270</v>
      </c>
      <c r="C50" s="3">
        <v>149862504</v>
      </c>
      <c r="D50" s="3" t="s">
        <v>667</v>
      </c>
    </row>
    <row r="51" spans="1:4" ht="15.75" customHeight="1">
      <c r="A51" s="3" t="s">
        <v>438</v>
      </c>
      <c r="B51" s="3">
        <v>248521646</v>
      </c>
      <c r="C51" s="3">
        <v>248522597</v>
      </c>
      <c r="D51" s="3" t="s">
        <v>668</v>
      </c>
    </row>
    <row r="52" spans="1:4" ht="15.75" customHeight="1">
      <c r="A52" s="3" t="s">
        <v>441</v>
      </c>
      <c r="B52" s="3">
        <v>16224046</v>
      </c>
      <c r="C52" s="3">
        <v>16229140</v>
      </c>
      <c r="D52" s="3" t="s">
        <v>669</v>
      </c>
    </row>
    <row r="53" spans="1:4" ht="15.75" customHeight="1">
      <c r="A53" s="3" t="s">
        <v>441</v>
      </c>
      <c r="B53" s="3">
        <v>49921738</v>
      </c>
      <c r="C53" s="3">
        <v>51032200</v>
      </c>
      <c r="D53" s="3" t="s">
        <v>670</v>
      </c>
    </row>
    <row r="54" spans="1:4" ht="15.75" customHeight="1">
      <c r="A54" s="3" t="s">
        <v>441</v>
      </c>
      <c r="B54" s="3">
        <v>88857516</v>
      </c>
      <c r="C54" s="3">
        <v>89040698</v>
      </c>
      <c r="D54" s="3" t="s">
        <v>671</v>
      </c>
    </row>
    <row r="55" spans="1:4" ht="15.75" customHeight="1">
      <c r="A55" s="3" t="s">
        <v>441</v>
      </c>
      <c r="B55" s="3">
        <v>95525108</v>
      </c>
      <c r="C55" s="3">
        <v>95526702</v>
      </c>
      <c r="D55" s="3" t="s">
        <v>672</v>
      </c>
    </row>
    <row r="56" spans="1:4" ht="15.75" customHeight="1">
      <c r="A56" s="3" t="s">
        <v>441</v>
      </c>
      <c r="B56" s="3">
        <v>95537968</v>
      </c>
      <c r="C56" s="3">
        <v>95538469</v>
      </c>
      <c r="D56" s="3" t="s">
        <v>673</v>
      </c>
    </row>
    <row r="57" spans="1:4" ht="15.75" customHeight="1">
      <c r="A57" s="3" t="s">
        <v>441</v>
      </c>
      <c r="B57" s="3">
        <v>95592017</v>
      </c>
      <c r="C57" s="3">
        <v>95599778</v>
      </c>
      <c r="D57" s="3" t="s">
        <v>674</v>
      </c>
    </row>
    <row r="58" spans="1:4" ht="15.75" customHeight="1">
      <c r="A58" s="3" t="s">
        <v>441</v>
      </c>
      <c r="B58" s="3">
        <v>95807117</v>
      </c>
      <c r="C58" s="3">
        <v>95816215</v>
      </c>
      <c r="D58" s="3" t="s">
        <v>675</v>
      </c>
    </row>
    <row r="59" spans="1:4" ht="15.75" customHeight="1">
      <c r="A59" s="3" t="s">
        <v>441</v>
      </c>
      <c r="B59" s="3">
        <v>95851165</v>
      </c>
      <c r="C59" s="3">
        <v>95991793</v>
      </c>
      <c r="D59" s="3" t="s">
        <v>676</v>
      </c>
    </row>
    <row r="60" spans="1:4" ht="15.75" customHeight="1">
      <c r="A60" s="3" t="s">
        <v>441</v>
      </c>
      <c r="B60" s="3">
        <v>96004562</v>
      </c>
      <c r="C60" s="3">
        <v>96004850</v>
      </c>
      <c r="D60" s="3" t="s">
        <v>677</v>
      </c>
    </row>
    <row r="61" spans="1:4" ht="15.75" customHeight="1">
      <c r="A61" s="3" t="s">
        <v>441</v>
      </c>
      <c r="B61" s="3">
        <v>96021945</v>
      </c>
      <c r="C61" s="3">
        <v>96035974</v>
      </c>
      <c r="D61" s="3" t="s">
        <v>678</v>
      </c>
    </row>
    <row r="62" spans="1:4" ht="15.75" customHeight="1">
      <c r="A62" s="3" t="s">
        <v>441</v>
      </c>
      <c r="B62" s="3">
        <v>97113495</v>
      </c>
      <c r="C62" s="3">
        <v>97264521</v>
      </c>
      <c r="D62" s="3" t="s">
        <v>679</v>
      </c>
    </row>
    <row r="63" spans="1:4" ht="15.75" customHeight="1">
      <c r="A63" s="3" t="s">
        <v>441</v>
      </c>
      <c r="B63" s="3">
        <v>97281903</v>
      </c>
      <c r="C63" s="3">
        <v>97291780</v>
      </c>
      <c r="D63" s="3" t="s">
        <v>680</v>
      </c>
    </row>
    <row r="64" spans="1:4" ht="15.75" customHeight="1">
      <c r="A64" s="3" t="s">
        <v>441</v>
      </c>
      <c r="B64" s="3">
        <v>97301728</v>
      </c>
      <c r="C64" s="3">
        <v>97304151</v>
      </c>
      <c r="D64" s="3" t="s">
        <v>681</v>
      </c>
    </row>
    <row r="65" spans="1:4" ht="15.75" customHeight="1">
      <c r="A65" s="3" t="s">
        <v>441</v>
      </c>
      <c r="B65" s="3">
        <v>97416164</v>
      </c>
      <c r="C65" s="3">
        <v>97426058</v>
      </c>
      <c r="D65" s="3" t="s">
        <v>682</v>
      </c>
    </row>
    <row r="66" spans="1:4" ht="15.75" customHeight="1">
      <c r="A66" s="3" t="s">
        <v>441</v>
      </c>
      <c r="B66" s="3">
        <v>97421074</v>
      </c>
      <c r="C66" s="3">
        <v>97434847</v>
      </c>
      <c r="D66" s="3" t="s">
        <v>683</v>
      </c>
    </row>
    <row r="67" spans="1:4" ht="15.75" customHeight="1">
      <c r="A67" s="3" t="s">
        <v>441</v>
      </c>
      <c r="B67" s="3">
        <v>97492662</v>
      </c>
      <c r="C67" s="3">
        <v>97589721</v>
      </c>
      <c r="D67" s="3" t="s">
        <v>684</v>
      </c>
    </row>
    <row r="68" spans="1:4" ht="15.75" customHeight="1">
      <c r="A68" s="3" t="s">
        <v>441</v>
      </c>
      <c r="B68" s="3">
        <v>109758798</v>
      </c>
      <c r="C68" s="3">
        <v>109760364</v>
      </c>
      <c r="D68" s="3" t="s">
        <v>685</v>
      </c>
    </row>
    <row r="69" spans="1:4" ht="15.75" customHeight="1">
      <c r="A69" s="3" t="s">
        <v>441</v>
      </c>
      <c r="B69" s="3">
        <v>109794307</v>
      </c>
      <c r="C69" s="3">
        <v>109857693</v>
      </c>
      <c r="D69" s="3" t="s">
        <v>686</v>
      </c>
    </row>
    <row r="70" spans="1:4" ht="15.75" customHeight="1">
      <c r="A70" s="3" t="s">
        <v>441</v>
      </c>
      <c r="B70" s="3">
        <v>109898728</v>
      </c>
      <c r="C70" s="3">
        <v>109924769</v>
      </c>
      <c r="D70" s="3" t="s">
        <v>687</v>
      </c>
    </row>
    <row r="71" spans="1:4" ht="15.75" customHeight="1">
      <c r="A71" s="3" t="s">
        <v>441</v>
      </c>
      <c r="B71" s="3">
        <v>109933160</v>
      </c>
      <c r="C71" s="3">
        <v>109968552</v>
      </c>
      <c r="D71" s="3" t="s">
        <v>688</v>
      </c>
    </row>
    <row r="72" spans="1:4" ht="15.75" customHeight="1">
      <c r="A72" s="3" t="s">
        <v>441</v>
      </c>
      <c r="B72" s="3">
        <v>109987062</v>
      </c>
      <c r="C72" s="3">
        <v>109995281</v>
      </c>
      <c r="D72" s="3" t="s">
        <v>689</v>
      </c>
    </row>
    <row r="73" spans="1:4" ht="15.75" customHeight="1">
      <c r="A73" s="3" t="s">
        <v>441</v>
      </c>
      <c r="B73" s="3">
        <v>110069960</v>
      </c>
      <c r="C73" s="3">
        <v>110070042</v>
      </c>
      <c r="D73" s="3" t="s">
        <v>690</v>
      </c>
    </row>
    <row r="74" spans="1:4" ht="15.75" customHeight="1">
      <c r="A74" s="3" t="s">
        <v>441</v>
      </c>
      <c r="B74" s="3">
        <v>110083869</v>
      </c>
      <c r="C74" s="3">
        <v>110116566</v>
      </c>
      <c r="D74" s="3" t="s">
        <v>691</v>
      </c>
    </row>
    <row r="75" spans="1:4" ht="15.75" customHeight="1">
      <c r="A75" s="3" t="s">
        <v>441</v>
      </c>
      <c r="B75" s="3">
        <v>110086432</v>
      </c>
      <c r="C75" s="3">
        <v>110086523</v>
      </c>
      <c r="D75" s="3" t="s">
        <v>692</v>
      </c>
    </row>
    <row r="76" spans="1:4" ht="15.75" customHeight="1">
      <c r="A76" s="3" t="s">
        <v>441</v>
      </c>
      <c r="B76" s="3">
        <v>110122310</v>
      </c>
      <c r="C76" s="3">
        <v>110205042</v>
      </c>
      <c r="D76" s="3" t="s">
        <v>693</v>
      </c>
    </row>
    <row r="77" spans="1:4" ht="15.75" customHeight="1">
      <c r="A77" s="3" t="s">
        <v>441</v>
      </c>
      <c r="B77" s="3">
        <v>110126731</v>
      </c>
      <c r="C77" s="3">
        <v>110126824</v>
      </c>
      <c r="D77" s="3" t="s">
        <v>694</v>
      </c>
    </row>
    <row r="78" spans="1:4" ht="15.75" customHeight="1">
      <c r="A78" s="3" t="s">
        <v>441</v>
      </c>
      <c r="B78" s="3">
        <v>110211528</v>
      </c>
      <c r="C78" s="3">
        <v>110245420</v>
      </c>
      <c r="D78" s="3" t="s">
        <v>695</v>
      </c>
    </row>
    <row r="79" spans="1:4" ht="15.75" customHeight="1">
      <c r="A79" s="3" t="s">
        <v>441</v>
      </c>
      <c r="B79" s="3">
        <v>110234734</v>
      </c>
      <c r="C79" s="3">
        <v>110266190</v>
      </c>
      <c r="D79" s="3" t="s">
        <v>696</v>
      </c>
    </row>
    <row r="80" spans="1:4" ht="15.75" customHeight="1">
      <c r="A80" s="3" t="s">
        <v>441</v>
      </c>
      <c r="B80" s="3">
        <v>110245590</v>
      </c>
      <c r="C80" s="3">
        <v>110285856</v>
      </c>
      <c r="D80" s="3" t="s">
        <v>697</v>
      </c>
    </row>
    <row r="81" spans="1:4" ht="15.75" customHeight="1">
      <c r="A81" s="3" t="s">
        <v>441</v>
      </c>
      <c r="B81" s="3">
        <v>110284852</v>
      </c>
      <c r="C81" s="3">
        <v>110284943</v>
      </c>
      <c r="D81" s="3" t="s">
        <v>698</v>
      </c>
    </row>
    <row r="82" spans="1:4" ht="15.75" customHeight="1">
      <c r="A82" s="3" t="s">
        <v>441</v>
      </c>
      <c r="B82" s="3">
        <v>110301311</v>
      </c>
      <c r="C82" s="3">
        <v>110301393</v>
      </c>
      <c r="D82" s="3" t="s">
        <v>699</v>
      </c>
    </row>
    <row r="83" spans="1:4" ht="15.75" customHeight="1">
      <c r="A83" s="3" t="s">
        <v>441</v>
      </c>
      <c r="B83" s="3">
        <v>110375137</v>
      </c>
      <c r="C83" s="3">
        <v>110384442</v>
      </c>
      <c r="D83" s="3" t="s">
        <v>700</v>
      </c>
    </row>
    <row r="84" spans="1:4" ht="15.75" customHeight="1">
      <c r="A84" s="3" t="s">
        <v>441</v>
      </c>
      <c r="B84" s="3">
        <v>110386410</v>
      </c>
      <c r="C84" s="3">
        <v>110433673</v>
      </c>
      <c r="D84" s="3" t="s">
        <v>701</v>
      </c>
    </row>
    <row r="85" spans="1:4" ht="15.75" customHeight="1">
      <c r="A85" s="3" t="s">
        <v>441</v>
      </c>
      <c r="B85" s="3">
        <v>110402913</v>
      </c>
      <c r="C85" s="3">
        <v>110435166</v>
      </c>
      <c r="D85" s="3" t="s">
        <v>702</v>
      </c>
    </row>
    <row r="86" spans="1:4" ht="15.75" customHeight="1">
      <c r="A86" s="3" t="s">
        <v>441</v>
      </c>
      <c r="B86" s="3">
        <v>110402933</v>
      </c>
      <c r="C86" s="3">
        <v>110473075</v>
      </c>
      <c r="D86" s="3" t="s">
        <v>703</v>
      </c>
    </row>
    <row r="87" spans="1:4" ht="15.75" customHeight="1">
      <c r="A87" s="3" t="s">
        <v>441</v>
      </c>
      <c r="B87" s="3">
        <v>110446738</v>
      </c>
      <c r="C87" s="3">
        <v>110473041</v>
      </c>
      <c r="D87" s="3" t="s">
        <v>704</v>
      </c>
    </row>
    <row r="88" spans="1:4" ht="15.75" customHeight="1">
      <c r="A88" s="3" t="s">
        <v>441</v>
      </c>
      <c r="B88" s="3">
        <v>110449241</v>
      </c>
      <c r="C88" s="3">
        <v>110451064</v>
      </c>
      <c r="D88" s="3" t="s">
        <v>705</v>
      </c>
    </row>
    <row r="89" spans="1:4" ht="15.75" customHeight="1">
      <c r="A89" s="3" t="s">
        <v>441</v>
      </c>
      <c r="B89" s="3">
        <v>110513820</v>
      </c>
      <c r="C89" s="3">
        <v>110577101</v>
      </c>
      <c r="D89" s="3" t="s">
        <v>706</v>
      </c>
    </row>
    <row r="90" spans="1:4" ht="15.75" customHeight="1">
      <c r="A90" s="3" t="s">
        <v>441</v>
      </c>
      <c r="B90" s="3">
        <v>110610915</v>
      </c>
      <c r="C90" s="3">
        <v>110612404</v>
      </c>
      <c r="D90" s="3" t="s">
        <v>707</v>
      </c>
    </row>
    <row r="91" spans="1:4" ht="15.75" customHeight="1">
      <c r="A91" s="3" t="s">
        <v>441</v>
      </c>
      <c r="B91" s="3">
        <v>110637833</v>
      </c>
      <c r="C91" s="3">
        <v>110678114</v>
      </c>
      <c r="D91" s="3" t="s">
        <v>708</v>
      </c>
    </row>
    <row r="92" spans="1:4" ht="15.75" customHeight="1">
      <c r="A92" s="3" t="s">
        <v>441</v>
      </c>
      <c r="B92" s="3">
        <v>124025286</v>
      </c>
      <c r="C92" s="3">
        <v>124915287</v>
      </c>
      <c r="D92" s="3" t="s">
        <v>709</v>
      </c>
    </row>
    <row r="93" spans="1:4" ht="15.75" customHeight="1">
      <c r="A93" s="3" t="s">
        <v>441</v>
      </c>
      <c r="B93" s="3">
        <v>130530274</v>
      </c>
      <c r="C93" s="3">
        <v>130537182</v>
      </c>
      <c r="D93" s="3" t="s">
        <v>710</v>
      </c>
    </row>
    <row r="94" spans="1:4" ht="15.75" customHeight="1">
      <c r="A94" s="3" t="s">
        <v>441</v>
      </c>
      <c r="B94" s="3">
        <v>130539094</v>
      </c>
      <c r="C94" s="3">
        <v>130549883</v>
      </c>
      <c r="D94" s="3" t="s">
        <v>711</v>
      </c>
    </row>
    <row r="95" spans="1:4" ht="15.75" customHeight="1">
      <c r="A95" s="3" t="s">
        <v>441</v>
      </c>
      <c r="B95" s="3">
        <v>130570885</v>
      </c>
      <c r="C95" s="3">
        <v>130577341</v>
      </c>
      <c r="D95" s="3" t="s">
        <v>712</v>
      </c>
    </row>
    <row r="96" spans="1:4" ht="15.75" customHeight="1">
      <c r="A96" s="3" t="s">
        <v>441</v>
      </c>
      <c r="B96" s="3">
        <v>130583548</v>
      </c>
      <c r="C96" s="3">
        <v>130590463</v>
      </c>
      <c r="D96" s="3" t="s">
        <v>713</v>
      </c>
    </row>
    <row r="97" spans="1:4" ht="15.75" customHeight="1">
      <c r="A97" s="3" t="s">
        <v>441</v>
      </c>
      <c r="B97" s="3">
        <v>130592765</v>
      </c>
      <c r="C97" s="3">
        <v>130599550</v>
      </c>
      <c r="D97" s="3" t="s">
        <v>714</v>
      </c>
    </row>
    <row r="98" spans="1:4" ht="15.75" customHeight="1">
      <c r="A98" s="3" t="s">
        <v>441</v>
      </c>
      <c r="B98" s="3">
        <v>130603460</v>
      </c>
      <c r="C98" s="3">
        <v>130603724</v>
      </c>
      <c r="D98" s="3" t="s">
        <v>715</v>
      </c>
    </row>
    <row r="99" spans="1:4" ht="15.75" customHeight="1">
      <c r="A99" s="3" t="s">
        <v>441</v>
      </c>
      <c r="B99" s="3">
        <v>130611480</v>
      </c>
      <c r="C99" s="3">
        <v>130658091</v>
      </c>
      <c r="D99" s="3" t="s">
        <v>716</v>
      </c>
    </row>
    <row r="100" spans="1:4" ht="15.75" customHeight="1">
      <c r="A100" s="3" t="s">
        <v>441</v>
      </c>
      <c r="B100" s="3">
        <v>130622837</v>
      </c>
      <c r="C100" s="3">
        <v>130622944</v>
      </c>
      <c r="D100" s="3" t="s">
        <v>717</v>
      </c>
    </row>
    <row r="101" spans="1:4" ht="15.75" customHeight="1">
      <c r="A101" s="3" t="s">
        <v>441</v>
      </c>
      <c r="B101" s="3">
        <v>143129313</v>
      </c>
      <c r="C101" s="3">
        <v>143768352</v>
      </c>
      <c r="D101" s="3" t="s">
        <v>718</v>
      </c>
    </row>
    <row r="102" spans="1:4" ht="15.75" customHeight="1">
      <c r="A102" s="3" t="s">
        <v>441</v>
      </c>
      <c r="B102" s="3">
        <v>143295585</v>
      </c>
      <c r="C102" s="3">
        <v>143572105</v>
      </c>
      <c r="D102" s="3" t="s">
        <v>719</v>
      </c>
    </row>
    <row r="103" spans="1:4" ht="15.75" customHeight="1">
      <c r="A103" s="3" t="s">
        <v>441</v>
      </c>
      <c r="B103" s="3">
        <v>143314433</v>
      </c>
      <c r="C103" s="3">
        <v>143480781</v>
      </c>
      <c r="D103" s="3" t="s">
        <v>720</v>
      </c>
    </row>
    <row r="104" spans="1:4" ht="15.75" customHeight="1">
      <c r="A104" s="3" t="s">
        <v>441</v>
      </c>
      <c r="B104" s="3">
        <v>240676437</v>
      </c>
      <c r="C104" s="3">
        <v>240682900</v>
      </c>
      <c r="D104" s="3" t="s">
        <v>721</v>
      </c>
    </row>
    <row r="105" spans="1:4" ht="15.75" customHeight="1">
      <c r="A105" s="3" t="s">
        <v>441</v>
      </c>
      <c r="B105" s="3">
        <v>240686333</v>
      </c>
      <c r="C105" s="3">
        <v>240690414</v>
      </c>
      <c r="D105" s="3" t="s">
        <v>722</v>
      </c>
    </row>
    <row r="106" spans="1:4" ht="15.75" customHeight="1">
      <c r="A106" s="3" t="s">
        <v>441</v>
      </c>
      <c r="B106" s="3">
        <v>240691850</v>
      </c>
      <c r="C106" s="3">
        <v>240698479</v>
      </c>
      <c r="D106" s="3" t="s">
        <v>723</v>
      </c>
    </row>
    <row r="107" spans="1:4" ht="15.75" customHeight="1">
      <c r="A107" s="3" t="s">
        <v>442</v>
      </c>
      <c r="B107" s="3">
        <v>41246606</v>
      </c>
      <c r="C107" s="3">
        <v>41962430</v>
      </c>
      <c r="D107" s="3" t="s">
        <v>724</v>
      </c>
    </row>
    <row r="108" spans="1:4" ht="15.75" customHeight="1">
      <c r="A108" s="3" t="s">
        <v>442</v>
      </c>
      <c r="B108" s="3">
        <v>131533564</v>
      </c>
      <c r="C108" s="3">
        <v>132285410</v>
      </c>
      <c r="D108" s="3" t="s">
        <v>725</v>
      </c>
    </row>
    <row r="109" spans="1:4" ht="15.75" customHeight="1">
      <c r="A109" s="3" t="s">
        <v>442</v>
      </c>
      <c r="B109" s="3">
        <v>195655564</v>
      </c>
      <c r="C109" s="3">
        <v>195657927</v>
      </c>
      <c r="D109" s="3" t="s">
        <v>726</v>
      </c>
    </row>
    <row r="110" spans="1:4" ht="15.75" customHeight="1">
      <c r="A110" s="3" t="s">
        <v>442</v>
      </c>
      <c r="B110" s="3">
        <v>195688007</v>
      </c>
      <c r="C110" s="3">
        <v>195688120</v>
      </c>
      <c r="D110" s="3" t="s">
        <v>727</v>
      </c>
    </row>
    <row r="111" spans="1:4" ht="15.75" customHeight="1">
      <c r="A111" s="3" t="s">
        <v>442</v>
      </c>
      <c r="B111" s="3">
        <v>195699400</v>
      </c>
      <c r="C111" s="3">
        <v>195699497</v>
      </c>
      <c r="D111" s="3" t="s">
        <v>728</v>
      </c>
    </row>
    <row r="112" spans="1:4" ht="15.75" customHeight="1">
      <c r="A112" s="3" t="s">
        <v>442</v>
      </c>
      <c r="B112" s="3">
        <v>195708153</v>
      </c>
      <c r="C112" s="3">
        <v>195725030</v>
      </c>
      <c r="D112" s="3" t="s">
        <v>729</v>
      </c>
    </row>
    <row r="113" spans="1:4" ht="15.75" customHeight="1">
      <c r="A113" s="3" t="s">
        <v>442</v>
      </c>
      <c r="B113" s="3">
        <v>195720881</v>
      </c>
      <c r="C113" s="3">
        <v>195733551</v>
      </c>
      <c r="D113" s="3" t="s">
        <v>730</v>
      </c>
    </row>
    <row r="114" spans="1:4" ht="15.75" customHeight="1">
      <c r="A114" s="3" t="s">
        <v>442</v>
      </c>
      <c r="B114" s="3">
        <v>195746764</v>
      </c>
      <c r="C114" s="3">
        <v>195812277</v>
      </c>
      <c r="D114" s="3" t="s">
        <v>731</v>
      </c>
    </row>
    <row r="115" spans="1:4" ht="15.75" customHeight="1">
      <c r="A115" s="3" t="s">
        <v>442</v>
      </c>
      <c r="B115" s="3">
        <v>195836192</v>
      </c>
      <c r="C115" s="3">
        <v>195854228</v>
      </c>
      <c r="D115" s="3" t="s">
        <v>732</v>
      </c>
    </row>
    <row r="116" spans="1:4" ht="15.75" customHeight="1">
      <c r="A116" s="3" t="s">
        <v>442</v>
      </c>
      <c r="B116" s="3">
        <v>195863363</v>
      </c>
      <c r="C116" s="3">
        <v>195909084</v>
      </c>
      <c r="D116" s="3" t="s">
        <v>733</v>
      </c>
    </row>
    <row r="117" spans="1:4" ht="15.75" customHeight="1">
      <c r="A117" s="3" t="s">
        <v>442</v>
      </c>
      <c r="B117" s="3">
        <v>195882328</v>
      </c>
      <c r="C117" s="3">
        <v>195882395</v>
      </c>
      <c r="D117" s="3" t="s">
        <v>734</v>
      </c>
    </row>
    <row r="118" spans="1:4" ht="15.75" customHeight="1">
      <c r="A118" s="3" t="s">
        <v>442</v>
      </c>
      <c r="B118" s="3">
        <v>195908075</v>
      </c>
      <c r="C118" s="3">
        <v>195911257</v>
      </c>
      <c r="D118" s="3" t="s">
        <v>735</v>
      </c>
    </row>
    <row r="119" spans="1:4" ht="15.75" customHeight="1">
      <c r="A119" s="3" t="s">
        <v>442</v>
      </c>
      <c r="B119" s="3">
        <v>195912048</v>
      </c>
      <c r="C119" s="3">
        <v>195913986</v>
      </c>
      <c r="D119" s="3" t="s">
        <v>736</v>
      </c>
    </row>
    <row r="120" spans="1:4" ht="15.75" customHeight="1">
      <c r="A120" s="3" t="s">
        <v>442</v>
      </c>
      <c r="B120" s="3">
        <v>195913077</v>
      </c>
      <c r="C120" s="3">
        <v>195913683</v>
      </c>
      <c r="D120" s="3" t="s">
        <v>737</v>
      </c>
    </row>
    <row r="121" spans="1:4" ht="15.75" customHeight="1">
      <c r="A121" s="3" t="s">
        <v>442</v>
      </c>
      <c r="B121" s="3">
        <v>195928588</v>
      </c>
      <c r="C121" s="3">
        <v>195928775</v>
      </c>
      <c r="D121" s="3" t="s">
        <v>738</v>
      </c>
    </row>
    <row r="122" spans="1:4" ht="15.75" customHeight="1">
      <c r="A122" s="3" t="s">
        <v>442</v>
      </c>
      <c r="B122" s="3">
        <v>195949187</v>
      </c>
      <c r="C122" s="3">
        <v>195952695</v>
      </c>
      <c r="D122" s="3" t="s">
        <v>739</v>
      </c>
    </row>
    <row r="123" spans="1:4" ht="15.75" customHeight="1">
      <c r="A123" s="3" t="s">
        <v>442</v>
      </c>
      <c r="B123" s="3">
        <v>195960499</v>
      </c>
      <c r="C123" s="3">
        <v>195960612</v>
      </c>
      <c r="D123" s="3" t="s">
        <v>740</v>
      </c>
    </row>
    <row r="124" spans="1:4" ht="15.75" customHeight="1">
      <c r="A124" s="3" t="s">
        <v>347</v>
      </c>
      <c r="B124" s="3">
        <v>40191052</v>
      </c>
      <c r="C124" s="3">
        <v>40243995</v>
      </c>
      <c r="D124" s="3" t="s">
        <v>741</v>
      </c>
    </row>
    <row r="125" spans="1:4" ht="15.75" customHeight="1">
      <c r="A125" s="3" t="s">
        <v>347</v>
      </c>
      <c r="B125" s="3">
        <v>145680203</v>
      </c>
      <c r="C125" s="3">
        <v>145732797</v>
      </c>
      <c r="D125" s="3" t="s">
        <v>742</v>
      </c>
    </row>
    <row r="126" spans="1:4" ht="15.75" customHeight="1">
      <c r="A126" s="3" t="s">
        <v>347</v>
      </c>
      <c r="B126" s="3">
        <v>166733386</v>
      </c>
      <c r="C126" s="3">
        <v>167234757</v>
      </c>
      <c r="D126" s="3" t="s">
        <v>743</v>
      </c>
    </row>
    <row r="127" spans="1:4" ht="15.75" customHeight="1">
      <c r="A127" s="3" t="s">
        <v>443</v>
      </c>
      <c r="B127" s="3">
        <v>115962493</v>
      </c>
      <c r="C127" s="3">
        <v>116027602</v>
      </c>
      <c r="D127" s="3" t="s">
        <v>744</v>
      </c>
    </row>
    <row r="128" spans="1:4" ht="15.75" customHeight="1">
      <c r="A128" s="3" t="s">
        <v>443</v>
      </c>
      <c r="B128" s="3">
        <v>148169732</v>
      </c>
      <c r="C128" s="3">
        <v>148175398</v>
      </c>
      <c r="D128" s="3" t="s">
        <v>745</v>
      </c>
    </row>
    <row r="129" spans="1:4" ht="15.75" customHeight="1">
      <c r="A129" s="3" t="s">
        <v>444</v>
      </c>
      <c r="B129" s="3">
        <v>26761896</v>
      </c>
      <c r="C129" s="3">
        <v>26762029</v>
      </c>
      <c r="D129" s="3" t="s">
        <v>746</v>
      </c>
    </row>
    <row r="130" spans="1:4" ht="15.75" customHeight="1">
      <c r="A130" s="3" t="s">
        <v>444</v>
      </c>
      <c r="B130" s="3">
        <v>89177500</v>
      </c>
      <c r="C130" s="3">
        <v>89217433</v>
      </c>
      <c r="D130" s="3" t="s">
        <v>747</v>
      </c>
    </row>
    <row r="131" spans="1:4" ht="15.75" customHeight="1">
      <c r="A131" s="3" t="s">
        <v>444</v>
      </c>
      <c r="B131" s="3">
        <v>106717451</v>
      </c>
      <c r="C131" s="3">
        <v>106787425</v>
      </c>
      <c r="D131" s="3" t="s">
        <v>748</v>
      </c>
    </row>
    <row r="132" spans="1:4" ht="15.75" customHeight="1">
      <c r="A132" s="3" t="s">
        <v>444</v>
      </c>
      <c r="B132" s="3">
        <v>128883196</v>
      </c>
      <c r="C132" s="3">
        <v>129516569</v>
      </c>
      <c r="D132" s="3" t="s">
        <v>749</v>
      </c>
    </row>
    <row r="133" spans="1:4" ht="15.75" customHeight="1">
      <c r="A133" s="3" t="s">
        <v>444</v>
      </c>
      <c r="B133" s="3">
        <v>167228299</v>
      </c>
      <c r="C133" s="3">
        <v>167237511</v>
      </c>
      <c r="D133" s="3" t="s">
        <v>750</v>
      </c>
    </row>
    <row r="134" spans="1:4" ht="15.75" customHeight="1">
      <c r="A134" s="3" t="s">
        <v>444</v>
      </c>
      <c r="B134" s="3">
        <v>167237507</v>
      </c>
      <c r="C134" s="3">
        <v>167240480</v>
      </c>
      <c r="D134" s="3" t="s">
        <v>751</v>
      </c>
    </row>
    <row r="135" spans="1:4" ht="15.75" customHeight="1">
      <c r="A135" s="3" t="s">
        <v>444</v>
      </c>
      <c r="B135" s="3">
        <v>167241890</v>
      </c>
      <c r="C135" s="3">
        <v>167245916</v>
      </c>
      <c r="D135" s="3" t="s">
        <v>752</v>
      </c>
    </row>
    <row r="136" spans="1:4" ht="15.75" customHeight="1">
      <c r="A136" s="3" t="s">
        <v>444</v>
      </c>
      <c r="B136" s="3">
        <v>167291314</v>
      </c>
      <c r="C136" s="3">
        <v>167316019</v>
      </c>
      <c r="D136" s="3" t="s">
        <v>753</v>
      </c>
    </row>
    <row r="137" spans="1:4" ht="15.75" customHeight="1">
      <c r="A137" s="3" t="s">
        <v>444</v>
      </c>
      <c r="B137" s="3">
        <v>167325085</v>
      </c>
      <c r="C137" s="3">
        <v>167341887</v>
      </c>
      <c r="D137" s="3" t="s">
        <v>754</v>
      </c>
    </row>
    <row r="138" spans="1:4" ht="15.75" customHeight="1">
      <c r="A138" s="3" t="s">
        <v>445</v>
      </c>
      <c r="B138" s="3">
        <v>5898733</v>
      </c>
      <c r="C138" s="3">
        <v>5925974</v>
      </c>
      <c r="D138" s="3" t="s">
        <v>755</v>
      </c>
    </row>
    <row r="139" spans="1:4" ht="15.75" customHeight="1">
      <c r="A139" s="3" t="s">
        <v>445</v>
      </c>
      <c r="B139" s="3">
        <v>5926145</v>
      </c>
      <c r="C139" s="3">
        <v>5970683</v>
      </c>
      <c r="D139" s="3" t="s">
        <v>756</v>
      </c>
    </row>
    <row r="140" spans="1:4" ht="15.75" customHeight="1">
      <c r="A140" s="3" t="s">
        <v>445</v>
      </c>
      <c r="B140" s="3">
        <v>5973238</v>
      </c>
      <c r="C140" s="3">
        <v>6009125</v>
      </c>
      <c r="D140" s="3" t="s">
        <v>757</v>
      </c>
    </row>
    <row r="141" spans="1:4" ht="15.75" customHeight="1">
      <c r="A141" s="3" t="s">
        <v>445</v>
      </c>
      <c r="B141" s="3">
        <v>5973238</v>
      </c>
      <c r="C141" s="3">
        <v>6009125</v>
      </c>
      <c r="D141" s="3" t="s">
        <v>757</v>
      </c>
    </row>
    <row r="142" spans="1:4" ht="15.75" customHeight="1">
      <c r="A142" s="3" t="s">
        <v>445</v>
      </c>
      <c r="B142" s="3">
        <v>6004282</v>
      </c>
      <c r="C142" s="3">
        <v>6004385</v>
      </c>
      <c r="D142" s="3" t="s">
        <v>758</v>
      </c>
    </row>
    <row r="143" spans="1:4" ht="15.75" customHeight="1">
      <c r="A143" s="3" t="s">
        <v>445</v>
      </c>
      <c r="B143" s="3">
        <v>6009244</v>
      </c>
      <c r="C143" s="3">
        <v>6023834</v>
      </c>
      <c r="D143" s="3" t="s">
        <v>759</v>
      </c>
    </row>
    <row r="144" spans="1:4" ht="15.75" customHeight="1">
      <c r="A144" s="3" t="s">
        <v>445</v>
      </c>
      <c r="B144" s="3">
        <v>6016876</v>
      </c>
      <c r="C144" s="3">
        <v>6017011</v>
      </c>
      <c r="D144" s="3" t="s">
        <v>760</v>
      </c>
    </row>
    <row r="145" spans="1:4" ht="15.75" customHeight="1">
      <c r="A145" s="3" t="s">
        <v>445</v>
      </c>
      <c r="B145" s="3">
        <v>6022243</v>
      </c>
      <c r="C145" s="3">
        <v>6059230</v>
      </c>
      <c r="D145" s="3" t="s">
        <v>761</v>
      </c>
    </row>
    <row r="146" spans="1:4" ht="15.75" customHeight="1">
      <c r="A146" s="3" t="s">
        <v>445</v>
      </c>
      <c r="B146" s="3">
        <v>6031375</v>
      </c>
      <c r="C146" s="3">
        <v>6036386</v>
      </c>
      <c r="D146" s="3" t="s">
        <v>762</v>
      </c>
    </row>
    <row r="147" spans="1:4" ht="15.75" customHeight="1">
      <c r="A147" s="3" t="s">
        <v>445</v>
      </c>
      <c r="B147" s="3">
        <v>6047720</v>
      </c>
      <c r="C147" s="3">
        <v>6048023</v>
      </c>
      <c r="D147" s="3" t="s">
        <v>763</v>
      </c>
    </row>
    <row r="148" spans="1:4" ht="15.75" customHeight="1">
      <c r="A148" s="3" t="s">
        <v>445</v>
      </c>
      <c r="B148" s="3">
        <v>6057499</v>
      </c>
      <c r="C148" s="3">
        <v>6057604</v>
      </c>
      <c r="D148" s="3" t="s">
        <v>764</v>
      </c>
    </row>
    <row r="149" spans="1:4" ht="15.75" customHeight="1">
      <c r="A149" s="3" t="s">
        <v>445</v>
      </c>
      <c r="B149" s="3">
        <v>6081102</v>
      </c>
      <c r="C149" s="3">
        <v>6093052</v>
      </c>
      <c r="D149" s="3" t="s">
        <v>765</v>
      </c>
    </row>
    <row r="150" spans="1:4" ht="15.75" customHeight="1">
      <c r="A150" s="3" t="s">
        <v>445</v>
      </c>
      <c r="B150" s="3">
        <v>6104883</v>
      </c>
      <c r="C150" s="3">
        <v>6161564</v>
      </c>
      <c r="D150" s="3" t="s">
        <v>766</v>
      </c>
    </row>
    <row r="151" spans="1:4" ht="15.75" customHeight="1">
      <c r="A151" s="3" t="s">
        <v>445</v>
      </c>
      <c r="B151" s="3">
        <v>6161775</v>
      </c>
      <c r="C151" s="3">
        <v>6272644</v>
      </c>
      <c r="D151" s="3" t="s">
        <v>767</v>
      </c>
    </row>
    <row r="152" spans="1:4" ht="15.75" customHeight="1">
      <c r="A152" s="3" t="s">
        <v>445</v>
      </c>
      <c r="B152" s="3">
        <v>6185274</v>
      </c>
      <c r="C152" s="3">
        <v>6185360</v>
      </c>
      <c r="D152" s="3" t="s">
        <v>768</v>
      </c>
    </row>
    <row r="153" spans="1:4" ht="15.75" customHeight="1">
      <c r="A153" s="3" t="s">
        <v>445</v>
      </c>
      <c r="B153" s="3">
        <v>6212637</v>
      </c>
      <c r="C153" s="3">
        <v>6212740</v>
      </c>
      <c r="D153" s="3" t="s">
        <v>758</v>
      </c>
    </row>
    <row r="154" spans="1:4" ht="15.75" customHeight="1">
      <c r="A154" s="3" t="s">
        <v>445</v>
      </c>
      <c r="B154" s="3">
        <v>6331214</v>
      </c>
      <c r="C154" s="3">
        <v>6348758</v>
      </c>
      <c r="D154" s="3" t="s">
        <v>769</v>
      </c>
    </row>
    <row r="155" spans="1:4" ht="15.75" customHeight="1">
      <c r="A155" s="3" t="s">
        <v>445</v>
      </c>
      <c r="B155" s="3">
        <v>6374522</v>
      </c>
      <c r="C155" s="3">
        <v>6403977</v>
      </c>
      <c r="D155" s="3" t="s">
        <v>770</v>
      </c>
    </row>
    <row r="156" spans="1:4" ht="15.75" customHeight="1">
      <c r="A156" s="3" t="s">
        <v>445</v>
      </c>
      <c r="B156" s="3">
        <v>6409128</v>
      </c>
      <c r="C156" s="3">
        <v>6448012</v>
      </c>
      <c r="D156" s="3" t="s">
        <v>771</v>
      </c>
    </row>
    <row r="157" spans="1:4" ht="15.75" customHeight="1">
      <c r="A157" s="3" t="s">
        <v>445</v>
      </c>
      <c r="B157" s="3">
        <v>6461080</v>
      </c>
      <c r="C157" s="3">
        <v>6484242</v>
      </c>
      <c r="D157" s="3" t="s">
        <v>772</v>
      </c>
    </row>
    <row r="158" spans="1:4" ht="15.75" customHeight="1">
      <c r="A158" s="3" t="s">
        <v>445</v>
      </c>
      <c r="B158" s="3">
        <v>6497773</v>
      </c>
      <c r="C158" s="3">
        <v>6551436</v>
      </c>
      <c r="D158" s="3" t="s">
        <v>776</v>
      </c>
    </row>
    <row r="159" spans="1:4" ht="15.75" customHeight="1">
      <c r="A159" s="3" t="s">
        <v>445</v>
      </c>
      <c r="B159" s="3">
        <v>6577504</v>
      </c>
      <c r="C159" s="3">
        <v>6589374</v>
      </c>
      <c r="D159" s="3" t="s">
        <v>777</v>
      </c>
    </row>
    <row r="160" spans="1:4" ht="15.75" customHeight="1">
      <c r="A160" s="3" t="s">
        <v>445</v>
      </c>
      <c r="B160" s="3">
        <v>6578564</v>
      </c>
      <c r="C160" s="3">
        <v>6588974</v>
      </c>
      <c r="D160" s="3" t="s">
        <v>778</v>
      </c>
    </row>
    <row r="161" spans="1:4" ht="15.75" customHeight="1">
      <c r="A161" s="3" t="s">
        <v>445</v>
      </c>
      <c r="B161" s="3">
        <v>6590016</v>
      </c>
      <c r="C161" s="3">
        <v>6608726</v>
      </c>
      <c r="D161" s="3" t="s">
        <v>779</v>
      </c>
    </row>
    <row r="162" spans="1:4" ht="15.75" customHeight="1">
      <c r="A162" s="3" t="s">
        <v>445</v>
      </c>
      <c r="B162" s="3">
        <v>6615616</v>
      </c>
      <c r="C162" s="3">
        <v>6624290</v>
      </c>
      <c r="D162" s="3" t="s">
        <v>780</v>
      </c>
    </row>
    <row r="163" spans="1:4" ht="15.75" customHeight="1">
      <c r="A163" s="3" t="s">
        <v>445</v>
      </c>
      <c r="B163" s="3">
        <v>6637321</v>
      </c>
      <c r="C163" s="3">
        <v>6656432</v>
      </c>
      <c r="D163" s="3" t="s">
        <v>781</v>
      </c>
    </row>
    <row r="164" spans="1:4" ht="15.75" customHeight="1">
      <c r="A164" s="3" t="s">
        <v>445</v>
      </c>
      <c r="B164" s="3">
        <v>6663973</v>
      </c>
      <c r="C164" s="3">
        <v>6708901</v>
      </c>
      <c r="D164" s="3" t="s">
        <v>782</v>
      </c>
    </row>
    <row r="165" spans="1:4" ht="15.75" customHeight="1">
      <c r="A165" s="3" t="s">
        <v>445</v>
      </c>
      <c r="B165" s="3">
        <v>6688432</v>
      </c>
      <c r="C165" s="3">
        <v>6706923</v>
      </c>
      <c r="D165" s="3" t="s">
        <v>783</v>
      </c>
    </row>
    <row r="166" spans="1:4" ht="15.75" customHeight="1">
      <c r="A166" s="3" t="s">
        <v>445</v>
      </c>
      <c r="B166" s="3">
        <v>6691976</v>
      </c>
      <c r="C166" s="3">
        <v>6692059</v>
      </c>
      <c r="D166" s="3" t="s">
        <v>784</v>
      </c>
    </row>
    <row r="167" spans="1:4" ht="15.75" customHeight="1">
      <c r="A167" s="3" t="s">
        <v>445</v>
      </c>
      <c r="B167" s="3">
        <v>40134976</v>
      </c>
      <c r="C167" s="3">
        <v>40860631</v>
      </c>
      <c r="D167" s="3" t="s">
        <v>785</v>
      </c>
    </row>
    <row r="168" spans="1:4" ht="15.75" customHeight="1">
      <c r="A168" s="3" t="s">
        <v>445</v>
      </c>
      <c r="B168" s="3">
        <v>56955784</v>
      </c>
      <c r="C168" s="3">
        <v>56955864</v>
      </c>
      <c r="D168" s="3" t="s">
        <v>786</v>
      </c>
    </row>
    <row r="169" spans="1:4" ht="15.75" customHeight="1">
      <c r="A169" s="3" t="s">
        <v>445</v>
      </c>
      <c r="B169" s="3">
        <v>63380465</v>
      </c>
      <c r="C169" s="3">
        <v>63385789</v>
      </c>
      <c r="D169" s="3" t="s">
        <v>787</v>
      </c>
    </row>
    <row r="170" spans="1:4" ht="15.75" customHeight="1">
      <c r="A170" s="3" t="s">
        <v>445</v>
      </c>
      <c r="B170" s="3">
        <v>63621089</v>
      </c>
      <c r="C170" s="3">
        <v>63621169</v>
      </c>
      <c r="D170" s="3" t="s">
        <v>788</v>
      </c>
    </row>
    <row r="171" spans="1:4" ht="15.75" customHeight="1">
      <c r="A171" s="3" t="s">
        <v>445</v>
      </c>
      <c r="B171" s="3">
        <v>65140527</v>
      </c>
      <c r="C171" s="3">
        <v>65141723</v>
      </c>
      <c r="D171" s="3" t="s">
        <v>789</v>
      </c>
    </row>
    <row r="172" spans="1:4" ht="15.75" customHeight="1">
      <c r="A172" s="3" t="s">
        <v>445</v>
      </c>
      <c r="B172" s="3">
        <v>65263413</v>
      </c>
      <c r="C172" s="3">
        <v>65263509</v>
      </c>
      <c r="D172" s="3" t="s">
        <v>790</v>
      </c>
    </row>
    <row r="173" spans="1:4" ht="15.75" customHeight="1">
      <c r="A173" s="3" t="s">
        <v>445</v>
      </c>
      <c r="B173" s="3">
        <v>65269373</v>
      </c>
      <c r="C173" s="3">
        <v>65306238</v>
      </c>
      <c r="D173" s="3" t="s">
        <v>791</v>
      </c>
    </row>
    <row r="174" spans="1:4" ht="15.75" customHeight="1">
      <c r="A174" s="3" t="s">
        <v>445</v>
      </c>
      <c r="B174" s="3">
        <v>65326718</v>
      </c>
      <c r="C174" s="3">
        <v>65326816</v>
      </c>
      <c r="D174" s="3" t="s">
        <v>792</v>
      </c>
    </row>
    <row r="175" spans="1:4" ht="15.75" customHeight="1">
      <c r="A175" s="3" t="s">
        <v>445</v>
      </c>
      <c r="B175" s="3">
        <v>65327395</v>
      </c>
      <c r="C175" s="3">
        <v>65327473</v>
      </c>
      <c r="D175" s="3" t="s">
        <v>792</v>
      </c>
    </row>
    <row r="176" spans="1:4" ht="15.75" customHeight="1">
      <c r="A176" s="3" t="s">
        <v>445</v>
      </c>
      <c r="B176" s="3">
        <v>65373798</v>
      </c>
      <c r="C176" s="3">
        <v>65401125</v>
      </c>
      <c r="D176" s="3" t="s">
        <v>793</v>
      </c>
    </row>
    <row r="177" spans="1:4" ht="15.75" customHeight="1">
      <c r="A177" s="3" t="s">
        <v>445</v>
      </c>
      <c r="B177" s="3">
        <v>65463070</v>
      </c>
      <c r="C177" s="3">
        <v>65463438</v>
      </c>
      <c r="D177" s="3" t="s">
        <v>794</v>
      </c>
    </row>
    <row r="178" spans="1:4" ht="15.75" customHeight="1">
      <c r="A178" s="3" t="s">
        <v>445</v>
      </c>
      <c r="B178" s="3">
        <v>72959484</v>
      </c>
      <c r="C178" s="3">
        <v>72969466</v>
      </c>
      <c r="D178" s="3" t="s">
        <v>795</v>
      </c>
    </row>
    <row r="179" spans="1:4" ht="15.75" customHeight="1">
      <c r="A179" s="3" t="s">
        <v>445</v>
      </c>
      <c r="B179" s="3">
        <v>72983359</v>
      </c>
      <c r="C179" s="3">
        <v>72983461</v>
      </c>
      <c r="D179" s="3" t="s">
        <v>758</v>
      </c>
    </row>
    <row r="180" spans="1:4" ht="15.75" customHeight="1">
      <c r="A180" s="3" t="s">
        <v>445</v>
      </c>
      <c r="B180" s="3">
        <v>73011143</v>
      </c>
      <c r="C180" s="3">
        <v>73011245</v>
      </c>
      <c r="D180" s="3" t="s">
        <v>758</v>
      </c>
    </row>
    <row r="181" spans="1:4" ht="15.75" customHeight="1">
      <c r="A181" s="3" t="s">
        <v>445</v>
      </c>
      <c r="B181" s="3">
        <v>73039084</v>
      </c>
      <c r="C181" s="3">
        <v>73039186</v>
      </c>
      <c r="D181" s="3" t="s">
        <v>758</v>
      </c>
    </row>
    <row r="182" spans="1:4" ht="15.75" customHeight="1">
      <c r="A182" s="3" t="s">
        <v>445</v>
      </c>
      <c r="B182" s="3">
        <v>73067230</v>
      </c>
      <c r="C182" s="3">
        <v>73067332</v>
      </c>
      <c r="D182" s="3" t="s">
        <v>758</v>
      </c>
    </row>
    <row r="183" spans="1:4" ht="15.75" customHeight="1">
      <c r="A183" s="3" t="s">
        <v>445</v>
      </c>
      <c r="B183" s="3">
        <v>73068570</v>
      </c>
      <c r="C183" s="3">
        <v>73068634</v>
      </c>
      <c r="D183" s="3" t="s">
        <v>796</v>
      </c>
    </row>
    <row r="184" spans="1:4" ht="15.75" customHeight="1">
      <c r="A184" s="3" t="s">
        <v>445</v>
      </c>
      <c r="B184" s="3">
        <v>73095356</v>
      </c>
      <c r="C184" s="3">
        <v>73095458</v>
      </c>
      <c r="D184" s="3" t="s">
        <v>758</v>
      </c>
    </row>
    <row r="185" spans="1:4" ht="15.75" customHeight="1">
      <c r="A185" s="3" t="s">
        <v>445</v>
      </c>
      <c r="B185" s="3">
        <v>73303234</v>
      </c>
      <c r="C185" s="3">
        <v>73308816</v>
      </c>
      <c r="D185" s="3" t="s">
        <v>797</v>
      </c>
    </row>
    <row r="186" spans="1:4" ht="15.75" customHeight="1">
      <c r="A186" s="3" t="s">
        <v>445</v>
      </c>
      <c r="B186" s="3">
        <v>73312538</v>
      </c>
      <c r="C186" s="3">
        <v>73328082</v>
      </c>
      <c r="D186" s="3" t="s">
        <v>798</v>
      </c>
    </row>
    <row r="187" spans="1:4" ht="15.75" customHeight="1">
      <c r="A187" s="3" t="s">
        <v>445</v>
      </c>
      <c r="B187" s="3">
        <v>73328359</v>
      </c>
      <c r="C187" s="3">
        <v>73358625</v>
      </c>
      <c r="D187" s="3" t="s">
        <v>799</v>
      </c>
    </row>
    <row r="188" spans="1:4" ht="15.75" customHeight="1">
      <c r="A188" s="3" t="s">
        <v>445</v>
      </c>
      <c r="B188" s="3">
        <v>73339093</v>
      </c>
      <c r="C188" s="3">
        <v>73339200</v>
      </c>
      <c r="D188" s="3" t="s">
        <v>800</v>
      </c>
    </row>
    <row r="189" spans="1:4" ht="15.75" customHeight="1">
      <c r="A189" s="3" t="s">
        <v>445</v>
      </c>
      <c r="B189" s="3">
        <v>73403787</v>
      </c>
      <c r="C189" s="3">
        <v>73403889</v>
      </c>
      <c r="D189" s="3" t="s">
        <v>758</v>
      </c>
    </row>
    <row r="190" spans="1:4" ht="15.75" customHeight="1">
      <c r="A190" s="3" t="s">
        <v>445</v>
      </c>
      <c r="B190" s="3">
        <v>73433782</v>
      </c>
      <c r="C190" s="3">
        <v>73436120</v>
      </c>
      <c r="D190" s="3" t="s">
        <v>801</v>
      </c>
    </row>
    <row r="191" spans="1:4" ht="15.75" customHeight="1">
      <c r="A191" s="3" t="s">
        <v>445</v>
      </c>
      <c r="B191" s="3">
        <v>73440397</v>
      </c>
      <c r="C191" s="3">
        <v>73522272</v>
      </c>
      <c r="D191" s="3" t="s">
        <v>802</v>
      </c>
    </row>
    <row r="192" spans="1:4" ht="15.75" customHeight="1">
      <c r="A192" s="3" t="s">
        <v>445</v>
      </c>
      <c r="B192" s="3">
        <v>73507207</v>
      </c>
      <c r="C192" s="3">
        <v>73507274</v>
      </c>
      <c r="D192" s="3" t="s">
        <v>803</v>
      </c>
    </row>
    <row r="193" spans="1:4" ht="15.75" customHeight="1">
      <c r="A193" s="3" t="s">
        <v>445</v>
      </c>
      <c r="B193" s="3">
        <v>73536355</v>
      </c>
      <c r="C193" s="3">
        <v>73558002</v>
      </c>
      <c r="D193" s="3" t="s">
        <v>804</v>
      </c>
    </row>
    <row r="194" spans="1:4" ht="15.75" customHeight="1">
      <c r="A194" s="3" t="s">
        <v>445</v>
      </c>
      <c r="B194" s="3">
        <v>73568931</v>
      </c>
      <c r="C194" s="3">
        <v>73578791</v>
      </c>
      <c r="D194" s="3" t="s">
        <v>805</v>
      </c>
    </row>
    <row r="195" spans="1:4" ht="15.75" customHeight="1">
      <c r="A195" s="3" t="s">
        <v>445</v>
      </c>
      <c r="B195" s="3">
        <v>73593193</v>
      </c>
      <c r="C195" s="3">
        <v>73624540</v>
      </c>
      <c r="D195" s="3" t="s">
        <v>806</v>
      </c>
    </row>
    <row r="196" spans="1:4" ht="15.75" customHeight="1">
      <c r="A196" s="3" t="s">
        <v>445</v>
      </c>
      <c r="B196" s="3">
        <v>73609261</v>
      </c>
      <c r="C196" s="3">
        <v>73611502</v>
      </c>
      <c r="D196" s="3" t="s">
        <v>807</v>
      </c>
    </row>
    <row r="197" spans="1:4" ht="15.75" customHeight="1">
      <c r="A197" s="3" t="s">
        <v>445</v>
      </c>
      <c r="B197" s="3">
        <v>73667824</v>
      </c>
      <c r="C197" s="3">
        <v>73672110</v>
      </c>
      <c r="D197" s="3" t="s">
        <v>808</v>
      </c>
    </row>
    <row r="198" spans="1:4" ht="15.75" customHeight="1">
      <c r="A198" s="3" t="s">
        <v>445</v>
      </c>
      <c r="B198" s="3">
        <v>73680968</v>
      </c>
      <c r="C198" s="3">
        <v>73683453</v>
      </c>
      <c r="D198" s="3" t="s">
        <v>809</v>
      </c>
    </row>
    <row r="199" spans="1:4" ht="15.75" customHeight="1">
      <c r="A199" s="3" t="s">
        <v>445</v>
      </c>
      <c r="B199" s="3">
        <v>73683567</v>
      </c>
      <c r="C199" s="3">
        <v>73698212</v>
      </c>
      <c r="D199" s="3" t="s">
        <v>810</v>
      </c>
    </row>
    <row r="200" spans="1:4" ht="15.75" customHeight="1">
      <c r="A200" s="3" t="s">
        <v>445</v>
      </c>
      <c r="B200" s="3">
        <v>73699205</v>
      </c>
      <c r="C200" s="3">
        <v>73719658</v>
      </c>
      <c r="D200" s="3" t="s">
        <v>811</v>
      </c>
    </row>
    <row r="201" spans="1:4" ht="15.75" customHeight="1">
      <c r="A201" s="3" t="s">
        <v>445</v>
      </c>
      <c r="B201" s="3">
        <v>73711316</v>
      </c>
      <c r="C201" s="3">
        <v>73711397</v>
      </c>
      <c r="D201" s="3" t="s">
        <v>812</v>
      </c>
    </row>
    <row r="202" spans="1:4" ht="15.75" customHeight="1">
      <c r="A202" s="3" t="s">
        <v>445</v>
      </c>
      <c r="B202" s="3">
        <v>73732568</v>
      </c>
      <c r="C202" s="3">
        <v>73732868</v>
      </c>
      <c r="D202" s="3" t="s">
        <v>814</v>
      </c>
    </row>
    <row r="203" spans="1:4" ht="15.75" customHeight="1">
      <c r="A203" s="3" t="s">
        <v>445</v>
      </c>
      <c r="B203" s="3">
        <v>73735037</v>
      </c>
      <c r="C203" s="3">
        <v>73736054</v>
      </c>
      <c r="D203" s="3" t="s">
        <v>816</v>
      </c>
    </row>
    <row r="204" spans="1:4" ht="15.75" customHeight="1">
      <c r="A204" s="3" t="s">
        <v>445</v>
      </c>
      <c r="B204" s="3">
        <v>73736093</v>
      </c>
      <c r="C204" s="3">
        <v>73738867</v>
      </c>
      <c r="D204" s="3" t="s">
        <v>818</v>
      </c>
    </row>
    <row r="205" spans="1:4" ht="15.75" customHeight="1">
      <c r="A205" s="3" t="s">
        <v>445</v>
      </c>
      <c r="B205" s="3">
        <v>73768996</v>
      </c>
      <c r="C205" s="3">
        <v>73770270</v>
      </c>
      <c r="D205" s="3" t="s">
        <v>820</v>
      </c>
    </row>
    <row r="206" spans="1:4" ht="15.75" customHeight="1">
      <c r="A206" s="3" t="s">
        <v>445</v>
      </c>
      <c r="B206" s="3">
        <v>73827743</v>
      </c>
      <c r="C206" s="3">
        <v>73832684</v>
      </c>
      <c r="D206" s="3" t="s">
        <v>822</v>
      </c>
    </row>
    <row r="207" spans="1:4" ht="15.75" customHeight="1">
      <c r="A207" s="3" t="s">
        <v>445</v>
      </c>
      <c r="B207" s="3">
        <v>73834589</v>
      </c>
      <c r="C207" s="3">
        <v>73842535</v>
      </c>
      <c r="D207" s="3" t="s">
        <v>825</v>
      </c>
    </row>
    <row r="208" spans="1:4" ht="15.75" customHeight="1">
      <c r="A208" s="3" t="s">
        <v>445</v>
      </c>
      <c r="B208" s="3">
        <v>73861158</v>
      </c>
      <c r="C208" s="3">
        <v>73865893</v>
      </c>
      <c r="D208" s="3" t="s">
        <v>827</v>
      </c>
    </row>
    <row r="209" spans="1:4" ht="15.75" customHeight="1">
      <c r="A209" s="3" t="s">
        <v>445</v>
      </c>
      <c r="B209" s="3">
        <v>73985991</v>
      </c>
      <c r="C209" s="3">
        <v>73988767</v>
      </c>
      <c r="D209" s="3" t="s">
        <v>829</v>
      </c>
    </row>
    <row r="210" spans="1:4" ht="15.75" customHeight="1">
      <c r="A210" s="3" t="s">
        <v>445</v>
      </c>
      <c r="B210" s="3">
        <v>74027788</v>
      </c>
      <c r="C210" s="3">
        <v>74069907</v>
      </c>
      <c r="D210" s="3" t="s">
        <v>831</v>
      </c>
    </row>
    <row r="211" spans="1:4" ht="15.75" customHeight="1">
      <c r="A211" s="3" t="s">
        <v>445</v>
      </c>
      <c r="B211" s="3">
        <v>74059575</v>
      </c>
      <c r="C211" s="3">
        <v>74062284</v>
      </c>
      <c r="D211" s="3" t="s">
        <v>832</v>
      </c>
    </row>
    <row r="212" spans="1:4" ht="15.75" customHeight="1">
      <c r="A212" s="3" t="s">
        <v>445</v>
      </c>
      <c r="B212" s="3">
        <v>74083939</v>
      </c>
      <c r="C212" s="3">
        <v>74122525</v>
      </c>
      <c r="D212" s="3" t="s">
        <v>834</v>
      </c>
    </row>
    <row r="213" spans="1:4" ht="15.75" customHeight="1">
      <c r="A213" s="3" t="s">
        <v>445</v>
      </c>
      <c r="B213" s="3">
        <v>74174244</v>
      </c>
      <c r="C213" s="3">
        <v>74197101</v>
      </c>
      <c r="D213" s="3" t="s">
        <v>836</v>
      </c>
    </row>
    <row r="214" spans="1:4" ht="15.75" customHeight="1">
      <c r="A214" s="3" t="s">
        <v>445</v>
      </c>
      <c r="B214" s="3">
        <v>74191197</v>
      </c>
      <c r="C214" s="3">
        <v>74191294</v>
      </c>
      <c r="D214" s="3" t="s">
        <v>838</v>
      </c>
    </row>
    <row r="215" spans="1:4" ht="15.75" customHeight="1">
      <c r="A215" s="3" t="s">
        <v>445</v>
      </c>
      <c r="B215" s="3">
        <v>74209395</v>
      </c>
      <c r="C215" s="3">
        <v>74229834</v>
      </c>
      <c r="D215" s="3" t="s">
        <v>840</v>
      </c>
    </row>
    <row r="216" spans="1:4" ht="15.75" customHeight="1">
      <c r="A216" s="3" t="s">
        <v>445</v>
      </c>
      <c r="B216" s="3">
        <v>74231536</v>
      </c>
      <c r="C216" s="3">
        <v>74254444</v>
      </c>
      <c r="D216" s="3" t="s">
        <v>842</v>
      </c>
    </row>
    <row r="217" spans="1:4" ht="15.75" customHeight="1">
      <c r="A217" s="3" t="s">
        <v>445</v>
      </c>
      <c r="B217" s="3">
        <v>74289474</v>
      </c>
      <c r="C217" s="3">
        <v>74405943</v>
      </c>
      <c r="D217" s="3" t="s">
        <v>844</v>
      </c>
    </row>
    <row r="218" spans="1:4" ht="15.75" customHeight="1">
      <c r="A218" s="3" t="s">
        <v>445</v>
      </c>
      <c r="B218" s="3">
        <v>74453789</v>
      </c>
      <c r="C218" s="3">
        <v>74602590</v>
      </c>
      <c r="D218" s="3" t="s">
        <v>846</v>
      </c>
    </row>
    <row r="219" spans="1:4" ht="15.75" customHeight="1">
      <c r="A219" s="3" t="s">
        <v>445</v>
      </c>
      <c r="B219" s="3">
        <v>74486690</v>
      </c>
      <c r="C219" s="3">
        <v>74486955</v>
      </c>
      <c r="D219" s="3" t="s">
        <v>715</v>
      </c>
    </row>
    <row r="220" spans="1:4" ht="15.75" customHeight="1">
      <c r="A220" s="3" t="s">
        <v>445</v>
      </c>
      <c r="B220" s="3">
        <v>74487427</v>
      </c>
      <c r="C220" s="3">
        <v>74487540</v>
      </c>
      <c r="D220" s="3" t="s">
        <v>849</v>
      </c>
    </row>
    <row r="221" spans="1:4" ht="15.75" customHeight="1">
      <c r="A221" s="3" t="s">
        <v>445</v>
      </c>
      <c r="B221" s="3">
        <v>74606912</v>
      </c>
      <c r="C221" s="3">
        <v>74607299</v>
      </c>
      <c r="D221" s="3" t="s">
        <v>850</v>
      </c>
    </row>
    <row r="222" spans="1:4" ht="15.75" customHeight="1">
      <c r="A222" s="3" t="s">
        <v>445</v>
      </c>
      <c r="B222" s="3">
        <v>74633509</v>
      </c>
      <c r="C222" s="3">
        <v>74633884</v>
      </c>
      <c r="D222" s="3" t="s">
        <v>852</v>
      </c>
    </row>
    <row r="223" spans="1:4" ht="15.75" customHeight="1">
      <c r="A223" s="3" t="s">
        <v>445</v>
      </c>
      <c r="B223" s="3">
        <v>74657684</v>
      </c>
      <c r="C223" s="3">
        <v>74760692</v>
      </c>
      <c r="D223" s="3" t="s">
        <v>854</v>
      </c>
    </row>
    <row r="224" spans="1:4" ht="15.75" customHeight="1">
      <c r="A224" s="3" t="s">
        <v>445</v>
      </c>
      <c r="B224" s="3">
        <v>74688938</v>
      </c>
      <c r="C224" s="3">
        <v>74728765</v>
      </c>
      <c r="D224" s="3" t="s">
        <v>856</v>
      </c>
    </row>
    <row r="225" spans="1:4" ht="15.75" customHeight="1">
      <c r="A225" s="3" t="s">
        <v>445</v>
      </c>
      <c r="B225" s="3">
        <v>74773961</v>
      </c>
      <c r="C225" s="3">
        <v>74789313</v>
      </c>
      <c r="D225" s="3" t="s">
        <v>858</v>
      </c>
    </row>
    <row r="226" spans="1:4" ht="15.75" customHeight="1">
      <c r="A226" s="3" t="s">
        <v>445</v>
      </c>
      <c r="B226" s="3">
        <v>74796143</v>
      </c>
      <c r="C226" s="3">
        <v>74851551</v>
      </c>
      <c r="D226" s="3" t="s">
        <v>859</v>
      </c>
    </row>
    <row r="227" spans="1:4" ht="15.75" customHeight="1">
      <c r="A227" s="3" t="s">
        <v>445</v>
      </c>
      <c r="B227" s="3">
        <v>74895815</v>
      </c>
      <c r="C227" s="3">
        <v>74895917</v>
      </c>
      <c r="D227" s="3" t="s">
        <v>758</v>
      </c>
    </row>
    <row r="228" spans="1:4" ht="15.75" customHeight="1">
      <c r="A228" s="3" t="s">
        <v>445</v>
      </c>
      <c r="B228" s="3">
        <v>74964817</v>
      </c>
      <c r="C228" s="3">
        <v>75024798</v>
      </c>
      <c r="D228" s="3" t="s">
        <v>862</v>
      </c>
    </row>
    <row r="229" spans="1:4" ht="15.75" customHeight="1">
      <c r="A229" s="3" t="s">
        <v>445</v>
      </c>
      <c r="B229" s="3">
        <v>75042182</v>
      </c>
      <c r="C229" s="3">
        <v>75073793</v>
      </c>
      <c r="D229" s="3" t="s">
        <v>863</v>
      </c>
    </row>
    <row r="230" spans="1:4" ht="15.75" customHeight="1">
      <c r="A230" s="3" t="s">
        <v>445</v>
      </c>
      <c r="B230" s="3">
        <v>75057876</v>
      </c>
      <c r="C230" s="3">
        <v>75058188</v>
      </c>
      <c r="D230" s="3" t="s">
        <v>715</v>
      </c>
    </row>
    <row r="231" spans="1:4" ht="15.75" customHeight="1">
      <c r="A231" s="3" t="s">
        <v>445</v>
      </c>
      <c r="B231" s="3">
        <v>75092580</v>
      </c>
      <c r="C231" s="3">
        <v>75149817</v>
      </c>
      <c r="D231" s="3" t="s">
        <v>866</v>
      </c>
    </row>
    <row r="232" spans="1:4" ht="15.75" customHeight="1">
      <c r="A232" s="3" t="s">
        <v>445</v>
      </c>
      <c r="B232" s="3">
        <v>75225432</v>
      </c>
      <c r="C232" s="3">
        <v>75234310</v>
      </c>
      <c r="D232" s="3" t="s">
        <v>868</v>
      </c>
    </row>
    <row r="233" spans="1:4" ht="15.75" customHeight="1">
      <c r="A233" s="3" t="s">
        <v>445</v>
      </c>
      <c r="B233" s="3">
        <v>75232927</v>
      </c>
      <c r="C233" s="3">
        <v>75233924</v>
      </c>
      <c r="D233" s="3" t="s">
        <v>870</v>
      </c>
    </row>
    <row r="234" spans="1:4" ht="15.75" customHeight="1">
      <c r="A234" s="3" t="s">
        <v>445</v>
      </c>
      <c r="B234" s="3">
        <v>75297989</v>
      </c>
      <c r="C234" s="3">
        <v>75298091</v>
      </c>
      <c r="D234" s="3" t="s">
        <v>758</v>
      </c>
    </row>
    <row r="235" spans="1:4" ht="15.75" customHeight="1">
      <c r="A235" s="3" t="s">
        <v>445</v>
      </c>
      <c r="B235" s="3">
        <v>75325958</v>
      </c>
      <c r="C235" s="3">
        <v>75326060</v>
      </c>
      <c r="D235" s="3" t="s">
        <v>758</v>
      </c>
    </row>
    <row r="236" spans="1:4" ht="15.75" customHeight="1">
      <c r="A236" s="3" t="s">
        <v>445</v>
      </c>
      <c r="B236" s="3">
        <v>75353884</v>
      </c>
      <c r="C236" s="3">
        <v>75353986</v>
      </c>
      <c r="D236" s="3" t="s">
        <v>758</v>
      </c>
    </row>
    <row r="237" spans="1:4" ht="15.75" customHeight="1">
      <c r="A237" s="3" t="s">
        <v>445</v>
      </c>
      <c r="B237" s="3">
        <v>75381637</v>
      </c>
      <c r="C237" s="3">
        <v>75381739</v>
      </c>
      <c r="D237" s="3" t="s">
        <v>758</v>
      </c>
    </row>
    <row r="238" spans="1:4" ht="15.75" customHeight="1">
      <c r="A238" s="3" t="s">
        <v>445</v>
      </c>
      <c r="B238" s="3">
        <v>75395628</v>
      </c>
      <c r="C238" s="3">
        <v>75405613</v>
      </c>
      <c r="D238" s="3" t="s">
        <v>875</v>
      </c>
    </row>
    <row r="239" spans="1:4" ht="15.75" customHeight="1">
      <c r="A239" s="3" t="s">
        <v>445</v>
      </c>
      <c r="B239" s="3">
        <v>75416789</v>
      </c>
      <c r="C239" s="3">
        <v>75486271</v>
      </c>
      <c r="D239" s="3" t="s">
        <v>877</v>
      </c>
    </row>
    <row r="240" spans="1:4" ht="15.75" customHeight="1">
      <c r="A240" s="3" t="s">
        <v>445</v>
      </c>
      <c r="B240" s="3">
        <v>107202563</v>
      </c>
      <c r="C240" s="3">
        <v>107564514</v>
      </c>
      <c r="D240" s="3" t="s">
        <v>881</v>
      </c>
    </row>
    <row r="241" spans="1:4" ht="15.75" customHeight="1">
      <c r="A241" s="3" t="s">
        <v>445</v>
      </c>
      <c r="B241" s="3">
        <v>143621451</v>
      </c>
      <c r="C241" s="3">
        <v>143730409</v>
      </c>
      <c r="D241" s="3" t="s">
        <v>883</v>
      </c>
    </row>
    <row r="242" spans="1:4" ht="15.75" customHeight="1">
      <c r="A242" s="3" t="s">
        <v>445</v>
      </c>
      <c r="B242" s="3">
        <v>143754627</v>
      </c>
      <c r="C242" s="3">
        <v>143754730</v>
      </c>
      <c r="D242" s="3" t="s">
        <v>884</v>
      </c>
    </row>
    <row r="243" spans="1:4" ht="15.75" customHeight="1">
      <c r="A243" s="3" t="s">
        <v>445</v>
      </c>
      <c r="B243" s="3">
        <v>143755088</v>
      </c>
      <c r="C243" s="3">
        <v>143757696</v>
      </c>
      <c r="D243" s="3" t="s">
        <v>886</v>
      </c>
    </row>
    <row r="244" spans="1:4" ht="15.75" customHeight="1">
      <c r="A244" s="3" t="s">
        <v>445</v>
      </c>
      <c r="B244" s="3">
        <v>150000751</v>
      </c>
      <c r="C244" s="3">
        <v>150005124</v>
      </c>
      <c r="D244" s="3" t="s">
        <v>888</v>
      </c>
    </row>
    <row r="245" spans="1:4" ht="15.75" customHeight="1">
      <c r="A245" s="3" t="s">
        <v>446</v>
      </c>
      <c r="B245" s="3">
        <v>7778590</v>
      </c>
      <c r="C245" s="3">
        <v>7781413</v>
      </c>
      <c r="D245" s="3" t="s">
        <v>890</v>
      </c>
    </row>
    <row r="246" spans="1:4" ht="15.75" customHeight="1">
      <c r="A246" s="3" t="s">
        <v>446</v>
      </c>
      <c r="B246" s="3">
        <v>7811719</v>
      </c>
      <c r="C246" s="3">
        <v>7815716</v>
      </c>
      <c r="D246" s="3" t="s">
        <v>891</v>
      </c>
    </row>
    <row r="247" spans="1:4" ht="15.75" customHeight="1">
      <c r="A247" s="3" t="s">
        <v>446</v>
      </c>
      <c r="B247" s="3">
        <v>7821965</v>
      </c>
      <c r="C247" s="3">
        <v>7823889</v>
      </c>
      <c r="D247" s="3" t="s">
        <v>893</v>
      </c>
    </row>
    <row r="248" spans="1:4" ht="15.75" customHeight="1">
      <c r="A248" s="3" t="s">
        <v>446</v>
      </c>
      <c r="B248" s="3">
        <v>7825171</v>
      </c>
      <c r="C248" s="3">
        <v>7829053</v>
      </c>
      <c r="D248" s="3" t="s">
        <v>895</v>
      </c>
    </row>
    <row r="249" spans="1:4" ht="15.75" customHeight="1">
      <c r="A249" s="3" t="s">
        <v>446</v>
      </c>
      <c r="B249" s="3">
        <v>7836470</v>
      </c>
      <c r="C249" s="3">
        <v>7841242</v>
      </c>
      <c r="D249" s="3" t="s">
        <v>897</v>
      </c>
    </row>
    <row r="250" spans="1:4" ht="15.75" customHeight="1">
      <c r="A250" s="3" t="s">
        <v>446</v>
      </c>
      <c r="B250" s="3">
        <v>7847875</v>
      </c>
      <c r="C250" s="3">
        <v>7850436</v>
      </c>
      <c r="D250" s="3" t="s">
        <v>899</v>
      </c>
    </row>
    <row r="251" spans="1:4" ht="15.75" customHeight="1">
      <c r="A251" s="3" t="s">
        <v>446</v>
      </c>
      <c r="B251" s="3">
        <v>7881203</v>
      </c>
      <c r="C251" s="3">
        <v>7882664</v>
      </c>
      <c r="D251" s="3" t="s">
        <v>900</v>
      </c>
    </row>
    <row r="252" spans="1:4" ht="15.75" customHeight="1">
      <c r="A252" s="3" t="s">
        <v>446</v>
      </c>
      <c r="B252" s="3">
        <v>7894628</v>
      </c>
      <c r="C252" s="3">
        <v>7896711</v>
      </c>
      <c r="D252" s="3" t="s">
        <v>902</v>
      </c>
    </row>
    <row r="253" spans="1:4" ht="15.75" customHeight="1">
      <c r="A253" s="3" t="s">
        <v>446</v>
      </c>
      <c r="B253" s="3">
        <v>8167818</v>
      </c>
      <c r="C253" s="3">
        <v>8226614</v>
      </c>
      <c r="D253" s="3" t="s">
        <v>904</v>
      </c>
    </row>
    <row r="254" spans="1:4" ht="15.75" customHeight="1">
      <c r="A254" s="3" t="s">
        <v>446</v>
      </c>
      <c r="B254" s="3">
        <v>8317736</v>
      </c>
      <c r="C254" s="3">
        <v>8386498</v>
      </c>
      <c r="D254" s="3" t="s">
        <v>906</v>
      </c>
    </row>
    <row r="255" spans="1:4" ht="15.75" customHeight="1">
      <c r="A255" s="3" t="s">
        <v>446</v>
      </c>
      <c r="B255" s="3">
        <v>8414689</v>
      </c>
      <c r="C255" s="3">
        <v>8424578</v>
      </c>
      <c r="D255" s="3" t="s">
        <v>908</v>
      </c>
    </row>
    <row r="256" spans="1:4" ht="15.75" customHeight="1">
      <c r="A256" s="3" t="s">
        <v>446</v>
      </c>
      <c r="B256" s="3">
        <v>8456908</v>
      </c>
      <c r="C256" s="3">
        <v>8461337</v>
      </c>
      <c r="D256" s="3" t="s">
        <v>910</v>
      </c>
    </row>
    <row r="257" spans="1:4" ht="15.75" customHeight="1">
      <c r="A257" s="3" t="s">
        <v>446</v>
      </c>
      <c r="B257" s="3">
        <v>8555737</v>
      </c>
      <c r="C257" s="3">
        <v>8560965</v>
      </c>
      <c r="D257" s="3" t="s">
        <v>912</v>
      </c>
    </row>
    <row r="258" spans="1:4" ht="15.75" customHeight="1">
      <c r="A258" s="3" t="s">
        <v>446</v>
      </c>
      <c r="B258" s="3">
        <v>8559893</v>
      </c>
      <c r="C258" s="3">
        <v>8562124</v>
      </c>
      <c r="D258" s="3" t="s">
        <v>914</v>
      </c>
    </row>
    <row r="259" spans="1:4" ht="15.75" customHeight="1">
      <c r="A259" s="3" t="s">
        <v>446</v>
      </c>
      <c r="B259" s="3">
        <v>8561393</v>
      </c>
      <c r="C259" s="3">
        <v>8569688</v>
      </c>
      <c r="D259" s="3" t="s">
        <v>915</v>
      </c>
    </row>
    <row r="260" spans="1:4" ht="15.75" customHeight="1">
      <c r="A260" s="3" t="s">
        <v>446</v>
      </c>
      <c r="B260" s="3">
        <v>8582351</v>
      </c>
      <c r="C260" s="3">
        <v>8582427</v>
      </c>
      <c r="D260" s="3" t="s">
        <v>917</v>
      </c>
    </row>
    <row r="261" spans="1:4" ht="15.75" customHeight="1">
      <c r="A261" s="3" t="s">
        <v>446</v>
      </c>
      <c r="B261" s="3">
        <v>8582351</v>
      </c>
      <c r="C261" s="3">
        <v>8582655</v>
      </c>
      <c r="D261" s="3" t="s">
        <v>919</v>
      </c>
    </row>
    <row r="262" spans="1:4" ht="15.75" customHeight="1">
      <c r="A262" s="3" t="s">
        <v>446</v>
      </c>
      <c r="B262" s="3">
        <v>8633463</v>
      </c>
      <c r="C262" s="3">
        <v>8633548</v>
      </c>
      <c r="D262" s="3" t="s">
        <v>921</v>
      </c>
    </row>
    <row r="263" spans="1:4" ht="15.75" customHeight="1">
      <c r="A263" s="3" t="s">
        <v>446</v>
      </c>
      <c r="B263" s="3">
        <v>8701937</v>
      </c>
      <c r="C263" s="3">
        <v>8704106</v>
      </c>
      <c r="D263" s="3" t="s">
        <v>923</v>
      </c>
    </row>
    <row r="264" spans="1:4" ht="15.75" customHeight="1">
      <c r="A264" s="3" t="s">
        <v>446</v>
      </c>
      <c r="B264" s="3">
        <v>8723692</v>
      </c>
      <c r="C264" s="3">
        <v>8782479</v>
      </c>
      <c r="D264" s="3" t="s">
        <v>925</v>
      </c>
    </row>
    <row r="265" spans="1:4" ht="15.75" customHeight="1">
      <c r="A265" s="3" t="s">
        <v>446</v>
      </c>
      <c r="B265" s="3">
        <v>8783353</v>
      </c>
      <c r="C265" s="3">
        <v>8893645</v>
      </c>
      <c r="D265" s="3" t="s">
        <v>927</v>
      </c>
    </row>
    <row r="266" spans="1:4" ht="15.75" customHeight="1">
      <c r="A266" s="3" t="s">
        <v>446</v>
      </c>
      <c r="B266" s="3">
        <v>8895812</v>
      </c>
      <c r="C266" s="3">
        <v>8895918</v>
      </c>
      <c r="D266" s="3" t="s">
        <v>929</v>
      </c>
    </row>
    <row r="267" spans="1:4" ht="15.75" customHeight="1">
      <c r="A267" s="3" t="s">
        <v>446</v>
      </c>
      <c r="B267" s="3">
        <v>8961574</v>
      </c>
      <c r="C267" s="3">
        <v>8961708</v>
      </c>
      <c r="D267" s="3" t="s">
        <v>931</v>
      </c>
    </row>
    <row r="268" spans="1:4" ht="15.75" customHeight="1">
      <c r="A268" s="3" t="s">
        <v>446</v>
      </c>
      <c r="B268" s="3">
        <v>9002146</v>
      </c>
      <c r="C268" s="3">
        <v>9033341</v>
      </c>
      <c r="D268" s="3" t="s">
        <v>932</v>
      </c>
    </row>
    <row r="269" spans="1:4" ht="15.75" customHeight="1">
      <c r="A269" s="3" t="s">
        <v>446</v>
      </c>
      <c r="B269" s="3">
        <v>9048444</v>
      </c>
      <c r="C269" s="3">
        <v>9048518</v>
      </c>
      <c r="D269" s="3" t="s">
        <v>935</v>
      </c>
    </row>
    <row r="270" spans="1:4" ht="15.75" customHeight="1">
      <c r="A270" s="3" t="s">
        <v>446</v>
      </c>
      <c r="B270" s="3">
        <v>9072454</v>
      </c>
      <c r="C270" s="3">
        <v>9072516</v>
      </c>
      <c r="D270" s="3" t="s">
        <v>936</v>
      </c>
    </row>
    <row r="271" spans="1:4" ht="15.75" customHeight="1">
      <c r="A271" s="3" t="s">
        <v>446</v>
      </c>
      <c r="B271" s="3">
        <v>9091239</v>
      </c>
      <c r="C271" s="3">
        <v>9091508</v>
      </c>
      <c r="D271" s="3" t="s">
        <v>715</v>
      </c>
    </row>
    <row r="272" spans="1:4" ht="15.75" customHeight="1">
      <c r="A272" s="3" t="s">
        <v>446</v>
      </c>
      <c r="B272" s="3">
        <v>9136254</v>
      </c>
      <c r="C272" s="3">
        <v>9150696</v>
      </c>
      <c r="D272" s="3" t="s">
        <v>939</v>
      </c>
    </row>
    <row r="273" spans="1:4" ht="15.75" customHeight="1">
      <c r="A273" s="3" t="s">
        <v>446</v>
      </c>
      <c r="B273" s="3">
        <v>9141423</v>
      </c>
      <c r="C273" s="3">
        <v>9145435</v>
      </c>
      <c r="D273" s="3" t="s">
        <v>940</v>
      </c>
    </row>
    <row r="274" spans="1:4" ht="15.75" customHeight="1">
      <c r="A274" s="3" t="s">
        <v>446</v>
      </c>
      <c r="B274" s="3">
        <v>9151791</v>
      </c>
      <c r="C274" s="3">
        <v>9168136</v>
      </c>
      <c r="D274" s="3" t="s">
        <v>942</v>
      </c>
    </row>
    <row r="275" spans="1:4" ht="15.75" customHeight="1">
      <c r="A275" s="3" t="s">
        <v>446</v>
      </c>
      <c r="B275" s="3">
        <v>9158062</v>
      </c>
      <c r="C275" s="3">
        <v>9158621</v>
      </c>
      <c r="D275" s="3" t="s">
        <v>944</v>
      </c>
    </row>
    <row r="276" spans="1:4" ht="15.75" customHeight="1">
      <c r="A276" s="3" t="s">
        <v>446</v>
      </c>
      <c r="B276" s="3">
        <v>9180250</v>
      </c>
      <c r="C276" s="3">
        <v>9182519</v>
      </c>
      <c r="D276" s="3" t="s">
        <v>946</v>
      </c>
    </row>
    <row r="277" spans="1:4" ht="15.75" customHeight="1">
      <c r="A277" s="3" t="s">
        <v>446</v>
      </c>
      <c r="B277" s="3">
        <v>9189010</v>
      </c>
      <c r="C277" s="3">
        <v>9202854</v>
      </c>
      <c r="D277" s="3" t="s">
        <v>948</v>
      </c>
    </row>
    <row r="278" spans="1:4" ht="15.75" customHeight="1">
      <c r="A278" s="3" t="s">
        <v>446</v>
      </c>
      <c r="B278" s="3">
        <v>9249603</v>
      </c>
      <c r="C278" s="3">
        <v>9413714</v>
      </c>
      <c r="D278" s="3" t="s">
        <v>950</v>
      </c>
    </row>
    <row r="279" spans="1:4" ht="15.75" customHeight="1">
      <c r="A279" s="3" t="s">
        <v>446</v>
      </c>
      <c r="B279" s="3">
        <v>9255348</v>
      </c>
      <c r="C279" s="3">
        <v>9260295</v>
      </c>
      <c r="D279" s="3" t="s">
        <v>951</v>
      </c>
    </row>
    <row r="280" spans="1:4" ht="15.75" customHeight="1">
      <c r="A280" s="3" t="s">
        <v>446</v>
      </c>
      <c r="B280" s="3">
        <v>9287471</v>
      </c>
      <c r="C280" s="3">
        <v>9287578</v>
      </c>
      <c r="D280" s="3" t="s">
        <v>953</v>
      </c>
    </row>
    <row r="281" spans="1:4" ht="15.75" customHeight="1">
      <c r="A281" s="3" t="s">
        <v>446</v>
      </c>
      <c r="B281" s="3">
        <v>9351237</v>
      </c>
      <c r="C281" s="3">
        <v>9358441</v>
      </c>
      <c r="D281" s="3" t="s">
        <v>955</v>
      </c>
    </row>
    <row r="282" spans="1:4" ht="15.75" customHeight="1">
      <c r="A282" s="3" t="s">
        <v>446</v>
      </c>
      <c r="B282" s="3">
        <v>9371089</v>
      </c>
      <c r="C282" s="3">
        <v>9371195</v>
      </c>
      <c r="D282" s="3" t="s">
        <v>957</v>
      </c>
    </row>
    <row r="283" spans="1:4" ht="15.75" customHeight="1">
      <c r="A283" s="3" t="s">
        <v>446</v>
      </c>
      <c r="B283" s="3">
        <v>9374897</v>
      </c>
      <c r="C283" s="3">
        <v>9436205</v>
      </c>
      <c r="D283" s="3" t="s">
        <v>959</v>
      </c>
    </row>
    <row r="284" spans="1:4" ht="15.75" customHeight="1">
      <c r="A284" s="3" t="s">
        <v>446</v>
      </c>
      <c r="B284" s="3">
        <v>9555143</v>
      </c>
      <c r="C284" s="3">
        <v>9556520</v>
      </c>
      <c r="D284" s="3" t="s">
        <v>961</v>
      </c>
    </row>
    <row r="285" spans="1:4" ht="15.75" customHeight="1">
      <c r="A285" s="3" t="s">
        <v>446</v>
      </c>
      <c r="B285" s="3">
        <v>9555913</v>
      </c>
      <c r="C285" s="3">
        <v>9782346</v>
      </c>
      <c r="D285" s="3" t="s">
        <v>963</v>
      </c>
    </row>
    <row r="286" spans="1:4" ht="15.75" customHeight="1">
      <c r="A286" s="3" t="s">
        <v>446</v>
      </c>
      <c r="B286" s="3">
        <v>9741671</v>
      </c>
      <c r="C286" s="3">
        <v>9741768</v>
      </c>
      <c r="D286" s="3" t="s">
        <v>965</v>
      </c>
    </row>
    <row r="287" spans="1:4" ht="15.75" customHeight="1">
      <c r="A287" s="3" t="s">
        <v>446</v>
      </c>
      <c r="B287" s="3">
        <v>9903166</v>
      </c>
      <c r="C287" s="3">
        <v>9904210</v>
      </c>
      <c r="D287" s="3" t="s">
        <v>967</v>
      </c>
    </row>
    <row r="288" spans="1:4" ht="15.75" customHeight="1">
      <c r="A288" s="3" t="s">
        <v>446</v>
      </c>
      <c r="B288" s="3">
        <v>9903387</v>
      </c>
      <c r="C288" s="3">
        <v>9903472</v>
      </c>
      <c r="D288" s="3" t="s">
        <v>969</v>
      </c>
    </row>
    <row r="289" spans="1:4" ht="15.75" customHeight="1">
      <c r="A289" s="3" t="s">
        <v>446</v>
      </c>
      <c r="B289" s="3">
        <v>10050484</v>
      </c>
      <c r="C289" s="3">
        <v>10054254</v>
      </c>
      <c r="D289" s="3" t="s">
        <v>971</v>
      </c>
    </row>
    <row r="290" spans="1:4" ht="15.75" customHeight="1">
      <c r="A290" s="3" t="s">
        <v>446</v>
      </c>
      <c r="B290" s="3">
        <v>10054267</v>
      </c>
      <c r="C290" s="3">
        <v>10428891</v>
      </c>
      <c r="D290" s="3" t="s">
        <v>973</v>
      </c>
    </row>
    <row r="291" spans="1:4" ht="15.75" customHeight="1">
      <c r="A291" s="3" t="s">
        <v>446</v>
      </c>
      <c r="B291" s="3">
        <v>10087920</v>
      </c>
      <c r="C291" s="3">
        <v>10088031</v>
      </c>
      <c r="D291" s="3" t="s">
        <v>975</v>
      </c>
    </row>
    <row r="292" spans="1:4" ht="15.75" customHeight="1">
      <c r="A292" s="3" t="s">
        <v>446</v>
      </c>
      <c r="B292" s="3">
        <v>10433671</v>
      </c>
      <c r="C292" s="3">
        <v>10438312</v>
      </c>
      <c r="D292" s="3" t="s">
        <v>977</v>
      </c>
    </row>
    <row r="293" spans="1:4" ht="15.75" customHeight="1">
      <c r="A293" s="3" t="s">
        <v>446</v>
      </c>
      <c r="B293" s="3">
        <v>10474564</v>
      </c>
      <c r="C293" s="3">
        <v>10481974</v>
      </c>
      <c r="D293" s="3" t="s">
        <v>979</v>
      </c>
    </row>
    <row r="294" spans="1:4" ht="15.75" customHeight="1">
      <c r="A294" s="3" t="s">
        <v>446</v>
      </c>
      <c r="B294" s="3">
        <v>10476222</v>
      </c>
      <c r="C294" s="3">
        <v>10476329</v>
      </c>
      <c r="D294" s="3" t="s">
        <v>981</v>
      </c>
    </row>
    <row r="295" spans="1:4" ht="15.75" customHeight="1">
      <c r="A295" s="3" t="s">
        <v>446</v>
      </c>
      <c r="B295" s="3">
        <v>10477490</v>
      </c>
      <c r="C295" s="3">
        <v>10479375</v>
      </c>
      <c r="D295" s="3" t="s">
        <v>983</v>
      </c>
    </row>
    <row r="296" spans="1:4" ht="15.75" customHeight="1">
      <c r="A296" s="3" t="s">
        <v>446</v>
      </c>
      <c r="B296" s="3">
        <v>10482877</v>
      </c>
      <c r="C296" s="3">
        <v>10547585</v>
      </c>
      <c r="D296" s="3" t="s">
        <v>985</v>
      </c>
    </row>
    <row r="297" spans="1:4" ht="15.75" customHeight="1">
      <c r="A297" s="3" t="s">
        <v>446</v>
      </c>
      <c r="B297" s="3">
        <v>10486806</v>
      </c>
      <c r="C297" s="3">
        <v>10489666</v>
      </c>
      <c r="D297" s="3" t="s">
        <v>988</v>
      </c>
    </row>
    <row r="298" spans="1:4" ht="15.75" customHeight="1">
      <c r="A298" s="3" t="s">
        <v>446</v>
      </c>
      <c r="B298" s="3">
        <v>10525545</v>
      </c>
      <c r="C298" s="3">
        <v>10538818</v>
      </c>
      <c r="D298" s="3" t="s">
        <v>990</v>
      </c>
    </row>
    <row r="299" spans="1:4" ht="15.75" customHeight="1">
      <c r="A299" s="3" t="s">
        <v>446</v>
      </c>
      <c r="B299" s="3">
        <v>10606348</v>
      </c>
      <c r="C299" s="3">
        <v>10655102</v>
      </c>
      <c r="D299" s="3" t="s">
        <v>992</v>
      </c>
    </row>
    <row r="300" spans="1:4" ht="15.75" customHeight="1">
      <c r="A300" s="3" t="s">
        <v>446</v>
      </c>
      <c r="B300" s="3">
        <v>10666977</v>
      </c>
      <c r="C300" s="3">
        <v>10667070</v>
      </c>
      <c r="D300" s="3" t="s">
        <v>994</v>
      </c>
    </row>
    <row r="301" spans="1:4" ht="15.75" customHeight="1">
      <c r="A301" s="3" t="s">
        <v>446</v>
      </c>
      <c r="B301" s="3">
        <v>10672636</v>
      </c>
      <c r="C301" s="3">
        <v>10700593</v>
      </c>
      <c r="D301" s="3" t="s">
        <v>996</v>
      </c>
    </row>
    <row r="302" spans="1:4" ht="15.75" customHeight="1">
      <c r="A302" s="3" t="s">
        <v>446</v>
      </c>
      <c r="B302" s="3">
        <v>10686568</v>
      </c>
      <c r="C302" s="3">
        <v>10686687</v>
      </c>
      <c r="D302" s="3" t="s">
        <v>998</v>
      </c>
    </row>
    <row r="303" spans="1:4" ht="15.75" customHeight="1">
      <c r="A303" s="3" t="s">
        <v>446</v>
      </c>
      <c r="B303" s="3">
        <v>10723767</v>
      </c>
      <c r="C303" s="3">
        <v>10730512</v>
      </c>
      <c r="D303" s="3" t="s">
        <v>1000</v>
      </c>
    </row>
    <row r="304" spans="1:4" ht="15.75" customHeight="1">
      <c r="A304" s="3" t="s">
        <v>446</v>
      </c>
      <c r="B304" s="3">
        <v>10725398</v>
      </c>
      <c r="C304" s="3">
        <v>10839847</v>
      </c>
      <c r="D304" s="3" t="s">
        <v>1002</v>
      </c>
    </row>
    <row r="305" spans="1:4" ht="15.75" customHeight="1">
      <c r="A305" s="3" t="s">
        <v>446</v>
      </c>
      <c r="B305" s="3">
        <v>10729313</v>
      </c>
      <c r="C305" s="3">
        <v>10764723</v>
      </c>
      <c r="D305" s="3" t="s">
        <v>1004</v>
      </c>
    </row>
    <row r="306" spans="1:4" ht="15.75" customHeight="1">
      <c r="A306" s="3" t="s">
        <v>446</v>
      </c>
      <c r="B306" s="3">
        <v>10764962</v>
      </c>
      <c r="C306" s="3">
        <v>10839876</v>
      </c>
      <c r="D306" s="3" t="s">
        <v>1005</v>
      </c>
    </row>
    <row r="307" spans="1:4" ht="15.75" customHeight="1">
      <c r="A307" s="3" t="s">
        <v>446</v>
      </c>
      <c r="B307" s="3">
        <v>10840575</v>
      </c>
      <c r="C307" s="3">
        <v>10846501</v>
      </c>
      <c r="D307" s="3" t="s">
        <v>1008</v>
      </c>
    </row>
    <row r="308" spans="1:4" ht="15.75" customHeight="1">
      <c r="A308" s="3" t="s">
        <v>446</v>
      </c>
      <c r="B308" s="3">
        <v>10856084</v>
      </c>
      <c r="C308" s="3">
        <v>10859436</v>
      </c>
      <c r="D308" s="3" t="s">
        <v>1009</v>
      </c>
    </row>
    <row r="309" spans="1:4" ht="15.75" customHeight="1">
      <c r="A309" s="3" t="s">
        <v>446</v>
      </c>
      <c r="B309" s="3">
        <v>10896522</v>
      </c>
      <c r="C309" s="3">
        <v>11201366</v>
      </c>
      <c r="D309" s="3" t="s">
        <v>1011</v>
      </c>
    </row>
    <row r="310" spans="1:4" ht="15.75" customHeight="1">
      <c r="A310" s="3" t="s">
        <v>446</v>
      </c>
      <c r="B310" s="3">
        <v>11035200</v>
      </c>
      <c r="C310" s="3">
        <v>11035312</v>
      </c>
      <c r="D310" s="3" t="s">
        <v>1013</v>
      </c>
    </row>
    <row r="311" spans="1:4" ht="15.75" customHeight="1">
      <c r="A311" s="3" t="s">
        <v>446</v>
      </c>
      <c r="B311" s="3">
        <v>11062646</v>
      </c>
      <c r="C311" s="3">
        <v>11067089</v>
      </c>
      <c r="D311" s="3" t="s">
        <v>1015</v>
      </c>
    </row>
    <row r="312" spans="1:4" ht="15.75" customHeight="1">
      <c r="A312" s="3" t="s">
        <v>446</v>
      </c>
      <c r="B312" s="3">
        <v>11104690</v>
      </c>
      <c r="C312" s="3">
        <v>11106704</v>
      </c>
      <c r="D312" s="3" t="s">
        <v>1017</v>
      </c>
    </row>
    <row r="313" spans="1:4" ht="15.75" customHeight="1">
      <c r="A313" s="3" t="s">
        <v>446</v>
      </c>
      <c r="B313" s="3">
        <v>11107787</v>
      </c>
      <c r="C313" s="3">
        <v>11109726</v>
      </c>
      <c r="D313" s="3" t="s">
        <v>1019</v>
      </c>
    </row>
    <row r="314" spans="1:4" ht="15.75" customHeight="1">
      <c r="A314" s="3" t="s">
        <v>446</v>
      </c>
      <c r="B314" s="3">
        <v>11123380</v>
      </c>
      <c r="C314" s="3">
        <v>11126064</v>
      </c>
      <c r="D314" s="3" t="s">
        <v>1021</v>
      </c>
    </row>
    <row r="315" spans="1:4" ht="15.75" customHeight="1">
      <c r="A315" s="3" t="s">
        <v>446</v>
      </c>
      <c r="B315" s="3">
        <v>11136897</v>
      </c>
      <c r="C315" s="3">
        <v>11138607</v>
      </c>
      <c r="D315" s="3" t="s">
        <v>1023</v>
      </c>
    </row>
    <row r="316" spans="1:4" ht="15.75" customHeight="1">
      <c r="A316" s="3" t="s">
        <v>446</v>
      </c>
      <c r="B316" s="3">
        <v>11202964</v>
      </c>
      <c r="C316" s="3">
        <v>11203671</v>
      </c>
      <c r="D316" s="3" t="s">
        <v>1025</v>
      </c>
    </row>
    <row r="317" spans="1:4" ht="15.75" customHeight="1">
      <c r="A317" s="3" t="s">
        <v>446</v>
      </c>
      <c r="B317" s="3">
        <v>11247625</v>
      </c>
      <c r="C317" s="3">
        <v>11267865</v>
      </c>
      <c r="D317" s="3" t="s">
        <v>1027</v>
      </c>
    </row>
    <row r="318" spans="1:4" ht="15.75" customHeight="1">
      <c r="A318" s="3" t="s">
        <v>446</v>
      </c>
      <c r="B318" s="3">
        <v>11283499</v>
      </c>
      <c r="C318" s="3">
        <v>11285068</v>
      </c>
      <c r="D318" s="3" t="s">
        <v>1029</v>
      </c>
    </row>
    <row r="319" spans="1:4" ht="15.75" customHeight="1">
      <c r="A319" s="3" t="s">
        <v>446</v>
      </c>
      <c r="B319" s="3">
        <v>11284415</v>
      </c>
      <c r="C319" s="3">
        <v>11328146</v>
      </c>
      <c r="D319" s="3" t="s">
        <v>1031</v>
      </c>
    </row>
    <row r="320" spans="1:4" ht="15.75" customHeight="1">
      <c r="A320" s="3" t="s">
        <v>446</v>
      </c>
      <c r="B320" s="3">
        <v>11315858</v>
      </c>
      <c r="C320" s="3">
        <v>11325429</v>
      </c>
      <c r="D320" s="3" t="s">
        <v>1033</v>
      </c>
    </row>
    <row r="321" spans="1:4" ht="15.75" customHeight="1">
      <c r="A321" s="3" t="s">
        <v>446</v>
      </c>
      <c r="B321" s="3">
        <v>11330887</v>
      </c>
      <c r="C321" s="3">
        <v>11332208</v>
      </c>
      <c r="D321" s="3" t="s">
        <v>1035</v>
      </c>
    </row>
    <row r="322" spans="1:4" ht="15.75" customHeight="1">
      <c r="A322" s="3" t="s">
        <v>446</v>
      </c>
      <c r="B322" s="3">
        <v>11345747</v>
      </c>
      <c r="C322" s="3">
        <v>11347502</v>
      </c>
      <c r="D322" s="3" t="s">
        <v>1037</v>
      </c>
    </row>
    <row r="323" spans="1:4" ht="15.75" customHeight="1">
      <c r="A323" s="3" t="s">
        <v>446</v>
      </c>
      <c r="B323" s="3">
        <v>11368401</v>
      </c>
      <c r="C323" s="3">
        <v>11438657</v>
      </c>
      <c r="D323" s="3" t="s">
        <v>1039</v>
      </c>
    </row>
    <row r="324" spans="1:4" ht="15.75" customHeight="1">
      <c r="A324" s="3" t="s">
        <v>446</v>
      </c>
      <c r="B324" s="3">
        <v>11379394</v>
      </c>
      <c r="C324" s="3">
        <v>11379675</v>
      </c>
      <c r="D324" s="3" t="s">
        <v>1041</v>
      </c>
    </row>
    <row r="325" spans="1:4" ht="15.75" customHeight="1">
      <c r="A325" s="3" t="s">
        <v>446</v>
      </c>
      <c r="B325" s="3">
        <v>11392410</v>
      </c>
      <c r="C325" s="3">
        <v>11392517</v>
      </c>
      <c r="D325" s="3" t="s">
        <v>1042</v>
      </c>
    </row>
    <row r="326" spans="1:4" ht="15.75" customHeight="1">
      <c r="A326" s="3" t="s">
        <v>446</v>
      </c>
      <c r="B326" s="3">
        <v>11421462</v>
      </c>
      <c r="C326" s="3">
        <v>11466767</v>
      </c>
      <c r="D326" s="3" t="s">
        <v>1044</v>
      </c>
    </row>
    <row r="327" spans="1:4" ht="15.75" customHeight="1">
      <c r="A327" s="3" t="s">
        <v>446</v>
      </c>
      <c r="B327" s="3">
        <v>11494000</v>
      </c>
      <c r="C327" s="3">
        <v>11564604</v>
      </c>
      <c r="D327" s="3" t="s">
        <v>1046</v>
      </c>
    </row>
    <row r="328" spans="1:4" ht="15.75" customHeight="1">
      <c r="A328" s="3" t="s">
        <v>446</v>
      </c>
      <c r="B328" s="3">
        <v>11552487</v>
      </c>
      <c r="C328" s="3">
        <v>11552991</v>
      </c>
      <c r="D328" s="3" t="s">
        <v>1048</v>
      </c>
    </row>
    <row r="329" spans="1:4" ht="15.75" customHeight="1">
      <c r="A329" s="3" t="s">
        <v>446</v>
      </c>
      <c r="B329" s="3">
        <v>11553223</v>
      </c>
      <c r="C329" s="3">
        <v>11554207</v>
      </c>
      <c r="D329" s="3" t="s">
        <v>1050</v>
      </c>
    </row>
    <row r="330" spans="1:4" ht="15.75" customHeight="1">
      <c r="A330" s="3" t="s">
        <v>446</v>
      </c>
      <c r="B330" s="3">
        <v>11556250</v>
      </c>
      <c r="C330" s="3">
        <v>11558022</v>
      </c>
      <c r="D330" s="3" t="s">
        <v>1052</v>
      </c>
    </row>
    <row r="331" spans="1:4" ht="15.75" customHeight="1">
      <c r="A331" s="3" t="s">
        <v>446</v>
      </c>
      <c r="B331" s="3">
        <v>11558465</v>
      </c>
      <c r="C331" s="3">
        <v>11560020</v>
      </c>
      <c r="D331" s="3" t="s">
        <v>1053</v>
      </c>
    </row>
    <row r="332" spans="1:4" ht="15.75" customHeight="1">
      <c r="A332" s="3" t="s">
        <v>446</v>
      </c>
      <c r="B332" s="3">
        <v>11576312</v>
      </c>
      <c r="C332" s="3">
        <v>11581342</v>
      </c>
      <c r="D332" s="3" t="s">
        <v>1054</v>
      </c>
    </row>
    <row r="333" spans="1:4" ht="15.75" customHeight="1">
      <c r="A333" s="3" t="s">
        <v>446</v>
      </c>
      <c r="B333" s="3">
        <v>11704203</v>
      </c>
      <c r="C333" s="3">
        <v>11760002</v>
      </c>
      <c r="D333" s="3" t="s">
        <v>1055</v>
      </c>
    </row>
    <row r="334" spans="1:4" ht="15.75" customHeight="1">
      <c r="A334" s="3" t="s">
        <v>446</v>
      </c>
      <c r="B334" s="3">
        <v>11761255</v>
      </c>
      <c r="C334" s="3">
        <v>11763223</v>
      </c>
      <c r="D334" s="3" t="s">
        <v>1056</v>
      </c>
    </row>
    <row r="335" spans="1:4" ht="15.75" customHeight="1">
      <c r="A335" s="3" t="s">
        <v>446</v>
      </c>
      <c r="B335" s="3">
        <v>11769638</v>
      </c>
      <c r="C335" s="3">
        <v>11787345</v>
      </c>
      <c r="D335" s="3" t="s">
        <v>1057</v>
      </c>
    </row>
    <row r="336" spans="1:4" ht="15.75" customHeight="1">
      <c r="A336" s="3" t="s">
        <v>446</v>
      </c>
      <c r="B336" s="3">
        <v>11795572</v>
      </c>
      <c r="C336" s="3">
        <v>11839304</v>
      </c>
      <c r="D336" s="3" t="s">
        <v>1058</v>
      </c>
    </row>
    <row r="337" spans="1:4" ht="15.75" customHeight="1">
      <c r="A337" s="3" t="s">
        <v>446</v>
      </c>
      <c r="B337" s="3">
        <v>11797927</v>
      </c>
      <c r="C337" s="3">
        <v>11802512</v>
      </c>
      <c r="D337" s="3" t="s">
        <v>1059</v>
      </c>
    </row>
    <row r="338" spans="1:4" ht="15.75" customHeight="1">
      <c r="A338" s="3" t="s">
        <v>446</v>
      </c>
      <c r="B338" s="3">
        <v>11842523</v>
      </c>
      <c r="C338" s="3">
        <v>11868229</v>
      </c>
      <c r="D338" s="3" t="s">
        <v>1060</v>
      </c>
    </row>
    <row r="339" spans="1:4" ht="15.75" customHeight="1">
      <c r="A339" s="3" t="s">
        <v>446</v>
      </c>
      <c r="B339" s="3">
        <v>11846153</v>
      </c>
      <c r="C339" s="3">
        <v>11846391</v>
      </c>
      <c r="D339" s="3" t="s">
        <v>1061</v>
      </c>
    </row>
    <row r="340" spans="1:4" ht="15.75" customHeight="1">
      <c r="A340" s="3" t="s">
        <v>446</v>
      </c>
      <c r="B340" s="3">
        <v>11973936</v>
      </c>
      <c r="C340" s="3">
        <v>11974599</v>
      </c>
      <c r="D340" s="3" t="s">
        <v>1062</v>
      </c>
    </row>
    <row r="341" spans="1:4" ht="15.75" customHeight="1">
      <c r="A341" s="3" t="s">
        <v>446</v>
      </c>
      <c r="B341" s="3">
        <v>11982320</v>
      </c>
      <c r="C341" s="3">
        <v>11984590</v>
      </c>
      <c r="D341" s="3" t="s">
        <v>1063</v>
      </c>
    </row>
    <row r="342" spans="1:4" ht="15.75" customHeight="1">
      <c r="A342" s="3" t="s">
        <v>446</v>
      </c>
      <c r="B342" s="3">
        <v>11993173</v>
      </c>
      <c r="C342" s="3">
        <v>11996312</v>
      </c>
      <c r="D342" s="3" t="s">
        <v>1064</v>
      </c>
    </row>
    <row r="343" spans="1:4" ht="15.75" customHeight="1">
      <c r="A343" s="3" t="s">
        <v>446</v>
      </c>
      <c r="B343" s="3">
        <v>12064388</v>
      </c>
      <c r="C343" s="3">
        <v>12071747</v>
      </c>
      <c r="D343" s="3" t="s">
        <v>1065</v>
      </c>
    </row>
    <row r="344" spans="1:4" ht="15.75" customHeight="1">
      <c r="A344" s="3" t="s">
        <v>446</v>
      </c>
      <c r="B344" s="3">
        <v>12087395</v>
      </c>
      <c r="C344" s="3">
        <v>12087445</v>
      </c>
      <c r="D344" s="3" t="s">
        <v>1066</v>
      </c>
    </row>
    <row r="345" spans="1:4" ht="15.75" customHeight="1">
      <c r="A345" s="3" t="s">
        <v>446</v>
      </c>
      <c r="B345" s="3">
        <v>12115781</v>
      </c>
      <c r="C345" s="3">
        <v>12177550</v>
      </c>
      <c r="D345" s="3" t="s">
        <v>903</v>
      </c>
    </row>
    <row r="346" spans="1:4" ht="15.75" customHeight="1">
      <c r="A346" s="3" t="s">
        <v>446</v>
      </c>
      <c r="B346" s="3">
        <v>12180688</v>
      </c>
      <c r="C346" s="3">
        <v>12180754</v>
      </c>
      <c r="D346" s="3" t="s">
        <v>1067</v>
      </c>
    </row>
    <row r="347" spans="1:4" ht="15.75" customHeight="1">
      <c r="A347" s="3" t="s">
        <v>446</v>
      </c>
      <c r="B347" s="3">
        <v>12182450</v>
      </c>
      <c r="C347" s="3">
        <v>12194120</v>
      </c>
      <c r="D347" s="3" t="s">
        <v>1068</v>
      </c>
    </row>
    <row r="348" spans="1:4" ht="15.75" customHeight="1">
      <c r="A348" s="3" t="s">
        <v>446</v>
      </c>
      <c r="B348" s="3">
        <v>12194466</v>
      </c>
      <c r="C348" s="3">
        <v>12196280</v>
      </c>
      <c r="D348" s="3" t="s">
        <v>1069</v>
      </c>
    </row>
    <row r="349" spans="1:4" ht="15.75" customHeight="1">
      <c r="A349" s="3" t="s">
        <v>446</v>
      </c>
      <c r="B349" s="3">
        <v>12310961</v>
      </c>
      <c r="C349" s="3">
        <v>12318316</v>
      </c>
      <c r="D349" s="3" t="s">
        <v>1070</v>
      </c>
    </row>
    <row r="350" spans="1:4" ht="15.75" customHeight="1">
      <c r="A350" s="3" t="s">
        <v>446</v>
      </c>
      <c r="B350" s="3">
        <v>12333643</v>
      </c>
      <c r="C350" s="3">
        <v>12333693</v>
      </c>
      <c r="D350" s="3" t="s">
        <v>1071</v>
      </c>
    </row>
    <row r="351" spans="1:4" ht="15.75" customHeight="1">
      <c r="A351" s="3" t="s">
        <v>446</v>
      </c>
      <c r="B351" s="3">
        <v>12362381</v>
      </c>
      <c r="C351" s="3">
        <v>12388296</v>
      </c>
      <c r="D351" s="3" t="s">
        <v>1072</v>
      </c>
    </row>
    <row r="352" spans="1:4" ht="15.75" customHeight="1">
      <c r="A352" s="3" t="s">
        <v>447</v>
      </c>
      <c r="B352" s="3">
        <v>39807360</v>
      </c>
      <c r="C352" s="3">
        <v>39810063</v>
      </c>
      <c r="D352" s="3" t="s">
        <v>1073</v>
      </c>
    </row>
    <row r="353" spans="1:4" ht="15.75" customHeight="1">
      <c r="A353" s="3" t="s">
        <v>447</v>
      </c>
      <c r="B353" s="3">
        <v>39886860</v>
      </c>
      <c r="C353" s="3">
        <v>39887144</v>
      </c>
      <c r="D353" s="3" t="s">
        <v>1074</v>
      </c>
    </row>
    <row r="354" spans="1:4" ht="15.75" customHeight="1">
      <c r="A354" s="3" t="s">
        <v>447</v>
      </c>
      <c r="B354" s="3">
        <v>39892445</v>
      </c>
      <c r="C354" s="3">
        <v>39892540</v>
      </c>
      <c r="D354" s="3" t="s">
        <v>931</v>
      </c>
    </row>
    <row r="355" spans="1:4" ht="15.75" customHeight="1">
      <c r="A355" s="3" t="s">
        <v>447</v>
      </c>
      <c r="B355" s="3">
        <v>40130920</v>
      </c>
      <c r="C355" s="3">
        <v>40153147</v>
      </c>
      <c r="D355" s="3" t="s">
        <v>1075</v>
      </c>
    </row>
    <row r="356" spans="1:4" ht="15.75" customHeight="1">
      <c r="A356" s="3" t="s">
        <v>447</v>
      </c>
      <c r="B356" s="3">
        <v>40223284</v>
      </c>
      <c r="C356" s="3">
        <v>40266392</v>
      </c>
      <c r="D356" s="3" t="s">
        <v>1076</v>
      </c>
    </row>
    <row r="357" spans="1:4" ht="15.75" customHeight="1">
      <c r="A357" s="3" t="s">
        <v>447</v>
      </c>
      <c r="B357" s="3">
        <v>40233922</v>
      </c>
      <c r="C357" s="3">
        <v>40234029</v>
      </c>
      <c r="D357" s="3" t="s">
        <v>1077</v>
      </c>
    </row>
    <row r="358" spans="1:4" ht="15.75" customHeight="1">
      <c r="A358" s="3" t="s">
        <v>447</v>
      </c>
      <c r="B358" s="3">
        <v>40265344</v>
      </c>
      <c r="C358" s="3">
        <v>40329221</v>
      </c>
      <c r="D358" s="3" t="s">
        <v>1078</v>
      </c>
    </row>
    <row r="359" spans="1:4" ht="15.75" customHeight="1">
      <c r="A359" s="3" t="s">
        <v>447</v>
      </c>
      <c r="B359" s="3">
        <v>40321298</v>
      </c>
      <c r="C359" s="3">
        <v>40329218</v>
      </c>
      <c r="D359" s="3" t="s">
        <v>1079</v>
      </c>
    </row>
    <row r="360" spans="1:4" ht="15.75" customHeight="1">
      <c r="A360" s="3" t="s">
        <v>447</v>
      </c>
      <c r="B360" s="3">
        <v>40497849</v>
      </c>
      <c r="C360" s="3">
        <v>40512575</v>
      </c>
      <c r="D360" s="3" t="s">
        <v>1080</v>
      </c>
    </row>
    <row r="361" spans="1:4" ht="15.75" customHeight="1">
      <c r="A361" s="3" t="s">
        <v>447</v>
      </c>
      <c r="B361" s="3">
        <v>40505398</v>
      </c>
      <c r="C361" s="3">
        <v>40566281</v>
      </c>
      <c r="D361" s="3" t="s">
        <v>1081</v>
      </c>
    </row>
    <row r="362" spans="1:4" ht="15.75" customHeight="1">
      <c r="A362" s="3" t="s">
        <v>447</v>
      </c>
      <c r="B362" s="3">
        <v>40611251</v>
      </c>
      <c r="C362" s="3">
        <v>40622155</v>
      </c>
      <c r="D362" s="3" t="s">
        <v>1082</v>
      </c>
    </row>
    <row r="363" spans="1:4" ht="15.75" customHeight="1">
      <c r="A363" s="3" t="s">
        <v>447</v>
      </c>
      <c r="B363" s="3">
        <v>40759599</v>
      </c>
      <c r="C363" s="3">
        <v>40759706</v>
      </c>
      <c r="D363" s="3" t="s">
        <v>1083</v>
      </c>
    </row>
    <row r="364" spans="1:4" ht="15.75" customHeight="1">
      <c r="A364" s="3" t="s">
        <v>447</v>
      </c>
      <c r="B364" s="3">
        <v>40767869</v>
      </c>
      <c r="C364" s="3">
        <v>40806344</v>
      </c>
      <c r="D364" s="3" t="s">
        <v>1084</v>
      </c>
    </row>
    <row r="365" spans="1:4" ht="15.75" customHeight="1">
      <c r="A365" s="3" t="s">
        <v>447</v>
      </c>
      <c r="B365" s="3">
        <v>41892869</v>
      </c>
      <c r="C365" s="3">
        <v>42129487</v>
      </c>
      <c r="D365" s="3" t="s">
        <v>1085</v>
      </c>
    </row>
    <row r="366" spans="1:4" ht="15.75" customHeight="1">
      <c r="A366" s="3" t="s">
        <v>447</v>
      </c>
      <c r="B366" s="3">
        <v>42011349</v>
      </c>
      <c r="C366" s="3">
        <v>42011610</v>
      </c>
      <c r="D366" s="3" t="s">
        <v>1086</v>
      </c>
    </row>
    <row r="367" spans="1:4" ht="15.75" customHeight="1">
      <c r="A367" s="3" t="s">
        <v>447</v>
      </c>
      <c r="B367" s="3">
        <v>42231810</v>
      </c>
      <c r="C367" s="3">
        <v>42354454</v>
      </c>
      <c r="D367" s="3" t="s">
        <v>938</v>
      </c>
    </row>
    <row r="368" spans="1:4" ht="15.75" customHeight="1">
      <c r="A368" s="3" t="s">
        <v>447</v>
      </c>
      <c r="B368" s="3">
        <v>61190002</v>
      </c>
      <c r="C368" s="3">
        <v>61196280</v>
      </c>
      <c r="D368" s="3" t="s">
        <v>1087</v>
      </c>
    </row>
    <row r="369" spans="1:4" ht="15.75" customHeight="1">
      <c r="A369" s="3" t="s">
        <v>447</v>
      </c>
      <c r="B369" s="3">
        <v>61194210</v>
      </c>
      <c r="C369" s="3">
        <v>61203446</v>
      </c>
      <c r="D369" s="3" t="s">
        <v>1088</v>
      </c>
    </row>
    <row r="370" spans="1:4" ht="15.75" customHeight="1">
      <c r="A370" s="3" t="s">
        <v>447</v>
      </c>
      <c r="B370" s="3">
        <v>61229912</v>
      </c>
      <c r="C370" s="3">
        <v>61231863</v>
      </c>
      <c r="D370" s="3" t="s">
        <v>1089</v>
      </c>
    </row>
    <row r="371" spans="1:4" ht="15.75" customHeight="1">
      <c r="A371" s="3" t="s">
        <v>447</v>
      </c>
      <c r="B371" s="3">
        <v>61789142</v>
      </c>
      <c r="C371" s="3">
        <v>61789426</v>
      </c>
      <c r="D371" s="3" t="s">
        <v>1091</v>
      </c>
    </row>
    <row r="372" spans="1:4" ht="15.75" customHeight="1">
      <c r="A372" s="3" t="s">
        <v>447</v>
      </c>
      <c r="B372" s="3">
        <v>61854161</v>
      </c>
      <c r="C372" s="3">
        <v>61855331</v>
      </c>
      <c r="D372" s="3" t="s">
        <v>1092</v>
      </c>
    </row>
    <row r="373" spans="1:4" ht="15.75" customHeight="1">
      <c r="A373" s="3" t="s">
        <v>447</v>
      </c>
      <c r="B373" s="3">
        <v>61865754</v>
      </c>
      <c r="C373" s="3">
        <v>61866965</v>
      </c>
      <c r="D373" s="3" t="s">
        <v>1093</v>
      </c>
    </row>
    <row r="374" spans="1:4" ht="15.75" customHeight="1">
      <c r="A374" s="3" t="s">
        <v>447</v>
      </c>
      <c r="B374" s="3">
        <v>61868726</v>
      </c>
      <c r="C374" s="3">
        <v>61887084</v>
      </c>
      <c r="D374" s="3" t="s">
        <v>1094</v>
      </c>
    </row>
    <row r="375" spans="1:4" ht="15.75" customHeight="1">
      <c r="A375" s="3" t="s">
        <v>447</v>
      </c>
      <c r="B375" s="3">
        <v>61883639</v>
      </c>
      <c r="C375" s="3">
        <v>61883751</v>
      </c>
      <c r="D375" s="3" t="s">
        <v>758</v>
      </c>
    </row>
    <row r="376" spans="1:4" ht="15.75" customHeight="1">
      <c r="A376" s="3" t="s">
        <v>447</v>
      </c>
      <c r="B376" s="3">
        <v>61898804</v>
      </c>
      <c r="C376" s="3">
        <v>61910993</v>
      </c>
      <c r="D376" s="3" t="s">
        <v>1095</v>
      </c>
    </row>
    <row r="377" spans="1:4" ht="15.75" customHeight="1">
      <c r="A377" s="3" t="s">
        <v>447</v>
      </c>
      <c r="B377" s="3">
        <v>61972239</v>
      </c>
      <c r="C377" s="3">
        <v>61976380</v>
      </c>
      <c r="D377" s="3" t="s">
        <v>1096</v>
      </c>
    </row>
    <row r="378" spans="1:4" ht="15.75" customHeight="1">
      <c r="A378" s="3" t="s">
        <v>447</v>
      </c>
      <c r="B378" s="3">
        <v>62028425</v>
      </c>
      <c r="C378" s="3">
        <v>62076349</v>
      </c>
      <c r="D378" s="3" t="s">
        <v>1097</v>
      </c>
    </row>
    <row r="379" spans="1:4" ht="15.75" customHeight="1">
      <c r="A379" s="3" t="s">
        <v>447</v>
      </c>
      <c r="B379" s="3">
        <v>64809341</v>
      </c>
      <c r="C379" s="3">
        <v>64809423</v>
      </c>
      <c r="D379" s="3" t="s">
        <v>1098</v>
      </c>
    </row>
    <row r="380" spans="1:4" ht="15.75" customHeight="1">
      <c r="A380" s="3" t="s">
        <v>447</v>
      </c>
      <c r="B380" s="3">
        <v>64880368</v>
      </c>
      <c r="C380" s="3">
        <v>64880475</v>
      </c>
      <c r="D380" s="3" t="s">
        <v>1099</v>
      </c>
    </row>
    <row r="381" spans="1:4" ht="15.75" customHeight="1">
      <c r="A381" s="3" t="s">
        <v>447</v>
      </c>
      <c r="B381" s="3">
        <v>65675798</v>
      </c>
      <c r="C381" s="3">
        <v>65734041</v>
      </c>
      <c r="D381" s="3" t="s">
        <v>1100</v>
      </c>
    </row>
    <row r="382" spans="1:4" ht="15.75" customHeight="1">
      <c r="A382" s="3" t="s">
        <v>447</v>
      </c>
      <c r="B382" s="3">
        <v>65736554</v>
      </c>
      <c r="C382" s="3">
        <v>65738784</v>
      </c>
      <c r="D382" s="3" t="s">
        <v>1101</v>
      </c>
    </row>
    <row r="383" spans="1:4" ht="15.75" customHeight="1">
      <c r="A383" s="3" t="s">
        <v>447</v>
      </c>
      <c r="B383" s="3">
        <v>66014524</v>
      </c>
      <c r="C383" s="3">
        <v>66020816</v>
      </c>
      <c r="D383" s="3" t="s">
        <v>1102</v>
      </c>
    </row>
    <row r="384" spans="1:4" ht="15.75" customHeight="1">
      <c r="A384" s="3" t="s">
        <v>447</v>
      </c>
      <c r="B384" s="3">
        <v>66047086</v>
      </c>
      <c r="C384" s="3">
        <v>66052734</v>
      </c>
      <c r="D384" s="3" t="s">
        <v>1079</v>
      </c>
    </row>
    <row r="385" spans="1:4" ht="15.75" customHeight="1">
      <c r="A385" s="3" t="s">
        <v>447</v>
      </c>
      <c r="B385" s="3">
        <v>66109393</v>
      </c>
      <c r="C385" s="3">
        <v>66152966</v>
      </c>
      <c r="D385" s="3" t="s">
        <v>1103</v>
      </c>
    </row>
    <row r="386" spans="1:4" ht="15.75" customHeight="1">
      <c r="A386" s="3" t="s">
        <v>447</v>
      </c>
      <c r="B386" s="3">
        <v>66142220</v>
      </c>
      <c r="C386" s="3">
        <v>66142327</v>
      </c>
      <c r="D386" s="3" t="s">
        <v>1104</v>
      </c>
    </row>
    <row r="387" spans="1:4" ht="15.75" customHeight="1">
      <c r="A387" s="3" t="s">
        <v>447</v>
      </c>
      <c r="B387" s="3">
        <v>66164523</v>
      </c>
      <c r="C387" s="3">
        <v>66179430</v>
      </c>
      <c r="D387" s="3" t="s">
        <v>1105</v>
      </c>
    </row>
    <row r="388" spans="1:4" ht="15.75" customHeight="1">
      <c r="A388" s="3" t="s">
        <v>447</v>
      </c>
      <c r="B388" s="3">
        <v>66900728</v>
      </c>
      <c r="C388" s="3">
        <v>66921439</v>
      </c>
      <c r="D388" s="3" t="s">
        <v>1106</v>
      </c>
    </row>
    <row r="389" spans="1:4" ht="15.75" customHeight="1">
      <c r="A389" s="3" t="s">
        <v>447</v>
      </c>
      <c r="B389" s="3">
        <v>66942702</v>
      </c>
      <c r="C389" s="3">
        <v>66951405</v>
      </c>
      <c r="D389" s="3" t="s">
        <v>1107</v>
      </c>
    </row>
    <row r="390" spans="1:4" ht="15.75" customHeight="1">
      <c r="A390" s="3" t="s">
        <v>447</v>
      </c>
      <c r="B390" s="3">
        <v>66979131</v>
      </c>
      <c r="C390" s="3">
        <v>66988373</v>
      </c>
      <c r="D390" s="3" t="s">
        <v>1108</v>
      </c>
    </row>
    <row r="391" spans="1:4" ht="15.75" customHeight="1">
      <c r="A391" s="3" t="s">
        <v>447</v>
      </c>
      <c r="B391" s="3">
        <v>66986303</v>
      </c>
      <c r="C391" s="3">
        <v>66992583</v>
      </c>
      <c r="D391" s="3" t="s">
        <v>1109</v>
      </c>
    </row>
    <row r="392" spans="1:4" ht="15.75" customHeight="1">
      <c r="A392" s="3" t="s">
        <v>447</v>
      </c>
      <c r="B392" s="3">
        <v>67175774</v>
      </c>
      <c r="C392" s="3">
        <v>67176035</v>
      </c>
      <c r="D392" s="3" t="s">
        <v>1110</v>
      </c>
    </row>
    <row r="393" spans="1:4" ht="15.75" customHeight="1">
      <c r="A393" s="3" t="s">
        <v>447</v>
      </c>
      <c r="B393" s="3">
        <v>87966445</v>
      </c>
      <c r="C393" s="3">
        <v>87974589</v>
      </c>
      <c r="D393" s="3" t="s">
        <v>1111</v>
      </c>
    </row>
    <row r="394" spans="1:4" ht="15.75" customHeight="1">
      <c r="A394" s="3" t="s">
        <v>447</v>
      </c>
      <c r="B394" s="3">
        <v>87998228</v>
      </c>
      <c r="C394" s="3">
        <v>87998335</v>
      </c>
      <c r="D394" s="3" t="s">
        <v>1112</v>
      </c>
    </row>
    <row r="395" spans="1:4" ht="15.75" customHeight="1">
      <c r="A395" s="3" t="s">
        <v>447</v>
      </c>
      <c r="B395" s="3">
        <v>102519635</v>
      </c>
      <c r="C395" s="3">
        <v>102657514</v>
      </c>
      <c r="D395" s="3" t="s">
        <v>1113</v>
      </c>
    </row>
    <row r="396" spans="1:4" ht="15.75" customHeight="1">
      <c r="A396" s="3" t="s">
        <v>447</v>
      </c>
      <c r="B396" s="3">
        <v>113104722</v>
      </c>
      <c r="C396" s="3">
        <v>113111500</v>
      </c>
      <c r="D396" s="3" t="s">
        <v>1114</v>
      </c>
    </row>
    <row r="397" spans="1:4" ht="15.75" customHeight="1">
      <c r="A397" s="3" t="s">
        <v>447</v>
      </c>
      <c r="B397" s="3">
        <v>113113072</v>
      </c>
      <c r="C397" s="3">
        <v>113119846</v>
      </c>
      <c r="D397" s="3" t="s">
        <v>1115</v>
      </c>
    </row>
    <row r="398" spans="1:4" ht="15.75" customHeight="1">
      <c r="A398" s="3" t="s">
        <v>448</v>
      </c>
      <c r="B398" s="3">
        <v>4962435</v>
      </c>
      <c r="C398" s="3">
        <v>4962568</v>
      </c>
      <c r="D398" s="3" t="s">
        <v>1116</v>
      </c>
    </row>
    <row r="399" spans="1:4" ht="15.75" customHeight="1">
      <c r="A399" s="3" t="s">
        <v>448</v>
      </c>
      <c r="B399" s="3">
        <v>4963252</v>
      </c>
      <c r="C399" s="3">
        <v>4983283</v>
      </c>
      <c r="D399" s="3" t="s">
        <v>1117</v>
      </c>
    </row>
    <row r="400" spans="1:4" ht="15.75" customHeight="1">
      <c r="A400" s="3" t="s">
        <v>448</v>
      </c>
      <c r="B400" s="3">
        <v>4987399</v>
      </c>
      <c r="C400" s="3">
        <v>5004023</v>
      </c>
      <c r="D400" s="3" t="s">
        <v>1118</v>
      </c>
    </row>
    <row r="401" spans="1:4" ht="15.75" customHeight="1">
      <c r="A401" s="3" t="s">
        <v>448</v>
      </c>
      <c r="B401" s="3">
        <v>4995487</v>
      </c>
      <c r="C401" s="3">
        <v>4997374</v>
      </c>
      <c r="D401" s="3" t="s">
        <v>1119</v>
      </c>
    </row>
    <row r="402" spans="1:4" ht="15.75" customHeight="1">
      <c r="A402" s="3" t="s">
        <v>448</v>
      </c>
      <c r="B402" s="3">
        <v>5004709</v>
      </c>
      <c r="C402" s="3">
        <v>5004842</v>
      </c>
      <c r="D402" s="3" t="s">
        <v>1116</v>
      </c>
    </row>
    <row r="403" spans="1:4" ht="15.75" customHeight="1">
      <c r="A403" s="3" t="s">
        <v>448</v>
      </c>
      <c r="B403" s="3">
        <v>46370758</v>
      </c>
      <c r="C403" s="3">
        <v>46382626</v>
      </c>
      <c r="D403" s="3" t="s">
        <v>1120</v>
      </c>
    </row>
    <row r="404" spans="1:4" ht="15.75" customHeight="1">
      <c r="A404" s="3" t="s">
        <v>448</v>
      </c>
      <c r="B404" s="3">
        <v>46375726</v>
      </c>
      <c r="C404" s="3">
        <v>46390930</v>
      </c>
      <c r="D404" s="3" t="s">
        <v>1121</v>
      </c>
    </row>
    <row r="405" spans="1:4" ht="15.75" customHeight="1">
      <c r="A405" s="3" t="s">
        <v>448</v>
      </c>
      <c r="B405" s="3">
        <v>46461098</v>
      </c>
      <c r="C405" s="3">
        <v>46465881</v>
      </c>
      <c r="D405" s="3" t="s">
        <v>1122</v>
      </c>
    </row>
    <row r="406" spans="1:4" ht="15.75" customHeight="1">
      <c r="A406" s="3" t="s">
        <v>448</v>
      </c>
      <c r="B406" s="3">
        <v>46549043</v>
      </c>
      <c r="C406" s="3">
        <v>46555530</v>
      </c>
      <c r="D406" s="3" t="s">
        <v>1123</v>
      </c>
    </row>
    <row r="407" spans="1:4" ht="15.75" customHeight="1">
      <c r="A407" s="3" t="s">
        <v>448</v>
      </c>
      <c r="B407" s="3">
        <v>46579101</v>
      </c>
      <c r="C407" s="3">
        <v>46587683</v>
      </c>
      <c r="D407" s="3" t="s">
        <v>1124</v>
      </c>
    </row>
    <row r="408" spans="1:4" ht="15.75" customHeight="1">
      <c r="A408" s="3" t="s">
        <v>448</v>
      </c>
      <c r="B408" s="3">
        <v>46582781</v>
      </c>
      <c r="C408" s="3">
        <v>46598145</v>
      </c>
      <c r="D408" s="3" t="s">
        <v>1125</v>
      </c>
    </row>
    <row r="409" spans="1:4" ht="15.75" customHeight="1">
      <c r="A409" s="3" t="s">
        <v>448</v>
      </c>
      <c r="B409" s="3">
        <v>46597917</v>
      </c>
      <c r="C409" s="3">
        <v>46612154</v>
      </c>
      <c r="D409" s="3" t="s">
        <v>1126</v>
      </c>
    </row>
    <row r="410" spans="1:4" ht="15.75" customHeight="1">
      <c r="A410" s="3" t="s">
        <v>448</v>
      </c>
      <c r="B410" s="3">
        <v>46632386</v>
      </c>
      <c r="C410" s="3">
        <v>46635472</v>
      </c>
      <c r="D410" s="3" t="s">
        <v>1127</v>
      </c>
    </row>
    <row r="411" spans="1:4" ht="15.75" customHeight="1">
      <c r="A411" s="3" t="s">
        <v>448</v>
      </c>
      <c r="B411" s="3">
        <v>46648947</v>
      </c>
      <c r="C411" s="3">
        <v>46649276</v>
      </c>
      <c r="D411" s="3" t="s">
        <v>1128</v>
      </c>
    </row>
    <row r="412" spans="1:4" ht="15.75" customHeight="1">
      <c r="A412" s="3" t="s">
        <v>448</v>
      </c>
      <c r="B412" s="3">
        <v>46807457</v>
      </c>
      <c r="C412" s="3">
        <v>46807573</v>
      </c>
      <c r="D412" s="3" t="s">
        <v>1129</v>
      </c>
    </row>
    <row r="413" spans="1:4" ht="15.75" customHeight="1">
      <c r="A413" s="3" t="s">
        <v>448</v>
      </c>
      <c r="B413" s="3">
        <v>46932422</v>
      </c>
      <c r="C413" s="3">
        <v>47000789</v>
      </c>
      <c r="D413" s="3" t="s">
        <v>1130</v>
      </c>
    </row>
    <row r="414" spans="1:4" ht="15.75" customHeight="1">
      <c r="A414" s="3" t="s">
        <v>448</v>
      </c>
      <c r="B414" s="3">
        <v>47300385</v>
      </c>
      <c r="C414" s="3">
        <v>47313547</v>
      </c>
      <c r="D414" s="3" t="s">
        <v>1131</v>
      </c>
    </row>
    <row r="415" spans="1:4" ht="15.75" customHeight="1">
      <c r="A415" s="3" t="s">
        <v>448</v>
      </c>
      <c r="B415" s="3">
        <v>47322489</v>
      </c>
      <c r="C415" s="3">
        <v>47326270</v>
      </c>
      <c r="D415" s="3" t="s">
        <v>1132</v>
      </c>
    </row>
    <row r="416" spans="1:4" ht="15.75" customHeight="1">
      <c r="A416" s="3" t="s">
        <v>448</v>
      </c>
      <c r="B416" s="3">
        <v>47348370</v>
      </c>
      <c r="C416" s="3">
        <v>47357875</v>
      </c>
      <c r="D416" s="3" t="s">
        <v>1133</v>
      </c>
    </row>
    <row r="417" spans="1:4" ht="15.75" customHeight="1">
      <c r="A417" s="3" t="s">
        <v>448</v>
      </c>
      <c r="B417" s="3">
        <v>47351739</v>
      </c>
      <c r="C417" s="3">
        <v>47351838</v>
      </c>
      <c r="D417" s="3" t="s">
        <v>1134</v>
      </c>
    </row>
    <row r="418" spans="1:4" ht="15.75" customHeight="1">
      <c r="A418" s="3" t="s">
        <v>448</v>
      </c>
      <c r="B418" s="3">
        <v>47365495</v>
      </c>
      <c r="C418" s="3">
        <v>47384273</v>
      </c>
      <c r="D418" s="3" t="s">
        <v>1135</v>
      </c>
    </row>
    <row r="419" spans="1:4" ht="15.75" customHeight="1">
      <c r="A419" s="3" t="s">
        <v>448</v>
      </c>
      <c r="B419" s="3">
        <v>47467992</v>
      </c>
      <c r="C419" s="3">
        <v>47484055</v>
      </c>
      <c r="D419" s="3" t="s">
        <v>1136</v>
      </c>
    </row>
    <row r="420" spans="1:4" ht="15.75" customHeight="1">
      <c r="A420" s="3" t="s">
        <v>448</v>
      </c>
      <c r="B420" s="3">
        <v>47487218</v>
      </c>
      <c r="C420" s="3">
        <v>47491693</v>
      </c>
      <c r="D420" s="3" t="s">
        <v>1137</v>
      </c>
    </row>
    <row r="421" spans="1:4" ht="15.75" customHeight="1">
      <c r="A421" s="3" t="s">
        <v>448</v>
      </c>
      <c r="B421" s="3">
        <v>47496211</v>
      </c>
      <c r="C421" s="3">
        <v>47502195</v>
      </c>
      <c r="D421" s="3" t="s">
        <v>1138</v>
      </c>
    </row>
    <row r="422" spans="1:4" ht="15.75" customHeight="1">
      <c r="A422" s="3" t="s">
        <v>448</v>
      </c>
      <c r="B422" s="3">
        <v>47501853</v>
      </c>
      <c r="C422" s="3">
        <v>47523638</v>
      </c>
      <c r="D422" s="3" t="s">
        <v>1139</v>
      </c>
    </row>
    <row r="423" spans="1:4" ht="15.75" customHeight="1">
      <c r="A423" s="3" t="s">
        <v>448</v>
      </c>
      <c r="B423" s="3">
        <v>47517815</v>
      </c>
      <c r="C423" s="3">
        <v>47553483</v>
      </c>
      <c r="D423" s="3" t="s">
        <v>1140</v>
      </c>
    </row>
    <row r="424" spans="1:4" ht="15.75" customHeight="1">
      <c r="A424" s="3" t="s">
        <v>448</v>
      </c>
      <c r="B424" s="3">
        <v>47532351</v>
      </c>
      <c r="C424" s="3">
        <v>47532467</v>
      </c>
      <c r="D424" s="3" t="s">
        <v>1141</v>
      </c>
    </row>
    <row r="425" spans="1:4" ht="15.75" customHeight="1">
      <c r="A425" s="3" t="s">
        <v>448</v>
      </c>
      <c r="B425" s="3">
        <v>47588680</v>
      </c>
      <c r="C425" s="3">
        <v>47599830</v>
      </c>
      <c r="D425" s="3" t="s">
        <v>1142</v>
      </c>
    </row>
    <row r="426" spans="1:4" ht="15.75" customHeight="1">
      <c r="A426" s="3" t="s">
        <v>448</v>
      </c>
      <c r="B426" s="3">
        <v>47692398</v>
      </c>
      <c r="C426" s="3">
        <v>47692727</v>
      </c>
      <c r="D426" s="3" t="s">
        <v>1143</v>
      </c>
    </row>
    <row r="427" spans="1:4" ht="15.75" customHeight="1">
      <c r="A427" s="3" t="s">
        <v>448</v>
      </c>
      <c r="B427" s="3">
        <v>47750863</v>
      </c>
      <c r="C427" s="3">
        <v>47763592</v>
      </c>
      <c r="D427" s="3" t="s">
        <v>1144</v>
      </c>
    </row>
    <row r="428" spans="1:4" ht="15.75" customHeight="1">
      <c r="A428" s="3" t="s">
        <v>448</v>
      </c>
      <c r="B428" s="3">
        <v>50739947</v>
      </c>
      <c r="C428" s="3">
        <v>50754809</v>
      </c>
      <c r="D428" s="3" t="s">
        <v>1145</v>
      </c>
    </row>
    <row r="429" spans="1:4" ht="15.75" customHeight="1">
      <c r="A429" s="3" t="s">
        <v>448</v>
      </c>
      <c r="B429" s="3">
        <v>87244131</v>
      </c>
      <c r="C429" s="3">
        <v>87342612</v>
      </c>
      <c r="D429" s="3" t="s">
        <v>1146</v>
      </c>
    </row>
    <row r="430" spans="1:4" ht="15.75" customHeight="1">
      <c r="A430" s="3" t="s">
        <v>448</v>
      </c>
      <c r="B430" s="3">
        <v>91410344</v>
      </c>
      <c r="C430" s="3">
        <v>91514761</v>
      </c>
      <c r="D430" s="3" t="s">
        <v>1147</v>
      </c>
    </row>
    <row r="431" spans="1:4" ht="15.75" customHeight="1">
      <c r="A431" s="3" t="s">
        <v>448</v>
      </c>
      <c r="B431" s="3">
        <v>98459117</v>
      </c>
      <c r="C431" s="3">
        <v>99235862</v>
      </c>
      <c r="D431" s="3" t="s">
        <v>1148</v>
      </c>
    </row>
    <row r="432" spans="1:4" ht="15.75" customHeight="1">
      <c r="A432" s="3" t="s">
        <v>449</v>
      </c>
      <c r="B432" s="3">
        <v>36296287</v>
      </c>
      <c r="C432" s="3">
        <v>36463644</v>
      </c>
      <c r="D432" s="3" t="s">
        <v>1149</v>
      </c>
    </row>
    <row r="433" spans="1:4" ht="15.75" customHeight="1">
      <c r="A433" s="3" t="s">
        <v>449</v>
      </c>
      <c r="B433" s="3">
        <v>50298617</v>
      </c>
      <c r="C433" s="3">
        <v>50304656</v>
      </c>
      <c r="D433" s="3" t="s">
        <v>1150</v>
      </c>
    </row>
    <row r="434" spans="1:4" ht="15.75" customHeight="1">
      <c r="A434" s="3" t="s">
        <v>449</v>
      </c>
      <c r="B434" s="3">
        <v>89753981</v>
      </c>
      <c r="C434" s="3">
        <v>89754953</v>
      </c>
      <c r="D434" s="3" t="s">
        <v>1151</v>
      </c>
    </row>
    <row r="435" spans="1:4" ht="15.75" customHeight="1">
      <c r="A435" s="3" t="s">
        <v>449</v>
      </c>
      <c r="B435" s="3">
        <v>89797654</v>
      </c>
      <c r="C435" s="3">
        <v>89808575</v>
      </c>
      <c r="D435" s="3" t="s">
        <v>1152</v>
      </c>
    </row>
    <row r="436" spans="1:4" ht="15.75" customHeight="1">
      <c r="A436" s="3" t="s">
        <v>449</v>
      </c>
      <c r="B436" s="3">
        <v>89869281</v>
      </c>
      <c r="C436" s="3">
        <v>89876017</v>
      </c>
      <c r="D436" s="3" t="s">
        <v>1153</v>
      </c>
    </row>
    <row r="437" spans="1:4" ht="15.75" customHeight="1">
      <c r="A437" s="3" t="s">
        <v>449</v>
      </c>
      <c r="B437" s="3">
        <v>89911110</v>
      </c>
      <c r="C437" s="3">
        <v>89921767</v>
      </c>
      <c r="D437" s="3" t="s">
        <v>1154</v>
      </c>
    </row>
    <row r="438" spans="1:4" ht="15.75" customHeight="1">
      <c r="A438" s="3" t="s">
        <v>449</v>
      </c>
      <c r="B438" s="3">
        <v>89924063</v>
      </c>
      <c r="C438" s="3">
        <v>89933063</v>
      </c>
      <c r="D438" s="3" t="s">
        <v>1155</v>
      </c>
    </row>
    <row r="439" spans="1:4" ht="15.75" customHeight="1">
      <c r="A439" s="3" t="s">
        <v>449</v>
      </c>
      <c r="B439" s="3">
        <v>89968501</v>
      </c>
      <c r="C439" s="3">
        <v>89975228</v>
      </c>
      <c r="D439" s="3" t="s">
        <v>1156</v>
      </c>
    </row>
    <row r="440" spans="1:4" ht="15.75" customHeight="1">
      <c r="A440" s="3" t="s">
        <v>449</v>
      </c>
      <c r="B440" s="3">
        <v>90031105</v>
      </c>
      <c r="C440" s="3">
        <v>90042025</v>
      </c>
      <c r="D440" s="3" t="s">
        <v>1157</v>
      </c>
    </row>
    <row r="441" spans="1:4" ht="15.75" customHeight="1">
      <c r="A441" s="3" t="s">
        <v>449</v>
      </c>
      <c r="B441" s="3">
        <v>90085949</v>
      </c>
      <c r="C441" s="3">
        <v>90087131</v>
      </c>
      <c r="D441" s="3" t="s">
        <v>1158</v>
      </c>
    </row>
    <row r="442" spans="1:4" ht="15.75" customHeight="1">
      <c r="A442" s="3" t="s">
        <v>450</v>
      </c>
      <c r="B442" s="3">
        <v>12357120</v>
      </c>
      <c r="C442" s="3">
        <v>12469694</v>
      </c>
      <c r="D442" s="3" t="s">
        <v>1159</v>
      </c>
    </row>
    <row r="443" spans="1:4" ht="15.75" customHeight="1">
      <c r="A443" s="3" t="s">
        <v>450</v>
      </c>
      <c r="B443" s="3">
        <v>65278642</v>
      </c>
      <c r="C443" s="3">
        <v>65466907</v>
      </c>
      <c r="D443" s="3" t="s">
        <v>1160</v>
      </c>
    </row>
    <row r="444" spans="1:4" ht="15.75" customHeight="1">
      <c r="A444" s="3" t="s">
        <v>450</v>
      </c>
      <c r="B444" s="3">
        <v>71125084</v>
      </c>
      <c r="C444" s="3">
        <v>71441898</v>
      </c>
      <c r="D444" s="3" t="s">
        <v>1161</v>
      </c>
    </row>
    <row r="445" spans="1:4" ht="15.75" customHeight="1">
      <c r="A445" s="3" t="s">
        <v>450</v>
      </c>
      <c r="B445" s="3">
        <v>71125084</v>
      </c>
      <c r="C445" s="3">
        <v>71441898</v>
      </c>
      <c r="D445" s="3" t="s">
        <v>1161</v>
      </c>
    </row>
    <row r="446" spans="1:4" ht="15.75" customHeight="1">
      <c r="A446" s="3" t="s">
        <v>450</v>
      </c>
      <c r="B446" s="3">
        <v>71439769</v>
      </c>
      <c r="C446" s="3">
        <v>71586310</v>
      </c>
      <c r="D446" s="3" t="s">
        <v>1162</v>
      </c>
    </row>
    <row r="447" spans="1:4" ht="15.75" customHeight="1">
      <c r="A447" s="3" t="s">
        <v>450</v>
      </c>
      <c r="B447" s="3">
        <v>131661062</v>
      </c>
      <c r="C447" s="3">
        <v>131661174</v>
      </c>
      <c r="D447" s="3" t="s">
        <v>1163</v>
      </c>
    </row>
    <row r="448" spans="1:4" ht="15.75" customHeight="1">
      <c r="A448" s="3" t="s">
        <v>450</v>
      </c>
      <c r="B448" s="3">
        <v>131662595</v>
      </c>
      <c r="C448" s="3">
        <v>131664704</v>
      </c>
      <c r="D448" s="3" t="s">
        <v>1164</v>
      </c>
    </row>
    <row r="449" spans="1:4" ht="15.75" customHeight="1">
      <c r="A449" s="3" t="s">
        <v>451</v>
      </c>
      <c r="B449" s="3">
        <v>18195296</v>
      </c>
      <c r="C449" s="3">
        <v>18232024</v>
      </c>
      <c r="D449" s="3" t="s">
        <v>1165</v>
      </c>
    </row>
    <row r="450" spans="1:4" ht="15.75" customHeight="1">
      <c r="A450" s="3" t="s">
        <v>451</v>
      </c>
      <c r="B450" s="3">
        <v>18282728</v>
      </c>
      <c r="C450" s="3">
        <v>18282822</v>
      </c>
      <c r="D450" s="3" t="s">
        <v>1166</v>
      </c>
    </row>
    <row r="451" spans="1:4" ht="15.75" customHeight="1">
      <c r="A451" s="3" t="s">
        <v>451</v>
      </c>
      <c r="B451" s="3">
        <v>52167708</v>
      </c>
      <c r="C451" s="3">
        <v>52291557</v>
      </c>
      <c r="D451" s="3" t="s">
        <v>1167</v>
      </c>
    </row>
    <row r="452" spans="1:4" ht="15.75" customHeight="1">
      <c r="A452" s="3" t="s">
        <v>451</v>
      </c>
      <c r="B452" s="3">
        <v>52334294</v>
      </c>
      <c r="C452" s="3">
        <v>52341896</v>
      </c>
      <c r="D452" s="3" t="s">
        <v>1168</v>
      </c>
    </row>
    <row r="453" spans="1:4" ht="15.75" customHeight="1">
      <c r="A453" s="3" t="s">
        <v>451</v>
      </c>
      <c r="B453" s="3">
        <v>52377186</v>
      </c>
      <c r="C453" s="3">
        <v>52406128</v>
      </c>
      <c r="D453" s="3" t="s">
        <v>1169</v>
      </c>
    </row>
    <row r="454" spans="1:4" ht="15.75" customHeight="1">
      <c r="A454" s="3" t="s">
        <v>451</v>
      </c>
      <c r="B454" s="3">
        <v>52400003</v>
      </c>
      <c r="C454" s="3">
        <v>52400099</v>
      </c>
      <c r="D454" s="3" t="s">
        <v>1170</v>
      </c>
    </row>
    <row r="455" spans="1:4" ht="15.75" customHeight="1">
      <c r="A455" s="3" t="s">
        <v>451</v>
      </c>
      <c r="B455" s="3">
        <v>52412601</v>
      </c>
      <c r="C455" s="3">
        <v>52450622</v>
      </c>
      <c r="D455" s="3" t="s">
        <v>1171</v>
      </c>
    </row>
    <row r="456" spans="1:4" ht="15.75" customHeight="1">
      <c r="A456" s="3" t="s">
        <v>451</v>
      </c>
      <c r="B456" s="3">
        <v>52454774</v>
      </c>
      <c r="C456" s="3">
        <v>52455331</v>
      </c>
      <c r="D456" s="3" t="s">
        <v>1172</v>
      </c>
    </row>
    <row r="457" spans="1:4" ht="15.75" customHeight="1">
      <c r="A457" s="3" t="s">
        <v>451</v>
      </c>
      <c r="B457" s="3">
        <v>52455438</v>
      </c>
      <c r="C457" s="3">
        <v>52476349</v>
      </c>
      <c r="D457" s="3" t="s">
        <v>1173</v>
      </c>
    </row>
    <row r="458" spans="1:4" ht="15.75" customHeight="1">
      <c r="A458" s="3" t="s">
        <v>451</v>
      </c>
      <c r="B458" s="3">
        <v>52484160</v>
      </c>
      <c r="C458" s="3">
        <v>52484680</v>
      </c>
      <c r="D458" s="3" t="s">
        <v>1174</v>
      </c>
    </row>
    <row r="459" spans="1:4" ht="15.75" customHeight="1">
      <c r="A459" s="3" t="s">
        <v>451</v>
      </c>
      <c r="B459" s="3">
        <v>52488992</v>
      </c>
      <c r="C459" s="3">
        <v>52499144</v>
      </c>
      <c r="D459" s="3" t="s">
        <v>1175</v>
      </c>
    </row>
    <row r="460" spans="1:4" ht="15.75" customHeight="1">
      <c r="A460" s="3" t="s">
        <v>451</v>
      </c>
      <c r="B460" s="3">
        <v>52497096</v>
      </c>
      <c r="C460" s="3">
        <v>52500195</v>
      </c>
      <c r="D460" s="3" t="s">
        <v>1176</v>
      </c>
    </row>
    <row r="461" spans="1:4" ht="15.75" customHeight="1">
      <c r="A461" s="3" t="s">
        <v>451</v>
      </c>
      <c r="B461" s="3">
        <v>63667681</v>
      </c>
      <c r="C461" s="3">
        <v>63738018</v>
      </c>
      <c r="D461" s="3" t="s">
        <v>1177</v>
      </c>
    </row>
    <row r="462" spans="1:4" ht="15.75" customHeight="1">
      <c r="A462" s="3" t="s">
        <v>451</v>
      </c>
      <c r="B462" s="3">
        <v>63747998</v>
      </c>
      <c r="C462" s="3">
        <v>63751080</v>
      </c>
      <c r="D462" s="3" t="s">
        <v>1178</v>
      </c>
    </row>
    <row r="463" spans="1:4" ht="15.75" customHeight="1">
      <c r="A463" s="3" t="s">
        <v>452</v>
      </c>
      <c r="B463" s="3">
        <v>18601044</v>
      </c>
      <c r="C463" s="3">
        <v>18602129</v>
      </c>
      <c r="D463" s="3" t="s">
        <v>1179</v>
      </c>
    </row>
    <row r="464" spans="1:4" ht="15.75" customHeight="1">
      <c r="A464" s="3" t="s">
        <v>452</v>
      </c>
      <c r="B464" s="3">
        <v>18630317</v>
      </c>
      <c r="C464" s="3">
        <v>18633634</v>
      </c>
      <c r="D464" s="3" t="s">
        <v>1180</v>
      </c>
    </row>
    <row r="465" spans="1:4" ht="15.75" customHeight="1">
      <c r="A465" s="3" t="s">
        <v>452</v>
      </c>
      <c r="B465" s="3">
        <v>18636042</v>
      </c>
      <c r="C465" s="3">
        <v>18637421</v>
      </c>
      <c r="D465" s="3" t="s">
        <v>1181</v>
      </c>
    </row>
    <row r="466" spans="1:4" ht="15.75" customHeight="1">
      <c r="A466" s="3" t="s">
        <v>452</v>
      </c>
      <c r="B466" s="3">
        <v>34541739</v>
      </c>
      <c r="C466" s="3">
        <v>34546329</v>
      </c>
      <c r="D466" s="3" t="s">
        <v>1182</v>
      </c>
    </row>
    <row r="467" spans="1:4" ht="15.75" customHeight="1">
      <c r="A467" s="3" t="s">
        <v>452</v>
      </c>
      <c r="B467" s="3">
        <v>34546713</v>
      </c>
      <c r="C467" s="3">
        <v>34546877</v>
      </c>
      <c r="D467" s="3" t="s">
        <v>1183</v>
      </c>
    </row>
    <row r="468" spans="1:4" ht="15.75" customHeight="1">
      <c r="A468" s="3" t="s">
        <v>452</v>
      </c>
      <c r="B468" s="3">
        <v>34556225</v>
      </c>
      <c r="C468" s="3">
        <v>34556389</v>
      </c>
      <c r="D468" s="3" t="s">
        <v>1184</v>
      </c>
    </row>
    <row r="469" spans="1:4" ht="15.75" customHeight="1">
      <c r="A469" s="3" t="s">
        <v>452</v>
      </c>
      <c r="B469" s="3">
        <v>34556773</v>
      </c>
      <c r="C469" s="3">
        <v>34561260</v>
      </c>
      <c r="D469" s="3" t="s">
        <v>1185</v>
      </c>
    </row>
    <row r="470" spans="1:4" ht="15.75" customHeight="1">
      <c r="A470" s="3" t="s">
        <v>452</v>
      </c>
      <c r="B470" s="3">
        <v>34562408</v>
      </c>
      <c r="C470" s="3">
        <v>34630183</v>
      </c>
      <c r="D470" s="3" t="s">
        <v>1186</v>
      </c>
    </row>
    <row r="471" spans="1:4" ht="15.75" customHeight="1">
      <c r="A471" s="3" t="s">
        <v>452</v>
      </c>
      <c r="B471" s="3">
        <v>93333218</v>
      </c>
      <c r="C471" s="3">
        <v>93707272</v>
      </c>
      <c r="D471" s="3" t="s">
        <v>1187</v>
      </c>
    </row>
    <row r="472" spans="1:4" ht="15.75" customHeight="1">
      <c r="A472" s="3" t="s">
        <v>453</v>
      </c>
      <c r="B472" s="3">
        <v>20940437</v>
      </c>
      <c r="C472" s="3">
        <v>20993303</v>
      </c>
      <c r="D472" s="3" t="s">
        <v>1188</v>
      </c>
    </row>
    <row r="473" spans="1:4" ht="15.75" customHeight="1">
      <c r="A473" s="3" t="s">
        <v>453</v>
      </c>
      <c r="B473" s="3">
        <v>21010493</v>
      </c>
      <c r="C473" s="3">
        <v>21010516</v>
      </c>
      <c r="D473" s="3" t="s">
        <v>1189</v>
      </c>
    </row>
    <row r="474" spans="1:4" ht="15.75" customHeight="1">
      <c r="A474" s="3" t="s">
        <v>453</v>
      </c>
      <c r="B474" s="3">
        <v>21011450</v>
      </c>
      <c r="C474" s="3">
        <v>21011469</v>
      </c>
      <c r="D474" s="3" t="s">
        <v>1190</v>
      </c>
    </row>
    <row r="475" spans="1:4" ht="15.75" customHeight="1">
      <c r="A475" s="3" t="s">
        <v>453</v>
      </c>
      <c r="B475" s="3">
        <v>21012558</v>
      </c>
      <c r="C475" s="3">
        <v>21012589</v>
      </c>
      <c r="D475" s="3" t="s">
        <v>1191</v>
      </c>
    </row>
    <row r="476" spans="1:4" ht="15.75" customHeight="1">
      <c r="A476" s="3" t="s">
        <v>453</v>
      </c>
      <c r="B476" s="3">
        <v>21015047</v>
      </c>
      <c r="C476" s="3">
        <v>21015078</v>
      </c>
      <c r="D476" s="3" t="s">
        <v>1192</v>
      </c>
    </row>
    <row r="477" spans="1:4" ht="15.75" customHeight="1">
      <c r="A477" s="3" t="s">
        <v>453</v>
      </c>
      <c r="B477" s="3">
        <v>21017799</v>
      </c>
      <c r="C477" s="3">
        <v>21017816</v>
      </c>
      <c r="D477" s="3" t="s">
        <v>1193</v>
      </c>
    </row>
    <row r="478" spans="1:4" ht="15.75" customHeight="1">
      <c r="A478" s="3" t="s">
        <v>453</v>
      </c>
      <c r="B478" s="3">
        <v>21843749</v>
      </c>
      <c r="C478" s="3">
        <v>21843824</v>
      </c>
      <c r="D478" s="3" t="s">
        <v>1194</v>
      </c>
    </row>
    <row r="479" spans="1:4" ht="15.75" customHeight="1">
      <c r="A479" s="3" t="s">
        <v>453</v>
      </c>
      <c r="B479" s="3">
        <v>21846328</v>
      </c>
      <c r="C479" s="3">
        <v>21877298</v>
      </c>
      <c r="D479" s="3" t="s">
        <v>1195</v>
      </c>
    </row>
    <row r="480" spans="1:4" ht="15.75" customHeight="1">
      <c r="A480" s="3" t="s">
        <v>453</v>
      </c>
      <c r="B480" s="3">
        <v>21866209</v>
      </c>
      <c r="C480" s="3">
        <v>21866316</v>
      </c>
      <c r="D480" s="3" t="s">
        <v>1196</v>
      </c>
    </row>
    <row r="481" spans="1:4" ht="15.75" customHeight="1">
      <c r="A481" s="3" t="s">
        <v>453</v>
      </c>
      <c r="B481" s="3">
        <v>21951241</v>
      </c>
      <c r="C481" s="3">
        <v>21951323</v>
      </c>
      <c r="D481" s="3" t="s">
        <v>1197</v>
      </c>
    </row>
    <row r="482" spans="1:4" ht="15.75" customHeight="1">
      <c r="A482" s="3" t="s">
        <v>453</v>
      </c>
      <c r="B482" s="3">
        <v>22015231</v>
      </c>
      <c r="C482" s="3">
        <v>22125546</v>
      </c>
      <c r="D482" s="3" t="s">
        <v>1198</v>
      </c>
    </row>
    <row r="483" spans="1:4" ht="15.75" customHeight="1">
      <c r="A483" s="3" t="s">
        <v>453</v>
      </c>
      <c r="B483" s="3">
        <v>22080526</v>
      </c>
      <c r="C483" s="3">
        <v>22081659</v>
      </c>
      <c r="D483" s="3" t="s">
        <v>1199</v>
      </c>
    </row>
    <row r="484" spans="1:4" ht="15.75" customHeight="1">
      <c r="A484" s="3" t="s">
        <v>453</v>
      </c>
      <c r="B484" s="3">
        <v>22094430</v>
      </c>
      <c r="C484" s="3">
        <v>22095556</v>
      </c>
      <c r="D484" s="3" t="s">
        <v>1200</v>
      </c>
    </row>
    <row r="485" spans="1:4" ht="15.75" customHeight="1">
      <c r="A485" s="3" t="s">
        <v>453</v>
      </c>
      <c r="B485" s="3">
        <v>22145938</v>
      </c>
      <c r="C485" s="3">
        <v>22148226</v>
      </c>
      <c r="D485" s="3" t="s">
        <v>1201</v>
      </c>
    </row>
    <row r="486" spans="1:4" ht="15.75" customHeight="1">
      <c r="A486" s="3" t="s">
        <v>453</v>
      </c>
      <c r="B486" s="3">
        <v>22160430</v>
      </c>
      <c r="C486" s="3">
        <v>22160868</v>
      </c>
      <c r="D486" s="3" t="s">
        <v>1202</v>
      </c>
    </row>
    <row r="487" spans="1:4" ht="15.75" customHeight="1">
      <c r="A487" s="3" t="s">
        <v>453</v>
      </c>
      <c r="B487" s="3">
        <v>22184966</v>
      </c>
      <c r="C487" s="3">
        <v>22185402</v>
      </c>
      <c r="D487" s="3" t="s">
        <v>1203</v>
      </c>
    </row>
    <row r="488" spans="1:4" ht="15.75" customHeight="1">
      <c r="A488" s="3" t="s">
        <v>453</v>
      </c>
      <c r="B488" s="3">
        <v>22225277</v>
      </c>
      <c r="C488" s="3">
        <v>22225329</v>
      </c>
      <c r="D488" s="3" t="s">
        <v>1204</v>
      </c>
    </row>
    <row r="489" spans="1:4" ht="15.75" customHeight="1">
      <c r="A489" s="3" t="s">
        <v>453</v>
      </c>
      <c r="B489" s="3">
        <v>22428245</v>
      </c>
      <c r="C489" s="3">
        <v>22428328</v>
      </c>
      <c r="D489" s="3" t="s">
        <v>1205</v>
      </c>
    </row>
    <row r="490" spans="1:4" ht="15.75" customHeight="1">
      <c r="A490" s="3" t="s">
        <v>453</v>
      </c>
      <c r="B490" s="3">
        <v>22429199</v>
      </c>
      <c r="C490" s="3">
        <v>22429489</v>
      </c>
      <c r="D490" s="3" t="s">
        <v>1206</v>
      </c>
    </row>
    <row r="491" spans="1:4" ht="15.75" customHeight="1">
      <c r="A491" s="3" t="s">
        <v>453</v>
      </c>
      <c r="B491" s="3">
        <v>22458902</v>
      </c>
      <c r="C491" s="3">
        <v>22469230</v>
      </c>
      <c r="D491" s="3" t="s">
        <v>1207</v>
      </c>
    </row>
    <row r="492" spans="1:4" ht="15.75" customHeight="1">
      <c r="A492" s="3" t="s">
        <v>453</v>
      </c>
      <c r="B492" s="3">
        <v>22608147</v>
      </c>
      <c r="C492" s="3">
        <v>22608230</v>
      </c>
      <c r="D492" s="3" t="s">
        <v>1208</v>
      </c>
    </row>
    <row r="493" spans="1:4" ht="15.75" customHeight="1">
      <c r="A493" s="3" t="s">
        <v>453</v>
      </c>
      <c r="B493" s="3">
        <v>22609140</v>
      </c>
      <c r="C493" s="3">
        <v>22609377</v>
      </c>
      <c r="D493" s="3" t="s">
        <v>1209</v>
      </c>
    </row>
    <row r="494" spans="1:4" ht="15.75" customHeight="1">
      <c r="A494" s="3" t="s">
        <v>453</v>
      </c>
      <c r="B494" s="3">
        <v>32030497</v>
      </c>
      <c r="C494" s="3">
        <v>32172521</v>
      </c>
      <c r="D494" s="3" t="s">
        <v>1210</v>
      </c>
    </row>
    <row r="495" spans="1:4" ht="15.75" customHeight="1">
      <c r="A495" s="3" t="s">
        <v>453</v>
      </c>
      <c r="B495" s="3">
        <v>32175246</v>
      </c>
      <c r="C495" s="3">
        <v>32175351</v>
      </c>
      <c r="D495" s="3" t="s">
        <v>758</v>
      </c>
    </row>
    <row r="496" spans="1:4" ht="15.75" customHeight="1">
      <c r="A496" s="3" t="s">
        <v>453</v>
      </c>
      <c r="B496" s="3">
        <v>32182550</v>
      </c>
      <c r="C496" s="3">
        <v>32186475</v>
      </c>
      <c r="D496" s="3" t="s">
        <v>1211</v>
      </c>
    </row>
    <row r="497" spans="1:4" ht="15.75" customHeight="1">
      <c r="A497" s="3" t="s">
        <v>453</v>
      </c>
      <c r="B497" s="3">
        <v>32284151</v>
      </c>
      <c r="C497" s="3">
        <v>32284258</v>
      </c>
      <c r="D497" s="3" t="s">
        <v>1212</v>
      </c>
    </row>
    <row r="498" spans="1:4" ht="15.75" customHeight="1">
      <c r="A498" s="3" t="s">
        <v>453</v>
      </c>
      <c r="B498" s="3">
        <v>82342739</v>
      </c>
      <c r="C498" s="3">
        <v>82349475</v>
      </c>
      <c r="D498" s="3" t="s">
        <v>1213</v>
      </c>
    </row>
    <row r="499" spans="1:4" ht="15.75" customHeight="1">
      <c r="A499" s="3" t="s">
        <v>453</v>
      </c>
      <c r="B499" s="3">
        <v>82418650</v>
      </c>
      <c r="C499" s="3">
        <v>82434235</v>
      </c>
      <c r="D499" s="3" t="s">
        <v>1214</v>
      </c>
    </row>
    <row r="500" spans="1:4" ht="15.75" customHeight="1">
      <c r="A500" s="3" t="s">
        <v>453</v>
      </c>
      <c r="B500" s="3">
        <v>82430019</v>
      </c>
      <c r="C500" s="3">
        <v>82436762</v>
      </c>
      <c r="D500" s="3" t="s">
        <v>1215</v>
      </c>
    </row>
    <row r="501" spans="1:4" ht="15.75" customHeight="1">
      <c r="A501" s="3" t="s">
        <v>453</v>
      </c>
      <c r="B501" s="3">
        <v>82477122</v>
      </c>
      <c r="C501" s="3">
        <v>82477206</v>
      </c>
      <c r="D501" s="3" t="s">
        <v>1216</v>
      </c>
    </row>
    <row r="502" spans="1:4" ht="15.75" customHeight="1">
      <c r="A502" s="3" t="s">
        <v>453</v>
      </c>
      <c r="B502" s="3">
        <v>84394071</v>
      </c>
      <c r="C502" s="3">
        <v>84394336</v>
      </c>
      <c r="D502" s="3" t="s">
        <v>1217</v>
      </c>
    </row>
    <row r="503" spans="1:4" ht="15.75" customHeight="1">
      <c r="A503" s="3" t="s">
        <v>453</v>
      </c>
      <c r="B503" s="3">
        <v>84395178</v>
      </c>
      <c r="C503" s="3">
        <v>84395262</v>
      </c>
      <c r="D503" s="3" t="s">
        <v>1218</v>
      </c>
    </row>
    <row r="504" spans="1:4" ht="15.75" customHeight="1">
      <c r="A504" s="3" t="s">
        <v>453</v>
      </c>
      <c r="B504" s="3">
        <v>84422617</v>
      </c>
      <c r="C504" s="3">
        <v>84425882</v>
      </c>
      <c r="D504" s="3" t="s">
        <v>1219</v>
      </c>
    </row>
    <row r="505" spans="1:4" ht="15.75" customHeight="1">
      <c r="A505" s="3" t="s">
        <v>453</v>
      </c>
      <c r="B505" s="3">
        <v>84467900</v>
      </c>
      <c r="C505" s="3">
        <v>84468147</v>
      </c>
      <c r="D505" s="3" t="s">
        <v>715</v>
      </c>
    </row>
    <row r="506" spans="1:4" ht="15.75" customHeight="1">
      <c r="A506" s="3" t="s">
        <v>453</v>
      </c>
      <c r="B506" s="3">
        <v>84468964</v>
      </c>
      <c r="C506" s="3">
        <v>84469048</v>
      </c>
      <c r="D506" s="3" t="s">
        <v>1220</v>
      </c>
    </row>
    <row r="507" spans="1:4" ht="15.75" customHeight="1">
      <c r="A507" s="3" t="s">
        <v>453</v>
      </c>
      <c r="B507" s="3">
        <v>84500377</v>
      </c>
      <c r="C507" s="3">
        <v>84502381</v>
      </c>
      <c r="D507" s="3" t="s">
        <v>1221</v>
      </c>
    </row>
    <row r="508" spans="1:4" ht="15.75" customHeight="1">
      <c r="A508" s="3" t="s">
        <v>453</v>
      </c>
      <c r="B508" s="3">
        <v>84513240</v>
      </c>
      <c r="C508" s="3">
        <v>84526949</v>
      </c>
      <c r="D508" s="3" t="s">
        <v>1222</v>
      </c>
    </row>
    <row r="509" spans="1:4" ht="15.75" customHeight="1">
      <c r="A509" s="3" t="s">
        <v>454</v>
      </c>
      <c r="B509" s="3">
        <v>1228336</v>
      </c>
      <c r="C509" s="3">
        <v>1230162</v>
      </c>
      <c r="D509" s="3" t="s">
        <v>1224</v>
      </c>
    </row>
    <row r="510" spans="1:4" ht="15.75" customHeight="1">
      <c r="A510" s="3" t="s">
        <v>454</v>
      </c>
      <c r="B510" s="3">
        <v>1240695</v>
      </c>
      <c r="C510" s="3">
        <v>1242554</v>
      </c>
      <c r="D510" s="3" t="s">
        <v>1225</v>
      </c>
    </row>
    <row r="511" spans="1:4" ht="15.75" customHeight="1">
      <c r="A511" s="3" t="s">
        <v>454</v>
      </c>
      <c r="B511" s="3">
        <v>1256132</v>
      </c>
      <c r="C511" s="3">
        <v>1258998</v>
      </c>
      <c r="D511" s="3" t="s">
        <v>1226</v>
      </c>
    </row>
    <row r="512" spans="1:4" ht="15.75" customHeight="1">
      <c r="A512" s="3" t="s">
        <v>454</v>
      </c>
      <c r="B512" s="3">
        <v>1257338</v>
      </c>
      <c r="C512" s="3">
        <v>1258074</v>
      </c>
      <c r="D512" s="3" t="s">
        <v>1227</v>
      </c>
    </row>
    <row r="513" spans="1:4" ht="15.75" customHeight="1">
      <c r="A513" s="3" t="s">
        <v>454</v>
      </c>
      <c r="B513" s="3">
        <v>14833680</v>
      </c>
      <c r="C513" s="3">
        <v>14896160</v>
      </c>
      <c r="D513" s="3" t="s">
        <v>1228</v>
      </c>
    </row>
    <row r="514" spans="1:4" ht="15.75" customHeight="1">
      <c r="A514" s="3" t="s">
        <v>454</v>
      </c>
      <c r="B514" s="3">
        <v>14901498</v>
      </c>
      <c r="C514" s="3">
        <v>14902174</v>
      </c>
      <c r="D514" s="3" t="s">
        <v>1229</v>
      </c>
    </row>
    <row r="515" spans="1:4" ht="15.75" customHeight="1">
      <c r="A515" s="3" t="s">
        <v>454</v>
      </c>
      <c r="B515" s="3">
        <v>14901507</v>
      </c>
      <c r="C515" s="3">
        <v>14901591</v>
      </c>
      <c r="D515" s="3" t="s">
        <v>1229</v>
      </c>
    </row>
    <row r="516" spans="1:4" ht="15.75" customHeight="1">
      <c r="A516" s="3" t="s">
        <v>454</v>
      </c>
      <c r="B516" s="3">
        <v>14907716</v>
      </c>
      <c r="C516" s="3">
        <v>14907781</v>
      </c>
      <c r="D516" s="3" t="s">
        <v>1230</v>
      </c>
    </row>
    <row r="517" spans="1:4" ht="15.75" customHeight="1">
      <c r="A517" s="3" t="s">
        <v>454</v>
      </c>
      <c r="B517" s="3">
        <v>14909886</v>
      </c>
      <c r="C517" s="3">
        <v>14911345</v>
      </c>
      <c r="D517" s="3" t="s">
        <v>1231</v>
      </c>
    </row>
    <row r="518" spans="1:4" ht="15.75" customHeight="1">
      <c r="A518" s="3" t="s">
        <v>454</v>
      </c>
      <c r="B518" s="3">
        <v>14911219</v>
      </c>
      <c r="C518" s="3">
        <v>14911313</v>
      </c>
      <c r="D518" s="3" t="s">
        <v>1231</v>
      </c>
    </row>
    <row r="519" spans="1:4" ht="15.75" customHeight="1">
      <c r="A519" s="3" t="s">
        <v>454</v>
      </c>
      <c r="B519" s="3">
        <v>14915456</v>
      </c>
      <c r="C519" s="3">
        <v>14915556</v>
      </c>
      <c r="D519" s="3" t="s">
        <v>758</v>
      </c>
    </row>
    <row r="520" spans="1:4" ht="15.75" customHeight="1">
      <c r="A520" s="3" t="s">
        <v>454</v>
      </c>
      <c r="B520" s="3">
        <v>14925936</v>
      </c>
      <c r="C520" s="3">
        <v>14926003</v>
      </c>
      <c r="D520" s="3" t="s">
        <v>1232</v>
      </c>
    </row>
    <row r="521" spans="1:4" ht="15.75" customHeight="1">
      <c r="A521" s="3" t="s">
        <v>454</v>
      </c>
      <c r="B521" s="3">
        <v>14930819</v>
      </c>
      <c r="C521" s="3">
        <v>14930879</v>
      </c>
      <c r="D521" s="3" t="s">
        <v>1233</v>
      </c>
    </row>
    <row r="522" spans="1:4" ht="15.75" customHeight="1">
      <c r="A522" s="3" t="s">
        <v>454</v>
      </c>
      <c r="B522" s="3">
        <v>14937442</v>
      </c>
      <c r="C522" s="3">
        <v>14952056</v>
      </c>
      <c r="D522" s="3" t="s">
        <v>1234</v>
      </c>
    </row>
    <row r="523" spans="1:4" ht="15.75" customHeight="1">
      <c r="A523" s="3" t="s">
        <v>454</v>
      </c>
      <c r="B523" s="3">
        <v>14975102</v>
      </c>
      <c r="C523" s="3">
        <v>15038332</v>
      </c>
      <c r="D523" s="3" t="s">
        <v>1235</v>
      </c>
    </row>
    <row r="524" spans="1:4" ht="15.75" customHeight="1">
      <c r="A524" s="3" t="s">
        <v>454</v>
      </c>
      <c r="B524" s="3">
        <v>15010320</v>
      </c>
      <c r="C524" s="3">
        <v>15010397</v>
      </c>
      <c r="D524" s="3" t="s">
        <v>1236</v>
      </c>
    </row>
    <row r="525" spans="1:4" ht="15.75" customHeight="1">
      <c r="A525" s="3" t="s">
        <v>454</v>
      </c>
      <c r="B525" s="3">
        <v>15015827</v>
      </c>
      <c r="C525" s="3">
        <v>15016390</v>
      </c>
      <c r="D525" s="3" t="s">
        <v>1237</v>
      </c>
    </row>
    <row r="526" spans="1:4" ht="15.75" customHeight="1">
      <c r="A526" s="3" t="s">
        <v>454</v>
      </c>
      <c r="B526" s="3">
        <v>15037852</v>
      </c>
      <c r="C526" s="3">
        <v>15056064</v>
      </c>
      <c r="D526" s="3" t="s">
        <v>1238</v>
      </c>
    </row>
    <row r="527" spans="1:4" ht="15.75" customHeight="1">
      <c r="A527" s="3" t="s">
        <v>454</v>
      </c>
      <c r="B527" s="3">
        <v>15060021</v>
      </c>
      <c r="C527" s="3">
        <v>15094317</v>
      </c>
      <c r="D527" s="3" t="s">
        <v>1239</v>
      </c>
    </row>
    <row r="528" spans="1:4" ht="15.75" customHeight="1">
      <c r="A528" s="3" t="s">
        <v>454</v>
      </c>
      <c r="B528" s="3">
        <v>15094410</v>
      </c>
      <c r="C528" s="3">
        <v>15109197</v>
      </c>
      <c r="D528" s="3" t="s">
        <v>1240</v>
      </c>
    </row>
    <row r="529" spans="1:4" ht="15.75" customHeight="1">
      <c r="A529" s="3" t="s">
        <v>454</v>
      </c>
      <c r="B529" s="3">
        <v>15104722</v>
      </c>
      <c r="C529" s="3">
        <v>15131601</v>
      </c>
      <c r="D529" s="3" t="s">
        <v>1241</v>
      </c>
    </row>
    <row r="530" spans="1:4" ht="15.75" customHeight="1">
      <c r="A530" s="3" t="s">
        <v>454</v>
      </c>
      <c r="B530" s="3">
        <v>15130077</v>
      </c>
      <c r="C530" s="3">
        <v>15130137</v>
      </c>
      <c r="D530" s="3" t="s">
        <v>1242</v>
      </c>
    </row>
    <row r="531" spans="1:4" ht="15.75" customHeight="1">
      <c r="A531" s="3" t="s">
        <v>454</v>
      </c>
      <c r="B531" s="3">
        <v>15134065</v>
      </c>
      <c r="C531" s="3">
        <v>15134150</v>
      </c>
      <c r="D531" s="3" t="s">
        <v>1243</v>
      </c>
    </row>
    <row r="532" spans="1:4" ht="15.75" customHeight="1">
      <c r="A532" s="3" t="s">
        <v>454</v>
      </c>
      <c r="B532" s="3">
        <v>15150696</v>
      </c>
      <c r="C532" s="3">
        <v>15150796</v>
      </c>
      <c r="D532" s="3" t="s">
        <v>758</v>
      </c>
    </row>
    <row r="533" spans="1:4" ht="15.75" customHeight="1">
      <c r="A533" s="3" t="s">
        <v>454</v>
      </c>
      <c r="B533" s="3">
        <v>15154849</v>
      </c>
      <c r="C533" s="3">
        <v>15155002</v>
      </c>
      <c r="D533" s="3" t="s">
        <v>1244</v>
      </c>
    </row>
    <row r="534" spans="1:4" ht="15.75" customHeight="1">
      <c r="A534" s="3" t="s">
        <v>454</v>
      </c>
      <c r="B534" s="3">
        <v>15154902</v>
      </c>
      <c r="C534" s="3">
        <v>15157020</v>
      </c>
      <c r="D534" s="3" t="s">
        <v>1244</v>
      </c>
    </row>
    <row r="535" spans="1:4" ht="15.75" customHeight="1">
      <c r="A535" s="3" t="s">
        <v>454</v>
      </c>
      <c r="B535" s="3">
        <v>15158456</v>
      </c>
      <c r="C535" s="3">
        <v>15158521</v>
      </c>
      <c r="D535" s="3" t="s">
        <v>1245</v>
      </c>
    </row>
    <row r="536" spans="1:4" ht="15.75" customHeight="1">
      <c r="A536" s="3" t="s">
        <v>454</v>
      </c>
      <c r="B536" s="3">
        <v>15363623</v>
      </c>
      <c r="C536" s="3">
        <v>15378294</v>
      </c>
      <c r="D536" s="3" t="s">
        <v>1246</v>
      </c>
    </row>
    <row r="537" spans="1:4" ht="15.75" customHeight="1">
      <c r="A537" s="3" t="s">
        <v>454</v>
      </c>
      <c r="B537" s="3">
        <v>16148927</v>
      </c>
      <c r="C537" s="3">
        <v>16223464</v>
      </c>
      <c r="D537" s="3" t="s">
        <v>1247</v>
      </c>
    </row>
    <row r="538" spans="1:4" ht="15.75" customHeight="1">
      <c r="A538" s="3" t="s">
        <v>454</v>
      </c>
      <c r="B538" s="3">
        <v>16223026</v>
      </c>
      <c r="C538" s="3">
        <v>16224261</v>
      </c>
      <c r="D538" s="3" t="s">
        <v>1248</v>
      </c>
    </row>
    <row r="539" spans="1:4" ht="15.75" customHeight="1">
      <c r="A539" s="3" t="s">
        <v>454</v>
      </c>
      <c r="B539" s="3">
        <v>16232494</v>
      </c>
      <c r="C539" s="3">
        <v>16294814</v>
      </c>
      <c r="D539" s="3" t="s">
        <v>1249</v>
      </c>
    </row>
    <row r="540" spans="1:4" ht="15.75" customHeight="1">
      <c r="A540" s="3" t="s">
        <v>454</v>
      </c>
      <c r="B540" s="3">
        <v>16290134</v>
      </c>
      <c r="C540" s="3">
        <v>16292242</v>
      </c>
      <c r="D540" s="3" t="s">
        <v>1250</v>
      </c>
    </row>
    <row r="541" spans="1:4" ht="15.75" customHeight="1">
      <c r="A541" s="3" t="s">
        <v>454</v>
      </c>
      <c r="B541" s="3">
        <v>16300158</v>
      </c>
      <c r="C541" s="3">
        <v>16300242</v>
      </c>
      <c r="D541" s="3" t="s">
        <v>1251</v>
      </c>
    </row>
    <row r="542" spans="1:4" ht="15.75" customHeight="1">
      <c r="A542" s="3" t="s">
        <v>454</v>
      </c>
      <c r="B542" s="3">
        <v>16306369</v>
      </c>
      <c r="C542" s="3">
        <v>16306434</v>
      </c>
      <c r="D542" s="3" t="s">
        <v>1252</v>
      </c>
    </row>
    <row r="543" spans="1:4" ht="15.75" customHeight="1">
      <c r="A543" s="3" t="s">
        <v>454</v>
      </c>
      <c r="B543" s="3">
        <v>16308541</v>
      </c>
      <c r="C543" s="3">
        <v>16310000</v>
      </c>
      <c r="D543" s="3" t="s">
        <v>1253</v>
      </c>
    </row>
    <row r="544" spans="1:4" ht="15.75" customHeight="1">
      <c r="A544" s="3" t="s">
        <v>454</v>
      </c>
      <c r="B544" s="3">
        <v>16309874</v>
      </c>
      <c r="C544" s="3">
        <v>16309968</v>
      </c>
      <c r="D544" s="3" t="s">
        <v>1253</v>
      </c>
    </row>
    <row r="545" spans="1:4" ht="15.75" customHeight="1">
      <c r="A545" s="3" t="s">
        <v>454</v>
      </c>
      <c r="B545" s="3">
        <v>16314111</v>
      </c>
      <c r="C545" s="3">
        <v>16314211</v>
      </c>
      <c r="D545" s="3" t="s">
        <v>758</v>
      </c>
    </row>
    <row r="546" spans="1:4" ht="15.75" customHeight="1">
      <c r="A546" s="3" t="s">
        <v>454</v>
      </c>
      <c r="B546" s="3">
        <v>16324587</v>
      </c>
      <c r="C546" s="3">
        <v>16324654</v>
      </c>
      <c r="D546" s="3" t="s">
        <v>1254</v>
      </c>
    </row>
    <row r="547" spans="1:4" ht="15.75" customHeight="1">
      <c r="A547" s="3" t="s">
        <v>454</v>
      </c>
      <c r="B547" s="3">
        <v>16329304</v>
      </c>
      <c r="C547" s="3">
        <v>16329364</v>
      </c>
      <c r="D547" s="3" t="s">
        <v>1255</v>
      </c>
    </row>
    <row r="548" spans="1:4" ht="15.75" customHeight="1">
      <c r="A548" s="3" t="s">
        <v>454</v>
      </c>
      <c r="B548" s="3">
        <v>16331876</v>
      </c>
      <c r="C548" s="3">
        <v>16350590</v>
      </c>
      <c r="D548" s="3" t="s">
        <v>1256</v>
      </c>
    </row>
    <row r="549" spans="1:4" ht="15.75" customHeight="1">
      <c r="A549" s="3" t="s">
        <v>454</v>
      </c>
      <c r="B549" s="3">
        <v>16368875</v>
      </c>
      <c r="C549" s="3">
        <v>16368942</v>
      </c>
      <c r="D549" s="3" t="s">
        <v>1257</v>
      </c>
    </row>
    <row r="550" spans="1:4" ht="15.75" customHeight="1">
      <c r="A550" s="3" t="s">
        <v>454</v>
      </c>
      <c r="B550" s="3">
        <v>16372603</v>
      </c>
      <c r="C550" s="3">
        <v>16372663</v>
      </c>
      <c r="D550" s="3" t="s">
        <v>1258</v>
      </c>
    </row>
    <row r="551" spans="1:4" ht="15.75" customHeight="1">
      <c r="A551" s="3" t="s">
        <v>454</v>
      </c>
      <c r="B551" s="3">
        <v>16379054</v>
      </c>
      <c r="C551" s="3">
        <v>16393954</v>
      </c>
      <c r="D551" s="3" t="s">
        <v>1259</v>
      </c>
    </row>
    <row r="552" spans="1:4" ht="15.75" customHeight="1">
      <c r="A552" s="3" t="s">
        <v>454</v>
      </c>
      <c r="B552" s="3">
        <v>16658226</v>
      </c>
      <c r="C552" s="3">
        <v>16664135</v>
      </c>
      <c r="D552" s="3" t="s">
        <v>1260</v>
      </c>
    </row>
    <row r="553" spans="1:4" ht="15.75" customHeight="1">
      <c r="A553" s="3" t="s">
        <v>454</v>
      </c>
      <c r="B553" s="3">
        <v>16709401</v>
      </c>
      <c r="C553" s="3">
        <v>16709528</v>
      </c>
      <c r="D553" s="3" t="s">
        <v>1261</v>
      </c>
    </row>
    <row r="554" spans="1:4" ht="15.75" customHeight="1">
      <c r="A554" s="3" t="s">
        <v>454</v>
      </c>
      <c r="B554" s="3">
        <v>16760904</v>
      </c>
      <c r="C554" s="3">
        <v>16762465</v>
      </c>
      <c r="D554" s="3" t="s">
        <v>1262</v>
      </c>
    </row>
    <row r="555" spans="1:4" ht="15.75" customHeight="1">
      <c r="A555" s="3" t="s">
        <v>454</v>
      </c>
      <c r="B555" s="3">
        <v>17082294</v>
      </c>
      <c r="C555" s="3">
        <v>17085049</v>
      </c>
      <c r="D555" s="3" t="s">
        <v>1263</v>
      </c>
    </row>
    <row r="556" spans="1:4" ht="15.75" customHeight="1">
      <c r="A556" s="3" t="s">
        <v>454</v>
      </c>
      <c r="B556" s="3">
        <v>17101768</v>
      </c>
      <c r="C556" s="3">
        <v>17470881</v>
      </c>
      <c r="D556" s="3" t="s">
        <v>1264</v>
      </c>
    </row>
    <row r="557" spans="1:4" ht="15.75" customHeight="1">
      <c r="A557" s="3" t="s">
        <v>454</v>
      </c>
      <c r="B557" s="3">
        <v>17134503</v>
      </c>
      <c r="C557" s="3">
        <v>17138736</v>
      </c>
      <c r="D557" s="3" t="s">
        <v>1265</v>
      </c>
    </row>
    <row r="558" spans="1:4" ht="15.75" customHeight="1">
      <c r="A558" s="3" t="s">
        <v>454</v>
      </c>
      <c r="B558" s="3">
        <v>17192862</v>
      </c>
      <c r="C558" s="3">
        <v>17194232</v>
      </c>
      <c r="D558" s="3" t="s">
        <v>1266</v>
      </c>
    </row>
    <row r="559" spans="1:4" ht="15.75" customHeight="1">
      <c r="A559" s="3" t="s">
        <v>454</v>
      </c>
      <c r="B559" s="3">
        <v>17227022</v>
      </c>
      <c r="C559" s="3">
        <v>17228000</v>
      </c>
      <c r="D559" s="3" t="s">
        <v>1267</v>
      </c>
    </row>
    <row r="560" spans="1:4" ht="15.75" customHeight="1">
      <c r="A560" s="3" t="s">
        <v>454</v>
      </c>
      <c r="B560" s="3">
        <v>17249673</v>
      </c>
      <c r="C560" s="3">
        <v>17251395</v>
      </c>
      <c r="D560" s="3" t="s">
        <v>1268</v>
      </c>
    </row>
    <row r="561" spans="1:4" ht="15.75" customHeight="1">
      <c r="A561" s="3" t="s">
        <v>454</v>
      </c>
      <c r="B561" s="3">
        <v>17445824</v>
      </c>
      <c r="C561" s="3">
        <v>17446380</v>
      </c>
      <c r="D561" s="3" t="s">
        <v>1269</v>
      </c>
    </row>
    <row r="562" spans="1:4" ht="15.75" customHeight="1">
      <c r="A562" s="3" t="s">
        <v>454</v>
      </c>
      <c r="B562" s="3">
        <v>17540330</v>
      </c>
      <c r="C562" s="3">
        <v>17540985</v>
      </c>
      <c r="D562" s="3" t="s">
        <v>1270</v>
      </c>
    </row>
    <row r="563" spans="1:4" ht="15.75" customHeight="1">
      <c r="A563" s="3" t="s">
        <v>454</v>
      </c>
      <c r="B563" s="3">
        <v>17825251</v>
      </c>
      <c r="C563" s="3">
        <v>17826906</v>
      </c>
      <c r="D563" s="3" t="s">
        <v>1271</v>
      </c>
    </row>
    <row r="564" spans="1:4" ht="15.75" customHeight="1">
      <c r="A564" s="3" t="s">
        <v>454</v>
      </c>
      <c r="B564" s="3">
        <v>17961596</v>
      </c>
      <c r="C564" s="3">
        <v>17962370</v>
      </c>
      <c r="D564" s="3" t="s">
        <v>1272</v>
      </c>
    </row>
    <row r="565" spans="1:4" ht="15.75" customHeight="1">
      <c r="A565" s="3" t="s">
        <v>454</v>
      </c>
      <c r="B565" s="3">
        <v>17967392</v>
      </c>
      <c r="C565" s="3">
        <v>18151595</v>
      </c>
      <c r="D565" s="3" t="s">
        <v>1273</v>
      </c>
    </row>
    <row r="566" spans="1:4" ht="15.75" customHeight="1">
      <c r="A566" s="3" t="s">
        <v>454</v>
      </c>
      <c r="B566" s="3">
        <v>18002805</v>
      </c>
      <c r="C566" s="3">
        <v>18173063</v>
      </c>
      <c r="D566" s="3" t="s">
        <v>1274</v>
      </c>
    </row>
    <row r="567" spans="1:4" ht="15.75" customHeight="1">
      <c r="A567" s="3" t="s">
        <v>454</v>
      </c>
      <c r="B567" s="3">
        <v>18201500</v>
      </c>
      <c r="C567" s="3">
        <v>18201956</v>
      </c>
      <c r="D567" s="3" t="s">
        <v>1275</v>
      </c>
    </row>
    <row r="568" spans="1:4" ht="15.75" customHeight="1">
      <c r="A568" s="3" t="s">
        <v>454</v>
      </c>
      <c r="B568" s="3">
        <v>18263635</v>
      </c>
      <c r="C568" s="3">
        <v>18263756</v>
      </c>
      <c r="D568" s="3" t="s">
        <v>1276</v>
      </c>
    </row>
    <row r="569" spans="1:4" ht="15.75" customHeight="1">
      <c r="A569" s="3" t="s">
        <v>454</v>
      </c>
      <c r="B569" s="3">
        <v>18317941</v>
      </c>
      <c r="C569" s="3">
        <v>18336736</v>
      </c>
      <c r="D569" s="3" t="s">
        <v>1277</v>
      </c>
    </row>
    <row r="570" spans="1:4" ht="15.75" customHeight="1">
      <c r="A570" s="3" t="s">
        <v>454</v>
      </c>
      <c r="B570" s="3">
        <v>18339243</v>
      </c>
      <c r="C570" s="3">
        <v>18339303</v>
      </c>
      <c r="D570" s="3" t="s">
        <v>1278</v>
      </c>
    </row>
    <row r="571" spans="1:4" ht="15.75" customHeight="1">
      <c r="A571" s="3" t="s">
        <v>454</v>
      </c>
      <c r="B571" s="3">
        <v>18344012</v>
      </c>
      <c r="C571" s="3">
        <v>18344079</v>
      </c>
      <c r="D571" s="3" t="s">
        <v>1279</v>
      </c>
    </row>
    <row r="572" spans="1:4" ht="15.75" customHeight="1">
      <c r="A572" s="3" t="s">
        <v>454</v>
      </c>
      <c r="B572" s="3">
        <v>18358094</v>
      </c>
      <c r="C572" s="3">
        <v>18376839</v>
      </c>
      <c r="D572" s="3" t="s">
        <v>1280</v>
      </c>
    </row>
    <row r="573" spans="1:4" ht="15.75" customHeight="1">
      <c r="A573" s="3" t="s">
        <v>454</v>
      </c>
      <c r="B573" s="3">
        <v>18379350</v>
      </c>
      <c r="C573" s="3">
        <v>18379410</v>
      </c>
      <c r="D573" s="3" t="s">
        <v>1281</v>
      </c>
    </row>
    <row r="574" spans="1:4" ht="15.75" customHeight="1">
      <c r="A574" s="3" t="s">
        <v>454</v>
      </c>
      <c r="B574" s="3">
        <v>18383229</v>
      </c>
      <c r="C574" s="3">
        <v>18383314</v>
      </c>
      <c r="D574" s="3" t="s">
        <v>1282</v>
      </c>
    </row>
    <row r="575" spans="1:4" ht="15.75" customHeight="1">
      <c r="A575" s="3" t="s">
        <v>454</v>
      </c>
      <c r="B575" s="3">
        <v>18397936</v>
      </c>
      <c r="C575" s="3">
        <v>18398036</v>
      </c>
      <c r="D575" s="3" t="s">
        <v>758</v>
      </c>
    </row>
    <row r="576" spans="1:4" ht="15.75" customHeight="1">
      <c r="A576" s="3" t="s">
        <v>454</v>
      </c>
      <c r="B576" s="3">
        <v>18402145</v>
      </c>
      <c r="C576" s="3">
        <v>18403604</v>
      </c>
      <c r="D576" s="3" t="s">
        <v>1283</v>
      </c>
    </row>
    <row r="577" spans="1:4" ht="15.75" customHeight="1">
      <c r="A577" s="3" t="s">
        <v>454</v>
      </c>
      <c r="B577" s="3">
        <v>18402177</v>
      </c>
      <c r="C577" s="3">
        <v>18402271</v>
      </c>
      <c r="D577" s="3" t="s">
        <v>1283</v>
      </c>
    </row>
    <row r="578" spans="1:4" ht="15.75" customHeight="1">
      <c r="A578" s="3" t="s">
        <v>454</v>
      </c>
      <c r="B578" s="3">
        <v>18405697</v>
      </c>
      <c r="C578" s="3">
        <v>18405762</v>
      </c>
      <c r="D578" s="3" t="s">
        <v>1284</v>
      </c>
    </row>
    <row r="579" spans="1:4" ht="15.75" customHeight="1">
      <c r="A579" s="3" t="s">
        <v>454</v>
      </c>
      <c r="B579" s="3">
        <v>18411308</v>
      </c>
      <c r="C579" s="3">
        <v>18411851</v>
      </c>
      <c r="D579" s="3" t="s">
        <v>1285</v>
      </c>
    </row>
    <row r="580" spans="1:4" ht="15.75" customHeight="1">
      <c r="A580" s="3" t="s">
        <v>454</v>
      </c>
      <c r="B580" s="3">
        <v>18411893</v>
      </c>
      <c r="C580" s="3">
        <v>18411977</v>
      </c>
      <c r="D580" s="3" t="s">
        <v>1285</v>
      </c>
    </row>
    <row r="581" spans="1:4" ht="15.75" customHeight="1">
      <c r="A581" s="3" t="s">
        <v>454</v>
      </c>
      <c r="B581" s="3">
        <v>21587626</v>
      </c>
      <c r="C581" s="3">
        <v>21587864</v>
      </c>
      <c r="D581" s="3" t="s">
        <v>1286</v>
      </c>
    </row>
    <row r="582" spans="1:4" ht="15.75" customHeight="1">
      <c r="A582" s="3" t="s">
        <v>454</v>
      </c>
      <c r="B582" s="3">
        <v>21599475</v>
      </c>
      <c r="C582" s="3">
        <v>21657473</v>
      </c>
      <c r="D582" s="3" t="s">
        <v>1287</v>
      </c>
    </row>
    <row r="583" spans="1:4" ht="15.75" customHeight="1">
      <c r="A583" s="3" t="s">
        <v>454</v>
      </c>
      <c r="B583" s="3">
        <v>21626741</v>
      </c>
      <c r="C583" s="3">
        <v>21627569</v>
      </c>
      <c r="D583" s="3" t="s">
        <v>1288</v>
      </c>
    </row>
    <row r="584" spans="1:4" ht="15.75" customHeight="1">
      <c r="A584" s="3" t="s">
        <v>454</v>
      </c>
      <c r="B584" s="3">
        <v>21639536</v>
      </c>
      <c r="C584" s="3">
        <v>21652660</v>
      </c>
      <c r="D584" s="3" t="s">
        <v>1289</v>
      </c>
    </row>
    <row r="585" spans="1:4" ht="15.75" customHeight="1">
      <c r="A585" s="3" t="s">
        <v>454</v>
      </c>
      <c r="B585" s="3">
        <v>21642053</v>
      </c>
      <c r="C585" s="3">
        <v>21642160</v>
      </c>
      <c r="D585" s="3" t="s">
        <v>1290</v>
      </c>
    </row>
    <row r="586" spans="1:4" ht="15.75" customHeight="1">
      <c r="A586" s="3" t="s">
        <v>454</v>
      </c>
      <c r="B586" s="3">
        <v>21642293</v>
      </c>
      <c r="C586" s="3">
        <v>21642400</v>
      </c>
      <c r="D586" s="3" t="s">
        <v>1291</v>
      </c>
    </row>
    <row r="587" spans="1:4" ht="15.75" customHeight="1">
      <c r="A587" s="3" t="s">
        <v>454</v>
      </c>
      <c r="B587" s="3">
        <v>21678513</v>
      </c>
      <c r="C587" s="3">
        <v>21760729</v>
      </c>
      <c r="D587" s="3" t="s">
        <v>1292</v>
      </c>
    </row>
    <row r="588" spans="1:4" ht="15.75" customHeight="1">
      <c r="A588" s="3" t="s">
        <v>454</v>
      </c>
      <c r="B588" s="3">
        <v>21794094</v>
      </c>
      <c r="C588" s="3">
        <v>21795759</v>
      </c>
      <c r="D588" s="3" t="s">
        <v>1293</v>
      </c>
    </row>
    <row r="589" spans="1:4" ht="15.75" customHeight="1">
      <c r="A589" s="3" t="s">
        <v>454</v>
      </c>
      <c r="B589" s="3">
        <v>21834568</v>
      </c>
      <c r="C589" s="3">
        <v>21857418</v>
      </c>
      <c r="D589" s="3" t="s">
        <v>1294</v>
      </c>
    </row>
    <row r="590" spans="1:4" ht="15.75" customHeight="1">
      <c r="A590" s="3" t="s">
        <v>454</v>
      </c>
      <c r="B590" s="3">
        <v>21876369</v>
      </c>
      <c r="C590" s="3">
        <v>21876478</v>
      </c>
      <c r="D590" s="3" t="s">
        <v>1295</v>
      </c>
    </row>
    <row r="591" spans="1:4" ht="15.75" customHeight="1">
      <c r="A591" s="3" t="s">
        <v>454</v>
      </c>
      <c r="B591" s="3">
        <v>21950217</v>
      </c>
      <c r="C591" s="3">
        <v>21951708</v>
      </c>
      <c r="D591" s="3" t="s">
        <v>1296</v>
      </c>
    </row>
    <row r="592" spans="1:4" ht="15.75" customHeight="1">
      <c r="A592" s="3" t="s">
        <v>454</v>
      </c>
      <c r="B592" s="3">
        <v>21952659</v>
      </c>
      <c r="C592" s="3">
        <v>21983660</v>
      </c>
      <c r="D592" s="3" t="s">
        <v>1297</v>
      </c>
    </row>
    <row r="593" spans="1:4" ht="15.75" customHeight="1">
      <c r="A593" s="3" t="s">
        <v>454</v>
      </c>
      <c r="B593" s="3">
        <v>21983864</v>
      </c>
      <c r="C593" s="3">
        <v>22001110</v>
      </c>
      <c r="D593" s="3" t="s">
        <v>1298</v>
      </c>
    </row>
    <row r="594" spans="1:4" ht="15.75" customHeight="1">
      <c r="A594" s="3" t="s">
        <v>454</v>
      </c>
      <c r="B594" s="3">
        <v>22007479</v>
      </c>
      <c r="C594" s="3">
        <v>22008062</v>
      </c>
      <c r="D594" s="3" t="s">
        <v>1299</v>
      </c>
    </row>
    <row r="595" spans="1:4" ht="15.75" customHeight="1">
      <c r="A595" s="3" t="s">
        <v>454</v>
      </c>
      <c r="B595" s="3">
        <v>22008208</v>
      </c>
      <c r="C595" s="3">
        <v>22084643</v>
      </c>
      <c r="D595" s="3" t="s">
        <v>1300</v>
      </c>
    </row>
    <row r="596" spans="1:4" ht="15.75" customHeight="1">
      <c r="A596" s="3" t="s">
        <v>454</v>
      </c>
      <c r="B596" s="3">
        <v>22086986</v>
      </c>
      <c r="C596" s="3">
        <v>22092231</v>
      </c>
      <c r="D596" s="3" t="s">
        <v>1301</v>
      </c>
    </row>
    <row r="597" spans="1:4" ht="15.75" customHeight="1">
      <c r="A597" s="3" t="s">
        <v>454</v>
      </c>
      <c r="B597" s="3">
        <v>22092541</v>
      </c>
      <c r="C597" s="3">
        <v>22156966</v>
      </c>
      <c r="D597" s="3" t="s">
        <v>1302</v>
      </c>
    </row>
    <row r="598" spans="1:4" ht="15.75" customHeight="1">
      <c r="A598" s="3" t="s">
        <v>454</v>
      </c>
      <c r="B598" s="3">
        <v>22165582</v>
      </c>
      <c r="C598" s="3">
        <v>22191754</v>
      </c>
      <c r="D598" s="3" t="s">
        <v>1303</v>
      </c>
    </row>
    <row r="599" spans="1:4" ht="15.75" customHeight="1">
      <c r="A599" s="3" t="s">
        <v>454</v>
      </c>
      <c r="B599" s="3">
        <v>22206281</v>
      </c>
      <c r="C599" s="3">
        <v>22288732</v>
      </c>
      <c r="D599" s="3" t="s">
        <v>1304</v>
      </c>
    </row>
    <row r="600" spans="1:4" ht="15.75" customHeight="1">
      <c r="A600" s="3" t="s">
        <v>454</v>
      </c>
      <c r="B600" s="3">
        <v>22286707</v>
      </c>
      <c r="C600" s="3">
        <v>22288738</v>
      </c>
      <c r="D600" s="3" t="s">
        <v>1305</v>
      </c>
    </row>
    <row r="601" spans="1:4" ht="15.75" customHeight="1">
      <c r="A601" s="3" t="s">
        <v>454</v>
      </c>
      <c r="B601" s="3">
        <v>22297408</v>
      </c>
      <c r="C601" s="3">
        <v>22335103</v>
      </c>
      <c r="D601" s="3" t="s">
        <v>1306</v>
      </c>
    </row>
    <row r="602" spans="1:4" ht="15.75" customHeight="1">
      <c r="A602" s="3" t="s">
        <v>454</v>
      </c>
      <c r="B602" s="3">
        <v>22345935</v>
      </c>
      <c r="C602" s="3">
        <v>22374617</v>
      </c>
      <c r="D602" s="3" t="s">
        <v>1307</v>
      </c>
    </row>
    <row r="603" spans="1:4" ht="15.75" customHeight="1">
      <c r="A603" s="3" t="s">
        <v>454</v>
      </c>
      <c r="B603" s="3">
        <v>22365120</v>
      </c>
      <c r="C603" s="3">
        <v>22369047</v>
      </c>
      <c r="D603" s="3" t="s">
        <v>1308</v>
      </c>
    </row>
    <row r="604" spans="1:4" ht="15.75" customHeight="1">
      <c r="A604" s="3" t="s">
        <v>454</v>
      </c>
      <c r="B604" s="3">
        <v>22374886</v>
      </c>
      <c r="C604" s="3">
        <v>22378180</v>
      </c>
      <c r="D604" s="3" t="s">
        <v>1309</v>
      </c>
    </row>
    <row r="605" spans="1:4" ht="15.75" customHeight="1">
      <c r="A605" s="3" t="s">
        <v>454</v>
      </c>
      <c r="B605" s="3">
        <v>22494686</v>
      </c>
      <c r="C605" s="3">
        <v>22494795</v>
      </c>
      <c r="D605" s="3" t="s">
        <v>1310</v>
      </c>
    </row>
    <row r="606" spans="1:4" ht="15.75" customHeight="1">
      <c r="A606" s="3" t="s">
        <v>454</v>
      </c>
      <c r="B606" s="3">
        <v>22513522</v>
      </c>
      <c r="C606" s="3">
        <v>22536505</v>
      </c>
      <c r="D606" s="3" t="s">
        <v>1311</v>
      </c>
    </row>
    <row r="607" spans="1:4" ht="15.75" customHeight="1">
      <c r="A607" s="3" t="s">
        <v>454</v>
      </c>
      <c r="B607" s="3">
        <v>22610530</v>
      </c>
      <c r="C607" s="3">
        <v>22612196</v>
      </c>
      <c r="D607" s="3" t="s">
        <v>1312</v>
      </c>
    </row>
    <row r="608" spans="1:4" ht="15.75" customHeight="1">
      <c r="A608" s="3" t="s">
        <v>454</v>
      </c>
      <c r="B608" s="3">
        <v>22612542</v>
      </c>
      <c r="C608" s="3">
        <v>22613483</v>
      </c>
      <c r="D608" s="3" t="s">
        <v>1313</v>
      </c>
    </row>
    <row r="609" spans="1:4" ht="15.75" customHeight="1">
      <c r="A609" s="3" t="s">
        <v>454</v>
      </c>
      <c r="B609" s="3">
        <v>28456423</v>
      </c>
      <c r="C609" s="3">
        <v>28471175</v>
      </c>
      <c r="D609" s="3" t="s">
        <v>1314</v>
      </c>
    </row>
    <row r="610" spans="1:4" ht="15.75" customHeight="1">
      <c r="A610" s="3" t="s">
        <v>454</v>
      </c>
      <c r="B610" s="3">
        <v>28466652</v>
      </c>
      <c r="C610" s="3">
        <v>28492012</v>
      </c>
      <c r="D610" s="3" t="s">
        <v>1315</v>
      </c>
    </row>
    <row r="611" spans="1:4" ht="15.75" customHeight="1">
      <c r="A611" s="3" t="s">
        <v>454</v>
      </c>
      <c r="B611" s="3">
        <v>28477278</v>
      </c>
      <c r="C611" s="3">
        <v>28495534</v>
      </c>
      <c r="D611" s="3" t="s">
        <v>1316</v>
      </c>
    </row>
    <row r="612" spans="1:4" ht="15.75" customHeight="1">
      <c r="A612" s="3" t="s">
        <v>454</v>
      </c>
      <c r="B612" s="3">
        <v>28494648</v>
      </c>
      <c r="C612" s="3">
        <v>28498970</v>
      </c>
      <c r="D612" s="3" t="s">
        <v>1317</v>
      </c>
    </row>
    <row r="613" spans="1:4" ht="15.75" customHeight="1">
      <c r="A613" s="3" t="s">
        <v>454</v>
      </c>
      <c r="B613" s="3">
        <v>28499361</v>
      </c>
      <c r="C613" s="3">
        <v>28506834</v>
      </c>
      <c r="D613" s="3" t="s">
        <v>1318</v>
      </c>
    </row>
    <row r="614" spans="1:4" ht="15.75" customHeight="1">
      <c r="A614" s="3" t="s">
        <v>454</v>
      </c>
      <c r="B614" s="3">
        <v>28532707</v>
      </c>
      <c r="C614" s="3">
        <v>28539174</v>
      </c>
      <c r="D614" s="3" t="s">
        <v>1320</v>
      </c>
    </row>
    <row r="615" spans="1:4" ht="15.75" customHeight="1">
      <c r="A615" s="3" t="s">
        <v>454</v>
      </c>
      <c r="B615" s="3">
        <v>28553708</v>
      </c>
      <c r="C615" s="3">
        <v>28554140</v>
      </c>
      <c r="D615" s="3" t="s">
        <v>1321</v>
      </c>
    </row>
    <row r="616" spans="1:4" ht="15.75" customHeight="1">
      <c r="A616" s="3" t="s">
        <v>454</v>
      </c>
      <c r="B616" s="3">
        <v>28553925</v>
      </c>
      <c r="C616" s="3">
        <v>28591790</v>
      </c>
      <c r="D616" s="3" t="s">
        <v>1322</v>
      </c>
    </row>
    <row r="617" spans="1:4" ht="15.75" customHeight="1">
      <c r="A617" s="3" t="s">
        <v>454</v>
      </c>
      <c r="B617" s="3">
        <v>28591942</v>
      </c>
      <c r="C617" s="3">
        <v>28597109</v>
      </c>
      <c r="D617" s="3" t="s">
        <v>1323</v>
      </c>
    </row>
    <row r="618" spans="1:4" ht="15.75" customHeight="1">
      <c r="A618" s="3" t="s">
        <v>454</v>
      </c>
      <c r="B618" s="3">
        <v>28605596</v>
      </c>
      <c r="C618" s="3">
        <v>28623553</v>
      </c>
      <c r="D618" s="3" t="s">
        <v>1324</v>
      </c>
    </row>
    <row r="619" spans="1:4" ht="15.75" customHeight="1">
      <c r="A619" s="3" t="s">
        <v>454</v>
      </c>
      <c r="B619" s="3">
        <v>28637653</v>
      </c>
      <c r="C619" s="3">
        <v>28658682</v>
      </c>
      <c r="D619" s="3" t="s">
        <v>1325</v>
      </c>
    </row>
    <row r="620" spans="1:4" ht="15.75" customHeight="1">
      <c r="A620" s="3" t="s">
        <v>454</v>
      </c>
      <c r="B620" s="3">
        <v>28688557</v>
      </c>
      <c r="C620" s="3">
        <v>28735598</v>
      </c>
      <c r="D620" s="3" t="s">
        <v>1326</v>
      </c>
    </row>
    <row r="621" spans="1:4" ht="15.75" customHeight="1">
      <c r="A621" s="3" t="s">
        <v>454</v>
      </c>
      <c r="B621" s="3">
        <v>28724251</v>
      </c>
      <c r="C621" s="3">
        <v>28724321</v>
      </c>
      <c r="D621" s="3" t="s">
        <v>1327</v>
      </c>
    </row>
    <row r="622" spans="1:4" ht="15.75" customHeight="1">
      <c r="A622" s="3" t="s">
        <v>454</v>
      </c>
      <c r="B622" s="3">
        <v>32809555</v>
      </c>
      <c r="C622" s="3">
        <v>32824645</v>
      </c>
      <c r="D622" s="3" t="s">
        <v>1328</v>
      </c>
    </row>
    <row r="623" spans="1:4" ht="15.75" customHeight="1">
      <c r="A623" s="3" t="s">
        <v>454</v>
      </c>
      <c r="B623" s="3">
        <v>32847712</v>
      </c>
      <c r="C623" s="3">
        <v>32848156</v>
      </c>
      <c r="D623" s="3" t="s">
        <v>1329</v>
      </c>
    </row>
    <row r="624" spans="1:4" ht="15.75" customHeight="1">
      <c r="A624" s="3" t="s">
        <v>454</v>
      </c>
      <c r="B624" s="3">
        <v>32885193</v>
      </c>
      <c r="C624" s="3">
        <v>32888874</v>
      </c>
      <c r="D624" s="3" t="s">
        <v>1330</v>
      </c>
    </row>
    <row r="625" spans="1:4" ht="15.75" customHeight="1">
      <c r="A625" s="3" t="s">
        <v>454</v>
      </c>
      <c r="B625" s="3">
        <v>32995047</v>
      </c>
      <c r="C625" s="3">
        <v>32995505</v>
      </c>
      <c r="D625" s="3" t="s">
        <v>1331</v>
      </c>
    </row>
    <row r="626" spans="1:4" ht="15.75" customHeight="1">
      <c r="A626" s="3" t="s">
        <v>454</v>
      </c>
      <c r="B626" s="3">
        <v>32995536</v>
      </c>
      <c r="C626" s="3">
        <v>32996770</v>
      </c>
      <c r="D626" s="3" t="s">
        <v>1332</v>
      </c>
    </row>
    <row r="627" spans="1:4" ht="15.75" customHeight="1">
      <c r="A627" s="3" t="s">
        <v>454</v>
      </c>
      <c r="B627" s="3">
        <v>33009174</v>
      </c>
      <c r="C627" s="3">
        <v>33009620</v>
      </c>
      <c r="D627" s="3" t="s">
        <v>1333</v>
      </c>
    </row>
    <row r="628" spans="1:4" ht="15.75" customHeight="1">
      <c r="A628" s="3" t="s">
        <v>454</v>
      </c>
      <c r="B628" s="3">
        <v>33046528</v>
      </c>
      <c r="C628" s="3">
        <v>33095431</v>
      </c>
      <c r="D628" s="3" t="s">
        <v>1334</v>
      </c>
    </row>
    <row r="629" spans="1:4" ht="15.75" customHeight="1">
      <c r="A629" s="3" t="s">
        <v>454</v>
      </c>
      <c r="B629" s="3">
        <v>33129315</v>
      </c>
      <c r="C629" s="3">
        <v>33134499</v>
      </c>
      <c r="D629" s="3" t="s">
        <v>1335</v>
      </c>
    </row>
    <row r="630" spans="1:4" ht="15.75" customHeight="1">
      <c r="A630" s="3" t="s">
        <v>454</v>
      </c>
      <c r="B630" s="3">
        <v>33191560</v>
      </c>
      <c r="C630" s="3">
        <v>33195354</v>
      </c>
      <c r="D630" s="3" t="s">
        <v>1336</v>
      </c>
    </row>
    <row r="631" spans="1:4" ht="15.75" customHeight="1">
      <c r="A631" s="3" t="s">
        <v>454</v>
      </c>
      <c r="B631" s="3">
        <v>33193658</v>
      </c>
      <c r="C631" s="3">
        <v>33196858</v>
      </c>
      <c r="D631" s="3" t="s">
        <v>1337</v>
      </c>
    </row>
    <row r="632" spans="1:4" ht="15.75" customHeight="1">
      <c r="A632" s="3" t="s">
        <v>454</v>
      </c>
      <c r="B632" s="3">
        <v>33203772</v>
      </c>
      <c r="C632" s="3">
        <v>33206462</v>
      </c>
      <c r="D632" s="3" t="s">
        <v>1338</v>
      </c>
    </row>
    <row r="633" spans="1:4" ht="15.75" customHeight="1">
      <c r="A633" s="3" t="s">
        <v>454</v>
      </c>
      <c r="B633" s="3">
        <v>33206430</v>
      </c>
      <c r="C633" s="3">
        <v>33330342</v>
      </c>
      <c r="D633" s="3" t="s">
        <v>1339</v>
      </c>
    </row>
    <row r="634" spans="1:4" ht="15.75" customHeight="1">
      <c r="A634" s="3" t="s">
        <v>454</v>
      </c>
      <c r="B634" s="3">
        <v>33303738</v>
      </c>
      <c r="C634" s="3">
        <v>33306935</v>
      </c>
      <c r="D634" s="3" t="s">
        <v>1340</v>
      </c>
    </row>
    <row r="635" spans="1:4" ht="15.75" customHeight="1">
      <c r="A635" s="3" t="s">
        <v>454</v>
      </c>
      <c r="B635" s="3">
        <v>33360273</v>
      </c>
      <c r="C635" s="3">
        <v>33363478</v>
      </c>
      <c r="D635" s="3" t="s">
        <v>1341</v>
      </c>
    </row>
    <row r="636" spans="1:4" ht="15.75" customHeight="1">
      <c r="A636" s="3" t="s">
        <v>454</v>
      </c>
      <c r="B636" s="3">
        <v>33370472</v>
      </c>
      <c r="C636" s="3">
        <v>33372915</v>
      </c>
      <c r="D636" s="3" t="s">
        <v>1342</v>
      </c>
    </row>
    <row r="637" spans="1:4" ht="15.75" customHeight="1">
      <c r="A637" s="3" t="s">
        <v>454</v>
      </c>
      <c r="B637" s="3">
        <v>33459044</v>
      </c>
      <c r="C637" s="3">
        <v>33462246</v>
      </c>
      <c r="D637" s="3" t="s">
        <v>1343</v>
      </c>
    </row>
    <row r="638" spans="1:4" ht="15.75" customHeight="1">
      <c r="A638" s="3" t="s">
        <v>454</v>
      </c>
      <c r="B638" s="3">
        <v>33533815</v>
      </c>
      <c r="C638" s="3">
        <v>33534976</v>
      </c>
      <c r="D638" s="3" t="s">
        <v>1344</v>
      </c>
    </row>
    <row r="639" spans="1:4" ht="15.75" customHeight="1">
      <c r="A639" s="3" t="s">
        <v>454</v>
      </c>
      <c r="B639" s="3">
        <v>55802852</v>
      </c>
      <c r="C639" s="3">
        <v>55833158</v>
      </c>
      <c r="D639" s="3" t="s">
        <v>1345</v>
      </c>
    </row>
    <row r="640" spans="1:4" ht="15.75" customHeight="1">
      <c r="A640" s="3" t="s">
        <v>454</v>
      </c>
      <c r="B640" s="3">
        <v>69727012</v>
      </c>
      <c r="C640" s="3">
        <v>69742563</v>
      </c>
      <c r="D640" s="3" t="s">
        <v>1346</v>
      </c>
    </row>
    <row r="641" spans="1:4" ht="15.75" customHeight="1">
      <c r="A641" s="3" t="s">
        <v>454</v>
      </c>
      <c r="B641" s="3">
        <v>74408630</v>
      </c>
      <c r="C641" s="3">
        <v>74421392</v>
      </c>
      <c r="D641" s="3" t="s">
        <v>1347</v>
      </c>
    </row>
    <row r="642" spans="1:4" ht="15.75" customHeight="1">
      <c r="A642" s="3" t="s">
        <v>455</v>
      </c>
      <c r="B642" s="3">
        <v>18424320</v>
      </c>
      <c r="C642" s="3">
        <v>18425097</v>
      </c>
      <c r="D642" s="3" t="s">
        <v>1348</v>
      </c>
    </row>
    <row r="643" spans="1:4" ht="15.75" customHeight="1">
      <c r="A643" s="3" t="s">
        <v>455</v>
      </c>
      <c r="B643" s="3">
        <v>18476773</v>
      </c>
      <c r="C643" s="3">
        <v>18494945</v>
      </c>
      <c r="D643" s="3" t="s">
        <v>1349</v>
      </c>
    </row>
    <row r="644" spans="1:4" ht="15.75" customHeight="1">
      <c r="A644" s="3" t="s">
        <v>455</v>
      </c>
      <c r="B644" s="3">
        <v>18635528</v>
      </c>
      <c r="C644" s="3">
        <v>18644427</v>
      </c>
      <c r="D644" s="3" t="s">
        <v>1350</v>
      </c>
    </row>
    <row r="645" spans="1:4" ht="15.75" customHeight="1">
      <c r="A645" s="3" t="s">
        <v>455</v>
      </c>
      <c r="B645" s="3">
        <v>18658428</v>
      </c>
      <c r="C645" s="3">
        <v>18682259</v>
      </c>
      <c r="D645" s="3" t="s">
        <v>1351</v>
      </c>
    </row>
    <row r="646" spans="1:4" ht="15.75" customHeight="1">
      <c r="A646" s="3" t="s">
        <v>455</v>
      </c>
      <c r="B646" s="3">
        <v>18667628</v>
      </c>
      <c r="C646" s="3">
        <v>18669461</v>
      </c>
      <c r="D646" s="3" t="s">
        <v>1352</v>
      </c>
    </row>
    <row r="647" spans="1:4" ht="15.75" customHeight="1">
      <c r="A647" s="3" t="s">
        <v>455</v>
      </c>
      <c r="B647" s="3">
        <v>18698009</v>
      </c>
      <c r="C647" s="3">
        <v>18736118</v>
      </c>
      <c r="D647" s="3" t="s">
        <v>1353</v>
      </c>
    </row>
    <row r="648" spans="1:4" ht="15.75" customHeight="1">
      <c r="A648" s="3" t="s">
        <v>455</v>
      </c>
      <c r="B648" s="3">
        <v>18744023</v>
      </c>
      <c r="C648" s="3">
        <v>18779349</v>
      </c>
      <c r="D648" s="3" t="s">
        <v>1354</v>
      </c>
    </row>
    <row r="649" spans="1:4" ht="15.75" customHeight="1">
      <c r="A649" s="3" t="s">
        <v>455</v>
      </c>
      <c r="B649" s="3">
        <v>18780994</v>
      </c>
      <c r="C649" s="3">
        <v>18806714</v>
      </c>
      <c r="D649" s="3" t="s">
        <v>1355</v>
      </c>
    </row>
    <row r="650" spans="1:4" ht="15.75" customHeight="1">
      <c r="A650" s="3" t="s">
        <v>455</v>
      </c>
      <c r="B650" s="3">
        <v>18809955</v>
      </c>
      <c r="C650" s="3">
        <v>18810940</v>
      </c>
      <c r="D650" s="3" t="s">
        <v>1356</v>
      </c>
    </row>
    <row r="651" spans="1:4" ht="15.75" customHeight="1">
      <c r="A651" s="3" t="s">
        <v>455</v>
      </c>
      <c r="B651" s="3">
        <v>21376196</v>
      </c>
      <c r="C651" s="3">
        <v>21419872</v>
      </c>
      <c r="D651" s="3" t="s">
        <v>1357</v>
      </c>
    </row>
    <row r="652" spans="1:4" ht="15.75" customHeight="1">
      <c r="A652" s="3" t="s">
        <v>455</v>
      </c>
      <c r="B652" s="3">
        <v>21692522</v>
      </c>
      <c r="C652" s="3">
        <v>21704612</v>
      </c>
      <c r="D652" s="3" t="s">
        <v>1358</v>
      </c>
    </row>
    <row r="653" spans="1:4" ht="15.75" customHeight="1">
      <c r="A653" s="3" t="s">
        <v>455</v>
      </c>
      <c r="B653" s="3">
        <v>30607565</v>
      </c>
      <c r="C653" s="3">
        <v>30672789</v>
      </c>
      <c r="D653" s="3" t="s">
        <v>1359</v>
      </c>
    </row>
    <row r="654" spans="1:4" ht="15.75" customHeight="1">
      <c r="A654" s="3" t="s">
        <v>455</v>
      </c>
      <c r="B654" s="3">
        <v>34837870</v>
      </c>
      <c r="C654" s="3">
        <v>34859046</v>
      </c>
      <c r="D654" s="3" t="s">
        <v>1360</v>
      </c>
    </row>
    <row r="655" spans="1:4" ht="15.75" customHeight="1">
      <c r="A655" s="3" t="s">
        <v>455</v>
      </c>
      <c r="B655" s="3">
        <v>60042360</v>
      </c>
      <c r="C655" s="3">
        <v>60042442</v>
      </c>
      <c r="D655" s="3" t="s">
        <v>1361</v>
      </c>
    </row>
    <row r="656" spans="1:4" ht="15.75" customHeight="1">
      <c r="A656" s="3" t="s">
        <v>455</v>
      </c>
      <c r="B656" s="3">
        <v>60042545</v>
      </c>
      <c r="C656" s="3">
        <v>60042627</v>
      </c>
      <c r="D656" s="3" t="s">
        <v>1362</v>
      </c>
    </row>
    <row r="657" spans="1:4" ht="15.75" customHeight="1">
      <c r="A657" s="3" t="s">
        <v>455</v>
      </c>
      <c r="B657" s="3">
        <v>60042693</v>
      </c>
      <c r="C657" s="3">
        <v>60042772</v>
      </c>
      <c r="D657" s="3" t="s">
        <v>1363</v>
      </c>
    </row>
    <row r="658" spans="1:4" ht="15.75" customHeight="1">
      <c r="A658" s="3" t="s">
        <v>455</v>
      </c>
      <c r="B658" s="3">
        <v>60042804</v>
      </c>
      <c r="C658" s="3">
        <v>60042882</v>
      </c>
      <c r="D658" s="3" t="s">
        <v>1364</v>
      </c>
    </row>
    <row r="659" spans="1:4" ht="15.75" customHeight="1">
      <c r="A659" s="3" t="s">
        <v>455</v>
      </c>
      <c r="B659" s="3">
        <v>60043024</v>
      </c>
      <c r="C659" s="3">
        <v>60043105</v>
      </c>
      <c r="D659" s="3" t="s">
        <v>1365</v>
      </c>
    </row>
    <row r="660" spans="1:4" ht="15.75" customHeight="1">
      <c r="A660" s="3" t="s">
        <v>455</v>
      </c>
      <c r="B660" s="3">
        <v>60043193</v>
      </c>
      <c r="C660" s="3">
        <v>60078931</v>
      </c>
      <c r="D660" s="3" t="s">
        <v>1366</v>
      </c>
    </row>
    <row r="661" spans="1:4" ht="15.75" customHeight="1">
      <c r="A661" s="3" t="s">
        <v>455</v>
      </c>
      <c r="B661" s="3">
        <v>60079308</v>
      </c>
      <c r="C661" s="3">
        <v>60088695</v>
      </c>
      <c r="D661" s="3" t="s">
        <v>1367</v>
      </c>
    </row>
    <row r="662" spans="1:4" ht="15.75" customHeight="1">
      <c r="A662" s="3" t="s">
        <v>455</v>
      </c>
      <c r="B662" s="3">
        <v>60083565</v>
      </c>
      <c r="C662" s="3">
        <v>60091885</v>
      </c>
      <c r="D662" s="3" t="s">
        <v>1368</v>
      </c>
    </row>
    <row r="663" spans="1:4" ht="15.75" customHeight="1">
      <c r="A663" s="3" t="s">
        <v>455</v>
      </c>
      <c r="B663" s="3">
        <v>60126534</v>
      </c>
      <c r="C663" s="3">
        <v>60134998</v>
      </c>
      <c r="D663" s="3" t="s">
        <v>1369</v>
      </c>
    </row>
    <row r="664" spans="1:4" ht="15.75" customHeight="1">
      <c r="A664" s="3" t="s">
        <v>458</v>
      </c>
      <c r="B664" s="3">
        <v>26054654</v>
      </c>
      <c r="C664" s="3">
        <v>26086917</v>
      </c>
      <c r="D664" s="3" t="s">
        <v>1370</v>
      </c>
    </row>
    <row r="665" spans="1:4" ht="15.75" customHeight="1">
      <c r="A665" s="3" t="s">
        <v>459</v>
      </c>
      <c r="B665" s="3">
        <v>25880549</v>
      </c>
      <c r="C665" s="3">
        <v>26170654</v>
      </c>
      <c r="D665" s="3" t="s">
        <v>1371</v>
      </c>
    </row>
    <row r="666" spans="1:4" ht="15.75" customHeight="1">
      <c r="A666" s="3" t="s">
        <v>460</v>
      </c>
      <c r="B666" s="3">
        <v>21417403</v>
      </c>
      <c r="C666" s="3">
        <v>21451463</v>
      </c>
      <c r="D666" s="3" t="s">
        <v>1372</v>
      </c>
    </row>
    <row r="667" spans="1:4" ht="15.75" customHeight="1">
      <c r="A667" s="3" t="s">
        <v>460</v>
      </c>
      <c r="B667" s="3">
        <v>21463962</v>
      </c>
      <c r="C667" s="3">
        <v>21464279</v>
      </c>
      <c r="D667" s="3" t="s">
        <v>715</v>
      </c>
    </row>
    <row r="668" spans="1:4" ht="15.75" customHeight="1">
      <c r="A668" s="3" t="s">
        <v>460</v>
      </c>
      <c r="B668" s="3">
        <v>21467390</v>
      </c>
      <c r="C668" s="3">
        <v>21471269</v>
      </c>
      <c r="D668" s="3" t="s">
        <v>1373</v>
      </c>
    </row>
    <row r="669" spans="1:4" ht="15.75" customHeight="1">
      <c r="A669" s="3" t="s">
        <v>460</v>
      </c>
      <c r="B669" s="3">
        <v>23957413</v>
      </c>
      <c r="C669" s="3">
        <v>23961186</v>
      </c>
      <c r="D669" s="3" t="s">
        <v>1374</v>
      </c>
    </row>
    <row r="670" spans="1:4" ht="15.75" customHeight="1">
      <c r="A670" s="3" t="s">
        <v>495</v>
      </c>
      <c r="B670" s="3">
        <v>5890025</v>
      </c>
      <c r="C670" s="3">
        <v>6228863</v>
      </c>
      <c r="D670" s="3" t="s">
        <v>1375</v>
      </c>
    </row>
    <row r="671" spans="1:4" ht="15.75" customHeight="1">
      <c r="A671" s="3" t="s">
        <v>495</v>
      </c>
      <c r="B671" s="3">
        <v>51681211</v>
      </c>
      <c r="C671" s="3">
        <v>51682831</v>
      </c>
      <c r="D671" s="3" t="s">
        <v>1376</v>
      </c>
    </row>
    <row r="672" spans="1:4" ht="15.75" customHeight="1">
      <c r="A672" s="3" t="s">
        <v>495</v>
      </c>
      <c r="B672" s="3">
        <v>51710511</v>
      </c>
      <c r="C672" s="3">
        <v>51712131</v>
      </c>
      <c r="D672" s="3" t="s">
        <v>1377</v>
      </c>
    </row>
    <row r="673" spans="1:4" ht="15.75" customHeight="1">
      <c r="A673" s="3" t="s">
        <v>495</v>
      </c>
      <c r="B673" s="3">
        <v>52184911</v>
      </c>
      <c r="C673" s="3">
        <v>52192268</v>
      </c>
      <c r="D673" s="3" t="s">
        <v>1378</v>
      </c>
    </row>
    <row r="674" spans="1:4" ht="15.75" customHeight="1">
      <c r="A674" s="3" t="s">
        <v>495</v>
      </c>
      <c r="B674" s="3">
        <v>52190620</v>
      </c>
      <c r="C674" s="3">
        <v>52190748</v>
      </c>
      <c r="D674" s="3" t="s">
        <v>1379</v>
      </c>
    </row>
    <row r="675" spans="1:4" ht="15.75" customHeight="1">
      <c r="A675" s="3" t="s">
        <v>495</v>
      </c>
      <c r="B675" s="3">
        <v>52495675</v>
      </c>
      <c r="C675" s="3">
        <v>52500812</v>
      </c>
      <c r="D675" s="3" t="s">
        <v>1380</v>
      </c>
    </row>
    <row r="676" spans="1:4" ht="15.75" customHeight="1">
      <c r="A676" s="3" t="s">
        <v>495</v>
      </c>
      <c r="B676" s="3">
        <v>52512079</v>
      </c>
      <c r="C676" s="3">
        <v>52520803</v>
      </c>
      <c r="D676" s="3" t="s">
        <v>1381</v>
      </c>
    </row>
    <row r="677" spans="1:4" ht="15.75" customHeight="1">
      <c r="A677" s="3" t="s">
        <v>495</v>
      </c>
      <c r="B677" s="3">
        <v>52947257</v>
      </c>
      <c r="C677" s="3">
        <v>52995472</v>
      </c>
      <c r="D677" s="3" t="s">
        <v>1382</v>
      </c>
    </row>
    <row r="678" spans="1:4" ht="15.75" customHeight="1">
      <c r="A678" s="3" t="s">
        <v>495</v>
      </c>
      <c r="B678" s="3">
        <v>55484615</v>
      </c>
      <c r="C678" s="3">
        <v>55489202</v>
      </c>
      <c r="D678" s="3" t="s">
        <v>1383</v>
      </c>
    </row>
    <row r="679" spans="1:4" ht="15.75" customHeight="1">
      <c r="A679" s="3" t="s">
        <v>495</v>
      </c>
      <c r="B679" s="3">
        <v>72872120</v>
      </c>
      <c r="C679" s="3">
        <v>72875974</v>
      </c>
      <c r="D679" s="3" t="s">
        <v>1384</v>
      </c>
    </row>
    <row r="680" spans="1:4" ht="15.75" customHeight="1">
      <c r="A680" s="3" t="s">
        <v>495</v>
      </c>
      <c r="B680" s="3">
        <v>73003516</v>
      </c>
      <c r="C680" s="3">
        <v>73005713</v>
      </c>
      <c r="D680" s="3" t="s">
        <v>1385</v>
      </c>
    </row>
    <row r="681" spans="1:4" ht="15.75" customHeight="1">
      <c r="A681" s="3" t="s">
        <v>495</v>
      </c>
      <c r="B681" s="3">
        <v>73077275</v>
      </c>
      <c r="C681" s="3">
        <v>73079512</v>
      </c>
      <c r="D681" s="3" t="s">
        <v>1386</v>
      </c>
    </row>
    <row r="682" spans="1:4" ht="15.75" customHeight="1">
      <c r="A682" s="3" t="s">
        <v>495</v>
      </c>
      <c r="B682" s="3">
        <v>101615119</v>
      </c>
      <c r="C682" s="3">
        <v>101618001</v>
      </c>
      <c r="D682" s="3" t="s">
        <v>1387</v>
      </c>
    </row>
    <row r="683" spans="1:4" ht="15.75" customHeight="1">
      <c r="A683" s="3" t="s">
        <v>495</v>
      </c>
      <c r="B683" s="3">
        <v>102247160</v>
      </c>
      <c r="C683" s="3">
        <v>102326717</v>
      </c>
      <c r="D683" s="3" t="s">
        <v>1388</v>
      </c>
    </row>
    <row r="684" spans="1:4" ht="15.75" customHeight="1">
      <c r="A684" s="3" t="s">
        <v>495</v>
      </c>
      <c r="B684" s="3">
        <v>102360397</v>
      </c>
      <c r="C684" s="3">
        <v>102463164</v>
      </c>
      <c r="D684" s="3" t="s">
        <v>1389</v>
      </c>
    </row>
    <row r="685" spans="1:4" ht="15.75" customHeight="1">
      <c r="A685" s="3" t="s">
        <v>495</v>
      </c>
      <c r="B685" s="3">
        <v>104011146</v>
      </c>
      <c r="C685" s="3">
        <v>104013687</v>
      </c>
      <c r="D685" s="3" t="s">
        <v>1390</v>
      </c>
    </row>
    <row r="686" spans="1:4" ht="15.75" customHeight="1">
      <c r="A686" s="3" t="s">
        <v>495</v>
      </c>
      <c r="B686" s="3">
        <v>104039948</v>
      </c>
      <c r="C686" s="3">
        <v>104042454</v>
      </c>
      <c r="D686" s="3" t="s">
        <v>1391</v>
      </c>
    </row>
    <row r="687" spans="1:4" ht="15.75" customHeight="1">
      <c r="A687" s="3" t="s">
        <v>495</v>
      </c>
      <c r="B687" s="3">
        <v>120036235</v>
      </c>
      <c r="C687" s="3">
        <v>120146854</v>
      </c>
      <c r="D687" s="3" t="s">
        <v>1392</v>
      </c>
    </row>
    <row r="688" spans="1:4" ht="15.75" customHeight="1">
      <c r="A688" s="3" t="s">
        <v>495</v>
      </c>
      <c r="B688" s="3">
        <v>120070671</v>
      </c>
      <c r="C688" s="3">
        <v>120077705</v>
      </c>
      <c r="D688" s="3" t="s">
        <v>1393</v>
      </c>
    </row>
    <row r="689" spans="1:4" ht="15.75" customHeight="1">
      <c r="A689" s="3" t="s">
        <v>495</v>
      </c>
      <c r="B689" s="3">
        <v>120109052</v>
      </c>
      <c r="C689" s="3">
        <v>120115937</v>
      </c>
      <c r="D689" s="3" t="s">
        <v>1394</v>
      </c>
    </row>
    <row r="690" spans="1:4" ht="15.75" customHeight="1">
      <c r="A690" s="3" t="s">
        <v>495</v>
      </c>
      <c r="B690" s="3">
        <v>120117641</v>
      </c>
      <c r="C690" s="3">
        <v>120119700</v>
      </c>
      <c r="D690" s="3" t="s">
        <v>1395</v>
      </c>
    </row>
    <row r="691" spans="1:4" ht="15.75" customHeight="1">
      <c r="A691" s="3" t="s">
        <v>495</v>
      </c>
      <c r="B691" s="3">
        <v>120158560</v>
      </c>
      <c r="C691" s="3">
        <v>120165630</v>
      </c>
      <c r="D691" s="3" t="s">
        <v>1396</v>
      </c>
    </row>
    <row r="692" spans="1:4" ht="15.75" customHeight="1">
      <c r="A692" s="3" t="s">
        <v>495</v>
      </c>
      <c r="B692" s="3">
        <v>135156539</v>
      </c>
      <c r="C692" s="3">
        <v>135171398</v>
      </c>
      <c r="D692" s="3" t="s">
        <v>1397</v>
      </c>
    </row>
    <row r="693" spans="1:4" ht="15.75" customHeight="1">
      <c r="A693" s="3" t="s">
        <v>495</v>
      </c>
      <c r="B693" s="3">
        <v>135206560</v>
      </c>
      <c r="C693" s="3">
        <v>135206646</v>
      </c>
      <c r="D693" s="3" t="s">
        <v>1398</v>
      </c>
    </row>
    <row r="694" spans="1:4" ht="15.75" customHeight="1">
      <c r="A694" s="3" t="s">
        <v>495</v>
      </c>
      <c r="B694" s="3">
        <v>135713452</v>
      </c>
      <c r="C694" s="3">
        <v>135723226</v>
      </c>
      <c r="D694" s="3" t="s">
        <v>1399</v>
      </c>
    </row>
    <row r="695" spans="1:4" ht="15.75" customHeight="1">
      <c r="A695" s="3" t="s">
        <v>495</v>
      </c>
      <c r="B695" s="3">
        <v>135760156</v>
      </c>
      <c r="C695" s="3">
        <v>135768191</v>
      </c>
      <c r="D695" s="3" t="s">
        <v>1401</v>
      </c>
    </row>
    <row r="696" spans="1:4" ht="15.75" customHeight="1">
      <c r="A696" s="3" t="s">
        <v>495</v>
      </c>
      <c r="B696" s="3">
        <v>135777129</v>
      </c>
      <c r="C696" s="3">
        <v>135785298</v>
      </c>
      <c r="D696" s="3" t="s">
        <v>1402</v>
      </c>
    </row>
    <row r="697" spans="1:4" ht="15.75" customHeight="1">
      <c r="A697" s="3" t="s">
        <v>495</v>
      </c>
      <c r="B697" s="3">
        <v>135794741</v>
      </c>
      <c r="C697" s="3">
        <v>135802656</v>
      </c>
      <c r="D697" s="3" t="s">
        <v>1403</v>
      </c>
    </row>
    <row r="698" spans="1:4" ht="15.75" customHeight="1">
      <c r="A698" s="3" t="s">
        <v>495</v>
      </c>
      <c r="B698" s="3">
        <v>149592514</v>
      </c>
      <c r="C698" s="3">
        <v>149594716</v>
      </c>
      <c r="D698" s="3" t="s">
        <v>1404</v>
      </c>
    </row>
    <row r="699" spans="1:4" ht="15.75" customHeight="1">
      <c r="A699" s="3" t="s">
        <v>495</v>
      </c>
      <c r="B699" s="3">
        <v>149596555</v>
      </c>
      <c r="C699" s="3">
        <v>149631912</v>
      </c>
      <c r="D699" s="3" t="s">
        <v>1405</v>
      </c>
    </row>
    <row r="700" spans="1:4" ht="15.75" customHeight="1">
      <c r="A700" s="3" t="s">
        <v>495</v>
      </c>
      <c r="B700" s="3">
        <v>149712077</v>
      </c>
      <c r="C700" s="3">
        <v>149717248</v>
      </c>
      <c r="D700" s="3" t="s">
        <v>1406</v>
      </c>
    </row>
    <row r="701" spans="1:4" ht="15.75" customHeight="1">
      <c r="A701" s="3" t="s">
        <v>495</v>
      </c>
      <c r="B701" s="3">
        <v>149774067</v>
      </c>
      <c r="C701" s="3">
        <v>149776867</v>
      </c>
      <c r="D701" s="3" t="s">
        <v>1408</v>
      </c>
    </row>
    <row r="702" spans="1:4" ht="15.75" customHeight="1">
      <c r="A702" s="3" t="s">
        <v>495</v>
      </c>
      <c r="B702" s="3">
        <v>152714585</v>
      </c>
      <c r="C702" s="3">
        <v>152718606</v>
      </c>
      <c r="D702" s="3" t="s">
        <v>1409</v>
      </c>
    </row>
    <row r="703" spans="1:4" ht="15.75" customHeight="1">
      <c r="A703" s="3" t="s">
        <v>495</v>
      </c>
      <c r="B703" s="3">
        <v>152727483</v>
      </c>
      <c r="C703" s="3">
        <v>152733735</v>
      </c>
      <c r="D703" s="3" t="s">
        <v>1410</v>
      </c>
    </row>
    <row r="704" spans="1:4" ht="15.75" customHeight="1">
      <c r="A704" s="3" t="s">
        <v>495</v>
      </c>
      <c r="B704" s="3">
        <v>152733778</v>
      </c>
      <c r="C704" s="3">
        <v>152737669</v>
      </c>
      <c r="D704" s="3" t="s">
        <v>1411</v>
      </c>
    </row>
    <row r="705" spans="1:4" ht="15.75" customHeight="1">
      <c r="A705" s="3" t="s">
        <v>495</v>
      </c>
      <c r="B705" s="3">
        <v>152746816</v>
      </c>
      <c r="C705" s="3">
        <v>152747762</v>
      </c>
      <c r="D705" s="3" t="s">
        <v>1412</v>
      </c>
    </row>
    <row r="706" spans="1:4" ht="15.75" customHeight="1">
      <c r="A706" s="3" t="s">
        <v>495</v>
      </c>
      <c r="B706" s="3">
        <v>152749862</v>
      </c>
      <c r="C706" s="3">
        <v>152753884</v>
      </c>
      <c r="D706" s="3" t="s">
        <v>1413</v>
      </c>
    </row>
    <row r="707" spans="1:4" ht="15.75" customHeight="1">
      <c r="A707" s="3" t="s">
        <v>495</v>
      </c>
      <c r="B707" s="3">
        <v>153072481</v>
      </c>
      <c r="C707" s="3">
        <v>153075018</v>
      </c>
      <c r="D707" s="3" t="s">
        <v>1414</v>
      </c>
    </row>
    <row r="708" spans="1:4" ht="15.75" customHeight="1">
      <c r="A708" s="3" t="s">
        <v>495</v>
      </c>
      <c r="B708" s="3">
        <v>153179284</v>
      </c>
      <c r="C708" s="3">
        <v>153183880</v>
      </c>
      <c r="D708" s="3" t="s">
        <v>1415</v>
      </c>
    </row>
    <row r="709" spans="1:4" ht="15.75" customHeight="1">
      <c r="A709" s="3" t="s">
        <v>495</v>
      </c>
      <c r="B709" s="3">
        <v>153196632</v>
      </c>
      <c r="C709" s="3">
        <v>153196684</v>
      </c>
      <c r="D709" s="3" t="s">
        <v>1416</v>
      </c>
    </row>
    <row r="710" spans="1:4" ht="15.75" customHeight="1">
      <c r="A710" s="3" t="s">
        <v>495</v>
      </c>
      <c r="B710" s="3">
        <v>153225658</v>
      </c>
      <c r="C710" s="3">
        <v>153230357</v>
      </c>
      <c r="D710" s="3" t="s">
        <v>1417</v>
      </c>
    </row>
    <row r="711" spans="1:4" ht="15.75" customHeight="1">
      <c r="A711" s="3" t="s">
        <v>495</v>
      </c>
      <c r="B711" s="3">
        <v>154348531</v>
      </c>
      <c r="C711" s="3">
        <v>154374638</v>
      </c>
      <c r="D711" s="3" t="s">
        <v>1418</v>
      </c>
    </row>
    <row r="712" spans="1:4" ht="15.75" customHeight="1">
      <c r="A712" s="3" t="s">
        <v>495</v>
      </c>
      <c r="B712" s="3">
        <v>154379196</v>
      </c>
      <c r="C712" s="3">
        <v>154381523</v>
      </c>
      <c r="D712" s="3" t="s">
        <v>1419</v>
      </c>
    </row>
    <row r="713" spans="1:4" ht="15.75" customHeight="1">
      <c r="A713" s="3" t="s">
        <v>495</v>
      </c>
      <c r="B713" s="3">
        <v>154585153</v>
      </c>
      <c r="C713" s="3">
        <v>154586816</v>
      </c>
      <c r="D713" s="3" t="s">
        <v>1420</v>
      </c>
    </row>
    <row r="714" spans="1:4" ht="15.75" customHeight="1">
      <c r="A714" s="3" t="s">
        <v>495</v>
      </c>
      <c r="B714" s="3">
        <v>154617608</v>
      </c>
      <c r="C714" s="3">
        <v>154619271</v>
      </c>
      <c r="D714" s="3" t="s">
        <v>1421</v>
      </c>
    </row>
    <row r="715" spans="1:4" ht="15.75" customHeight="1">
      <c r="A715" s="3" t="s">
        <v>495</v>
      </c>
      <c r="B715" s="3">
        <v>154632469</v>
      </c>
      <c r="C715" s="3">
        <v>154633182</v>
      </c>
      <c r="D715" s="3" t="s">
        <v>1422</v>
      </c>
    </row>
    <row r="716" spans="1:4" ht="15.75" customHeight="1">
      <c r="A716" s="10"/>
      <c r="B716" s="10"/>
      <c r="C716" s="10"/>
      <c r="D716" s="10"/>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321"/>
  <sheetViews>
    <sheetView workbookViewId="0"/>
  </sheetViews>
  <sheetFormatPr defaultColWidth="11.125" defaultRowHeight="15" customHeight="1"/>
  <cols>
    <col min="1" max="2" width="10.375" customWidth="1"/>
    <col min="3" max="4" width="11.625" customWidth="1"/>
    <col min="5" max="5" width="11" customWidth="1"/>
    <col min="6" max="7" width="11.625" customWidth="1"/>
    <col min="8" max="10" width="10.375" customWidth="1"/>
    <col min="11" max="12" width="11" customWidth="1"/>
    <col min="13" max="22" width="10.375" customWidth="1"/>
    <col min="23" max="26" width="11.125" customWidth="1"/>
  </cols>
  <sheetData>
    <row r="1" spans="1:12" ht="15.75" customHeight="1">
      <c r="A1" s="102" t="s">
        <v>7661</v>
      </c>
      <c r="B1" s="80"/>
      <c r="C1" s="80"/>
      <c r="D1" s="80"/>
      <c r="E1" s="80"/>
      <c r="F1" s="80"/>
      <c r="G1" s="80"/>
      <c r="H1" s="80"/>
      <c r="I1" s="80"/>
      <c r="J1" s="80"/>
      <c r="K1" s="80"/>
      <c r="L1" s="80"/>
    </row>
    <row r="2" spans="1:12" ht="15.75" customHeight="1">
      <c r="A2" s="80" t="s">
        <v>424</v>
      </c>
      <c r="B2" s="80" t="s">
        <v>538</v>
      </c>
      <c r="C2" s="80" t="s">
        <v>426</v>
      </c>
      <c r="D2" s="80" t="s">
        <v>427</v>
      </c>
      <c r="E2" s="80" t="s">
        <v>428</v>
      </c>
      <c r="F2" s="80" t="s">
        <v>540</v>
      </c>
      <c r="G2" s="80" t="s">
        <v>541</v>
      </c>
      <c r="H2" s="80" t="s">
        <v>773</v>
      </c>
      <c r="I2" s="80" t="s">
        <v>542</v>
      </c>
      <c r="J2" s="80" t="s">
        <v>543</v>
      </c>
      <c r="K2" s="80" t="s">
        <v>774</v>
      </c>
      <c r="L2" s="80" t="s">
        <v>775</v>
      </c>
    </row>
    <row r="3" spans="1:12" ht="15.75" customHeight="1">
      <c r="A3" s="80" t="s">
        <v>14</v>
      </c>
      <c r="B3" s="80" t="s">
        <v>438</v>
      </c>
      <c r="C3" s="80">
        <v>16549762</v>
      </c>
      <c r="D3" s="80">
        <v>16948282</v>
      </c>
      <c r="E3" s="80">
        <v>398521</v>
      </c>
      <c r="F3" s="80">
        <v>16549762</v>
      </c>
      <c r="G3" s="80">
        <v>16948282</v>
      </c>
      <c r="H3" s="80" t="s">
        <v>439</v>
      </c>
      <c r="I3" s="80" t="s">
        <v>545</v>
      </c>
      <c r="J3" s="80" t="s">
        <v>546</v>
      </c>
      <c r="K3" s="80">
        <v>4</v>
      </c>
      <c r="L3" s="80">
        <v>1.9699999999999999E-2</v>
      </c>
    </row>
    <row r="4" spans="1:12" ht="15.75" customHeight="1">
      <c r="A4" s="80" t="s">
        <v>14</v>
      </c>
      <c r="B4" s="80" t="s">
        <v>438</v>
      </c>
      <c r="C4" s="80">
        <v>143260028</v>
      </c>
      <c r="D4" s="80">
        <v>143530288</v>
      </c>
      <c r="E4" s="80">
        <v>270261</v>
      </c>
      <c r="F4" s="80">
        <v>143260028</v>
      </c>
      <c r="G4" s="80">
        <v>143530288</v>
      </c>
      <c r="H4" s="80" t="s">
        <v>439</v>
      </c>
      <c r="I4" s="80" t="s">
        <v>545</v>
      </c>
      <c r="J4" s="80" t="s">
        <v>546</v>
      </c>
      <c r="K4" s="80">
        <v>8</v>
      </c>
      <c r="L4" s="80">
        <v>0.1208</v>
      </c>
    </row>
    <row r="5" spans="1:12" ht="15.75" customHeight="1">
      <c r="A5" s="80" t="s">
        <v>14</v>
      </c>
      <c r="B5" s="80" t="s">
        <v>438</v>
      </c>
      <c r="C5" s="80">
        <v>207117466</v>
      </c>
      <c r="D5" s="80">
        <v>207121056</v>
      </c>
      <c r="E5" s="80">
        <v>3591</v>
      </c>
      <c r="F5" s="80">
        <v>207117466</v>
      </c>
      <c r="G5" s="80">
        <v>207121056</v>
      </c>
      <c r="H5" s="80" t="s">
        <v>440</v>
      </c>
      <c r="I5" s="80" t="s">
        <v>557</v>
      </c>
      <c r="J5" s="80" t="s">
        <v>558</v>
      </c>
      <c r="K5" s="80" t="s">
        <v>201</v>
      </c>
      <c r="L5" s="80">
        <v>4.2099999999999999E-2</v>
      </c>
    </row>
    <row r="6" spans="1:12" ht="15.75" customHeight="1">
      <c r="A6" s="80" t="s">
        <v>14</v>
      </c>
      <c r="B6" s="80" t="s">
        <v>441</v>
      </c>
      <c r="C6" s="80">
        <v>88773367</v>
      </c>
      <c r="D6" s="80">
        <v>88780091</v>
      </c>
      <c r="E6" s="80">
        <v>6725</v>
      </c>
      <c r="F6" s="80">
        <v>88773367</v>
      </c>
      <c r="G6" s="80">
        <v>88780091</v>
      </c>
      <c r="H6" s="80" t="s">
        <v>439</v>
      </c>
      <c r="I6" s="80" t="s">
        <v>545</v>
      </c>
      <c r="J6" s="80" t="s">
        <v>546</v>
      </c>
      <c r="K6" s="80">
        <v>4</v>
      </c>
      <c r="L6" s="80">
        <v>0</v>
      </c>
    </row>
    <row r="7" spans="1:12" ht="15.75" customHeight="1">
      <c r="A7" s="80" t="s">
        <v>14</v>
      </c>
      <c r="B7" s="80" t="s">
        <v>441</v>
      </c>
      <c r="C7" s="80">
        <v>90326160</v>
      </c>
      <c r="D7" s="80">
        <v>91608532</v>
      </c>
      <c r="E7" s="80">
        <v>1282373</v>
      </c>
      <c r="F7" s="80">
        <v>91402511</v>
      </c>
      <c r="G7" s="80">
        <v>91478418</v>
      </c>
      <c r="H7" s="80" t="s">
        <v>439</v>
      </c>
      <c r="I7" s="80" t="s">
        <v>562</v>
      </c>
      <c r="J7" s="80" t="s">
        <v>563</v>
      </c>
      <c r="K7" s="80">
        <v>4</v>
      </c>
      <c r="L7" s="80">
        <v>7.0000000000000007E-2</v>
      </c>
    </row>
    <row r="8" spans="1:12" ht="15.75" customHeight="1">
      <c r="A8" s="80" t="s">
        <v>14</v>
      </c>
      <c r="B8" s="80" t="s">
        <v>441</v>
      </c>
      <c r="C8" s="80">
        <v>94189553</v>
      </c>
      <c r="D8" s="80">
        <v>94292414</v>
      </c>
      <c r="E8" s="80">
        <v>102862</v>
      </c>
      <c r="F8" s="80">
        <v>94189553</v>
      </c>
      <c r="G8" s="80">
        <v>94292414</v>
      </c>
      <c r="H8" s="80" t="s">
        <v>439</v>
      </c>
      <c r="I8" s="80" t="s">
        <v>545</v>
      </c>
      <c r="J8" s="80" t="s">
        <v>546</v>
      </c>
      <c r="K8" s="80">
        <v>4</v>
      </c>
      <c r="L8" s="80">
        <v>6.6500000000000004E-2</v>
      </c>
    </row>
    <row r="9" spans="1:12" ht="15.75" customHeight="1">
      <c r="A9" s="80" t="s">
        <v>14</v>
      </c>
      <c r="B9" s="80" t="s">
        <v>442</v>
      </c>
      <c r="C9" s="80">
        <v>75662604</v>
      </c>
      <c r="D9" s="80">
        <v>75708229</v>
      </c>
      <c r="E9" s="80">
        <v>45626</v>
      </c>
      <c r="F9" s="80">
        <v>75662604</v>
      </c>
      <c r="G9" s="80">
        <v>75708229</v>
      </c>
      <c r="H9" s="80" t="s">
        <v>439</v>
      </c>
      <c r="I9" s="80" t="s">
        <v>545</v>
      </c>
      <c r="J9" s="80" t="s">
        <v>546</v>
      </c>
      <c r="K9" s="80">
        <v>7</v>
      </c>
      <c r="L9" s="80">
        <v>1.9E-2</v>
      </c>
    </row>
    <row r="10" spans="1:12" ht="15.75" customHeight="1">
      <c r="A10" s="80" t="s">
        <v>14</v>
      </c>
      <c r="B10" s="80" t="s">
        <v>347</v>
      </c>
      <c r="C10" s="80">
        <v>1000</v>
      </c>
      <c r="D10" s="80">
        <v>68333</v>
      </c>
      <c r="E10" s="80">
        <v>67334</v>
      </c>
      <c r="F10" s="80">
        <v>1000</v>
      </c>
      <c r="G10" s="80">
        <v>68333</v>
      </c>
      <c r="H10" s="80" t="s">
        <v>439</v>
      </c>
      <c r="I10" s="80" t="s">
        <v>545</v>
      </c>
      <c r="J10" s="80" t="s">
        <v>546</v>
      </c>
      <c r="K10" s="80">
        <v>7</v>
      </c>
      <c r="L10" s="80">
        <v>3.15E-2</v>
      </c>
    </row>
    <row r="11" spans="1:12" ht="15.75" customHeight="1">
      <c r="A11" s="80" t="s">
        <v>14</v>
      </c>
      <c r="B11" s="80" t="s">
        <v>347</v>
      </c>
      <c r="C11" s="80">
        <v>49199875</v>
      </c>
      <c r="D11" s="80">
        <v>49273459</v>
      </c>
      <c r="E11" s="80">
        <v>73585</v>
      </c>
      <c r="F11" s="80">
        <v>49199875</v>
      </c>
      <c r="G11" s="80">
        <v>49273459</v>
      </c>
      <c r="H11" s="80" t="s">
        <v>439</v>
      </c>
      <c r="I11" s="80" t="s">
        <v>545</v>
      </c>
      <c r="J11" s="80" t="s">
        <v>546</v>
      </c>
      <c r="K11" s="80">
        <v>5</v>
      </c>
      <c r="L11" s="80">
        <v>3.9699999999999999E-2</v>
      </c>
    </row>
    <row r="12" spans="1:12" ht="15.75" customHeight="1">
      <c r="A12" s="80" t="s">
        <v>14</v>
      </c>
      <c r="B12" s="80" t="s">
        <v>445</v>
      </c>
      <c r="C12" s="80">
        <v>60881137</v>
      </c>
      <c r="D12" s="80">
        <v>61282510</v>
      </c>
      <c r="E12" s="80">
        <v>401374</v>
      </c>
      <c r="F12" s="80">
        <v>60881137</v>
      </c>
      <c r="G12" s="80">
        <v>61282510</v>
      </c>
      <c r="H12" s="80" t="s">
        <v>439</v>
      </c>
      <c r="I12" s="80" t="s">
        <v>545</v>
      </c>
      <c r="J12" s="80" t="s">
        <v>546</v>
      </c>
      <c r="K12" s="80">
        <v>3</v>
      </c>
      <c r="L12" s="80">
        <v>0.70240000000000002</v>
      </c>
    </row>
    <row r="13" spans="1:12" ht="15.75" customHeight="1">
      <c r="A13" s="80" t="s">
        <v>14</v>
      </c>
      <c r="B13" s="80" t="s">
        <v>445</v>
      </c>
      <c r="C13" s="80">
        <v>62408577</v>
      </c>
      <c r="D13" s="80">
        <v>62456778</v>
      </c>
      <c r="E13" s="80">
        <v>48202</v>
      </c>
      <c r="F13" s="80">
        <v>62408577</v>
      </c>
      <c r="G13" s="80">
        <v>62456778</v>
      </c>
      <c r="H13" s="80" t="s">
        <v>440</v>
      </c>
      <c r="I13" s="80" t="s">
        <v>545</v>
      </c>
      <c r="J13" s="80" t="s">
        <v>546</v>
      </c>
      <c r="K13" s="80">
        <v>3</v>
      </c>
      <c r="L13" s="80">
        <v>0.41820000000000002</v>
      </c>
    </row>
    <row r="14" spans="1:12" ht="15.75" customHeight="1">
      <c r="A14" s="80" t="s">
        <v>14</v>
      </c>
      <c r="B14" s="80" t="s">
        <v>445</v>
      </c>
      <c r="C14" s="80">
        <v>152376994</v>
      </c>
      <c r="D14" s="80">
        <v>152404346</v>
      </c>
      <c r="E14" s="80">
        <v>27353</v>
      </c>
      <c r="F14" s="80">
        <v>152376994</v>
      </c>
      <c r="G14" s="80">
        <v>152404346</v>
      </c>
      <c r="H14" s="80" t="s">
        <v>439</v>
      </c>
      <c r="I14" s="80" t="s">
        <v>545</v>
      </c>
      <c r="J14" s="80" t="s">
        <v>546</v>
      </c>
      <c r="K14" s="80">
        <v>4</v>
      </c>
      <c r="L14" s="80">
        <v>2.7799999999999998E-2</v>
      </c>
    </row>
    <row r="15" spans="1:12" ht="15.75" customHeight="1">
      <c r="A15" s="80" t="s">
        <v>14</v>
      </c>
      <c r="B15" s="80" t="s">
        <v>446</v>
      </c>
      <c r="C15" s="80">
        <v>12433930</v>
      </c>
      <c r="D15" s="80">
        <v>12602620</v>
      </c>
      <c r="E15" s="80">
        <v>168691</v>
      </c>
      <c r="F15" s="80">
        <v>12433930</v>
      </c>
      <c r="G15" s="80">
        <v>12602620</v>
      </c>
      <c r="H15" s="80" t="s">
        <v>439</v>
      </c>
      <c r="I15" s="80" t="s">
        <v>545</v>
      </c>
      <c r="J15" s="80" t="s">
        <v>546</v>
      </c>
      <c r="K15" s="80">
        <v>5</v>
      </c>
      <c r="L15" s="80">
        <v>2.6700000000000002E-2</v>
      </c>
    </row>
    <row r="16" spans="1:12" ht="15.75" customHeight="1">
      <c r="A16" s="80" t="s">
        <v>14</v>
      </c>
      <c r="B16" s="80" t="s">
        <v>447</v>
      </c>
      <c r="C16" s="80">
        <v>38967861</v>
      </c>
      <c r="D16" s="80">
        <v>39112281</v>
      </c>
      <c r="E16" s="80">
        <v>144421</v>
      </c>
      <c r="F16" s="80">
        <v>38967861</v>
      </c>
      <c r="G16" s="80">
        <v>39112281</v>
      </c>
      <c r="H16" s="80" t="s">
        <v>439</v>
      </c>
      <c r="I16" s="80" t="s">
        <v>545</v>
      </c>
      <c r="J16" s="80" t="s">
        <v>546</v>
      </c>
      <c r="K16" s="80">
        <v>4</v>
      </c>
      <c r="L16" s="80">
        <v>1.3100000000000001E-2</v>
      </c>
    </row>
    <row r="17" spans="1:12" ht="15.75" customHeight="1">
      <c r="A17" s="80" t="s">
        <v>14</v>
      </c>
      <c r="B17" s="80" t="s">
        <v>447</v>
      </c>
      <c r="C17" s="80">
        <v>40868525</v>
      </c>
      <c r="D17" s="80">
        <v>41128923</v>
      </c>
      <c r="E17" s="80">
        <v>260399</v>
      </c>
      <c r="F17" s="80">
        <v>40868525</v>
      </c>
      <c r="G17" s="80">
        <v>41128923</v>
      </c>
      <c r="H17" s="80" t="s">
        <v>439</v>
      </c>
      <c r="I17" s="80" t="s">
        <v>545</v>
      </c>
      <c r="J17" s="80" t="s">
        <v>546</v>
      </c>
      <c r="K17" s="80">
        <v>6</v>
      </c>
      <c r="L17" s="80">
        <v>0.21920000000000001</v>
      </c>
    </row>
    <row r="18" spans="1:12" ht="15.75" customHeight="1">
      <c r="A18" s="80" t="s">
        <v>14</v>
      </c>
      <c r="B18" s="80" t="s">
        <v>447</v>
      </c>
      <c r="C18" s="80">
        <v>42233872</v>
      </c>
      <c r="D18" s="80">
        <v>42273599</v>
      </c>
      <c r="E18" s="80">
        <v>39728</v>
      </c>
      <c r="F18" s="80">
        <v>42233872</v>
      </c>
      <c r="G18" s="80">
        <v>42273599</v>
      </c>
      <c r="H18" s="80" t="s">
        <v>439</v>
      </c>
      <c r="I18" s="80" t="s">
        <v>545</v>
      </c>
      <c r="J18" s="80" t="s">
        <v>546</v>
      </c>
      <c r="K18" s="80">
        <v>3</v>
      </c>
      <c r="L18" s="80">
        <v>3.7900000000000003E-2</v>
      </c>
    </row>
    <row r="19" spans="1:12" ht="15.75" customHeight="1">
      <c r="A19" s="80" t="s">
        <v>14</v>
      </c>
      <c r="B19" s="80" t="s">
        <v>447</v>
      </c>
      <c r="C19" s="80">
        <v>42321112</v>
      </c>
      <c r="D19" s="80">
        <v>42416141</v>
      </c>
      <c r="E19" s="80">
        <v>95030</v>
      </c>
      <c r="F19" s="80">
        <v>42321112</v>
      </c>
      <c r="G19" s="80">
        <v>42416141</v>
      </c>
      <c r="H19" s="80" t="s">
        <v>439</v>
      </c>
      <c r="I19" s="80" t="s">
        <v>545</v>
      </c>
      <c r="J19" s="80" t="s">
        <v>546</v>
      </c>
      <c r="K19" s="80">
        <v>3</v>
      </c>
      <c r="L19" s="80">
        <v>6.8999999999999999E-3</v>
      </c>
    </row>
    <row r="20" spans="1:12" ht="15.75" customHeight="1">
      <c r="A20" s="80" t="s">
        <v>14</v>
      </c>
      <c r="B20" s="80" t="s">
        <v>448</v>
      </c>
      <c r="C20" s="80">
        <v>38942612</v>
      </c>
      <c r="D20" s="80">
        <v>38966688</v>
      </c>
      <c r="E20" s="80">
        <v>24077</v>
      </c>
      <c r="F20" s="80">
        <v>38942612</v>
      </c>
      <c r="G20" s="80">
        <v>38966688</v>
      </c>
      <c r="H20" s="80" t="s">
        <v>439</v>
      </c>
      <c r="I20" s="80" t="s">
        <v>545</v>
      </c>
      <c r="J20" s="80" t="s">
        <v>546</v>
      </c>
      <c r="K20" s="80">
        <v>4</v>
      </c>
      <c r="L20" s="80">
        <v>6.3100000000000003E-2</v>
      </c>
    </row>
    <row r="21" spans="1:12" ht="15.75" customHeight="1">
      <c r="A21" s="80" t="s">
        <v>14</v>
      </c>
      <c r="B21" s="80" t="s">
        <v>450</v>
      </c>
      <c r="C21" s="80">
        <v>10000</v>
      </c>
      <c r="D21" s="80">
        <v>76659</v>
      </c>
      <c r="E21" s="80">
        <v>66660</v>
      </c>
      <c r="F21" s="80">
        <v>10000</v>
      </c>
      <c r="G21" s="80">
        <v>76659</v>
      </c>
      <c r="H21" s="80" t="s">
        <v>439</v>
      </c>
      <c r="I21" s="80" t="s">
        <v>545</v>
      </c>
      <c r="J21" s="80" t="s">
        <v>546</v>
      </c>
      <c r="K21" s="80">
        <v>5</v>
      </c>
      <c r="L21" s="80">
        <v>4.8899999999999999E-2</v>
      </c>
    </row>
    <row r="22" spans="1:12" ht="15.75" customHeight="1">
      <c r="A22" s="80" t="s">
        <v>14</v>
      </c>
      <c r="B22" s="80" t="s">
        <v>450</v>
      </c>
      <c r="C22" s="80">
        <v>131294575</v>
      </c>
      <c r="D22" s="80">
        <v>131312923</v>
      </c>
      <c r="E22" s="80">
        <v>18349</v>
      </c>
      <c r="F22" s="80">
        <v>131294575</v>
      </c>
      <c r="G22" s="80">
        <v>131312923</v>
      </c>
      <c r="H22" s="80" t="s">
        <v>439</v>
      </c>
      <c r="I22" s="80" t="s">
        <v>545</v>
      </c>
      <c r="J22" s="80" t="s">
        <v>546</v>
      </c>
      <c r="K22" s="80">
        <v>3</v>
      </c>
      <c r="L22" s="80">
        <v>0.12509999999999999</v>
      </c>
    </row>
    <row r="23" spans="1:12" ht="15.75" customHeight="1">
      <c r="A23" s="80" t="s">
        <v>14</v>
      </c>
      <c r="B23" s="80" t="s">
        <v>453</v>
      </c>
      <c r="C23" s="80">
        <v>21077238</v>
      </c>
      <c r="D23" s="80">
        <v>21685069</v>
      </c>
      <c r="E23" s="80">
        <v>607832</v>
      </c>
      <c r="F23" s="80">
        <v>21077238</v>
      </c>
      <c r="G23" s="80">
        <v>21685069</v>
      </c>
      <c r="H23" s="80" t="s">
        <v>439</v>
      </c>
      <c r="I23" s="80" t="s">
        <v>545</v>
      </c>
      <c r="J23" s="80" t="s">
        <v>546</v>
      </c>
      <c r="K23" s="80">
        <v>3</v>
      </c>
      <c r="L23" s="80">
        <v>4.8099999999999997E-2</v>
      </c>
    </row>
    <row r="24" spans="1:12" ht="15.75" customHeight="1">
      <c r="A24" s="80" t="s">
        <v>14</v>
      </c>
      <c r="B24" s="80" t="s">
        <v>454</v>
      </c>
      <c r="C24" s="80">
        <v>70121788</v>
      </c>
      <c r="D24" s="80">
        <v>70166477</v>
      </c>
      <c r="E24" s="80">
        <v>44690</v>
      </c>
      <c r="F24" s="80">
        <v>70121788</v>
      </c>
      <c r="G24" s="80">
        <v>70166477</v>
      </c>
      <c r="H24" s="80" t="s">
        <v>439</v>
      </c>
      <c r="I24" s="80" t="s">
        <v>545</v>
      </c>
      <c r="J24" s="80" t="s">
        <v>546</v>
      </c>
      <c r="K24" s="80">
        <v>3</v>
      </c>
      <c r="L24" s="80">
        <v>6.0600000000000001E-2</v>
      </c>
    </row>
    <row r="25" spans="1:12" ht="15.75" customHeight="1">
      <c r="A25" s="80" t="s">
        <v>14</v>
      </c>
      <c r="B25" s="80" t="s">
        <v>455</v>
      </c>
      <c r="C25" s="80">
        <v>21649035</v>
      </c>
      <c r="D25" s="80">
        <v>21678194</v>
      </c>
      <c r="E25" s="80">
        <v>29160</v>
      </c>
      <c r="F25" s="80">
        <v>21649035</v>
      </c>
      <c r="G25" s="80">
        <v>21678194</v>
      </c>
      <c r="H25" s="80" t="s">
        <v>439</v>
      </c>
      <c r="I25" s="80" t="s">
        <v>545</v>
      </c>
      <c r="J25" s="80" t="s">
        <v>546</v>
      </c>
      <c r="K25" s="80">
        <v>6</v>
      </c>
      <c r="L25" s="80">
        <v>4.7199999999999999E-2</v>
      </c>
    </row>
    <row r="26" spans="1:12" ht="15.75" customHeight="1">
      <c r="A26" s="80" t="s">
        <v>14</v>
      </c>
      <c r="B26" s="80" t="s">
        <v>455</v>
      </c>
      <c r="C26" s="80">
        <v>22125930</v>
      </c>
      <c r="D26" s="80">
        <v>22158426</v>
      </c>
      <c r="E26" s="80">
        <v>32497</v>
      </c>
      <c r="F26" s="80">
        <v>22125930</v>
      </c>
      <c r="G26" s="80">
        <v>22158426</v>
      </c>
      <c r="H26" s="80" t="s">
        <v>439</v>
      </c>
      <c r="I26" s="80" t="s">
        <v>545</v>
      </c>
      <c r="J26" s="80" t="s">
        <v>546</v>
      </c>
      <c r="K26" s="80">
        <v>7</v>
      </c>
      <c r="L26" s="80">
        <v>1.41E-2</v>
      </c>
    </row>
    <row r="27" spans="1:12" ht="15.75" customHeight="1">
      <c r="A27" s="80" t="s">
        <v>14</v>
      </c>
      <c r="B27" s="80" t="s">
        <v>458</v>
      </c>
      <c r="C27" s="80">
        <v>30381284</v>
      </c>
      <c r="D27" s="80">
        <v>30425082</v>
      </c>
      <c r="E27" s="80">
        <v>43799</v>
      </c>
      <c r="F27" s="80">
        <v>30381284</v>
      </c>
      <c r="G27" s="80">
        <v>30425082</v>
      </c>
      <c r="H27" s="80" t="s">
        <v>439</v>
      </c>
      <c r="I27" s="80" t="s">
        <v>545</v>
      </c>
      <c r="J27" s="80" t="s">
        <v>546</v>
      </c>
      <c r="K27" s="80">
        <v>4</v>
      </c>
      <c r="L27" s="80">
        <v>7.1300000000000002E-2</v>
      </c>
    </row>
    <row r="28" spans="1:12" ht="15.75" customHeight="1">
      <c r="A28" s="80" t="s">
        <v>14</v>
      </c>
      <c r="B28" s="80" t="s">
        <v>459</v>
      </c>
      <c r="C28" s="80">
        <v>6364078</v>
      </c>
      <c r="D28" s="80">
        <v>6376932</v>
      </c>
      <c r="E28" s="80">
        <v>12855</v>
      </c>
      <c r="F28" s="80">
        <v>6364078</v>
      </c>
      <c r="G28" s="80">
        <v>6376932</v>
      </c>
      <c r="H28" s="80" t="s">
        <v>439</v>
      </c>
      <c r="I28" s="80" t="s">
        <v>545</v>
      </c>
      <c r="J28" s="80" t="s">
        <v>546</v>
      </c>
      <c r="K28" s="80">
        <v>5</v>
      </c>
      <c r="L28" s="80">
        <v>0.13919999999999999</v>
      </c>
    </row>
    <row r="29" spans="1:12" ht="15.75" customHeight="1">
      <c r="A29" s="80" t="s">
        <v>19</v>
      </c>
      <c r="B29" s="80" t="s">
        <v>438</v>
      </c>
      <c r="C29" s="80">
        <v>16549762</v>
      </c>
      <c r="D29" s="80">
        <v>16948282</v>
      </c>
      <c r="E29" s="80">
        <v>398521</v>
      </c>
      <c r="F29" s="80">
        <v>16549762</v>
      </c>
      <c r="G29" s="80">
        <v>16948282</v>
      </c>
      <c r="H29" s="80" t="s">
        <v>439</v>
      </c>
      <c r="I29" s="80" t="s">
        <v>545</v>
      </c>
      <c r="J29" s="80" t="s">
        <v>546</v>
      </c>
      <c r="K29" s="80">
        <v>5</v>
      </c>
      <c r="L29" s="80">
        <v>1.9699999999999999E-2</v>
      </c>
    </row>
    <row r="30" spans="1:12" ht="15.75" customHeight="1">
      <c r="A30" s="80" t="s">
        <v>19</v>
      </c>
      <c r="B30" s="80" t="s">
        <v>441</v>
      </c>
      <c r="C30" s="80">
        <v>90326160</v>
      </c>
      <c r="D30" s="80">
        <v>91608532</v>
      </c>
      <c r="E30" s="80">
        <v>1282373</v>
      </c>
      <c r="F30" s="80">
        <v>91402511</v>
      </c>
      <c r="G30" s="80">
        <v>91478418</v>
      </c>
      <c r="H30" s="80" t="s">
        <v>439</v>
      </c>
      <c r="I30" s="80" t="s">
        <v>562</v>
      </c>
      <c r="J30" s="80" t="s">
        <v>563</v>
      </c>
      <c r="K30" s="80">
        <v>5</v>
      </c>
      <c r="L30" s="80">
        <v>7.0000000000000007E-2</v>
      </c>
    </row>
    <row r="31" spans="1:12" ht="15.75" customHeight="1">
      <c r="A31" s="80" t="s">
        <v>19</v>
      </c>
      <c r="B31" s="80" t="s">
        <v>441</v>
      </c>
      <c r="C31" s="80">
        <v>94189553</v>
      </c>
      <c r="D31" s="80">
        <v>94292414</v>
      </c>
      <c r="E31" s="80">
        <v>102862</v>
      </c>
      <c r="F31" s="80">
        <v>94189553</v>
      </c>
      <c r="G31" s="80">
        <v>94292414</v>
      </c>
      <c r="H31" s="80" t="s">
        <v>439</v>
      </c>
      <c r="I31" s="80" t="s">
        <v>545</v>
      </c>
      <c r="J31" s="80" t="s">
        <v>546</v>
      </c>
      <c r="K31" s="80">
        <v>4</v>
      </c>
      <c r="L31" s="80">
        <v>6.6500000000000004E-2</v>
      </c>
    </row>
    <row r="32" spans="1:12" ht="15.75" customHeight="1">
      <c r="A32" s="80" t="s">
        <v>19</v>
      </c>
      <c r="B32" s="80" t="s">
        <v>442</v>
      </c>
      <c r="C32" s="80">
        <v>75662604</v>
      </c>
      <c r="D32" s="80">
        <v>75708229</v>
      </c>
      <c r="E32" s="80">
        <v>45626</v>
      </c>
      <c r="F32" s="80">
        <v>75662604</v>
      </c>
      <c r="G32" s="80">
        <v>75708229</v>
      </c>
      <c r="H32" s="80" t="s">
        <v>439</v>
      </c>
      <c r="I32" s="80" t="s">
        <v>545</v>
      </c>
      <c r="J32" s="80" t="s">
        <v>546</v>
      </c>
      <c r="K32" s="80">
        <v>6</v>
      </c>
      <c r="L32" s="80">
        <v>1.9E-2</v>
      </c>
    </row>
    <row r="33" spans="1:12" ht="15.75" customHeight="1">
      <c r="A33" s="80" t="s">
        <v>19</v>
      </c>
      <c r="B33" s="80" t="s">
        <v>347</v>
      </c>
      <c r="C33" s="80">
        <v>1000</v>
      </c>
      <c r="D33" s="80">
        <v>68333</v>
      </c>
      <c r="E33" s="80">
        <v>67334</v>
      </c>
      <c r="F33" s="80">
        <v>1000</v>
      </c>
      <c r="G33" s="80">
        <v>68333</v>
      </c>
      <c r="H33" s="80" t="s">
        <v>439</v>
      </c>
      <c r="I33" s="80" t="s">
        <v>545</v>
      </c>
      <c r="J33" s="80" t="s">
        <v>546</v>
      </c>
      <c r="K33" s="80">
        <v>6</v>
      </c>
      <c r="L33" s="80">
        <v>3.15E-2</v>
      </c>
    </row>
    <row r="34" spans="1:12" ht="15.75" customHeight="1">
      <c r="A34" s="80" t="s">
        <v>19</v>
      </c>
      <c r="B34" s="80" t="s">
        <v>347</v>
      </c>
      <c r="C34" s="80">
        <v>49199875</v>
      </c>
      <c r="D34" s="80">
        <v>49273459</v>
      </c>
      <c r="E34" s="80">
        <v>73585</v>
      </c>
      <c r="F34" s="80">
        <v>49199875</v>
      </c>
      <c r="G34" s="80">
        <v>49273459</v>
      </c>
      <c r="H34" s="80" t="s">
        <v>439</v>
      </c>
      <c r="I34" s="80" t="s">
        <v>545</v>
      </c>
      <c r="J34" s="80" t="s">
        <v>546</v>
      </c>
      <c r="K34" s="80">
        <v>6</v>
      </c>
      <c r="L34" s="80">
        <v>3.9699999999999999E-2</v>
      </c>
    </row>
    <row r="35" spans="1:12" ht="15.75" customHeight="1">
      <c r="A35" s="80" t="s">
        <v>19</v>
      </c>
      <c r="B35" s="80" t="s">
        <v>445</v>
      </c>
      <c r="C35" s="80">
        <v>62408577</v>
      </c>
      <c r="D35" s="80">
        <v>62456778</v>
      </c>
      <c r="E35" s="80">
        <v>48202</v>
      </c>
      <c r="F35" s="80">
        <v>62408577</v>
      </c>
      <c r="G35" s="80">
        <v>62456778</v>
      </c>
      <c r="H35" s="80" t="s">
        <v>439</v>
      </c>
      <c r="I35" s="80" t="s">
        <v>545</v>
      </c>
      <c r="J35" s="80" t="s">
        <v>546</v>
      </c>
      <c r="K35" s="80">
        <v>3</v>
      </c>
      <c r="L35" s="80">
        <v>0.41820000000000002</v>
      </c>
    </row>
    <row r="36" spans="1:12" ht="15.75" customHeight="1">
      <c r="A36" s="80" t="s">
        <v>19</v>
      </c>
      <c r="B36" s="80" t="s">
        <v>445</v>
      </c>
      <c r="C36" s="80">
        <v>65784435</v>
      </c>
      <c r="D36" s="80">
        <v>65822291</v>
      </c>
      <c r="E36" s="80">
        <v>37857</v>
      </c>
      <c r="F36" s="80">
        <v>65784435</v>
      </c>
      <c r="G36" s="80">
        <v>65822291</v>
      </c>
      <c r="H36" s="80" t="s">
        <v>439</v>
      </c>
      <c r="I36" s="80" t="s">
        <v>545</v>
      </c>
      <c r="J36" s="80" t="s">
        <v>546</v>
      </c>
      <c r="K36" s="80">
        <v>3</v>
      </c>
      <c r="L36" s="80">
        <v>1.9900000000000001E-2</v>
      </c>
    </row>
    <row r="37" spans="1:12" ht="15.75" customHeight="1">
      <c r="A37" s="80" t="s">
        <v>19</v>
      </c>
      <c r="B37" s="80" t="s">
        <v>445</v>
      </c>
      <c r="C37" s="80">
        <v>152376994</v>
      </c>
      <c r="D37" s="80">
        <v>152404346</v>
      </c>
      <c r="E37" s="80">
        <v>27353</v>
      </c>
      <c r="F37" s="80">
        <v>152376994</v>
      </c>
      <c r="G37" s="80">
        <v>152404346</v>
      </c>
      <c r="H37" s="80" t="s">
        <v>439</v>
      </c>
      <c r="I37" s="80" t="s">
        <v>545</v>
      </c>
      <c r="J37" s="80" t="s">
        <v>546</v>
      </c>
      <c r="K37" s="80">
        <v>4</v>
      </c>
      <c r="L37" s="80">
        <v>2.7799999999999998E-2</v>
      </c>
    </row>
    <row r="38" spans="1:12" ht="15.75" customHeight="1">
      <c r="A38" s="80" t="s">
        <v>19</v>
      </c>
      <c r="B38" s="80" t="s">
        <v>446</v>
      </c>
      <c r="C38" s="80">
        <v>12433930</v>
      </c>
      <c r="D38" s="80">
        <v>12602620</v>
      </c>
      <c r="E38" s="80">
        <v>168691</v>
      </c>
      <c r="F38" s="80">
        <v>12433930</v>
      </c>
      <c r="G38" s="80">
        <v>12602620</v>
      </c>
      <c r="H38" s="80" t="s">
        <v>439</v>
      </c>
      <c r="I38" s="80" t="s">
        <v>545</v>
      </c>
      <c r="J38" s="80" t="s">
        <v>546</v>
      </c>
      <c r="K38" s="80">
        <v>3</v>
      </c>
      <c r="L38" s="80">
        <v>2.6700000000000002E-2</v>
      </c>
    </row>
    <row r="39" spans="1:12" ht="15.75" customHeight="1">
      <c r="A39" s="80" t="s">
        <v>19</v>
      </c>
      <c r="B39" s="80" t="s">
        <v>447</v>
      </c>
      <c r="C39" s="80">
        <v>38967861</v>
      </c>
      <c r="D39" s="80">
        <v>39112281</v>
      </c>
      <c r="E39" s="80">
        <v>144421</v>
      </c>
      <c r="F39" s="80">
        <v>38967861</v>
      </c>
      <c r="G39" s="80">
        <v>39112281</v>
      </c>
      <c r="H39" s="80" t="s">
        <v>439</v>
      </c>
      <c r="I39" s="80" t="s">
        <v>545</v>
      </c>
      <c r="J39" s="80" t="s">
        <v>546</v>
      </c>
      <c r="K39" s="80">
        <v>4</v>
      </c>
      <c r="L39" s="80">
        <v>1.3100000000000001E-2</v>
      </c>
    </row>
    <row r="40" spans="1:12" ht="15.75" customHeight="1">
      <c r="A40" s="80" t="s">
        <v>19</v>
      </c>
      <c r="B40" s="80" t="s">
        <v>447</v>
      </c>
      <c r="C40" s="80">
        <v>40868525</v>
      </c>
      <c r="D40" s="80">
        <v>41128923</v>
      </c>
      <c r="E40" s="80">
        <v>260399</v>
      </c>
      <c r="F40" s="80">
        <v>40868525</v>
      </c>
      <c r="G40" s="80">
        <v>41128923</v>
      </c>
      <c r="H40" s="80" t="s">
        <v>439</v>
      </c>
      <c r="I40" s="80" t="s">
        <v>545</v>
      </c>
      <c r="J40" s="80" t="s">
        <v>546</v>
      </c>
      <c r="K40" s="80">
        <v>6</v>
      </c>
      <c r="L40" s="80">
        <v>0.21920000000000001</v>
      </c>
    </row>
    <row r="41" spans="1:12" ht="15.75" customHeight="1">
      <c r="A41" s="80" t="s">
        <v>19</v>
      </c>
      <c r="B41" s="80" t="s">
        <v>447</v>
      </c>
      <c r="C41" s="80">
        <v>42233872</v>
      </c>
      <c r="D41" s="80">
        <v>42273599</v>
      </c>
      <c r="E41" s="80">
        <v>39728</v>
      </c>
      <c r="F41" s="80">
        <v>42233872</v>
      </c>
      <c r="G41" s="80">
        <v>42273599</v>
      </c>
      <c r="H41" s="80" t="s">
        <v>439</v>
      </c>
      <c r="I41" s="80" t="s">
        <v>545</v>
      </c>
      <c r="J41" s="80" t="s">
        <v>546</v>
      </c>
      <c r="K41" s="80">
        <v>4</v>
      </c>
      <c r="L41" s="80">
        <v>3.7900000000000003E-2</v>
      </c>
    </row>
    <row r="42" spans="1:12" ht="15.75" customHeight="1">
      <c r="A42" s="80" t="s">
        <v>19</v>
      </c>
      <c r="B42" s="80" t="s">
        <v>447</v>
      </c>
      <c r="C42" s="80">
        <v>42321112</v>
      </c>
      <c r="D42" s="80">
        <v>42416141</v>
      </c>
      <c r="E42" s="80">
        <v>95030</v>
      </c>
      <c r="F42" s="80">
        <v>42321112</v>
      </c>
      <c r="G42" s="80">
        <v>42416141</v>
      </c>
      <c r="H42" s="80" t="s">
        <v>439</v>
      </c>
      <c r="I42" s="80" t="s">
        <v>545</v>
      </c>
      <c r="J42" s="80" t="s">
        <v>546</v>
      </c>
      <c r="K42" s="80">
        <v>3</v>
      </c>
      <c r="L42" s="80">
        <v>6.8999999999999999E-3</v>
      </c>
    </row>
    <row r="43" spans="1:12" ht="15.75" customHeight="1">
      <c r="A43" s="80" t="s">
        <v>19</v>
      </c>
      <c r="B43" s="80" t="s">
        <v>447</v>
      </c>
      <c r="C43" s="80">
        <v>42420194</v>
      </c>
      <c r="D43" s="80">
        <v>42574060</v>
      </c>
      <c r="E43" s="80">
        <v>153867</v>
      </c>
      <c r="F43" s="80">
        <v>42420194</v>
      </c>
      <c r="G43" s="80">
        <v>42574060</v>
      </c>
      <c r="H43" s="80" t="s">
        <v>439</v>
      </c>
      <c r="I43" s="80" t="s">
        <v>545</v>
      </c>
      <c r="J43" s="80" t="s">
        <v>546</v>
      </c>
      <c r="K43" s="80">
        <v>3</v>
      </c>
      <c r="L43" s="80">
        <v>6.1999999999999998E-3</v>
      </c>
    </row>
    <row r="44" spans="1:12" ht="15.75" customHeight="1">
      <c r="A44" s="80" t="s">
        <v>19</v>
      </c>
      <c r="B44" s="80" t="s">
        <v>448</v>
      </c>
      <c r="C44" s="80">
        <v>38942612</v>
      </c>
      <c r="D44" s="80">
        <v>38966688</v>
      </c>
      <c r="E44" s="80">
        <v>24077</v>
      </c>
      <c r="F44" s="80">
        <v>38942612</v>
      </c>
      <c r="G44" s="80">
        <v>38966688</v>
      </c>
      <c r="H44" s="80" t="s">
        <v>439</v>
      </c>
      <c r="I44" s="80" t="s">
        <v>545</v>
      </c>
      <c r="J44" s="80" t="s">
        <v>546</v>
      </c>
      <c r="K44" s="80">
        <v>4</v>
      </c>
      <c r="L44" s="80">
        <v>6.3100000000000003E-2</v>
      </c>
    </row>
    <row r="45" spans="1:12" ht="15.75" customHeight="1">
      <c r="A45" s="80" t="s">
        <v>19</v>
      </c>
      <c r="B45" s="80" t="s">
        <v>450</v>
      </c>
      <c r="C45" s="80">
        <v>10000</v>
      </c>
      <c r="D45" s="80">
        <v>76659</v>
      </c>
      <c r="E45" s="80">
        <v>66660</v>
      </c>
      <c r="F45" s="80">
        <v>10000</v>
      </c>
      <c r="G45" s="80">
        <v>76659</v>
      </c>
      <c r="H45" s="80" t="s">
        <v>439</v>
      </c>
      <c r="I45" s="80" t="s">
        <v>545</v>
      </c>
      <c r="J45" s="80" t="s">
        <v>546</v>
      </c>
      <c r="K45" s="80">
        <v>5</v>
      </c>
      <c r="L45" s="80">
        <v>4.8899999999999999E-2</v>
      </c>
    </row>
    <row r="46" spans="1:12" ht="15.75" customHeight="1">
      <c r="A46" s="80" t="s">
        <v>19</v>
      </c>
      <c r="B46" s="80" t="s">
        <v>450</v>
      </c>
      <c r="C46" s="80">
        <v>131294575</v>
      </c>
      <c r="D46" s="80">
        <v>131312923</v>
      </c>
      <c r="E46" s="80">
        <v>18349</v>
      </c>
      <c r="F46" s="80">
        <v>131294575</v>
      </c>
      <c r="G46" s="80">
        <v>131312923</v>
      </c>
      <c r="H46" s="80" t="s">
        <v>439</v>
      </c>
      <c r="I46" s="80" t="s">
        <v>545</v>
      </c>
      <c r="J46" s="80" t="s">
        <v>546</v>
      </c>
      <c r="K46" s="80">
        <v>3</v>
      </c>
      <c r="L46" s="80">
        <v>0.12509999999999999</v>
      </c>
    </row>
    <row r="47" spans="1:12" ht="15.75" customHeight="1">
      <c r="A47" s="80" t="s">
        <v>19</v>
      </c>
      <c r="B47" s="80" t="s">
        <v>451</v>
      </c>
      <c r="C47" s="80">
        <v>18408230</v>
      </c>
      <c r="D47" s="80">
        <v>18565145</v>
      </c>
      <c r="E47" s="80">
        <v>156916</v>
      </c>
      <c r="F47" s="80">
        <v>18408230</v>
      </c>
      <c r="G47" s="80">
        <v>18565145</v>
      </c>
      <c r="H47" s="80" t="s">
        <v>439</v>
      </c>
      <c r="I47" s="80" t="s">
        <v>545</v>
      </c>
      <c r="J47" s="80" t="s">
        <v>546</v>
      </c>
      <c r="K47" s="80">
        <v>4</v>
      </c>
      <c r="L47" s="80">
        <v>9.2899999999999996E-2</v>
      </c>
    </row>
    <row r="48" spans="1:12" ht="15.75" customHeight="1">
      <c r="A48" s="80" t="s">
        <v>19</v>
      </c>
      <c r="B48" s="80" t="s">
        <v>452</v>
      </c>
      <c r="C48" s="80">
        <v>19663449</v>
      </c>
      <c r="D48" s="80">
        <v>19955079</v>
      </c>
      <c r="E48" s="80">
        <v>291631</v>
      </c>
      <c r="F48" s="80">
        <v>19663449</v>
      </c>
      <c r="G48" s="80">
        <v>19955079</v>
      </c>
      <c r="H48" s="80" t="s">
        <v>439</v>
      </c>
      <c r="I48" s="80" t="s">
        <v>545</v>
      </c>
      <c r="J48" s="80" t="s">
        <v>546</v>
      </c>
      <c r="K48" s="80">
        <v>3</v>
      </c>
      <c r="L48" s="80">
        <v>1.8100000000000002E-2</v>
      </c>
    </row>
    <row r="49" spans="1:12" ht="15.75" customHeight="1">
      <c r="A49" s="80" t="s">
        <v>19</v>
      </c>
      <c r="B49" s="80" t="s">
        <v>453</v>
      </c>
      <c r="C49" s="80">
        <v>21077238</v>
      </c>
      <c r="D49" s="80">
        <v>21685069</v>
      </c>
      <c r="E49" s="80">
        <v>607832</v>
      </c>
      <c r="F49" s="80">
        <v>21077238</v>
      </c>
      <c r="G49" s="80">
        <v>21685069</v>
      </c>
      <c r="H49" s="80" t="s">
        <v>439</v>
      </c>
      <c r="I49" s="80" t="s">
        <v>545</v>
      </c>
      <c r="J49" s="80" t="s">
        <v>546</v>
      </c>
      <c r="K49" s="80">
        <v>3</v>
      </c>
      <c r="L49" s="80">
        <v>4.8099999999999997E-2</v>
      </c>
    </row>
    <row r="50" spans="1:12" ht="15.75" customHeight="1">
      <c r="A50" s="80" t="s">
        <v>19</v>
      </c>
      <c r="B50" s="80" t="s">
        <v>454</v>
      </c>
      <c r="C50" s="80">
        <v>18486486</v>
      </c>
      <c r="D50" s="80">
        <v>18557731</v>
      </c>
      <c r="E50" s="80">
        <v>71246</v>
      </c>
      <c r="F50" s="80">
        <v>18486486</v>
      </c>
      <c r="G50" s="80">
        <v>18557731</v>
      </c>
      <c r="H50" s="80" t="s">
        <v>439</v>
      </c>
      <c r="I50" s="80" t="s">
        <v>545</v>
      </c>
      <c r="J50" s="80" t="s">
        <v>546</v>
      </c>
      <c r="K50" s="80">
        <v>3</v>
      </c>
      <c r="L50" s="80">
        <v>1.6899999999999998E-2</v>
      </c>
    </row>
    <row r="51" spans="1:12" ht="15.75" customHeight="1">
      <c r="A51" s="80" t="s">
        <v>19</v>
      </c>
      <c r="B51" s="80" t="s">
        <v>454</v>
      </c>
      <c r="C51" s="80">
        <v>70121788</v>
      </c>
      <c r="D51" s="80">
        <v>70166477</v>
      </c>
      <c r="E51" s="80">
        <v>44690</v>
      </c>
      <c r="F51" s="80">
        <v>70121788</v>
      </c>
      <c r="G51" s="80">
        <v>70166477</v>
      </c>
      <c r="H51" s="80" t="s">
        <v>439</v>
      </c>
      <c r="I51" s="80" t="s">
        <v>545</v>
      </c>
      <c r="J51" s="80" t="s">
        <v>546</v>
      </c>
      <c r="K51" s="80">
        <v>4</v>
      </c>
      <c r="L51" s="80">
        <v>6.0600000000000001E-2</v>
      </c>
    </row>
    <row r="52" spans="1:12" ht="15.75" customHeight="1">
      <c r="A52" s="80" t="s">
        <v>19</v>
      </c>
      <c r="B52" s="80" t="s">
        <v>455</v>
      </c>
      <c r="C52" s="80">
        <v>16754544</v>
      </c>
      <c r="D52" s="80">
        <v>16845398</v>
      </c>
      <c r="E52" s="80">
        <v>90855</v>
      </c>
      <c r="F52" s="80">
        <v>16754544</v>
      </c>
      <c r="G52" s="80">
        <v>16845398</v>
      </c>
      <c r="H52" s="80" t="s">
        <v>439</v>
      </c>
      <c r="I52" s="80" t="s">
        <v>545</v>
      </c>
      <c r="J52" s="80" t="s">
        <v>546</v>
      </c>
      <c r="K52" s="80">
        <v>3</v>
      </c>
      <c r="L52" s="80">
        <v>1.2800000000000001E-2</v>
      </c>
    </row>
    <row r="53" spans="1:12" ht="15.75" customHeight="1">
      <c r="A53" s="80" t="s">
        <v>19</v>
      </c>
      <c r="B53" s="80" t="s">
        <v>455</v>
      </c>
      <c r="C53" s="80">
        <v>21649035</v>
      </c>
      <c r="D53" s="80">
        <v>21678194</v>
      </c>
      <c r="E53" s="80">
        <v>29160</v>
      </c>
      <c r="F53" s="80">
        <v>21649035</v>
      </c>
      <c r="G53" s="80">
        <v>21678194</v>
      </c>
      <c r="H53" s="80" t="s">
        <v>439</v>
      </c>
      <c r="I53" s="80" t="s">
        <v>545</v>
      </c>
      <c r="J53" s="80" t="s">
        <v>546</v>
      </c>
      <c r="K53" s="80">
        <v>6</v>
      </c>
      <c r="L53" s="80">
        <v>4.7199999999999999E-2</v>
      </c>
    </row>
    <row r="54" spans="1:12" ht="15.75" customHeight="1">
      <c r="A54" s="80" t="s">
        <v>19</v>
      </c>
      <c r="B54" s="80" t="s">
        <v>455</v>
      </c>
      <c r="C54" s="80">
        <v>22125930</v>
      </c>
      <c r="D54" s="80">
        <v>22158426</v>
      </c>
      <c r="E54" s="80">
        <v>32497</v>
      </c>
      <c r="F54" s="80">
        <v>22125930</v>
      </c>
      <c r="G54" s="80">
        <v>22158426</v>
      </c>
      <c r="H54" s="80" t="s">
        <v>439</v>
      </c>
      <c r="I54" s="80" t="s">
        <v>545</v>
      </c>
      <c r="J54" s="80" t="s">
        <v>546</v>
      </c>
      <c r="K54" s="80">
        <v>7</v>
      </c>
      <c r="L54" s="80">
        <v>1.41E-2</v>
      </c>
    </row>
    <row r="55" spans="1:12" ht="15.75" customHeight="1">
      <c r="A55" s="80" t="s">
        <v>19</v>
      </c>
      <c r="B55" s="80" t="s">
        <v>458</v>
      </c>
      <c r="C55" s="80">
        <v>30381284</v>
      </c>
      <c r="D55" s="80">
        <v>30425082</v>
      </c>
      <c r="E55" s="80">
        <v>43799</v>
      </c>
      <c r="F55" s="80">
        <v>30381284</v>
      </c>
      <c r="G55" s="80">
        <v>30425082</v>
      </c>
      <c r="H55" s="80" t="s">
        <v>439</v>
      </c>
      <c r="I55" s="80" t="s">
        <v>545</v>
      </c>
      <c r="J55" s="80" t="s">
        <v>546</v>
      </c>
      <c r="K55" s="80">
        <v>4</v>
      </c>
      <c r="L55" s="80">
        <v>7.1300000000000002E-2</v>
      </c>
    </row>
    <row r="56" spans="1:12" ht="15.75" customHeight="1">
      <c r="A56" s="80" t="s">
        <v>19</v>
      </c>
      <c r="B56" s="80" t="s">
        <v>459</v>
      </c>
      <c r="C56" s="80">
        <v>6364078</v>
      </c>
      <c r="D56" s="80">
        <v>6376932</v>
      </c>
      <c r="E56" s="80">
        <v>12855</v>
      </c>
      <c r="F56" s="80">
        <v>6364078</v>
      </c>
      <c r="G56" s="80">
        <v>6376932</v>
      </c>
      <c r="H56" s="80" t="s">
        <v>439</v>
      </c>
      <c r="I56" s="80" t="s">
        <v>545</v>
      </c>
      <c r="J56" s="80" t="s">
        <v>546</v>
      </c>
      <c r="K56" s="80">
        <v>6</v>
      </c>
      <c r="L56" s="80">
        <v>0.13919999999999999</v>
      </c>
    </row>
    <row r="57" spans="1:12" ht="15.75" customHeight="1">
      <c r="A57" s="80" t="s">
        <v>21</v>
      </c>
      <c r="B57" s="80" t="s">
        <v>438</v>
      </c>
      <c r="C57" s="80">
        <v>16549762</v>
      </c>
      <c r="D57" s="80">
        <v>16948282</v>
      </c>
      <c r="E57" s="80">
        <v>398521</v>
      </c>
      <c r="F57" s="80">
        <v>16549762</v>
      </c>
      <c r="G57" s="80">
        <v>16948282</v>
      </c>
      <c r="H57" s="80" t="s">
        <v>439</v>
      </c>
      <c r="I57" s="80" t="s">
        <v>545</v>
      </c>
      <c r="J57" s="80" t="s">
        <v>546</v>
      </c>
      <c r="K57" s="80">
        <v>5</v>
      </c>
      <c r="L57" s="80">
        <v>1.9699999999999999E-2</v>
      </c>
    </row>
    <row r="58" spans="1:12" ht="15.75" customHeight="1">
      <c r="A58" s="80" t="s">
        <v>21</v>
      </c>
      <c r="B58" s="80" t="s">
        <v>438</v>
      </c>
      <c r="C58" s="80">
        <v>103643703</v>
      </c>
      <c r="D58" s="80">
        <v>103741151</v>
      </c>
      <c r="E58" s="80">
        <v>97449</v>
      </c>
      <c r="F58" s="80">
        <v>103643703</v>
      </c>
      <c r="G58" s="80">
        <v>103741151</v>
      </c>
      <c r="H58" s="80" t="s">
        <v>439</v>
      </c>
      <c r="I58" s="80" t="s">
        <v>550</v>
      </c>
      <c r="J58" s="80" t="s">
        <v>551</v>
      </c>
      <c r="K58" s="80">
        <v>4</v>
      </c>
      <c r="L58" s="80">
        <v>6.7000000000000002E-3</v>
      </c>
    </row>
    <row r="59" spans="1:12" ht="15.75" customHeight="1">
      <c r="A59" s="80" t="s">
        <v>21</v>
      </c>
      <c r="B59" s="80" t="s">
        <v>438</v>
      </c>
      <c r="C59" s="80">
        <v>143260028</v>
      </c>
      <c r="D59" s="80">
        <v>143530288</v>
      </c>
      <c r="E59" s="80">
        <v>270261</v>
      </c>
      <c r="F59" s="80">
        <v>143260028</v>
      </c>
      <c r="G59" s="80">
        <v>143530288</v>
      </c>
      <c r="H59" s="80" t="s">
        <v>439</v>
      </c>
      <c r="I59" s="80" t="s">
        <v>545</v>
      </c>
      <c r="J59" s="80" t="s">
        <v>546</v>
      </c>
      <c r="K59" s="80">
        <v>8</v>
      </c>
      <c r="L59" s="80">
        <v>0.1208</v>
      </c>
    </row>
    <row r="60" spans="1:12" ht="15.75" customHeight="1">
      <c r="A60" s="80" t="s">
        <v>21</v>
      </c>
      <c r="B60" s="80" t="s">
        <v>438</v>
      </c>
      <c r="C60" s="80">
        <v>181074767</v>
      </c>
      <c r="D60" s="80">
        <v>181074952</v>
      </c>
      <c r="E60" s="80">
        <v>186</v>
      </c>
      <c r="F60" s="80">
        <v>181074788</v>
      </c>
      <c r="G60" s="80">
        <v>181074948</v>
      </c>
      <c r="H60" s="80" t="s">
        <v>439</v>
      </c>
      <c r="I60" s="80" t="s">
        <v>565</v>
      </c>
      <c r="J60" s="80" t="s">
        <v>558</v>
      </c>
      <c r="K60" s="80" t="s">
        <v>201</v>
      </c>
      <c r="L60" s="80">
        <v>0</v>
      </c>
    </row>
    <row r="61" spans="1:12" ht="15.75" customHeight="1">
      <c r="A61" s="80" t="s">
        <v>21</v>
      </c>
      <c r="B61" s="80" t="s">
        <v>438</v>
      </c>
      <c r="C61" s="80">
        <v>205209502</v>
      </c>
      <c r="D61" s="80">
        <v>205209706</v>
      </c>
      <c r="E61" s="80">
        <v>205</v>
      </c>
      <c r="F61" s="80">
        <v>205209503</v>
      </c>
      <c r="G61" s="80">
        <v>205209674</v>
      </c>
      <c r="H61" s="80" t="s">
        <v>439</v>
      </c>
      <c r="I61" s="80" t="s">
        <v>565</v>
      </c>
      <c r="J61" s="80" t="s">
        <v>558</v>
      </c>
      <c r="K61" s="80" t="s">
        <v>201</v>
      </c>
      <c r="L61" s="80">
        <v>0</v>
      </c>
    </row>
    <row r="62" spans="1:12" ht="15.75" customHeight="1">
      <c r="A62" s="80" t="s">
        <v>21</v>
      </c>
      <c r="B62" s="80" t="s">
        <v>438</v>
      </c>
      <c r="C62" s="80">
        <v>207117466</v>
      </c>
      <c r="D62" s="80">
        <v>207121056</v>
      </c>
      <c r="E62" s="80">
        <v>3591</v>
      </c>
      <c r="F62" s="80">
        <v>207117466</v>
      </c>
      <c r="G62" s="80">
        <v>207121056</v>
      </c>
      <c r="H62" s="80" t="s">
        <v>439</v>
      </c>
      <c r="I62" s="80" t="s">
        <v>577</v>
      </c>
      <c r="J62" s="80" t="s">
        <v>558</v>
      </c>
      <c r="K62" s="80" t="s">
        <v>201</v>
      </c>
      <c r="L62" s="80">
        <v>4.2099999999999999E-2</v>
      </c>
    </row>
    <row r="63" spans="1:12" ht="15.75" customHeight="1">
      <c r="A63" s="80" t="s">
        <v>21</v>
      </c>
      <c r="B63" s="80" t="s">
        <v>438</v>
      </c>
      <c r="C63" s="80">
        <v>237402801</v>
      </c>
      <c r="D63" s="80">
        <v>237402917</v>
      </c>
      <c r="E63" s="80">
        <v>117</v>
      </c>
      <c r="F63" s="80">
        <v>237402804</v>
      </c>
      <c r="G63" s="80">
        <v>237402905</v>
      </c>
      <c r="H63" s="80" t="s">
        <v>440</v>
      </c>
      <c r="I63" s="80" t="s">
        <v>565</v>
      </c>
      <c r="J63" s="80" t="s">
        <v>558</v>
      </c>
      <c r="K63" s="80" t="s">
        <v>201</v>
      </c>
      <c r="L63" s="80">
        <v>0</v>
      </c>
    </row>
    <row r="64" spans="1:12" ht="15.75" customHeight="1">
      <c r="A64" s="80" t="s">
        <v>21</v>
      </c>
      <c r="B64" s="80" t="s">
        <v>441</v>
      </c>
      <c r="C64" s="80">
        <v>90326160</v>
      </c>
      <c r="D64" s="80">
        <v>91608532</v>
      </c>
      <c r="E64" s="80">
        <v>1282373</v>
      </c>
      <c r="F64" s="80">
        <v>91402511</v>
      </c>
      <c r="G64" s="80">
        <v>91478418</v>
      </c>
      <c r="H64" s="80" t="s">
        <v>439</v>
      </c>
      <c r="I64" s="80" t="s">
        <v>986</v>
      </c>
      <c r="J64" s="80" t="s">
        <v>563</v>
      </c>
      <c r="K64" s="80">
        <v>4</v>
      </c>
      <c r="L64" s="80">
        <v>7.0000000000000007E-2</v>
      </c>
    </row>
    <row r="65" spans="1:12" ht="15.75" customHeight="1">
      <c r="A65" s="80" t="s">
        <v>21</v>
      </c>
      <c r="B65" s="80" t="s">
        <v>441</v>
      </c>
      <c r="C65" s="80">
        <v>94189553</v>
      </c>
      <c r="D65" s="80">
        <v>94292414</v>
      </c>
      <c r="E65" s="80">
        <v>102862</v>
      </c>
      <c r="F65" s="80">
        <v>94189553</v>
      </c>
      <c r="G65" s="80">
        <v>94292414</v>
      </c>
      <c r="H65" s="80" t="s">
        <v>439</v>
      </c>
      <c r="I65" s="80" t="s">
        <v>545</v>
      </c>
      <c r="J65" s="80" t="s">
        <v>546</v>
      </c>
      <c r="K65" s="80">
        <v>4</v>
      </c>
      <c r="L65" s="80">
        <v>6.6500000000000004E-2</v>
      </c>
    </row>
    <row r="66" spans="1:12" ht="15.75" customHeight="1">
      <c r="A66" s="80" t="s">
        <v>21</v>
      </c>
      <c r="B66" s="80" t="s">
        <v>441</v>
      </c>
      <c r="C66" s="80">
        <v>224428235</v>
      </c>
      <c r="D66" s="80">
        <v>224428368</v>
      </c>
      <c r="E66" s="80">
        <v>134</v>
      </c>
      <c r="F66" s="80">
        <v>224428264</v>
      </c>
      <c r="G66" s="80">
        <v>224428365</v>
      </c>
      <c r="H66" s="80" t="s">
        <v>439</v>
      </c>
      <c r="I66" s="80" t="s">
        <v>565</v>
      </c>
      <c r="J66" s="80" t="s">
        <v>558</v>
      </c>
      <c r="K66" s="80" t="s">
        <v>201</v>
      </c>
      <c r="L66" s="80">
        <v>0</v>
      </c>
    </row>
    <row r="67" spans="1:12" ht="15.75" customHeight="1">
      <c r="A67" s="80" t="s">
        <v>21</v>
      </c>
      <c r="B67" s="80" t="s">
        <v>442</v>
      </c>
      <c r="C67" s="80">
        <v>75662604</v>
      </c>
      <c r="D67" s="80">
        <v>75708229</v>
      </c>
      <c r="E67" s="80">
        <v>45626</v>
      </c>
      <c r="F67" s="80">
        <v>75662604</v>
      </c>
      <c r="G67" s="80">
        <v>75708229</v>
      </c>
      <c r="H67" s="80" t="s">
        <v>439</v>
      </c>
      <c r="I67" s="80" t="s">
        <v>545</v>
      </c>
      <c r="J67" s="80" t="s">
        <v>546</v>
      </c>
      <c r="K67" s="80">
        <v>6</v>
      </c>
      <c r="L67" s="80">
        <v>1.9E-2</v>
      </c>
    </row>
    <row r="68" spans="1:12" ht="15.75" customHeight="1">
      <c r="A68" s="80" t="s">
        <v>21</v>
      </c>
      <c r="B68" s="80" t="s">
        <v>347</v>
      </c>
      <c r="C68" s="80">
        <v>1000</v>
      </c>
      <c r="D68" s="80">
        <v>68333</v>
      </c>
      <c r="E68" s="80">
        <v>67334</v>
      </c>
      <c r="F68" s="80">
        <v>1000</v>
      </c>
      <c r="G68" s="80">
        <v>68333</v>
      </c>
      <c r="H68" s="80" t="s">
        <v>439</v>
      </c>
      <c r="I68" s="80" t="s">
        <v>545</v>
      </c>
      <c r="J68" s="80" t="s">
        <v>546</v>
      </c>
      <c r="K68" s="80">
        <v>6</v>
      </c>
      <c r="L68" s="80">
        <v>3.15E-2</v>
      </c>
    </row>
    <row r="69" spans="1:12" ht="15.75" customHeight="1">
      <c r="A69" s="80" t="s">
        <v>21</v>
      </c>
      <c r="B69" s="80" t="s">
        <v>347</v>
      </c>
      <c r="C69" s="80">
        <v>14835447</v>
      </c>
      <c r="D69" s="80">
        <v>14837537</v>
      </c>
      <c r="E69" s="80">
        <v>2091</v>
      </c>
      <c r="F69" s="80">
        <v>14835615</v>
      </c>
      <c r="G69" s="80">
        <v>14837276</v>
      </c>
      <c r="H69" s="80" t="s">
        <v>439</v>
      </c>
      <c r="I69" s="80" t="s">
        <v>555</v>
      </c>
      <c r="J69" s="80" t="s">
        <v>558</v>
      </c>
      <c r="K69" s="80">
        <v>4</v>
      </c>
      <c r="L69" s="80">
        <v>0.53779999999999994</v>
      </c>
    </row>
    <row r="70" spans="1:12" ht="15.75" customHeight="1">
      <c r="A70" s="80" t="s">
        <v>21</v>
      </c>
      <c r="B70" s="80" t="s">
        <v>347</v>
      </c>
      <c r="C70" s="80">
        <v>49199875</v>
      </c>
      <c r="D70" s="80">
        <v>49273459</v>
      </c>
      <c r="E70" s="80">
        <v>73585</v>
      </c>
      <c r="F70" s="80">
        <v>49199875</v>
      </c>
      <c r="G70" s="80">
        <v>49273459</v>
      </c>
      <c r="H70" s="80" t="s">
        <v>439</v>
      </c>
      <c r="I70" s="80" t="s">
        <v>545</v>
      </c>
      <c r="J70" s="80" t="s">
        <v>546</v>
      </c>
      <c r="K70" s="80">
        <v>5</v>
      </c>
      <c r="L70" s="80">
        <v>3.9699999999999999E-2</v>
      </c>
    </row>
    <row r="71" spans="1:12" ht="15.75" customHeight="1">
      <c r="A71" s="80" t="s">
        <v>21</v>
      </c>
      <c r="B71" s="80" t="s">
        <v>444</v>
      </c>
      <c r="C71" s="80">
        <v>259723</v>
      </c>
      <c r="D71" s="80">
        <v>386196</v>
      </c>
      <c r="E71" s="80">
        <v>126474</v>
      </c>
      <c r="F71" s="80">
        <v>259723</v>
      </c>
      <c r="G71" s="80">
        <v>386196</v>
      </c>
      <c r="H71" s="80" t="s">
        <v>439</v>
      </c>
      <c r="I71" s="80" t="s">
        <v>545</v>
      </c>
      <c r="J71" s="80" t="s">
        <v>546</v>
      </c>
      <c r="K71" s="80">
        <v>4</v>
      </c>
      <c r="L71" s="80">
        <v>3.5000000000000003E-2</v>
      </c>
    </row>
    <row r="72" spans="1:12" ht="15.75" customHeight="1">
      <c r="A72" s="80" t="s">
        <v>21</v>
      </c>
      <c r="B72" s="80" t="s">
        <v>444</v>
      </c>
      <c r="C72" s="80">
        <v>131563647</v>
      </c>
      <c r="D72" s="80">
        <v>131563962</v>
      </c>
      <c r="E72" s="80">
        <v>316</v>
      </c>
      <c r="F72" s="80">
        <v>131563659</v>
      </c>
      <c r="G72" s="80">
        <v>131563831</v>
      </c>
      <c r="H72" s="80" t="s">
        <v>440</v>
      </c>
      <c r="I72" s="80" t="s">
        <v>565</v>
      </c>
      <c r="J72" s="80" t="s">
        <v>558</v>
      </c>
      <c r="K72" s="80" t="s">
        <v>201</v>
      </c>
      <c r="L72" s="80">
        <v>0</v>
      </c>
    </row>
    <row r="73" spans="1:12" ht="15.75" customHeight="1">
      <c r="A73" s="80" t="s">
        <v>21</v>
      </c>
      <c r="B73" s="80" t="s">
        <v>445</v>
      </c>
      <c r="C73" s="80">
        <v>60881137</v>
      </c>
      <c r="D73" s="80">
        <v>61282510</v>
      </c>
      <c r="E73" s="80">
        <v>401374</v>
      </c>
      <c r="F73" s="80">
        <v>60881137</v>
      </c>
      <c r="G73" s="80">
        <v>61282510</v>
      </c>
      <c r="H73" s="80" t="s">
        <v>439</v>
      </c>
      <c r="I73" s="80" t="s">
        <v>545</v>
      </c>
      <c r="J73" s="80" t="s">
        <v>546</v>
      </c>
      <c r="K73" s="80">
        <v>3</v>
      </c>
      <c r="L73" s="80">
        <v>0.70240000000000002</v>
      </c>
    </row>
    <row r="74" spans="1:12" ht="15.75" customHeight="1">
      <c r="A74" s="80" t="s">
        <v>21</v>
      </c>
      <c r="B74" s="80" t="s">
        <v>445</v>
      </c>
      <c r="C74" s="80">
        <v>62408577</v>
      </c>
      <c r="D74" s="80">
        <v>62456778</v>
      </c>
      <c r="E74" s="80">
        <v>48202</v>
      </c>
      <c r="F74" s="80">
        <v>62408577</v>
      </c>
      <c r="G74" s="80">
        <v>62456778</v>
      </c>
      <c r="H74" s="80" t="s">
        <v>439</v>
      </c>
      <c r="I74" s="80" t="s">
        <v>545</v>
      </c>
      <c r="J74" s="80" t="s">
        <v>546</v>
      </c>
      <c r="K74" s="80">
        <v>3</v>
      </c>
      <c r="L74" s="80">
        <v>0.41820000000000002</v>
      </c>
    </row>
    <row r="75" spans="1:12" ht="15.75" customHeight="1">
      <c r="A75" s="80" t="s">
        <v>21</v>
      </c>
      <c r="B75" s="80" t="s">
        <v>445</v>
      </c>
      <c r="C75" s="80">
        <v>65784435</v>
      </c>
      <c r="D75" s="80">
        <v>65822291</v>
      </c>
      <c r="E75" s="80">
        <v>37857</v>
      </c>
      <c r="F75" s="80">
        <v>65784435</v>
      </c>
      <c r="G75" s="80">
        <v>65822291</v>
      </c>
      <c r="H75" s="80" t="s">
        <v>439</v>
      </c>
      <c r="I75" s="80" t="s">
        <v>545</v>
      </c>
      <c r="J75" s="80" t="s">
        <v>546</v>
      </c>
      <c r="K75" s="80">
        <v>3</v>
      </c>
      <c r="L75" s="80">
        <v>1.9900000000000001E-2</v>
      </c>
    </row>
    <row r="76" spans="1:12" ht="15.75" customHeight="1">
      <c r="A76" s="80" t="s">
        <v>21</v>
      </c>
      <c r="B76" s="80" t="s">
        <v>445</v>
      </c>
      <c r="C76" s="80">
        <v>121522360</v>
      </c>
      <c r="D76" s="80">
        <v>121522582</v>
      </c>
      <c r="E76" s="80">
        <v>223</v>
      </c>
      <c r="F76" s="80">
        <v>121522364</v>
      </c>
      <c r="G76" s="80">
        <v>121522523</v>
      </c>
      <c r="H76" s="80" t="s">
        <v>439</v>
      </c>
      <c r="I76" s="80" t="s">
        <v>565</v>
      </c>
      <c r="J76" s="80" t="s">
        <v>558</v>
      </c>
      <c r="K76" s="80" t="s">
        <v>201</v>
      </c>
      <c r="L76" s="80">
        <v>0.25230000000000002</v>
      </c>
    </row>
    <row r="77" spans="1:12" ht="15.75" customHeight="1">
      <c r="A77" s="80" t="s">
        <v>21</v>
      </c>
      <c r="B77" s="80" t="s">
        <v>445</v>
      </c>
      <c r="C77" s="80">
        <v>152376994</v>
      </c>
      <c r="D77" s="80">
        <v>152404346</v>
      </c>
      <c r="E77" s="80">
        <v>27353</v>
      </c>
      <c r="F77" s="80">
        <v>152376994</v>
      </c>
      <c r="G77" s="80">
        <v>152404346</v>
      </c>
      <c r="H77" s="80" t="s">
        <v>439</v>
      </c>
      <c r="I77" s="80" t="s">
        <v>545</v>
      </c>
      <c r="J77" s="80" t="s">
        <v>546</v>
      </c>
      <c r="K77" s="80">
        <v>4</v>
      </c>
      <c r="L77" s="80">
        <v>2.7799999999999998E-2</v>
      </c>
    </row>
    <row r="78" spans="1:12" ht="15.75" customHeight="1">
      <c r="A78" s="80" t="s">
        <v>21</v>
      </c>
      <c r="B78" s="80" t="s">
        <v>446</v>
      </c>
      <c r="C78" s="80">
        <v>12433930</v>
      </c>
      <c r="D78" s="80">
        <v>12602620</v>
      </c>
      <c r="E78" s="80">
        <v>168691</v>
      </c>
      <c r="F78" s="80">
        <v>12433930</v>
      </c>
      <c r="G78" s="80">
        <v>12602620</v>
      </c>
      <c r="H78" s="80" t="s">
        <v>439</v>
      </c>
      <c r="I78" s="80" t="s">
        <v>545</v>
      </c>
      <c r="J78" s="80" t="s">
        <v>546</v>
      </c>
      <c r="K78" s="80">
        <v>4</v>
      </c>
      <c r="L78" s="80">
        <v>2.6700000000000002E-2</v>
      </c>
    </row>
    <row r="79" spans="1:12" ht="15.75" customHeight="1">
      <c r="A79" s="80" t="s">
        <v>21</v>
      </c>
      <c r="B79" s="80" t="s">
        <v>446</v>
      </c>
      <c r="C79" s="80">
        <v>85737427</v>
      </c>
      <c r="D79" s="80">
        <v>85742425</v>
      </c>
      <c r="E79" s="80">
        <v>4999</v>
      </c>
      <c r="F79" s="80">
        <v>85737427</v>
      </c>
      <c r="G79" s="80">
        <v>85742425</v>
      </c>
      <c r="H79" s="80" t="s">
        <v>439</v>
      </c>
      <c r="I79" s="80" t="s">
        <v>550</v>
      </c>
      <c r="J79" s="80" t="s">
        <v>551</v>
      </c>
      <c r="K79" s="80">
        <v>8</v>
      </c>
      <c r="L79" s="80">
        <v>0</v>
      </c>
    </row>
    <row r="80" spans="1:12" ht="15.75" customHeight="1">
      <c r="A80" s="80" t="s">
        <v>21</v>
      </c>
      <c r="B80" s="80" t="s">
        <v>447</v>
      </c>
      <c r="C80" s="80">
        <v>38967861</v>
      </c>
      <c r="D80" s="80">
        <v>39112281</v>
      </c>
      <c r="E80" s="80">
        <v>144421</v>
      </c>
      <c r="F80" s="80">
        <v>38967861</v>
      </c>
      <c r="G80" s="80">
        <v>39112281</v>
      </c>
      <c r="H80" s="80" t="s">
        <v>439</v>
      </c>
      <c r="I80" s="80" t="s">
        <v>545</v>
      </c>
      <c r="J80" s="80" t="s">
        <v>546</v>
      </c>
      <c r="K80" s="80">
        <v>4</v>
      </c>
      <c r="L80" s="80">
        <v>1.3100000000000001E-2</v>
      </c>
    </row>
    <row r="81" spans="1:12" ht="15.75" customHeight="1">
      <c r="A81" s="80" t="s">
        <v>21</v>
      </c>
      <c r="B81" s="80" t="s">
        <v>447</v>
      </c>
      <c r="C81" s="80">
        <v>40868525</v>
      </c>
      <c r="D81" s="80">
        <v>41128923</v>
      </c>
      <c r="E81" s="80">
        <v>260399</v>
      </c>
      <c r="F81" s="80">
        <v>40868525</v>
      </c>
      <c r="G81" s="80">
        <v>41128923</v>
      </c>
      <c r="H81" s="80" t="s">
        <v>439</v>
      </c>
      <c r="I81" s="80" t="s">
        <v>545</v>
      </c>
      <c r="J81" s="80" t="s">
        <v>546</v>
      </c>
      <c r="K81" s="80">
        <v>6</v>
      </c>
      <c r="L81" s="80">
        <v>0.21920000000000001</v>
      </c>
    </row>
    <row r="82" spans="1:12" ht="15.75" customHeight="1">
      <c r="A82" s="80" t="s">
        <v>21</v>
      </c>
      <c r="B82" s="80" t="s">
        <v>447</v>
      </c>
      <c r="C82" s="80">
        <v>41217025</v>
      </c>
      <c r="D82" s="80">
        <v>41223133</v>
      </c>
      <c r="E82" s="80">
        <v>6109</v>
      </c>
      <c r="F82" s="80">
        <v>41217025</v>
      </c>
      <c r="G82" s="80">
        <v>41223133</v>
      </c>
      <c r="H82" s="80" t="s">
        <v>439</v>
      </c>
      <c r="I82" s="80" t="s">
        <v>550</v>
      </c>
      <c r="J82" s="80" t="s">
        <v>551</v>
      </c>
      <c r="K82" s="80">
        <v>3</v>
      </c>
      <c r="L82" s="80">
        <v>9.8400000000000001E-2</v>
      </c>
    </row>
    <row r="83" spans="1:12" ht="15.75" customHeight="1">
      <c r="A83" s="80" t="s">
        <v>21</v>
      </c>
      <c r="B83" s="80" t="s">
        <v>447</v>
      </c>
      <c r="C83" s="80">
        <v>42233872</v>
      </c>
      <c r="D83" s="80">
        <v>42273599</v>
      </c>
      <c r="E83" s="80">
        <v>39728</v>
      </c>
      <c r="F83" s="80">
        <v>42233872</v>
      </c>
      <c r="G83" s="80">
        <v>42273599</v>
      </c>
      <c r="H83" s="80" t="s">
        <v>439</v>
      </c>
      <c r="I83" s="80" t="s">
        <v>545</v>
      </c>
      <c r="J83" s="80" t="s">
        <v>546</v>
      </c>
      <c r="K83" s="80">
        <v>3</v>
      </c>
      <c r="L83" s="80">
        <v>3.7900000000000003E-2</v>
      </c>
    </row>
    <row r="84" spans="1:12" ht="15.75" customHeight="1">
      <c r="A84" s="80" t="s">
        <v>21</v>
      </c>
      <c r="B84" s="80" t="s">
        <v>447</v>
      </c>
      <c r="C84" s="80">
        <v>42321112</v>
      </c>
      <c r="D84" s="80">
        <v>42416141</v>
      </c>
      <c r="E84" s="80">
        <v>95030</v>
      </c>
      <c r="F84" s="80">
        <v>42321112</v>
      </c>
      <c r="G84" s="80">
        <v>42416141</v>
      </c>
      <c r="H84" s="80" t="s">
        <v>439</v>
      </c>
      <c r="I84" s="80" t="s">
        <v>545</v>
      </c>
      <c r="J84" s="80" t="s">
        <v>546</v>
      </c>
      <c r="K84" s="80">
        <v>3</v>
      </c>
      <c r="L84" s="80">
        <v>6.8999999999999999E-3</v>
      </c>
    </row>
    <row r="85" spans="1:12" ht="15.75" customHeight="1">
      <c r="A85" s="80" t="s">
        <v>21</v>
      </c>
      <c r="B85" s="80" t="s">
        <v>447</v>
      </c>
      <c r="C85" s="80">
        <v>42420194</v>
      </c>
      <c r="D85" s="80">
        <v>42574060</v>
      </c>
      <c r="E85" s="80">
        <v>153867</v>
      </c>
      <c r="F85" s="80">
        <v>42420194</v>
      </c>
      <c r="G85" s="80">
        <v>42574060</v>
      </c>
      <c r="H85" s="80" t="s">
        <v>439</v>
      </c>
      <c r="I85" s="80" t="s">
        <v>545</v>
      </c>
      <c r="J85" s="80" t="s">
        <v>546</v>
      </c>
      <c r="K85" s="80">
        <v>3</v>
      </c>
      <c r="L85" s="80">
        <v>6.1999999999999998E-3</v>
      </c>
    </row>
    <row r="86" spans="1:12" ht="15.75" customHeight="1">
      <c r="A86" s="80" t="s">
        <v>21</v>
      </c>
      <c r="B86" s="80" t="s">
        <v>447</v>
      </c>
      <c r="C86" s="80">
        <v>74283190</v>
      </c>
      <c r="D86" s="80">
        <v>74283486</v>
      </c>
      <c r="E86" s="80">
        <v>297</v>
      </c>
      <c r="F86" s="80">
        <v>74283190</v>
      </c>
      <c r="G86" s="80">
        <v>74283473</v>
      </c>
      <c r="H86" s="80" t="s">
        <v>440</v>
      </c>
      <c r="I86" s="80" t="s">
        <v>565</v>
      </c>
      <c r="J86" s="80" t="s">
        <v>558</v>
      </c>
      <c r="K86" s="80">
        <v>4</v>
      </c>
      <c r="L86" s="80">
        <v>0</v>
      </c>
    </row>
    <row r="87" spans="1:12" ht="15.75" customHeight="1">
      <c r="A87" s="80" t="s">
        <v>21</v>
      </c>
      <c r="B87" s="80" t="s">
        <v>447</v>
      </c>
      <c r="C87" s="80">
        <v>80700912</v>
      </c>
      <c r="D87" s="80">
        <v>80701019</v>
      </c>
      <c r="E87" s="80">
        <v>108</v>
      </c>
      <c r="F87" s="80">
        <v>80700914</v>
      </c>
      <c r="G87" s="80">
        <v>80701010</v>
      </c>
      <c r="H87" s="80" t="s">
        <v>439</v>
      </c>
      <c r="I87" s="80" t="s">
        <v>565</v>
      </c>
      <c r="J87" s="80" t="s">
        <v>558</v>
      </c>
      <c r="K87" s="80" t="s">
        <v>201</v>
      </c>
      <c r="L87" s="80">
        <v>0</v>
      </c>
    </row>
    <row r="88" spans="1:12" ht="15.75" customHeight="1">
      <c r="A88" s="80" t="s">
        <v>21</v>
      </c>
      <c r="B88" s="80" t="s">
        <v>447</v>
      </c>
      <c r="C88" s="80">
        <v>86540927</v>
      </c>
      <c r="D88" s="80">
        <v>86541018</v>
      </c>
      <c r="E88" s="80">
        <v>92</v>
      </c>
      <c r="F88" s="80">
        <v>86540928</v>
      </c>
      <c r="G88" s="80">
        <v>86541015</v>
      </c>
      <c r="H88" s="80" t="s">
        <v>440</v>
      </c>
      <c r="I88" s="80" t="s">
        <v>565</v>
      </c>
      <c r="J88" s="80" t="s">
        <v>558</v>
      </c>
      <c r="K88" s="80" t="s">
        <v>201</v>
      </c>
      <c r="L88" s="80">
        <v>0</v>
      </c>
    </row>
    <row r="89" spans="1:12" ht="15.75" customHeight="1">
      <c r="A89" s="80" t="s">
        <v>21</v>
      </c>
      <c r="B89" s="80" t="s">
        <v>448</v>
      </c>
      <c r="C89" s="80">
        <v>29132867</v>
      </c>
      <c r="D89" s="80">
        <v>29132945</v>
      </c>
      <c r="E89" s="80">
        <v>79</v>
      </c>
      <c r="F89" s="80">
        <v>29132872</v>
      </c>
      <c r="G89" s="80">
        <v>29132935</v>
      </c>
      <c r="H89" s="80" t="s">
        <v>440</v>
      </c>
      <c r="I89" s="80" t="s">
        <v>565</v>
      </c>
      <c r="J89" s="80" t="s">
        <v>558</v>
      </c>
      <c r="K89" s="80" t="s">
        <v>201</v>
      </c>
      <c r="L89" s="80">
        <v>0</v>
      </c>
    </row>
    <row r="90" spans="1:12" ht="15.75" customHeight="1">
      <c r="A90" s="80" t="s">
        <v>21</v>
      </c>
      <c r="B90" s="80" t="s">
        <v>448</v>
      </c>
      <c r="C90" s="80">
        <v>38942612</v>
      </c>
      <c r="D90" s="80">
        <v>38966688</v>
      </c>
      <c r="E90" s="80">
        <v>24077</v>
      </c>
      <c r="F90" s="80">
        <v>38942612</v>
      </c>
      <c r="G90" s="80">
        <v>38966688</v>
      </c>
      <c r="H90" s="80" t="s">
        <v>439</v>
      </c>
      <c r="I90" s="80" t="s">
        <v>545</v>
      </c>
      <c r="J90" s="80" t="s">
        <v>546</v>
      </c>
      <c r="K90" s="80">
        <v>4</v>
      </c>
      <c r="L90" s="80">
        <v>6.3100000000000003E-2</v>
      </c>
    </row>
    <row r="91" spans="1:12" ht="15.75" customHeight="1">
      <c r="A91" s="80" t="s">
        <v>21</v>
      </c>
      <c r="B91" s="80" t="s">
        <v>450</v>
      </c>
      <c r="C91" s="80">
        <v>10000</v>
      </c>
      <c r="D91" s="80">
        <v>76659</v>
      </c>
      <c r="E91" s="80">
        <v>66660</v>
      </c>
      <c r="F91" s="80">
        <v>10000</v>
      </c>
      <c r="G91" s="80">
        <v>76659</v>
      </c>
      <c r="H91" s="80" t="s">
        <v>439</v>
      </c>
      <c r="I91" s="80" t="s">
        <v>545</v>
      </c>
      <c r="J91" s="80" t="s">
        <v>546</v>
      </c>
      <c r="K91" s="80">
        <v>5</v>
      </c>
      <c r="L91" s="80">
        <v>4.8899999999999999E-2</v>
      </c>
    </row>
    <row r="92" spans="1:12" ht="15.75" customHeight="1">
      <c r="A92" s="80" t="s">
        <v>21</v>
      </c>
      <c r="B92" s="80" t="s">
        <v>450</v>
      </c>
      <c r="C92" s="80">
        <v>46636683</v>
      </c>
      <c r="D92" s="80">
        <v>46639526</v>
      </c>
      <c r="E92" s="80">
        <v>2844</v>
      </c>
      <c r="F92" s="80">
        <v>46636683</v>
      </c>
      <c r="G92" s="80">
        <v>46639526</v>
      </c>
      <c r="H92" s="80" t="s">
        <v>439</v>
      </c>
      <c r="I92" s="80" t="s">
        <v>554</v>
      </c>
      <c r="J92" s="80" t="s">
        <v>551</v>
      </c>
      <c r="K92" s="80">
        <v>1</v>
      </c>
      <c r="L92" s="80">
        <v>0</v>
      </c>
    </row>
    <row r="93" spans="1:12" ht="15.75" customHeight="1">
      <c r="A93" s="80" t="s">
        <v>21</v>
      </c>
      <c r="B93" s="80" t="s">
        <v>450</v>
      </c>
      <c r="C93" s="80">
        <v>131294575</v>
      </c>
      <c r="D93" s="80">
        <v>131312923</v>
      </c>
      <c r="E93" s="80">
        <v>18349</v>
      </c>
      <c r="F93" s="80">
        <v>131294575</v>
      </c>
      <c r="G93" s="80">
        <v>131312923</v>
      </c>
      <c r="H93" s="80" t="s">
        <v>439</v>
      </c>
      <c r="I93" s="80" t="s">
        <v>545</v>
      </c>
      <c r="J93" s="80" t="s">
        <v>546</v>
      </c>
      <c r="K93" s="80">
        <v>3</v>
      </c>
      <c r="L93" s="80">
        <v>0.12509999999999999</v>
      </c>
    </row>
    <row r="94" spans="1:12" ht="15.75" customHeight="1">
      <c r="A94" s="80" t="s">
        <v>21</v>
      </c>
      <c r="B94" s="80" t="s">
        <v>451</v>
      </c>
      <c r="C94" s="80">
        <v>18408230</v>
      </c>
      <c r="D94" s="80">
        <v>18565145</v>
      </c>
      <c r="E94" s="80">
        <v>156916</v>
      </c>
      <c r="F94" s="80">
        <v>18408230</v>
      </c>
      <c r="G94" s="80">
        <v>18565145</v>
      </c>
      <c r="H94" s="80" t="s">
        <v>439</v>
      </c>
      <c r="I94" s="80" t="s">
        <v>545</v>
      </c>
      <c r="J94" s="80" t="s">
        <v>546</v>
      </c>
      <c r="K94" s="80">
        <v>4</v>
      </c>
      <c r="L94" s="80">
        <v>9.2899999999999996E-2</v>
      </c>
    </row>
    <row r="95" spans="1:12" ht="15.75" customHeight="1">
      <c r="A95" s="80" t="s">
        <v>21</v>
      </c>
      <c r="B95" s="80" t="s">
        <v>451</v>
      </c>
      <c r="C95" s="80">
        <v>81782733</v>
      </c>
      <c r="D95" s="80">
        <v>81782837</v>
      </c>
      <c r="E95" s="80">
        <v>105</v>
      </c>
      <c r="F95" s="80">
        <v>81782742</v>
      </c>
      <c r="G95" s="80">
        <v>81782828</v>
      </c>
      <c r="H95" s="80" t="s">
        <v>440</v>
      </c>
      <c r="I95" s="80" t="s">
        <v>565</v>
      </c>
      <c r="J95" s="80" t="s">
        <v>558</v>
      </c>
      <c r="K95" s="80" t="s">
        <v>201</v>
      </c>
      <c r="L95" s="80">
        <v>0</v>
      </c>
    </row>
    <row r="96" spans="1:12" ht="15.75" customHeight="1">
      <c r="A96" s="80" t="s">
        <v>21</v>
      </c>
      <c r="B96" s="80" t="s">
        <v>453</v>
      </c>
      <c r="C96" s="80">
        <v>21077238</v>
      </c>
      <c r="D96" s="80">
        <v>21685069</v>
      </c>
      <c r="E96" s="80">
        <v>607832</v>
      </c>
      <c r="F96" s="80">
        <v>21077238</v>
      </c>
      <c r="G96" s="80">
        <v>21685069</v>
      </c>
      <c r="H96" s="80" t="s">
        <v>439</v>
      </c>
      <c r="I96" s="80" t="s">
        <v>545</v>
      </c>
      <c r="J96" s="80" t="s">
        <v>546</v>
      </c>
      <c r="K96" s="80">
        <v>3</v>
      </c>
      <c r="L96" s="80">
        <v>4.8099999999999997E-2</v>
      </c>
    </row>
    <row r="97" spans="1:12" ht="15.75" customHeight="1">
      <c r="A97" s="80" t="s">
        <v>21</v>
      </c>
      <c r="B97" s="80" t="s">
        <v>453</v>
      </c>
      <c r="C97" s="80">
        <v>94938409</v>
      </c>
      <c r="D97" s="80">
        <v>94938498</v>
      </c>
      <c r="E97" s="80">
        <v>90</v>
      </c>
      <c r="F97" s="80">
        <v>94938410</v>
      </c>
      <c r="G97" s="80">
        <v>94938468</v>
      </c>
      <c r="H97" s="80" t="s">
        <v>1090</v>
      </c>
      <c r="I97" s="80" t="s">
        <v>565</v>
      </c>
      <c r="J97" s="80" t="s">
        <v>558</v>
      </c>
      <c r="K97" s="80" t="s">
        <v>201</v>
      </c>
      <c r="L97" s="80">
        <v>0.60670000000000002</v>
      </c>
    </row>
    <row r="98" spans="1:12" ht="15.75" customHeight="1">
      <c r="A98" s="80" t="s">
        <v>21</v>
      </c>
      <c r="B98" s="80" t="s">
        <v>454</v>
      </c>
      <c r="C98" s="80">
        <v>70121788</v>
      </c>
      <c r="D98" s="80">
        <v>70166477</v>
      </c>
      <c r="E98" s="80">
        <v>44690</v>
      </c>
      <c r="F98" s="80">
        <v>70121788</v>
      </c>
      <c r="G98" s="80">
        <v>70166477</v>
      </c>
      <c r="H98" s="80" t="s">
        <v>439</v>
      </c>
      <c r="I98" s="80" t="s">
        <v>545</v>
      </c>
      <c r="J98" s="80" t="s">
        <v>546</v>
      </c>
      <c r="K98" s="80">
        <v>4</v>
      </c>
      <c r="L98" s="80">
        <v>6.0600000000000001E-2</v>
      </c>
    </row>
    <row r="99" spans="1:12" ht="15.75" customHeight="1">
      <c r="A99" s="80" t="s">
        <v>21</v>
      </c>
      <c r="B99" s="80" t="s">
        <v>455</v>
      </c>
      <c r="C99" s="80">
        <v>21649035</v>
      </c>
      <c r="D99" s="80">
        <v>21678194</v>
      </c>
      <c r="E99" s="80">
        <v>29160</v>
      </c>
      <c r="F99" s="80">
        <v>21649035</v>
      </c>
      <c r="G99" s="80">
        <v>21678194</v>
      </c>
      <c r="H99" s="80" t="s">
        <v>439</v>
      </c>
      <c r="I99" s="80" t="s">
        <v>545</v>
      </c>
      <c r="J99" s="80" t="s">
        <v>546</v>
      </c>
      <c r="K99" s="80">
        <v>6</v>
      </c>
      <c r="L99" s="80">
        <v>4.7199999999999999E-2</v>
      </c>
    </row>
    <row r="100" spans="1:12" ht="15.75" customHeight="1">
      <c r="A100" s="80" t="s">
        <v>21</v>
      </c>
      <c r="B100" s="80" t="s">
        <v>455</v>
      </c>
      <c r="C100" s="80">
        <v>22125930</v>
      </c>
      <c r="D100" s="80">
        <v>22158426</v>
      </c>
      <c r="E100" s="80">
        <v>32497</v>
      </c>
      <c r="F100" s="80">
        <v>22125930</v>
      </c>
      <c r="G100" s="80">
        <v>22158426</v>
      </c>
      <c r="H100" s="80" t="s">
        <v>439</v>
      </c>
      <c r="I100" s="80" t="s">
        <v>545</v>
      </c>
      <c r="J100" s="80" t="s">
        <v>546</v>
      </c>
      <c r="K100" s="80">
        <v>7</v>
      </c>
      <c r="L100" s="80">
        <v>1.41E-2</v>
      </c>
    </row>
    <row r="101" spans="1:12" ht="15.75" customHeight="1">
      <c r="A101" s="80" t="s">
        <v>21</v>
      </c>
      <c r="B101" s="80" t="s">
        <v>457</v>
      </c>
      <c r="C101" s="80">
        <v>7322020</v>
      </c>
      <c r="D101" s="80">
        <v>7322520</v>
      </c>
      <c r="E101" s="80">
        <v>501</v>
      </c>
      <c r="F101" s="80">
        <v>7322096</v>
      </c>
      <c r="G101" s="80">
        <v>7322381</v>
      </c>
      <c r="H101" s="80" t="s">
        <v>1090</v>
      </c>
      <c r="I101" s="80" t="s">
        <v>582</v>
      </c>
      <c r="J101" s="80" t="s">
        <v>558</v>
      </c>
      <c r="K101" s="80" t="s">
        <v>201</v>
      </c>
      <c r="L101" s="80">
        <v>8.4000000000000005E-2</v>
      </c>
    </row>
    <row r="102" spans="1:12" ht="15.75" customHeight="1">
      <c r="A102" s="80" t="s">
        <v>21</v>
      </c>
      <c r="B102" s="80" t="s">
        <v>458</v>
      </c>
      <c r="C102" s="80">
        <v>30381284</v>
      </c>
      <c r="D102" s="80">
        <v>30425082</v>
      </c>
      <c r="E102" s="80">
        <v>43799</v>
      </c>
      <c r="F102" s="80">
        <v>30381284</v>
      </c>
      <c r="G102" s="80">
        <v>30425082</v>
      </c>
      <c r="H102" s="80" t="s">
        <v>440</v>
      </c>
      <c r="I102" s="80" t="s">
        <v>545</v>
      </c>
      <c r="J102" s="80" t="s">
        <v>546</v>
      </c>
      <c r="K102" s="80">
        <v>4</v>
      </c>
      <c r="L102" s="80">
        <v>7.1300000000000002E-2</v>
      </c>
    </row>
    <row r="103" spans="1:12" ht="15.75" customHeight="1">
      <c r="A103" s="80" t="s">
        <v>21</v>
      </c>
      <c r="B103" s="80" t="s">
        <v>459</v>
      </c>
      <c r="C103" s="80">
        <v>6364078</v>
      </c>
      <c r="D103" s="80">
        <v>6376932</v>
      </c>
      <c r="E103" s="80">
        <v>12855</v>
      </c>
      <c r="F103" s="80">
        <v>6364078</v>
      </c>
      <c r="G103" s="80">
        <v>6376932</v>
      </c>
      <c r="H103" s="80" t="s">
        <v>439</v>
      </c>
      <c r="I103" s="80" t="s">
        <v>545</v>
      </c>
      <c r="J103" s="80" t="s">
        <v>546</v>
      </c>
      <c r="K103" s="80">
        <v>6</v>
      </c>
      <c r="L103" s="80">
        <v>0.13919999999999999</v>
      </c>
    </row>
    <row r="104" spans="1:12" ht="15.75" customHeight="1">
      <c r="A104" s="80" t="s">
        <v>21</v>
      </c>
      <c r="B104" s="80" t="s">
        <v>460</v>
      </c>
      <c r="C104" s="80">
        <v>12032161</v>
      </c>
      <c r="D104" s="80">
        <v>12041308</v>
      </c>
      <c r="E104" s="80">
        <v>9148</v>
      </c>
      <c r="F104" s="80">
        <v>12032161</v>
      </c>
      <c r="G104" s="80">
        <v>12041308</v>
      </c>
      <c r="H104" s="80" t="s">
        <v>439</v>
      </c>
      <c r="I104" s="80" t="s">
        <v>550</v>
      </c>
      <c r="J104" s="80" t="s">
        <v>551</v>
      </c>
      <c r="K104" s="80">
        <v>4</v>
      </c>
      <c r="L104" s="80">
        <v>4.3E-3</v>
      </c>
    </row>
    <row r="105" spans="1:12" ht="15.75" customHeight="1">
      <c r="A105" s="80" t="s">
        <v>21</v>
      </c>
      <c r="B105" s="80" t="s">
        <v>460</v>
      </c>
      <c r="C105" s="80">
        <v>12364281</v>
      </c>
      <c r="D105" s="80">
        <v>12371541</v>
      </c>
      <c r="E105" s="80">
        <v>7261</v>
      </c>
      <c r="F105" s="80">
        <v>12364281</v>
      </c>
      <c r="G105" s="80">
        <v>12371541</v>
      </c>
      <c r="H105" s="80" t="s">
        <v>439</v>
      </c>
      <c r="I105" s="80" t="s">
        <v>550</v>
      </c>
      <c r="J105" s="80" t="s">
        <v>551</v>
      </c>
      <c r="K105" s="80">
        <v>6</v>
      </c>
      <c r="L105" s="80">
        <v>0.51070000000000004</v>
      </c>
    </row>
    <row r="106" spans="1:12" ht="15.75" customHeight="1">
      <c r="A106" s="80" t="s">
        <v>23</v>
      </c>
      <c r="B106" s="80" t="s">
        <v>438</v>
      </c>
      <c r="C106" s="80">
        <v>16549762</v>
      </c>
      <c r="D106" s="80">
        <v>16948282</v>
      </c>
      <c r="E106" s="80">
        <v>398521</v>
      </c>
      <c r="F106" s="80">
        <v>16549762</v>
      </c>
      <c r="G106" s="80">
        <v>16948282</v>
      </c>
      <c r="H106" s="80" t="s">
        <v>439</v>
      </c>
      <c r="I106" s="80" t="s">
        <v>545</v>
      </c>
      <c r="J106" s="80" t="s">
        <v>546</v>
      </c>
      <c r="K106" s="80">
        <v>4</v>
      </c>
      <c r="L106" s="80">
        <v>1.9699999999999999E-2</v>
      </c>
    </row>
    <row r="107" spans="1:12" ht="15.75" customHeight="1">
      <c r="A107" s="80" t="s">
        <v>23</v>
      </c>
      <c r="B107" s="80" t="s">
        <v>438</v>
      </c>
      <c r="C107" s="80">
        <v>143260028</v>
      </c>
      <c r="D107" s="80">
        <v>143530288</v>
      </c>
      <c r="E107" s="80">
        <v>270261</v>
      </c>
      <c r="F107" s="80">
        <v>143260028</v>
      </c>
      <c r="G107" s="80">
        <v>143530288</v>
      </c>
      <c r="H107" s="80" t="s">
        <v>439</v>
      </c>
      <c r="I107" s="80" t="s">
        <v>545</v>
      </c>
      <c r="J107" s="80" t="s">
        <v>546</v>
      </c>
      <c r="K107" s="80">
        <v>8</v>
      </c>
      <c r="L107" s="80">
        <v>0.1208</v>
      </c>
    </row>
    <row r="108" spans="1:12" ht="15.75" customHeight="1">
      <c r="A108" s="80" t="s">
        <v>23</v>
      </c>
      <c r="B108" s="80" t="s">
        <v>438</v>
      </c>
      <c r="C108" s="80">
        <v>207117466</v>
      </c>
      <c r="D108" s="80">
        <v>207121056</v>
      </c>
      <c r="E108" s="80">
        <v>3591</v>
      </c>
      <c r="F108" s="80">
        <v>207117466</v>
      </c>
      <c r="G108" s="80">
        <v>207121056</v>
      </c>
      <c r="H108" s="80" t="s">
        <v>439</v>
      </c>
      <c r="I108" s="80" t="s">
        <v>557</v>
      </c>
      <c r="J108" s="80" t="s">
        <v>558</v>
      </c>
      <c r="K108" s="80" t="s">
        <v>201</v>
      </c>
      <c r="L108" s="80">
        <v>4.2099999999999999E-2</v>
      </c>
    </row>
    <row r="109" spans="1:12" ht="15.75" customHeight="1">
      <c r="A109" s="80" t="s">
        <v>23</v>
      </c>
      <c r="B109" s="80" t="s">
        <v>441</v>
      </c>
      <c r="C109" s="80">
        <v>90326160</v>
      </c>
      <c r="D109" s="80">
        <v>91608532</v>
      </c>
      <c r="E109" s="80">
        <v>1282373</v>
      </c>
      <c r="F109" s="80">
        <v>91402511</v>
      </c>
      <c r="G109" s="80">
        <v>91478418</v>
      </c>
      <c r="H109" s="80" t="s">
        <v>439</v>
      </c>
      <c r="I109" s="80" t="s">
        <v>562</v>
      </c>
      <c r="J109" s="80" t="s">
        <v>563</v>
      </c>
      <c r="K109" s="80">
        <v>4</v>
      </c>
      <c r="L109" s="80">
        <v>7.0000000000000007E-2</v>
      </c>
    </row>
    <row r="110" spans="1:12" ht="15.75" customHeight="1">
      <c r="A110" s="80" t="s">
        <v>23</v>
      </c>
      <c r="B110" s="80" t="s">
        <v>441</v>
      </c>
      <c r="C110" s="80">
        <v>94189553</v>
      </c>
      <c r="D110" s="80">
        <v>94292414</v>
      </c>
      <c r="E110" s="80">
        <v>102862</v>
      </c>
      <c r="F110" s="80">
        <v>94189553</v>
      </c>
      <c r="G110" s="80">
        <v>94292414</v>
      </c>
      <c r="H110" s="80" t="s">
        <v>439</v>
      </c>
      <c r="I110" s="80" t="s">
        <v>545</v>
      </c>
      <c r="J110" s="80" t="s">
        <v>546</v>
      </c>
      <c r="K110" s="80">
        <v>4</v>
      </c>
      <c r="L110" s="80">
        <v>6.6500000000000004E-2</v>
      </c>
    </row>
    <row r="111" spans="1:12" ht="15.75" customHeight="1">
      <c r="A111" s="80" t="s">
        <v>23</v>
      </c>
      <c r="B111" s="80" t="s">
        <v>442</v>
      </c>
      <c r="C111" s="80">
        <v>75662604</v>
      </c>
      <c r="D111" s="80">
        <v>75708229</v>
      </c>
      <c r="E111" s="80">
        <v>45626</v>
      </c>
      <c r="F111" s="80">
        <v>75662604</v>
      </c>
      <c r="G111" s="80">
        <v>75708229</v>
      </c>
      <c r="H111" s="80" t="s">
        <v>439</v>
      </c>
      <c r="I111" s="80" t="s">
        <v>545</v>
      </c>
      <c r="J111" s="80" t="s">
        <v>546</v>
      </c>
      <c r="K111" s="80">
        <v>7</v>
      </c>
      <c r="L111" s="80">
        <v>1.9E-2</v>
      </c>
    </row>
    <row r="112" spans="1:12" ht="15.75" customHeight="1">
      <c r="A112" s="80" t="s">
        <v>23</v>
      </c>
      <c r="B112" s="80" t="s">
        <v>442</v>
      </c>
      <c r="C112" s="80">
        <v>162807598</v>
      </c>
      <c r="D112" s="80">
        <v>162829871</v>
      </c>
      <c r="E112" s="80">
        <v>22274</v>
      </c>
      <c r="F112" s="80">
        <v>162826924</v>
      </c>
      <c r="G112" s="80">
        <v>162829871</v>
      </c>
      <c r="H112" s="80" t="s">
        <v>440</v>
      </c>
      <c r="I112" s="80" t="s">
        <v>554</v>
      </c>
      <c r="J112" s="80" t="s">
        <v>551</v>
      </c>
      <c r="K112" s="80">
        <v>1</v>
      </c>
      <c r="L112" s="80">
        <v>8.8000000000000005E-3</v>
      </c>
    </row>
    <row r="113" spans="1:12" ht="15.75" customHeight="1">
      <c r="A113" s="80" t="s">
        <v>23</v>
      </c>
      <c r="B113" s="80" t="s">
        <v>347</v>
      </c>
      <c r="C113" s="80">
        <v>1000</v>
      </c>
      <c r="D113" s="80">
        <v>68333</v>
      </c>
      <c r="E113" s="80">
        <v>67334</v>
      </c>
      <c r="F113" s="80">
        <v>1000</v>
      </c>
      <c r="G113" s="80">
        <v>68333</v>
      </c>
      <c r="H113" s="80" t="s">
        <v>439</v>
      </c>
      <c r="I113" s="80" t="s">
        <v>545</v>
      </c>
      <c r="J113" s="80" t="s">
        <v>546</v>
      </c>
      <c r="K113" s="80">
        <v>6</v>
      </c>
      <c r="L113" s="80">
        <v>3.15E-2</v>
      </c>
    </row>
    <row r="114" spans="1:12" ht="15.75" customHeight="1">
      <c r="A114" s="80" t="s">
        <v>23</v>
      </c>
      <c r="B114" s="80" t="s">
        <v>347</v>
      </c>
      <c r="C114" s="80">
        <v>49199875</v>
      </c>
      <c r="D114" s="80">
        <v>49273459</v>
      </c>
      <c r="E114" s="80">
        <v>73585</v>
      </c>
      <c r="F114" s="80">
        <v>49199875</v>
      </c>
      <c r="G114" s="80">
        <v>49273459</v>
      </c>
      <c r="H114" s="80" t="s">
        <v>439</v>
      </c>
      <c r="I114" s="80" t="s">
        <v>545</v>
      </c>
      <c r="J114" s="80" t="s">
        <v>546</v>
      </c>
      <c r="K114" s="80">
        <v>5</v>
      </c>
      <c r="L114" s="80">
        <v>3.9699999999999999E-2</v>
      </c>
    </row>
    <row r="115" spans="1:12" ht="15.75" customHeight="1">
      <c r="A115" s="80" t="s">
        <v>23</v>
      </c>
      <c r="B115" s="80" t="s">
        <v>444</v>
      </c>
      <c r="C115" s="80">
        <v>259723</v>
      </c>
      <c r="D115" s="80">
        <v>386196</v>
      </c>
      <c r="E115" s="80">
        <v>126474</v>
      </c>
      <c r="F115" s="80">
        <v>259723</v>
      </c>
      <c r="G115" s="80">
        <v>386196</v>
      </c>
      <c r="H115" s="80" t="s">
        <v>439</v>
      </c>
      <c r="I115" s="80" t="s">
        <v>545</v>
      </c>
      <c r="J115" s="80" t="s">
        <v>546</v>
      </c>
      <c r="K115" s="80">
        <v>4</v>
      </c>
      <c r="L115" s="80">
        <v>3.5000000000000003E-2</v>
      </c>
    </row>
    <row r="116" spans="1:12" ht="15.75" customHeight="1">
      <c r="A116" s="80" t="s">
        <v>23</v>
      </c>
      <c r="B116" s="80" t="s">
        <v>445</v>
      </c>
      <c r="C116" s="80">
        <v>60881137</v>
      </c>
      <c r="D116" s="80">
        <v>61282510</v>
      </c>
      <c r="E116" s="80">
        <v>401374</v>
      </c>
      <c r="F116" s="80">
        <v>60881137</v>
      </c>
      <c r="G116" s="80">
        <v>61282510</v>
      </c>
      <c r="H116" s="80" t="s">
        <v>440</v>
      </c>
      <c r="I116" s="80" t="s">
        <v>545</v>
      </c>
      <c r="J116" s="80" t="s">
        <v>546</v>
      </c>
      <c r="K116" s="80">
        <v>3</v>
      </c>
      <c r="L116" s="80">
        <v>0.70240000000000002</v>
      </c>
    </row>
    <row r="117" spans="1:12" ht="15.75" customHeight="1">
      <c r="A117" s="80" t="s">
        <v>23</v>
      </c>
      <c r="B117" s="80" t="s">
        <v>445</v>
      </c>
      <c r="C117" s="80">
        <v>62408577</v>
      </c>
      <c r="D117" s="80">
        <v>62456778</v>
      </c>
      <c r="E117" s="80">
        <v>48202</v>
      </c>
      <c r="F117" s="80">
        <v>62408577</v>
      </c>
      <c r="G117" s="80">
        <v>62456778</v>
      </c>
      <c r="H117" s="80" t="s">
        <v>440</v>
      </c>
      <c r="I117" s="80" t="s">
        <v>545</v>
      </c>
      <c r="J117" s="80" t="s">
        <v>546</v>
      </c>
      <c r="K117" s="80">
        <v>3</v>
      </c>
      <c r="L117" s="80">
        <v>0.41820000000000002</v>
      </c>
    </row>
    <row r="118" spans="1:12" ht="15.75" customHeight="1">
      <c r="A118" s="80" t="s">
        <v>23</v>
      </c>
      <c r="B118" s="80" t="s">
        <v>445</v>
      </c>
      <c r="C118" s="80">
        <v>152376994</v>
      </c>
      <c r="D118" s="80">
        <v>152404346</v>
      </c>
      <c r="E118" s="80">
        <v>27353</v>
      </c>
      <c r="F118" s="80">
        <v>152376994</v>
      </c>
      <c r="G118" s="80">
        <v>152404346</v>
      </c>
      <c r="H118" s="80" t="s">
        <v>439</v>
      </c>
      <c r="I118" s="80" t="s">
        <v>545</v>
      </c>
      <c r="J118" s="80" t="s">
        <v>546</v>
      </c>
      <c r="K118" s="80">
        <v>4</v>
      </c>
      <c r="L118" s="80">
        <v>2.7799999999999998E-2</v>
      </c>
    </row>
    <row r="119" spans="1:12" ht="15.75" customHeight="1">
      <c r="A119" s="80" t="s">
        <v>23</v>
      </c>
      <c r="B119" s="80" t="s">
        <v>446</v>
      </c>
      <c r="C119" s="80">
        <v>12112922</v>
      </c>
      <c r="D119" s="80">
        <v>12157552</v>
      </c>
      <c r="E119" s="80">
        <v>44631</v>
      </c>
      <c r="F119" s="80">
        <v>12112922</v>
      </c>
      <c r="G119" s="80">
        <v>12157552</v>
      </c>
      <c r="H119" s="80" t="s">
        <v>439</v>
      </c>
      <c r="I119" s="80" t="s">
        <v>545</v>
      </c>
      <c r="J119" s="80" t="s">
        <v>546</v>
      </c>
      <c r="K119" s="80">
        <v>4</v>
      </c>
      <c r="L119" s="80">
        <v>9.1000000000000004E-3</v>
      </c>
    </row>
    <row r="120" spans="1:12" ht="15.75" customHeight="1">
      <c r="A120" s="80" t="s">
        <v>23</v>
      </c>
      <c r="B120" s="80" t="s">
        <v>446</v>
      </c>
      <c r="C120" s="80">
        <v>12433930</v>
      </c>
      <c r="D120" s="80">
        <v>12602620</v>
      </c>
      <c r="E120" s="80">
        <v>168691</v>
      </c>
      <c r="F120" s="80">
        <v>12433930</v>
      </c>
      <c r="G120" s="80">
        <v>12602620</v>
      </c>
      <c r="H120" s="80" t="s">
        <v>439</v>
      </c>
      <c r="I120" s="80" t="s">
        <v>545</v>
      </c>
      <c r="J120" s="80" t="s">
        <v>546</v>
      </c>
      <c r="K120" s="80">
        <v>4</v>
      </c>
      <c r="L120" s="80">
        <v>2.6700000000000002E-2</v>
      </c>
    </row>
    <row r="121" spans="1:12" ht="15.75" customHeight="1">
      <c r="A121" s="80" t="s">
        <v>23</v>
      </c>
      <c r="B121" s="80" t="s">
        <v>447</v>
      </c>
      <c r="C121" s="80">
        <v>38967861</v>
      </c>
      <c r="D121" s="80">
        <v>39112281</v>
      </c>
      <c r="E121" s="80">
        <v>144421</v>
      </c>
      <c r="F121" s="80">
        <v>38967861</v>
      </c>
      <c r="G121" s="80">
        <v>39112281</v>
      </c>
      <c r="H121" s="80" t="s">
        <v>439</v>
      </c>
      <c r="I121" s="80" t="s">
        <v>545</v>
      </c>
      <c r="J121" s="80" t="s">
        <v>546</v>
      </c>
      <c r="K121" s="80">
        <v>4</v>
      </c>
      <c r="L121" s="80">
        <v>1.3100000000000001E-2</v>
      </c>
    </row>
    <row r="122" spans="1:12" ht="15.75" customHeight="1">
      <c r="A122" s="80" t="s">
        <v>23</v>
      </c>
      <c r="B122" s="80" t="s">
        <v>447</v>
      </c>
      <c r="C122" s="80">
        <v>40868525</v>
      </c>
      <c r="D122" s="80">
        <v>41128923</v>
      </c>
      <c r="E122" s="80">
        <v>260399</v>
      </c>
      <c r="F122" s="80">
        <v>40868525</v>
      </c>
      <c r="G122" s="80">
        <v>41128923</v>
      </c>
      <c r="H122" s="80" t="s">
        <v>439</v>
      </c>
      <c r="I122" s="80" t="s">
        <v>545</v>
      </c>
      <c r="J122" s="80" t="s">
        <v>546</v>
      </c>
      <c r="K122" s="80">
        <v>5</v>
      </c>
      <c r="L122" s="80">
        <v>0.21920000000000001</v>
      </c>
    </row>
    <row r="123" spans="1:12" ht="15.75" customHeight="1">
      <c r="A123" s="80" t="s">
        <v>23</v>
      </c>
      <c r="B123" s="80" t="s">
        <v>447</v>
      </c>
      <c r="C123" s="80">
        <v>42233872</v>
      </c>
      <c r="D123" s="80">
        <v>42273599</v>
      </c>
      <c r="E123" s="80">
        <v>39728</v>
      </c>
      <c r="F123" s="80">
        <v>42233872</v>
      </c>
      <c r="G123" s="80">
        <v>42273599</v>
      </c>
      <c r="H123" s="80" t="s">
        <v>439</v>
      </c>
      <c r="I123" s="80" t="s">
        <v>545</v>
      </c>
      <c r="J123" s="80" t="s">
        <v>546</v>
      </c>
      <c r="K123" s="80">
        <v>4</v>
      </c>
      <c r="L123" s="80">
        <v>3.7900000000000003E-2</v>
      </c>
    </row>
    <row r="124" spans="1:12" ht="15.75" customHeight="1">
      <c r="A124" s="80" t="s">
        <v>23</v>
      </c>
      <c r="B124" s="80" t="s">
        <v>447</v>
      </c>
      <c r="C124" s="80">
        <v>42321112</v>
      </c>
      <c r="D124" s="80">
        <v>42416141</v>
      </c>
      <c r="E124" s="80">
        <v>95030</v>
      </c>
      <c r="F124" s="80">
        <v>42321112</v>
      </c>
      <c r="G124" s="80">
        <v>42416141</v>
      </c>
      <c r="H124" s="80" t="s">
        <v>439</v>
      </c>
      <c r="I124" s="80" t="s">
        <v>545</v>
      </c>
      <c r="J124" s="80" t="s">
        <v>546</v>
      </c>
      <c r="K124" s="80">
        <v>3</v>
      </c>
      <c r="L124" s="80">
        <v>6.8999999999999999E-3</v>
      </c>
    </row>
    <row r="125" spans="1:12" ht="15.75" customHeight="1">
      <c r="A125" s="80" t="s">
        <v>23</v>
      </c>
      <c r="B125" s="80" t="s">
        <v>447</v>
      </c>
      <c r="C125" s="80">
        <v>42420194</v>
      </c>
      <c r="D125" s="80">
        <v>42574060</v>
      </c>
      <c r="E125" s="80">
        <v>153867</v>
      </c>
      <c r="F125" s="80">
        <v>42420194</v>
      </c>
      <c r="G125" s="80">
        <v>42574060</v>
      </c>
      <c r="H125" s="80" t="s">
        <v>439</v>
      </c>
      <c r="I125" s="80" t="s">
        <v>545</v>
      </c>
      <c r="J125" s="80" t="s">
        <v>546</v>
      </c>
      <c r="K125" s="80">
        <v>0</v>
      </c>
      <c r="L125" s="80">
        <v>6.1999999999999998E-3</v>
      </c>
    </row>
    <row r="126" spans="1:12" ht="15.75" customHeight="1">
      <c r="A126" s="80" t="s">
        <v>23</v>
      </c>
      <c r="B126" s="80" t="s">
        <v>448</v>
      </c>
      <c r="C126" s="80">
        <v>38942612</v>
      </c>
      <c r="D126" s="80">
        <v>38966688</v>
      </c>
      <c r="E126" s="80">
        <v>24077</v>
      </c>
      <c r="F126" s="80">
        <v>38942612</v>
      </c>
      <c r="G126" s="80">
        <v>38966688</v>
      </c>
      <c r="H126" s="80" t="s">
        <v>439</v>
      </c>
      <c r="I126" s="80" t="s">
        <v>545</v>
      </c>
      <c r="J126" s="80" t="s">
        <v>546</v>
      </c>
      <c r="K126" s="80">
        <v>4</v>
      </c>
      <c r="L126" s="80">
        <v>6.3100000000000003E-2</v>
      </c>
    </row>
    <row r="127" spans="1:12" ht="15.75" customHeight="1">
      <c r="A127" s="80" t="s">
        <v>23</v>
      </c>
      <c r="B127" s="80" t="s">
        <v>450</v>
      </c>
      <c r="C127" s="80">
        <v>10000</v>
      </c>
      <c r="D127" s="80">
        <v>76659</v>
      </c>
      <c r="E127" s="80">
        <v>66660</v>
      </c>
      <c r="F127" s="80">
        <v>10000</v>
      </c>
      <c r="G127" s="80">
        <v>76659</v>
      </c>
      <c r="H127" s="80" t="s">
        <v>439</v>
      </c>
      <c r="I127" s="80" t="s">
        <v>545</v>
      </c>
      <c r="J127" s="80" t="s">
        <v>546</v>
      </c>
      <c r="K127" s="80">
        <v>4</v>
      </c>
      <c r="L127" s="80">
        <v>4.8899999999999999E-2</v>
      </c>
    </row>
    <row r="128" spans="1:12" ht="15.75" customHeight="1">
      <c r="A128" s="80" t="s">
        <v>23</v>
      </c>
      <c r="B128" s="80" t="s">
        <v>450</v>
      </c>
      <c r="C128" s="80">
        <v>131294575</v>
      </c>
      <c r="D128" s="80">
        <v>131312923</v>
      </c>
      <c r="E128" s="80">
        <v>18349</v>
      </c>
      <c r="F128" s="80">
        <v>131294575</v>
      </c>
      <c r="G128" s="80">
        <v>131312923</v>
      </c>
      <c r="H128" s="80" t="s">
        <v>439</v>
      </c>
      <c r="I128" s="80" t="s">
        <v>545</v>
      </c>
      <c r="J128" s="80" t="s">
        <v>546</v>
      </c>
      <c r="K128" s="80">
        <v>3</v>
      </c>
      <c r="L128" s="80">
        <v>0.12509999999999999</v>
      </c>
    </row>
    <row r="129" spans="1:12" ht="15.75" customHeight="1">
      <c r="A129" s="80" t="s">
        <v>23</v>
      </c>
      <c r="B129" s="80" t="s">
        <v>453</v>
      </c>
      <c r="C129" s="80">
        <v>21077238</v>
      </c>
      <c r="D129" s="80">
        <v>21685069</v>
      </c>
      <c r="E129" s="80">
        <v>607832</v>
      </c>
      <c r="F129" s="80">
        <v>21077238</v>
      </c>
      <c r="G129" s="80">
        <v>21685069</v>
      </c>
      <c r="H129" s="80" t="s">
        <v>439</v>
      </c>
      <c r="I129" s="80" t="s">
        <v>545</v>
      </c>
      <c r="J129" s="80" t="s">
        <v>546</v>
      </c>
      <c r="K129" s="80">
        <v>3</v>
      </c>
      <c r="L129" s="80">
        <v>4.8099999999999997E-2</v>
      </c>
    </row>
    <row r="130" spans="1:12" ht="15.75" customHeight="1">
      <c r="A130" s="80" t="s">
        <v>23</v>
      </c>
      <c r="B130" s="80" t="s">
        <v>454</v>
      </c>
      <c r="C130" s="80">
        <v>70121788</v>
      </c>
      <c r="D130" s="80">
        <v>70166477</v>
      </c>
      <c r="E130" s="80">
        <v>44690</v>
      </c>
      <c r="F130" s="80">
        <v>70121788</v>
      </c>
      <c r="G130" s="80">
        <v>70166477</v>
      </c>
      <c r="H130" s="80" t="s">
        <v>439</v>
      </c>
      <c r="I130" s="80" t="s">
        <v>545</v>
      </c>
      <c r="J130" s="80" t="s">
        <v>546</v>
      </c>
      <c r="K130" s="80">
        <v>3</v>
      </c>
      <c r="L130" s="80">
        <v>6.0600000000000001E-2</v>
      </c>
    </row>
    <row r="131" spans="1:12" ht="15.75" customHeight="1">
      <c r="A131" s="80" t="s">
        <v>23</v>
      </c>
      <c r="B131" s="80" t="s">
        <v>455</v>
      </c>
      <c r="C131" s="80">
        <v>16754544</v>
      </c>
      <c r="D131" s="80">
        <v>16845398</v>
      </c>
      <c r="E131" s="80">
        <v>90855</v>
      </c>
      <c r="F131" s="80">
        <v>16754544</v>
      </c>
      <c r="G131" s="80">
        <v>16845398</v>
      </c>
      <c r="H131" s="80" t="s">
        <v>439</v>
      </c>
      <c r="I131" s="80" t="s">
        <v>545</v>
      </c>
      <c r="J131" s="80" t="s">
        <v>546</v>
      </c>
      <c r="K131" s="80">
        <v>3</v>
      </c>
      <c r="L131" s="80">
        <v>1.2800000000000001E-2</v>
      </c>
    </row>
    <row r="132" spans="1:12" ht="15.75" customHeight="1">
      <c r="A132" s="80" t="s">
        <v>23</v>
      </c>
      <c r="B132" s="80" t="s">
        <v>455</v>
      </c>
      <c r="C132" s="80">
        <v>21649035</v>
      </c>
      <c r="D132" s="80">
        <v>21678194</v>
      </c>
      <c r="E132" s="80">
        <v>29160</v>
      </c>
      <c r="F132" s="80">
        <v>21649035</v>
      </c>
      <c r="G132" s="80">
        <v>21678194</v>
      </c>
      <c r="H132" s="80" t="s">
        <v>439</v>
      </c>
      <c r="I132" s="80" t="s">
        <v>545</v>
      </c>
      <c r="J132" s="80" t="s">
        <v>546</v>
      </c>
      <c r="K132" s="80">
        <v>6</v>
      </c>
      <c r="L132" s="80">
        <v>4.7199999999999999E-2</v>
      </c>
    </row>
    <row r="133" spans="1:12" ht="15.75" customHeight="1">
      <c r="A133" s="80" t="s">
        <v>23</v>
      </c>
      <c r="B133" s="80" t="s">
        <v>455</v>
      </c>
      <c r="C133" s="80">
        <v>22125930</v>
      </c>
      <c r="D133" s="80">
        <v>22158426</v>
      </c>
      <c r="E133" s="80">
        <v>32497</v>
      </c>
      <c r="F133" s="80">
        <v>22125930</v>
      </c>
      <c r="G133" s="80">
        <v>22158426</v>
      </c>
      <c r="H133" s="80" t="s">
        <v>439</v>
      </c>
      <c r="I133" s="80" t="s">
        <v>545</v>
      </c>
      <c r="J133" s="80" t="s">
        <v>546</v>
      </c>
      <c r="K133" s="80">
        <v>7</v>
      </c>
      <c r="L133" s="80">
        <v>1.41E-2</v>
      </c>
    </row>
    <row r="134" spans="1:12" ht="15.75" customHeight="1">
      <c r="A134" s="80" t="s">
        <v>23</v>
      </c>
      <c r="B134" s="80" t="s">
        <v>458</v>
      </c>
      <c r="C134" s="80">
        <v>30381284</v>
      </c>
      <c r="D134" s="80">
        <v>30425082</v>
      </c>
      <c r="E134" s="80">
        <v>43799</v>
      </c>
      <c r="F134" s="80">
        <v>30381284</v>
      </c>
      <c r="G134" s="80">
        <v>30425082</v>
      </c>
      <c r="H134" s="80" t="s">
        <v>440</v>
      </c>
      <c r="I134" s="80" t="s">
        <v>545</v>
      </c>
      <c r="J134" s="80" t="s">
        <v>546</v>
      </c>
      <c r="K134" s="80">
        <v>4</v>
      </c>
      <c r="L134" s="80">
        <v>7.1300000000000002E-2</v>
      </c>
    </row>
    <row r="135" spans="1:12" ht="15.75" customHeight="1">
      <c r="A135" s="80" t="s">
        <v>23</v>
      </c>
      <c r="B135" s="80" t="s">
        <v>459</v>
      </c>
      <c r="C135" s="80">
        <v>6364078</v>
      </c>
      <c r="D135" s="80">
        <v>6376932</v>
      </c>
      <c r="E135" s="80">
        <v>12855</v>
      </c>
      <c r="F135" s="80">
        <v>6364078</v>
      </c>
      <c r="G135" s="80">
        <v>6376932</v>
      </c>
      <c r="H135" s="80" t="s">
        <v>439</v>
      </c>
      <c r="I135" s="80" t="s">
        <v>545</v>
      </c>
      <c r="J135" s="80" t="s">
        <v>546</v>
      </c>
      <c r="K135" s="80">
        <v>5</v>
      </c>
      <c r="L135" s="80">
        <v>0.13919999999999999</v>
      </c>
    </row>
    <row r="136" spans="1:12" ht="15.75" customHeight="1">
      <c r="A136" s="80" t="s">
        <v>25</v>
      </c>
      <c r="B136" s="80" t="s">
        <v>438</v>
      </c>
      <c r="C136" s="80">
        <v>16549762</v>
      </c>
      <c r="D136" s="80">
        <v>16951955</v>
      </c>
      <c r="E136" s="80">
        <v>402194</v>
      </c>
      <c r="F136" s="80">
        <v>16619297</v>
      </c>
      <c r="G136" s="80">
        <v>16948282</v>
      </c>
      <c r="H136" s="80" t="s">
        <v>439</v>
      </c>
      <c r="I136" s="80" t="s">
        <v>593</v>
      </c>
      <c r="J136" s="80" t="s">
        <v>571</v>
      </c>
      <c r="K136" s="80">
        <v>4</v>
      </c>
      <c r="L136" s="80">
        <v>2.1700000000000001E-2</v>
      </c>
    </row>
    <row r="137" spans="1:12" ht="15.75" customHeight="1">
      <c r="A137" s="80" t="s">
        <v>25</v>
      </c>
      <c r="B137" s="80" t="s">
        <v>438</v>
      </c>
      <c r="C137" s="80">
        <v>143260028</v>
      </c>
      <c r="D137" s="80">
        <v>143530288</v>
      </c>
      <c r="E137" s="80">
        <v>270261</v>
      </c>
      <c r="F137" s="80">
        <v>143260028</v>
      </c>
      <c r="G137" s="80">
        <v>143530288</v>
      </c>
      <c r="H137" s="80" t="s">
        <v>439</v>
      </c>
      <c r="I137" s="80" t="s">
        <v>545</v>
      </c>
      <c r="J137" s="80" t="s">
        <v>546</v>
      </c>
      <c r="K137" s="80">
        <v>7</v>
      </c>
      <c r="L137" s="80">
        <v>0.1208</v>
      </c>
    </row>
    <row r="138" spans="1:12" ht="15.75" customHeight="1">
      <c r="A138" s="80" t="s">
        <v>25</v>
      </c>
      <c r="B138" s="80" t="s">
        <v>438</v>
      </c>
      <c r="C138" s="80">
        <v>207117466</v>
      </c>
      <c r="D138" s="80">
        <v>207121056</v>
      </c>
      <c r="E138" s="80">
        <v>3591</v>
      </c>
      <c r="F138" s="80">
        <v>207117466</v>
      </c>
      <c r="G138" s="80">
        <v>207121056</v>
      </c>
      <c r="H138" s="80" t="s">
        <v>439</v>
      </c>
      <c r="I138" s="80" t="s">
        <v>557</v>
      </c>
      <c r="J138" s="80" t="s">
        <v>558</v>
      </c>
      <c r="K138" s="80" t="s">
        <v>201</v>
      </c>
      <c r="L138" s="80">
        <v>4.2099999999999999E-2</v>
      </c>
    </row>
    <row r="139" spans="1:12" ht="15.75" customHeight="1">
      <c r="A139" s="80" t="s">
        <v>25</v>
      </c>
      <c r="B139" s="80" t="s">
        <v>441</v>
      </c>
      <c r="C139" s="80">
        <v>88773367</v>
      </c>
      <c r="D139" s="80">
        <v>88780091</v>
      </c>
      <c r="E139" s="80">
        <v>6725</v>
      </c>
      <c r="F139" s="80">
        <v>88773367</v>
      </c>
      <c r="G139" s="80">
        <v>88780091</v>
      </c>
      <c r="H139" s="80" t="s">
        <v>439</v>
      </c>
      <c r="I139" s="80" t="s">
        <v>545</v>
      </c>
      <c r="J139" s="80" t="s">
        <v>546</v>
      </c>
      <c r="K139" s="80">
        <v>4</v>
      </c>
      <c r="L139" s="80">
        <v>0</v>
      </c>
    </row>
    <row r="140" spans="1:12" ht="15.75" customHeight="1">
      <c r="A140" s="80" t="s">
        <v>25</v>
      </c>
      <c r="B140" s="80" t="s">
        <v>441</v>
      </c>
      <c r="C140" s="80">
        <v>90326160</v>
      </c>
      <c r="D140" s="80">
        <v>91608532</v>
      </c>
      <c r="E140" s="80">
        <v>1282373</v>
      </c>
      <c r="F140" s="80">
        <v>91402511</v>
      </c>
      <c r="G140" s="80">
        <v>91478418</v>
      </c>
      <c r="H140" s="80" t="s">
        <v>439</v>
      </c>
      <c r="I140" s="80" t="s">
        <v>562</v>
      </c>
      <c r="J140" s="80" t="s">
        <v>563</v>
      </c>
      <c r="K140" s="80">
        <v>5</v>
      </c>
      <c r="L140" s="80">
        <v>7.0000000000000007E-2</v>
      </c>
    </row>
    <row r="141" spans="1:12" ht="15.75" customHeight="1">
      <c r="A141" s="80" t="s">
        <v>25</v>
      </c>
      <c r="B141" s="80" t="s">
        <v>441</v>
      </c>
      <c r="C141" s="80">
        <v>94189553</v>
      </c>
      <c r="D141" s="80">
        <v>94292414</v>
      </c>
      <c r="E141" s="80">
        <v>102862</v>
      </c>
      <c r="F141" s="80">
        <v>94189553</v>
      </c>
      <c r="G141" s="80">
        <v>94292414</v>
      </c>
      <c r="H141" s="80" t="s">
        <v>439</v>
      </c>
      <c r="I141" s="80" t="s">
        <v>545</v>
      </c>
      <c r="J141" s="80" t="s">
        <v>546</v>
      </c>
      <c r="K141" s="80">
        <v>4</v>
      </c>
      <c r="L141" s="80">
        <v>6.6500000000000004E-2</v>
      </c>
    </row>
    <row r="142" spans="1:12" ht="15.75" customHeight="1">
      <c r="A142" s="80" t="s">
        <v>25</v>
      </c>
      <c r="B142" s="80" t="s">
        <v>442</v>
      </c>
      <c r="C142" s="80">
        <v>75662604</v>
      </c>
      <c r="D142" s="80">
        <v>75708229</v>
      </c>
      <c r="E142" s="80">
        <v>45626</v>
      </c>
      <c r="F142" s="80">
        <v>75662604</v>
      </c>
      <c r="G142" s="80">
        <v>75708229</v>
      </c>
      <c r="H142" s="80" t="s">
        <v>439</v>
      </c>
      <c r="I142" s="80" t="s">
        <v>545</v>
      </c>
      <c r="J142" s="80" t="s">
        <v>546</v>
      </c>
      <c r="K142" s="80">
        <v>7</v>
      </c>
      <c r="L142" s="80">
        <v>1.9E-2</v>
      </c>
    </row>
    <row r="143" spans="1:12" ht="15.75" customHeight="1">
      <c r="A143" s="80" t="s">
        <v>25</v>
      </c>
      <c r="B143" s="80" t="s">
        <v>347</v>
      </c>
      <c r="C143" s="80">
        <v>1000</v>
      </c>
      <c r="D143" s="80">
        <v>68333</v>
      </c>
      <c r="E143" s="80">
        <v>67334</v>
      </c>
      <c r="F143" s="80">
        <v>1000</v>
      </c>
      <c r="G143" s="80">
        <v>68333</v>
      </c>
      <c r="H143" s="80" t="s">
        <v>439</v>
      </c>
      <c r="I143" s="80" t="s">
        <v>545</v>
      </c>
      <c r="J143" s="80" t="s">
        <v>546</v>
      </c>
      <c r="K143" s="80">
        <v>6</v>
      </c>
      <c r="L143" s="80">
        <v>3.15E-2</v>
      </c>
    </row>
    <row r="144" spans="1:12" ht="15.75" customHeight="1">
      <c r="A144" s="80" t="s">
        <v>25</v>
      </c>
      <c r="B144" s="80" t="s">
        <v>347</v>
      </c>
      <c r="C144" s="80">
        <v>49199875</v>
      </c>
      <c r="D144" s="80">
        <v>49273459</v>
      </c>
      <c r="E144" s="80">
        <v>73585</v>
      </c>
      <c r="F144" s="80">
        <v>49199875</v>
      </c>
      <c r="G144" s="80">
        <v>49273459</v>
      </c>
      <c r="H144" s="80" t="s">
        <v>439</v>
      </c>
      <c r="I144" s="80" t="s">
        <v>545</v>
      </c>
      <c r="J144" s="80" t="s">
        <v>546</v>
      </c>
      <c r="K144" s="80">
        <v>5</v>
      </c>
      <c r="L144" s="80">
        <v>3.9699999999999999E-2</v>
      </c>
    </row>
    <row r="145" spans="1:12" ht="15.75" customHeight="1">
      <c r="A145" s="80" t="s">
        <v>25</v>
      </c>
      <c r="B145" s="80" t="s">
        <v>445</v>
      </c>
      <c r="C145" s="80">
        <v>10000</v>
      </c>
      <c r="D145" s="80">
        <v>80536</v>
      </c>
      <c r="E145" s="80">
        <v>70537</v>
      </c>
      <c r="F145" s="80">
        <v>10000</v>
      </c>
      <c r="G145" s="80">
        <v>80536</v>
      </c>
      <c r="H145" s="80" t="s">
        <v>439</v>
      </c>
      <c r="I145" s="80" t="s">
        <v>545</v>
      </c>
      <c r="J145" s="80" t="s">
        <v>546</v>
      </c>
      <c r="K145" s="80">
        <v>3</v>
      </c>
      <c r="L145" s="80">
        <v>5.0799999999999998E-2</v>
      </c>
    </row>
    <row r="146" spans="1:12" ht="15.75" customHeight="1">
      <c r="A146" s="80" t="s">
        <v>25</v>
      </c>
      <c r="B146" s="80" t="s">
        <v>445</v>
      </c>
      <c r="C146" s="80">
        <v>60881137</v>
      </c>
      <c r="D146" s="80">
        <v>61282510</v>
      </c>
      <c r="E146" s="80">
        <v>401374</v>
      </c>
      <c r="F146" s="80">
        <v>60881137</v>
      </c>
      <c r="G146" s="80">
        <v>61282510</v>
      </c>
      <c r="H146" s="80" t="s">
        <v>439</v>
      </c>
      <c r="I146" s="80" t="s">
        <v>545</v>
      </c>
      <c r="J146" s="80" t="s">
        <v>546</v>
      </c>
      <c r="K146" s="80">
        <v>4</v>
      </c>
      <c r="L146" s="80">
        <v>0.70240000000000002</v>
      </c>
    </row>
    <row r="147" spans="1:12" ht="15.75" customHeight="1">
      <c r="A147" s="80" t="s">
        <v>25</v>
      </c>
      <c r="B147" s="80" t="s">
        <v>445</v>
      </c>
      <c r="C147" s="80">
        <v>62408577</v>
      </c>
      <c r="D147" s="80">
        <v>62456778</v>
      </c>
      <c r="E147" s="80">
        <v>48202</v>
      </c>
      <c r="F147" s="80">
        <v>62408577</v>
      </c>
      <c r="G147" s="80">
        <v>62456778</v>
      </c>
      <c r="H147" s="80" t="s">
        <v>439</v>
      </c>
      <c r="I147" s="80" t="s">
        <v>545</v>
      </c>
      <c r="J147" s="80" t="s">
        <v>546</v>
      </c>
      <c r="K147" s="80">
        <v>3</v>
      </c>
      <c r="L147" s="80">
        <v>0.41820000000000002</v>
      </c>
    </row>
    <row r="148" spans="1:12" ht="15.75" customHeight="1">
      <c r="A148" s="80" t="s">
        <v>25</v>
      </c>
      <c r="B148" s="80" t="s">
        <v>445</v>
      </c>
      <c r="C148" s="80">
        <v>152376994</v>
      </c>
      <c r="D148" s="80">
        <v>152404346</v>
      </c>
      <c r="E148" s="80">
        <v>27353</v>
      </c>
      <c r="F148" s="80">
        <v>152376994</v>
      </c>
      <c r="G148" s="80">
        <v>152404346</v>
      </c>
      <c r="H148" s="80" t="s">
        <v>439</v>
      </c>
      <c r="I148" s="80" t="s">
        <v>545</v>
      </c>
      <c r="J148" s="80" t="s">
        <v>546</v>
      </c>
      <c r="K148" s="80">
        <v>4</v>
      </c>
      <c r="L148" s="80">
        <v>2.7799999999999998E-2</v>
      </c>
    </row>
    <row r="149" spans="1:12" ht="15.75" customHeight="1">
      <c r="A149" s="80" t="s">
        <v>25</v>
      </c>
      <c r="B149" s="80" t="s">
        <v>446</v>
      </c>
      <c r="C149" s="80">
        <v>12112922</v>
      </c>
      <c r="D149" s="80">
        <v>12157552</v>
      </c>
      <c r="E149" s="80">
        <v>44631</v>
      </c>
      <c r="F149" s="80">
        <v>12112922</v>
      </c>
      <c r="G149" s="80">
        <v>12157552</v>
      </c>
      <c r="H149" s="80" t="s">
        <v>439</v>
      </c>
      <c r="I149" s="80" t="s">
        <v>545</v>
      </c>
      <c r="J149" s="80" t="s">
        <v>546</v>
      </c>
      <c r="K149" s="80">
        <v>3</v>
      </c>
      <c r="L149" s="80">
        <v>9.1000000000000004E-3</v>
      </c>
    </row>
    <row r="150" spans="1:12" ht="15.75" customHeight="1">
      <c r="A150" s="80" t="s">
        <v>25</v>
      </c>
      <c r="B150" s="80" t="s">
        <v>446</v>
      </c>
      <c r="C150" s="80">
        <v>12433930</v>
      </c>
      <c r="D150" s="80">
        <v>12602620</v>
      </c>
      <c r="E150" s="80">
        <v>168691</v>
      </c>
      <c r="F150" s="80">
        <v>12433930</v>
      </c>
      <c r="G150" s="80">
        <v>12602620</v>
      </c>
      <c r="H150" s="80" t="s">
        <v>439</v>
      </c>
      <c r="I150" s="80" t="s">
        <v>545</v>
      </c>
      <c r="J150" s="80" t="s">
        <v>546</v>
      </c>
      <c r="K150" s="80">
        <v>4</v>
      </c>
      <c r="L150" s="80">
        <v>2.6700000000000002E-2</v>
      </c>
    </row>
    <row r="151" spans="1:12" ht="15.75" customHeight="1">
      <c r="A151" s="80" t="s">
        <v>25</v>
      </c>
      <c r="B151" s="80" t="s">
        <v>447</v>
      </c>
      <c r="C151" s="80">
        <v>38967861</v>
      </c>
      <c r="D151" s="80">
        <v>39112281</v>
      </c>
      <c r="E151" s="80">
        <v>144421</v>
      </c>
      <c r="F151" s="80">
        <v>38967861</v>
      </c>
      <c r="G151" s="80">
        <v>39112281</v>
      </c>
      <c r="H151" s="80" t="s">
        <v>439</v>
      </c>
      <c r="I151" s="80" t="s">
        <v>545</v>
      </c>
      <c r="J151" s="80" t="s">
        <v>546</v>
      </c>
      <c r="K151" s="80">
        <v>4</v>
      </c>
      <c r="L151" s="80">
        <v>1.3100000000000001E-2</v>
      </c>
    </row>
    <row r="152" spans="1:12" ht="15.75" customHeight="1">
      <c r="A152" s="80" t="s">
        <v>25</v>
      </c>
      <c r="B152" s="80" t="s">
        <v>447</v>
      </c>
      <c r="C152" s="80">
        <v>40868525</v>
      </c>
      <c r="D152" s="80">
        <v>41128923</v>
      </c>
      <c r="E152" s="80">
        <v>260399</v>
      </c>
      <c r="F152" s="80">
        <v>40868525</v>
      </c>
      <c r="G152" s="80">
        <v>41128923</v>
      </c>
      <c r="H152" s="80" t="s">
        <v>439</v>
      </c>
      <c r="I152" s="80" t="s">
        <v>545</v>
      </c>
      <c r="J152" s="80" t="s">
        <v>546</v>
      </c>
      <c r="K152" s="80">
        <v>5</v>
      </c>
      <c r="L152" s="80">
        <v>0.21920000000000001</v>
      </c>
    </row>
    <row r="153" spans="1:12" ht="15.75" customHeight="1">
      <c r="A153" s="80" t="s">
        <v>25</v>
      </c>
      <c r="B153" s="80" t="s">
        <v>447</v>
      </c>
      <c r="C153" s="80">
        <v>42233872</v>
      </c>
      <c r="D153" s="80">
        <v>42273599</v>
      </c>
      <c r="E153" s="80">
        <v>39728</v>
      </c>
      <c r="F153" s="80">
        <v>42233872</v>
      </c>
      <c r="G153" s="80">
        <v>42273599</v>
      </c>
      <c r="H153" s="80" t="s">
        <v>439</v>
      </c>
      <c r="I153" s="80" t="s">
        <v>545</v>
      </c>
      <c r="J153" s="80" t="s">
        <v>546</v>
      </c>
      <c r="K153" s="80">
        <v>4</v>
      </c>
      <c r="L153" s="80">
        <v>3.7900000000000003E-2</v>
      </c>
    </row>
    <row r="154" spans="1:12" ht="15.75" customHeight="1">
      <c r="A154" s="80" t="s">
        <v>25</v>
      </c>
      <c r="B154" s="80" t="s">
        <v>447</v>
      </c>
      <c r="C154" s="80">
        <v>42321112</v>
      </c>
      <c r="D154" s="80">
        <v>42416141</v>
      </c>
      <c r="E154" s="80">
        <v>95030</v>
      </c>
      <c r="F154" s="80">
        <v>42321112</v>
      </c>
      <c r="G154" s="80">
        <v>42416141</v>
      </c>
      <c r="H154" s="80" t="s">
        <v>439</v>
      </c>
      <c r="I154" s="80" t="s">
        <v>545</v>
      </c>
      <c r="J154" s="80" t="s">
        <v>546</v>
      </c>
      <c r="K154" s="80">
        <v>3</v>
      </c>
      <c r="L154" s="80">
        <v>6.8999999999999999E-3</v>
      </c>
    </row>
    <row r="155" spans="1:12" ht="15.75" customHeight="1">
      <c r="A155" s="80" t="s">
        <v>25</v>
      </c>
      <c r="B155" s="80" t="s">
        <v>447</v>
      </c>
      <c r="C155" s="80">
        <v>42420194</v>
      </c>
      <c r="D155" s="80">
        <v>42574060</v>
      </c>
      <c r="E155" s="80">
        <v>153867</v>
      </c>
      <c r="F155" s="80">
        <v>42420194</v>
      </c>
      <c r="G155" s="80">
        <v>42574060</v>
      </c>
      <c r="H155" s="80" t="s">
        <v>439</v>
      </c>
      <c r="I155" s="80" t="s">
        <v>545</v>
      </c>
      <c r="J155" s="80" t="s">
        <v>546</v>
      </c>
      <c r="K155" s="80">
        <v>3</v>
      </c>
      <c r="L155" s="80">
        <v>6.1999999999999998E-3</v>
      </c>
    </row>
    <row r="156" spans="1:12" ht="15.75" customHeight="1">
      <c r="A156" s="80" t="s">
        <v>25</v>
      </c>
      <c r="B156" s="80" t="s">
        <v>448</v>
      </c>
      <c r="C156" s="80">
        <v>38942612</v>
      </c>
      <c r="D156" s="80">
        <v>38966688</v>
      </c>
      <c r="E156" s="80">
        <v>24077</v>
      </c>
      <c r="F156" s="80">
        <v>38942612</v>
      </c>
      <c r="G156" s="80">
        <v>38966688</v>
      </c>
      <c r="H156" s="80" t="s">
        <v>439</v>
      </c>
      <c r="I156" s="80" t="s">
        <v>545</v>
      </c>
      <c r="J156" s="80" t="s">
        <v>546</v>
      </c>
      <c r="K156" s="80">
        <v>4</v>
      </c>
      <c r="L156" s="80">
        <v>6.3100000000000003E-2</v>
      </c>
    </row>
    <row r="157" spans="1:12" ht="15.75" customHeight="1">
      <c r="A157" s="80" t="s">
        <v>25</v>
      </c>
      <c r="B157" s="80" t="s">
        <v>448</v>
      </c>
      <c r="C157" s="80">
        <v>103196947</v>
      </c>
      <c r="D157" s="80">
        <v>103206143</v>
      </c>
      <c r="E157" s="80">
        <v>9197</v>
      </c>
      <c r="F157" s="80">
        <v>103196949</v>
      </c>
      <c r="G157" s="80">
        <v>103206000</v>
      </c>
      <c r="H157" s="80" t="s">
        <v>439</v>
      </c>
      <c r="I157" s="80" t="s">
        <v>1223</v>
      </c>
      <c r="J157" s="80" t="s">
        <v>556</v>
      </c>
      <c r="K157" s="80">
        <v>3</v>
      </c>
      <c r="L157" s="80">
        <v>1.3299999999999999E-2</v>
      </c>
    </row>
    <row r="158" spans="1:12" ht="15.75" customHeight="1">
      <c r="A158" s="80" t="s">
        <v>25</v>
      </c>
      <c r="B158" s="80" t="s">
        <v>450</v>
      </c>
      <c r="C158" s="80">
        <v>10000</v>
      </c>
      <c r="D158" s="80">
        <v>76659</v>
      </c>
      <c r="E158" s="80">
        <v>66660</v>
      </c>
      <c r="F158" s="80">
        <v>10000</v>
      </c>
      <c r="G158" s="80">
        <v>76659</v>
      </c>
      <c r="H158" s="80" t="s">
        <v>439</v>
      </c>
      <c r="I158" s="80" t="s">
        <v>545</v>
      </c>
      <c r="J158" s="80" t="s">
        <v>546</v>
      </c>
      <c r="K158" s="80">
        <v>4</v>
      </c>
      <c r="L158" s="80">
        <v>4.8899999999999999E-2</v>
      </c>
    </row>
    <row r="159" spans="1:12" ht="15.75" customHeight="1">
      <c r="A159" s="80" t="s">
        <v>25</v>
      </c>
      <c r="B159" s="80" t="s">
        <v>450</v>
      </c>
      <c r="C159" s="80">
        <v>131294575</v>
      </c>
      <c r="D159" s="80">
        <v>131312923</v>
      </c>
      <c r="E159" s="80">
        <v>18349</v>
      </c>
      <c r="F159" s="80">
        <v>131294575</v>
      </c>
      <c r="G159" s="80">
        <v>131312923</v>
      </c>
      <c r="H159" s="80" t="s">
        <v>439</v>
      </c>
      <c r="I159" s="80" t="s">
        <v>545</v>
      </c>
      <c r="J159" s="80" t="s">
        <v>546</v>
      </c>
      <c r="K159" s="80">
        <v>3</v>
      </c>
      <c r="L159" s="80">
        <v>0.12509999999999999</v>
      </c>
    </row>
    <row r="160" spans="1:12" ht="15.75" customHeight="1">
      <c r="A160" s="80" t="s">
        <v>25</v>
      </c>
      <c r="B160" s="80" t="s">
        <v>452</v>
      </c>
      <c r="C160" s="80">
        <v>19663449</v>
      </c>
      <c r="D160" s="80">
        <v>19955079</v>
      </c>
      <c r="E160" s="80">
        <v>291631</v>
      </c>
      <c r="F160" s="80">
        <v>19663449</v>
      </c>
      <c r="G160" s="80">
        <v>19950471</v>
      </c>
      <c r="H160" s="80" t="s">
        <v>439</v>
      </c>
      <c r="I160" s="80" t="s">
        <v>561</v>
      </c>
      <c r="J160" s="80" t="s">
        <v>563</v>
      </c>
      <c r="K160" s="80">
        <v>4</v>
      </c>
      <c r="L160" s="80">
        <v>1.8100000000000002E-2</v>
      </c>
    </row>
    <row r="161" spans="1:12" ht="15.75" customHeight="1">
      <c r="A161" s="80" t="s">
        <v>25</v>
      </c>
      <c r="B161" s="80" t="s">
        <v>453</v>
      </c>
      <c r="C161" s="80">
        <v>21077238</v>
      </c>
      <c r="D161" s="80">
        <v>21685069</v>
      </c>
      <c r="E161" s="80">
        <v>607832</v>
      </c>
      <c r="F161" s="80">
        <v>21077238</v>
      </c>
      <c r="G161" s="80">
        <v>21685069</v>
      </c>
      <c r="H161" s="80" t="s">
        <v>439</v>
      </c>
      <c r="I161" s="80" t="s">
        <v>545</v>
      </c>
      <c r="J161" s="80" t="s">
        <v>546</v>
      </c>
      <c r="K161" s="80">
        <v>4</v>
      </c>
      <c r="L161" s="80">
        <v>4.8099999999999997E-2</v>
      </c>
    </row>
    <row r="162" spans="1:12" ht="15.75" customHeight="1">
      <c r="A162" s="80" t="s">
        <v>25</v>
      </c>
      <c r="B162" s="80" t="s">
        <v>455</v>
      </c>
      <c r="C162" s="80">
        <v>21649035</v>
      </c>
      <c r="D162" s="80">
        <v>21678194</v>
      </c>
      <c r="E162" s="80">
        <v>29160</v>
      </c>
      <c r="F162" s="80">
        <v>21649035</v>
      </c>
      <c r="G162" s="80">
        <v>21678194</v>
      </c>
      <c r="H162" s="80" t="s">
        <v>439</v>
      </c>
      <c r="I162" s="80" t="s">
        <v>545</v>
      </c>
      <c r="J162" s="80" t="s">
        <v>546</v>
      </c>
      <c r="K162" s="80">
        <v>5</v>
      </c>
      <c r="L162" s="80">
        <v>4.7199999999999999E-2</v>
      </c>
    </row>
    <row r="163" spans="1:12" ht="15.75" customHeight="1">
      <c r="A163" s="80" t="s">
        <v>25</v>
      </c>
      <c r="B163" s="80" t="s">
        <v>455</v>
      </c>
      <c r="C163" s="80">
        <v>22125930</v>
      </c>
      <c r="D163" s="80">
        <v>22158426</v>
      </c>
      <c r="E163" s="80">
        <v>32497</v>
      </c>
      <c r="F163" s="80">
        <v>22125930</v>
      </c>
      <c r="G163" s="80">
        <v>22158426</v>
      </c>
      <c r="H163" s="80" t="s">
        <v>439</v>
      </c>
      <c r="I163" s="80" t="s">
        <v>545</v>
      </c>
      <c r="J163" s="80" t="s">
        <v>546</v>
      </c>
      <c r="K163" s="80">
        <v>6</v>
      </c>
      <c r="L163" s="80">
        <v>1.41E-2</v>
      </c>
    </row>
    <row r="164" spans="1:12" ht="15.75" customHeight="1">
      <c r="A164" s="80" t="s">
        <v>25</v>
      </c>
      <c r="B164" s="80" t="s">
        <v>458</v>
      </c>
      <c r="C164" s="80">
        <v>30381284</v>
      </c>
      <c r="D164" s="80">
        <v>30425082</v>
      </c>
      <c r="E164" s="80">
        <v>43799</v>
      </c>
      <c r="F164" s="80">
        <v>30381284</v>
      </c>
      <c r="G164" s="80">
        <v>30425082</v>
      </c>
      <c r="H164" s="80" t="s">
        <v>439</v>
      </c>
      <c r="I164" s="80" t="s">
        <v>545</v>
      </c>
      <c r="J164" s="80" t="s">
        <v>546</v>
      </c>
      <c r="K164" s="80">
        <v>4</v>
      </c>
      <c r="L164" s="80">
        <v>7.1300000000000002E-2</v>
      </c>
    </row>
    <row r="165" spans="1:12" ht="15.75" customHeight="1">
      <c r="A165" s="80" t="s">
        <v>25</v>
      </c>
      <c r="B165" s="80" t="s">
        <v>459</v>
      </c>
      <c r="C165" s="80">
        <v>6364078</v>
      </c>
      <c r="D165" s="80">
        <v>6376932</v>
      </c>
      <c r="E165" s="80">
        <v>12855</v>
      </c>
      <c r="F165" s="80">
        <v>6364078</v>
      </c>
      <c r="G165" s="80">
        <v>6376932</v>
      </c>
      <c r="H165" s="80" t="s">
        <v>439</v>
      </c>
      <c r="I165" s="80" t="s">
        <v>545</v>
      </c>
      <c r="J165" s="80" t="s">
        <v>546</v>
      </c>
      <c r="K165" s="80">
        <v>5</v>
      </c>
      <c r="L165" s="80">
        <v>0.13919999999999999</v>
      </c>
    </row>
    <row r="166" spans="1:12" ht="15.75" customHeight="1">
      <c r="A166" s="80" t="s">
        <v>25</v>
      </c>
      <c r="B166" s="80" t="s">
        <v>495</v>
      </c>
      <c r="C166" s="80">
        <v>67415258</v>
      </c>
      <c r="D166" s="80">
        <v>67518902</v>
      </c>
      <c r="E166" s="80">
        <v>103645</v>
      </c>
      <c r="F166" s="80">
        <v>67415258</v>
      </c>
      <c r="G166" s="80">
        <v>67518902</v>
      </c>
      <c r="H166" s="80" t="s">
        <v>439</v>
      </c>
      <c r="I166" s="80" t="s">
        <v>554</v>
      </c>
      <c r="J166" s="80" t="s">
        <v>551</v>
      </c>
      <c r="K166" s="80">
        <v>3</v>
      </c>
      <c r="L166" s="80">
        <v>1.8800000000000001E-2</v>
      </c>
    </row>
    <row r="167" spans="1:12" ht="15.75" customHeight="1">
      <c r="A167" s="80" t="s">
        <v>26</v>
      </c>
      <c r="B167" s="80" t="s">
        <v>438</v>
      </c>
      <c r="C167" s="80">
        <v>16549762</v>
      </c>
      <c r="D167" s="80">
        <v>16948282</v>
      </c>
      <c r="E167" s="80">
        <v>398521</v>
      </c>
      <c r="F167" s="80">
        <v>16549762</v>
      </c>
      <c r="G167" s="80">
        <v>16948282</v>
      </c>
      <c r="H167" s="80" t="s">
        <v>439</v>
      </c>
      <c r="I167" s="80" t="s">
        <v>545</v>
      </c>
      <c r="J167" s="80" t="s">
        <v>546</v>
      </c>
      <c r="K167" s="80">
        <v>4</v>
      </c>
      <c r="L167" s="80">
        <v>1.9699999999999999E-2</v>
      </c>
    </row>
    <row r="168" spans="1:12" ht="15.75" customHeight="1">
      <c r="A168" s="80" t="s">
        <v>26</v>
      </c>
      <c r="B168" s="80" t="s">
        <v>438</v>
      </c>
      <c r="C168" s="80">
        <v>103603323</v>
      </c>
      <c r="D168" s="80">
        <v>103773686</v>
      </c>
      <c r="E168" s="80">
        <v>170364</v>
      </c>
      <c r="F168" s="80">
        <v>103648947</v>
      </c>
      <c r="G168" s="80">
        <v>103741151</v>
      </c>
      <c r="H168" s="80" t="s">
        <v>439</v>
      </c>
      <c r="I168" s="80" t="s">
        <v>572</v>
      </c>
      <c r="J168" s="80" t="s">
        <v>556</v>
      </c>
      <c r="K168" s="80">
        <v>3</v>
      </c>
      <c r="L168" s="80">
        <v>7.4999999999999997E-3</v>
      </c>
    </row>
    <row r="169" spans="1:12" ht="15.75" customHeight="1">
      <c r="A169" s="80" t="s">
        <v>26</v>
      </c>
      <c r="B169" s="80" t="s">
        <v>438</v>
      </c>
      <c r="C169" s="80">
        <v>205209502</v>
      </c>
      <c r="D169" s="80">
        <v>205209706</v>
      </c>
      <c r="E169" s="80">
        <v>205</v>
      </c>
      <c r="F169" s="80">
        <v>205209503</v>
      </c>
      <c r="G169" s="80">
        <v>205209674</v>
      </c>
      <c r="H169" s="80" t="s">
        <v>439</v>
      </c>
      <c r="I169" s="80" t="s">
        <v>565</v>
      </c>
      <c r="J169" s="80" t="s">
        <v>558</v>
      </c>
      <c r="K169" s="80" t="s">
        <v>201</v>
      </c>
      <c r="L169" s="80">
        <v>0</v>
      </c>
    </row>
    <row r="170" spans="1:12" ht="15.75" customHeight="1">
      <c r="A170" s="80" t="s">
        <v>26</v>
      </c>
      <c r="B170" s="80" t="s">
        <v>438</v>
      </c>
      <c r="C170" s="80">
        <v>207117466</v>
      </c>
      <c r="D170" s="80">
        <v>207121056</v>
      </c>
      <c r="E170" s="80">
        <v>3591</v>
      </c>
      <c r="F170" s="80">
        <v>207117466</v>
      </c>
      <c r="G170" s="80">
        <v>207121056</v>
      </c>
      <c r="H170" s="80" t="s">
        <v>439</v>
      </c>
      <c r="I170" s="80" t="s">
        <v>577</v>
      </c>
      <c r="J170" s="80" t="s">
        <v>558</v>
      </c>
      <c r="K170" s="80" t="s">
        <v>201</v>
      </c>
      <c r="L170" s="80">
        <v>4.2099999999999999E-2</v>
      </c>
    </row>
    <row r="171" spans="1:12" ht="15.75" customHeight="1">
      <c r="A171" s="80" t="s">
        <v>26</v>
      </c>
      <c r="B171" s="80" t="s">
        <v>438</v>
      </c>
      <c r="C171" s="80">
        <v>237402801</v>
      </c>
      <c r="D171" s="80">
        <v>237402917</v>
      </c>
      <c r="E171" s="80">
        <v>117</v>
      </c>
      <c r="F171" s="80">
        <v>237402804</v>
      </c>
      <c r="G171" s="80">
        <v>237402905</v>
      </c>
      <c r="H171" s="80" t="s">
        <v>440</v>
      </c>
      <c r="I171" s="80" t="s">
        <v>565</v>
      </c>
      <c r="J171" s="80" t="s">
        <v>558</v>
      </c>
      <c r="K171" s="80" t="s">
        <v>201</v>
      </c>
      <c r="L171" s="80">
        <v>0</v>
      </c>
    </row>
    <row r="172" spans="1:12" ht="15.75" customHeight="1">
      <c r="A172" s="80" t="s">
        <v>26</v>
      </c>
      <c r="B172" s="80" t="s">
        <v>441</v>
      </c>
      <c r="C172" s="80">
        <v>91402511</v>
      </c>
      <c r="D172" s="80">
        <v>91608532</v>
      </c>
      <c r="E172" s="80">
        <v>206022</v>
      </c>
      <c r="F172" s="80">
        <v>91402511</v>
      </c>
      <c r="G172" s="80">
        <v>91608532</v>
      </c>
      <c r="H172" s="80" t="s">
        <v>439</v>
      </c>
      <c r="I172" s="80" t="s">
        <v>545</v>
      </c>
      <c r="J172" s="80" t="s">
        <v>546</v>
      </c>
      <c r="K172" s="80">
        <v>5</v>
      </c>
      <c r="L172" s="80">
        <v>0.31440000000000001</v>
      </c>
    </row>
    <row r="173" spans="1:12" ht="15.75" customHeight="1">
      <c r="A173" s="80" t="s">
        <v>26</v>
      </c>
      <c r="B173" s="80" t="s">
        <v>441</v>
      </c>
      <c r="C173" s="80">
        <v>94189553</v>
      </c>
      <c r="D173" s="80">
        <v>94292414</v>
      </c>
      <c r="E173" s="80">
        <v>102862</v>
      </c>
      <c r="F173" s="80">
        <v>94189553</v>
      </c>
      <c r="G173" s="80">
        <v>94292414</v>
      </c>
      <c r="H173" s="80" t="s">
        <v>439</v>
      </c>
      <c r="I173" s="80" t="s">
        <v>545</v>
      </c>
      <c r="J173" s="80" t="s">
        <v>546</v>
      </c>
      <c r="K173" s="80">
        <v>4</v>
      </c>
      <c r="L173" s="80">
        <v>6.6500000000000004E-2</v>
      </c>
    </row>
    <row r="174" spans="1:12" ht="15.75" customHeight="1">
      <c r="A174" s="80" t="s">
        <v>26</v>
      </c>
      <c r="B174" s="80" t="s">
        <v>442</v>
      </c>
      <c r="C174" s="80">
        <v>75662604</v>
      </c>
      <c r="D174" s="80">
        <v>75708229</v>
      </c>
      <c r="E174" s="80">
        <v>45626</v>
      </c>
      <c r="F174" s="80">
        <v>75662604</v>
      </c>
      <c r="G174" s="80">
        <v>75708229</v>
      </c>
      <c r="H174" s="80" t="s">
        <v>439</v>
      </c>
      <c r="I174" s="80" t="s">
        <v>545</v>
      </c>
      <c r="J174" s="80" t="s">
        <v>546</v>
      </c>
      <c r="K174" s="80">
        <v>7</v>
      </c>
      <c r="L174" s="80">
        <v>1.9E-2</v>
      </c>
    </row>
    <row r="175" spans="1:12" ht="15.75" customHeight="1">
      <c r="A175" s="80" t="s">
        <v>26</v>
      </c>
      <c r="B175" s="80" t="s">
        <v>442</v>
      </c>
      <c r="C175" s="80">
        <v>162807598</v>
      </c>
      <c r="D175" s="80">
        <v>162829871</v>
      </c>
      <c r="E175" s="80">
        <v>22274</v>
      </c>
      <c r="F175" s="80">
        <v>162826924</v>
      </c>
      <c r="G175" s="80">
        <v>162829871</v>
      </c>
      <c r="H175" s="80" t="s">
        <v>440</v>
      </c>
      <c r="I175" s="80" t="s">
        <v>565</v>
      </c>
      <c r="J175" s="80" t="s">
        <v>575</v>
      </c>
      <c r="K175" s="80">
        <v>0</v>
      </c>
      <c r="L175" s="80">
        <v>8.8000000000000005E-3</v>
      </c>
    </row>
    <row r="176" spans="1:12" ht="15.75" customHeight="1">
      <c r="A176" s="80" t="s">
        <v>26</v>
      </c>
      <c r="B176" s="80" t="s">
        <v>347</v>
      </c>
      <c r="C176" s="80">
        <v>1000</v>
      </c>
      <c r="D176" s="80">
        <v>68333</v>
      </c>
      <c r="E176" s="80">
        <v>67334</v>
      </c>
      <c r="F176" s="80">
        <v>1000</v>
      </c>
      <c r="G176" s="80">
        <v>68333</v>
      </c>
      <c r="H176" s="80" t="s">
        <v>439</v>
      </c>
      <c r="I176" s="80" t="s">
        <v>545</v>
      </c>
      <c r="J176" s="80" t="s">
        <v>546</v>
      </c>
      <c r="K176" s="80">
        <v>6</v>
      </c>
      <c r="L176" s="80">
        <v>3.15E-2</v>
      </c>
    </row>
    <row r="177" spans="1:12" ht="15.75" customHeight="1">
      <c r="A177" s="80" t="s">
        <v>26</v>
      </c>
      <c r="B177" s="80" t="s">
        <v>347</v>
      </c>
      <c r="C177" s="80">
        <v>49199875</v>
      </c>
      <c r="D177" s="80">
        <v>49273459</v>
      </c>
      <c r="E177" s="80">
        <v>73585</v>
      </c>
      <c r="F177" s="80">
        <v>49199875</v>
      </c>
      <c r="G177" s="80">
        <v>49273459</v>
      </c>
      <c r="H177" s="80" t="s">
        <v>439</v>
      </c>
      <c r="I177" s="80" t="s">
        <v>545</v>
      </c>
      <c r="J177" s="80" t="s">
        <v>546</v>
      </c>
      <c r="K177" s="80">
        <v>5</v>
      </c>
      <c r="L177" s="80">
        <v>3.9699999999999999E-2</v>
      </c>
    </row>
    <row r="178" spans="1:12" ht="15.75" customHeight="1">
      <c r="A178" s="80" t="s">
        <v>26</v>
      </c>
      <c r="B178" s="80" t="s">
        <v>444</v>
      </c>
      <c r="C178" s="80">
        <v>259723</v>
      </c>
      <c r="D178" s="80">
        <v>386196</v>
      </c>
      <c r="E178" s="80">
        <v>126474</v>
      </c>
      <c r="F178" s="80">
        <v>259723</v>
      </c>
      <c r="G178" s="80">
        <v>386196</v>
      </c>
      <c r="H178" s="80" t="s">
        <v>439</v>
      </c>
      <c r="I178" s="80" t="s">
        <v>545</v>
      </c>
      <c r="J178" s="80" t="s">
        <v>546</v>
      </c>
      <c r="K178" s="80">
        <v>4</v>
      </c>
      <c r="L178" s="80">
        <v>3.5000000000000003E-2</v>
      </c>
    </row>
    <row r="179" spans="1:12" ht="15.75" customHeight="1">
      <c r="A179" s="80" t="s">
        <v>26</v>
      </c>
      <c r="B179" s="80" t="s">
        <v>444</v>
      </c>
      <c r="C179" s="80">
        <v>28927003</v>
      </c>
      <c r="D179" s="80">
        <v>28927215</v>
      </c>
      <c r="E179" s="80">
        <v>213</v>
      </c>
      <c r="F179" s="80">
        <v>28927060</v>
      </c>
      <c r="G179" s="80">
        <v>28927206</v>
      </c>
      <c r="H179" s="80" t="s">
        <v>1090</v>
      </c>
      <c r="I179" s="80" t="s">
        <v>565</v>
      </c>
      <c r="J179" s="80" t="s">
        <v>558</v>
      </c>
      <c r="K179" s="80" t="s">
        <v>201</v>
      </c>
      <c r="L179" s="80">
        <v>0</v>
      </c>
    </row>
    <row r="180" spans="1:12" ht="15.75" customHeight="1">
      <c r="A180" s="80" t="s">
        <v>26</v>
      </c>
      <c r="B180" s="80" t="s">
        <v>444</v>
      </c>
      <c r="C180" s="80">
        <v>131563659</v>
      </c>
      <c r="D180" s="80">
        <v>131563802</v>
      </c>
      <c r="E180" s="80">
        <v>144</v>
      </c>
      <c r="F180" s="80">
        <v>131563663</v>
      </c>
      <c r="G180" s="80">
        <v>131563801</v>
      </c>
      <c r="H180" s="80" t="s">
        <v>440</v>
      </c>
      <c r="I180" s="80" t="s">
        <v>565</v>
      </c>
      <c r="J180" s="80" t="s">
        <v>558</v>
      </c>
      <c r="K180" s="80" t="s">
        <v>201</v>
      </c>
      <c r="L180" s="80">
        <v>0</v>
      </c>
    </row>
    <row r="181" spans="1:12" ht="15.75" customHeight="1">
      <c r="A181" s="80" t="s">
        <v>26</v>
      </c>
      <c r="B181" s="80" t="s">
        <v>445</v>
      </c>
      <c r="C181" s="80">
        <v>60881137</v>
      </c>
      <c r="D181" s="80">
        <v>61282510</v>
      </c>
      <c r="E181" s="80">
        <v>401374</v>
      </c>
      <c r="F181" s="80">
        <v>60881137</v>
      </c>
      <c r="G181" s="80">
        <v>61282510</v>
      </c>
      <c r="H181" s="80" t="s">
        <v>440</v>
      </c>
      <c r="I181" s="80" t="s">
        <v>545</v>
      </c>
      <c r="J181" s="80" t="s">
        <v>546</v>
      </c>
      <c r="K181" s="80">
        <v>4</v>
      </c>
      <c r="L181" s="80">
        <v>0.70240000000000002</v>
      </c>
    </row>
    <row r="182" spans="1:12" ht="15.75" customHeight="1">
      <c r="A182" s="80" t="s">
        <v>26</v>
      </c>
      <c r="B182" s="80" t="s">
        <v>445</v>
      </c>
      <c r="C182" s="80">
        <v>62408577</v>
      </c>
      <c r="D182" s="80">
        <v>62456778</v>
      </c>
      <c r="E182" s="80">
        <v>48202</v>
      </c>
      <c r="F182" s="80">
        <v>62408577</v>
      </c>
      <c r="G182" s="80">
        <v>62456778</v>
      </c>
      <c r="H182" s="80" t="s">
        <v>440</v>
      </c>
      <c r="I182" s="80" t="s">
        <v>545</v>
      </c>
      <c r="J182" s="80" t="s">
        <v>546</v>
      </c>
      <c r="K182" s="80">
        <v>3</v>
      </c>
      <c r="L182" s="80">
        <v>0.41820000000000002</v>
      </c>
    </row>
    <row r="183" spans="1:12" ht="15.75" customHeight="1">
      <c r="A183" s="80" t="s">
        <v>26</v>
      </c>
      <c r="B183" s="80" t="s">
        <v>445</v>
      </c>
      <c r="C183" s="80">
        <v>93906954</v>
      </c>
      <c r="D183" s="80">
        <v>93907031</v>
      </c>
      <c r="E183" s="80">
        <v>78</v>
      </c>
      <c r="F183" s="80">
        <v>93906956</v>
      </c>
      <c r="G183" s="80">
        <v>93907021</v>
      </c>
      <c r="H183" s="80" t="s">
        <v>439</v>
      </c>
      <c r="I183" s="80" t="s">
        <v>565</v>
      </c>
      <c r="J183" s="80" t="s">
        <v>558</v>
      </c>
      <c r="K183" s="80" t="s">
        <v>201</v>
      </c>
      <c r="L183" s="80">
        <v>0</v>
      </c>
    </row>
    <row r="184" spans="1:12" ht="15.75" customHeight="1">
      <c r="A184" s="80" t="s">
        <v>26</v>
      </c>
      <c r="B184" s="80" t="s">
        <v>445</v>
      </c>
      <c r="C184" s="80">
        <v>152376994</v>
      </c>
      <c r="D184" s="80">
        <v>152404346</v>
      </c>
      <c r="E184" s="80">
        <v>27353</v>
      </c>
      <c r="F184" s="80">
        <v>152376994</v>
      </c>
      <c r="G184" s="80">
        <v>152404346</v>
      </c>
      <c r="H184" s="80" t="s">
        <v>439</v>
      </c>
      <c r="I184" s="80" t="s">
        <v>545</v>
      </c>
      <c r="J184" s="80" t="s">
        <v>546</v>
      </c>
      <c r="K184" s="80">
        <v>4</v>
      </c>
      <c r="L184" s="80">
        <v>2.7799999999999998E-2</v>
      </c>
    </row>
    <row r="185" spans="1:12" ht="15.75" customHeight="1">
      <c r="A185" s="80" t="s">
        <v>26</v>
      </c>
      <c r="B185" s="80" t="s">
        <v>446</v>
      </c>
      <c r="C185" s="80">
        <v>12433930</v>
      </c>
      <c r="D185" s="80">
        <v>12602620</v>
      </c>
      <c r="E185" s="80">
        <v>168691</v>
      </c>
      <c r="F185" s="80">
        <v>12433930</v>
      </c>
      <c r="G185" s="80">
        <v>12602620</v>
      </c>
      <c r="H185" s="80" t="s">
        <v>439</v>
      </c>
      <c r="I185" s="80" t="s">
        <v>545</v>
      </c>
      <c r="J185" s="80" t="s">
        <v>546</v>
      </c>
      <c r="K185" s="80">
        <v>4</v>
      </c>
      <c r="L185" s="80">
        <v>2.6700000000000002E-2</v>
      </c>
    </row>
    <row r="186" spans="1:12" ht="15.75" customHeight="1">
      <c r="A186" s="80" t="s">
        <v>26</v>
      </c>
      <c r="B186" s="80" t="s">
        <v>446</v>
      </c>
      <c r="C186" s="80">
        <v>85734618</v>
      </c>
      <c r="D186" s="80">
        <v>85741914</v>
      </c>
      <c r="E186" s="80">
        <v>7297</v>
      </c>
      <c r="F186" s="80">
        <v>85734618</v>
      </c>
      <c r="G186" s="80">
        <v>85741914</v>
      </c>
      <c r="H186" s="80" t="s">
        <v>439</v>
      </c>
      <c r="I186" s="80" t="s">
        <v>550</v>
      </c>
      <c r="J186" s="80" t="s">
        <v>551</v>
      </c>
      <c r="K186" s="80">
        <v>8</v>
      </c>
      <c r="L186" s="80">
        <v>5.67E-2</v>
      </c>
    </row>
    <row r="187" spans="1:12" ht="15.75" customHeight="1">
      <c r="A187" s="80" t="s">
        <v>26</v>
      </c>
      <c r="B187" s="80" t="s">
        <v>447</v>
      </c>
      <c r="C187" s="80">
        <v>29592379</v>
      </c>
      <c r="D187" s="80">
        <v>29592469</v>
      </c>
      <c r="E187" s="80">
        <v>91</v>
      </c>
      <c r="F187" s="80">
        <v>29592379</v>
      </c>
      <c r="G187" s="80">
        <v>29592459</v>
      </c>
      <c r="H187" s="80" t="s">
        <v>439</v>
      </c>
      <c r="I187" s="80" t="s">
        <v>565</v>
      </c>
      <c r="J187" s="80" t="s">
        <v>558</v>
      </c>
      <c r="K187" s="80" t="s">
        <v>201</v>
      </c>
      <c r="L187" s="80">
        <v>0</v>
      </c>
    </row>
    <row r="188" spans="1:12" ht="15.75" customHeight="1">
      <c r="A188" s="80" t="s">
        <v>26</v>
      </c>
      <c r="B188" s="80" t="s">
        <v>447</v>
      </c>
      <c r="C188" s="80">
        <v>38967861</v>
      </c>
      <c r="D188" s="80">
        <v>39112281</v>
      </c>
      <c r="E188" s="80">
        <v>144421</v>
      </c>
      <c r="F188" s="80">
        <v>38967861</v>
      </c>
      <c r="G188" s="80">
        <v>39112281</v>
      </c>
      <c r="H188" s="80" t="s">
        <v>439</v>
      </c>
      <c r="I188" s="80" t="s">
        <v>545</v>
      </c>
      <c r="J188" s="80" t="s">
        <v>546</v>
      </c>
      <c r="K188" s="80">
        <v>4</v>
      </c>
      <c r="L188" s="80">
        <v>1.3100000000000001E-2</v>
      </c>
    </row>
    <row r="189" spans="1:12" ht="15.75" customHeight="1">
      <c r="A189" s="80" t="s">
        <v>26</v>
      </c>
      <c r="B189" s="80" t="s">
        <v>447</v>
      </c>
      <c r="C189" s="80">
        <v>40868525</v>
      </c>
      <c r="D189" s="80">
        <v>41128923</v>
      </c>
      <c r="E189" s="80">
        <v>260399</v>
      </c>
      <c r="F189" s="80">
        <v>40868525</v>
      </c>
      <c r="G189" s="80">
        <v>41128923</v>
      </c>
      <c r="H189" s="80" t="s">
        <v>439</v>
      </c>
      <c r="I189" s="80" t="s">
        <v>545</v>
      </c>
      <c r="J189" s="80" t="s">
        <v>546</v>
      </c>
      <c r="K189" s="80">
        <v>5</v>
      </c>
      <c r="L189" s="80">
        <v>0.21920000000000001</v>
      </c>
    </row>
    <row r="190" spans="1:12" ht="15.75" customHeight="1">
      <c r="A190" s="80" t="s">
        <v>26</v>
      </c>
      <c r="B190" s="80" t="s">
        <v>447</v>
      </c>
      <c r="C190" s="80">
        <v>41217026</v>
      </c>
      <c r="D190" s="80">
        <v>41223570</v>
      </c>
      <c r="E190" s="80">
        <v>6545</v>
      </c>
      <c r="F190" s="80">
        <v>41217026</v>
      </c>
      <c r="G190" s="80">
        <v>41223570</v>
      </c>
      <c r="H190" s="80" t="s">
        <v>439</v>
      </c>
      <c r="I190" s="80" t="s">
        <v>550</v>
      </c>
      <c r="J190" s="80" t="s">
        <v>551</v>
      </c>
      <c r="K190" s="80">
        <v>3</v>
      </c>
      <c r="L190" s="80">
        <v>9.1800000000000007E-2</v>
      </c>
    </row>
    <row r="191" spans="1:12" ht="15.75" customHeight="1">
      <c r="A191" s="80" t="s">
        <v>26</v>
      </c>
      <c r="B191" s="80" t="s">
        <v>447</v>
      </c>
      <c r="C191" s="80">
        <v>41249740</v>
      </c>
      <c r="D191" s="80">
        <v>41253455</v>
      </c>
      <c r="E191" s="80">
        <v>3716</v>
      </c>
      <c r="F191" s="80">
        <v>41249740</v>
      </c>
      <c r="G191" s="80">
        <v>41253455</v>
      </c>
      <c r="H191" s="80" t="s">
        <v>439</v>
      </c>
      <c r="I191" s="80" t="s">
        <v>550</v>
      </c>
      <c r="J191" s="80" t="s">
        <v>551</v>
      </c>
      <c r="K191" s="80">
        <v>6</v>
      </c>
      <c r="L191" s="80">
        <v>0</v>
      </c>
    </row>
    <row r="192" spans="1:12" ht="15.75" customHeight="1">
      <c r="A192" s="80" t="s">
        <v>26</v>
      </c>
      <c r="B192" s="80" t="s">
        <v>447</v>
      </c>
      <c r="C192" s="80">
        <v>42233872</v>
      </c>
      <c r="D192" s="80">
        <v>42273599</v>
      </c>
      <c r="E192" s="80">
        <v>39728</v>
      </c>
      <c r="F192" s="80">
        <v>42233872</v>
      </c>
      <c r="G192" s="80">
        <v>42273599</v>
      </c>
      <c r="H192" s="80" t="s">
        <v>439</v>
      </c>
      <c r="I192" s="80" t="s">
        <v>545</v>
      </c>
      <c r="J192" s="80" t="s">
        <v>546</v>
      </c>
      <c r="K192" s="80">
        <v>4</v>
      </c>
      <c r="L192" s="80">
        <v>3.7900000000000003E-2</v>
      </c>
    </row>
    <row r="193" spans="1:12" ht="15.75" customHeight="1">
      <c r="A193" s="80" t="s">
        <v>26</v>
      </c>
      <c r="B193" s="80" t="s">
        <v>447</v>
      </c>
      <c r="C193" s="80">
        <v>42321112</v>
      </c>
      <c r="D193" s="80">
        <v>42416141</v>
      </c>
      <c r="E193" s="80">
        <v>95030</v>
      </c>
      <c r="F193" s="80">
        <v>42321112</v>
      </c>
      <c r="G193" s="80">
        <v>42416141</v>
      </c>
      <c r="H193" s="80" t="s">
        <v>439</v>
      </c>
      <c r="I193" s="80" t="s">
        <v>545</v>
      </c>
      <c r="J193" s="80" t="s">
        <v>546</v>
      </c>
      <c r="K193" s="80">
        <v>3</v>
      </c>
      <c r="L193" s="80">
        <v>6.8999999999999999E-3</v>
      </c>
    </row>
    <row r="194" spans="1:12" ht="15.75" customHeight="1">
      <c r="A194" s="80" t="s">
        <v>26</v>
      </c>
      <c r="B194" s="80" t="s">
        <v>447</v>
      </c>
      <c r="C194" s="80">
        <v>62814084</v>
      </c>
      <c r="D194" s="80">
        <v>62818553</v>
      </c>
      <c r="E194" s="80">
        <v>4470</v>
      </c>
      <c r="F194" s="80">
        <v>62814084</v>
      </c>
      <c r="G194" s="80">
        <v>62818553</v>
      </c>
      <c r="H194" s="80" t="s">
        <v>439</v>
      </c>
      <c r="I194" s="80" t="s">
        <v>550</v>
      </c>
      <c r="J194" s="80" t="s">
        <v>551</v>
      </c>
      <c r="K194" s="80">
        <v>10</v>
      </c>
      <c r="L194" s="80">
        <v>1.9E-2</v>
      </c>
    </row>
    <row r="195" spans="1:12" ht="15.75" customHeight="1">
      <c r="A195" s="80" t="s">
        <v>26</v>
      </c>
      <c r="B195" s="80" t="s">
        <v>447</v>
      </c>
      <c r="C195" s="80">
        <v>63800001</v>
      </c>
      <c r="D195" s="80">
        <v>63801559</v>
      </c>
      <c r="E195" s="80">
        <v>1559</v>
      </c>
      <c r="F195" s="80">
        <v>63800001</v>
      </c>
      <c r="G195" s="80">
        <v>63801559</v>
      </c>
      <c r="H195" s="80" t="s">
        <v>439</v>
      </c>
      <c r="I195" s="80" t="s">
        <v>550</v>
      </c>
      <c r="J195" s="80" t="s">
        <v>551</v>
      </c>
      <c r="K195" s="80">
        <v>6</v>
      </c>
      <c r="L195" s="80">
        <v>5.4600000000000003E-2</v>
      </c>
    </row>
    <row r="196" spans="1:12" ht="15.75" customHeight="1">
      <c r="A196" s="80" t="s">
        <v>26</v>
      </c>
      <c r="B196" s="80" t="s">
        <v>447</v>
      </c>
      <c r="C196" s="80">
        <v>74283190</v>
      </c>
      <c r="D196" s="80">
        <v>74283486</v>
      </c>
      <c r="E196" s="80">
        <v>297</v>
      </c>
      <c r="F196" s="80">
        <v>74283190</v>
      </c>
      <c r="G196" s="80">
        <v>74283473</v>
      </c>
      <c r="H196" s="80" t="s">
        <v>439</v>
      </c>
      <c r="I196" s="80" t="s">
        <v>565</v>
      </c>
      <c r="J196" s="80" t="s">
        <v>558</v>
      </c>
      <c r="K196" s="80">
        <v>4</v>
      </c>
      <c r="L196" s="80">
        <v>0</v>
      </c>
    </row>
    <row r="197" spans="1:12" ht="15.75" customHeight="1">
      <c r="A197" s="80" t="s">
        <v>26</v>
      </c>
      <c r="B197" s="80" t="s">
        <v>447</v>
      </c>
      <c r="C197" s="80">
        <v>86540927</v>
      </c>
      <c r="D197" s="80">
        <v>86541018</v>
      </c>
      <c r="E197" s="80">
        <v>92</v>
      </c>
      <c r="F197" s="80">
        <v>86540928</v>
      </c>
      <c r="G197" s="80">
        <v>86541015</v>
      </c>
      <c r="H197" s="80" t="s">
        <v>439</v>
      </c>
      <c r="I197" s="80" t="s">
        <v>565</v>
      </c>
      <c r="J197" s="80" t="s">
        <v>558</v>
      </c>
      <c r="K197" s="80" t="s">
        <v>201</v>
      </c>
      <c r="L197" s="80">
        <v>0</v>
      </c>
    </row>
    <row r="198" spans="1:12" ht="15.75" customHeight="1">
      <c r="A198" s="80" t="s">
        <v>26</v>
      </c>
      <c r="B198" s="80" t="s">
        <v>448</v>
      </c>
      <c r="C198" s="80">
        <v>29132867</v>
      </c>
      <c r="D198" s="80">
        <v>29132945</v>
      </c>
      <c r="E198" s="80">
        <v>79</v>
      </c>
      <c r="F198" s="80">
        <v>29132872</v>
      </c>
      <c r="G198" s="80">
        <v>29132935</v>
      </c>
      <c r="H198" s="80" t="s">
        <v>439</v>
      </c>
      <c r="I198" s="80" t="s">
        <v>565</v>
      </c>
      <c r="J198" s="80" t="s">
        <v>558</v>
      </c>
      <c r="K198" s="80" t="s">
        <v>201</v>
      </c>
      <c r="L198" s="80">
        <v>0</v>
      </c>
    </row>
    <row r="199" spans="1:12" ht="15.75" customHeight="1">
      <c r="A199" s="80" t="s">
        <v>26</v>
      </c>
      <c r="B199" s="80" t="s">
        <v>448</v>
      </c>
      <c r="C199" s="80">
        <v>38942612</v>
      </c>
      <c r="D199" s="80">
        <v>38966688</v>
      </c>
      <c r="E199" s="80">
        <v>24077</v>
      </c>
      <c r="F199" s="80">
        <v>38942612</v>
      </c>
      <c r="G199" s="80">
        <v>38966688</v>
      </c>
      <c r="H199" s="80" t="s">
        <v>439</v>
      </c>
      <c r="I199" s="80" t="s">
        <v>545</v>
      </c>
      <c r="J199" s="80" t="s">
        <v>546</v>
      </c>
      <c r="K199" s="80">
        <v>4</v>
      </c>
      <c r="L199" s="80">
        <v>6.3100000000000003E-2</v>
      </c>
    </row>
    <row r="200" spans="1:12" ht="15.75" customHeight="1">
      <c r="A200" s="80" t="s">
        <v>26</v>
      </c>
      <c r="B200" s="80" t="s">
        <v>448</v>
      </c>
      <c r="C200" s="80">
        <v>103196947</v>
      </c>
      <c r="D200" s="80">
        <v>103206143</v>
      </c>
      <c r="E200" s="80">
        <v>9197</v>
      </c>
      <c r="F200" s="80">
        <v>103196950</v>
      </c>
      <c r="G200" s="80">
        <v>103206000</v>
      </c>
      <c r="H200" s="80" t="s">
        <v>439</v>
      </c>
      <c r="I200" s="80" t="s">
        <v>1319</v>
      </c>
      <c r="J200" s="80" t="s">
        <v>556</v>
      </c>
      <c r="K200" s="80">
        <v>3</v>
      </c>
      <c r="L200" s="80">
        <v>1.3299999999999999E-2</v>
      </c>
    </row>
    <row r="201" spans="1:12" ht="15.75" customHeight="1">
      <c r="A201" s="80" t="s">
        <v>26</v>
      </c>
      <c r="B201" s="80" t="s">
        <v>450</v>
      </c>
      <c r="C201" s="80">
        <v>10000</v>
      </c>
      <c r="D201" s="80">
        <v>76659</v>
      </c>
      <c r="E201" s="80">
        <v>66660</v>
      </c>
      <c r="F201" s="80">
        <v>10000</v>
      </c>
      <c r="G201" s="80">
        <v>76659</v>
      </c>
      <c r="H201" s="80" t="s">
        <v>439</v>
      </c>
      <c r="I201" s="80" t="s">
        <v>545</v>
      </c>
      <c r="J201" s="80" t="s">
        <v>546</v>
      </c>
      <c r="K201" s="80">
        <v>4</v>
      </c>
      <c r="L201" s="80">
        <v>4.8899999999999999E-2</v>
      </c>
    </row>
    <row r="202" spans="1:12" ht="15.75" customHeight="1">
      <c r="A202" s="80" t="s">
        <v>26</v>
      </c>
      <c r="B202" s="80" t="s">
        <v>450</v>
      </c>
      <c r="C202" s="80">
        <v>131294575</v>
      </c>
      <c r="D202" s="80">
        <v>131312923</v>
      </c>
      <c r="E202" s="80">
        <v>18349</v>
      </c>
      <c r="F202" s="80">
        <v>131294575</v>
      </c>
      <c r="G202" s="80">
        <v>131312923</v>
      </c>
      <c r="H202" s="80" t="s">
        <v>439</v>
      </c>
      <c r="I202" s="80" t="s">
        <v>545</v>
      </c>
      <c r="J202" s="80" t="s">
        <v>546</v>
      </c>
      <c r="K202" s="80">
        <v>3</v>
      </c>
      <c r="L202" s="80">
        <v>0.12509999999999999</v>
      </c>
    </row>
    <row r="203" spans="1:12" ht="15.75" customHeight="1">
      <c r="A203" s="80" t="s">
        <v>26</v>
      </c>
      <c r="B203" s="80" t="s">
        <v>451</v>
      </c>
      <c r="C203" s="80">
        <v>81782733</v>
      </c>
      <c r="D203" s="80">
        <v>81782838</v>
      </c>
      <c r="E203" s="80">
        <v>106</v>
      </c>
      <c r="F203" s="80">
        <v>81782742</v>
      </c>
      <c r="G203" s="80">
        <v>81782828</v>
      </c>
      <c r="H203" s="80" t="s">
        <v>440</v>
      </c>
      <c r="I203" s="80" t="s">
        <v>565</v>
      </c>
      <c r="J203" s="80" t="s">
        <v>558</v>
      </c>
      <c r="K203" s="80" t="s">
        <v>201</v>
      </c>
      <c r="L203" s="80">
        <v>0</v>
      </c>
    </row>
    <row r="204" spans="1:12" ht="15.75" customHeight="1">
      <c r="A204" s="80" t="s">
        <v>26</v>
      </c>
      <c r="B204" s="80" t="s">
        <v>452</v>
      </c>
      <c r="C204" s="80">
        <v>19663449</v>
      </c>
      <c r="D204" s="80">
        <v>19955079</v>
      </c>
      <c r="E204" s="80">
        <v>291631</v>
      </c>
      <c r="F204" s="80">
        <v>19663449</v>
      </c>
      <c r="G204" s="80">
        <v>19950471</v>
      </c>
      <c r="H204" s="80" t="s">
        <v>439</v>
      </c>
      <c r="I204" s="80" t="s">
        <v>561</v>
      </c>
      <c r="J204" s="80" t="s">
        <v>563</v>
      </c>
      <c r="K204" s="80">
        <v>4</v>
      </c>
      <c r="L204" s="80">
        <v>1.8100000000000002E-2</v>
      </c>
    </row>
    <row r="205" spans="1:12" ht="15.75" customHeight="1">
      <c r="A205" s="80" t="s">
        <v>26</v>
      </c>
      <c r="B205" s="80" t="s">
        <v>453</v>
      </c>
      <c r="C205" s="80">
        <v>21077238</v>
      </c>
      <c r="D205" s="80">
        <v>21685069</v>
      </c>
      <c r="E205" s="80">
        <v>607832</v>
      </c>
      <c r="F205" s="80">
        <v>21077238</v>
      </c>
      <c r="G205" s="80">
        <v>21685069</v>
      </c>
      <c r="H205" s="80" t="s">
        <v>439</v>
      </c>
      <c r="I205" s="80" t="s">
        <v>545</v>
      </c>
      <c r="J205" s="80" t="s">
        <v>546</v>
      </c>
      <c r="K205" s="80">
        <v>3</v>
      </c>
      <c r="L205" s="80">
        <v>4.8099999999999997E-2</v>
      </c>
    </row>
    <row r="206" spans="1:12" ht="15.75" customHeight="1">
      <c r="A206" s="80" t="s">
        <v>26</v>
      </c>
      <c r="B206" s="80" t="s">
        <v>453</v>
      </c>
      <c r="C206" s="80">
        <v>28448816</v>
      </c>
      <c r="D206" s="80">
        <v>28478774</v>
      </c>
      <c r="E206" s="80">
        <v>29959</v>
      </c>
      <c r="F206" s="80">
        <v>28448816</v>
      </c>
      <c r="G206" s="80">
        <v>28478774</v>
      </c>
      <c r="H206" s="80" t="s">
        <v>439</v>
      </c>
      <c r="I206" s="80" t="s">
        <v>550</v>
      </c>
      <c r="J206" s="80" t="s">
        <v>551</v>
      </c>
      <c r="K206" s="80">
        <v>4</v>
      </c>
      <c r="L206" s="80">
        <v>3.7199999999999997E-2</v>
      </c>
    </row>
    <row r="207" spans="1:12" ht="15.75" customHeight="1">
      <c r="A207" s="80" t="s">
        <v>26</v>
      </c>
      <c r="B207" s="80" t="s">
        <v>453</v>
      </c>
      <c r="C207" s="80">
        <v>94938409</v>
      </c>
      <c r="D207" s="80">
        <v>94938499</v>
      </c>
      <c r="E207" s="80">
        <v>91</v>
      </c>
      <c r="F207" s="80">
        <v>94938410</v>
      </c>
      <c r="G207" s="80">
        <v>94938468</v>
      </c>
      <c r="H207" s="80" t="s">
        <v>1090</v>
      </c>
      <c r="I207" s="80" t="s">
        <v>565</v>
      </c>
      <c r="J207" s="80" t="s">
        <v>558</v>
      </c>
      <c r="K207" s="80" t="s">
        <v>201</v>
      </c>
      <c r="L207" s="80">
        <v>0.6</v>
      </c>
    </row>
    <row r="208" spans="1:12" ht="15.75" customHeight="1">
      <c r="A208" s="80" t="s">
        <v>26</v>
      </c>
      <c r="B208" s="80" t="s">
        <v>454</v>
      </c>
      <c r="C208" s="80">
        <v>70121788</v>
      </c>
      <c r="D208" s="80">
        <v>70166477</v>
      </c>
      <c r="E208" s="80">
        <v>44690</v>
      </c>
      <c r="F208" s="80">
        <v>70121788</v>
      </c>
      <c r="G208" s="80">
        <v>70166477</v>
      </c>
      <c r="H208" s="80" t="s">
        <v>439</v>
      </c>
      <c r="I208" s="80" t="s">
        <v>545</v>
      </c>
      <c r="J208" s="80" t="s">
        <v>546</v>
      </c>
      <c r="K208" s="80">
        <v>3</v>
      </c>
      <c r="L208" s="80">
        <v>6.0600000000000001E-2</v>
      </c>
    </row>
    <row r="209" spans="1:12" ht="15.75" customHeight="1">
      <c r="A209" s="80" t="s">
        <v>26</v>
      </c>
      <c r="B209" s="80" t="s">
        <v>455</v>
      </c>
      <c r="C209" s="80">
        <v>16754544</v>
      </c>
      <c r="D209" s="80">
        <v>16845398</v>
      </c>
      <c r="E209" s="80">
        <v>90855</v>
      </c>
      <c r="F209" s="80">
        <v>16754544</v>
      </c>
      <c r="G209" s="80">
        <v>16845398</v>
      </c>
      <c r="H209" s="80" t="s">
        <v>439</v>
      </c>
      <c r="I209" s="80" t="s">
        <v>545</v>
      </c>
      <c r="J209" s="80" t="s">
        <v>546</v>
      </c>
      <c r="K209" s="80">
        <v>3</v>
      </c>
      <c r="L209" s="80">
        <v>1.2800000000000001E-2</v>
      </c>
    </row>
    <row r="210" spans="1:12" ht="15.75" customHeight="1">
      <c r="A210" s="80" t="s">
        <v>26</v>
      </c>
      <c r="B210" s="80" t="s">
        <v>455</v>
      </c>
      <c r="C210" s="80">
        <v>21649035</v>
      </c>
      <c r="D210" s="80">
        <v>21678194</v>
      </c>
      <c r="E210" s="80">
        <v>29160</v>
      </c>
      <c r="F210" s="80">
        <v>21649035</v>
      </c>
      <c r="G210" s="80">
        <v>21678194</v>
      </c>
      <c r="H210" s="80" t="s">
        <v>439</v>
      </c>
      <c r="I210" s="80" t="s">
        <v>545</v>
      </c>
      <c r="J210" s="80" t="s">
        <v>546</v>
      </c>
      <c r="K210" s="80">
        <v>5</v>
      </c>
      <c r="L210" s="80">
        <v>4.7199999999999999E-2</v>
      </c>
    </row>
    <row r="211" spans="1:12" ht="15.75" customHeight="1">
      <c r="A211" s="80" t="s">
        <v>26</v>
      </c>
      <c r="B211" s="80" t="s">
        <v>455</v>
      </c>
      <c r="C211" s="80">
        <v>22125930</v>
      </c>
      <c r="D211" s="80">
        <v>22158426</v>
      </c>
      <c r="E211" s="80">
        <v>32497</v>
      </c>
      <c r="F211" s="80">
        <v>22125930</v>
      </c>
      <c r="G211" s="80">
        <v>22158426</v>
      </c>
      <c r="H211" s="80" t="s">
        <v>439</v>
      </c>
      <c r="I211" s="80" t="s">
        <v>545</v>
      </c>
      <c r="J211" s="80" t="s">
        <v>546</v>
      </c>
      <c r="K211" s="80">
        <v>6</v>
      </c>
      <c r="L211" s="80">
        <v>1.41E-2</v>
      </c>
    </row>
    <row r="212" spans="1:12" ht="15.75" customHeight="1">
      <c r="A212" s="80" t="s">
        <v>26</v>
      </c>
      <c r="B212" s="80" t="s">
        <v>457</v>
      </c>
      <c r="C212" s="80">
        <v>7022269</v>
      </c>
      <c r="D212" s="80">
        <v>7064756</v>
      </c>
      <c r="E212" s="80">
        <v>42488</v>
      </c>
      <c r="F212" s="80">
        <v>7030975</v>
      </c>
      <c r="G212" s="80">
        <v>7060164</v>
      </c>
      <c r="H212" s="80" t="s">
        <v>439</v>
      </c>
      <c r="I212" s="80" t="s">
        <v>572</v>
      </c>
      <c r="J212" s="80" t="s">
        <v>556</v>
      </c>
      <c r="K212" s="80">
        <v>3</v>
      </c>
      <c r="L212" s="80">
        <v>0.15409999999999999</v>
      </c>
    </row>
    <row r="213" spans="1:12" ht="15.75" customHeight="1">
      <c r="A213" s="80" t="s">
        <v>26</v>
      </c>
      <c r="B213" s="80" t="s">
        <v>457</v>
      </c>
      <c r="C213" s="80">
        <v>7322020</v>
      </c>
      <c r="D213" s="80">
        <v>7322520</v>
      </c>
      <c r="E213" s="80">
        <v>501</v>
      </c>
      <c r="F213" s="80">
        <v>7322096</v>
      </c>
      <c r="G213" s="80">
        <v>7322364</v>
      </c>
      <c r="H213" s="80" t="s">
        <v>1090</v>
      </c>
      <c r="I213" s="80" t="s">
        <v>582</v>
      </c>
      <c r="J213" s="80" t="s">
        <v>558</v>
      </c>
      <c r="K213" s="80" t="s">
        <v>201</v>
      </c>
      <c r="L213" s="80">
        <v>8.4000000000000005E-2</v>
      </c>
    </row>
    <row r="214" spans="1:12" ht="15.75" customHeight="1">
      <c r="A214" s="80" t="s">
        <v>26</v>
      </c>
      <c r="B214" s="80" t="s">
        <v>458</v>
      </c>
      <c r="C214" s="80">
        <v>30381284</v>
      </c>
      <c r="D214" s="80">
        <v>30425082</v>
      </c>
      <c r="E214" s="80">
        <v>43799</v>
      </c>
      <c r="F214" s="80">
        <v>30381284</v>
      </c>
      <c r="G214" s="80">
        <v>30425082</v>
      </c>
      <c r="H214" s="80" t="s">
        <v>440</v>
      </c>
      <c r="I214" s="80" t="s">
        <v>545</v>
      </c>
      <c r="J214" s="80" t="s">
        <v>546</v>
      </c>
      <c r="K214" s="80">
        <v>4</v>
      </c>
      <c r="L214" s="80">
        <v>7.1300000000000002E-2</v>
      </c>
    </row>
    <row r="215" spans="1:12" ht="15.75" customHeight="1">
      <c r="A215" s="80" t="s">
        <v>26</v>
      </c>
      <c r="B215" s="80" t="s">
        <v>459</v>
      </c>
      <c r="C215" s="80">
        <v>6364078</v>
      </c>
      <c r="D215" s="80">
        <v>6376932</v>
      </c>
      <c r="E215" s="80">
        <v>12855</v>
      </c>
      <c r="F215" s="80">
        <v>6364078</v>
      </c>
      <c r="G215" s="80">
        <v>6376932</v>
      </c>
      <c r="H215" s="80" t="s">
        <v>439</v>
      </c>
      <c r="I215" s="80" t="s">
        <v>545</v>
      </c>
      <c r="J215" s="80" t="s">
        <v>546</v>
      </c>
      <c r="K215" s="80">
        <v>5</v>
      </c>
      <c r="L215" s="80">
        <v>0.13919999999999999</v>
      </c>
    </row>
    <row r="216" spans="1:12" ht="15.75" customHeight="1">
      <c r="A216" s="80" t="s">
        <v>26</v>
      </c>
      <c r="B216" s="80" t="s">
        <v>460</v>
      </c>
      <c r="C216" s="80">
        <v>12156734</v>
      </c>
      <c r="D216" s="80">
        <v>12175013</v>
      </c>
      <c r="E216" s="80">
        <v>18280</v>
      </c>
      <c r="F216" s="80">
        <v>12156734</v>
      </c>
      <c r="G216" s="80">
        <v>12175013</v>
      </c>
      <c r="H216" s="80" t="s">
        <v>439</v>
      </c>
      <c r="I216" s="80" t="s">
        <v>550</v>
      </c>
      <c r="J216" s="80" t="s">
        <v>551</v>
      </c>
      <c r="K216" s="80">
        <v>3</v>
      </c>
      <c r="L216" s="80">
        <v>0.17430000000000001</v>
      </c>
    </row>
    <row r="217" spans="1:12" ht="15.75" customHeight="1">
      <c r="A217" s="80" t="s">
        <v>26</v>
      </c>
      <c r="B217" s="80" t="s">
        <v>460</v>
      </c>
      <c r="C217" s="80">
        <v>12176622</v>
      </c>
      <c r="D217" s="80">
        <v>12178933</v>
      </c>
      <c r="E217" s="80">
        <v>2312</v>
      </c>
      <c r="F217" s="80">
        <v>12176622</v>
      </c>
      <c r="G217" s="80">
        <v>12178933</v>
      </c>
      <c r="H217" s="80" t="s">
        <v>439</v>
      </c>
      <c r="I217" s="80" t="s">
        <v>550</v>
      </c>
      <c r="J217" s="80" t="s">
        <v>551</v>
      </c>
      <c r="K217" s="80">
        <v>10</v>
      </c>
      <c r="L217" s="80">
        <v>0.38469999999999999</v>
      </c>
    </row>
    <row r="218" spans="1:12" ht="15.75" customHeight="1">
      <c r="A218" s="80" t="s">
        <v>26</v>
      </c>
      <c r="B218" s="80" t="s">
        <v>460</v>
      </c>
      <c r="C218" s="80">
        <v>15922753</v>
      </c>
      <c r="D218" s="80">
        <v>15940421</v>
      </c>
      <c r="E218" s="80">
        <v>17669</v>
      </c>
      <c r="F218" s="80">
        <v>15922753</v>
      </c>
      <c r="G218" s="80">
        <v>15940421</v>
      </c>
      <c r="H218" s="80" t="s">
        <v>439</v>
      </c>
      <c r="I218" s="80" t="s">
        <v>550</v>
      </c>
      <c r="J218" s="80" t="s">
        <v>551</v>
      </c>
      <c r="K218" s="80">
        <v>3</v>
      </c>
      <c r="L218" s="80">
        <v>8.6E-3</v>
      </c>
    </row>
    <row r="219" spans="1:12" ht="15.75" customHeight="1">
      <c r="A219" s="80" t="s">
        <v>40</v>
      </c>
      <c r="B219" s="80" t="s">
        <v>438</v>
      </c>
      <c r="C219" s="80">
        <v>16549762</v>
      </c>
      <c r="D219" s="80">
        <v>16948282</v>
      </c>
      <c r="E219" s="80">
        <v>398521</v>
      </c>
      <c r="F219" s="80">
        <v>16549762</v>
      </c>
      <c r="G219" s="80">
        <v>16948282</v>
      </c>
      <c r="H219" s="80" t="s">
        <v>439</v>
      </c>
      <c r="I219" s="80" t="s">
        <v>545</v>
      </c>
      <c r="J219" s="80" t="s">
        <v>546</v>
      </c>
      <c r="K219" s="80">
        <v>4</v>
      </c>
      <c r="L219" s="80">
        <v>1.9699999999999999E-2</v>
      </c>
    </row>
    <row r="220" spans="1:12" ht="15.75" customHeight="1">
      <c r="A220" s="80" t="s">
        <v>40</v>
      </c>
      <c r="B220" s="80" t="s">
        <v>438</v>
      </c>
      <c r="C220" s="80">
        <v>207117466</v>
      </c>
      <c r="D220" s="80">
        <v>207121056</v>
      </c>
      <c r="E220" s="80">
        <v>3591</v>
      </c>
      <c r="F220" s="80">
        <v>207117466</v>
      </c>
      <c r="G220" s="80">
        <v>207121056</v>
      </c>
      <c r="H220" s="80" t="s">
        <v>439</v>
      </c>
      <c r="I220" s="80" t="s">
        <v>557</v>
      </c>
      <c r="J220" s="80" t="s">
        <v>558</v>
      </c>
      <c r="K220" s="80" t="s">
        <v>201</v>
      </c>
      <c r="L220" s="80">
        <v>4.2099999999999999E-2</v>
      </c>
    </row>
    <row r="221" spans="1:12" ht="15.75" customHeight="1">
      <c r="A221" s="80" t="s">
        <v>40</v>
      </c>
      <c r="B221" s="80" t="s">
        <v>441</v>
      </c>
      <c r="C221" s="80">
        <v>90326160</v>
      </c>
      <c r="D221" s="80">
        <v>91608532</v>
      </c>
      <c r="E221" s="80">
        <v>1282373</v>
      </c>
      <c r="F221" s="80">
        <v>91402511</v>
      </c>
      <c r="G221" s="80">
        <v>91478418</v>
      </c>
      <c r="H221" s="80" t="s">
        <v>439</v>
      </c>
      <c r="I221" s="80" t="s">
        <v>562</v>
      </c>
      <c r="J221" s="80" t="s">
        <v>563</v>
      </c>
      <c r="K221" s="80">
        <v>5</v>
      </c>
      <c r="L221" s="80">
        <v>7.0000000000000007E-2</v>
      </c>
    </row>
    <row r="222" spans="1:12" ht="15.75" customHeight="1">
      <c r="A222" s="80" t="s">
        <v>40</v>
      </c>
      <c r="B222" s="80" t="s">
        <v>441</v>
      </c>
      <c r="C222" s="80">
        <v>94189553</v>
      </c>
      <c r="D222" s="80">
        <v>94292414</v>
      </c>
      <c r="E222" s="80">
        <v>102862</v>
      </c>
      <c r="F222" s="80">
        <v>94189553</v>
      </c>
      <c r="G222" s="80">
        <v>94292414</v>
      </c>
      <c r="H222" s="80" t="s">
        <v>439</v>
      </c>
      <c r="I222" s="80" t="s">
        <v>545</v>
      </c>
      <c r="J222" s="80" t="s">
        <v>546</v>
      </c>
      <c r="K222" s="80">
        <v>4</v>
      </c>
      <c r="L222" s="80">
        <v>6.6500000000000004E-2</v>
      </c>
    </row>
    <row r="223" spans="1:12" ht="15.75" customHeight="1">
      <c r="A223" s="80" t="s">
        <v>40</v>
      </c>
      <c r="B223" s="80" t="s">
        <v>441</v>
      </c>
      <c r="C223" s="80">
        <v>179551494</v>
      </c>
      <c r="D223" s="80">
        <v>179557450</v>
      </c>
      <c r="E223" s="80">
        <v>5957</v>
      </c>
      <c r="F223" s="80">
        <v>179551494</v>
      </c>
      <c r="G223" s="80">
        <v>179557450</v>
      </c>
      <c r="H223" s="80" t="s">
        <v>439</v>
      </c>
      <c r="I223" s="80" t="s">
        <v>554</v>
      </c>
      <c r="J223" s="80" t="s">
        <v>551</v>
      </c>
      <c r="K223" s="80">
        <v>1</v>
      </c>
      <c r="L223" s="80">
        <v>4.1999999999999997E-3</v>
      </c>
    </row>
    <row r="224" spans="1:12" ht="15.75" customHeight="1">
      <c r="A224" s="80" t="s">
        <v>40</v>
      </c>
      <c r="B224" s="80" t="s">
        <v>442</v>
      </c>
      <c r="C224" s="80">
        <v>75662604</v>
      </c>
      <c r="D224" s="80">
        <v>75708229</v>
      </c>
      <c r="E224" s="80">
        <v>45626</v>
      </c>
      <c r="F224" s="80">
        <v>75662604</v>
      </c>
      <c r="G224" s="80">
        <v>75708229</v>
      </c>
      <c r="H224" s="80" t="s">
        <v>439</v>
      </c>
      <c r="I224" s="80" t="s">
        <v>545</v>
      </c>
      <c r="J224" s="80" t="s">
        <v>546</v>
      </c>
      <c r="K224" s="80">
        <v>7</v>
      </c>
      <c r="L224" s="80">
        <v>1.9E-2</v>
      </c>
    </row>
    <row r="225" spans="1:12" ht="15.75" customHeight="1">
      <c r="A225" s="80" t="s">
        <v>40</v>
      </c>
      <c r="B225" s="80" t="s">
        <v>442</v>
      </c>
      <c r="C225" s="80">
        <v>162807598</v>
      </c>
      <c r="D225" s="80">
        <v>162829871</v>
      </c>
      <c r="E225" s="80">
        <v>22274</v>
      </c>
      <c r="F225" s="80">
        <v>162826924</v>
      </c>
      <c r="G225" s="80">
        <v>162829871</v>
      </c>
      <c r="H225" s="80" t="s">
        <v>440</v>
      </c>
      <c r="I225" s="80" t="s">
        <v>554</v>
      </c>
      <c r="J225" s="80" t="s">
        <v>551</v>
      </c>
      <c r="K225" s="80">
        <v>0</v>
      </c>
      <c r="L225" s="80">
        <v>8.8000000000000005E-3</v>
      </c>
    </row>
    <row r="226" spans="1:12" ht="15.75" customHeight="1">
      <c r="A226" s="80" t="s">
        <v>40</v>
      </c>
      <c r="B226" s="80" t="s">
        <v>347</v>
      </c>
      <c r="C226" s="80">
        <v>1000</v>
      </c>
      <c r="D226" s="80">
        <v>68333</v>
      </c>
      <c r="E226" s="80">
        <v>67334</v>
      </c>
      <c r="F226" s="80">
        <v>1000</v>
      </c>
      <c r="G226" s="80">
        <v>68333</v>
      </c>
      <c r="H226" s="80" t="s">
        <v>439</v>
      </c>
      <c r="I226" s="80" t="s">
        <v>545</v>
      </c>
      <c r="J226" s="80" t="s">
        <v>546</v>
      </c>
      <c r="K226" s="80">
        <v>6</v>
      </c>
      <c r="L226" s="80">
        <v>3.15E-2</v>
      </c>
    </row>
    <row r="227" spans="1:12" ht="15.75" customHeight="1">
      <c r="A227" s="80" t="s">
        <v>40</v>
      </c>
      <c r="B227" s="80" t="s">
        <v>347</v>
      </c>
      <c r="C227" s="80">
        <v>49199875</v>
      </c>
      <c r="D227" s="80">
        <v>49273459</v>
      </c>
      <c r="E227" s="80">
        <v>73585</v>
      </c>
      <c r="F227" s="80">
        <v>49199875</v>
      </c>
      <c r="G227" s="80">
        <v>49273459</v>
      </c>
      <c r="H227" s="80" t="s">
        <v>439</v>
      </c>
      <c r="I227" s="80" t="s">
        <v>545</v>
      </c>
      <c r="J227" s="80" t="s">
        <v>546</v>
      </c>
      <c r="K227" s="80">
        <v>6</v>
      </c>
      <c r="L227" s="80">
        <v>3.9699999999999999E-2</v>
      </c>
    </row>
    <row r="228" spans="1:12" ht="15.75" customHeight="1">
      <c r="A228" s="80" t="s">
        <v>40</v>
      </c>
      <c r="B228" s="80" t="s">
        <v>444</v>
      </c>
      <c r="C228" s="80">
        <v>259723</v>
      </c>
      <c r="D228" s="80">
        <v>386196</v>
      </c>
      <c r="E228" s="80">
        <v>126474</v>
      </c>
      <c r="F228" s="80">
        <v>259723</v>
      </c>
      <c r="G228" s="80">
        <v>386196</v>
      </c>
      <c r="H228" s="80" t="s">
        <v>439</v>
      </c>
      <c r="I228" s="80" t="s">
        <v>545</v>
      </c>
      <c r="J228" s="80" t="s">
        <v>546</v>
      </c>
      <c r="K228" s="80">
        <v>4</v>
      </c>
      <c r="L228" s="80">
        <v>3.5000000000000003E-2</v>
      </c>
    </row>
    <row r="229" spans="1:12" ht="15.75" customHeight="1">
      <c r="A229" s="80" t="s">
        <v>40</v>
      </c>
      <c r="B229" s="80" t="s">
        <v>445</v>
      </c>
      <c r="C229" s="80">
        <v>60881137</v>
      </c>
      <c r="D229" s="80">
        <v>61282510</v>
      </c>
      <c r="E229" s="80">
        <v>401374</v>
      </c>
      <c r="F229" s="80">
        <v>60881137</v>
      </c>
      <c r="G229" s="80">
        <v>61282510</v>
      </c>
      <c r="H229" s="80" t="s">
        <v>440</v>
      </c>
      <c r="I229" s="80" t="s">
        <v>545</v>
      </c>
      <c r="J229" s="80" t="s">
        <v>546</v>
      </c>
      <c r="K229" s="80">
        <v>3</v>
      </c>
      <c r="L229" s="80">
        <v>0.70240000000000002</v>
      </c>
    </row>
    <row r="230" spans="1:12" ht="15.75" customHeight="1">
      <c r="A230" s="80" t="s">
        <v>40</v>
      </c>
      <c r="B230" s="80" t="s">
        <v>445</v>
      </c>
      <c r="C230" s="80">
        <v>65784435</v>
      </c>
      <c r="D230" s="80">
        <v>65822291</v>
      </c>
      <c r="E230" s="80">
        <v>37857</v>
      </c>
      <c r="F230" s="80">
        <v>65784435</v>
      </c>
      <c r="G230" s="80">
        <v>65822291</v>
      </c>
      <c r="H230" s="80" t="s">
        <v>439</v>
      </c>
      <c r="I230" s="80" t="s">
        <v>545</v>
      </c>
      <c r="J230" s="80" t="s">
        <v>546</v>
      </c>
      <c r="K230" s="80">
        <v>4</v>
      </c>
      <c r="L230" s="80">
        <v>1.9900000000000001E-2</v>
      </c>
    </row>
    <row r="231" spans="1:12" ht="15.75" customHeight="1">
      <c r="A231" s="80" t="s">
        <v>40</v>
      </c>
      <c r="B231" s="80" t="s">
        <v>445</v>
      </c>
      <c r="C231" s="80">
        <v>152376994</v>
      </c>
      <c r="D231" s="80">
        <v>152404346</v>
      </c>
      <c r="E231" s="80">
        <v>27353</v>
      </c>
      <c r="F231" s="80">
        <v>152376994</v>
      </c>
      <c r="G231" s="80">
        <v>152404346</v>
      </c>
      <c r="H231" s="80" t="s">
        <v>439</v>
      </c>
      <c r="I231" s="80" t="s">
        <v>545</v>
      </c>
      <c r="J231" s="80" t="s">
        <v>546</v>
      </c>
      <c r="K231" s="80">
        <v>4</v>
      </c>
      <c r="L231" s="80">
        <v>2.7799999999999998E-2</v>
      </c>
    </row>
    <row r="232" spans="1:12" ht="15.75" customHeight="1">
      <c r="A232" s="80" t="s">
        <v>40</v>
      </c>
      <c r="B232" s="80" t="s">
        <v>447</v>
      </c>
      <c r="C232" s="80">
        <v>38967861</v>
      </c>
      <c r="D232" s="80">
        <v>39112281</v>
      </c>
      <c r="E232" s="80">
        <v>144421</v>
      </c>
      <c r="F232" s="80">
        <v>38967861</v>
      </c>
      <c r="G232" s="80">
        <v>39112281</v>
      </c>
      <c r="H232" s="80" t="s">
        <v>439</v>
      </c>
      <c r="I232" s="80" t="s">
        <v>545</v>
      </c>
      <c r="J232" s="80" t="s">
        <v>546</v>
      </c>
      <c r="K232" s="80">
        <v>3</v>
      </c>
      <c r="L232" s="80">
        <v>1.3100000000000001E-2</v>
      </c>
    </row>
    <row r="233" spans="1:12" ht="15.75" customHeight="1">
      <c r="A233" s="80" t="s">
        <v>40</v>
      </c>
      <c r="B233" s="80" t="s">
        <v>447</v>
      </c>
      <c r="C233" s="80">
        <v>40868525</v>
      </c>
      <c r="D233" s="80">
        <v>41128923</v>
      </c>
      <c r="E233" s="80">
        <v>260399</v>
      </c>
      <c r="F233" s="80">
        <v>40868525</v>
      </c>
      <c r="G233" s="80">
        <v>41128923</v>
      </c>
      <c r="H233" s="80" t="s">
        <v>439</v>
      </c>
      <c r="I233" s="80" t="s">
        <v>545</v>
      </c>
      <c r="J233" s="80" t="s">
        <v>546</v>
      </c>
      <c r="K233" s="80">
        <v>4</v>
      </c>
      <c r="L233" s="80">
        <v>0.21920000000000001</v>
      </c>
    </row>
    <row r="234" spans="1:12" ht="15.75" customHeight="1">
      <c r="A234" s="80" t="s">
        <v>40</v>
      </c>
      <c r="B234" s="80" t="s">
        <v>450</v>
      </c>
      <c r="C234" s="80">
        <v>10000</v>
      </c>
      <c r="D234" s="80">
        <v>76659</v>
      </c>
      <c r="E234" s="80">
        <v>66660</v>
      </c>
      <c r="F234" s="80">
        <v>10000</v>
      </c>
      <c r="G234" s="80">
        <v>76659</v>
      </c>
      <c r="H234" s="80" t="s">
        <v>439</v>
      </c>
      <c r="I234" s="80" t="s">
        <v>545</v>
      </c>
      <c r="J234" s="80" t="s">
        <v>546</v>
      </c>
      <c r="K234" s="80">
        <v>4</v>
      </c>
      <c r="L234" s="80">
        <v>4.8899999999999999E-2</v>
      </c>
    </row>
    <row r="235" spans="1:12" ht="15.75" customHeight="1">
      <c r="A235" s="80" t="s">
        <v>40</v>
      </c>
      <c r="B235" s="80" t="s">
        <v>451</v>
      </c>
      <c r="C235" s="80">
        <v>18408230</v>
      </c>
      <c r="D235" s="80">
        <v>18565145</v>
      </c>
      <c r="E235" s="80">
        <v>156916</v>
      </c>
      <c r="F235" s="80">
        <v>18408230</v>
      </c>
      <c r="G235" s="80">
        <v>18565145</v>
      </c>
      <c r="H235" s="80" t="s">
        <v>439</v>
      </c>
      <c r="I235" s="80" t="s">
        <v>545</v>
      </c>
      <c r="J235" s="80" t="s">
        <v>546</v>
      </c>
      <c r="K235" s="80">
        <v>3</v>
      </c>
      <c r="L235" s="80">
        <v>9.2899999999999996E-2</v>
      </c>
    </row>
    <row r="236" spans="1:12" ht="15.75" customHeight="1">
      <c r="A236" s="80" t="s">
        <v>40</v>
      </c>
      <c r="B236" s="80" t="s">
        <v>452</v>
      </c>
      <c r="C236" s="80">
        <v>19663449</v>
      </c>
      <c r="D236" s="80">
        <v>19955079</v>
      </c>
      <c r="E236" s="80">
        <v>291631</v>
      </c>
      <c r="F236" s="80">
        <v>19663449</v>
      </c>
      <c r="G236" s="80">
        <v>19955079</v>
      </c>
      <c r="H236" s="80" t="s">
        <v>439</v>
      </c>
      <c r="I236" s="80" t="s">
        <v>545</v>
      </c>
      <c r="J236" s="80" t="s">
        <v>546</v>
      </c>
      <c r="K236" s="80">
        <v>3</v>
      </c>
      <c r="L236" s="80">
        <v>1.8100000000000002E-2</v>
      </c>
    </row>
    <row r="237" spans="1:12" ht="15.75" customHeight="1">
      <c r="A237" s="80" t="s">
        <v>40</v>
      </c>
      <c r="B237" s="80" t="s">
        <v>453</v>
      </c>
      <c r="C237" s="80">
        <v>21077238</v>
      </c>
      <c r="D237" s="80">
        <v>21685069</v>
      </c>
      <c r="E237" s="80">
        <v>607832</v>
      </c>
      <c r="F237" s="80">
        <v>21077238</v>
      </c>
      <c r="G237" s="80">
        <v>21685069</v>
      </c>
      <c r="H237" s="80" t="s">
        <v>439</v>
      </c>
      <c r="I237" s="80" t="s">
        <v>545</v>
      </c>
      <c r="J237" s="80" t="s">
        <v>546</v>
      </c>
      <c r="K237" s="80">
        <v>3</v>
      </c>
      <c r="L237" s="80">
        <v>4.8099999999999997E-2</v>
      </c>
    </row>
    <row r="238" spans="1:12" ht="15.75" customHeight="1">
      <c r="A238" s="80" t="s">
        <v>40</v>
      </c>
      <c r="B238" s="80" t="s">
        <v>454</v>
      </c>
      <c r="C238" s="80">
        <v>18486486</v>
      </c>
      <c r="D238" s="80">
        <v>18557731</v>
      </c>
      <c r="E238" s="80">
        <v>71246</v>
      </c>
      <c r="F238" s="80">
        <v>18486486</v>
      </c>
      <c r="G238" s="80">
        <v>18557731</v>
      </c>
      <c r="H238" s="80" t="s">
        <v>439</v>
      </c>
      <c r="I238" s="80" t="s">
        <v>545</v>
      </c>
      <c r="J238" s="80" t="s">
        <v>546</v>
      </c>
      <c r="K238" s="80">
        <v>3</v>
      </c>
      <c r="L238" s="80">
        <v>1.6899999999999998E-2</v>
      </c>
    </row>
    <row r="239" spans="1:12" ht="15.75" customHeight="1">
      <c r="A239" s="80" t="s">
        <v>40</v>
      </c>
      <c r="B239" s="80" t="s">
        <v>454</v>
      </c>
      <c r="C239" s="80">
        <v>70121788</v>
      </c>
      <c r="D239" s="80">
        <v>70166477</v>
      </c>
      <c r="E239" s="80">
        <v>44690</v>
      </c>
      <c r="F239" s="80">
        <v>70121788</v>
      </c>
      <c r="G239" s="80">
        <v>70166477</v>
      </c>
      <c r="H239" s="80" t="s">
        <v>439</v>
      </c>
      <c r="I239" s="80" t="s">
        <v>545</v>
      </c>
      <c r="J239" s="80" t="s">
        <v>546</v>
      </c>
      <c r="K239" s="80">
        <v>3</v>
      </c>
      <c r="L239" s="80">
        <v>6.0600000000000001E-2</v>
      </c>
    </row>
    <row r="240" spans="1:12" ht="15.75" customHeight="1">
      <c r="A240" s="80" t="s">
        <v>40</v>
      </c>
      <c r="B240" s="80" t="s">
        <v>455</v>
      </c>
      <c r="C240" s="80">
        <v>21649035</v>
      </c>
      <c r="D240" s="80">
        <v>21678194</v>
      </c>
      <c r="E240" s="80">
        <v>29160</v>
      </c>
      <c r="F240" s="80">
        <v>21649035</v>
      </c>
      <c r="G240" s="80">
        <v>21678194</v>
      </c>
      <c r="H240" s="80" t="s">
        <v>439</v>
      </c>
      <c r="I240" s="80" t="s">
        <v>545</v>
      </c>
      <c r="J240" s="80" t="s">
        <v>546</v>
      </c>
      <c r="K240" s="80">
        <v>6</v>
      </c>
      <c r="L240" s="80">
        <v>4.7199999999999999E-2</v>
      </c>
    </row>
    <row r="241" spans="1:12" ht="15.75" customHeight="1">
      <c r="A241" s="80" t="s">
        <v>40</v>
      </c>
      <c r="B241" s="80" t="s">
        <v>455</v>
      </c>
      <c r="C241" s="80">
        <v>21824199</v>
      </c>
      <c r="D241" s="80">
        <v>21884337</v>
      </c>
      <c r="E241" s="80">
        <v>60139</v>
      </c>
      <c r="F241" s="80">
        <v>21824199</v>
      </c>
      <c r="G241" s="80">
        <v>21884337</v>
      </c>
      <c r="H241" s="80" t="s">
        <v>439</v>
      </c>
      <c r="I241" s="80" t="s">
        <v>545</v>
      </c>
      <c r="J241" s="80" t="s">
        <v>546</v>
      </c>
      <c r="K241" s="80">
        <v>5</v>
      </c>
      <c r="L241" s="80">
        <v>0.58899999999999997</v>
      </c>
    </row>
    <row r="242" spans="1:12" ht="15.75" customHeight="1">
      <c r="A242" s="80" t="s">
        <v>40</v>
      </c>
      <c r="B242" s="80" t="s">
        <v>455</v>
      </c>
      <c r="C242" s="80">
        <v>22125930</v>
      </c>
      <c r="D242" s="80">
        <v>22158426</v>
      </c>
      <c r="E242" s="80">
        <v>32497</v>
      </c>
      <c r="F242" s="80">
        <v>22125930</v>
      </c>
      <c r="G242" s="80">
        <v>22158426</v>
      </c>
      <c r="H242" s="80" t="s">
        <v>439</v>
      </c>
      <c r="I242" s="80" t="s">
        <v>545</v>
      </c>
      <c r="J242" s="80" t="s">
        <v>546</v>
      </c>
      <c r="K242" s="80">
        <v>7</v>
      </c>
      <c r="L242" s="80">
        <v>1.41E-2</v>
      </c>
    </row>
    <row r="243" spans="1:12" ht="15.75" customHeight="1">
      <c r="A243" s="80" t="s">
        <v>40</v>
      </c>
      <c r="B243" s="80" t="s">
        <v>458</v>
      </c>
      <c r="C243" s="80">
        <v>30381284</v>
      </c>
      <c r="D243" s="80">
        <v>30425082</v>
      </c>
      <c r="E243" s="80">
        <v>43799</v>
      </c>
      <c r="F243" s="80">
        <v>30381284</v>
      </c>
      <c r="G243" s="80">
        <v>30425082</v>
      </c>
      <c r="H243" s="80" t="s">
        <v>439</v>
      </c>
      <c r="I243" s="80" t="s">
        <v>545</v>
      </c>
      <c r="J243" s="80" t="s">
        <v>546</v>
      </c>
      <c r="K243" s="80">
        <v>4</v>
      </c>
      <c r="L243" s="80">
        <v>7.1300000000000002E-2</v>
      </c>
    </row>
    <row r="244" spans="1:12" ht="15.75" customHeight="1">
      <c r="A244" s="80" t="s">
        <v>40</v>
      </c>
      <c r="B244" s="80" t="s">
        <v>459</v>
      </c>
      <c r="C244" s="80">
        <v>6364078</v>
      </c>
      <c r="D244" s="80">
        <v>6376932</v>
      </c>
      <c r="E244" s="80">
        <v>12855</v>
      </c>
      <c r="F244" s="80">
        <v>6364078</v>
      </c>
      <c r="G244" s="80">
        <v>6376932</v>
      </c>
      <c r="H244" s="80" t="s">
        <v>439</v>
      </c>
      <c r="I244" s="80" t="s">
        <v>545</v>
      </c>
      <c r="J244" s="80" t="s">
        <v>546</v>
      </c>
      <c r="K244" s="80">
        <v>6</v>
      </c>
      <c r="L244" s="80">
        <v>0.13919999999999999</v>
      </c>
    </row>
    <row r="245" spans="1:12" ht="15.75" customHeight="1">
      <c r="A245" s="80" t="s">
        <v>41</v>
      </c>
      <c r="B245" s="80" t="s">
        <v>438</v>
      </c>
      <c r="C245" s="80">
        <v>16549762</v>
      </c>
      <c r="D245" s="80">
        <v>16948282</v>
      </c>
      <c r="E245" s="80">
        <v>398521</v>
      </c>
      <c r="F245" s="80">
        <v>16549762</v>
      </c>
      <c r="G245" s="80">
        <v>16948282</v>
      </c>
      <c r="H245" s="80" t="s">
        <v>439</v>
      </c>
      <c r="I245" s="80" t="s">
        <v>545</v>
      </c>
      <c r="J245" s="80" t="s">
        <v>546</v>
      </c>
      <c r="K245" s="80">
        <v>5</v>
      </c>
      <c r="L245" s="80">
        <v>1.9699999999999999E-2</v>
      </c>
    </row>
    <row r="246" spans="1:12" ht="15.75" customHeight="1">
      <c r="A246" s="80" t="s">
        <v>41</v>
      </c>
      <c r="B246" s="80" t="s">
        <v>441</v>
      </c>
      <c r="C246" s="80">
        <v>90326160</v>
      </c>
      <c r="D246" s="80">
        <v>91608532</v>
      </c>
      <c r="E246" s="80">
        <v>1282373</v>
      </c>
      <c r="F246" s="80">
        <v>91402511</v>
      </c>
      <c r="G246" s="80">
        <v>91478418</v>
      </c>
      <c r="H246" s="80" t="s">
        <v>439</v>
      </c>
      <c r="I246" s="80" t="s">
        <v>562</v>
      </c>
      <c r="J246" s="80" t="s">
        <v>563</v>
      </c>
      <c r="K246" s="80">
        <v>5</v>
      </c>
      <c r="L246" s="80">
        <v>7.0000000000000007E-2</v>
      </c>
    </row>
    <row r="247" spans="1:12" ht="15.75" customHeight="1">
      <c r="A247" s="80" t="s">
        <v>41</v>
      </c>
      <c r="B247" s="80" t="s">
        <v>441</v>
      </c>
      <c r="C247" s="80">
        <v>94189553</v>
      </c>
      <c r="D247" s="80">
        <v>94292414</v>
      </c>
      <c r="E247" s="80">
        <v>102862</v>
      </c>
      <c r="F247" s="80">
        <v>94189553</v>
      </c>
      <c r="G247" s="80">
        <v>94292414</v>
      </c>
      <c r="H247" s="80" t="s">
        <v>439</v>
      </c>
      <c r="I247" s="80" t="s">
        <v>545</v>
      </c>
      <c r="J247" s="80" t="s">
        <v>546</v>
      </c>
      <c r="K247" s="80">
        <v>4</v>
      </c>
      <c r="L247" s="80">
        <v>6.6500000000000004E-2</v>
      </c>
    </row>
    <row r="248" spans="1:12" ht="15.75" customHeight="1">
      <c r="A248" s="80" t="s">
        <v>41</v>
      </c>
      <c r="B248" s="80" t="s">
        <v>442</v>
      </c>
      <c r="C248" s="80">
        <v>75662604</v>
      </c>
      <c r="D248" s="80">
        <v>75708229</v>
      </c>
      <c r="E248" s="80">
        <v>45626</v>
      </c>
      <c r="F248" s="80">
        <v>75662604</v>
      </c>
      <c r="G248" s="80">
        <v>75708229</v>
      </c>
      <c r="H248" s="80" t="s">
        <v>439</v>
      </c>
      <c r="I248" s="80" t="s">
        <v>545</v>
      </c>
      <c r="J248" s="80" t="s">
        <v>546</v>
      </c>
      <c r="K248" s="80">
        <v>6</v>
      </c>
      <c r="L248" s="80">
        <v>1.9E-2</v>
      </c>
    </row>
    <row r="249" spans="1:12" ht="15.75" customHeight="1">
      <c r="A249" s="80" t="s">
        <v>41</v>
      </c>
      <c r="B249" s="80" t="s">
        <v>347</v>
      </c>
      <c r="C249" s="80">
        <v>1000</v>
      </c>
      <c r="D249" s="80">
        <v>68333</v>
      </c>
      <c r="E249" s="80">
        <v>67334</v>
      </c>
      <c r="F249" s="80">
        <v>1000</v>
      </c>
      <c r="G249" s="80">
        <v>68333</v>
      </c>
      <c r="H249" s="80" t="s">
        <v>439</v>
      </c>
      <c r="I249" s="80" t="s">
        <v>545</v>
      </c>
      <c r="J249" s="80" t="s">
        <v>546</v>
      </c>
      <c r="K249" s="80">
        <v>6</v>
      </c>
      <c r="L249" s="80">
        <v>3.15E-2</v>
      </c>
    </row>
    <row r="250" spans="1:12" ht="15.75" customHeight="1">
      <c r="A250" s="80" t="s">
        <v>41</v>
      </c>
      <c r="B250" s="80" t="s">
        <v>347</v>
      </c>
      <c r="C250" s="80">
        <v>9071649</v>
      </c>
      <c r="D250" s="80">
        <v>9097101</v>
      </c>
      <c r="E250" s="80">
        <v>25453</v>
      </c>
      <c r="F250" s="80">
        <v>9072664</v>
      </c>
      <c r="G250" s="80">
        <v>9094163</v>
      </c>
      <c r="H250" s="80" t="s">
        <v>439</v>
      </c>
      <c r="I250" s="80" t="s">
        <v>1423</v>
      </c>
      <c r="J250" s="80" t="s">
        <v>612</v>
      </c>
      <c r="K250" s="80">
        <v>3</v>
      </c>
      <c r="L250" s="80">
        <v>1.5100000000000001E-2</v>
      </c>
    </row>
    <row r="251" spans="1:12" ht="15.75" customHeight="1">
      <c r="A251" s="80" t="s">
        <v>41</v>
      </c>
      <c r="B251" s="80" t="s">
        <v>347</v>
      </c>
      <c r="C251" s="80">
        <v>49199875</v>
      </c>
      <c r="D251" s="80">
        <v>49273459</v>
      </c>
      <c r="E251" s="80">
        <v>73585</v>
      </c>
      <c r="F251" s="80">
        <v>49199875</v>
      </c>
      <c r="G251" s="80">
        <v>49273459</v>
      </c>
      <c r="H251" s="80" t="s">
        <v>439</v>
      </c>
      <c r="I251" s="80" t="s">
        <v>545</v>
      </c>
      <c r="J251" s="80" t="s">
        <v>546</v>
      </c>
      <c r="K251" s="80">
        <v>6</v>
      </c>
      <c r="L251" s="80">
        <v>3.9699999999999999E-2</v>
      </c>
    </row>
    <row r="252" spans="1:12" ht="15.75" customHeight="1">
      <c r="A252" s="80" t="s">
        <v>41</v>
      </c>
      <c r="B252" s="80" t="s">
        <v>444</v>
      </c>
      <c r="C252" s="80">
        <v>259723</v>
      </c>
      <c r="D252" s="80">
        <v>386196</v>
      </c>
      <c r="E252" s="80">
        <v>126474</v>
      </c>
      <c r="F252" s="80">
        <v>259723</v>
      </c>
      <c r="G252" s="80">
        <v>386196</v>
      </c>
      <c r="H252" s="80" t="s">
        <v>439</v>
      </c>
      <c r="I252" s="80" t="s">
        <v>545</v>
      </c>
      <c r="J252" s="80" t="s">
        <v>546</v>
      </c>
      <c r="K252" s="80">
        <v>4</v>
      </c>
      <c r="L252" s="80">
        <v>3.5000000000000003E-2</v>
      </c>
    </row>
    <row r="253" spans="1:12" ht="15.75" customHeight="1">
      <c r="A253" s="80" t="s">
        <v>41</v>
      </c>
      <c r="B253" s="80" t="s">
        <v>445</v>
      </c>
      <c r="C253" s="80">
        <v>62408542</v>
      </c>
      <c r="D253" s="80">
        <v>62456778</v>
      </c>
      <c r="E253" s="80">
        <v>48237</v>
      </c>
      <c r="F253" s="80">
        <v>62408577</v>
      </c>
      <c r="G253" s="80">
        <v>62444716</v>
      </c>
      <c r="H253" s="80" t="s">
        <v>439</v>
      </c>
      <c r="I253" s="80" t="s">
        <v>1424</v>
      </c>
      <c r="J253" s="80" t="s">
        <v>598</v>
      </c>
      <c r="K253" s="80">
        <v>5</v>
      </c>
      <c r="L253" s="80">
        <v>0.41789999999999999</v>
      </c>
    </row>
    <row r="254" spans="1:12" ht="15.75" customHeight="1">
      <c r="A254" s="80" t="s">
        <v>41</v>
      </c>
      <c r="B254" s="80" t="s">
        <v>445</v>
      </c>
      <c r="C254" s="80">
        <v>65784435</v>
      </c>
      <c r="D254" s="80">
        <v>65822291</v>
      </c>
      <c r="E254" s="80">
        <v>37857</v>
      </c>
      <c r="F254" s="80">
        <v>65784435</v>
      </c>
      <c r="G254" s="80">
        <v>65822291</v>
      </c>
      <c r="H254" s="80" t="s">
        <v>439</v>
      </c>
      <c r="I254" s="80" t="s">
        <v>545</v>
      </c>
      <c r="J254" s="80" t="s">
        <v>546</v>
      </c>
      <c r="K254" s="80">
        <v>4</v>
      </c>
      <c r="L254" s="80">
        <v>1.9900000000000001E-2</v>
      </c>
    </row>
    <row r="255" spans="1:12" ht="15.75" customHeight="1">
      <c r="A255" s="80" t="s">
        <v>41</v>
      </c>
      <c r="B255" s="80" t="s">
        <v>445</v>
      </c>
      <c r="C255" s="80">
        <v>152376994</v>
      </c>
      <c r="D255" s="80">
        <v>152404346</v>
      </c>
      <c r="E255" s="80">
        <v>27353</v>
      </c>
      <c r="F255" s="80">
        <v>152376994</v>
      </c>
      <c r="G255" s="80">
        <v>152404346</v>
      </c>
      <c r="H255" s="80" t="s">
        <v>439</v>
      </c>
      <c r="I255" s="80" t="s">
        <v>545</v>
      </c>
      <c r="J255" s="80" t="s">
        <v>546</v>
      </c>
      <c r="K255" s="80">
        <v>4</v>
      </c>
      <c r="L255" s="80">
        <v>2.7799999999999998E-2</v>
      </c>
    </row>
    <row r="256" spans="1:12" ht="15.75" customHeight="1">
      <c r="A256" s="80" t="s">
        <v>41</v>
      </c>
      <c r="B256" s="80" t="s">
        <v>446</v>
      </c>
      <c r="C256" s="80">
        <v>12433930</v>
      </c>
      <c r="D256" s="80">
        <v>12602620</v>
      </c>
      <c r="E256" s="80">
        <v>168691</v>
      </c>
      <c r="F256" s="80">
        <v>12433930</v>
      </c>
      <c r="G256" s="80">
        <v>12602620</v>
      </c>
      <c r="H256" s="80" t="s">
        <v>439</v>
      </c>
      <c r="I256" s="80" t="s">
        <v>545</v>
      </c>
      <c r="J256" s="80" t="s">
        <v>546</v>
      </c>
      <c r="K256" s="80">
        <v>4</v>
      </c>
      <c r="L256" s="80">
        <v>2.6700000000000002E-2</v>
      </c>
    </row>
    <row r="257" spans="1:12" ht="15.75" customHeight="1">
      <c r="A257" s="80" t="s">
        <v>41</v>
      </c>
      <c r="B257" s="80" t="s">
        <v>447</v>
      </c>
      <c r="C257" s="80">
        <v>38967861</v>
      </c>
      <c r="D257" s="80">
        <v>39112281</v>
      </c>
      <c r="E257" s="80">
        <v>144421</v>
      </c>
      <c r="F257" s="80">
        <v>38967861</v>
      </c>
      <c r="G257" s="80">
        <v>39112281</v>
      </c>
      <c r="H257" s="80" t="s">
        <v>439</v>
      </c>
      <c r="I257" s="80" t="s">
        <v>545</v>
      </c>
      <c r="J257" s="80" t="s">
        <v>546</v>
      </c>
      <c r="K257" s="80">
        <v>4</v>
      </c>
      <c r="L257" s="80">
        <v>1.3100000000000001E-2</v>
      </c>
    </row>
    <row r="258" spans="1:12" ht="15.75" customHeight="1">
      <c r="A258" s="80" t="s">
        <v>41</v>
      </c>
      <c r="B258" s="80" t="s">
        <v>447</v>
      </c>
      <c r="C258" s="80">
        <v>40868525</v>
      </c>
      <c r="D258" s="80">
        <v>41128923</v>
      </c>
      <c r="E258" s="80">
        <v>260399</v>
      </c>
      <c r="F258" s="80">
        <v>40868525</v>
      </c>
      <c r="G258" s="80">
        <v>41128923</v>
      </c>
      <c r="H258" s="80" t="s">
        <v>439</v>
      </c>
      <c r="I258" s="80" t="s">
        <v>545</v>
      </c>
      <c r="J258" s="80" t="s">
        <v>546</v>
      </c>
      <c r="K258" s="80">
        <v>5</v>
      </c>
      <c r="L258" s="80">
        <v>0.21920000000000001</v>
      </c>
    </row>
    <row r="259" spans="1:12" ht="15.75" customHeight="1">
      <c r="A259" s="80" t="s">
        <v>41</v>
      </c>
      <c r="B259" s="80" t="s">
        <v>447</v>
      </c>
      <c r="C259" s="80">
        <v>42233872</v>
      </c>
      <c r="D259" s="80">
        <v>42273599</v>
      </c>
      <c r="E259" s="80">
        <v>39728</v>
      </c>
      <c r="F259" s="80">
        <v>42233872</v>
      </c>
      <c r="G259" s="80">
        <v>42273599</v>
      </c>
      <c r="H259" s="80" t="s">
        <v>439</v>
      </c>
      <c r="I259" s="80" t="s">
        <v>545</v>
      </c>
      <c r="J259" s="80" t="s">
        <v>546</v>
      </c>
      <c r="K259" s="80">
        <v>4</v>
      </c>
      <c r="L259" s="80">
        <v>3.7900000000000003E-2</v>
      </c>
    </row>
    <row r="260" spans="1:12" ht="15.75" customHeight="1">
      <c r="A260" s="80" t="s">
        <v>41</v>
      </c>
      <c r="B260" s="80" t="s">
        <v>447</v>
      </c>
      <c r="C260" s="80">
        <v>42321112</v>
      </c>
      <c r="D260" s="80">
        <v>42416141</v>
      </c>
      <c r="E260" s="80">
        <v>95030</v>
      </c>
      <c r="F260" s="80">
        <v>42321112</v>
      </c>
      <c r="G260" s="80">
        <v>42416141</v>
      </c>
      <c r="H260" s="80" t="s">
        <v>439</v>
      </c>
      <c r="I260" s="80" t="s">
        <v>545</v>
      </c>
      <c r="J260" s="80" t="s">
        <v>546</v>
      </c>
      <c r="K260" s="80">
        <v>3</v>
      </c>
      <c r="L260" s="80">
        <v>6.8999999999999999E-3</v>
      </c>
    </row>
    <row r="261" spans="1:12" ht="15.75" customHeight="1">
      <c r="A261" s="80" t="s">
        <v>41</v>
      </c>
      <c r="B261" s="80" t="s">
        <v>447</v>
      </c>
      <c r="C261" s="80">
        <v>42420194</v>
      </c>
      <c r="D261" s="80">
        <v>42574060</v>
      </c>
      <c r="E261" s="80">
        <v>153867</v>
      </c>
      <c r="F261" s="80">
        <v>42420194</v>
      </c>
      <c r="G261" s="80">
        <v>42574060</v>
      </c>
      <c r="H261" s="80" t="s">
        <v>439</v>
      </c>
      <c r="I261" s="80" t="s">
        <v>545</v>
      </c>
      <c r="J261" s="80" t="s">
        <v>546</v>
      </c>
      <c r="K261" s="80">
        <v>3</v>
      </c>
      <c r="L261" s="80">
        <v>6.1999999999999998E-3</v>
      </c>
    </row>
    <row r="262" spans="1:12" ht="15.75" customHeight="1">
      <c r="A262" s="80" t="s">
        <v>41</v>
      </c>
      <c r="B262" s="80" t="s">
        <v>450</v>
      </c>
      <c r="C262" s="80">
        <v>10000</v>
      </c>
      <c r="D262" s="80">
        <v>76659</v>
      </c>
      <c r="E262" s="80">
        <v>66660</v>
      </c>
      <c r="F262" s="80">
        <v>10000</v>
      </c>
      <c r="G262" s="80">
        <v>76659</v>
      </c>
      <c r="H262" s="80" t="s">
        <v>439</v>
      </c>
      <c r="I262" s="80" t="s">
        <v>545</v>
      </c>
      <c r="J262" s="80" t="s">
        <v>546</v>
      </c>
      <c r="K262" s="80">
        <v>4</v>
      </c>
      <c r="L262" s="80">
        <v>4.8899999999999999E-2</v>
      </c>
    </row>
    <row r="263" spans="1:12" ht="15.75" customHeight="1">
      <c r="A263" s="80" t="s">
        <v>41</v>
      </c>
      <c r="B263" s="80" t="s">
        <v>450</v>
      </c>
      <c r="C263" s="80">
        <v>131294575</v>
      </c>
      <c r="D263" s="80">
        <v>131312923</v>
      </c>
      <c r="E263" s="80">
        <v>18349</v>
      </c>
      <c r="F263" s="80">
        <v>131294575</v>
      </c>
      <c r="G263" s="80">
        <v>131312923</v>
      </c>
      <c r="H263" s="80" t="s">
        <v>439</v>
      </c>
      <c r="I263" s="80" t="s">
        <v>545</v>
      </c>
      <c r="J263" s="80" t="s">
        <v>546</v>
      </c>
      <c r="K263" s="80">
        <v>3</v>
      </c>
      <c r="L263" s="80">
        <v>0.12509999999999999</v>
      </c>
    </row>
    <row r="264" spans="1:12" ht="15.75" customHeight="1">
      <c r="A264" s="80" t="s">
        <v>41</v>
      </c>
      <c r="B264" s="80" t="s">
        <v>451</v>
      </c>
      <c r="C264" s="80">
        <v>18408230</v>
      </c>
      <c r="D264" s="80">
        <v>18565145</v>
      </c>
      <c r="E264" s="80">
        <v>156916</v>
      </c>
      <c r="F264" s="80">
        <v>18408230</v>
      </c>
      <c r="G264" s="80">
        <v>18565145</v>
      </c>
      <c r="H264" s="80" t="s">
        <v>439</v>
      </c>
      <c r="I264" s="80" t="s">
        <v>545</v>
      </c>
      <c r="J264" s="80" t="s">
        <v>546</v>
      </c>
      <c r="K264" s="80">
        <v>4</v>
      </c>
      <c r="L264" s="80">
        <v>9.2899999999999996E-2</v>
      </c>
    </row>
    <row r="265" spans="1:12" ht="15.75" customHeight="1">
      <c r="A265" s="80" t="s">
        <v>41</v>
      </c>
      <c r="B265" s="80" t="s">
        <v>452</v>
      </c>
      <c r="C265" s="80">
        <v>19663449</v>
      </c>
      <c r="D265" s="80">
        <v>19955079</v>
      </c>
      <c r="E265" s="80">
        <v>291631</v>
      </c>
      <c r="F265" s="80">
        <v>19663449</v>
      </c>
      <c r="G265" s="80">
        <v>19955079</v>
      </c>
      <c r="H265" s="80" t="s">
        <v>439</v>
      </c>
      <c r="I265" s="80" t="s">
        <v>545</v>
      </c>
      <c r="J265" s="80" t="s">
        <v>546</v>
      </c>
      <c r="K265" s="80">
        <v>4</v>
      </c>
      <c r="L265" s="80">
        <v>1.8100000000000002E-2</v>
      </c>
    </row>
    <row r="266" spans="1:12" ht="15.75" customHeight="1">
      <c r="A266" s="80" t="s">
        <v>41</v>
      </c>
      <c r="B266" s="80" t="s">
        <v>453</v>
      </c>
      <c r="C266" s="80">
        <v>21077238</v>
      </c>
      <c r="D266" s="80">
        <v>21685069</v>
      </c>
      <c r="E266" s="80">
        <v>607832</v>
      </c>
      <c r="F266" s="80">
        <v>21077238</v>
      </c>
      <c r="G266" s="80">
        <v>21685069</v>
      </c>
      <c r="H266" s="80" t="s">
        <v>439</v>
      </c>
      <c r="I266" s="80" t="s">
        <v>545</v>
      </c>
      <c r="J266" s="80" t="s">
        <v>546</v>
      </c>
      <c r="K266" s="80">
        <v>3</v>
      </c>
      <c r="L266" s="80">
        <v>4.8099999999999997E-2</v>
      </c>
    </row>
    <row r="267" spans="1:12" ht="15.75" customHeight="1">
      <c r="A267" s="80" t="s">
        <v>41</v>
      </c>
      <c r="B267" s="80" t="s">
        <v>454</v>
      </c>
      <c r="C267" s="80">
        <v>70121788</v>
      </c>
      <c r="D267" s="80">
        <v>70166477</v>
      </c>
      <c r="E267" s="80">
        <v>44690</v>
      </c>
      <c r="F267" s="80">
        <v>70121788</v>
      </c>
      <c r="G267" s="80">
        <v>70166477</v>
      </c>
      <c r="H267" s="80" t="s">
        <v>439</v>
      </c>
      <c r="I267" s="80" t="s">
        <v>545</v>
      </c>
      <c r="J267" s="80" t="s">
        <v>546</v>
      </c>
      <c r="K267" s="80">
        <v>3</v>
      </c>
      <c r="L267" s="80">
        <v>6.0600000000000001E-2</v>
      </c>
    </row>
    <row r="268" spans="1:12" ht="15.75" customHeight="1">
      <c r="A268" s="80" t="s">
        <v>41</v>
      </c>
      <c r="B268" s="80" t="s">
        <v>455</v>
      </c>
      <c r="C268" s="80">
        <v>11124743</v>
      </c>
      <c r="D268" s="80">
        <v>11128016</v>
      </c>
      <c r="E268" s="80">
        <v>3274</v>
      </c>
      <c r="F268" s="80">
        <v>11124743</v>
      </c>
      <c r="G268" s="80">
        <v>11128016</v>
      </c>
      <c r="H268" s="80" t="s">
        <v>439</v>
      </c>
      <c r="I268" s="80" t="s">
        <v>554</v>
      </c>
      <c r="J268" s="80" t="s">
        <v>551</v>
      </c>
      <c r="K268" s="80">
        <v>1</v>
      </c>
      <c r="L268" s="80">
        <v>6.3899999999999998E-2</v>
      </c>
    </row>
    <row r="269" spans="1:12" ht="15.75" customHeight="1">
      <c r="A269" s="80" t="s">
        <v>41</v>
      </c>
      <c r="B269" s="80" t="s">
        <v>455</v>
      </c>
      <c r="C269" s="80">
        <v>21649035</v>
      </c>
      <c r="D269" s="80">
        <v>21678194</v>
      </c>
      <c r="E269" s="80">
        <v>29160</v>
      </c>
      <c r="F269" s="80">
        <v>21649035</v>
      </c>
      <c r="G269" s="80">
        <v>21678194</v>
      </c>
      <c r="H269" s="80" t="s">
        <v>439</v>
      </c>
      <c r="I269" s="80" t="s">
        <v>545</v>
      </c>
      <c r="J269" s="80" t="s">
        <v>546</v>
      </c>
      <c r="K269" s="80">
        <v>6</v>
      </c>
      <c r="L269" s="80">
        <v>4.7199999999999999E-2</v>
      </c>
    </row>
    <row r="270" spans="1:12" ht="15.75" customHeight="1">
      <c r="A270" s="80" t="s">
        <v>41</v>
      </c>
      <c r="B270" s="80" t="s">
        <v>455</v>
      </c>
      <c r="C270" s="80">
        <v>22125930</v>
      </c>
      <c r="D270" s="80">
        <v>22158426</v>
      </c>
      <c r="E270" s="80">
        <v>32497</v>
      </c>
      <c r="F270" s="80">
        <v>22125930</v>
      </c>
      <c r="G270" s="80">
        <v>22158426</v>
      </c>
      <c r="H270" s="80" t="s">
        <v>439</v>
      </c>
      <c r="I270" s="80" t="s">
        <v>545</v>
      </c>
      <c r="J270" s="80" t="s">
        <v>546</v>
      </c>
      <c r="K270" s="80">
        <v>6</v>
      </c>
      <c r="L270" s="80">
        <v>1.41E-2</v>
      </c>
    </row>
    <row r="271" spans="1:12" ht="15.75" customHeight="1">
      <c r="A271" s="80" t="s">
        <v>41</v>
      </c>
      <c r="B271" s="80" t="s">
        <v>455</v>
      </c>
      <c r="C271" s="80">
        <v>33356931</v>
      </c>
      <c r="D271" s="80">
        <v>33357111</v>
      </c>
      <c r="E271" s="80">
        <v>181</v>
      </c>
      <c r="F271" s="80">
        <v>33356931</v>
      </c>
      <c r="G271" s="80">
        <v>33357111</v>
      </c>
      <c r="H271" s="80" t="s">
        <v>439</v>
      </c>
      <c r="I271" s="80" t="s">
        <v>554</v>
      </c>
      <c r="J271" s="80" t="s">
        <v>551</v>
      </c>
      <c r="K271" s="80" t="s">
        <v>201</v>
      </c>
      <c r="L271" s="80">
        <v>0</v>
      </c>
    </row>
    <row r="272" spans="1:12" ht="15.75" customHeight="1">
      <c r="A272" s="80" t="s">
        <v>41</v>
      </c>
      <c r="B272" s="80" t="s">
        <v>457</v>
      </c>
      <c r="C272" s="80">
        <v>24891502</v>
      </c>
      <c r="D272" s="80">
        <v>24909637</v>
      </c>
      <c r="E272" s="80">
        <v>18136</v>
      </c>
      <c r="F272" s="80">
        <v>24891502</v>
      </c>
      <c r="G272" s="80">
        <v>24909637</v>
      </c>
      <c r="H272" s="80" t="s">
        <v>439</v>
      </c>
      <c r="I272" s="80" t="s">
        <v>545</v>
      </c>
      <c r="J272" s="80" t="s">
        <v>546</v>
      </c>
      <c r="K272" s="80" t="s">
        <v>201</v>
      </c>
      <c r="L272" s="80">
        <v>0.63670000000000004</v>
      </c>
    </row>
    <row r="273" spans="1:12" ht="15.75" customHeight="1">
      <c r="A273" s="80" t="s">
        <v>41</v>
      </c>
      <c r="B273" s="80" t="s">
        <v>458</v>
      </c>
      <c r="C273" s="80">
        <v>30381284</v>
      </c>
      <c r="D273" s="80">
        <v>30425082</v>
      </c>
      <c r="E273" s="80">
        <v>43799</v>
      </c>
      <c r="F273" s="80">
        <v>30381284</v>
      </c>
      <c r="G273" s="80">
        <v>30425082</v>
      </c>
      <c r="H273" s="80" t="s">
        <v>440</v>
      </c>
      <c r="I273" s="80" t="s">
        <v>545</v>
      </c>
      <c r="J273" s="80" t="s">
        <v>546</v>
      </c>
      <c r="K273" s="80">
        <v>4</v>
      </c>
      <c r="L273" s="80">
        <v>7.1300000000000002E-2</v>
      </c>
    </row>
    <row r="274" spans="1:12" ht="15.75" customHeight="1">
      <c r="A274" s="80" t="s">
        <v>41</v>
      </c>
      <c r="B274" s="80" t="s">
        <v>459</v>
      </c>
      <c r="C274" s="80">
        <v>6364078</v>
      </c>
      <c r="D274" s="80">
        <v>6376932</v>
      </c>
      <c r="E274" s="80">
        <v>12855</v>
      </c>
      <c r="F274" s="80">
        <v>6364078</v>
      </c>
      <c r="G274" s="80">
        <v>6376932</v>
      </c>
      <c r="H274" s="80" t="s">
        <v>439</v>
      </c>
      <c r="I274" s="80" t="s">
        <v>545</v>
      </c>
      <c r="J274" s="80" t="s">
        <v>546</v>
      </c>
      <c r="K274" s="80">
        <v>6</v>
      </c>
      <c r="L274" s="80">
        <v>0.13919999999999999</v>
      </c>
    </row>
    <row r="275" spans="1:12" ht="15.75" customHeight="1">
      <c r="A275" s="80" t="s">
        <v>41</v>
      </c>
      <c r="B275" s="80" t="s">
        <v>495</v>
      </c>
      <c r="C275" s="80">
        <v>43989014</v>
      </c>
      <c r="D275" s="80">
        <v>43993912</v>
      </c>
      <c r="E275" s="80">
        <v>4899</v>
      </c>
      <c r="F275" s="80">
        <v>43989014</v>
      </c>
      <c r="G275" s="80">
        <v>43993912</v>
      </c>
      <c r="H275" s="80" t="s">
        <v>439</v>
      </c>
      <c r="I275" s="80" t="s">
        <v>554</v>
      </c>
      <c r="J275" s="80" t="s">
        <v>551</v>
      </c>
      <c r="K275" s="80">
        <v>1</v>
      </c>
      <c r="L275" s="80">
        <v>5.1000000000000004E-3</v>
      </c>
    </row>
    <row r="276" spans="1:12" ht="15.75" customHeight="1">
      <c r="A276" s="80" t="s">
        <v>42</v>
      </c>
      <c r="B276" s="80" t="s">
        <v>438</v>
      </c>
      <c r="C276" s="80">
        <v>16549762</v>
      </c>
      <c r="D276" s="80">
        <v>16948282</v>
      </c>
      <c r="E276" s="80">
        <v>398521</v>
      </c>
      <c r="F276" s="80">
        <v>16549762</v>
      </c>
      <c r="G276" s="80">
        <v>16948282</v>
      </c>
      <c r="H276" s="80" t="s">
        <v>439</v>
      </c>
      <c r="I276" s="80" t="s">
        <v>545</v>
      </c>
      <c r="J276" s="80" t="s">
        <v>546</v>
      </c>
      <c r="K276" s="80">
        <v>4</v>
      </c>
      <c r="L276" s="80">
        <v>1.9699999999999999E-2</v>
      </c>
    </row>
    <row r="277" spans="1:12" ht="15.75" customHeight="1">
      <c r="A277" s="80" t="s">
        <v>42</v>
      </c>
      <c r="B277" s="80" t="s">
        <v>438</v>
      </c>
      <c r="C277" s="80">
        <v>143260028</v>
      </c>
      <c r="D277" s="80">
        <v>143530288</v>
      </c>
      <c r="E277" s="80">
        <v>270261</v>
      </c>
      <c r="F277" s="80">
        <v>143260028</v>
      </c>
      <c r="G277" s="80">
        <v>143530288</v>
      </c>
      <c r="H277" s="80" t="s">
        <v>439</v>
      </c>
      <c r="I277" s="80" t="s">
        <v>545</v>
      </c>
      <c r="J277" s="80" t="s">
        <v>546</v>
      </c>
      <c r="K277" s="80">
        <v>6</v>
      </c>
      <c r="L277" s="80">
        <v>0.1208</v>
      </c>
    </row>
    <row r="278" spans="1:12" ht="15.75" customHeight="1">
      <c r="A278" s="80" t="s">
        <v>42</v>
      </c>
      <c r="B278" s="80" t="s">
        <v>438</v>
      </c>
      <c r="C278" s="80">
        <v>181074767</v>
      </c>
      <c r="D278" s="80">
        <v>181074952</v>
      </c>
      <c r="E278" s="80">
        <v>186</v>
      </c>
      <c r="F278" s="80">
        <v>181074788</v>
      </c>
      <c r="G278" s="80">
        <v>181074947</v>
      </c>
      <c r="H278" s="80" t="s">
        <v>439</v>
      </c>
      <c r="I278" s="80" t="s">
        <v>565</v>
      </c>
      <c r="J278" s="80" t="s">
        <v>558</v>
      </c>
      <c r="K278" s="80" t="s">
        <v>201</v>
      </c>
      <c r="L278" s="80">
        <v>0</v>
      </c>
    </row>
    <row r="279" spans="1:12" ht="15.75" customHeight="1">
      <c r="A279" s="80" t="s">
        <v>42</v>
      </c>
      <c r="B279" s="80" t="s">
        <v>438</v>
      </c>
      <c r="C279" s="80">
        <v>207119002</v>
      </c>
      <c r="D279" s="80">
        <v>207119171</v>
      </c>
      <c r="E279" s="80">
        <v>170</v>
      </c>
      <c r="F279" s="80">
        <v>207119002</v>
      </c>
      <c r="G279" s="80">
        <v>207119094</v>
      </c>
      <c r="H279" s="80" t="s">
        <v>439</v>
      </c>
      <c r="I279" s="80" t="s">
        <v>582</v>
      </c>
      <c r="J279" s="80" t="s">
        <v>558</v>
      </c>
      <c r="K279" s="80" t="s">
        <v>201</v>
      </c>
      <c r="L279" s="80">
        <v>0</v>
      </c>
    </row>
    <row r="280" spans="1:12" ht="15.75" customHeight="1">
      <c r="A280" s="80" t="s">
        <v>42</v>
      </c>
      <c r="B280" s="80" t="s">
        <v>438</v>
      </c>
      <c r="C280" s="80">
        <v>237402801</v>
      </c>
      <c r="D280" s="80">
        <v>237402916</v>
      </c>
      <c r="E280" s="80">
        <v>116</v>
      </c>
      <c r="F280" s="80">
        <v>237402804</v>
      </c>
      <c r="G280" s="80">
        <v>237402905</v>
      </c>
      <c r="H280" s="80" t="s">
        <v>439</v>
      </c>
      <c r="I280" s="80" t="s">
        <v>565</v>
      </c>
      <c r="J280" s="80" t="s">
        <v>558</v>
      </c>
      <c r="K280" s="80" t="s">
        <v>201</v>
      </c>
      <c r="L280" s="80">
        <v>0</v>
      </c>
    </row>
    <row r="281" spans="1:12" ht="15.75" customHeight="1">
      <c r="A281" s="80" t="s">
        <v>42</v>
      </c>
      <c r="B281" s="80" t="s">
        <v>441</v>
      </c>
      <c r="C281" s="80">
        <v>90326160</v>
      </c>
      <c r="D281" s="80">
        <v>91608532</v>
      </c>
      <c r="E281" s="80">
        <v>1282373</v>
      </c>
      <c r="F281" s="80">
        <v>91402511</v>
      </c>
      <c r="G281" s="80">
        <v>91478418</v>
      </c>
      <c r="H281" s="80" t="s">
        <v>439</v>
      </c>
      <c r="I281" s="80" t="s">
        <v>986</v>
      </c>
      <c r="J281" s="80" t="s">
        <v>563</v>
      </c>
      <c r="K281" s="80">
        <v>5</v>
      </c>
      <c r="L281" s="80">
        <v>7.0000000000000007E-2</v>
      </c>
    </row>
    <row r="282" spans="1:12" ht="15.75" customHeight="1">
      <c r="A282" s="80" t="s">
        <v>42</v>
      </c>
      <c r="B282" s="80" t="s">
        <v>441</v>
      </c>
      <c r="C282" s="80">
        <v>94189553</v>
      </c>
      <c r="D282" s="80">
        <v>94292414</v>
      </c>
      <c r="E282" s="80">
        <v>102862</v>
      </c>
      <c r="F282" s="80">
        <v>94189553</v>
      </c>
      <c r="G282" s="80">
        <v>94292414</v>
      </c>
      <c r="H282" s="80" t="s">
        <v>439</v>
      </c>
      <c r="I282" s="80" t="s">
        <v>545</v>
      </c>
      <c r="J282" s="80" t="s">
        <v>546</v>
      </c>
      <c r="K282" s="80">
        <v>4</v>
      </c>
      <c r="L282" s="80">
        <v>6.6500000000000004E-2</v>
      </c>
    </row>
    <row r="283" spans="1:12" ht="15.75" customHeight="1">
      <c r="A283" s="80" t="s">
        <v>42</v>
      </c>
      <c r="B283" s="80" t="s">
        <v>442</v>
      </c>
      <c r="C283" s="80">
        <v>75662604</v>
      </c>
      <c r="D283" s="80">
        <v>75708229</v>
      </c>
      <c r="E283" s="80">
        <v>45626</v>
      </c>
      <c r="F283" s="80">
        <v>75662604</v>
      </c>
      <c r="G283" s="80">
        <v>75708229</v>
      </c>
      <c r="H283" s="80" t="s">
        <v>439</v>
      </c>
      <c r="I283" s="80" t="s">
        <v>545</v>
      </c>
      <c r="J283" s="80" t="s">
        <v>546</v>
      </c>
      <c r="K283" s="80">
        <v>6</v>
      </c>
      <c r="L283" s="80">
        <v>1.9E-2</v>
      </c>
    </row>
    <row r="284" spans="1:12" ht="15.75" customHeight="1">
      <c r="A284" s="80" t="s">
        <v>42</v>
      </c>
      <c r="B284" s="80" t="s">
        <v>347</v>
      </c>
      <c r="C284" s="80">
        <v>1000</v>
      </c>
      <c r="D284" s="80">
        <v>68333</v>
      </c>
      <c r="E284" s="80">
        <v>67334</v>
      </c>
      <c r="F284" s="80">
        <v>1000</v>
      </c>
      <c r="G284" s="80">
        <v>68333</v>
      </c>
      <c r="H284" s="80" t="s">
        <v>439</v>
      </c>
      <c r="I284" s="80" t="s">
        <v>545</v>
      </c>
      <c r="J284" s="80" t="s">
        <v>546</v>
      </c>
      <c r="K284" s="80">
        <v>6</v>
      </c>
      <c r="L284" s="80">
        <v>3.15E-2</v>
      </c>
    </row>
    <row r="285" spans="1:12" ht="15.75" customHeight="1">
      <c r="A285" s="80" t="s">
        <v>42</v>
      </c>
      <c r="B285" s="80" t="s">
        <v>347</v>
      </c>
      <c r="C285" s="80">
        <v>49199875</v>
      </c>
      <c r="D285" s="80">
        <v>49273459</v>
      </c>
      <c r="E285" s="80">
        <v>73585</v>
      </c>
      <c r="F285" s="80">
        <v>49199875</v>
      </c>
      <c r="G285" s="80">
        <v>49273459</v>
      </c>
      <c r="H285" s="80" t="s">
        <v>439</v>
      </c>
      <c r="I285" s="80" t="s">
        <v>545</v>
      </c>
      <c r="J285" s="80" t="s">
        <v>546</v>
      </c>
      <c r="K285" s="80">
        <v>5</v>
      </c>
      <c r="L285" s="80">
        <v>3.9699999999999999E-2</v>
      </c>
    </row>
    <row r="286" spans="1:12" ht="15.75" customHeight="1">
      <c r="A286" s="80" t="s">
        <v>42</v>
      </c>
      <c r="B286" s="80" t="s">
        <v>444</v>
      </c>
      <c r="C286" s="80">
        <v>259723</v>
      </c>
      <c r="D286" s="80">
        <v>386196</v>
      </c>
      <c r="E286" s="80">
        <v>126474</v>
      </c>
      <c r="F286" s="80">
        <v>259723</v>
      </c>
      <c r="G286" s="80">
        <v>386196</v>
      </c>
      <c r="H286" s="80" t="s">
        <v>439</v>
      </c>
      <c r="I286" s="80" t="s">
        <v>545</v>
      </c>
      <c r="J286" s="80" t="s">
        <v>546</v>
      </c>
      <c r="K286" s="80">
        <v>4</v>
      </c>
      <c r="L286" s="80">
        <v>3.5000000000000003E-2</v>
      </c>
    </row>
    <row r="287" spans="1:12" ht="15.75" customHeight="1">
      <c r="A287" s="80" t="s">
        <v>42</v>
      </c>
      <c r="B287" s="80" t="s">
        <v>444</v>
      </c>
      <c r="C287" s="80">
        <v>131563659</v>
      </c>
      <c r="D287" s="80">
        <v>131563831</v>
      </c>
      <c r="E287" s="80">
        <v>173</v>
      </c>
      <c r="F287" s="80">
        <v>131563676</v>
      </c>
      <c r="G287" s="80">
        <v>131563801</v>
      </c>
      <c r="H287" s="80" t="s">
        <v>440</v>
      </c>
      <c r="I287" s="80" t="s">
        <v>565</v>
      </c>
      <c r="J287" s="80" t="s">
        <v>558</v>
      </c>
      <c r="K287" s="80" t="s">
        <v>201</v>
      </c>
      <c r="L287" s="80">
        <v>0</v>
      </c>
    </row>
    <row r="288" spans="1:12" ht="15.75" customHeight="1">
      <c r="A288" s="80" t="s">
        <v>42</v>
      </c>
      <c r="B288" s="80" t="s">
        <v>445</v>
      </c>
      <c r="C288" s="80">
        <v>60881137</v>
      </c>
      <c r="D288" s="80">
        <v>61282510</v>
      </c>
      <c r="E288" s="80">
        <v>401374</v>
      </c>
      <c r="F288" s="80">
        <v>60881137</v>
      </c>
      <c r="G288" s="80">
        <v>61282510</v>
      </c>
      <c r="H288" s="80" t="s">
        <v>439</v>
      </c>
      <c r="I288" s="80" t="s">
        <v>545</v>
      </c>
      <c r="J288" s="80" t="s">
        <v>546</v>
      </c>
      <c r="K288" s="80">
        <v>3</v>
      </c>
      <c r="L288" s="80">
        <v>0.70240000000000002</v>
      </c>
    </row>
    <row r="289" spans="1:12" ht="15.75" customHeight="1">
      <c r="A289" s="80" t="s">
        <v>42</v>
      </c>
      <c r="B289" s="80" t="s">
        <v>445</v>
      </c>
      <c r="C289" s="80">
        <v>62408542</v>
      </c>
      <c r="D289" s="80">
        <v>62456778</v>
      </c>
      <c r="E289" s="80">
        <v>48237</v>
      </c>
      <c r="F289" s="80">
        <v>62408577</v>
      </c>
      <c r="G289" s="80">
        <v>62444716</v>
      </c>
      <c r="H289" s="80" t="s">
        <v>439</v>
      </c>
      <c r="I289" s="80" t="s">
        <v>1424</v>
      </c>
      <c r="J289" s="80" t="s">
        <v>598</v>
      </c>
      <c r="K289" s="80">
        <v>4</v>
      </c>
      <c r="L289" s="80">
        <v>0.41789999999999999</v>
      </c>
    </row>
    <row r="290" spans="1:12" ht="15.75" customHeight="1">
      <c r="A290" s="80" t="s">
        <v>42</v>
      </c>
      <c r="B290" s="80" t="s">
        <v>445</v>
      </c>
      <c r="C290" s="80">
        <v>65784435</v>
      </c>
      <c r="D290" s="80">
        <v>65822291</v>
      </c>
      <c r="E290" s="80">
        <v>37857</v>
      </c>
      <c r="F290" s="80">
        <v>65784435</v>
      </c>
      <c r="G290" s="80">
        <v>65822291</v>
      </c>
      <c r="H290" s="80" t="s">
        <v>439</v>
      </c>
      <c r="I290" s="80" t="s">
        <v>545</v>
      </c>
      <c r="J290" s="80" t="s">
        <v>546</v>
      </c>
      <c r="K290" s="80">
        <v>4</v>
      </c>
      <c r="L290" s="80">
        <v>1.9900000000000001E-2</v>
      </c>
    </row>
    <row r="291" spans="1:12" ht="15.75" customHeight="1">
      <c r="A291" s="80" t="s">
        <v>42</v>
      </c>
      <c r="B291" s="80" t="s">
        <v>446</v>
      </c>
      <c r="C291" s="80">
        <v>12433930</v>
      </c>
      <c r="D291" s="80">
        <v>12602620</v>
      </c>
      <c r="E291" s="80">
        <v>168691</v>
      </c>
      <c r="F291" s="80">
        <v>12433930</v>
      </c>
      <c r="G291" s="80">
        <v>12602620</v>
      </c>
      <c r="H291" s="80" t="s">
        <v>439</v>
      </c>
      <c r="I291" s="80" t="s">
        <v>545</v>
      </c>
      <c r="J291" s="80" t="s">
        <v>546</v>
      </c>
      <c r="K291" s="80">
        <v>3</v>
      </c>
      <c r="L291" s="80">
        <v>2.6700000000000002E-2</v>
      </c>
    </row>
    <row r="292" spans="1:12" ht="15.75" customHeight="1">
      <c r="A292" s="80" t="s">
        <v>42</v>
      </c>
      <c r="B292" s="80" t="s">
        <v>447</v>
      </c>
      <c r="C292" s="80">
        <v>38967861</v>
      </c>
      <c r="D292" s="80">
        <v>39112281</v>
      </c>
      <c r="E292" s="80">
        <v>144421</v>
      </c>
      <c r="F292" s="80">
        <v>38967861</v>
      </c>
      <c r="G292" s="80">
        <v>39112281</v>
      </c>
      <c r="H292" s="80" t="s">
        <v>439</v>
      </c>
      <c r="I292" s="80" t="s">
        <v>545</v>
      </c>
      <c r="J292" s="80" t="s">
        <v>546</v>
      </c>
      <c r="K292" s="80">
        <v>3</v>
      </c>
      <c r="L292" s="80">
        <v>1.3100000000000001E-2</v>
      </c>
    </row>
    <row r="293" spans="1:12" ht="15.75" customHeight="1">
      <c r="A293" s="80" t="s">
        <v>42</v>
      </c>
      <c r="B293" s="80" t="s">
        <v>447</v>
      </c>
      <c r="C293" s="80">
        <v>40868525</v>
      </c>
      <c r="D293" s="80">
        <v>41128923</v>
      </c>
      <c r="E293" s="80">
        <v>260399</v>
      </c>
      <c r="F293" s="80">
        <v>40868525</v>
      </c>
      <c r="G293" s="80">
        <v>41128923</v>
      </c>
      <c r="H293" s="80" t="s">
        <v>440</v>
      </c>
      <c r="I293" s="80" t="s">
        <v>545</v>
      </c>
      <c r="J293" s="80" t="s">
        <v>546</v>
      </c>
      <c r="K293" s="80">
        <v>4</v>
      </c>
      <c r="L293" s="80">
        <v>0.21920000000000001</v>
      </c>
    </row>
    <row r="294" spans="1:12" ht="15.75" customHeight="1">
      <c r="A294" s="80" t="s">
        <v>42</v>
      </c>
      <c r="B294" s="80" t="s">
        <v>447</v>
      </c>
      <c r="C294" s="80">
        <v>42233872</v>
      </c>
      <c r="D294" s="80">
        <v>42273599</v>
      </c>
      <c r="E294" s="80">
        <v>39728</v>
      </c>
      <c r="F294" s="80">
        <v>42233872</v>
      </c>
      <c r="G294" s="80">
        <v>42273599</v>
      </c>
      <c r="H294" s="80" t="s">
        <v>439</v>
      </c>
      <c r="I294" s="80" t="s">
        <v>545</v>
      </c>
      <c r="J294" s="80" t="s">
        <v>546</v>
      </c>
      <c r="K294" s="80">
        <v>3</v>
      </c>
      <c r="L294" s="80">
        <v>3.7900000000000003E-2</v>
      </c>
    </row>
    <row r="295" spans="1:12" ht="15.75" customHeight="1">
      <c r="A295" s="80" t="s">
        <v>42</v>
      </c>
      <c r="B295" s="80" t="s">
        <v>447</v>
      </c>
      <c r="C295" s="80">
        <v>42321112</v>
      </c>
      <c r="D295" s="80">
        <v>42416141</v>
      </c>
      <c r="E295" s="80">
        <v>95030</v>
      </c>
      <c r="F295" s="80">
        <v>42321112</v>
      </c>
      <c r="G295" s="80">
        <v>42416141</v>
      </c>
      <c r="H295" s="80" t="s">
        <v>439</v>
      </c>
      <c r="I295" s="80" t="s">
        <v>545</v>
      </c>
      <c r="J295" s="80" t="s">
        <v>546</v>
      </c>
      <c r="K295" s="80">
        <v>3</v>
      </c>
      <c r="L295" s="80">
        <v>6.8999999999999999E-3</v>
      </c>
    </row>
    <row r="296" spans="1:12" ht="15.75" customHeight="1">
      <c r="A296" s="80" t="s">
        <v>42</v>
      </c>
      <c r="B296" s="80" t="s">
        <v>447</v>
      </c>
      <c r="C296" s="80">
        <v>62814090</v>
      </c>
      <c r="D296" s="80">
        <v>62818551</v>
      </c>
      <c r="E296" s="80">
        <v>4462</v>
      </c>
      <c r="F296" s="80">
        <v>62814090</v>
      </c>
      <c r="G296" s="80">
        <v>62818551</v>
      </c>
      <c r="H296" s="80" t="s">
        <v>439</v>
      </c>
      <c r="I296" s="80" t="s">
        <v>550</v>
      </c>
      <c r="J296" s="80" t="s">
        <v>551</v>
      </c>
      <c r="K296" s="80">
        <v>9</v>
      </c>
      <c r="L296" s="80">
        <v>1.9099999999999999E-2</v>
      </c>
    </row>
    <row r="297" spans="1:12" ht="15.75" customHeight="1">
      <c r="A297" s="80" t="s">
        <v>42</v>
      </c>
      <c r="B297" s="80" t="s">
        <v>447</v>
      </c>
      <c r="C297" s="80">
        <v>74283190</v>
      </c>
      <c r="D297" s="80">
        <v>74283486</v>
      </c>
      <c r="E297" s="80">
        <v>297</v>
      </c>
      <c r="F297" s="80">
        <v>74283190</v>
      </c>
      <c r="G297" s="80">
        <v>74283473</v>
      </c>
      <c r="H297" s="80" t="s">
        <v>440</v>
      </c>
      <c r="I297" s="80" t="s">
        <v>565</v>
      </c>
      <c r="J297" s="80" t="s">
        <v>558</v>
      </c>
      <c r="K297" s="80">
        <v>4</v>
      </c>
      <c r="L297" s="80">
        <v>0</v>
      </c>
    </row>
    <row r="298" spans="1:12" ht="15.75" customHeight="1">
      <c r="A298" s="80" t="s">
        <v>42</v>
      </c>
      <c r="B298" s="80" t="s">
        <v>447</v>
      </c>
      <c r="C298" s="80">
        <v>86540927</v>
      </c>
      <c r="D298" s="80">
        <v>86541018</v>
      </c>
      <c r="E298" s="80">
        <v>92</v>
      </c>
      <c r="F298" s="80">
        <v>86540928</v>
      </c>
      <c r="G298" s="80">
        <v>86541015</v>
      </c>
      <c r="H298" s="80" t="s">
        <v>440</v>
      </c>
      <c r="I298" s="80" t="s">
        <v>565</v>
      </c>
      <c r="J298" s="80" t="s">
        <v>558</v>
      </c>
      <c r="K298" s="80" t="s">
        <v>201</v>
      </c>
      <c r="L298" s="80">
        <v>0</v>
      </c>
    </row>
    <row r="299" spans="1:12" ht="15.75" customHeight="1">
      <c r="A299" s="80" t="s">
        <v>42</v>
      </c>
      <c r="B299" s="80" t="s">
        <v>448</v>
      </c>
      <c r="C299" s="80">
        <v>38942612</v>
      </c>
      <c r="D299" s="80">
        <v>38966688</v>
      </c>
      <c r="E299" s="80">
        <v>24077</v>
      </c>
      <c r="F299" s="80">
        <v>38942612</v>
      </c>
      <c r="G299" s="80">
        <v>38966688</v>
      </c>
      <c r="H299" s="80" t="s">
        <v>439</v>
      </c>
      <c r="I299" s="80" t="s">
        <v>545</v>
      </c>
      <c r="J299" s="80" t="s">
        <v>546</v>
      </c>
      <c r="K299" s="80">
        <v>4</v>
      </c>
      <c r="L299" s="80">
        <v>6.3100000000000003E-2</v>
      </c>
    </row>
    <row r="300" spans="1:12" ht="15.75" customHeight="1">
      <c r="A300" s="80" t="s">
        <v>42</v>
      </c>
      <c r="B300" s="80" t="s">
        <v>448</v>
      </c>
      <c r="C300" s="80">
        <v>73659954</v>
      </c>
      <c r="D300" s="80">
        <v>73660162</v>
      </c>
      <c r="E300" s="80">
        <v>209</v>
      </c>
      <c r="F300" s="80">
        <v>73659956</v>
      </c>
      <c r="G300" s="80">
        <v>73660151</v>
      </c>
      <c r="H300" s="80" t="s">
        <v>439</v>
      </c>
      <c r="I300" s="80" t="s">
        <v>565</v>
      </c>
      <c r="J300" s="80" t="s">
        <v>558</v>
      </c>
      <c r="K300" s="80" t="s">
        <v>201</v>
      </c>
      <c r="L300" s="80">
        <v>0</v>
      </c>
    </row>
    <row r="301" spans="1:12" ht="15.75" customHeight="1">
      <c r="A301" s="80" t="s">
        <v>42</v>
      </c>
      <c r="B301" s="80" t="s">
        <v>449</v>
      </c>
      <c r="C301" s="80">
        <v>4224879</v>
      </c>
      <c r="D301" s="80">
        <v>4242755</v>
      </c>
      <c r="E301" s="80">
        <v>17877</v>
      </c>
      <c r="F301" s="80">
        <v>4224879</v>
      </c>
      <c r="G301" s="80">
        <v>4242755</v>
      </c>
      <c r="H301" s="80" t="s">
        <v>439</v>
      </c>
      <c r="I301" s="80" t="s">
        <v>550</v>
      </c>
      <c r="J301" s="80" t="s">
        <v>551</v>
      </c>
      <c r="K301" s="80">
        <v>3</v>
      </c>
      <c r="L301" s="80">
        <v>4.2900000000000001E-2</v>
      </c>
    </row>
    <row r="302" spans="1:12" ht="15.75" customHeight="1">
      <c r="A302" s="80" t="s">
        <v>42</v>
      </c>
      <c r="B302" s="80" t="s">
        <v>450</v>
      </c>
      <c r="C302" s="80">
        <v>10000</v>
      </c>
      <c r="D302" s="80">
        <v>76659</v>
      </c>
      <c r="E302" s="80">
        <v>66660</v>
      </c>
      <c r="F302" s="80">
        <v>10000</v>
      </c>
      <c r="G302" s="80">
        <v>76659</v>
      </c>
      <c r="H302" s="80" t="s">
        <v>439</v>
      </c>
      <c r="I302" s="80" t="s">
        <v>545</v>
      </c>
      <c r="J302" s="80" t="s">
        <v>546</v>
      </c>
      <c r="K302" s="80">
        <v>4</v>
      </c>
      <c r="L302" s="80">
        <v>4.8899999999999999E-2</v>
      </c>
    </row>
    <row r="303" spans="1:12" ht="15.75" customHeight="1">
      <c r="A303" s="80" t="s">
        <v>42</v>
      </c>
      <c r="B303" s="80" t="s">
        <v>450</v>
      </c>
      <c r="C303" s="80">
        <v>131294575</v>
      </c>
      <c r="D303" s="80">
        <v>131312923</v>
      </c>
      <c r="E303" s="80">
        <v>18349</v>
      </c>
      <c r="F303" s="80">
        <v>131294575</v>
      </c>
      <c r="G303" s="80">
        <v>131312923</v>
      </c>
      <c r="H303" s="80" t="s">
        <v>439</v>
      </c>
      <c r="I303" s="80" t="s">
        <v>545</v>
      </c>
      <c r="J303" s="80" t="s">
        <v>546</v>
      </c>
      <c r="K303" s="80">
        <v>3</v>
      </c>
      <c r="L303" s="80">
        <v>0.12509999999999999</v>
      </c>
    </row>
    <row r="304" spans="1:12" ht="15.75" customHeight="1">
      <c r="A304" s="80" t="s">
        <v>42</v>
      </c>
      <c r="B304" s="80" t="s">
        <v>451</v>
      </c>
      <c r="C304" s="80">
        <v>18408230</v>
      </c>
      <c r="D304" s="80">
        <v>18565145</v>
      </c>
      <c r="E304" s="80">
        <v>156916</v>
      </c>
      <c r="F304" s="80">
        <v>18408230</v>
      </c>
      <c r="G304" s="80">
        <v>18565145</v>
      </c>
      <c r="H304" s="80" t="s">
        <v>439</v>
      </c>
      <c r="I304" s="80" t="s">
        <v>545</v>
      </c>
      <c r="J304" s="80" t="s">
        <v>546</v>
      </c>
      <c r="K304" s="80">
        <v>4</v>
      </c>
      <c r="L304" s="80">
        <v>9.2899999999999996E-2</v>
      </c>
    </row>
    <row r="305" spans="1:12" ht="15.75" customHeight="1">
      <c r="A305" s="80" t="s">
        <v>42</v>
      </c>
      <c r="B305" s="80" t="s">
        <v>451</v>
      </c>
      <c r="C305" s="80">
        <v>81782733</v>
      </c>
      <c r="D305" s="80">
        <v>81782837</v>
      </c>
      <c r="E305" s="80">
        <v>105</v>
      </c>
      <c r="F305" s="80">
        <v>81782742</v>
      </c>
      <c r="G305" s="80">
        <v>81782828</v>
      </c>
      <c r="H305" s="80" t="s">
        <v>440</v>
      </c>
      <c r="I305" s="80" t="s">
        <v>565</v>
      </c>
      <c r="J305" s="80" t="s">
        <v>558</v>
      </c>
      <c r="K305" s="80" t="s">
        <v>201</v>
      </c>
      <c r="L305" s="80">
        <v>0</v>
      </c>
    </row>
    <row r="306" spans="1:12" ht="15.75" customHeight="1">
      <c r="A306" s="80" t="s">
        <v>42</v>
      </c>
      <c r="B306" s="80" t="s">
        <v>452</v>
      </c>
      <c r="C306" s="80">
        <v>19663449</v>
      </c>
      <c r="D306" s="80">
        <v>19955079</v>
      </c>
      <c r="E306" s="80">
        <v>291631</v>
      </c>
      <c r="F306" s="80">
        <v>19663449</v>
      </c>
      <c r="G306" s="80">
        <v>19950471</v>
      </c>
      <c r="H306" s="80" t="s">
        <v>439</v>
      </c>
      <c r="I306" s="80" t="s">
        <v>561</v>
      </c>
      <c r="J306" s="80" t="s">
        <v>563</v>
      </c>
      <c r="K306" s="80">
        <v>4</v>
      </c>
      <c r="L306" s="80">
        <v>1.8100000000000002E-2</v>
      </c>
    </row>
    <row r="307" spans="1:12" ht="15.75" customHeight="1">
      <c r="A307" s="80" t="s">
        <v>42</v>
      </c>
      <c r="B307" s="80" t="s">
        <v>452</v>
      </c>
      <c r="C307" s="80">
        <v>105772316</v>
      </c>
      <c r="D307" s="80">
        <v>105774757</v>
      </c>
      <c r="E307" s="80">
        <v>2442</v>
      </c>
      <c r="F307" s="80">
        <v>105772316</v>
      </c>
      <c r="G307" s="80">
        <v>105774757</v>
      </c>
      <c r="H307" s="80" t="s">
        <v>439</v>
      </c>
      <c r="I307" s="80" t="s">
        <v>550</v>
      </c>
      <c r="J307" s="80" t="s">
        <v>551</v>
      </c>
      <c r="K307" s="80">
        <v>1</v>
      </c>
      <c r="L307" s="80">
        <v>0.58909999999999996</v>
      </c>
    </row>
    <row r="308" spans="1:12" ht="15.75" customHeight="1">
      <c r="A308" s="80" t="s">
        <v>42</v>
      </c>
      <c r="B308" s="80" t="s">
        <v>453</v>
      </c>
      <c r="C308" s="80">
        <v>21077238</v>
      </c>
      <c r="D308" s="80">
        <v>21685069</v>
      </c>
      <c r="E308" s="80">
        <v>607832</v>
      </c>
      <c r="F308" s="80">
        <v>21077238</v>
      </c>
      <c r="G308" s="80">
        <v>21685069</v>
      </c>
      <c r="H308" s="80" t="s">
        <v>439</v>
      </c>
      <c r="I308" s="80" t="s">
        <v>545</v>
      </c>
      <c r="J308" s="80" t="s">
        <v>546</v>
      </c>
      <c r="K308" s="80">
        <v>3</v>
      </c>
      <c r="L308" s="80">
        <v>4.8099999999999997E-2</v>
      </c>
    </row>
    <row r="309" spans="1:12" ht="15.75" customHeight="1">
      <c r="A309" s="80" t="s">
        <v>42</v>
      </c>
      <c r="B309" s="80" t="s">
        <v>453</v>
      </c>
      <c r="C309" s="80">
        <v>28429032</v>
      </c>
      <c r="D309" s="80">
        <v>28481026</v>
      </c>
      <c r="E309" s="80">
        <v>51995</v>
      </c>
      <c r="F309" s="80">
        <v>28429032</v>
      </c>
      <c r="G309" s="80">
        <v>28481026</v>
      </c>
      <c r="H309" s="80" t="s">
        <v>439</v>
      </c>
      <c r="I309" s="80" t="s">
        <v>550</v>
      </c>
      <c r="J309" s="80" t="s">
        <v>551</v>
      </c>
      <c r="K309" s="80">
        <v>3</v>
      </c>
      <c r="L309" s="80">
        <v>4.4900000000000002E-2</v>
      </c>
    </row>
    <row r="310" spans="1:12" ht="15.75" customHeight="1">
      <c r="A310" s="80" t="s">
        <v>42</v>
      </c>
      <c r="B310" s="80" t="s">
        <v>453</v>
      </c>
      <c r="C310" s="80">
        <v>94938409</v>
      </c>
      <c r="D310" s="80">
        <v>94938498</v>
      </c>
      <c r="E310" s="80">
        <v>90</v>
      </c>
      <c r="F310" s="80">
        <v>94938410</v>
      </c>
      <c r="G310" s="80">
        <v>94938468</v>
      </c>
      <c r="H310" s="80" t="s">
        <v>439</v>
      </c>
      <c r="I310" s="80" t="s">
        <v>565</v>
      </c>
      <c r="J310" s="80" t="s">
        <v>558</v>
      </c>
      <c r="K310" s="80" t="s">
        <v>201</v>
      </c>
      <c r="L310" s="80">
        <v>0.60670000000000002</v>
      </c>
    </row>
    <row r="311" spans="1:12" ht="15.75" customHeight="1">
      <c r="A311" s="80" t="s">
        <v>42</v>
      </c>
      <c r="B311" s="80" t="s">
        <v>454</v>
      </c>
      <c r="C311" s="80">
        <v>18486486</v>
      </c>
      <c r="D311" s="80">
        <v>18557731</v>
      </c>
      <c r="E311" s="80">
        <v>71246</v>
      </c>
      <c r="F311" s="80">
        <v>18486486</v>
      </c>
      <c r="G311" s="80">
        <v>18557731</v>
      </c>
      <c r="H311" s="80" t="s">
        <v>439</v>
      </c>
      <c r="I311" s="80" t="s">
        <v>545</v>
      </c>
      <c r="J311" s="80" t="s">
        <v>546</v>
      </c>
      <c r="K311" s="80">
        <v>3</v>
      </c>
      <c r="L311" s="80">
        <v>1.6899999999999998E-2</v>
      </c>
    </row>
    <row r="312" spans="1:12" ht="15.75" customHeight="1">
      <c r="A312" s="80" t="s">
        <v>42</v>
      </c>
      <c r="B312" s="80" t="s">
        <v>454</v>
      </c>
      <c r="C312" s="80">
        <v>70121788</v>
      </c>
      <c r="D312" s="80">
        <v>70166477</v>
      </c>
      <c r="E312" s="80">
        <v>44690</v>
      </c>
      <c r="F312" s="80">
        <v>70121788</v>
      </c>
      <c r="G312" s="80">
        <v>70166477</v>
      </c>
      <c r="H312" s="80" t="s">
        <v>439</v>
      </c>
      <c r="I312" s="80" t="s">
        <v>545</v>
      </c>
      <c r="J312" s="80" t="s">
        <v>546</v>
      </c>
      <c r="K312" s="80">
        <v>3</v>
      </c>
      <c r="L312" s="80">
        <v>6.0600000000000001E-2</v>
      </c>
    </row>
    <row r="313" spans="1:12" ht="15.75" customHeight="1">
      <c r="A313" s="80" t="s">
        <v>42</v>
      </c>
      <c r="B313" s="80" t="s">
        <v>455</v>
      </c>
      <c r="C313" s="80">
        <v>21649035</v>
      </c>
      <c r="D313" s="80">
        <v>21678194</v>
      </c>
      <c r="E313" s="80">
        <v>29160</v>
      </c>
      <c r="F313" s="80">
        <v>21649035</v>
      </c>
      <c r="G313" s="80">
        <v>21678194</v>
      </c>
      <c r="H313" s="80" t="s">
        <v>439</v>
      </c>
      <c r="I313" s="80" t="s">
        <v>545</v>
      </c>
      <c r="J313" s="80" t="s">
        <v>546</v>
      </c>
      <c r="K313" s="80">
        <v>6</v>
      </c>
      <c r="L313" s="80">
        <v>4.7199999999999999E-2</v>
      </c>
    </row>
    <row r="314" spans="1:12" ht="15.75" customHeight="1">
      <c r="A314" s="80" t="s">
        <v>42</v>
      </c>
      <c r="B314" s="80" t="s">
        <v>455</v>
      </c>
      <c r="C314" s="80">
        <v>21824199</v>
      </c>
      <c r="D314" s="80">
        <v>21884337</v>
      </c>
      <c r="E314" s="80">
        <v>60139</v>
      </c>
      <c r="F314" s="80">
        <v>21824199</v>
      </c>
      <c r="G314" s="80">
        <v>21825838</v>
      </c>
      <c r="H314" s="80" t="s">
        <v>439</v>
      </c>
      <c r="I314" s="80" t="s">
        <v>562</v>
      </c>
      <c r="J314" s="80" t="s">
        <v>563</v>
      </c>
      <c r="K314" s="80">
        <v>5</v>
      </c>
      <c r="L314" s="80">
        <v>0.58899999999999997</v>
      </c>
    </row>
    <row r="315" spans="1:12" ht="15.75" customHeight="1">
      <c r="A315" s="80" t="s">
        <v>42</v>
      </c>
      <c r="B315" s="80" t="s">
        <v>455</v>
      </c>
      <c r="C315" s="80">
        <v>22125930</v>
      </c>
      <c r="D315" s="80">
        <v>22158426</v>
      </c>
      <c r="E315" s="80">
        <v>32497</v>
      </c>
      <c r="F315" s="80">
        <v>22125930</v>
      </c>
      <c r="G315" s="80">
        <v>22158426</v>
      </c>
      <c r="H315" s="80" t="s">
        <v>439</v>
      </c>
      <c r="I315" s="80" t="s">
        <v>545</v>
      </c>
      <c r="J315" s="80" t="s">
        <v>546</v>
      </c>
      <c r="K315" s="80">
        <v>7</v>
      </c>
      <c r="L315" s="80">
        <v>1.41E-2</v>
      </c>
    </row>
    <row r="316" spans="1:12" ht="15.75" customHeight="1">
      <c r="A316" s="80" t="s">
        <v>42</v>
      </c>
      <c r="B316" s="80" t="s">
        <v>457</v>
      </c>
      <c r="C316" s="80">
        <v>7022269</v>
      </c>
      <c r="D316" s="80">
        <v>7064756</v>
      </c>
      <c r="E316" s="80">
        <v>42488</v>
      </c>
      <c r="F316" s="80">
        <v>7022449</v>
      </c>
      <c r="G316" s="80">
        <v>7056583</v>
      </c>
      <c r="H316" s="80" t="s">
        <v>439</v>
      </c>
      <c r="I316" s="80" t="s">
        <v>572</v>
      </c>
      <c r="J316" s="80" t="s">
        <v>556</v>
      </c>
      <c r="K316" s="80">
        <v>3</v>
      </c>
      <c r="L316" s="80">
        <v>0.15409999999999999</v>
      </c>
    </row>
    <row r="317" spans="1:12" ht="15.75" customHeight="1">
      <c r="A317" s="80" t="s">
        <v>42</v>
      </c>
      <c r="B317" s="80" t="s">
        <v>457</v>
      </c>
      <c r="C317" s="80">
        <v>7322020</v>
      </c>
      <c r="D317" s="80">
        <v>7322520</v>
      </c>
      <c r="E317" s="80">
        <v>501</v>
      </c>
      <c r="F317" s="80">
        <v>7322096</v>
      </c>
      <c r="G317" s="80">
        <v>7322382</v>
      </c>
      <c r="H317" s="80" t="s">
        <v>1090</v>
      </c>
      <c r="I317" s="80" t="s">
        <v>582</v>
      </c>
      <c r="J317" s="80" t="s">
        <v>558</v>
      </c>
      <c r="K317" s="80" t="s">
        <v>201</v>
      </c>
      <c r="L317" s="80">
        <v>8.4000000000000005E-2</v>
      </c>
    </row>
    <row r="318" spans="1:12" ht="15.75" customHeight="1">
      <c r="A318" s="80" t="s">
        <v>42</v>
      </c>
      <c r="B318" s="80" t="s">
        <v>458</v>
      </c>
      <c r="C318" s="80">
        <v>30381284</v>
      </c>
      <c r="D318" s="80">
        <v>30425082</v>
      </c>
      <c r="E318" s="80">
        <v>43799</v>
      </c>
      <c r="F318" s="80">
        <v>30381284</v>
      </c>
      <c r="G318" s="80">
        <v>30425082</v>
      </c>
      <c r="H318" s="80" t="s">
        <v>439</v>
      </c>
      <c r="I318" s="80" t="s">
        <v>545</v>
      </c>
      <c r="J318" s="80" t="s">
        <v>546</v>
      </c>
      <c r="K318" s="80">
        <v>4</v>
      </c>
      <c r="L318" s="80">
        <v>7.1300000000000002E-2</v>
      </c>
    </row>
    <row r="319" spans="1:12" ht="15.75" customHeight="1">
      <c r="A319" s="80" t="s">
        <v>42</v>
      </c>
      <c r="B319" s="80" t="s">
        <v>459</v>
      </c>
      <c r="C319" s="80">
        <v>6364078</v>
      </c>
      <c r="D319" s="80">
        <v>6376932</v>
      </c>
      <c r="E319" s="80">
        <v>12855</v>
      </c>
      <c r="F319" s="80">
        <v>6364078</v>
      </c>
      <c r="G319" s="80">
        <v>6376932</v>
      </c>
      <c r="H319" s="80" t="s">
        <v>439</v>
      </c>
      <c r="I319" s="80" t="s">
        <v>545</v>
      </c>
      <c r="J319" s="80" t="s">
        <v>546</v>
      </c>
      <c r="K319" s="80">
        <v>6</v>
      </c>
      <c r="L319" s="80">
        <v>0.13919999999999999</v>
      </c>
    </row>
    <row r="320" spans="1:12" ht="15.75" customHeight="1">
      <c r="A320" s="80" t="s">
        <v>42</v>
      </c>
      <c r="B320" s="80" t="s">
        <v>460</v>
      </c>
      <c r="C320" s="80">
        <v>12029831</v>
      </c>
      <c r="D320" s="80">
        <v>12047017</v>
      </c>
      <c r="E320" s="80">
        <v>17187</v>
      </c>
      <c r="F320" s="80">
        <v>12029831</v>
      </c>
      <c r="G320" s="80">
        <v>12047017</v>
      </c>
      <c r="H320" s="80" t="s">
        <v>439</v>
      </c>
      <c r="I320" s="80" t="s">
        <v>550</v>
      </c>
      <c r="J320" s="80" t="s">
        <v>551</v>
      </c>
      <c r="K320" s="80">
        <v>4</v>
      </c>
      <c r="L320" s="80">
        <v>2.3E-3</v>
      </c>
    </row>
    <row r="321" spans="3:12" ht="15.75" customHeight="1">
      <c r="C321" s="10"/>
      <c r="D321" s="10"/>
      <c r="E321" s="10"/>
      <c r="F321" s="10"/>
      <c r="G321" s="10"/>
      <c r="K321" s="10"/>
      <c r="L321" s="10"/>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26"/>
  <sheetViews>
    <sheetView workbookViewId="0"/>
  </sheetViews>
  <sheetFormatPr defaultColWidth="11.125" defaultRowHeight="15" customHeight="1"/>
  <cols>
    <col min="1" max="1" width="17.375" customWidth="1"/>
    <col min="2" max="2" width="17.625" customWidth="1"/>
    <col min="3" max="3" width="16.875" customWidth="1"/>
    <col min="4" max="4" width="17.375" customWidth="1"/>
    <col min="5" max="14" width="10.375" customWidth="1"/>
    <col min="15" max="26" width="11.125" customWidth="1"/>
  </cols>
  <sheetData>
    <row r="1" spans="1:4" ht="15.75" customHeight="1">
      <c r="A1" s="101" t="s">
        <v>7662</v>
      </c>
      <c r="B1" s="3"/>
      <c r="C1" s="3"/>
      <c r="D1" s="3"/>
    </row>
    <row r="2" spans="1:4" ht="15.75" customHeight="1">
      <c r="A2" s="3" t="s">
        <v>620</v>
      </c>
      <c r="B2" s="3" t="s">
        <v>621</v>
      </c>
      <c r="C2" s="3" t="s">
        <v>622</v>
      </c>
      <c r="D2" s="3" t="s">
        <v>623</v>
      </c>
    </row>
    <row r="3" spans="1:4" ht="15.75" customHeight="1">
      <c r="A3" s="3" t="s">
        <v>438</v>
      </c>
      <c r="B3" s="3">
        <v>16562318</v>
      </c>
      <c r="C3" s="3">
        <v>16613487</v>
      </c>
      <c r="D3" s="3" t="s">
        <v>813</v>
      </c>
    </row>
    <row r="4" spans="1:4" ht="15.75" customHeight="1">
      <c r="A4" s="3" t="s">
        <v>438</v>
      </c>
      <c r="B4" s="3">
        <v>16617390</v>
      </c>
      <c r="C4" s="3">
        <v>16617729</v>
      </c>
      <c r="D4" s="3" t="s">
        <v>815</v>
      </c>
    </row>
    <row r="5" spans="1:4" ht="15.75" customHeight="1">
      <c r="A5" s="3" t="s">
        <v>438</v>
      </c>
      <c r="B5" s="3">
        <v>16656878</v>
      </c>
      <c r="C5" s="3">
        <v>16667524</v>
      </c>
      <c r="D5" s="3" t="s">
        <v>817</v>
      </c>
    </row>
    <row r="6" spans="1:4" ht="15.75" customHeight="1">
      <c r="A6" s="3" t="s">
        <v>438</v>
      </c>
      <c r="B6" s="3">
        <v>16666784</v>
      </c>
      <c r="C6" s="3">
        <v>16666948</v>
      </c>
      <c r="D6" s="3" t="s">
        <v>819</v>
      </c>
    </row>
    <row r="7" spans="1:4" ht="15.75" customHeight="1">
      <c r="A7" s="3" t="s">
        <v>438</v>
      </c>
      <c r="B7" s="3">
        <v>16673002</v>
      </c>
      <c r="C7" s="3">
        <v>16673512</v>
      </c>
      <c r="D7" s="3" t="s">
        <v>821</v>
      </c>
    </row>
    <row r="8" spans="1:4" ht="15.75" customHeight="1">
      <c r="A8" s="3" t="s">
        <v>438</v>
      </c>
      <c r="B8" s="3">
        <v>16681254</v>
      </c>
      <c r="C8" s="3">
        <v>16681328</v>
      </c>
      <c r="D8" s="3" t="s">
        <v>823</v>
      </c>
    </row>
    <row r="9" spans="1:4" ht="15.75" customHeight="1">
      <c r="A9" s="3" t="s">
        <v>438</v>
      </c>
      <c r="B9" s="3">
        <v>16701545</v>
      </c>
      <c r="C9" s="3">
        <v>16705594</v>
      </c>
      <c r="D9" s="3" t="s">
        <v>824</v>
      </c>
    </row>
    <row r="10" spans="1:4" ht="15.75" customHeight="1">
      <c r="A10" s="3" t="s">
        <v>438</v>
      </c>
      <c r="B10" s="3">
        <v>16733950</v>
      </c>
      <c r="C10" s="3">
        <v>16734461</v>
      </c>
      <c r="D10" s="3" t="s">
        <v>826</v>
      </c>
    </row>
    <row r="11" spans="1:4" ht="15.75" customHeight="1">
      <c r="A11" s="3" t="s">
        <v>438</v>
      </c>
      <c r="B11" s="3">
        <v>16739937</v>
      </c>
      <c r="C11" s="3">
        <v>16750589</v>
      </c>
      <c r="D11" s="3" t="s">
        <v>828</v>
      </c>
    </row>
    <row r="12" spans="1:4" ht="15.75" customHeight="1">
      <c r="A12" s="3" t="s">
        <v>438</v>
      </c>
      <c r="B12" s="3">
        <v>16740515</v>
      </c>
      <c r="C12" s="3">
        <v>16740679</v>
      </c>
      <c r="D12" s="3" t="s">
        <v>830</v>
      </c>
    </row>
    <row r="13" spans="1:4" ht="15.75" customHeight="1">
      <c r="A13" s="3" t="s">
        <v>438</v>
      </c>
      <c r="B13" s="3">
        <v>16851320</v>
      </c>
      <c r="C13" s="3">
        <v>16853129</v>
      </c>
      <c r="D13" s="3" t="s">
        <v>833</v>
      </c>
    </row>
    <row r="14" spans="1:4" ht="15.75" customHeight="1">
      <c r="A14" s="3" t="s">
        <v>438</v>
      </c>
      <c r="B14" s="3">
        <v>16855406</v>
      </c>
      <c r="C14" s="3">
        <v>16859284</v>
      </c>
      <c r="D14" s="3" t="s">
        <v>835</v>
      </c>
    </row>
    <row r="15" spans="1:4" ht="15.75" customHeight="1">
      <c r="A15" s="3" t="s">
        <v>438</v>
      </c>
      <c r="B15" s="3">
        <v>16858948</v>
      </c>
      <c r="C15" s="3">
        <v>16859021</v>
      </c>
      <c r="D15" s="3" t="s">
        <v>837</v>
      </c>
    </row>
    <row r="16" spans="1:4" ht="15.75" customHeight="1">
      <c r="A16" s="3" t="s">
        <v>438</v>
      </c>
      <c r="B16" s="3">
        <v>16870944</v>
      </c>
      <c r="C16" s="3">
        <v>16874079</v>
      </c>
      <c r="D16" s="3" t="s">
        <v>839</v>
      </c>
    </row>
    <row r="17" spans="1:4" ht="15.75" customHeight="1">
      <c r="A17" s="3" t="s">
        <v>438</v>
      </c>
      <c r="B17" s="3">
        <v>16873707</v>
      </c>
      <c r="C17" s="3">
        <v>16873851</v>
      </c>
      <c r="D17" s="3" t="s">
        <v>841</v>
      </c>
    </row>
    <row r="18" spans="1:4" ht="15.75" customHeight="1">
      <c r="A18" s="3" t="s">
        <v>438</v>
      </c>
      <c r="B18" s="3">
        <v>16888537</v>
      </c>
      <c r="C18" s="3">
        <v>16889373</v>
      </c>
      <c r="D18" s="3" t="s">
        <v>843</v>
      </c>
    </row>
    <row r="19" spans="1:4" ht="15.75" customHeight="1">
      <c r="A19" s="3" t="s">
        <v>438</v>
      </c>
      <c r="B19" s="3">
        <v>16895979</v>
      </c>
      <c r="C19" s="3">
        <v>16896143</v>
      </c>
      <c r="D19" s="3" t="s">
        <v>845</v>
      </c>
    </row>
    <row r="20" spans="1:4" ht="15.75" customHeight="1">
      <c r="A20" s="3" t="s">
        <v>438</v>
      </c>
      <c r="B20" s="3">
        <v>16904338</v>
      </c>
      <c r="C20" s="3">
        <v>16904776</v>
      </c>
      <c r="D20" s="3" t="s">
        <v>847</v>
      </c>
    </row>
    <row r="21" spans="1:4" ht="15.75" customHeight="1">
      <c r="A21" s="3" t="s">
        <v>438</v>
      </c>
      <c r="B21" s="3">
        <v>16921949</v>
      </c>
      <c r="C21" s="3">
        <v>16972979</v>
      </c>
      <c r="D21" s="3" t="s">
        <v>848</v>
      </c>
    </row>
    <row r="22" spans="1:4" ht="15.75" customHeight="1">
      <c r="A22" s="3" t="s">
        <v>438</v>
      </c>
      <c r="B22" s="3">
        <v>103616810</v>
      </c>
      <c r="C22" s="3">
        <v>103625777</v>
      </c>
      <c r="D22" s="3" t="s">
        <v>851</v>
      </c>
    </row>
    <row r="23" spans="1:4" ht="15.75" customHeight="1">
      <c r="A23" s="3" t="s">
        <v>438</v>
      </c>
      <c r="B23" s="3">
        <v>103655754</v>
      </c>
      <c r="C23" s="3">
        <v>103664554</v>
      </c>
      <c r="D23" s="3" t="s">
        <v>853</v>
      </c>
    </row>
    <row r="24" spans="1:4" ht="15.75" customHeight="1">
      <c r="A24" s="3" t="s">
        <v>438</v>
      </c>
      <c r="B24" s="3">
        <v>103687414</v>
      </c>
      <c r="C24" s="3">
        <v>103696454</v>
      </c>
      <c r="D24" s="3" t="s">
        <v>855</v>
      </c>
    </row>
    <row r="25" spans="1:4" ht="15.75" customHeight="1">
      <c r="A25" s="3" t="s">
        <v>438</v>
      </c>
      <c r="B25" s="3">
        <v>103750405</v>
      </c>
      <c r="C25" s="3">
        <v>103758690</v>
      </c>
      <c r="D25" s="3" t="s">
        <v>857</v>
      </c>
    </row>
    <row r="26" spans="1:4" ht="15.75" customHeight="1">
      <c r="A26" s="3" t="s">
        <v>438</v>
      </c>
      <c r="B26" s="3">
        <v>143439604</v>
      </c>
      <c r="C26" s="3">
        <v>143439714</v>
      </c>
      <c r="D26" s="3" t="s">
        <v>637</v>
      </c>
    </row>
    <row r="27" spans="1:4" ht="15.75" customHeight="1">
      <c r="A27" s="3" t="s">
        <v>438</v>
      </c>
      <c r="B27" s="3">
        <v>143499186</v>
      </c>
      <c r="C27" s="3">
        <v>143500512</v>
      </c>
      <c r="D27" s="3" t="s">
        <v>860</v>
      </c>
    </row>
    <row r="28" spans="1:4" ht="15.75" customHeight="1">
      <c r="A28" s="3" t="s">
        <v>438</v>
      </c>
      <c r="B28" s="3">
        <v>205142504</v>
      </c>
      <c r="C28" s="3">
        <v>205211566</v>
      </c>
      <c r="D28" s="3" t="s">
        <v>861</v>
      </c>
    </row>
    <row r="29" spans="1:4" ht="15.75" customHeight="1">
      <c r="A29" s="3" t="s">
        <v>438</v>
      </c>
      <c r="B29" s="3">
        <v>207104261</v>
      </c>
      <c r="C29" s="3">
        <v>207144972</v>
      </c>
      <c r="D29" s="3" t="s">
        <v>864</v>
      </c>
    </row>
    <row r="30" spans="1:4" ht="15.75" customHeight="1">
      <c r="A30" s="3" t="s">
        <v>438</v>
      </c>
      <c r="B30" s="3">
        <v>237042204</v>
      </c>
      <c r="C30" s="3">
        <v>237833988</v>
      </c>
      <c r="D30" s="3" t="s">
        <v>865</v>
      </c>
    </row>
    <row r="31" spans="1:4" ht="15.75" customHeight="1">
      <c r="A31" s="3" t="s">
        <v>441</v>
      </c>
      <c r="B31" s="3">
        <v>90365736</v>
      </c>
      <c r="C31" s="3">
        <v>90367699</v>
      </c>
      <c r="D31" s="3" t="s">
        <v>867</v>
      </c>
    </row>
    <row r="32" spans="1:4" ht="15.75" customHeight="1">
      <c r="A32" s="3" t="s">
        <v>441</v>
      </c>
      <c r="B32" s="3">
        <v>91580335</v>
      </c>
      <c r="C32" s="3">
        <v>91580863</v>
      </c>
      <c r="D32" s="3" t="s">
        <v>869</v>
      </c>
    </row>
    <row r="33" spans="1:4" ht="15.75" customHeight="1">
      <c r="A33" s="3" t="s">
        <v>441</v>
      </c>
      <c r="B33" s="3">
        <v>179441981</v>
      </c>
      <c r="C33" s="3">
        <v>179861505</v>
      </c>
      <c r="D33" s="3" t="s">
        <v>871</v>
      </c>
    </row>
    <row r="34" spans="1:4" ht="15.75" customHeight="1">
      <c r="A34" s="3" t="s">
        <v>442</v>
      </c>
      <c r="B34" s="3">
        <v>75664329</v>
      </c>
      <c r="C34" s="3">
        <v>75667220</v>
      </c>
      <c r="D34" s="3" t="s">
        <v>872</v>
      </c>
    </row>
    <row r="35" spans="1:4" ht="15.75" customHeight="1">
      <c r="A35" s="3" t="s">
        <v>442</v>
      </c>
      <c r="B35" s="3">
        <v>75672390</v>
      </c>
      <c r="C35" s="3">
        <v>75679303</v>
      </c>
      <c r="D35" s="3" t="s">
        <v>873</v>
      </c>
    </row>
    <row r="36" spans="1:4" ht="15.75" customHeight="1">
      <c r="A36" s="3" t="s">
        <v>347</v>
      </c>
      <c r="B36" s="3">
        <v>53284</v>
      </c>
      <c r="C36" s="3">
        <v>88211</v>
      </c>
      <c r="D36" s="3" t="s">
        <v>874</v>
      </c>
    </row>
    <row r="37" spans="1:4" ht="15.75" customHeight="1">
      <c r="A37" s="3" t="s">
        <v>347</v>
      </c>
      <c r="B37" s="3">
        <v>65124</v>
      </c>
      <c r="C37" s="3">
        <v>65233</v>
      </c>
      <c r="D37" s="3" t="s">
        <v>876</v>
      </c>
    </row>
    <row r="38" spans="1:4" ht="15.75" customHeight="1">
      <c r="A38" s="3" t="s">
        <v>347</v>
      </c>
      <c r="B38" s="3">
        <v>14470464</v>
      </c>
      <c r="C38" s="3">
        <v>14888169</v>
      </c>
      <c r="D38" s="3" t="s">
        <v>878</v>
      </c>
    </row>
    <row r="39" spans="1:4" ht="15.75" customHeight="1">
      <c r="A39" s="3" t="s">
        <v>347</v>
      </c>
      <c r="B39" s="3">
        <v>49209371</v>
      </c>
      <c r="C39" s="3">
        <v>49209448</v>
      </c>
      <c r="D39" s="3" t="s">
        <v>879</v>
      </c>
    </row>
    <row r="40" spans="1:4" ht="15.75" customHeight="1">
      <c r="A40" s="3" t="s">
        <v>347</v>
      </c>
      <c r="B40" s="3">
        <v>49229572</v>
      </c>
      <c r="C40" s="3">
        <v>49231284</v>
      </c>
      <c r="D40" s="3" t="s">
        <v>880</v>
      </c>
    </row>
    <row r="41" spans="1:4" ht="15.75" customHeight="1">
      <c r="A41" s="3" t="s">
        <v>444</v>
      </c>
      <c r="B41" s="3">
        <v>292461</v>
      </c>
      <c r="C41" s="3">
        <v>351353</v>
      </c>
      <c r="D41" s="3" t="s">
        <v>882</v>
      </c>
    </row>
    <row r="42" spans="1:4" ht="15.75" customHeight="1">
      <c r="A42" s="3" t="s">
        <v>445</v>
      </c>
      <c r="B42" s="3">
        <v>12703</v>
      </c>
      <c r="C42" s="3">
        <v>27199</v>
      </c>
      <c r="D42" s="3" t="s">
        <v>885</v>
      </c>
    </row>
    <row r="43" spans="1:4" ht="15.75" customHeight="1">
      <c r="A43" s="3" t="s">
        <v>445</v>
      </c>
      <c r="B43" s="3">
        <v>19618</v>
      </c>
      <c r="C43" s="3">
        <v>35457</v>
      </c>
      <c r="D43" s="3" t="s">
        <v>887</v>
      </c>
    </row>
    <row r="44" spans="1:4" ht="15.75" customHeight="1">
      <c r="A44" s="3" t="s">
        <v>445</v>
      </c>
      <c r="B44" s="3">
        <v>70971</v>
      </c>
      <c r="C44" s="3">
        <v>95683</v>
      </c>
      <c r="D44" s="3" t="s">
        <v>889</v>
      </c>
    </row>
    <row r="45" spans="1:4" ht="15.75" customHeight="1">
      <c r="A45" s="3" t="s">
        <v>445</v>
      </c>
      <c r="B45" s="3">
        <v>77037</v>
      </c>
      <c r="C45" s="3">
        <v>80418</v>
      </c>
      <c r="D45" s="3" t="s">
        <v>892</v>
      </c>
    </row>
    <row r="46" spans="1:4" ht="15.75" customHeight="1">
      <c r="A46" s="3" t="s">
        <v>445</v>
      </c>
      <c r="B46" s="3">
        <v>65814671</v>
      </c>
      <c r="C46" s="3">
        <v>65814775</v>
      </c>
      <c r="D46" s="3" t="s">
        <v>894</v>
      </c>
    </row>
    <row r="47" spans="1:4" ht="15.75" customHeight="1">
      <c r="A47" s="3" t="s">
        <v>445</v>
      </c>
      <c r="B47" s="3">
        <v>93906507</v>
      </c>
      <c r="C47" s="3">
        <v>93911265</v>
      </c>
      <c r="D47" s="3" t="s">
        <v>896</v>
      </c>
    </row>
    <row r="48" spans="1:4" ht="15.75" customHeight="1">
      <c r="A48" s="3" t="s">
        <v>445</v>
      </c>
      <c r="B48" s="3">
        <v>152134924</v>
      </c>
      <c r="C48" s="3">
        <v>152436005</v>
      </c>
      <c r="D48" s="3" t="s">
        <v>898</v>
      </c>
    </row>
    <row r="49" spans="1:4" ht="15.75" customHeight="1">
      <c r="A49" s="3" t="s">
        <v>445</v>
      </c>
      <c r="B49" s="3">
        <v>152402779</v>
      </c>
      <c r="C49" s="3">
        <v>152402893</v>
      </c>
      <c r="D49" s="3" t="s">
        <v>758</v>
      </c>
    </row>
    <row r="50" spans="1:4" ht="15.75" customHeight="1">
      <c r="A50" s="3" t="s">
        <v>446</v>
      </c>
      <c r="B50" s="3">
        <v>12104388</v>
      </c>
      <c r="C50" s="3">
        <v>12115516</v>
      </c>
      <c r="D50" s="3" t="s">
        <v>901</v>
      </c>
    </row>
    <row r="51" spans="1:4" ht="15.75" customHeight="1">
      <c r="A51" s="3" t="s">
        <v>446</v>
      </c>
      <c r="B51" s="3">
        <v>12115781</v>
      </c>
      <c r="C51" s="3">
        <v>12177550</v>
      </c>
      <c r="D51" s="3" t="s">
        <v>903</v>
      </c>
    </row>
    <row r="52" spans="1:4" ht="15.75" customHeight="1">
      <c r="A52" s="3" t="s">
        <v>446</v>
      </c>
      <c r="B52" s="3">
        <v>12132416</v>
      </c>
      <c r="C52" s="3">
        <v>12134444</v>
      </c>
      <c r="D52" s="3" t="s">
        <v>905</v>
      </c>
    </row>
    <row r="53" spans="1:4" ht="15.75" customHeight="1">
      <c r="A53" s="3" t="s">
        <v>446</v>
      </c>
      <c r="B53" s="3">
        <v>12137167</v>
      </c>
      <c r="C53" s="3">
        <v>12139077</v>
      </c>
      <c r="D53" s="3" t="s">
        <v>907</v>
      </c>
    </row>
    <row r="54" spans="1:4" ht="15.75" customHeight="1">
      <c r="A54" s="3" t="s">
        <v>446</v>
      </c>
      <c r="B54" s="3">
        <v>12425613</v>
      </c>
      <c r="C54" s="3">
        <v>12436343</v>
      </c>
      <c r="D54" s="3" t="s">
        <v>909</v>
      </c>
    </row>
    <row r="55" spans="1:4" ht="15.75" customHeight="1">
      <c r="A55" s="3" t="s">
        <v>446</v>
      </c>
      <c r="B55" s="3">
        <v>12476461</v>
      </c>
      <c r="C55" s="3">
        <v>12477122</v>
      </c>
      <c r="D55" s="3" t="s">
        <v>911</v>
      </c>
    </row>
    <row r="56" spans="1:4" ht="15.75" customHeight="1">
      <c r="A56" s="3" t="s">
        <v>446</v>
      </c>
      <c r="B56" s="3">
        <v>12578004</v>
      </c>
      <c r="C56" s="3">
        <v>12578152</v>
      </c>
      <c r="D56" s="3" t="s">
        <v>913</v>
      </c>
    </row>
    <row r="57" spans="1:4" ht="15.75" customHeight="1">
      <c r="A57" s="3" t="s">
        <v>447</v>
      </c>
      <c r="B57" s="3">
        <v>39072766</v>
      </c>
      <c r="C57" s="3">
        <v>39288138</v>
      </c>
      <c r="D57" s="3" t="s">
        <v>916</v>
      </c>
    </row>
    <row r="58" spans="1:4" ht="15.75" customHeight="1">
      <c r="A58" s="3" t="s">
        <v>447</v>
      </c>
      <c r="B58" s="3">
        <v>40905508</v>
      </c>
      <c r="C58" s="3">
        <v>40905584</v>
      </c>
      <c r="D58" s="3" t="s">
        <v>918</v>
      </c>
    </row>
    <row r="59" spans="1:4" ht="15.75" customHeight="1">
      <c r="A59" s="3" t="s">
        <v>447</v>
      </c>
      <c r="B59" s="3">
        <v>40915322</v>
      </c>
      <c r="C59" s="3">
        <v>40915405</v>
      </c>
      <c r="D59" s="3" t="s">
        <v>920</v>
      </c>
    </row>
    <row r="60" spans="1:4" ht="15.75" customHeight="1">
      <c r="A60" s="3" t="s">
        <v>447</v>
      </c>
      <c r="B60" s="3">
        <v>40928769</v>
      </c>
      <c r="C60" s="3">
        <v>40928852</v>
      </c>
      <c r="D60" s="3" t="s">
        <v>922</v>
      </c>
    </row>
    <row r="61" spans="1:4" ht="15.75" customHeight="1">
      <c r="A61" s="3" t="s">
        <v>447</v>
      </c>
      <c r="B61" s="3">
        <v>40929009</v>
      </c>
      <c r="C61" s="3">
        <v>40929092</v>
      </c>
      <c r="D61" s="3" t="s">
        <v>924</v>
      </c>
    </row>
    <row r="62" spans="1:4" ht="15.75" customHeight="1">
      <c r="A62" s="3" t="s">
        <v>447</v>
      </c>
      <c r="B62" s="3">
        <v>41006998</v>
      </c>
      <c r="C62" s="3">
        <v>41074617</v>
      </c>
      <c r="D62" s="3" t="s">
        <v>926</v>
      </c>
    </row>
    <row r="63" spans="1:4" ht="15.75" customHeight="1">
      <c r="A63" s="3" t="s">
        <v>447</v>
      </c>
      <c r="B63" s="3">
        <v>41012230</v>
      </c>
      <c r="C63" s="3">
        <v>41014133</v>
      </c>
      <c r="D63" s="3" t="s">
        <v>928</v>
      </c>
    </row>
    <row r="64" spans="1:4" ht="15.75" customHeight="1">
      <c r="A64" s="3" t="s">
        <v>447</v>
      </c>
      <c r="B64" s="3">
        <v>41061289</v>
      </c>
      <c r="C64" s="3">
        <v>41062917</v>
      </c>
      <c r="D64" s="3" t="s">
        <v>930</v>
      </c>
    </row>
    <row r="65" spans="1:4" ht="15.75" customHeight="1">
      <c r="A65" s="3" t="s">
        <v>447</v>
      </c>
      <c r="B65" s="3">
        <v>41073709</v>
      </c>
      <c r="C65" s="3">
        <v>41076392</v>
      </c>
      <c r="D65" s="3" t="s">
        <v>933</v>
      </c>
    </row>
    <row r="66" spans="1:4" ht="15.75" customHeight="1">
      <c r="A66" s="3" t="s">
        <v>447</v>
      </c>
      <c r="B66" s="3">
        <v>41100983</v>
      </c>
      <c r="C66" s="3">
        <v>41106229</v>
      </c>
      <c r="D66" s="3" t="s">
        <v>934</v>
      </c>
    </row>
    <row r="67" spans="1:4" ht="15.75" customHeight="1">
      <c r="A67" s="3" t="s">
        <v>447</v>
      </c>
      <c r="B67" s="3">
        <v>41126429</v>
      </c>
      <c r="C67" s="3">
        <v>41128463</v>
      </c>
      <c r="D67" s="3" t="s">
        <v>937</v>
      </c>
    </row>
    <row r="68" spans="1:4" ht="15.75" customHeight="1">
      <c r="A68" s="3" t="s">
        <v>447</v>
      </c>
      <c r="B68" s="3">
        <v>42231810</v>
      </c>
      <c r="C68" s="3">
        <v>42354454</v>
      </c>
      <c r="D68" s="3" t="s">
        <v>938</v>
      </c>
    </row>
    <row r="69" spans="1:4" ht="15.75" customHeight="1">
      <c r="A69" s="3" t="s">
        <v>447</v>
      </c>
      <c r="B69" s="3">
        <v>42231810</v>
      </c>
      <c r="C69" s="3">
        <v>42354454</v>
      </c>
      <c r="D69" s="3" t="s">
        <v>938</v>
      </c>
    </row>
    <row r="70" spans="1:4" ht="15.75" customHeight="1">
      <c r="A70" s="3" t="s">
        <v>447</v>
      </c>
      <c r="B70" s="3">
        <v>42566678</v>
      </c>
      <c r="C70" s="3">
        <v>42569353</v>
      </c>
      <c r="D70" s="3" t="s">
        <v>941</v>
      </c>
    </row>
    <row r="71" spans="1:4" ht="15.75" customHeight="1">
      <c r="A71" s="3" t="s">
        <v>448</v>
      </c>
      <c r="B71" s="3">
        <v>73654099</v>
      </c>
      <c r="C71" s="3">
        <v>73674719</v>
      </c>
      <c r="D71" s="3" t="s">
        <v>943</v>
      </c>
    </row>
    <row r="72" spans="1:4" ht="15.75" customHeight="1">
      <c r="A72" s="3" t="s">
        <v>450</v>
      </c>
      <c r="B72" s="3">
        <v>17483</v>
      </c>
      <c r="C72" s="3">
        <v>17551</v>
      </c>
      <c r="D72" s="3" t="s">
        <v>945</v>
      </c>
    </row>
    <row r="73" spans="1:4" ht="15.75" customHeight="1">
      <c r="A73" s="3" t="s">
        <v>450</v>
      </c>
      <c r="B73" s="3">
        <v>32417</v>
      </c>
      <c r="C73" s="3">
        <v>32555</v>
      </c>
      <c r="D73" s="3" t="s">
        <v>947</v>
      </c>
    </row>
    <row r="74" spans="1:4" ht="15.75" customHeight="1">
      <c r="A74" s="3" t="s">
        <v>450</v>
      </c>
      <c r="B74" s="3">
        <v>36601</v>
      </c>
      <c r="C74" s="3">
        <v>38133</v>
      </c>
      <c r="D74" s="3" t="s">
        <v>949</v>
      </c>
    </row>
    <row r="75" spans="1:4" ht="15.75" customHeight="1">
      <c r="A75" s="3" t="s">
        <v>450</v>
      </c>
      <c r="B75" s="3">
        <v>46387746</v>
      </c>
      <c r="C75" s="3">
        <v>46876159</v>
      </c>
      <c r="D75" s="3" t="s">
        <v>952</v>
      </c>
    </row>
    <row r="76" spans="1:4" ht="15.75" customHeight="1">
      <c r="A76" s="3" t="s">
        <v>450</v>
      </c>
      <c r="B76" s="3">
        <v>46537501</v>
      </c>
      <c r="C76" s="3">
        <v>46652550</v>
      </c>
      <c r="D76" s="3" t="s">
        <v>954</v>
      </c>
    </row>
    <row r="77" spans="1:4" ht="15.75" customHeight="1">
      <c r="A77" s="3" t="s">
        <v>450</v>
      </c>
      <c r="B77" s="3">
        <v>131295521</v>
      </c>
      <c r="C77" s="3">
        <v>131298218</v>
      </c>
      <c r="D77" s="3" t="s">
        <v>956</v>
      </c>
    </row>
    <row r="78" spans="1:4" ht="15.75" customHeight="1">
      <c r="A78" s="3" t="s">
        <v>450</v>
      </c>
      <c r="B78" s="3">
        <v>131296109</v>
      </c>
      <c r="C78" s="3">
        <v>131297972</v>
      </c>
      <c r="D78" s="3" t="s">
        <v>958</v>
      </c>
    </row>
    <row r="79" spans="1:4" ht="15.75" customHeight="1">
      <c r="A79" s="3" t="s">
        <v>450</v>
      </c>
      <c r="B79" s="3">
        <v>131299639</v>
      </c>
      <c r="C79" s="3">
        <v>131299751</v>
      </c>
      <c r="D79" s="3" t="s">
        <v>960</v>
      </c>
    </row>
    <row r="80" spans="1:4" ht="15.75" customHeight="1">
      <c r="A80" s="3" t="s">
        <v>451</v>
      </c>
      <c r="B80" s="3">
        <v>18418525</v>
      </c>
      <c r="C80" s="3">
        <v>18418632</v>
      </c>
      <c r="D80" s="3" t="s">
        <v>962</v>
      </c>
    </row>
    <row r="81" spans="1:4" ht="15.75" customHeight="1">
      <c r="A81" s="3" t="s">
        <v>451</v>
      </c>
      <c r="B81" s="3">
        <v>18540496</v>
      </c>
      <c r="C81" s="3">
        <v>18550697</v>
      </c>
      <c r="D81" s="3" t="s">
        <v>964</v>
      </c>
    </row>
    <row r="82" spans="1:4" ht="15.75" customHeight="1">
      <c r="A82" s="3" t="s">
        <v>452</v>
      </c>
      <c r="B82" s="3">
        <v>19499739</v>
      </c>
      <c r="C82" s="3">
        <v>19677923</v>
      </c>
      <c r="D82" s="3" t="s">
        <v>966</v>
      </c>
    </row>
    <row r="83" spans="1:4" ht="15.75" customHeight="1">
      <c r="A83" s="3" t="s">
        <v>452</v>
      </c>
      <c r="B83" s="3">
        <v>19677643</v>
      </c>
      <c r="C83" s="3">
        <v>19679016</v>
      </c>
      <c r="D83" s="3" t="s">
        <v>968</v>
      </c>
    </row>
    <row r="84" spans="1:4" ht="15.75" customHeight="1">
      <c r="A84" s="3" t="s">
        <v>452</v>
      </c>
      <c r="B84" s="3">
        <v>19681419</v>
      </c>
      <c r="C84" s="3">
        <v>19684739</v>
      </c>
      <c r="D84" s="3" t="s">
        <v>970</v>
      </c>
    </row>
    <row r="85" spans="1:4" ht="15.75" customHeight="1">
      <c r="A85" s="3" t="s">
        <v>452</v>
      </c>
      <c r="B85" s="3">
        <v>19712935</v>
      </c>
      <c r="C85" s="3">
        <v>19713920</v>
      </c>
      <c r="D85" s="3" t="s">
        <v>972</v>
      </c>
    </row>
    <row r="86" spans="1:4" ht="15.75" customHeight="1">
      <c r="A86" s="3" t="s">
        <v>452</v>
      </c>
      <c r="B86" s="3">
        <v>19747427</v>
      </c>
      <c r="C86" s="3">
        <v>19748369</v>
      </c>
      <c r="D86" s="3" t="s">
        <v>974</v>
      </c>
    </row>
    <row r="87" spans="1:4" ht="15.75" customHeight="1">
      <c r="A87" s="3" t="s">
        <v>452</v>
      </c>
      <c r="B87" s="3">
        <v>19780241</v>
      </c>
      <c r="C87" s="3">
        <v>19781357</v>
      </c>
      <c r="D87" s="3" t="s">
        <v>976</v>
      </c>
    </row>
    <row r="88" spans="1:4" ht="15.75" customHeight="1">
      <c r="A88" s="3" t="s">
        <v>452</v>
      </c>
      <c r="B88" s="3">
        <v>19827448</v>
      </c>
      <c r="C88" s="3">
        <v>19828372</v>
      </c>
      <c r="D88" s="3" t="s">
        <v>978</v>
      </c>
    </row>
    <row r="89" spans="1:4" ht="15.75" customHeight="1">
      <c r="A89" s="3" t="s">
        <v>452</v>
      </c>
      <c r="B89" s="3">
        <v>19876231</v>
      </c>
      <c r="C89" s="3">
        <v>19877309</v>
      </c>
      <c r="D89" s="3" t="s">
        <v>980</v>
      </c>
    </row>
    <row r="90" spans="1:4" ht="15.75" customHeight="1">
      <c r="A90" s="3" t="s">
        <v>452</v>
      </c>
      <c r="B90" s="3">
        <v>19920581</v>
      </c>
      <c r="C90" s="3">
        <v>19921659</v>
      </c>
      <c r="D90" s="3" t="s">
        <v>982</v>
      </c>
    </row>
    <row r="91" spans="1:4" ht="15.75" customHeight="1">
      <c r="A91" s="3" t="s">
        <v>452</v>
      </c>
      <c r="B91" s="3">
        <v>19935607</v>
      </c>
      <c r="C91" s="3">
        <v>19936683</v>
      </c>
      <c r="D91" s="3" t="s">
        <v>984</v>
      </c>
    </row>
    <row r="92" spans="1:4" ht="15.75" customHeight="1">
      <c r="A92" s="3" t="s">
        <v>453</v>
      </c>
      <c r="B92" s="3">
        <v>21102842</v>
      </c>
      <c r="C92" s="3">
        <v>21103138</v>
      </c>
      <c r="D92" s="3" t="s">
        <v>987</v>
      </c>
    </row>
    <row r="93" spans="1:4" ht="15.75" customHeight="1">
      <c r="A93" s="3" t="s">
        <v>453</v>
      </c>
      <c r="B93" s="3">
        <v>21127697</v>
      </c>
      <c r="C93" s="3">
        <v>21130095</v>
      </c>
      <c r="D93" s="3" t="s">
        <v>989</v>
      </c>
    </row>
    <row r="94" spans="1:4" ht="15.75" customHeight="1">
      <c r="A94" s="3" t="s">
        <v>453</v>
      </c>
      <c r="B94" s="3">
        <v>21148333</v>
      </c>
      <c r="C94" s="3">
        <v>21152970</v>
      </c>
      <c r="D94" s="3" t="s">
        <v>991</v>
      </c>
    </row>
    <row r="95" spans="1:4" ht="15.75" customHeight="1">
      <c r="A95" s="3" t="s">
        <v>453</v>
      </c>
      <c r="B95" s="3">
        <v>21298232</v>
      </c>
      <c r="C95" s="3">
        <v>21325241</v>
      </c>
      <c r="D95" s="3" t="s">
        <v>993</v>
      </c>
    </row>
    <row r="96" spans="1:4" ht="15.75" customHeight="1">
      <c r="A96" s="3" t="s">
        <v>453</v>
      </c>
      <c r="B96" s="3">
        <v>21307748</v>
      </c>
      <c r="C96" s="3">
        <v>21307855</v>
      </c>
      <c r="D96" s="3" t="s">
        <v>995</v>
      </c>
    </row>
    <row r="97" spans="1:4" ht="15.75" customHeight="1">
      <c r="A97" s="3" t="s">
        <v>453</v>
      </c>
      <c r="B97" s="3">
        <v>21324432</v>
      </c>
      <c r="C97" s="3">
        <v>21324518</v>
      </c>
      <c r="D97" s="3" t="s">
        <v>997</v>
      </c>
    </row>
    <row r="98" spans="1:4" ht="15.75" customHeight="1">
      <c r="A98" s="3" t="s">
        <v>453</v>
      </c>
      <c r="B98" s="3">
        <v>21328379</v>
      </c>
      <c r="C98" s="3">
        <v>21343881</v>
      </c>
      <c r="D98" s="3" t="s">
        <v>999</v>
      </c>
    </row>
    <row r="99" spans="1:4" ht="15.75" customHeight="1">
      <c r="A99" s="3" t="s">
        <v>453</v>
      </c>
      <c r="B99" s="3">
        <v>21342170</v>
      </c>
      <c r="C99" s="3">
        <v>21343958</v>
      </c>
      <c r="D99" s="3" t="s">
        <v>1001</v>
      </c>
    </row>
    <row r="100" spans="1:4" ht="15.75" customHeight="1">
      <c r="A100" s="3" t="s">
        <v>453</v>
      </c>
      <c r="B100" s="3">
        <v>21368458</v>
      </c>
      <c r="C100" s="3">
        <v>21370621</v>
      </c>
      <c r="D100" s="3" t="s">
        <v>1003</v>
      </c>
    </row>
    <row r="101" spans="1:4" ht="15.75" customHeight="1">
      <c r="A101" s="3" t="s">
        <v>453</v>
      </c>
      <c r="B101" s="3">
        <v>21406384</v>
      </c>
      <c r="C101" s="3">
        <v>21406459</v>
      </c>
      <c r="D101" s="3" t="s">
        <v>1006</v>
      </c>
    </row>
    <row r="102" spans="1:4" ht="15.75" customHeight="1">
      <c r="A102" s="3" t="s">
        <v>453</v>
      </c>
      <c r="B102" s="3">
        <v>21408963</v>
      </c>
      <c r="C102" s="3">
        <v>21440059</v>
      </c>
      <c r="D102" s="3" t="s">
        <v>1007</v>
      </c>
    </row>
    <row r="103" spans="1:4" ht="15.75" customHeight="1">
      <c r="A103" s="3" t="s">
        <v>453</v>
      </c>
      <c r="B103" s="3">
        <v>21428878</v>
      </c>
      <c r="C103" s="3">
        <v>21428985</v>
      </c>
      <c r="D103" s="3" t="s">
        <v>962</v>
      </c>
    </row>
    <row r="104" spans="1:4" ht="15.75" customHeight="1">
      <c r="A104" s="3" t="s">
        <v>453</v>
      </c>
      <c r="B104" s="3">
        <v>21513958</v>
      </c>
      <c r="C104" s="3">
        <v>21514040</v>
      </c>
      <c r="D104" s="3" t="s">
        <v>1010</v>
      </c>
    </row>
    <row r="105" spans="1:4" ht="15.75" customHeight="1">
      <c r="A105" s="3" t="s">
        <v>453</v>
      </c>
      <c r="B105" s="3">
        <v>21514143</v>
      </c>
      <c r="C105" s="3">
        <v>21567053</v>
      </c>
      <c r="D105" s="3" t="s">
        <v>1012</v>
      </c>
    </row>
    <row r="106" spans="1:4" ht="15.75" customHeight="1">
      <c r="A106" s="3" t="s">
        <v>453</v>
      </c>
      <c r="B106" s="3">
        <v>21552794</v>
      </c>
      <c r="C106" s="3">
        <v>21640521</v>
      </c>
      <c r="D106" s="3" t="s">
        <v>1014</v>
      </c>
    </row>
    <row r="107" spans="1:4" ht="15.75" customHeight="1">
      <c r="A107" s="3" t="s">
        <v>453</v>
      </c>
      <c r="B107" s="3">
        <v>21637908</v>
      </c>
      <c r="C107" s="3">
        <v>21638992</v>
      </c>
      <c r="D107" s="3" t="s">
        <v>1016</v>
      </c>
    </row>
    <row r="108" spans="1:4" ht="15.75" customHeight="1">
      <c r="A108" s="3" t="s">
        <v>453</v>
      </c>
      <c r="B108" s="3">
        <v>21651843</v>
      </c>
      <c r="C108" s="3">
        <v>21652968</v>
      </c>
      <c r="D108" s="3" t="s">
        <v>1018</v>
      </c>
    </row>
    <row r="109" spans="1:4" ht="15.75" customHeight="1">
      <c r="A109" s="3" t="s">
        <v>453</v>
      </c>
      <c r="B109" s="3">
        <v>94841058</v>
      </c>
      <c r="C109" s="3">
        <v>95025855</v>
      </c>
      <c r="D109" s="3" t="s">
        <v>1020</v>
      </c>
    </row>
    <row r="110" spans="1:4" ht="15.75" customHeight="1">
      <c r="A110" s="3" t="s">
        <v>454</v>
      </c>
      <c r="B110" s="3">
        <v>18488300</v>
      </c>
      <c r="C110" s="3">
        <v>18488365</v>
      </c>
      <c r="D110" s="3" t="s">
        <v>1022</v>
      </c>
    </row>
    <row r="111" spans="1:4" ht="15.75" customHeight="1">
      <c r="A111" s="3" t="s">
        <v>454</v>
      </c>
      <c r="B111" s="3">
        <v>18494492</v>
      </c>
      <c r="C111" s="3">
        <v>18494576</v>
      </c>
      <c r="D111" s="3" t="s">
        <v>1024</v>
      </c>
    </row>
    <row r="112" spans="1:4" ht="15.75" customHeight="1">
      <c r="A112" s="3" t="s">
        <v>454</v>
      </c>
      <c r="B112" s="3">
        <v>18499924</v>
      </c>
      <c r="C112" s="3">
        <v>18562112</v>
      </c>
      <c r="D112" s="3" t="s">
        <v>1026</v>
      </c>
    </row>
    <row r="113" spans="1:4" ht="15.75" customHeight="1">
      <c r="A113" s="3" t="s">
        <v>454</v>
      </c>
      <c r="B113" s="3">
        <v>70113625</v>
      </c>
      <c r="C113" s="3">
        <v>70162537</v>
      </c>
      <c r="D113" s="3" t="s">
        <v>1028</v>
      </c>
    </row>
    <row r="114" spans="1:4" ht="15.75" customHeight="1">
      <c r="A114" s="3" t="s">
        <v>454</v>
      </c>
      <c r="B114" s="3">
        <v>70158956</v>
      </c>
      <c r="C114" s="3">
        <v>70173448</v>
      </c>
      <c r="D114" s="3" t="s">
        <v>1030</v>
      </c>
    </row>
    <row r="115" spans="1:4" ht="15.75" customHeight="1">
      <c r="A115" s="3" t="s">
        <v>455</v>
      </c>
      <c r="B115" s="3">
        <v>16690324</v>
      </c>
      <c r="C115" s="3">
        <v>16774999</v>
      </c>
      <c r="D115" s="3" t="s">
        <v>1032</v>
      </c>
    </row>
    <row r="116" spans="1:4" ht="15.75" customHeight="1">
      <c r="A116" s="3" t="s">
        <v>455</v>
      </c>
      <c r="B116" s="3">
        <v>16788056</v>
      </c>
      <c r="C116" s="3">
        <v>16816540</v>
      </c>
      <c r="D116" s="3" t="s">
        <v>1034</v>
      </c>
    </row>
    <row r="117" spans="1:4" ht="15.75" customHeight="1">
      <c r="A117" s="3" t="s">
        <v>455</v>
      </c>
      <c r="B117" s="3">
        <v>16788247</v>
      </c>
      <c r="C117" s="3">
        <v>16789234</v>
      </c>
      <c r="D117" s="3" t="s">
        <v>1036</v>
      </c>
    </row>
    <row r="118" spans="1:4" ht="15.75" customHeight="1">
      <c r="A118" s="3" t="s">
        <v>455</v>
      </c>
      <c r="B118" s="3">
        <v>16804626</v>
      </c>
      <c r="C118" s="3">
        <v>16805707</v>
      </c>
      <c r="D118" s="3" t="s">
        <v>1038</v>
      </c>
    </row>
    <row r="119" spans="1:4" ht="15.75" customHeight="1">
      <c r="A119" s="3" t="s">
        <v>455</v>
      </c>
      <c r="B119" s="3">
        <v>33013086</v>
      </c>
      <c r="C119" s="3">
        <v>34157294</v>
      </c>
      <c r="D119" s="3" t="s">
        <v>1040</v>
      </c>
    </row>
    <row r="120" spans="1:4" ht="15.75" customHeight="1">
      <c r="A120" s="3" t="s">
        <v>457</v>
      </c>
      <c r="B120" s="3">
        <v>7030577</v>
      </c>
      <c r="C120" s="3">
        <v>7033011</v>
      </c>
      <c r="D120" s="3" t="s">
        <v>1043</v>
      </c>
    </row>
    <row r="121" spans="1:4" ht="15.75" customHeight="1">
      <c r="A121" s="3" t="s">
        <v>457</v>
      </c>
      <c r="B121" s="3">
        <v>7037747</v>
      </c>
      <c r="C121" s="3">
        <v>7040179</v>
      </c>
      <c r="D121" s="3" t="s">
        <v>1045</v>
      </c>
    </row>
    <row r="122" spans="1:4" ht="15.75" customHeight="1">
      <c r="A122" s="3" t="s">
        <v>457</v>
      </c>
      <c r="B122" s="3">
        <v>7049320</v>
      </c>
      <c r="C122" s="3">
        <v>7051735</v>
      </c>
      <c r="D122" s="3" t="s">
        <v>1047</v>
      </c>
    </row>
    <row r="123" spans="1:4" ht="15.75" customHeight="1">
      <c r="A123" s="3" t="s">
        <v>457</v>
      </c>
      <c r="B123" s="3">
        <v>7056208</v>
      </c>
      <c r="C123" s="3">
        <v>7058640</v>
      </c>
      <c r="D123" s="3" t="s">
        <v>1049</v>
      </c>
    </row>
    <row r="124" spans="1:4" ht="15.75" customHeight="1">
      <c r="A124" s="3" t="s">
        <v>458</v>
      </c>
      <c r="B124" s="3">
        <v>30402485</v>
      </c>
      <c r="C124" s="3">
        <v>30402624</v>
      </c>
      <c r="D124" s="3" t="s">
        <v>1051</v>
      </c>
    </row>
    <row r="125" spans="1:4" ht="15.75" customHeight="1">
      <c r="A125" s="3" t="s">
        <v>459</v>
      </c>
      <c r="B125" s="3">
        <v>6365954</v>
      </c>
      <c r="C125" s="3">
        <v>6366055</v>
      </c>
      <c r="D125" s="3" t="s">
        <v>758</v>
      </c>
    </row>
    <row r="126" spans="1:4" ht="15.75" customHeight="1">
      <c r="A126" s="10"/>
      <c r="B126" s="10"/>
      <c r="C126" s="10"/>
      <c r="D126" s="10"/>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21"/>
  <sheetViews>
    <sheetView workbookViewId="0">
      <selection sqref="A1:F1"/>
    </sheetView>
  </sheetViews>
  <sheetFormatPr defaultColWidth="11.125" defaultRowHeight="15" customHeight="1"/>
  <cols>
    <col min="1" max="1" width="10.875" customWidth="1"/>
    <col min="2" max="3" width="12.875" customWidth="1"/>
    <col min="4" max="4" width="11.125" customWidth="1"/>
    <col min="5" max="6" width="11" customWidth="1"/>
    <col min="7" max="16" width="10.375" customWidth="1"/>
    <col min="17" max="26" width="11.125" customWidth="1"/>
  </cols>
  <sheetData>
    <row r="1" spans="1:6" ht="16.5" customHeight="1">
      <c r="A1" s="246" t="s">
        <v>7663</v>
      </c>
      <c r="B1" s="247"/>
      <c r="C1" s="247"/>
      <c r="D1" s="247"/>
      <c r="E1" s="247"/>
      <c r="F1" s="247"/>
    </row>
    <row r="2" spans="1:6" ht="15.75" customHeight="1">
      <c r="A2" s="9" t="s">
        <v>31</v>
      </c>
      <c r="B2" s="9" t="s">
        <v>34</v>
      </c>
      <c r="C2" s="9" t="s">
        <v>35</v>
      </c>
      <c r="D2" s="9" t="s">
        <v>36</v>
      </c>
      <c r="E2" s="9" t="s">
        <v>37</v>
      </c>
      <c r="F2" s="9" t="s">
        <v>38</v>
      </c>
    </row>
    <row r="3" spans="1:6" ht="15.75" customHeight="1">
      <c r="A3" s="9" t="s">
        <v>14</v>
      </c>
      <c r="B3" s="9">
        <v>245580049050</v>
      </c>
      <c r="C3" s="9">
        <v>241614171851</v>
      </c>
      <c r="D3" s="9">
        <v>3934733544</v>
      </c>
      <c r="E3" s="9">
        <v>0.78</v>
      </c>
      <c r="F3" s="9">
        <v>27.794</v>
      </c>
    </row>
    <row r="4" spans="1:6" ht="15.75" customHeight="1">
      <c r="A4" s="9" t="s">
        <v>19</v>
      </c>
      <c r="B4" s="9">
        <v>242808426584</v>
      </c>
      <c r="C4" s="9">
        <v>238957738435</v>
      </c>
      <c r="D4" s="9">
        <v>3128189652</v>
      </c>
      <c r="E4" s="9">
        <v>0.71199999999999997</v>
      </c>
      <c r="F4" s="9">
        <v>28.577999999999999</v>
      </c>
    </row>
    <row r="5" spans="1:6" ht="15.75" customHeight="1">
      <c r="A5" s="9" t="s">
        <v>21</v>
      </c>
      <c r="B5" s="9">
        <v>239864187830</v>
      </c>
      <c r="C5" s="9">
        <v>235876118300</v>
      </c>
      <c r="D5" s="9">
        <v>3230371116</v>
      </c>
      <c r="E5" s="9">
        <v>0.71399999999999997</v>
      </c>
      <c r="F5" s="9">
        <v>28.538</v>
      </c>
    </row>
    <row r="6" spans="1:6" ht="15.75" customHeight="1">
      <c r="A6" s="9" t="s">
        <v>23</v>
      </c>
      <c r="B6" s="9">
        <v>243569876877</v>
      </c>
      <c r="C6" s="9">
        <v>239996383539</v>
      </c>
      <c r="D6" s="9">
        <v>3764642112</v>
      </c>
      <c r="E6" s="9">
        <v>0.72</v>
      </c>
      <c r="F6" s="9">
        <v>28.117999999999999</v>
      </c>
    </row>
    <row r="7" spans="1:6" ht="15.75" customHeight="1">
      <c r="A7" s="9" t="s">
        <v>25</v>
      </c>
      <c r="B7" s="9">
        <v>239616665191</v>
      </c>
      <c r="C7" s="9">
        <v>236107114229</v>
      </c>
      <c r="D7" s="9">
        <v>3348452268</v>
      </c>
      <c r="E7" s="9">
        <v>0.71</v>
      </c>
      <c r="F7" s="9">
        <v>29.007999999999999</v>
      </c>
    </row>
    <row r="8" spans="1:6" ht="15.75" customHeight="1">
      <c r="A8" s="9" t="s">
        <v>26</v>
      </c>
      <c r="B8" s="9">
        <v>241725426567</v>
      </c>
      <c r="C8" s="9">
        <v>237684764765</v>
      </c>
      <c r="D8" s="9">
        <v>3404963520</v>
      </c>
      <c r="E8" s="9">
        <v>0.72599999999999998</v>
      </c>
      <c r="F8" s="9">
        <v>28.867999999999999</v>
      </c>
    </row>
    <row r="9" spans="1:6" ht="15.75" customHeight="1">
      <c r="A9" s="9" t="s">
        <v>40</v>
      </c>
      <c r="B9" s="9">
        <v>242306317940</v>
      </c>
      <c r="C9" s="9">
        <v>238597467247</v>
      </c>
      <c r="D9" s="9">
        <v>3572771958</v>
      </c>
      <c r="E9" s="9">
        <v>0.73</v>
      </c>
      <c r="F9" s="9">
        <v>28.416</v>
      </c>
    </row>
    <row r="10" spans="1:6" ht="15.75" customHeight="1">
      <c r="A10" s="9" t="s">
        <v>41</v>
      </c>
      <c r="B10" s="9">
        <v>240320429575</v>
      </c>
      <c r="C10" s="9">
        <v>236255222060</v>
      </c>
      <c r="D10" s="9">
        <v>4414062240</v>
      </c>
      <c r="E10" s="9">
        <v>0.8</v>
      </c>
      <c r="F10" s="9">
        <v>27.765999999999998</v>
      </c>
    </row>
    <row r="11" spans="1:6" ht="15.75" customHeight="1">
      <c r="A11" s="9" t="s">
        <v>42</v>
      </c>
      <c r="B11" s="9">
        <v>243853174969</v>
      </c>
      <c r="C11" s="9">
        <v>240203290257</v>
      </c>
      <c r="D11" s="9">
        <v>3547349316</v>
      </c>
      <c r="E11" s="9">
        <v>0.75800000000000001</v>
      </c>
      <c r="F11" s="9">
        <v>28.37</v>
      </c>
    </row>
    <row r="12" spans="1:6" ht="15.75" customHeight="1">
      <c r="A12" s="4"/>
      <c r="B12" s="4"/>
      <c r="C12" s="4"/>
      <c r="D12" s="4"/>
      <c r="E12" s="4"/>
      <c r="F12" s="4"/>
    </row>
    <row r="13" spans="1:6" ht="15.75" customHeight="1">
      <c r="A13" s="4"/>
      <c r="B13" s="4"/>
      <c r="C13" s="4"/>
      <c r="D13" s="4"/>
      <c r="E13" s="4"/>
      <c r="F13" s="4"/>
    </row>
    <row r="14" spans="1:6" ht="15.75" customHeight="1">
      <c r="A14" s="4"/>
      <c r="B14" s="4"/>
      <c r="C14" s="4"/>
      <c r="D14" s="4"/>
      <c r="E14" s="4"/>
      <c r="F14" s="4"/>
    </row>
    <row r="15" spans="1:6" ht="15.75" customHeight="1">
      <c r="A15" s="4"/>
      <c r="B15" s="4"/>
      <c r="C15" s="4"/>
      <c r="D15" s="4"/>
      <c r="E15" s="4"/>
      <c r="F15" s="4"/>
    </row>
    <row r="16" spans="1:6" ht="15.75" customHeight="1">
      <c r="A16" s="4"/>
      <c r="B16" s="4"/>
      <c r="C16" s="4"/>
      <c r="D16" s="4"/>
      <c r="E16" s="4"/>
      <c r="F16" s="4"/>
    </row>
    <row r="17" spans="1:6" ht="15.75" customHeight="1">
      <c r="A17" s="4"/>
      <c r="B17" s="4"/>
      <c r="C17" s="4"/>
      <c r="D17" s="4"/>
      <c r="E17" s="4"/>
      <c r="F17" s="4"/>
    </row>
    <row r="18" spans="1:6" ht="15.75" customHeight="1">
      <c r="A18" s="4"/>
      <c r="B18" s="4"/>
      <c r="C18" s="4"/>
      <c r="D18" s="4"/>
      <c r="E18" s="4"/>
      <c r="F18" s="4"/>
    </row>
    <row r="19" spans="1:6" ht="15.75" customHeight="1">
      <c r="A19" s="4"/>
      <c r="B19" s="4"/>
      <c r="C19" s="4"/>
      <c r="D19" s="4"/>
      <c r="E19" s="4"/>
      <c r="F19" s="4"/>
    </row>
    <row r="20" spans="1:6" ht="15.75" customHeight="1">
      <c r="A20" s="4"/>
      <c r="B20" s="4"/>
      <c r="C20" s="4"/>
      <c r="D20" s="4"/>
      <c r="E20" s="4"/>
      <c r="F20" s="4"/>
    </row>
    <row r="21" spans="1:6" ht="15.75" customHeight="1">
      <c r="A21" s="4"/>
      <c r="B21" s="4"/>
      <c r="C21" s="4"/>
      <c r="D21" s="4"/>
      <c r="E21" s="4"/>
      <c r="F21" s="4"/>
    </row>
  </sheetData>
  <mergeCells count="1">
    <mergeCell ref="A1:F1"/>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25"/>
  <sheetViews>
    <sheetView workbookViewId="0"/>
  </sheetViews>
  <sheetFormatPr defaultColWidth="11.125" defaultRowHeight="15" customHeight="1"/>
  <cols>
    <col min="1" max="3" width="10.375" customWidth="1"/>
    <col min="4" max="4" width="14" customWidth="1"/>
    <col min="5" max="23" width="10.375" customWidth="1"/>
    <col min="24" max="26" width="11.125" customWidth="1"/>
  </cols>
  <sheetData>
    <row r="1" spans="1:13" ht="15.75" customHeight="1">
      <c r="A1" s="2" t="s">
        <v>7664</v>
      </c>
      <c r="B1" s="3"/>
      <c r="C1" s="3"/>
      <c r="D1" s="3"/>
      <c r="E1" s="3"/>
      <c r="F1" s="3"/>
      <c r="G1" s="3"/>
      <c r="H1" s="3"/>
      <c r="I1" s="3"/>
      <c r="J1" s="3"/>
      <c r="K1" s="3"/>
      <c r="L1" s="3"/>
      <c r="M1" s="3"/>
    </row>
    <row r="2" spans="1:13" ht="15.75" customHeight="1">
      <c r="A2" s="3" t="s">
        <v>1</v>
      </c>
      <c r="B2" s="3" t="s">
        <v>2</v>
      </c>
      <c r="C2" s="3" t="s">
        <v>3</v>
      </c>
      <c r="D2" s="3" t="s">
        <v>4</v>
      </c>
      <c r="E2" s="3" t="s">
        <v>5</v>
      </c>
      <c r="F2" s="3" t="s">
        <v>6</v>
      </c>
      <c r="G2" s="3" t="s">
        <v>7</v>
      </c>
      <c r="H2" s="3" t="s">
        <v>8</v>
      </c>
      <c r="I2" s="3" t="s">
        <v>9</v>
      </c>
      <c r="J2" s="3" t="s">
        <v>10</v>
      </c>
      <c r="K2" s="3" t="s">
        <v>11</v>
      </c>
      <c r="L2" s="4"/>
      <c r="M2" s="4"/>
    </row>
    <row r="3" spans="1:13" ht="15.75" customHeight="1">
      <c r="A3" s="3" t="s">
        <v>12</v>
      </c>
      <c r="B3" s="3" t="s">
        <v>13</v>
      </c>
      <c r="C3" s="3" t="s">
        <v>12</v>
      </c>
      <c r="D3" s="3" t="s">
        <v>13</v>
      </c>
      <c r="E3" s="4"/>
      <c r="F3" s="4"/>
      <c r="G3" s="4"/>
      <c r="H3" s="4"/>
      <c r="I3" s="4"/>
      <c r="J3" s="4"/>
      <c r="K3" s="4"/>
      <c r="L3" s="4"/>
      <c r="M3" s="4"/>
    </row>
    <row r="4" spans="1:13" ht="15.75" customHeight="1">
      <c r="A4" s="3" t="s">
        <v>14</v>
      </c>
      <c r="B4" s="3" t="s">
        <v>15</v>
      </c>
      <c r="C4" s="3" t="s">
        <v>16</v>
      </c>
      <c r="D4" s="5">
        <v>183274642</v>
      </c>
      <c r="E4" s="3" t="s">
        <v>17</v>
      </c>
      <c r="F4" s="5">
        <v>3417</v>
      </c>
      <c r="G4" s="3">
        <v>154.30000000000001</v>
      </c>
      <c r="H4" s="7">
        <v>0.97599999999999998</v>
      </c>
      <c r="I4" s="7">
        <v>0.95799999999999996</v>
      </c>
      <c r="J4" s="7">
        <v>0.88800000000000001</v>
      </c>
      <c r="K4" s="7">
        <v>0.11899999999999999</v>
      </c>
      <c r="L4" s="7">
        <v>0.10100000000000001</v>
      </c>
      <c r="M4" s="7">
        <v>7.2999999999999995E-2</v>
      </c>
    </row>
    <row r="5" spans="1:13" ht="15.75" customHeight="1">
      <c r="A5" s="3" t="s">
        <v>18</v>
      </c>
      <c r="B5" s="5">
        <v>3401</v>
      </c>
      <c r="C5" s="3">
        <v>161.4</v>
      </c>
      <c r="D5" s="7">
        <v>0.97199999999999998</v>
      </c>
      <c r="E5" s="7">
        <v>0.95099999999999996</v>
      </c>
      <c r="F5" s="7">
        <v>0.88</v>
      </c>
      <c r="G5" s="7">
        <v>0.124</v>
      </c>
      <c r="H5" s="7">
        <v>0.10299999999999999</v>
      </c>
      <c r="I5" s="7">
        <v>7.3999999999999996E-2</v>
      </c>
      <c r="J5" s="4"/>
      <c r="K5" s="4"/>
      <c r="L5" s="4"/>
      <c r="M5" s="4"/>
    </row>
    <row r="6" spans="1:13" ht="15.75" customHeight="1">
      <c r="A6" s="3" t="s">
        <v>19</v>
      </c>
      <c r="B6" s="3" t="s">
        <v>15</v>
      </c>
      <c r="C6" s="3" t="s">
        <v>20</v>
      </c>
      <c r="D6" s="5">
        <v>195273608</v>
      </c>
      <c r="E6" s="3" t="s">
        <v>17</v>
      </c>
      <c r="F6" s="5">
        <v>3329</v>
      </c>
      <c r="G6" s="3">
        <v>162.5</v>
      </c>
      <c r="H6" s="7">
        <v>0.97399999999999998</v>
      </c>
      <c r="I6" s="7">
        <v>0.95299999999999996</v>
      </c>
      <c r="J6" s="7">
        <v>0.89100000000000001</v>
      </c>
      <c r="K6" s="7">
        <v>0.11600000000000001</v>
      </c>
      <c r="L6" s="7">
        <v>0.10199999999999999</v>
      </c>
      <c r="M6" s="7">
        <v>6.6000000000000003E-2</v>
      </c>
    </row>
    <row r="7" spans="1:13" ht="15.75" customHeight="1">
      <c r="A7" s="3" t="s">
        <v>18</v>
      </c>
      <c r="B7" s="5">
        <v>3315</v>
      </c>
      <c r="C7" s="3">
        <v>166.9</v>
      </c>
      <c r="D7" s="7">
        <v>0.96799999999999997</v>
      </c>
      <c r="E7" s="7">
        <v>0.94399999999999995</v>
      </c>
      <c r="F7" s="7">
        <v>0.88100000000000001</v>
      </c>
      <c r="G7" s="7">
        <v>0.11899999999999999</v>
      </c>
      <c r="H7" s="7">
        <v>0.10199999999999999</v>
      </c>
      <c r="I7" s="7">
        <v>6.6000000000000003E-2</v>
      </c>
      <c r="J7" s="4"/>
      <c r="K7" s="4"/>
      <c r="L7" s="4"/>
      <c r="M7" s="4"/>
    </row>
    <row r="8" spans="1:13" ht="15.75" customHeight="1">
      <c r="A8" s="3" t="s">
        <v>21</v>
      </c>
      <c r="B8" s="3" t="s">
        <v>15</v>
      </c>
      <c r="C8" s="3" t="s">
        <v>22</v>
      </c>
      <c r="D8" s="5">
        <v>178875771</v>
      </c>
      <c r="E8" s="3" t="s">
        <v>17</v>
      </c>
      <c r="F8" s="5">
        <v>3339</v>
      </c>
      <c r="G8" s="3">
        <v>138.1</v>
      </c>
      <c r="H8" s="7">
        <v>0.96599999999999997</v>
      </c>
      <c r="I8" s="7">
        <v>0.94499999999999995</v>
      </c>
      <c r="J8" s="7">
        <v>0.879</v>
      </c>
      <c r="K8" s="7">
        <v>0.13100000000000001</v>
      </c>
      <c r="L8" s="7">
        <v>0.111</v>
      </c>
      <c r="M8" s="7">
        <v>6.9000000000000006E-2</v>
      </c>
    </row>
    <row r="9" spans="1:13" ht="15.75" customHeight="1">
      <c r="A9" s="3" t="s">
        <v>18</v>
      </c>
      <c r="B9" s="5">
        <v>3325</v>
      </c>
      <c r="C9" s="3">
        <v>147.5</v>
      </c>
      <c r="D9" s="7">
        <v>0.96</v>
      </c>
      <c r="E9" s="7">
        <v>0.93500000000000005</v>
      </c>
      <c r="F9" s="7">
        <v>0.86899999999999999</v>
      </c>
      <c r="G9" s="7">
        <v>0.14099999999999999</v>
      </c>
      <c r="H9" s="7">
        <v>0.11600000000000001</v>
      </c>
      <c r="I9" s="7">
        <v>7.0000000000000007E-2</v>
      </c>
      <c r="J9" s="4"/>
      <c r="K9" s="4"/>
      <c r="L9" s="4"/>
      <c r="M9" s="4"/>
    </row>
    <row r="10" spans="1:13" ht="15.75" customHeight="1">
      <c r="A10" s="3" t="s">
        <v>23</v>
      </c>
      <c r="B10" s="3" t="s">
        <v>24</v>
      </c>
      <c r="C10" s="3" t="s">
        <v>16</v>
      </c>
      <c r="D10" s="5">
        <v>187721771</v>
      </c>
      <c r="E10" s="3" t="s">
        <v>17</v>
      </c>
      <c r="F10" s="5">
        <v>3452</v>
      </c>
      <c r="G10" s="3">
        <v>156.19999999999999</v>
      </c>
      <c r="H10" s="7">
        <v>0.96599999999999997</v>
      </c>
      <c r="I10" s="7">
        <v>0.94299999999999995</v>
      </c>
      <c r="J10" s="7">
        <v>0.89200000000000002</v>
      </c>
      <c r="K10" s="7">
        <v>0.152</v>
      </c>
      <c r="L10" s="7">
        <v>0.126</v>
      </c>
      <c r="M10" s="7">
        <v>5.5E-2</v>
      </c>
    </row>
    <row r="11" spans="1:13" ht="15.75" customHeight="1">
      <c r="A11" s="3" t="s">
        <v>18</v>
      </c>
      <c r="B11" s="5">
        <v>3439</v>
      </c>
      <c r="C11" s="3">
        <v>159.9</v>
      </c>
      <c r="D11" s="7">
        <v>0.95799999999999996</v>
      </c>
      <c r="E11" s="7">
        <v>0.93200000000000005</v>
      </c>
      <c r="F11" s="7">
        <v>0.88</v>
      </c>
      <c r="G11" s="7">
        <v>0.155</v>
      </c>
      <c r="H11" s="7">
        <v>0.126</v>
      </c>
      <c r="I11" s="7">
        <v>5.5E-2</v>
      </c>
      <c r="J11" s="4"/>
      <c r="K11" s="4"/>
      <c r="L11" s="4"/>
      <c r="M11" s="4"/>
    </row>
    <row r="12" spans="1:13" ht="15.75" customHeight="1">
      <c r="A12" s="3" t="s">
        <v>25</v>
      </c>
      <c r="B12" s="3" t="s">
        <v>24</v>
      </c>
      <c r="C12" s="3" t="s">
        <v>20</v>
      </c>
      <c r="D12" s="5">
        <v>180471734</v>
      </c>
      <c r="E12" s="3" t="s">
        <v>17</v>
      </c>
      <c r="F12" s="5">
        <v>3537</v>
      </c>
      <c r="G12" s="3">
        <v>142.69999999999999</v>
      </c>
      <c r="H12" s="7">
        <v>0.96599999999999997</v>
      </c>
      <c r="I12" s="7">
        <v>0.94499999999999995</v>
      </c>
      <c r="J12" s="7">
        <v>0.86399999999999999</v>
      </c>
      <c r="K12" s="7">
        <v>0.182</v>
      </c>
      <c r="L12" s="7">
        <v>0.16500000000000001</v>
      </c>
      <c r="M12" s="7">
        <v>8.5000000000000006E-2</v>
      </c>
    </row>
    <row r="13" spans="1:13" ht="15.75" customHeight="1">
      <c r="A13" s="3" t="s">
        <v>18</v>
      </c>
      <c r="B13" s="5">
        <v>3525</v>
      </c>
      <c r="C13" s="3">
        <v>144.6</v>
      </c>
      <c r="D13" s="7">
        <v>0.95399999999999996</v>
      </c>
      <c r="E13" s="7">
        <v>0.92900000000000005</v>
      </c>
      <c r="F13" s="7">
        <v>0.85</v>
      </c>
      <c r="G13" s="7">
        <v>0.184</v>
      </c>
      <c r="H13" s="7">
        <v>0.16500000000000001</v>
      </c>
      <c r="I13" s="7">
        <v>8.4000000000000005E-2</v>
      </c>
      <c r="J13" s="4"/>
      <c r="K13" s="4"/>
      <c r="L13" s="4"/>
      <c r="M13" s="4"/>
    </row>
    <row r="14" spans="1:13" ht="15.75" customHeight="1">
      <c r="A14" s="3" t="s">
        <v>26</v>
      </c>
      <c r="B14" s="3" t="s">
        <v>24</v>
      </c>
      <c r="C14" s="3" t="s">
        <v>22</v>
      </c>
      <c r="D14" s="5">
        <v>211630514</v>
      </c>
      <c r="E14" s="3" t="s">
        <v>17</v>
      </c>
      <c r="F14" s="5">
        <v>3751</v>
      </c>
      <c r="G14" s="3">
        <v>188.6</v>
      </c>
      <c r="H14" s="7">
        <v>0.97499999999999998</v>
      </c>
      <c r="I14" s="7">
        <v>0.95399999999999996</v>
      </c>
      <c r="J14" s="7">
        <v>0.81699999999999995</v>
      </c>
      <c r="K14" s="7">
        <v>7.6999999999999999E-2</v>
      </c>
      <c r="L14" s="7">
        <v>7.0000000000000007E-2</v>
      </c>
      <c r="M14" s="7">
        <v>0.14399999999999999</v>
      </c>
    </row>
    <row r="15" spans="1:13" ht="15.75" customHeight="1">
      <c r="A15" s="3" t="s">
        <v>18</v>
      </c>
      <c r="B15" s="5">
        <v>3736</v>
      </c>
      <c r="C15" s="3">
        <v>193.8</v>
      </c>
      <c r="D15" s="7">
        <v>0.96899999999999997</v>
      </c>
      <c r="E15" s="7">
        <v>0.94599999999999995</v>
      </c>
      <c r="F15" s="7">
        <v>0.80800000000000005</v>
      </c>
      <c r="G15" s="7">
        <v>8.1000000000000003E-2</v>
      </c>
      <c r="H15" s="7">
        <v>7.0000000000000007E-2</v>
      </c>
      <c r="I15" s="7">
        <v>0.14399999999999999</v>
      </c>
      <c r="J15" s="4"/>
      <c r="K15" s="4"/>
      <c r="L15" s="4"/>
      <c r="M15" s="4"/>
    </row>
    <row r="16" spans="1:13" ht="15.75" customHeight="1">
      <c r="A16" s="3" t="s">
        <v>27</v>
      </c>
      <c r="B16" s="3" t="s">
        <v>28</v>
      </c>
      <c r="C16" s="3" t="s">
        <v>20</v>
      </c>
      <c r="D16" s="5">
        <v>198430973</v>
      </c>
      <c r="E16" s="3" t="s">
        <v>17</v>
      </c>
      <c r="F16" s="5">
        <v>3506</v>
      </c>
      <c r="G16" s="3">
        <v>154.30000000000001</v>
      </c>
      <c r="H16" s="7">
        <v>0.96899999999999997</v>
      </c>
      <c r="I16" s="7">
        <v>0.94599999999999995</v>
      </c>
      <c r="J16" s="7">
        <v>0.80100000000000005</v>
      </c>
      <c r="K16" s="7">
        <v>0.125</v>
      </c>
      <c r="L16" s="7">
        <v>0.107</v>
      </c>
      <c r="M16" s="7">
        <v>0.154</v>
      </c>
    </row>
    <row r="17" spans="1:13" ht="15.75" customHeight="1">
      <c r="A17" s="3" t="s">
        <v>18</v>
      </c>
      <c r="B17" s="5">
        <v>3493</v>
      </c>
      <c r="C17" s="3">
        <v>158.1</v>
      </c>
      <c r="D17" s="7">
        <v>0.96199999999999997</v>
      </c>
      <c r="E17" s="7">
        <v>0.93600000000000005</v>
      </c>
      <c r="F17" s="7">
        <v>0.79100000000000004</v>
      </c>
      <c r="G17" s="7">
        <v>0.129</v>
      </c>
      <c r="H17" s="7">
        <v>0.107</v>
      </c>
      <c r="I17" s="7">
        <v>0.154</v>
      </c>
      <c r="J17" s="4"/>
      <c r="K17" s="4"/>
      <c r="L17" s="4"/>
      <c r="M17" s="4"/>
    </row>
    <row r="18" spans="1:13" ht="15.75" customHeight="1">
      <c r="A18" s="3" t="s">
        <v>29</v>
      </c>
      <c r="B18" s="3" t="s">
        <v>28</v>
      </c>
      <c r="C18" s="3" t="s">
        <v>16</v>
      </c>
      <c r="D18" s="5">
        <v>182791861</v>
      </c>
      <c r="E18" s="3" t="s">
        <v>17</v>
      </c>
      <c r="F18" s="5">
        <v>3433</v>
      </c>
      <c r="G18" s="3">
        <v>153.69999999999999</v>
      </c>
      <c r="H18" s="7">
        <v>0.97399999999999998</v>
      </c>
      <c r="I18" s="7">
        <v>0.95399999999999996</v>
      </c>
      <c r="J18" s="7">
        <v>0.88100000000000001</v>
      </c>
      <c r="K18" s="7">
        <v>0.127</v>
      </c>
      <c r="L18" s="7">
        <v>0.112</v>
      </c>
      <c r="M18" s="7">
        <v>7.6999999999999999E-2</v>
      </c>
    </row>
    <row r="19" spans="1:13" ht="15.75" customHeight="1">
      <c r="A19" s="3" t="s">
        <v>18</v>
      </c>
      <c r="B19" s="5">
        <v>3420</v>
      </c>
      <c r="C19" s="3">
        <v>158.30000000000001</v>
      </c>
      <c r="D19" s="7">
        <v>0.97</v>
      </c>
      <c r="E19" s="7">
        <v>0.94699999999999995</v>
      </c>
      <c r="F19" s="7">
        <v>0.872</v>
      </c>
      <c r="G19" s="7">
        <v>0.13</v>
      </c>
      <c r="H19" s="7">
        <v>0.112</v>
      </c>
      <c r="I19" s="7">
        <v>7.8E-2</v>
      </c>
      <c r="J19" s="4"/>
      <c r="K19" s="4"/>
      <c r="L19" s="4"/>
      <c r="M19" s="4"/>
    </row>
    <row r="20" spans="1:13" ht="15.75" customHeight="1">
      <c r="A20" s="3" t="s">
        <v>30</v>
      </c>
      <c r="B20" s="3" t="s">
        <v>28</v>
      </c>
      <c r="C20" s="3" t="s">
        <v>22</v>
      </c>
      <c r="D20" s="5">
        <v>208381715</v>
      </c>
      <c r="E20" s="3" t="s">
        <v>17</v>
      </c>
      <c r="F20" s="5">
        <v>3509</v>
      </c>
      <c r="G20" s="3">
        <v>178.8</v>
      </c>
      <c r="H20" s="7">
        <v>0.97699999999999998</v>
      </c>
      <c r="I20" s="7">
        <v>0.95899999999999996</v>
      </c>
      <c r="J20" s="7">
        <v>0.86199999999999999</v>
      </c>
      <c r="K20" s="7">
        <v>0.11600000000000001</v>
      </c>
      <c r="L20" s="7">
        <v>9.8000000000000004E-2</v>
      </c>
      <c r="M20" s="7">
        <v>0.10199999999999999</v>
      </c>
    </row>
    <row r="21" spans="1:13" ht="15.75" customHeight="1">
      <c r="A21" s="3" t="s">
        <v>18</v>
      </c>
      <c r="B21" s="5">
        <v>3497</v>
      </c>
      <c r="C21" s="3">
        <v>184.1</v>
      </c>
      <c r="D21" s="7">
        <v>0.97199999999999998</v>
      </c>
      <c r="E21" s="7">
        <v>0.95199999999999996</v>
      </c>
      <c r="F21" s="7">
        <v>0.85299999999999998</v>
      </c>
      <c r="G21" s="7">
        <v>0.11899999999999999</v>
      </c>
      <c r="H21" s="7">
        <v>9.8000000000000004E-2</v>
      </c>
      <c r="I21" s="7">
        <v>0.10299999999999999</v>
      </c>
      <c r="J21" s="4"/>
      <c r="K21" s="4"/>
      <c r="L21" s="4"/>
      <c r="M21" s="4"/>
    </row>
    <row r="22" spans="1:13" ht="15.75" customHeight="1">
      <c r="A22" s="3" t="s">
        <v>32</v>
      </c>
      <c r="B22" s="3" t="s">
        <v>33</v>
      </c>
      <c r="C22" s="3" t="s">
        <v>33</v>
      </c>
      <c r="D22" s="5">
        <v>191872510</v>
      </c>
      <c r="E22" s="3" t="s">
        <v>17</v>
      </c>
      <c r="F22" s="5">
        <v>3475</v>
      </c>
      <c r="G22" s="3">
        <v>158.80000000000001</v>
      </c>
      <c r="H22" s="7">
        <v>0.97099999999999997</v>
      </c>
      <c r="I22" s="7">
        <v>0.95099999999999996</v>
      </c>
      <c r="J22" s="7">
        <v>0.86399999999999999</v>
      </c>
      <c r="K22" s="7">
        <v>0.127</v>
      </c>
      <c r="L22" s="7">
        <v>0.11</v>
      </c>
      <c r="M22" s="7">
        <v>9.1999999999999998E-2</v>
      </c>
    </row>
    <row r="23" spans="1:13" ht="15.75" customHeight="1">
      <c r="A23" s="3" t="s">
        <v>18</v>
      </c>
      <c r="B23" s="5">
        <v>3461</v>
      </c>
      <c r="C23" s="3">
        <v>163.9</v>
      </c>
      <c r="D23" s="7">
        <v>0.96499999999999997</v>
      </c>
      <c r="E23" s="7">
        <v>0.94099999999999995</v>
      </c>
      <c r="F23" s="7">
        <v>0.85399999999999998</v>
      </c>
      <c r="G23" s="7">
        <v>0.13100000000000001</v>
      </c>
      <c r="H23" s="7">
        <v>0.111</v>
      </c>
      <c r="I23" s="7">
        <v>9.1999999999999998E-2</v>
      </c>
      <c r="J23" s="4"/>
      <c r="K23" s="4"/>
      <c r="L23" s="4"/>
      <c r="M23" s="4"/>
    </row>
    <row r="24" spans="1:13" ht="15.75" customHeight="1">
      <c r="A24" s="3" t="s">
        <v>39</v>
      </c>
      <c r="B24" s="3"/>
      <c r="C24" s="3"/>
      <c r="D24" s="3"/>
      <c r="E24" s="3"/>
      <c r="F24" s="3"/>
      <c r="G24" s="3"/>
      <c r="H24" s="3"/>
      <c r="I24" s="3"/>
      <c r="J24" s="3"/>
      <c r="K24" s="3"/>
      <c r="L24" s="3"/>
      <c r="M24" s="3"/>
    </row>
    <row r="25" spans="1:13" ht="15.75" customHeight="1">
      <c r="D25" s="10"/>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1"/>
  <sheetViews>
    <sheetView workbookViewId="0">
      <selection sqref="A1:I1"/>
    </sheetView>
  </sheetViews>
  <sheetFormatPr defaultColWidth="11.125" defaultRowHeight="15" customHeight="1"/>
  <cols>
    <col min="1" max="10" width="12.375" customWidth="1"/>
    <col min="11" max="19" width="10.375" customWidth="1"/>
    <col min="20" max="26" width="11.125" customWidth="1"/>
  </cols>
  <sheetData>
    <row r="1" spans="1:10" ht="15.75" customHeight="1">
      <c r="A1" s="246" t="s">
        <v>7665</v>
      </c>
      <c r="B1" s="247"/>
      <c r="C1" s="247"/>
      <c r="D1" s="247"/>
      <c r="E1" s="247"/>
      <c r="F1" s="247"/>
      <c r="G1" s="247"/>
      <c r="H1" s="247"/>
      <c r="I1" s="247"/>
      <c r="J1" s="4"/>
    </row>
    <row r="2" spans="1:10" ht="15.75" customHeight="1">
      <c r="A2" s="9"/>
      <c r="B2" s="9" t="s">
        <v>31</v>
      </c>
      <c r="C2" s="9" t="s">
        <v>43</v>
      </c>
      <c r="D2" s="9" t="s">
        <v>44</v>
      </c>
      <c r="E2" s="9" t="s">
        <v>45</v>
      </c>
      <c r="F2" s="9" t="s">
        <v>35</v>
      </c>
      <c r="G2" s="9" t="s">
        <v>46</v>
      </c>
      <c r="H2" s="9" t="s">
        <v>47</v>
      </c>
      <c r="I2" s="9" t="s">
        <v>48</v>
      </c>
      <c r="J2" s="4"/>
    </row>
    <row r="3" spans="1:10" ht="15.75" customHeight="1">
      <c r="A3" s="248" t="s">
        <v>49</v>
      </c>
      <c r="B3" s="9" t="s">
        <v>14</v>
      </c>
      <c r="C3" s="9" t="s">
        <v>16</v>
      </c>
      <c r="D3" s="9">
        <v>89</v>
      </c>
      <c r="E3" s="9">
        <v>924</v>
      </c>
      <c r="F3" s="9">
        <v>56648896142</v>
      </c>
      <c r="G3" s="9">
        <v>9010</v>
      </c>
      <c r="H3" s="9">
        <v>9060</v>
      </c>
      <c r="I3" s="9">
        <v>22.04</v>
      </c>
      <c r="J3" s="4"/>
    </row>
    <row r="4" spans="1:10" ht="15.75" customHeight="1">
      <c r="A4" s="247"/>
      <c r="B4" s="9" t="s">
        <v>19</v>
      </c>
      <c r="C4" s="9" t="s">
        <v>20</v>
      </c>
      <c r="D4" s="9">
        <v>74</v>
      </c>
      <c r="E4" s="9">
        <v>767</v>
      </c>
      <c r="F4" s="9">
        <v>51539327715</v>
      </c>
      <c r="G4" s="9">
        <v>9735</v>
      </c>
      <c r="H4" s="9">
        <v>9855</v>
      </c>
      <c r="I4" s="9">
        <v>17.39</v>
      </c>
      <c r="J4" s="4"/>
    </row>
    <row r="5" spans="1:10" ht="15.75" customHeight="1">
      <c r="A5" s="247"/>
      <c r="B5" s="9" t="s">
        <v>21</v>
      </c>
      <c r="C5" s="9" t="s">
        <v>50</v>
      </c>
      <c r="D5" s="9">
        <v>161</v>
      </c>
      <c r="E5" s="9">
        <v>2205</v>
      </c>
      <c r="F5" s="9">
        <v>123392364468</v>
      </c>
      <c r="G5" s="9">
        <v>10004</v>
      </c>
      <c r="H5" s="9">
        <v>10120</v>
      </c>
      <c r="I5" s="9">
        <v>41.8</v>
      </c>
      <c r="J5" s="4"/>
    </row>
    <row r="6" spans="1:10" ht="15.75" customHeight="1">
      <c r="A6" s="248" t="s">
        <v>24</v>
      </c>
      <c r="B6" s="9" t="s">
        <v>23</v>
      </c>
      <c r="C6" s="9" t="s">
        <v>16</v>
      </c>
      <c r="D6" s="9">
        <v>65</v>
      </c>
      <c r="E6" s="9">
        <v>1232</v>
      </c>
      <c r="F6" s="9">
        <v>67550738004</v>
      </c>
      <c r="G6" s="9">
        <v>9390</v>
      </c>
      <c r="H6" s="9">
        <v>9545</v>
      </c>
      <c r="I6" s="9">
        <v>23.004999999999999</v>
      </c>
      <c r="J6" s="4"/>
    </row>
    <row r="7" spans="1:10" ht="15.75" customHeight="1">
      <c r="A7" s="247"/>
      <c r="B7" s="9" t="s">
        <v>25</v>
      </c>
      <c r="C7" s="9" t="s">
        <v>20</v>
      </c>
      <c r="D7" s="9">
        <v>73</v>
      </c>
      <c r="E7" s="9">
        <v>1137</v>
      </c>
      <c r="F7" s="9">
        <v>67838981722</v>
      </c>
      <c r="G7" s="9">
        <v>9259</v>
      </c>
      <c r="H7" s="9">
        <v>9410</v>
      </c>
      <c r="I7" s="9">
        <v>23.08</v>
      </c>
      <c r="J7" s="4"/>
    </row>
    <row r="8" spans="1:10" ht="15.75" customHeight="1">
      <c r="A8" s="247"/>
      <c r="B8" s="9" t="s">
        <v>26</v>
      </c>
      <c r="C8" s="9" t="s">
        <v>50</v>
      </c>
      <c r="D8" s="9">
        <v>138</v>
      </c>
      <c r="E8" s="9">
        <v>2140</v>
      </c>
      <c r="F8" s="9">
        <v>116811168931</v>
      </c>
      <c r="G8" s="9">
        <v>9778</v>
      </c>
      <c r="H8" s="9">
        <v>10119</v>
      </c>
      <c r="I8" s="9">
        <v>39.43</v>
      </c>
      <c r="J8" s="4"/>
    </row>
    <row r="9" spans="1:10" ht="15.75" customHeight="1">
      <c r="A9" s="248" t="s">
        <v>28</v>
      </c>
      <c r="B9" s="9" t="s">
        <v>40</v>
      </c>
      <c r="C9" s="9" t="s">
        <v>20</v>
      </c>
      <c r="D9" s="9">
        <v>110</v>
      </c>
      <c r="E9" s="9">
        <v>1135</v>
      </c>
      <c r="F9" s="9">
        <v>53016442549</v>
      </c>
      <c r="G9" s="9">
        <v>5644</v>
      </c>
      <c r="H9" s="9">
        <v>5702</v>
      </c>
      <c r="I9" s="9">
        <v>18.21</v>
      </c>
      <c r="J9" s="4"/>
    </row>
    <row r="10" spans="1:10" ht="15.75" customHeight="1">
      <c r="A10" s="247"/>
      <c r="B10" s="9" t="s">
        <v>41</v>
      </c>
      <c r="C10" s="9" t="s">
        <v>16</v>
      </c>
      <c r="D10" s="9">
        <v>102</v>
      </c>
      <c r="E10" s="9">
        <v>1091</v>
      </c>
      <c r="F10" s="9">
        <v>48450491551</v>
      </c>
      <c r="G10" s="9">
        <v>5369</v>
      </c>
      <c r="H10" s="9">
        <v>5420</v>
      </c>
      <c r="I10" s="9">
        <v>16.5</v>
      </c>
      <c r="J10" s="4"/>
    </row>
    <row r="11" spans="1:10" ht="15.75" customHeight="1">
      <c r="A11" s="247"/>
      <c r="B11" s="9" t="s">
        <v>42</v>
      </c>
      <c r="C11" s="9" t="s">
        <v>50</v>
      </c>
      <c r="D11" s="9">
        <v>262</v>
      </c>
      <c r="E11" s="9">
        <v>2641</v>
      </c>
      <c r="F11" s="9">
        <v>109638268009</v>
      </c>
      <c r="G11" s="9">
        <v>5571</v>
      </c>
      <c r="H11" s="9">
        <v>5619</v>
      </c>
      <c r="I11" s="9">
        <v>37.67</v>
      </c>
      <c r="J11" s="4"/>
    </row>
    <row r="12" spans="1:10" ht="15.75" customHeight="1">
      <c r="A12" s="4"/>
      <c r="B12" s="4"/>
      <c r="C12" s="4"/>
      <c r="D12" s="4"/>
      <c r="E12" s="4"/>
      <c r="F12" s="4"/>
      <c r="G12" s="4"/>
      <c r="H12" s="4"/>
      <c r="I12" s="4"/>
      <c r="J12" s="4"/>
    </row>
    <row r="13" spans="1:10" ht="15.75" customHeight="1">
      <c r="A13" s="4"/>
      <c r="B13" s="4"/>
      <c r="C13" s="4"/>
      <c r="D13" s="4"/>
      <c r="E13" s="4"/>
      <c r="F13" s="4"/>
      <c r="G13" s="4"/>
      <c r="H13" s="4"/>
      <c r="I13" s="4"/>
      <c r="J13" s="4"/>
    </row>
    <row r="14" spans="1:10" ht="15.75" customHeight="1">
      <c r="A14" s="4"/>
      <c r="B14" s="4"/>
      <c r="C14" s="4"/>
      <c r="D14" s="4"/>
      <c r="E14" s="4"/>
      <c r="F14" s="4"/>
      <c r="G14" s="4"/>
      <c r="H14" s="4"/>
      <c r="I14" s="4"/>
      <c r="J14" s="4"/>
    </row>
    <row r="15" spans="1:10" ht="15.75" customHeight="1">
      <c r="A15" s="4"/>
      <c r="B15" s="4"/>
      <c r="C15" s="4"/>
      <c r="D15" s="4"/>
      <c r="E15" s="4"/>
      <c r="F15" s="4"/>
      <c r="G15" s="4"/>
      <c r="H15" s="4"/>
      <c r="I15" s="4"/>
      <c r="J15" s="4"/>
    </row>
    <row r="16" spans="1:10" ht="15.75" customHeight="1">
      <c r="A16" s="4"/>
      <c r="B16" s="4"/>
      <c r="C16" s="4"/>
      <c r="D16" s="4"/>
      <c r="E16" s="4"/>
      <c r="F16" s="4"/>
      <c r="G16" s="4"/>
      <c r="H16" s="4"/>
      <c r="I16" s="4"/>
      <c r="J16" s="4"/>
    </row>
    <row r="17" spans="1:10" ht="15.75" customHeight="1">
      <c r="A17" s="4"/>
      <c r="B17" s="4"/>
      <c r="C17" s="4"/>
      <c r="D17" s="4"/>
      <c r="E17" s="4"/>
      <c r="F17" s="4"/>
      <c r="G17" s="4"/>
      <c r="H17" s="4"/>
      <c r="I17" s="4"/>
      <c r="J17" s="4"/>
    </row>
    <row r="18" spans="1:10" ht="15.75" customHeight="1">
      <c r="A18" s="4"/>
      <c r="B18" s="4"/>
      <c r="C18" s="4"/>
      <c r="D18" s="4"/>
      <c r="E18" s="4"/>
      <c r="F18" s="4"/>
      <c r="G18" s="4"/>
      <c r="H18" s="4"/>
      <c r="I18" s="4"/>
      <c r="J18" s="4"/>
    </row>
    <row r="19" spans="1:10" ht="15.75" customHeight="1">
      <c r="A19" s="4"/>
      <c r="B19" s="4"/>
      <c r="C19" s="4"/>
      <c r="D19" s="4"/>
      <c r="E19" s="4"/>
      <c r="F19" s="4"/>
      <c r="G19" s="4"/>
      <c r="H19" s="4"/>
      <c r="I19" s="4"/>
      <c r="J19" s="4"/>
    </row>
    <row r="20" spans="1:10" ht="15.75" customHeight="1">
      <c r="A20" s="4"/>
      <c r="B20" s="4"/>
      <c r="C20" s="4"/>
      <c r="D20" s="4"/>
      <c r="E20" s="4"/>
      <c r="F20" s="4"/>
      <c r="G20" s="4"/>
      <c r="H20" s="4"/>
      <c r="I20" s="4"/>
      <c r="J20" s="4"/>
    </row>
    <row r="21" spans="1:10" ht="15.75" customHeight="1">
      <c r="A21" s="4"/>
      <c r="B21" s="4"/>
      <c r="C21" s="4"/>
      <c r="D21" s="4"/>
      <c r="E21" s="4"/>
      <c r="F21" s="4"/>
      <c r="G21" s="4"/>
      <c r="H21" s="4"/>
      <c r="I21" s="4"/>
      <c r="J21" s="4"/>
    </row>
  </sheetData>
  <mergeCells count="4">
    <mergeCell ref="A1:I1"/>
    <mergeCell ref="A3:A5"/>
    <mergeCell ref="A6:A8"/>
    <mergeCell ref="A9:A11"/>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21"/>
  <sheetViews>
    <sheetView workbookViewId="0"/>
  </sheetViews>
  <sheetFormatPr defaultColWidth="11.125" defaultRowHeight="15" customHeight="1"/>
  <cols>
    <col min="1" max="1" width="14.125" customWidth="1"/>
    <col min="2" max="2" width="13.625" customWidth="1"/>
    <col min="3" max="3" width="14" customWidth="1"/>
    <col min="4" max="4" width="12" customWidth="1"/>
    <col min="5" max="14" width="10.375" customWidth="1"/>
    <col min="15" max="26" width="11.125" customWidth="1"/>
  </cols>
  <sheetData>
    <row r="1" spans="1:4" ht="15.75" customHeight="1">
      <c r="A1" s="12" t="s">
        <v>7666</v>
      </c>
      <c r="B1" s="10"/>
      <c r="C1" s="10"/>
      <c r="D1" s="10"/>
    </row>
    <row r="2" spans="1:4" ht="15.75" customHeight="1">
      <c r="A2" s="8" t="s">
        <v>51</v>
      </c>
      <c r="B2" s="9" t="s">
        <v>53</v>
      </c>
      <c r="C2" s="9" t="s">
        <v>54</v>
      </c>
      <c r="D2" s="9" t="s">
        <v>55</v>
      </c>
    </row>
    <row r="3" spans="1:4" ht="15.75" customHeight="1">
      <c r="A3" s="9" t="s">
        <v>14</v>
      </c>
      <c r="B3" s="13">
        <v>3844173</v>
      </c>
      <c r="C3" s="13">
        <v>4195</v>
      </c>
      <c r="D3" s="9">
        <v>5.22</v>
      </c>
    </row>
    <row r="4" spans="1:4" ht="15.75" customHeight="1">
      <c r="A4" s="9" t="s">
        <v>19</v>
      </c>
      <c r="B4" s="13">
        <v>1947809</v>
      </c>
      <c r="C4" s="13">
        <v>5198</v>
      </c>
      <c r="D4" s="9">
        <v>3.31</v>
      </c>
    </row>
    <row r="5" spans="1:4" ht="15.75" customHeight="1">
      <c r="A5" s="9" t="s">
        <v>21</v>
      </c>
      <c r="B5" s="13">
        <v>920936</v>
      </c>
      <c r="C5" s="13">
        <v>4825</v>
      </c>
      <c r="D5" s="9">
        <v>1.44</v>
      </c>
    </row>
    <row r="6" spans="1:4" ht="15.75" customHeight="1">
      <c r="A6" s="9" t="s">
        <v>23</v>
      </c>
      <c r="B6" s="13">
        <v>2889112</v>
      </c>
      <c r="C6" s="13">
        <v>5137</v>
      </c>
      <c r="D6" s="9">
        <v>4.8099999999999996</v>
      </c>
    </row>
    <row r="7" spans="1:4" ht="15.75" customHeight="1">
      <c r="A7" s="9" t="s">
        <v>25</v>
      </c>
      <c r="B7" s="13">
        <v>1830843</v>
      </c>
      <c r="C7" s="13">
        <v>5002</v>
      </c>
      <c r="D7" s="9">
        <v>2.97</v>
      </c>
    </row>
    <row r="8" spans="1:4" ht="15.75" customHeight="1">
      <c r="A8" s="9" t="s">
        <v>26</v>
      </c>
      <c r="B8" s="13">
        <v>1584010</v>
      </c>
      <c r="C8" s="13">
        <v>5077</v>
      </c>
      <c r="D8" s="9">
        <v>2.6</v>
      </c>
    </row>
    <row r="9" spans="1:4" ht="15.75" customHeight="1">
      <c r="A9" s="9" t="s">
        <v>40</v>
      </c>
      <c r="B9" s="13">
        <v>2425176</v>
      </c>
      <c r="C9" s="13">
        <v>5116</v>
      </c>
      <c r="D9" s="9">
        <v>4.0199999999999996</v>
      </c>
    </row>
    <row r="10" spans="1:4" ht="15.75" customHeight="1">
      <c r="A10" s="9" t="s">
        <v>41</v>
      </c>
      <c r="B10" s="13">
        <v>1532091</v>
      </c>
      <c r="C10" s="13">
        <v>5418</v>
      </c>
      <c r="D10" s="9">
        <v>2.69</v>
      </c>
    </row>
    <row r="11" spans="1:4" ht="15.75" customHeight="1">
      <c r="A11" s="9" t="s">
        <v>42</v>
      </c>
      <c r="B11" s="13">
        <v>2512754</v>
      </c>
      <c r="C11" s="13">
        <v>5129</v>
      </c>
      <c r="D11" s="9">
        <v>4.17</v>
      </c>
    </row>
    <row r="12" spans="1:4" ht="15.75" customHeight="1">
      <c r="A12" s="10"/>
      <c r="B12" s="10"/>
      <c r="C12" s="10"/>
      <c r="D12" s="10"/>
    </row>
    <row r="13" spans="1:4" ht="15.75" customHeight="1">
      <c r="A13" s="10"/>
      <c r="B13" s="10"/>
      <c r="C13" s="10"/>
      <c r="D13" s="10"/>
    </row>
    <row r="14" spans="1:4" ht="15.75" customHeight="1">
      <c r="A14" s="10"/>
      <c r="B14" s="10"/>
      <c r="C14" s="10"/>
      <c r="D14" s="10"/>
    </row>
    <row r="15" spans="1:4" ht="15.75" customHeight="1">
      <c r="A15" s="10"/>
      <c r="B15" s="10"/>
      <c r="C15" s="10"/>
      <c r="D15" s="10"/>
    </row>
    <row r="16" spans="1:4" ht="15.75" customHeight="1">
      <c r="A16" s="10"/>
      <c r="B16" s="10"/>
      <c r="C16" s="10"/>
      <c r="D16" s="10"/>
    </row>
    <row r="17" spans="1:4" ht="15.75" customHeight="1">
      <c r="A17" s="10"/>
      <c r="B17" s="10"/>
      <c r="C17" s="10"/>
      <c r="D17" s="10"/>
    </row>
    <row r="18" spans="1:4" ht="15.75" customHeight="1">
      <c r="A18" s="10"/>
      <c r="B18" s="10"/>
      <c r="C18" s="10"/>
      <c r="D18" s="10"/>
    </row>
    <row r="19" spans="1:4" ht="15.75" customHeight="1">
      <c r="A19" s="10"/>
      <c r="B19" s="10"/>
      <c r="C19" s="10"/>
      <c r="D19" s="10"/>
    </row>
    <row r="20" spans="1:4" ht="15.75" customHeight="1">
      <c r="A20" s="10"/>
      <c r="B20" s="10"/>
      <c r="C20" s="10"/>
      <c r="D20" s="10"/>
    </row>
    <row r="21" spans="1:4" ht="15.75" customHeight="1">
      <c r="A21" s="10"/>
      <c r="B21" s="10"/>
      <c r="C21" s="10"/>
      <c r="D21" s="10"/>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21"/>
  <sheetViews>
    <sheetView workbookViewId="0">
      <selection activeCell="F11" sqref="F11"/>
    </sheetView>
  </sheetViews>
  <sheetFormatPr defaultColWidth="11.125" defaultRowHeight="15" customHeight="1"/>
  <cols>
    <col min="1" max="1" width="64.375" style="154" customWidth="1"/>
    <col min="2" max="2" width="15.625" style="154" customWidth="1"/>
    <col min="3" max="3" width="10.5" style="154" customWidth="1"/>
    <col min="4" max="4" width="17" style="154" customWidth="1"/>
    <col min="5" max="15" width="10.5" style="154" customWidth="1"/>
    <col min="16" max="26" width="11.125" style="154" customWidth="1"/>
    <col min="27" max="16384" width="11.125" style="154"/>
  </cols>
  <sheetData>
    <row r="1" spans="1:6" ht="15.75" customHeight="1">
      <c r="A1" s="162" t="s">
        <v>7621</v>
      </c>
      <c r="B1" s="163"/>
      <c r="C1" s="163"/>
      <c r="D1" s="163"/>
      <c r="E1" s="163"/>
    </row>
    <row r="2" spans="1:6" ht="15.75" customHeight="1">
      <c r="A2" s="164" t="s">
        <v>95</v>
      </c>
      <c r="B2" s="164" t="s">
        <v>96</v>
      </c>
      <c r="C2" s="164" t="s">
        <v>97</v>
      </c>
      <c r="D2" s="164" t="s">
        <v>98</v>
      </c>
      <c r="E2" s="164" t="s">
        <v>99</v>
      </c>
    </row>
    <row r="3" spans="1:6" ht="15.75" customHeight="1">
      <c r="A3" s="229" t="s">
        <v>100</v>
      </c>
      <c r="B3" s="230"/>
      <c r="C3" s="230"/>
      <c r="D3" s="230"/>
      <c r="E3" s="230"/>
    </row>
    <row r="4" spans="1:6" ht="15.75" customHeight="1">
      <c r="A4" s="155" t="s">
        <v>21</v>
      </c>
      <c r="B4" s="155">
        <v>2545719489</v>
      </c>
      <c r="C4" s="175">
        <v>0.92400000000000004</v>
      </c>
      <c r="D4" s="155">
        <v>2545719489</v>
      </c>
      <c r="E4" s="175">
        <v>0.92400000000000004</v>
      </c>
      <c r="F4" s="176"/>
    </row>
    <row r="5" spans="1:6" ht="15.75" customHeight="1">
      <c r="A5" s="155" t="s">
        <v>26</v>
      </c>
      <c r="B5" s="155">
        <v>2530267135</v>
      </c>
      <c r="C5" s="175">
        <v>0.91800000000000004</v>
      </c>
      <c r="D5" s="155">
        <v>2533705512</v>
      </c>
      <c r="E5" s="175">
        <v>0.91900000000000004</v>
      </c>
      <c r="F5" s="176"/>
    </row>
    <row r="6" spans="1:6" ht="15.75" customHeight="1">
      <c r="A6" s="155" t="s">
        <v>42</v>
      </c>
      <c r="B6" s="155">
        <v>2553845766</v>
      </c>
      <c r="C6" s="175">
        <v>0.92700000000000005</v>
      </c>
      <c r="D6" s="155">
        <v>2560368822</v>
      </c>
      <c r="E6" s="175">
        <v>0.92900000000000005</v>
      </c>
    </row>
    <row r="7" spans="1:6" ht="15.75" customHeight="1">
      <c r="A7" s="231" t="s">
        <v>101</v>
      </c>
      <c r="B7" s="232"/>
      <c r="C7" s="232"/>
      <c r="D7" s="232"/>
      <c r="E7" s="232"/>
    </row>
    <row r="8" spans="1:6" ht="15.75" customHeight="1">
      <c r="A8" s="155" t="s">
        <v>21</v>
      </c>
      <c r="B8" s="155">
        <v>2543400008</v>
      </c>
      <c r="C8" s="175">
        <v>0.92300000000000004</v>
      </c>
      <c r="D8" s="155">
        <v>2540310002</v>
      </c>
      <c r="E8" s="175">
        <v>0.92200000000000004</v>
      </c>
    </row>
    <row r="9" spans="1:6" ht="15.75" customHeight="1">
      <c r="A9" s="155" t="s">
        <v>26</v>
      </c>
      <c r="B9" s="155">
        <v>2518840493</v>
      </c>
      <c r="C9" s="175">
        <v>0.91400000000000003</v>
      </c>
      <c r="D9" s="155">
        <v>2516974633</v>
      </c>
      <c r="E9" s="175">
        <v>0.91300000000000003</v>
      </c>
    </row>
    <row r="10" spans="1:6" ht="15.75" customHeight="1">
      <c r="A10" s="164" t="s">
        <v>42</v>
      </c>
      <c r="B10" s="164">
        <v>2549524968</v>
      </c>
      <c r="C10" s="177">
        <v>0.92500000000000004</v>
      </c>
      <c r="D10" s="164">
        <v>2540310002</v>
      </c>
      <c r="E10" s="177">
        <v>0.92500000000000004</v>
      </c>
    </row>
    <row r="11" spans="1:6" ht="15.75" customHeight="1">
      <c r="B11" s="170"/>
      <c r="D11" s="170"/>
    </row>
    <row r="12" spans="1:6" ht="15.75" customHeight="1">
      <c r="B12" s="170"/>
      <c r="D12" s="170"/>
    </row>
    <row r="13" spans="1:6" ht="15.75" customHeight="1">
      <c r="B13" s="170"/>
      <c r="D13" s="170"/>
    </row>
    <row r="14" spans="1:6" ht="15.75" customHeight="1">
      <c r="B14" s="170"/>
      <c r="D14" s="170"/>
    </row>
    <row r="15" spans="1:6" ht="15.75" customHeight="1">
      <c r="B15" s="170"/>
      <c r="D15" s="170"/>
    </row>
    <row r="16" spans="1:6" ht="15.75" customHeight="1">
      <c r="B16" s="170"/>
      <c r="D16" s="170"/>
    </row>
    <row r="17" spans="2:4" ht="15.75" customHeight="1">
      <c r="B17" s="170"/>
      <c r="D17" s="170"/>
    </row>
    <row r="18" spans="2:4" ht="15.75" customHeight="1">
      <c r="B18" s="170"/>
      <c r="D18" s="170"/>
    </row>
    <row r="19" spans="2:4" ht="15.75" customHeight="1">
      <c r="B19" s="170"/>
      <c r="D19" s="170"/>
    </row>
    <row r="20" spans="2:4" ht="15.75" customHeight="1">
      <c r="B20" s="170"/>
      <c r="D20" s="170"/>
    </row>
    <row r="21" spans="2:4" ht="15.75" customHeight="1">
      <c r="B21" s="170"/>
      <c r="D21" s="170"/>
    </row>
  </sheetData>
  <mergeCells count="2">
    <mergeCell ref="A3:E3"/>
    <mergeCell ref="A7:E7"/>
  </mergeCells>
  <pageMargins left="0.7" right="0.7" top="0.75" bottom="0.75" header="0.3" footer="0.3"/>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4"/>
  <sheetViews>
    <sheetView workbookViewId="0">
      <selection activeCell="F35" sqref="F35"/>
    </sheetView>
  </sheetViews>
  <sheetFormatPr defaultColWidth="11.125" defaultRowHeight="15" customHeight="1"/>
  <cols>
    <col min="1" max="1" width="34.375" customWidth="1"/>
    <col min="2" max="20" width="10.375" customWidth="1"/>
    <col min="21" max="26" width="11.125" customWidth="1"/>
  </cols>
  <sheetData>
    <row r="1" spans="1:10" ht="15.75" customHeight="1">
      <c r="A1" s="12" t="s">
        <v>7667</v>
      </c>
      <c r="B1" s="1"/>
      <c r="C1" s="1"/>
      <c r="D1" s="1"/>
      <c r="E1" s="1"/>
      <c r="F1" s="1"/>
      <c r="G1" s="1"/>
      <c r="H1" s="1"/>
      <c r="I1" s="1"/>
      <c r="J1" s="1"/>
    </row>
    <row r="2" spans="1:10" ht="15.75" customHeight="1">
      <c r="A2" s="3" t="s">
        <v>52</v>
      </c>
      <c r="B2" s="3" t="s">
        <v>14</v>
      </c>
      <c r="C2" s="3" t="s">
        <v>19</v>
      </c>
      <c r="D2" s="3" t="s">
        <v>21</v>
      </c>
      <c r="E2" s="3" t="s">
        <v>23</v>
      </c>
      <c r="F2" s="3" t="s">
        <v>25</v>
      </c>
      <c r="G2" s="3" t="s">
        <v>26</v>
      </c>
      <c r="H2" s="3" t="s">
        <v>40</v>
      </c>
      <c r="I2" s="3" t="s">
        <v>41</v>
      </c>
      <c r="J2" s="3" t="s">
        <v>42</v>
      </c>
    </row>
    <row r="3" spans="1:10" ht="15.75" customHeight="1">
      <c r="A3" s="3" t="s">
        <v>56</v>
      </c>
      <c r="B3" s="3" t="s">
        <v>57</v>
      </c>
      <c r="C3" s="3" t="s">
        <v>58</v>
      </c>
      <c r="D3" s="3" t="s">
        <v>59</v>
      </c>
      <c r="E3" s="3" t="s">
        <v>60</v>
      </c>
      <c r="F3" s="3" t="s">
        <v>61</v>
      </c>
      <c r="G3" s="3" t="s">
        <v>62</v>
      </c>
      <c r="H3" s="3" t="s">
        <v>63</v>
      </c>
      <c r="I3" s="3" t="s">
        <v>64</v>
      </c>
      <c r="J3" s="3" t="s">
        <v>65</v>
      </c>
    </row>
    <row r="4" spans="1:10" ht="15.75" customHeight="1">
      <c r="A4" s="3" t="s">
        <v>66</v>
      </c>
      <c r="B4" s="3" t="s">
        <v>15</v>
      </c>
      <c r="C4" s="3" t="s">
        <v>15</v>
      </c>
      <c r="D4" s="3" t="s">
        <v>15</v>
      </c>
      <c r="E4" s="3" t="s">
        <v>24</v>
      </c>
      <c r="F4" s="3" t="s">
        <v>24</v>
      </c>
      <c r="G4" s="3" t="s">
        <v>24</v>
      </c>
      <c r="H4" s="3" t="s">
        <v>28</v>
      </c>
      <c r="I4" s="3" t="s">
        <v>28</v>
      </c>
      <c r="J4" s="3" t="s">
        <v>28</v>
      </c>
    </row>
    <row r="5" spans="1:10" ht="15.75" customHeight="1">
      <c r="A5" s="3" t="s">
        <v>67</v>
      </c>
      <c r="B5" s="3" t="s">
        <v>68</v>
      </c>
      <c r="C5" s="3" t="s">
        <v>69</v>
      </c>
      <c r="D5" s="3" t="s">
        <v>70</v>
      </c>
      <c r="E5" s="3" t="s">
        <v>68</v>
      </c>
      <c r="F5" s="3" t="s">
        <v>69</v>
      </c>
      <c r="G5" s="3" t="s">
        <v>70</v>
      </c>
      <c r="H5" s="3" t="s">
        <v>69</v>
      </c>
      <c r="I5" s="3" t="s">
        <v>68</v>
      </c>
      <c r="J5" s="3" t="s">
        <v>70</v>
      </c>
    </row>
    <row r="6" spans="1:10" ht="15.75" customHeight="1">
      <c r="A6" s="3" t="s">
        <v>71</v>
      </c>
      <c r="B6" s="3" t="s">
        <v>72</v>
      </c>
      <c r="C6" s="3" t="s">
        <v>73</v>
      </c>
      <c r="D6" s="3" t="s">
        <v>73</v>
      </c>
      <c r="E6" s="3" t="s">
        <v>72</v>
      </c>
      <c r="F6" s="3" t="s">
        <v>73</v>
      </c>
      <c r="G6" s="3" t="s">
        <v>73</v>
      </c>
      <c r="H6" s="3" t="s">
        <v>73</v>
      </c>
      <c r="I6" s="3" t="s">
        <v>72</v>
      </c>
      <c r="J6" s="3" t="s">
        <v>73</v>
      </c>
    </row>
    <row r="7" spans="1:10" ht="15.75" customHeight="1">
      <c r="A7" s="3" t="s">
        <v>74</v>
      </c>
      <c r="B7" s="3">
        <v>86.5</v>
      </c>
      <c r="C7" s="3">
        <v>85.5</v>
      </c>
      <c r="D7" s="3">
        <v>84.5</v>
      </c>
      <c r="E7" s="3">
        <v>85.8</v>
      </c>
      <c r="F7" s="3">
        <v>84.4</v>
      </c>
      <c r="G7" s="3">
        <v>85.1</v>
      </c>
      <c r="H7" s="3">
        <v>85.3</v>
      </c>
      <c r="I7" s="3">
        <v>84.6</v>
      </c>
      <c r="J7" s="3">
        <v>85.9</v>
      </c>
    </row>
    <row r="8" spans="1:10" ht="15.75" customHeight="1">
      <c r="A8" s="3" t="s">
        <v>75</v>
      </c>
      <c r="B8" s="3" t="s">
        <v>76</v>
      </c>
      <c r="C8" s="3" t="s">
        <v>76</v>
      </c>
      <c r="D8" s="3" t="s">
        <v>77</v>
      </c>
      <c r="E8" s="3" t="s">
        <v>76</v>
      </c>
      <c r="F8" s="3" t="s">
        <v>76</v>
      </c>
      <c r="G8" s="3" t="s">
        <v>76</v>
      </c>
      <c r="H8" s="3" t="s">
        <v>76</v>
      </c>
      <c r="I8" s="3" t="s">
        <v>76</v>
      </c>
      <c r="J8" s="3" t="s">
        <v>76</v>
      </c>
    </row>
    <row r="9" spans="1:10" ht="15.75" customHeight="1">
      <c r="A9" s="3" t="s">
        <v>78</v>
      </c>
      <c r="B9" s="3" t="s">
        <v>76</v>
      </c>
      <c r="C9" s="3" t="s">
        <v>76</v>
      </c>
      <c r="D9" s="3" t="s">
        <v>77</v>
      </c>
      <c r="E9" s="3" t="s">
        <v>76</v>
      </c>
      <c r="F9" s="3" t="s">
        <v>76</v>
      </c>
      <c r="G9" s="3" t="s">
        <v>76</v>
      </c>
      <c r="H9" s="3" t="s">
        <v>76</v>
      </c>
      <c r="I9" s="3" t="s">
        <v>76</v>
      </c>
      <c r="J9" s="3" t="s">
        <v>76</v>
      </c>
    </row>
    <row r="10" spans="1:10" ht="15.75" customHeight="1">
      <c r="A10" s="3" t="s">
        <v>79</v>
      </c>
      <c r="B10" s="3" t="s">
        <v>77</v>
      </c>
      <c r="C10" s="3" t="s">
        <v>77</v>
      </c>
      <c r="D10" s="3" t="s">
        <v>77</v>
      </c>
      <c r="E10" s="3" t="s">
        <v>76</v>
      </c>
      <c r="F10" s="3" t="s">
        <v>76</v>
      </c>
      <c r="G10" s="3" t="s">
        <v>76</v>
      </c>
      <c r="H10" s="3" t="s">
        <v>76</v>
      </c>
      <c r="I10" s="3" t="s">
        <v>76</v>
      </c>
      <c r="J10" s="3" t="s">
        <v>76</v>
      </c>
    </row>
    <row r="11" spans="1:10" ht="15.75" customHeight="1">
      <c r="A11" s="3" t="s">
        <v>80</v>
      </c>
      <c r="B11" s="3" t="s">
        <v>76</v>
      </c>
      <c r="C11" s="3" t="s">
        <v>76</v>
      </c>
      <c r="D11" s="3" t="s">
        <v>76</v>
      </c>
      <c r="E11" s="3" t="s">
        <v>76</v>
      </c>
      <c r="F11" s="3" t="s">
        <v>76</v>
      </c>
      <c r="G11" s="3" t="s">
        <v>76</v>
      </c>
      <c r="H11" s="3" t="s">
        <v>76</v>
      </c>
      <c r="I11" s="3" t="s">
        <v>76</v>
      </c>
      <c r="J11" s="3" t="s">
        <v>76</v>
      </c>
    </row>
    <row r="12" spans="1:10" ht="15.75" customHeight="1">
      <c r="A12" s="3" t="s">
        <v>81</v>
      </c>
      <c r="B12" s="3" t="s">
        <v>76</v>
      </c>
      <c r="C12" s="3" t="s">
        <v>76</v>
      </c>
      <c r="D12" s="3" t="s">
        <v>76</v>
      </c>
      <c r="E12" s="3" t="s">
        <v>76</v>
      </c>
      <c r="F12" s="3" t="s">
        <v>76</v>
      </c>
      <c r="G12" s="3" t="s">
        <v>76</v>
      </c>
      <c r="H12" s="3" t="s">
        <v>76</v>
      </c>
      <c r="I12" s="3" t="s">
        <v>76</v>
      </c>
      <c r="J12" s="3" t="s">
        <v>76</v>
      </c>
    </row>
    <row r="13" spans="1:10" ht="15.75" customHeight="1">
      <c r="A13" s="3" t="s">
        <v>82</v>
      </c>
      <c r="B13" s="3" t="s">
        <v>76</v>
      </c>
      <c r="C13" s="3" t="s">
        <v>76</v>
      </c>
      <c r="D13" s="3" t="s">
        <v>76</v>
      </c>
      <c r="E13" s="3" t="s">
        <v>76</v>
      </c>
      <c r="F13" s="3" t="s">
        <v>76</v>
      </c>
      <c r="G13" s="3" t="s">
        <v>76</v>
      </c>
      <c r="H13" s="3" t="s">
        <v>76</v>
      </c>
      <c r="I13" s="3" t="s">
        <v>76</v>
      </c>
      <c r="J13" s="3" t="s">
        <v>76</v>
      </c>
    </row>
    <row r="14" spans="1:10" ht="15.75" customHeight="1">
      <c r="A14" s="3" t="s">
        <v>83</v>
      </c>
      <c r="B14" s="3" t="s">
        <v>76</v>
      </c>
      <c r="C14" s="3" t="s">
        <v>76</v>
      </c>
      <c r="D14" s="3" t="s">
        <v>76</v>
      </c>
      <c r="E14" s="3" t="s">
        <v>76</v>
      </c>
      <c r="F14" s="3" t="s">
        <v>76</v>
      </c>
      <c r="G14" s="3" t="s">
        <v>76</v>
      </c>
      <c r="H14" s="3" t="s">
        <v>76</v>
      </c>
      <c r="I14" s="3" t="s">
        <v>76</v>
      </c>
      <c r="J14" s="3" t="s">
        <v>76</v>
      </c>
    </row>
    <row r="15" spans="1:10" ht="15.75" customHeight="1">
      <c r="A15" s="3" t="s">
        <v>84</v>
      </c>
      <c r="B15" s="3" t="s">
        <v>76</v>
      </c>
      <c r="C15" s="3" t="s">
        <v>76</v>
      </c>
      <c r="D15" s="3" t="s">
        <v>76</v>
      </c>
      <c r="E15" s="3" t="s">
        <v>76</v>
      </c>
      <c r="F15" s="3" t="s">
        <v>76</v>
      </c>
      <c r="G15" s="3" t="s">
        <v>76</v>
      </c>
      <c r="H15" s="3" t="s">
        <v>76</v>
      </c>
      <c r="I15" s="3" t="s">
        <v>76</v>
      </c>
      <c r="J15" s="3" t="s">
        <v>76</v>
      </c>
    </row>
    <row r="16" spans="1:10" ht="15.75" customHeight="1">
      <c r="A16" s="3" t="s">
        <v>85</v>
      </c>
      <c r="B16" s="3">
        <v>5.63</v>
      </c>
      <c r="C16" s="3">
        <v>3.55</v>
      </c>
      <c r="D16" s="3">
        <v>4.1900000000000004</v>
      </c>
      <c r="E16" s="3">
        <v>7.31</v>
      </c>
      <c r="F16" s="3">
        <v>5.27</v>
      </c>
      <c r="G16" s="3">
        <v>5.95</v>
      </c>
      <c r="H16" s="3">
        <v>6.08</v>
      </c>
      <c r="I16" s="3">
        <v>7.73</v>
      </c>
      <c r="J16" s="3">
        <v>7.11</v>
      </c>
    </row>
    <row r="17" spans="1:10" ht="15.75" customHeight="1">
      <c r="A17" s="3" t="s">
        <v>86</v>
      </c>
      <c r="B17" s="3" t="s">
        <v>76</v>
      </c>
      <c r="C17" s="3" t="s">
        <v>76</v>
      </c>
      <c r="D17" s="3" t="s">
        <v>76</v>
      </c>
      <c r="E17" s="3" t="s">
        <v>76</v>
      </c>
      <c r="F17" s="3" t="s">
        <v>76</v>
      </c>
      <c r="G17" s="3" t="s">
        <v>76</v>
      </c>
      <c r="H17" s="3" t="s">
        <v>76</v>
      </c>
      <c r="I17" s="3" t="s">
        <v>76</v>
      </c>
      <c r="J17" s="3" t="s">
        <v>76</v>
      </c>
    </row>
    <row r="18" spans="1:10" ht="15.75" customHeight="1">
      <c r="A18" s="3" t="s">
        <v>87</v>
      </c>
      <c r="B18" s="3" t="s">
        <v>76</v>
      </c>
      <c r="C18" s="3" t="s">
        <v>76</v>
      </c>
      <c r="D18" s="3" t="s">
        <v>76</v>
      </c>
      <c r="E18" s="3" t="s">
        <v>76</v>
      </c>
      <c r="F18" s="3" t="s">
        <v>76</v>
      </c>
      <c r="G18" s="3" t="s">
        <v>76</v>
      </c>
      <c r="H18" s="3" t="s">
        <v>76</v>
      </c>
      <c r="I18" s="3" t="s">
        <v>76</v>
      </c>
      <c r="J18" s="3" t="s">
        <v>76</v>
      </c>
    </row>
    <row r="19" spans="1:10" ht="15.75" customHeight="1">
      <c r="A19" s="3" t="s">
        <v>88</v>
      </c>
      <c r="B19" s="3" t="s">
        <v>76</v>
      </c>
      <c r="C19" s="3" t="s">
        <v>76</v>
      </c>
      <c r="D19" s="3" t="s">
        <v>76</v>
      </c>
      <c r="E19" s="3" t="s">
        <v>76</v>
      </c>
      <c r="F19" s="3" t="s">
        <v>76</v>
      </c>
      <c r="G19" s="3" t="s">
        <v>76</v>
      </c>
      <c r="H19" s="3" t="s">
        <v>76</v>
      </c>
      <c r="I19" s="3" t="s">
        <v>76</v>
      </c>
      <c r="J19" s="3" t="s">
        <v>76</v>
      </c>
    </row>
    <row r="20" spans="1:10" ht="15.75" customHeight="1">
      <c r="A20" s="3" t="s">
        <v>89</v>
      </c>
      <c r="B20" s="3" t="s">
        <v>76</v>
      </c>
      <c r="C20" s="3" t="s">
        <v>76</v>
      </c>
      <c r="D20" s="3" t="s">
        <v>76</v>
      </c>
      <c r="E20" s="3" t="s">
        <v>76</v>
      </c>
      <c r="F20" s="3" t="s">
        <v>76</v>
      </c>
      <c r="G20" s="3" t="s">
        <v>76</v>
      </c>
      <c r="H20" s="3" t="s">
        <v>76</v>
      </c>
      <c r="I20" s="3" t="s">
        <v>76</v>
      </c>
      <c r="J20" s="3" t="s">
        <v>76</v>
      </c>
    </row>
    <row r="21" spans="1:10" ht="15.75" customHeight="1">
      <c r="A21" s="3" t="s">
        <v>90</v>
      </c>
      <c r="B21" s="3" t="s">
        <v>76</v>
      </c>
      <c r="C21" s="3" t="s">
        <v>76</v>
      </c>
      <c r="D21" s="3" t="s">
        <v>76</v>
      </c>
      <c r="E21" s="3" t="s">
        <v>76</v>
      </c>
      <c r="F21" s="3" t="s">
        <v>76</v>
      </c>
      <c r="G21" s="3" t="s">
        <v>76</v>
      </c>
      <c r="H21" s="3" t="s">
        <v>76</v>
      </c>
      <c r="I21" s="3" t="s">
        <v>76</v>
      </c>
      <c r="J21" s="3" t="s">
        <v>76</v>
      </c>
    </row>
    <row r="22" spans="1:10" ht="15.75" customHeight="1">
      <c r="A22" s="3" t="s">
        <v>91</v>
      </c>
      <c r="B22" s="3" t="s">
        <v>76</v>
      </c>
      <c r="C22" s="3" t="s">
        <v>76</v>
      </c>
      <c r="D22" s="3" t="s">
        <v>76</v>
      </c>
      <c r="E22" s="3" t="s">
        <v>76</v>
      </c>
      <c r="F22" s="3" t="s">
        <v>76</v>
      </c>
      <c r="G22" s="3" t="s">
        <v>76</v>
      </c>
      <c r="H22" s="3" t="s">
        <v>76</v>
      </c>
      <c r="I22" s="3" t="s">
        <v>76</v>
      </c>
      <c r="J22" s="3" t="s">
        <v>76</v>
      </c>
    </row>
    <row r="23" spans="1:10" ht="15.75" customHeight="1">
      <c r="A23" s="3" t="s">
        <v>92</v>
      </c>
      <c r="B23" s="3" t="s">
        <v>76</v>
      </c>
      <c r="C23" s="3" t="s">
        <v>76</v>
      </c>
      <c r="D23" s="3" t="s">
        <v>76</v>
      </c>
      <c r="E23" s="3" t="s">
        <v>76</v>
      </c>
      <c r="F23" s="3" t="s">
        <v>76</v>
      </c>
      <c r="G23" s="3" t="s">
        <v>76</v>
      </c>
      <c r="H23" s="3" t="s">
        <v>76</v>
      </c>
      <c r="I23" s="3" t="s">
        <v>76</v>
      </c>
      <c r="J23" s="3" t="s">
        <v>76</v>
      </c>
    </row>
    <row r="24" spans="1:10" ht="15.75" customHeight="1"/>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0"/>
  <sheetViews>
    <sheetView workbookViewId="0"/>
  </sheetViews>
  <sheetFormatPr defaultColWidth="11.125" defaultRowHeight="15.75"/>
  <cols>
    <col min="1" max="24" width="10.5" style="153" customWidth="1"/>
    <col min="25" max="26" width="11.125" style="153" customWidth="1"/>
    <col min="27" max="16384" width="11.125" style="153"/>
  </cols>
  <sheetData>
    <row r="1" spans="1:14" ht="15.75" customHeight="1">
      <c r="A1" s="12" t="s">
        <v>7668</v>
      </c>
      <c r="B1" s="77"/>
      <c r="C1" s="77"/>
      <c r="D1" s="77"/>
      <c r="E1" s="77"/>
      <c r="F1" s="77"/>
      <c r="G1" s="38"/>
      <c r="H1" s="38"/>
      <c r="I1" s="38"/>
      <c r="J1" s="38"/>
      <c r="K1" s="38"/>
      <c r="L1" s="38"/>
      <c r="M1" s="38"/>
      <c r="N1" s="38"/>
    </row>
    <row r="2" spans="1:14" ht="15.75" customHeight="1">
      <c r="A2" s="77" t="s">
        <v>1650</v>
      </c>
      <c r="B2" s="77" t="s">
        <v>1552</v>
      </c>
      <c r="C2" s="77" t="s">
        <v>1553</v>
      </c>
      <c r="D2" s="77" t="s">
        <v>1663</v>
      </c>
      <c r="E2" s="77" t="s">
        <v>1664</v>
      </c>
      <c r="F2" s="77" t="s">
        <v>1665</v>
      </c>
      <c r="G2" s="38"/>
      <c r="H2" s="38" t="s">
        <v>1666</v>
      </c>
      <c r="I2" s="38" t="s">
        <v>1650</v>
      </c>
      <c r="J2" s="38" t="s">
        <v>1552</v>
      </c>
      <c r="K2" s="38" t="s">
        <v>1553</v>
      </c>
      <c r="L2" s="38" t="s">
        <v>1663</v>
      </c>
      <c r="M2" s="38" t="s">
        <v>1664</v>
      </c>
      <c r="N2" s="38" t="s">
        <v>1665</v>
      </c>
    </row>
    <row r="3" spans="1:14" ht="15.75" customHeight="1">
      <c r="A3" s="12" t="s">
        <v>21</v>
      </c>
      <c r="B3" s="53"/>
      <c r="C3" s="53"/>
      <c r="D3" s="53"/>
      <c r="E3" s="53"/>
      <c r="F3" s="53"/>
    </row>
    <row r="4" spans="1:14" ht="15.75" customHeight="1">
      <c r="A4" s="77" t="s">
        <v>438</v>
      </c>
      <c r="B4" s="77">
        <v>15293494</v>
      </c>
      <c r="C4" s="77">
        <v>15426902</v>
      </c>
      <c r="D4" s="77">
        <v>133409</v>
      </c>
      <c r="E4" s="77" t="s">
        <v>213</v>
      </c>
      <c r="F4" s="77" t="s">
        <v>1667</v>
      </c>
      <c r="G4" s="38"/>
      <c r="H4" s="38"/>
      <c r="I4" s="38" t="s">
        <v>438</v>
      </c>
      <c r="J4" s="38">
        <v>15360338</v>
      </c>
      <c r="K4" s="38">
        <v>15361318</v>
      </c>
      <c r="L4" s="38">
        <v>981</v>
      </c>
      <c r="M4" s="38" t="s">
        <v>213</v>
      </c>
      <c r="N4" s="38" t="s">
        <v>192</v>
      </c>
    </row>
    <row r="5" spans="1:14" ht="15.75" customHeight="1">
      <c r="A5" s="77" t="s">
        <v>438</v>
      </c>
      <c r="B5" s="77">
        <v>113256101</v>
      </c>
      <c r="C5" s="77">
        <v>113280797</v>
      </c>
      <c r="D5" s="77">
        <v>24697</v>
      </c>
      <c r="E5" s="77" t="s">
        <v>213</v>
      </c>
      <c r="F5" s="77" t="s">
        <v>1667</v>
      </c>
      <c r="G5" s="38"/>
      <c r="H5" s="38"/>
      <c r="I5" s="38" t="s">
        <v>438</v>
      </c>
      <c r="J5" s="38">
        <v>113276172</v>
      </c>
      <c r="K5" s="38">
        <v>113277678</v>
      </c>
      <c r="L5" s="38">
        <v>1507</v>
      </c>
      <c r="M5" s="38" t="s">
        <v>213</v>
      </c>
      <c r="N5" s="38" t="s">
        <v>192</v>
      </c>
    </row>
    <row r="6" spans="1:14" ht="15.75" customHeight="1">
      <c r="A6" s="77" t="s">
        <v>441</v>
      </c>
      <c r="B6" s="77">
        <v>30888688</v>
      </c>
      <c r="C6" s="77">
        <v>30889536</v>
      </c>
      <c r="D6" s="77">
        <v>849</v>
      </c>
      <c r="E6" s="77" t="s">
        <v>213</v>
      </c>
      <c r="F6" s="77" t="s">
        <v>1667</v>
      </c>
      <c r="G6" s="38"/>
      <c r="H6" s="38"/>
      <c r="I6" s="38" t="s">
        <v>441</v>
      </c>
      <c r="J6" s="38">
        <v>30888688</v>
      </c>
      <c r="K6" s="38">
        <v>30889434</v>
      </c>
      <c r="L6" s="38">
        <v>747</v>
      </c>
      <c r="M6" s="38" t="s">
        <v>213</v>
      </c>
      <c r="N6" s="38" t="s">
        <v>192</v>
      </c>
    </row>
    <row r="7" spans="1:14" ht="15.75" customHeight="1">
      <c r="A7" s="77" t="s">
        <v>441</v>
      </c>
      <c r="B7" s="77">
        <v>120595156</v>
      </c>
      <c r="C7" s="77">
        <v>120596082</v>
      </c>
      <c r="D7" s="77">
        <v>927</v>
      </c>
      <c r="E7" s="77" t="s">
        <v>213</v>
      </c>
      <c r="F7" s="77" t="s">
        <v>1667</v>
      </c>
      <c r="G7" s="38"/>
      <c r="H7" s="38"/>
      <c r="I7" s="38" t="s">
        <v>441</v>
      </c>
      <c r="J7" s="38">
        <v>120595543</v>
      </c>
      <c r="K7" s="38">
        <v>120596082</v>
      </c>
      <c r="L7" s="38">
        <v>540</v>
      </c>
      <c r="M7" s="38" t="s">
        <v>213</v>
      </c>
      <c r="N7" s="38" t="s">
        <v>192</v>
      </c>
    </row>
    <row r="8" spans="1:14" ht="15.75" customHeight="1">
      <c r="A8" s="77" t="s">
        <v>442</v>
      </c>
      <c r="B8" s="77">
        <v>62628007</v>
      </c>
      <c r="C8" s="77">
        <v>62629676</v>
      </c>
      <c r="D8" s="77">
        <v>1670</v>
      </c>
      <c r="E8" s="77" t="s">
        <v>213</v>
      </c>
      <c r="F8" s="77" t="s">
        <v>1667</v>
      </c>
      <c r="G8" s="38"/>
      <c r="H8" s="38"/>
      <c r="I8" s="38" t="s">
        <v>442</v>
      </c>
      <c r="J8" s="38">
        <v>62628007</v>
      </c>
      <c r="K8" s="38">
        <v>62629676</v>
      </c>
      <c r="L8" s="38">
        <v>1670</v>
      </c>
      <c r="M8" s="38" t="s">
        <v>213</v>
      </c>
      <c r="N8" s="38" t="s">
        <v>192</v>
      </c>
    </row>
    <row r="9" spans="1:14" ht="15.75" customHeight="1">
      <c r="A9" s="77" t="s">
        <v>443</v>
      </c>
      <c r="B9" s="77">
        <v>127627532</v>
      </c>
      <c r="C9" s="77">
        <v>127662461</v>
      </c>
      <c r="D9" s="77">
        <v>34930</v>
      </c>
      <c r="E9" s="77" t="s">
        <v>243</v>
      </c>
      <c r="F9" s="77" t="s">
        <v>1667</v>
      </c>
      <c r="G9" s="38"/>
      <c r="H9" s="38"/>
      <c r="I9" s="38" t="s">
        <v>443</v>
      </c>
      <c r="J9" s="38">
        <v>127651369</v>
      </c>
      <c r="K9" s="38">
        <v>127654897</v>
      </c>
      <c r="L9" s="38">
        <v>3529</v>
      </c>
      <c r="M9" s="38" t="s">
        <v>243</v>
      </c>
      <c r="N9" s="38" t="s">
        <v>192</v>
      </c>
    </row>
    <row r="10" spans="1:14" ht="15.75" customHeight="1">
      <c r="A10" s="77" t="s">
        <v>444</v>
      </c>
      <c r="B10" s="77">
        <v>84324964</v>
      </c>
      <c r="C10" s="77">
        <v>84395600</v>
      </c>
      <c r="D10" s="77">
        <v>70637</v>
      </c>
      <c r="E10" s="77" t="s">
        <v>213</v>
      </c>
      <c r="F10" s="77" t="s">
        <v>1667</v>
      </c>
      <c r="G10" s="38"/>
      <c r="H10" s="38"/>
      <c r="I10" s="38" t="s">
        <v>444</v>
      </c>
      <c r="J10" s="38">
        <v>84324964</v>
      </c>
      <c r="K10" s="38">
        <v>84325778</v>
      </c>
      <c r="L10" s="38">
        <v>815</v>
      </c>
      <c r="M10" s="38" t="s">
        <v>213</v>
      </c>
      <c r="N10" s="38" t="s">
        <v>192</v>
      </c>
    </row>
    <row r="11" spans="1:14" ht="15.75" customHeight="1">
      <c r="A11" s="77" t="s">
        <v>444</v>
      </c>
      <c r="B11" s="77">
        <v>135901439</v>
      </c>
      <c r="C11" s="77">
        <v>135981994</v>
      </c>
      <c r="D11" s="77">
        <v>80556</v>
      </c>
      <c r="E11" s="77" t="s">
        <v>213</v>
      </c>
      <c r="F11" s="77" t="s">
        <v>1667</v>
      </c>
      <c r="G11" s="38"/>
      <c r="H11" s="38"/>
      <c r="I11" s="38" t="s">
        <v>444</v>
      </c>
      <c r="J11" s="38">
        <v>135909873</v>
      </c>
      <c r="K11" s="38">
        <v>135912521</v>
      </c>
      <c r="L11" s="38">
        <v>2649</v>
      </c>
      <c r="M11" s="38" t="s">
        <v>213</v>
      </c>
      <c r="N11" s="38" t="s">
        <v>192</v>
      </c>
    </row>
    <row r="12" spans="1:14" ht="15.75" customHeight="1">
      <c r="A12" s="77" t="s">
        <v>444</v>
      </c>
      <c r="B12" s="77">
        <v>2740458</v>
      </c>
      <c r="C12" s="77">
        <v>2752918</v>
      </c>
      <c r="D12" s="77">
        <v>12461</v>
      </c>
      <c r="E12" s="77" t="s">
        <v>243</v>
      </c>
      <c r="F12" s="77" t="s">
        <v>1667</v>
      </c>
      <c r="G12" s="38"/>
      <c r="H12" s="38"/>
      <c r="I12" s="38" t="s">
        <v>444</v>
      </c>
      <c r="J12" s="38">
        <v>2745318</v>
      </c>
      <c r="K12" s="38">
        <v>2746104</v>
      </c>
      <c r="L12" s="38">
        <v>787</v>
      </c>
      <c r="M12" s="38" t="s">
        <v>243</v>
      </c>
      <c r="N12" s="38" t="s">
        <v>192</v>
      </c>
    </row>
    <row r="13" spans="1:14" ht="15.75" customHeight="1">
      <c r="A13" s="77" t="s">
        <v>444</v>
      </c>
      <c r="B13" s="77">
        <v>165032665</v>
      </c>
      <c r="C13" s="77">
        <v>165092544</v>
      </c>
      <c r="D13" s="77">
        <v>59880</v>
      </c>
      <c r="E13" s="77" t="s">
        <v>243</v>
      </c>
      <c r="F13" s="77" t="s">
        <v>1667</v>
      </c>
      <c r="G13" s="38"/>
      <c r="H13" s="38"/>
      <c r="I13" s="38" t="s">
        <v>444</v>
      </c>
      <c r="J13" s="38">
        <v>165078882</v>
      </c>
      <c r="K13" s="38">
        <v>165079570</v>
      </c>
      <c r="L13" s="38">
        <v>689</v>
      </c>
      <c r="M13" s="38" t="s">
        <v>243</v>
      </c>
      <c r="N13" s="38" t="s">
        <v>192</v>
      </c>
    </row>
    <row r="14" spans="1:14" ht="15.75" customHeight="1">
      <c r="A14" s="77" t="s">
        <v>445</v>
      </c>
      <c r="B14" s="77">
        <v>16695120</v>
      </c>
      <c r="C14" s="77">
        <v>16696561</v>
      </c>
      <c r="D14" s="77">
        <v>1442</v>
      </c>
      <c r="E14" s="77" t="s">
        <v>213</v>
      </c>
      <c r="F14" s="77" t="s">
        <v>1667</v>
      </c>
      <c r="G14" s="38"/>
      <c r="H14" s="38"/>
      <c r="I14" s="38" t="s">
        <v>445</v>
      </c>
      <c r="J14" s="38">
        <v>16696141</v>
      </c>
      <c r="K14" s="38">
        <v>16696436</v>
      </c>
      <c r="L14" s="38">
        <v>296</v>
      </c>
      <c r="M14" s="38" t="s">
        <v>213</v>
      </c>
      <c r="N14" s="38" t="s">
        <v>192</v>
      </c>
    </row>
    <row r="15" spans="1:14" ht="15.75" customHeight="1">
      <c r="A15" s="77" t="s">
        <v>445</v>
      </c>
      <c r="B15" s="77">
        <v>77086652</v>
      </c>
      <c r="C15" s="77">
        <v>77181511</v>
      </c>
      <c r="D15" s="77">
        <v>94860</v>
      </c>
      <c r="E15" s="77" t="s">
        <v>213</v>
      </c>
      <c r="F15" s="77" t="s">
        <v>1667</v>
      </c>
      <c r="G15" s="38"/>
      <c r="H15" s="38"/>
      <c r="I15" s="38" t="s">
        <v>445</v>
      </c>
      <c r="J15" s="38">
        <v>77105819</v>
      </c>
      <c r="K15" s="38">
        <v>77107383</v>
      </c>
      <c r="L15" s="38">
        <v>1565</v>
      </c>
      <c r="M15" s="38" t="s">
        <v>213</v>
      </c>
      <c r="N15" s="38" t="s">
        <v>192</v>
      </c>
    </row>
    <row r="16" spans="1:14" ht="15.75" customHeight="1">
      <c r="A16" s="77" t="s">
        <v>446</v>
      </c>
      <c r="B16" s="77">
        <v>139574620</v>
      </c>
      <c r="C16" s="77">
        <v>139582115</v>
      </c>
      <c r="D16" s="77">
        <v>7496</v>
      </c>
      <c r="E16" s="77" t="s">
        <v>213</v>
      </c>
      <c r="F16" s="77" t="s">
        <v>1667</v>
      </c>
      <c r="G16" s="38"/>
      <c r="H16" s="38"/>
      <c r="I16" s="38" t="s">
        <v>446</v>
      </c>
      <c r="J16" s="38">
        <v>139576143</v>
      </c>
      <c r="K16" s="38">
        <v>139576365</v>
      </c>
      <c r="L16" s="38">
        <v>223</v>
      </c>
      <c r="M16" s="38" t="s">
        <v>213</v>
      </c>
      <c r="N16" s="38" t="s">
        <v>192</v>
      </c>
    </row>
    <row r="17" spans="1:14" ht="15.75" customHeight="1">
      <c r="A17" s="77" t="s">
        <v>446</v>
      </c>
      <c r="B17" s="77">
        <v>50179081</v>
      </c>
      <c r="C17" s="77">
        <v>50514748</v>
      </c>
      <c r="D17" s="77">
        <v>335668</v>
      </c>
      <c r="E17" s="77" t="s">
        <v>243</v>
      </c>
      <c r="F17" s="77" t="s">
        <v>1667</v>
      </c>
      <c r="G17" s="38"/>
      <c r="H17" s="38"/>
      <c r="I17" s="38" t="s">
        <v>446</v>
      </c>
      <c r="J17" s="38">
        <v>50217091</v>
      </c>
      <c r="K17" s="38">
        <v>50224598</v>
      </c>
      <c r="L17" s="38">
        <v>7508</v>
      </c>
      <c r="M17" s="38" t="s">
        <v>243</v>
      </c>
      <c r="N17" s="38" t="s">
        <v>192</v>
      </c>
    </row>
    <row r="18" spans="1:14" ht="15.75" customHeight="1">
      <c r="A18" s="77" t="s">
        <v>447</v>
      </c>
      <c r="B18" s="77">
        <v>14797145</v>
      </c>
      <c r="C18" s="77">
        <v>14807196</v>
      </c>
      <c r="D18" s="77">
        <v>10052</v>
      </c>
      <c r="E18" s="77" t="s">
        <v>213</v>
      </c>
      <c r="F18" s="77" t="s">
        <v>1667</v>
      </c>
      <c r="G18" s="38"/>
      <c r="H18" s="38"/>
      <c r="I18" s="38" t="s">
        <v>447</v>
      </c>
      <c r="J18" s="38">
        <v>14805697</v>
      </c>
      <c r="K18" s="38">
        <v>14806344</v>
      </c>
      <c r="L18" s="38">
        <v>648</v>
      </c>
      <c r="M18" s="38" t="s">
        <v>213</v>
      </c>
      <c r="N18" s="38" t="s">
        <v>192</v>
      </c>
    </row>
    <row r="19" spans="1:14" ht="15.75" customHeight="1">
      <c r="A19" s="77" t="s">
        <v>447</v>
      </c>
      <c r="B19" s="77">
        <v>73024700</v>
      </c>
      <c r="C19" s="77">
        <v>73175764</v>
      </c>
      <c r="D19" s="77">
        <v>151065</v>
      </c>
      <c r="E19" s="77" t="s">
        <v>213</v>
      </c>
      <c r="F19" s="77" t="s">
        <v>1667</v>
      </c>
      <c r="G19" s="38"/>
      <c r="H19" s="38"/>
      <c r="I19" s="38" t="s">
        <v>447</v>
      </c>
      <c r="J19" s="38">
        <v>73174435</v>
      </c>
      <c r="K19" s="38">
        <v>73175660</v>
      </c>
      <c r="L19" s="38">
        <v>1226</v>
      </c>
      <c r="M19" s="38" t="s">
        <v>213</v>
      </c>
      <c r="N19" s="38" t="s">
        <v>192</v>
      </c>
    </row>
    <row r="20" spans="1:14" ht="15.75" customHeight="1">
      <c r="A20" s="77" t="s">
        <v>447</v>
      </c>
      <c r="B20" s="77">
        <v>90647919</v>
      </c>
      <c r="C20" s="77">
        <v>90682978</v>
      </c>
      <c r="D20" s="77">
        <v>35060</v>
      </c>
      <c r="E20" s="77" t="s">
        <v>243</v>
      </c>
      <c r="F20" s="77" t="s">
        <v>1667</v>
      </c>
      <c r="G20" s="38"/>
      <c r="H20" s="38"/>
      <c r="I20" s="38" t="s">
        <v>447</v>
      </c>
      <c r="J20" s="38">
        <v>90679923</v>
      </c>
      <c r="K20" s="38">
        <v>90681249</v>
      </c>
      <c r="L20" s="38">
        <v>1327</v>
      </c>
      <c r="M20" s="38" t="s">
        <v>243</v>
      </c>
      <c r="N20" s="38" t="s">
        <v>192</v>
      </c>
    </row>
    <row r="21" spans="1:14" ht="15.75" customHeight="1">
      <c r="A21" s="77" t="s">
        <v>448</v>
      </c>
      <c r="B21" s="77">
        <v>117589218</v>
      </c>
      <c r="C21" s="77">
        <v>117665576</v>
      </c>
      <c r="D21" s="77">
        <v>76359</v>
      </c>
      <c r="E21" s="77" t="s">
        <v>213</v>
      </c>
      <c r="F21" s="77" t="s">
        <v>1667</v>
      </c>
      <c r="G21" s="38"/>
      <c r="H21" s="38"/>
      <c r="I21" s="38" t="s">
        <v>448</v>
      </c>
      <c r="J21" s="38">
        <v>117661873</v>
      </c>
      <c r="K21" s="38">
        <v>117663226</v>
      </c>
      <c r="L21" s="38">
        <v>1354</v>
      </c>
      <c r="M21" s="38" t="s">
        <v>213</v>
      </c>
      <c r="N21" s="38" t="s">
        <v>192</v>
      </c>
    </row>
    <row r="22" spans="1:14" ht="15.75" customHeight="1">
      <c r="A22" s="77" t="s">
        <v>448</v>
      </c>
      <c r="B22" s="77">
        <v>19053258</v>
      </c>
      <c r="C22" s="77">
        <v>19071169</v>
      </c>
      <c r="D22" s="77">
        <v>17912</v>
      </c>
      <c r="E22" s="77" t="s">
        <v>243</v>
      </c>
      <c r="F22" s="77" t="s">
        <v>1667</v>
      </c>
      <c r="G22" s="38"/>
      <c r="H22" s="38"/>
      <c r="I22" s="38" t="s">
        <v>448</v>
      </c>
      <c r="J22" s="38">
        <v>19056050</v>
      </c>
      <c r="K22" s="38">
        <v>19058141</v>
      </c>
      <c r="L22" s="38">
        <v>2092</v>
      </c>
      <c r="M22" s="38" t="s">
        <v>243</v>
      </c>
      <c r="N22" s="38" t="s">
        <v>192</v>
      </c>
    </row>
    <row r="23" spans="1:14" ht="15.75" customHeight="1">
      <c r="A23" s="77" t="s">
        <v>448</v>
      </c>
      <c r="B23" s="77">
        <v>97773103</v>
      </c>
      <c r="C23" s="77">
        <v>97840610</v>
      </c>
      <c r="D23" s="77">
        <v>67508</v>
      </c>
      <c r="E23" s="77" t="s">
        <v>243</v>
      </c>
      <c r="F23" s="77" t="s">
        <v>1667</v>
      </c>
      <c r="G23" s="38"/>
      <c r="H23" s="38"/>
      <c r="I23" s="38" t="s">
        <v>448</v>
      </c>
      <c r="J23" s="38">
        <v>97774211</v>
      </c>
      <c r="K23" s="38">
        <v>97776721</v>
      </c>
      <c r="L23" s="38">
        <v>2511</v>
      </c>
      <c r="M23" s="38" t="s">
        <v>243</v>
      </c>
      <c r="N23" s="38" t="s">
        <v>192</v>
      </c>
    </row>
    <row r="24" spans="1:14" ht="15.75" customHeight="1">
      <c r="A24" s="77" t="s">
        <v>449</v>
      </c>
      <c r="B24" s="77">
        <v>32051683</v>
      </c>
      <c r="C24" s="77">
        <v>32054765</v>
      </c>
      <c r="D24" s="77">
        <v>3083</v>
      </c>
      <c r="E24" s="77" t="s">
        <v>243</v>
      </c>
      <c r="F24" s="77" t="s">
        <v>1667</v>
      </c>
      <c r="G24" s="38"/>
      <c r="H24" s="38"/>
      <c r="I24" s="38" t="s">
        <v>449</v>
      </c>
      <c r="J24" s="38">
        <v>32051896</v>
      </c>
      <c r="K24" s="38">
        <v>32054765</v>
      </c>
      <c r="L24" s="38">
        <v>2870</v>
      </c>
      <c r="M24" s="38" t="s">
        <v>243</v>
      </c>
      <c r="N24" s="38" t="s">
        <v>192</v>
      </c>
    </row>
    <row r="25" spans="1:14" ht="15.75" customHeight="1">
      <c r="A25" s="77" t="s">
        <v>449</v>
      </c>
      <c r="B25" s="77">
        <v>116232125</v>
      </c>
      <c r="C25" s="77">
        <v>116234915</v>
      </c>
      <c r="D25" s="77">
        <v>2791</v>
      </c>
      <c r="E25" s="77" t="s">
        <v>243</v>
      </c>
      <c r="F25" s="77" t="s">
        <v>1667</v>
      </c>
      <c r="G25" s="38"/>
      <c r="H25" s="38"/>
      <c r="I25" s="38" t="s">
        <v>449</v>
      </c>
      <c r="J25" s="38">
        <v>116232826</v>
      </c>
      <c r="K25" s="38">
        <v>116234287</v>
      </c>
      <c r="L25" s="38">
        <v>1462</v>
      </c>
      <c r="M25" s="38" t="s">
        <v>243</v>
      </c>
      <c r="N25" s="38" t="s">
        <v>192</v>
      </c>
    </row>
    <row r="26" spans="1:14" ht="15.75" customHeight="1">
      <c r="A26" s="77" t="s">
        <v>450</v>
      </c>
      <c r="B26" s="77">
        <v>4307138</v>
      </c>
      <c r="C26" s="77">
        <v>4311359</v>
      </c>
      <c r="D26" s="77">
        <v>4222</v>
      </c>
      <c r="E26" s="77" t="s">
        <v>243</v>
      </c>
      <c r="F26" s="77" t="s">
        <v>1667</v>
      </c>
      <c r="G26" s="38"/>
      <c r="H26" s="38"/>
      <c r="I26" s="38" t="s">
        <v>450</v>
      </c>
      <c r="J26" s="38">
        <v>4307138</v>
      </c>
      <c r="K26" s="38">
        <v>4308066</v>
      </c>
      <c r="L26" s="38">
        <v>929</v>
      </c>
      <c r="M26" s="38" t="s">
        <v>243</v>
      </c>
      <c r="N26" s="38" t="s">
        <v>192</v>
      </c>
    </row>
    <row r="27" spans="1:14" ht="15.75" customHeight="1">
      <c r="A27" s="77" t="s">
        <v>450</v>
      </c>
      <c r="B27" s="77">
        <v>124495287</v>
      </c>
      <c r="C27" s="77">
        <v>124501972</v>
      </c>
      <c r="D27" s="77">
        <v>6686</v>
      </c>
      <c r="E27" s="77" t="s">
        <v>243</v>
      </c>
      <c r="F27" s="77" t="s">
        <v>1667</v>
      </c>
      <c r="G27" s="38"/>
      <c r="H27" s="38"/>
      <c r="I27" s="38" t="s">
        <v>450</v>
      </c>
      <c r="J27" s="38">
        <v>124495287</v>
      </c>
      <c r="K27" s="38">
        <v>124499566</v>
      </c>
      <c r="L27" s="38">
        <v>4280</v>
      </c>
      <c r="M27" s="38" t="s">
        <v>243</v>
      </c>
      <c r="N27" s="38" t="s">
        <v>192</v>
      </c>
    </row>
    <row r="28" spans="1:14" ht="15.75" customHeight="1">
      <c r="A28" s="77" t="s">
        <v>450</v>
      </c>
      <c r="B28" s="77">
        <v>76868612</v>
      </c>
      <c r="C28" s="77">
        <v>77001843</v>
      </c>
      <c r="D28" s="77">
        <v>133232</v>
      </c>
      <c r="E28" s="77" t="s">
        <v>213</v>
      </c>
      <c r="F28" s="77" t="s">
        <v>1667</v>
      </c>
      <c r="G28" s="38"/>
      <c r="H28" s="38"/>
      <c r="I28" s="38" t="s">
        <v>450</v>
      </c>
      <c r="J28" s="38">
        <v>76998975</v>
      </c>
      <c r="K28" s="38">
        <v>77000764</v>
      </c>
      <c r="L28" s="38">
        <v>1790</v>
      </c>
      <c r="M28" s="38" t="s">
        <v>213</v>
      </c>
      <c r="N28" s="38" t="s">
        <v>192</v>
      </c>
    </row>
    <row r="29" spans="1:14" ht="15.75" customHeight="1">
      <c r="A29" s="77" t="s">
        <v>451</v>
      </c>
      <c r="B29" s="77">
        <v>50179111</v>
      </c>
      <c r="C29" s="77">
        <v>50188840</v>
      </c>
      <c r="D29" s="77">
        <v>9730</v>
      </c>
      <c r="E29" s="77" t="s">
        <v>243</v>
      </c>
      <c r="F29" s="77" t="s">
        <v>1667</v>
      </c>
      <c r="G29" s="38"/>
      <c r="H29" s="38"/>
      <c r="I29" s="38" t="s">
        <v>451</v>
      </c>
      <c r="J29" s="38">
        <v>50179111</v>
      </c>
      <c r="K29" s="38">
        <v>50185641</v>
      </c>
      <c r="L29" s="38">
        <v>6531</v>
      </c>
      <c r="M29" s="38" t="s">
        <v>243</v>
      </c>
      <c r="N29" s="38" t="s">
        <v>192</v>
      </c>
    </row>
    <row r="30" spans="1:14" ht="15.75" customHeight="1">
      <c r="A30" s="77" t="s">
        <v>451</v>
      </c>
      <c r="B30" s="77">
        <v>23947107</v>
      </c>
      <c r="C30" s="77">
        <v>23963720</v>
      </c>
      <c r="D30" s="77">
        <v>16614</v>
      </c>
      <c r="E30" s="77" t="s">
        <v>213</v>
      </c>
      <c r="F30" s="77" t="s">
        <v>1667</v>
      </c>
      <c r="G30" s="38"/>
      <c r="H30" s="38"/>
      <c r="I30" s="38" t="s">
        <v>451</v>
      </c>
      <c r="J30" s="38">
        <v>23947107</v>
      </c>
      <c r="K30" s="38">
        <v>23950332</v>
      </c>
      <c r="L30" s="38">
        <v>3226</v>
      </c>
      <c r="M30" s="38" t="s">
        <v>213</v>
      </c>
      <c r="N30" s="38" t="s">
        <v>192</v>
      </c>
    </row>
    <row r="31" spans="1:14" ht="15.75" customHeight="1">
      <c r="A31" s="77" t="s">
        <v>451</v>
      </c>
      <c r="B31" s="77">
        <v>101016506</v>
      </c>
      <c r="C31" s="77">
        <v>101021092</v>
      </c>
      <c r="D31" s="77">
        <v>4587</v>
      </c>
      <c r="E31" s="77" t="s">
        <v>213</v>
      </c>
      <c r="F31" s="77" t="s">
        <v>1667</v>
      </c>
      <c r="G31" s="38"/>
      <c r="H31" s="38"/>
      <c r="I31" s="38" t="s">
        <v>451</v>
      </c>
      <c r="J31" s="38">
        <v>101017346</v>
      </c>
      <c r="K31" s="38">
        <v>101020329</v>
      </c>
      <c r="L31" s="38">
        <v>2984</v>
      </c>
      <c r="M31" s="38" t="s">
        <v>213</v>
      </c>
      <c r="N31" s="38" t="s">
        <v>192</v>
      </c>
    </row>
    <row r="32" spans="1:14" ht="15.75" customHeight="1">
      <c r="A32" s="77" t="s">
        <v>452</v>
      </c>
      <c r="B32" s="77">
        <v>70623362</v>
      </c>
      <c r="C32" s="77">
        <v>70668310</v>
      </c>
      <c r="D32" s="77">
        <v>44949</v>
      </c>
      <c r="E32" s="77" t="s">
        <v>243</v>
      </c>
      <c r="F32" s="77" t="s">
        <v>1667</v>
      </c>
      <c r="G32" s="38"/>
      <c r="H32" s="38"/>
      <c r="I32" s="38" t="s">
        <v>452</v>
      </c>
      <c r="J32" s="38">
        <v>70666042</v>
      </c>
      <c r="K32" s="38">
        <v>70667045</v>
      </c>
      <c r="L32" s="38">
        <v>1004</v>
      </c>
      <c r="M32" s="38" t="s">
        <v>243</v>
      </c>
      <c r="N32" s="38" t="s">
        <v>192</v>
      </c>
    </row>
    <row r="33" spans="1:14" ht="15.75" customHeight="1">
      <c r="A33" s="77" t="s">
        <v>453</v>
      </c>
      <c r="B33" s="77">
        <v>94176687</v>
      </c>
      <c r="C33" s="77">
        <v>94195402</v>
      </c>
      <c r="D33" s="77">
        <v>18716</v>
      </c>
      <c r="E33" s="77" t="s">
        <v>243</v>
      </c>
      <c r="F33" s="77" t="s">
        <v>1667</v>
      </c>
      <c r="G33" s="38"/>
      <c r="H33" s="38"/>
      <c r="I33" s="38" t="s">
        <v>453</v>
      </c>
      <c r="J33" s="38">
        <v>94183661</v>
      </c>
      <c r="K33" s="38">
        <v>94184482</v>
      </c>
      <c r="L33" s="38">
        <v>822</v>
      </c>
      <c r="M33" s="38" t="s">
        <v>243</v>
      </c>
      <c r="N33" s="38" t="s">
        <v>192</v>
      </c>
    </row>
    <row r="34" spans="1:14" ht="15.75" customHeight="1">
      <c r="A34" s="77" t="s">
        <v>453</v>
      </c>
      <c r="B34" s="77">
        <v>93205230</v>
      </c>
      <c r="C34" s="77">
        <v>93215984</v>
      </c>
      <c r="D34" s="77">
        <v>10755</v>
      </c>
      <c r="E34" s="77" t="s">
        <v>213</v>
      </c>
      <c r="F34" s="77" t="s">
        <v>1667</v>
      </c>
      <c r="G34" s="38"/>
      <c r="H34" s="38"/>
      <c r="I34" s="38" t="s">
        <v>453</v>
      </c>
      <c r="J34" s="38">
        <v>93214945</v>
      </c>
      <c r="K34" s="38">
        <v>93215787</v>
      </c>
      <c r="L34" s="38">
        <v>843</v>
      </c>
      <c r="M34" s="38" t="s">
        <v>213</v>
      </c>
      <c r="N34" s="38" t="s">
        <v>192</v>
      </c>
    </row>
    <row r="35" spans="1:14" ht="15.75" customHeight="1">
      <c r="A35" s="77" t="s">
        <v>455</v>
      </c>
      <c r="B35" s="77">
        <v>18953007</v>
      </c>
      <c r="C35" s="77">
        <v>18961868</v>
      </c>
      <c r="D35" s="77">
        <v>8862</v>
      </c>
      <c r="E35" s="77" t="s">
        <v>213</v>
      </c>
      <c r="F35" s="77" t="s">
        <v>1667</v>
      </c>
      <c r="G35" s="38"/>
      <c r="H35" s="38"/>
      <c r="I35" s="38" t="s">
        <v>455</v>
      </c>
      <c r="J35" s="38">
        <v>18954744</v>
      </c>
      <c r="K35" s="38">
        <v>18956298</v>
      </c>
      <c r="L35" s="38">
        <v>1555</v>
      </c>
      <c r="M35" s="38" t="s">
        <v>213</v>
      </c>
      <c r="N35" s="38" t="s">
        <v>192</v>
      </c>
    </row>
    <row r="36" spans="1:14" ht="15.75" customHeight="1">
      <c r="A36" s="77" t="s">
        <v>455</v>
      </c>
      <c r="B36" s="77">
        <v>72501729</v>
      </c>
      <c r="C36" s="77">
        <v>72508518</v>
      </c>
      <c r="D36" s="77">
        <v>6790</v>
      </c>
      <c r="E36" s="77" t="s">
        <v>243</v>
      </c>
      <c r="F36" s="77" t="s">
        <v>1667</v>
      </c>
      <c r="G36" s="38"/>
      <c r="H36" s="38"/>
      <c r="I36" s="38" t="s">
        <v>455</v>
      </c>
      <c r="J36" s="38">
        <v>72501805</v>
      </c>
      <c r="K36" s="38">
        <v>72502926</v>
      </c>
      <c r="L36" s="38">
        <v>1122</v>
      </c>
      <c r="M36" s="38" t="s">
        <v>243</v>
      </c>
      <c r="N36" s="38" t="s">
        <v>192</v>
      </c>
    </row>
    <row r="37" spans="1:14" ht="15.75" customHeight="1">
      <c r="A37" s="77" t="s">
        <v>456</v>
      </c>
      <c r="B37" s="77">
        <v>57444870</v>
      </c>
      <c r="C37" s="77">
        <v>57494648</v>
      </c>
      <c r="D37" s="77">
        <v>49779</v>
      </c>
      <c r="E37" s="77" t="s">
        <v>243</v>
      </c>
      <c r="F37" s="77" t="s">
        <v>1667</v>
      </c>
      <c r="G37" s="38"/>
      <c r="H37" s="38"/>
      <c r="I37" s="38" t="s">
        <v>456</v>
      </c>
      <c r="J37" s="38">
        <v>57445632</v>
      </c>
      <c r="K37" s="38">
        <v>57446724</v>
      </c>
      <c r="L37" s="38">
        <v>1093</v>
      </c>
      <c r="M37" s="38" t="s">
        <v>243</v>
      </c>
      <c r="N37" s="38" t="s">
        <v>192</v>
      </c>
    </row>
    <row r="38" spans="1:14" ht="15.75" customHeight="1">
      <c r="A38" s="77" t="s">
        <v>457</v>
      </c>
      <c r="B38" s="77">
        <v>18955106</v>
      </c>
      <c r="C38" s="77">
        <v>18993177</v>
      </c>
      <c r="D38" s="77">
        <v>38072</v>
      </c>
      <c r="E38" s="77" t="s">
        <v>213</v>
      </c>
      <c r="F38" s="77" t="s">
        <v>1667</v>
      </c>
      <c r="G38" s="38"/>
      <c r="H38" s="38"/>
      <c r="I38" s="38" t="s">
        <v>457</v>
      </c>
      <c r="J38" s="38">
        <v>18959084</v>
      </c>
      <c r="K38" s="38">
        <v>18962989</v>
      </c>
      <c r="L38" s="38">
        <v>3906</v>
      </c>
      <c r="M38" s="38" t="s">
        <v>213</v>
      </c>
      <c r="N38" s="38" t="s">
        <v>192</v>
      </c>
    </row>
    <row r="39" spans="1:14" ht="15.75" customHeight="1">
      <c r="A39" s="77" t="s">
        <v>458</v>
      </c>
      <c r="B39" s="77">
        <v>60217552</v>
      </c>
      <c r="C39" s="77">
        <v>60243250</v>
      </c>
      <c r="D39" s="77">
        <v>25699</v>
      </c>
      <c r="E39" s="77" t="s">
        <v>213</v>
      </c>
      <c r="F39" s="77" t="s">
        <v>1667</v>
      </c>
      <c r="G39" s="38"/>
      <c r="H39" s="38"/>
      <c r="I39" s="38" t="s">
        <v>458</v>
      </c>
      <c r="J39" s="38">
        <v>60221559</v>
      </c>
      <c r="K39" s="38">
        <v>60222066</v>
      </c>
      <c r="L39" s="38">
        <v>508</v>
      </c>
      <c r="M39" s="38" t="s">
        <v>213</v>
      </c>
      <c r="N39" s="38" t="s">
        <v>192</v>
      </c>
    </row>
    <row r="40" spans="1:14" ht="15.75" customHeight="1">
      <c r="A40" s="77" t="s">
        <v>460</v>
      </c>
      <c r="B40" s="77">
        <v>17263663</v>
      </c>
      <c r="C40" s="77">
        <v>17290847</v>
      </c>
      <c r="D40" s="77">
        <v>27185</v>
      </c>
      <c r="E40" s="77" t="s">
        <v>213</v>
      </c>
      <c r="F40" s="77" t="s">
        <v>1667</v>
      </c>
      <c r="G40" s="38"/>
      <c r="H40" s="38"/>
      <c r="I40" s="38" t="s">
        <v>460</v>
      </c>
      <c r="J40" s="38">
        <v>17282978</v>
      </c>
      <c r="K40" s="38">
        <v>17289291</v>
      </c>
      <c r="L40" s="38">
        <v>6314</v>
      </c>
      <c r="M40" s="38" t="s">
        <v>213</v>
      </c>
      <c r="N40" s="38" t="s">
        <v>192</v>
      </c>
    </row>
    <row r="41" spans="1:14" ht="15.75" customHeight="1">
      <c r="A41" s="77" t="s">
        <v>438</v>
      </c>
      <c r="B41" s="77">
        <v>240158241</v>
      </c>
      <c r="C41" s="77">
        <v>240275630</v>
      </c>
      <c r="D41" s="77">
        <v>117390</v>
      </c>
      <c r="E41" s="77" t="s">
        <v>243</v>
      </c>
      <c r="F41" s="77" t="s">
        <v>1667</v>
      </c>
      <c r="G41" s="38"/>
      <c r="H41" s="38"/>
      <c r="I41" s="38" t="s">
        <v>438</v>
      </c>
      <c r="J41" s="38">
        <v>240158241</v>
      </c>
      <c r="K41" s="38">
        <v>240275630</v>
      </c>
      <c r="L41" s="38">
        <v>117390</v>
      </c>
      <c r="M41" s="38" t="s">
        <v>243</v>
      </c>
      <c r="N41" s="38" t="s">
        <v>1667</v>
      </c>
    </row>
    <row r="42" spans="1:14" ht="15.75" customHeight="1">
      <c r="A42" s="77" t="s">
        <v>438</v>
      </c>
      <c r="B42" s="77">
        <v>177965915</v>
      </c>
      <c r="C42" s="77">
        <v>177967464</v>
      </c>
      <c r="D42" s="77">
        <v>1550</v>
      </c>
      <c r="E42" s="77" t="s">
        <v>213</v>
      </c>
      <c r="F42" s="77" t="s">
        <v>1667</v>
      </c>
      <c r="G42" s="38"/>
      <c r="H42" s="38"/>
      <c r="I42" s="38" t="s">
        <v>438</v>
      </c>
      <c r="J42" s="38">
        <v>177965915</v>
      </c>
      <c r="K42" s="38">
        <v>177967464</v>
      </c>
      <c r="L42" s="38">
        <v>1550</v>
      </c>
      <c r="M42" s="38" t="s">
        <v>213</v>
      </c>
      <c r="N42" s="38" t="s">
        <v>1667</v>
      </c>
    </row>
    <row r="43" spans="1:14" ht="15.75" customHeight="1">
      <c r="A43" s="77" t="s">
        <v>442</v>
      </c>
      <c r="B43" s="77">
        <v>168060387</v>
      </c>
      <c r="C43" s="77">
        <v>168154815</v>
      </c>
      <c r="D43" s="77">
        <v>94429</v>
      </c>
      <c r="E43" s="77" t="s">
        <v>243</v>
      </c>
      <c r="F43" s="77" t="s">
        <v>1667</v>
      </c>
      <c r="G43" s="38"/>
      <c r="H43" s="38"/>
      <c r="I43" s="38" t="s">
        <v>442</v>
      </c>
      <c r="J43" s="38">
        <v>168060387</v>
      </c>
      <c r="K43" s="38">
        <v>168154815</v>
      </c>
      <c r="L43" s="38">
        <v>94429</v>
      </c>
      <c r="M43" s="38" t="s">
        <v>243</v>
      </c>
      <c r="N43" s="38" t="s">
        <v>1667</v>
      </c>
    </row>
    <row r="44" spans="1:14" ht="15.75" customHeight="1">
      <c r="A44" s="77" t="s">
        <v>347</v>
      </c>
      <c r="B44" s="77">
        <v>153067467</v>
      </c>
      <c r="C44" s="77">
        <v>153079560</v>
      </c>
      <c r="D44" s="77">
        <v>12094</v>
      </c>
      <c r="E44" s="77" t="s">
        <v>243</v>
      </c>
      <c r="F44" s="77" t="s">
        <v>1667</v>
      </c>
      <c r="G44" s="38"/>
      <c r="H44" s="38"/>
      <c r="I44" s="38" t="s">
        <v>347</v>
      </c>
      <c r="J44" s="38">
        <v>153067467</v>
      </c>
      <c r="K44" s="38">
        <v>153079560</v>
      </c>
      <c r="L44" s="38">
        <v>12094</v>
      </c>
      <c r="M44" s="38" t="s">
        <v>243</v>
      </c>
      <c r="N44" s="38" t="s">
        <v>1667</v>
      </c>
    </row>
    <row r="45" spans="1:14" ht="15.75" customHeight="1">
      <c r="A45" s="77" t="s">
        <v>444</v>
      </c>
      <c r="B45" s="77">
        <v>20602271</v>
      </c>
      <c r="C45" s="77">
        <v>20679079</v>
      </c>
      <c r="D45" s="77">
        <v>76809</v>
      </c>
      <c r="E45" s="77" t="s">
        <v>213</v>
      </c>
      <c r="F45" s="77" t="s">
        <v>1667</v>
      </c>
      <c r="G45" s="38"/>
      <c r="H45" s="38"/>
      <c r="I45" s="38" t="s">
        <v>444</v>
      </c>
      <c r="J45" s="38">
        <v>20602271</v>
      </c>
      <c r="K45" s="38">
        <v>20679079</v>
      </c>
      <c r="L45" s="38">
        <v>76809</v>
      </c>
      <c r="M45" s="38" t="s">
        <v>213</v>
      </c>
      <c r="N45" s="38" t="s">
        <v>1667</v>
      </c>
    </row>
    <row r="46" spans="1:14" ht="15.75" customHeight="1">
      <c r="A46" s="77" t="s">
        <v>444</v>
      </c>
      <c r="B46" s="77">
        <v>44224421</v>
      </c>
      <c r="C46" s="77">
        <v>44260425</v>
      </c>
      <c r="D46" s="77">
        <v>36005</v>
      </c>
      <c r="E46" s="77" t="s">
        <v>213</v>
      </c>
      <c r="F46" s="77" t="s">
        <v>1667</v>
      </c>
      <c r="G46" s="38"/>
      <c r="H46" s="38"/>
      <c r="I46" s="38" t="s">
        <v>444</v>
      </c>
      <c r="J46" s="38">
        <v>44224421</v>
      </c>
      <c r="K46" s="38">
        <v>44260425</v>
      </c>
      <c r="L46" s="38">
        <v>36005</v>
      </c>
      <c r="M46" s="38" t="s">
        <v>213</v>
      </c>
      <c r="N46" s="38" t="s">
        <v>1667</v>
      </c>
    </row>
    <row r="47" spans="1:14" ht="15.75" customHeight="1">
      <c r="A47" s="77" t="s">
        <v>445</v>
      </c>
      <c r="B47" s="77">
        <v>5295209</v>
      </c>
      <c r="C47" s="77">
        <v>5387886</v>
      </c>
      <c r="D47" s="77">
        <v>92678</v>
      </c>
      <c r="E47" s="77" t="s">
        <v>243</v>
      </c>
      <c r="F47" s="77" t="s">
        <v>1667</v>
      </c>
      <c r="G47" s="38"/>
      <c r="H47" s="38"/>
      <c r="I47" s="38" t="s">
        <v>445</v>
      </c>
      <c r="J47" s="38">
        <v>5295209</v>
      </c>
      <c r="K47" s="38">
        <v>5387886</v>
      </c>
      <c r="L47" s="38">
        <v>92678</v>
      </c>
      <c r="M47" s="38" t="s">
        <v>243</v>
      </c>
      <c r="N47" s="38" t="s">
        <v>1667</v>
      </c>
    </row>
    <row r="48" spans="1:14" ht="15.75" customHeight="1">
      <c r="A48" s="77" t="s">
        <v>446</v>
      </c>
      <c r="B48" s="77">
        <v>96193186</v>
      </c>
      <c r="C48" s="77">
        <v>96277113</v>
      </c>
      <c r="D48" s="77">
        <v>83928</v>
      </c>
      <c r="E48" s="77" t="s">
        <v>213</v>
      </c>
      <c r="F48" s="77" t="s">
        <v>1667</v>
      </c>
      <c r="G48" s="38"/>
      <c r="H48" s="38"/>
      <c r="I48" s="38" t="s">
        <v>446</v>
      </c>
      <c r="J48" s="38">
        <v>96193186</v>
      </c>
      <c r="K48" s="38">
        <v>96277113</v>
      </c>
      <c r="L48" s="38">
        <v>83928</v>
      </c>
      <c r="M48" s="38" t="s">
        <v>213</v>
      </c>
      <c r="N48" s="38" t="s">
        <v>1667</v>
      </c>
    </row>
    <row r="49" spans="1:14" ht="15.75" customHeight="1">
      <c r="A49" s="77" t="s">
        <v>447</v>
      </c>
      <c r="B49" s="77">
        <v>98102090</v>
      </c>
      <c r="C49" s="77">
        <v>98168291</v>
      </c>
      <c r="D49" s="77">
        <v>66202</v>
      </c>
      <c r="E49" s="77" t="s">
        <v>213</v>
      </c>
      <c r="F49" s="77" t="s">
        <v>1667</v>
      </c>
      <c r="G49" s="38"/>
      <c r="H49" s="38"/>
      <c r="I49" s="38" t="s">
        <v>447</v>
      </c>
      <c r="J49" s="38">
        <v>98102090</v>
      </c>
      <c r="K49" s="38">
        <v>98168291</v>
      </c>
      <c r="L49" s="38">
        <v>66202</v>
      </c>
      <c r="M49" s="38" t="s">
        <v>213</v>
      </c>
      <c r="N49" s="38" t="s">
        <v>1667</v>
      </c>
    </row>
    <row r="50" spans="1:14" ht="15.75" customHeight="1">
      <c r="A50" s="77" t="s">
        <v>452</v>
      </c>
      <c r="B50" s="77">
        <v>82463900</v>
      </c>
      <c r="C50" s="77">
        <v>82478595</v>
      </c>
      <c r="D50" s="77">
        <v>14696</v>
      </c>
      <c r="E50" s="77" t="s">
        <v>213</v>
      </c>
      <c r="F50" s="77" t="s">
        <v>1667</v>
      </c>
      <c r="G50" s="38"/>
      <c r="H50" s="38"/>
      <c r="I50" s="38" t="s">
        <v>452</v>
      </c>
      <c r="J50" s="38">
        <v>82463900</v>
      </c>
      <c r="K50" s="38">
        <v>82478595</v>
      </c>
      <c r="L50" s="38">
        <v>14696</v>
      </c>
      <c r="M50" s="38" t="s">
        <v>213</v>
      </c>
      <c r="N50" s="38" t="s">
        <v>1667</v>
      </c>
    </row>
    <row r="51" spans="1:14" ht="15.75" customHeight="1">
      <c r="A51" s="77" t="s">
        <v>453</v>
      </c>
      <c r="B51" s="77">
        <v>55081252</v>
      </c>
      <c r="C51" s="77">
        <v>55135501</v>
      </c>
      <c r="D51" s="77">
        <v>54250</v>
      </c>
      <c r="E51" s="77" t="s">
        <v>213</v>
      </c>
      <c r="F51" s="77" t="s">
        <v>1667</v>
      </c>
      <c r="G51" s="38"/>
      <c r="H51" s="38"/>
      <c r="I51" s="38" t="s">
        <v>453</v>
      </c>
      <c r="J51" s="38">
        <v>55081252</v>
      </c>
      <c r="K51" s="38">
        <v>55135501</v>
      </c>
      <c r="L51" s="38">
        <v>54250</v>
      </c>
      <c r="M51" s="38" t="s">
        <v>213</v>
      </c>
      <c r="N51" s="38" t="s">
        <v>1667</v>
      </c>
    </row>
    <row r="52" spans="1:14" ht="15.75" customHeight="1">
      <c r="A52" s="77" t="s">
        <v>454</v>
      </c>
      <c r="B52" s="77">
        <v>12841221</v>
      </c>
      <c r="C52" s="77">
        <v>12906443</v>
      </c>
      <c r="D52" s="77">
        <v>65223</v>
      </c>
      <c r="E52" s="77" t="s">
        <v>213</v>
      </c>
      <c r="F52" s="77" t="s">
        <v>1667</v>
      </c>
      <c r="G52" s="38"/>
      <c r="H52" s="38"/>
      <c r="I52" s="38" t="s">
        <v>454</v>
      </c>
      <c r="J52" s="38">
        <v>12841221</v>
      </c>
      <c r="K52" s="38">
        <v>12906443</v>
      </c>
      <c r="L52" s="38">
        <v>65223</v>
      </c>
      <c r="M52" s="38" t="s">
        <v>213</v>
      </c>
      <c r="N52" s="38" t="s">
        <v>1667</v>
      </c>
    </row>
    <row r="53" spans="1:14" ht="15.75" customHeight="1">
      <c r="A53" s="77" t="s">
        <v>456</v>
      </c>
      <c r="B53" s="77">
        <v>8784725</v>
      </c>
      <c r="C53" s="77">
        <v>8796225</v>
      </c>
      <c r="D53" s="77">
        <v>11501</v>
      </c>
      <c r="E53" s="77" t="s">
        <v>213</v>
      </c>
      <c r="F53" s="77" t="s">
        <v>1667</v>
      </c>
      <c r="G53" s="38"/>
      <c r="H53" s="38"/>
      <c r="I53" s="38" t="s">
        <v>456</v>
      </c>
      <c r="J53" s="38">
        <v>8784725</v>
      </c>
      <c r="K53" s="38">
        <v>8796225</v>
      </c>
      <c r="L53" s="38">
        <v>11501</v>
      </c>
      <c r="M53" s="38" t="s">
        <v>213</v>
      </c>
      <c r="N53" s="38" t="s">
        <v>1667</v>
      </c>
    </row>
    <row r="54" spans="1:14" ht="15.75" customHeight="1">
      <c r="A54" s="77" t="s">
        <v>456</v>
      </c>
      <c r="B54" s="77">
        <v>75382444</v>
      </c>
      <c r="C54" s="77">
        <v>75438603</v>
      </c>
      <c r="D54" s="77">
        <v>56160</v>
      </c>
      <c r="E54" s="77" t="s">
        <v>213</v>
      </c>
      <c r="F54" s="77" t="s">
        <v>1667</v>
      </c>
      <c r="G54" s="38"/>
      <c r="H54" s="38"/>
      <c r="I54" s="38" t="s">
        <v>456</v>
      </c>
      <c r="J54" s="38">
        <v>75382444</v>
      </c>
      <c r="K54" s="38">
        <v>75438603</v>
      </c>
      <c r="L54" s="38">
        <v>56160</v>
      </c>
      <c r="M54" s="38" t="s">
        <v>213</v>
      </c>
      <c r="N54" s="38" t="s">
        <v>1667</v>
      </c>
    </row>
    <row r="55" spans="1:14" ht="15.75" customHeight="1">
      <c r="A55" s="77" t="s">
        <v>457</v>
      </c>
      <c r="B55" s="77">
        <v>8894998</v>
      </c>
      <c r="C55" s="77">
        <v>8896583</v>
      </c>
      <c r="D55" s="77">
        <v>1586</v>
      </c>
      <c r="E55" s="77" t="s">
        <v>243</v>
      </c>
      <c r="F55" s="77" t="s">
        <v>1667</v>
      </c>
      <c r="G55" s="38"/>
      <c r="H55" s="38"/>
      <c r="I55" s="38" t="s">
        <v>457</v>
      </c>
      <c r="J55" s="38">
        <v>8894998</v>
      </c>
      <c r="K55" s="38">
        <v>8896583</v>
      </c>
      <c r="L55" s="38">
        <v>1586</v>
      </c>
      <c r="M55" s="38" t="s">
        <v>243</v>
      </c>
      <c r="N55" s="38" t="s">
        <v>1667</v>
      </c>
    </row>
    <row r="56" spans="1:14" ht="15.75" customHeight="1"/>
    <row r="57" spans="1:14" ht="15.75" customHeight="1"/>
    <row r="58" spans="1:14" ht="15.75" customHeight="1"/>
    <row r="59" spans="1:14" ht="15.75" customHeight="1"/>
    <row r="60" spans="1:14" ht="15.75" customHeight="1"/>
    <row r="61" spans="1:14" ht="15.75" customHeight="1"/>
    <row r="62" spans="1:14" ht="15.75" customHeight="1"/>
    <row r="63" spans="1:14" ht="15.75" customHeight="1"/>
    <row r="64" spans="1: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3" footer="0.3"/>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6"/>
  <sheetViews>
    <sheetView workbookViewId="0"/>
  </sheetViews>
  <sheetFormatPr defaultColWidth="11.125" defaultRowHeight="15" customHeight="1"/>
  <cols>
    <col min="1" max="1" width="17" customWidth="1"/>
  </cols>
  <sheetData>
    <row r="1" spans="1:4" ht="15" customHeight="1">
      <c r="A1" s="46" t="s">
        <v>7669</v>
      </c>
    </row>
    <row r="3" spans="1:4" ht="15" customHeight="1">
      <c r="A3" s="42"/>
      <c r="B3" s="43" t="s">
        <v>21</v>
      </c>
      <c r="C3" s="43" t="s">
        <v>26</v>
      </c>
      <c r="D3" s="43" t="s">
        <v>42</v>
      </c>
    </row>
    <row r="4" spans="1:4" ht="15" customHeight="1">
      <c r="A4" s="44" t="s">
        <v>172</v>
      </c>
      <c r="B4" s="44">
        <v>3905</v>
      </c>
      <c r="C4" s="44">
        <v>4326</v>
      </c>
      <c r="D4" s="44">
        <v>4570</v>
      </c>
    </row>
    <row r="5" spans="1:4" ht="15" customHeight="1">
      <c r="A5" s="45" t="s">
        <v>144</v>
      </c>
      <c r="B5" s="45">
        <v>3732</v>
      </c>
      <c r="C5" s="45">
        <v>4107</v>
      </c>
      <c r="D5" s="45">
        <v>4317</v>
      </c>
    </row>
    <row r="6" spans="1:4" ht="15" customHeight="1">
      <c r="A6" s="43" t="s">
        <v>173</v>
      </c>
      <c r="B6" s="43" t="s">
        <v>174</v>
      </c>
      <c r="C6" s="43" t="s">
        <v>175</v>
      </c>
      <c r="D6" s="43" t="s">
        <v>176</v>
      </c>
    </row>
  </sheetData>
  <pageMargins left="0.7" right="0.7" top="0.75" bottom="0.75" header="0.3" footer="0.3"/>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9"/>
  <sheetViews>
    <sheetView workbookViewId="0">
      <selection activeCell="Q45" sqref="Q45"/>
    </sheetView>
  </sheetViews>
  <sheetFormatPr defaultColWidth="11.125" defaultRowHeight="15" customHeight="1"/>
  <sheetData>
    <row r="1" spans="1:5" ht="15" customHeight="1">
      <c r="A1" s="28" t="s">
        <v>7670</v>
      </c>
      <c r="B1" s="19"/>
      <c r="C1" s="19"/>
      <c r="D1" s="19"/>
      <c r="E1" s="19"/>
    </row>
    <row r="2" spans="1:5" ht="15" customHeight="1">
      <c r="A2" s="20" t="s">
        <v>31</v>
      </c>
      <c r="B2" s="21" t="s">
        <v>177</v>
      </c>
      <c r="C2" s="21" t="s">
        <v>178</v>
      </c>
      <c r="D2" s="21" t="s">
        <v>179</v>
      </c>
      <c r="E2" s="19"/>
    </row>
    <row r="3" spans="1:5" ht="15" customHeight="1">
      <c r="A3" s="22" t="s">
        <v>180</v>
      </c>
      <c r="B3" s="32">
        <v>1943</v>
      </c>
      <c r="C3" s="32">
        <v>1310</v>
      </c>
      <c r="D3" s="23">
        <v>322</v>
      </c>
      <c r="E3" s="19"/>
    </row>
    <row r="4" spans="1:5" ht="15" customHeight="1">
      <c r="A4" s="20" t="s">
        <v>181</v>
      </c>
      <c r="B4" s="47">
        <v>1910</v>
      </c>
      <c r="C4" s="47">
        <v>1308</v>
      </c>
      <c r="D4" s="21">
        <v>358</v>
      </c>
      <c r="E4" s="19"/>
    </row>
    <row r="5" spans="1:5" ht="15" customHeight="1">
      <c r="A5" s="19"/>
      <c r="B5" s="19"/>
      <c r="C5" s="19"/>
      <c r="D5" s="19"/>
      <c r="E5" s="19"/>
    </row>
    <row r="6" spans="1:5" ht="15" customHeight="1">
      <c r="A6" s="19"/>
      <c r="B6" s="19"/>
      <c r="C6" s="19"/>
      <c r="D6" s="19"/>
      <c r="E6" s="19"/>
    </row>
    <row r="9" spans="1:5" ht="15" customHeight="1">
      <c r="A9" s="256"/>
      <c r="B9" s="247"/>
      <c r="C9" s="247"/>
      <c r="D9" s="247"/>
    </row>
  </sheetData>
  <mergeCells count="1">
    <mergeCell ref="A9:D9"/>
  </mergeCells>
  <pageMargins left="0.7" right="0.7" top="0.75" bottom="0.75" header="0.3" footer="0.3"/>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9"/>
  <sheetViews>
    <sheetView workbookViewId="0"/>
  </sheetViews>
  <sheetFormatPr defaultColWidth="11.125" defaultRowHeight="15" customHeight="1"/>
  <cols>
    <col min="1" max="1" width="13.125" customWidth="1"/>
  </cols>
  <sheetData>
    <row r="1" spans="1:26" ht="15" customHeight="1">
      <c r="A1" s="14" t="s">
        <v>7671</v>
      </c>
      <c r="B1" s="15"/>
      <c r="C1" s="15"/>
      <c r="D1" s="15"/>
      <c r="E1" s="15"/>
      <c r="F1" s="15"/>
      <c r="G1" s="15"/>
      <c r="H1" s="15"/>
      <c r="I1" s="15"/>
      <c r="J1" s="15"/>
      <c r="K1" s="15"/>
      <c r="L1" s="15"/>
      <c r="M1" s="15"/>
      <c r="N1" s="15"/>
      <c r="O1" s="15"/>
      <c r="P1" s="15"/>
      <c r="Q1" s="15"/>
      <c r="R1" s="15"/>
      <c r="S1" s="15"/>
      <c r="T1" s="15"/>
      <c r="U1" s="15"/>
      <c r="V1" s="15"/>
      <c r="W1" s="15"/>
      <c r="X1" s="15"/>
      <c r="Y1" s="15"/>
      <c r="Z1" s="15"/>
    </row>
    <row r="2" spans="1:26" ht="15" customHeight="1">
      <c r="A2" s="257" t="s">
        <v>153</v>
      </c>
      <c r="B2" s="258"/>
      <c r="C2" s="258"/>
      <c r="D2" s="258"/>
      <c r="E2" s="258"/>
      <c r="F2" s="258"/>
      <c r="G2" s="259"/>
      <c r="H2" s="15"/>
      <c r="I2" s="15"/>
      <c r="J2" s="15"/>
      <c r="K2" s="15"/>
      <c r="L2" s="15"/>
      <c r="M2" s="15"/>
      <c r="N2" s="15"/>
      <c r="O2" s="15"/>
      <c r="P2" s="15"/>
      <c r="Q2" s="15"/>
      <c r="R2" s="15"/>
      <c r="S2" s="15"/>
      <c r="T2" s="15"/>
      <c r="U2" s="15"/>
      <c r="V2" s="15"/>
      <c r="W2" s="15"/>
      <c r="X2" s="15"/>
      <c r="Y2" s="15"/>
      <c r="Z2" s="15"/>
    </row>
    <row r="3" spans="1:26" ht="15" customHeight="1">
      <c r="A3" s="48" t="s">
        <v>182</v>
      </c>
      <c r="B3" s="257" t="s">
        <v>21</v>
      </c>
      <c r="C3" s="259"/>
      <c r="D3" s="257" t="s">
        <v>26</v>
      </c>
      <c r="E3" s="259"/>
      <c r="F3" s="257" t="s">
        <v>42</v>
      </c>
      <c r="G3" s="259"/>
      <c r="H3" s="15"/>
      <c r="I3" s="15"/>
      <c r="J3" s="15"/>
      <c r="K3" s="15"/>
      <c r="L3" s="15"/>
      <c r="M3" s="15"/>
      <c r="N3" s="15"/>
      <c r="O3" s="15"/>
      <c r="P3" s="15"/>
      <c r="Q3" s="15"/>
      <c r="R3" s="15"/>
      <c r="S3" s="15"/>
      <c r="T3" s="15"/>
      <c r="U3" s="15"/>
      <c r="V3" s="15"/>
      <c r="W3" s="15"/>
      <c r="X3" s="15"/>
      <c r="Y3" s="15"/>
      <c r="Z3" s="15"/>
    </row>
    <row r="4" spans="1:26" ht="15" customHeight="1">
      <c r="A4" s="48" t="s">
        <v>125</v>
      </c>
      <c r="B4" s="48">
        <v>5031</v>
      </c>
      <c r="C4" s="48">
        <v>2279994</v>
      </c>
      <c r="D4" s="48">
        <v>5369</v>
      </c>
      <c r="E4" s="48">
        <v>2263365</v>
      </c>
      <c r="F4" s="48">
        <v>6295</v>
      </c>
      <c r="G4" s="48">
        <v>2507307</v>
      </c>
      <c r="H4" s="15"/>
      <c r="I4" s="15"/>
      <c r="J4" s="15"/>
      <c r="K4" s="15"/>
      <c r="L4" s="15"/>
      <c r="M4" s="15"/>
      <c r="N4" s="15"/>
      <c r="O4" s="15"/>
      <c r="P4" s="15"/>
      <c r="Q4" s="15"/>
      <c r="R4" s="15"/>
      <c r="S4" s="15"/>
      <c r="T4" s="15"/>
      <c r="U4" s="15"/>
      <c r="V4" s="15"/>
      <c r="W4" s="15"/>
      <c r="X4" s="15"/>
      <c r="Y4" s="15"/>
      <c r="Z4" s="15"/>
    </row>
    <row r="5" spans="1:26" ht="15" customHeight="1">
      <c r="A5" s="48" t="s">
        <v>183</v>
      </c>
      <c r="B5" s="48">
        <v>332</v>
      </c>
      <c r="C5" s="48">
        <v>134947</v>
      </c>
      <c r="D5" s="48">
        <v>369</v>
      </c>
      <c r="E5" s="48">
        <v>146657</v>
      </c>
      <c r="F5" s="48">
        <v>418</v>
      </c>
      <c r="G5" s="48">
        <v>99002</v>
      </c>
      <c r="H5" s="15"/>
      <c r="I5" s="15"/>
      <c r="J5" s="15"/>
      <c r="K5" s="15"/>
      <c r="L5" s="15"/>
      <c r="M5" s="15"/>
      <c r="N5" s="15"/>
      <c r="O5" s="15"/>
      <c r="P5" s="15"/>
      <c r="Q5" s="15"/>
      <c r="R5" s="15"/>
      <c r="S5" s="15"/>
      <c r="T5" s="15"/>
      <c r="U5" s="15"/>
      <c r="V5" s="15"/>
      <c r="W5" s="15"/>
      <c r="X5" s="15"/>
      <c r="Y5" s="15"/>
      <c r="Z5" s="15"/>
    </row>
    <row r="6" spans="1:26" ht="15" customHeight="1">
      <c r="A6" s="48" t="s">
        <v>184</v>
      </c>
      <c r="B6" s="48">
        <v>3895</v>
      </c>
      <c r="C6" s="48">
        <v>619626</v>
      </c>
      <c r="D6" s="48">
        <v>4146</v>
      </c>
      <c r="E6" s="48">
        <v>627625</v>
      </c>
      <c r="F6" s="48">
        <v>4857</v>
      </c>
      <c r="G6" s="48">
        <v>706580</v>
      </c>
      <c r="H6" s="15"/>
      <c r="I6" s="15"/>
      <c r="J6" s="15"/>
      <c r="K6" s="15"/>
      <c r="L6" s="15"/>
      <c r="M6" s="15"/>
      <c r="N6" s="15"/>
      <c r="O6" s="15"/>
      <c r="P6" s="15"/>
      <c r="Q6" s="15"/>
      <c r="R6" s="15"/>
      <c r="S6" s="15"/>
      <c r="T6" s="15"/>
      <c r="U6" s="15"/>
      <c r="V6" s="15"/>
      <c r="W6" s="15"/>
      <c r="X6" s="15"/>
      <c r="Y6" s="15"/>
      <c r="Z6" s="15"/>
    </row>
    <row r="7" spans="1:26" ht="15" customHeight="1">
      <c r="A7" s="48" t="s">
        <v>185</v>
      </c>
      <c r="B7" s="48">
        <v>321</v>
      </c>
      <c r="C7" s="48">
        <v>1103354</v>
      </c>
      <c r="D7" s="48">
        <v>377</v>
      </c>
      <c r="E7" s="48">
        <v>966232</v>
      </c>
      <c r="F7" s="48">
        <v>398</v>
      </c>
      <c r="G7" s="48">
        <v>1038305</v>
      </c>
      <c r="H7" s="15"/>
      <c r="I7" s="15"/>
      <c r="J7" s="15"/>
      <c r="K7" s="15"/>
      <c r="L7" s="15"/>
      <c r="M7" s="15"/>
      <c r="N7" s="15"/>
      <c r="O7" s="15"/>
      <c r="P7" s="15"/>
      <c r="Q7" s="15"/>
      <c r="R7" s="15"/>
      <c r="S7" s="15"/>
      <c r="T7" s="15"/>
      <c r="U7" s="15"/>
      <c r="V7" s="15"/>
      <c r="W7" s="15"/>
      <c r="X7" s="15"/>
      <c r="Y7" s="15"/>
      <c r="Z7" s="15"/>
    </row>
    <row r="8" spans="1:26" ht="15" customHeight="1">
      <c r="A8" s="48" t="s">
        <v>186</v>
      </c>
      <c r="B8" s="48">
        <v>362</v>
      </c>
      <c r="C8" s="48">
        <v>133472</v>
      </c>
      <c r="D8" s="48">
        <v>380</v>
      </c>
      <c r="E8" s="48">
        <v>152247</v>
      </c>
      <c r="F8" s="48">
        <v>456</v>
      </c>
      <c r="G8" s="48">
        <v>179793</v>
      </c>
      <c r="H8" s="15"/>
      <c r="I8" s="15"/>
      <c r="J8" s="15"/>
      <c r="K8" s="15"/>
      <c r="L8" s="15"/>
      <c r="M8" s="15"/>
      <c r="N8" s="15"/>
      <c r="O8" s="15"/>
      <c r="P8" s="15"/>
      <c r="Q8" s="15"/>
      <c r="R8" s="15"/>
      <c r="S8" s="15"/>
      <c r="T8" s="15"/>
      <c r="U8" s="15"/>
      <c r="V8" s="15"/>
      <c r="W8" s="15"/>
      <c r="X8" s="15"/>
      <c r="Y8" s="15"/>
      <c r="Z8" s="15"/>
    </row>
    <row r="9" spans="1:26" ht="15" customHeight="1">
      <c r="A9" s="48" t="s">
        <v>187</v>
      </c>
      <c r="B9" s="48">
        <v>44</v>
      </c>
      <c r="C9" s="48">
        <v>209969</v>
      </c>
      <c r="D9" s="48">
        <v>49</v>
      </c>
      <c r="E9" s="48">
        <v>82194</v>
      </c>
      <c r="F9" s="48">
        <v>57</v>
      </c>
      <c r="G9" s="48">
        <v>232523</v>
      </c>
      <c r="H9" s="15"/>
      <c r="I9" s="15"/>
      <c r="J9" s="15"/>
      <c r="K9" s="15"/>
      <c r="L9" s="15"/>
      <c r="M9" s="15"/>
      <c r="N9" s="15"/>
      <c r="O9" s="15"/>
      <c r="P9" s="15"/>
      <c r="Q9" s="15"/>
      <c r="R9" s="15"/>
      <c r="S9" s="15"/>
      <c r="T9" s="15"/>
      <c r="U9" s="15"/>
      <c r="V9" s="15"/>
      <c r="W9" s="15"/>
      <c r="X9" s="15"/>
      <c r="Y9" s="15"/>
      <c r="Z9" s="15"/>
    </row>
    <row r="10" spans="1:26" ht="15" customHeight="1">
      <c r="A10" s="257" t="s">
        <v>152</v>
      </c>
      <c r="B10" s="258"/>
      <c r="C10" s="258"/>
      <c r="D10" s="258"/>
      <c r="E10" s="258"/>
      <c r="F10" s="258"/>
      <c r="G10" s="259"/>
      <c r="H10" s="15"/>
      <c r="I10" s="15"/>
      <c r="J10" s="15"/>
      <c r="K10" s="15"/>
      <c r="L10" s="15"/>
      <c r="M10" s="15"/>
      <c r="N10" s="15"/>
      <c r="O10" s="15"/>
      <c r="P10" s="15"/>
      <c r="Q10" s="15"/>
      <c r="R10" s="15"/>
      <c r="S10" s="15"/>
      <c r="T10" s="15"/>
      <c r="U10" s="15"/>
      <c r="V10" s="15"/>
      <c r="W10" s="15"/>
      <c r="X10" s="15"/>
      <c r="Y10" s="15"/>
      <c r="Z10" s="15"/>
    </row>
    <row r="11" spans="1:26" ht="15" customHeight="1">
      <c r="A11" s="49" t="s">
        <v>182</v>
      </c>
      <c r="B11" s="260" t="s">
        <v>21</v>
      </c>
      <c r="C11" s="261"/>
      <c r="D11" s="50" t="s">
        <v>26</v>
      </c>
      <c r="E11" s="51"/>
      <c r="F11" s="260" t="s">
        <v>42</v>
      </c>
      <c r="G11" s="261"/>
      <c r="H11" s="15"/>
      <c r="I11" s="15"/>
      <c r="J11" s="15"/>
      <c r="K11" s="15"/>
      <c r="L11" s="15"/>
      <c r="M11" s="15"/>
      <c r="N11" s="15"/>
      <c r="O11" s="15"/>
      <c r="P11" s="15"/>
      <c r="Q11" s="15"/>
      <c r="R11" s="15"/>
      <c r="S11" s="15"/>
      <c r="T11" s="15"/>
      <c r="U11" s="15"/>
      <c r="V11" s="15"/>
      <c r="W11" s="15"/>
      <c r="X11" s="15"/>
      <c r="Y11" s="15"/>
      <c r="Z11" s="15"/>
    </row>
    <row r="12" spans="1:26" ht="15" customHeight="1">
      <c r="A12" s="52" t="s">
        <v>125</v>
      </c>
      <c r="B12" s="52">
        <v>12546</v>
      </c>
      <c r="C12" s="52">
        <v>6552500</v>
      </c>
      <c r="D12" s="52">
        <v>13317</v>
      </c>
      <c r="E12" s="52">
        <v>7177450</v>
      </c>
      <c r="F12" s="52">
        <v>14100</v>
      </c>
      <c r="G12" s="52">
        <v>7134321</v>
      </c>
      <c r="H12" s="15"/>
      <c r="I12" s="15"/>
      <c r="J12" s="15"/>
      <c r="K12" s="15"/>
      <c r="L12" s="15"/>
      <c r="M12" s="15"/>
      <c r="N12" s="15"/>
      <c r="O12" s="15"/>
      <c r="P12" s="15"/>
      <c r="Q12" s="15"/>
      <c r="R12" s="15"/>
      <c r="S12" s="15"/>
      <c r="T12" s="15"/>
      <c r="U12" s="15"/>
      <c r="V12" s="15"/>
      <c r="W12" s="15"/>
      <c r="X12" s="15"/>
      <c r="Y12" s="15"/>
      <c r="Z12" s="15"/>
    </row>
    <row r="13" spans="1:26" ht="15" customHeight="1">
      <c r="A13" s="48" t="s">
        <v>183</v>
      </c>
      <c r="B13" s="48">
        <v>595</v>
      </c>
      <c r="C13" s="48">
        <v>178954</v>
      </c>
      <c r="D13" s="48">
        <v>626</v>
      </c>
      <c r="E13" s="48">
        <v>224451</v>
      </c>
      <c r="F13" s="48">
        <v>631</v>
      </c>
      <c r="G13" s="48">
        <v>174829</v>
      </c>
      <c r="H13" s="15"/>
      <c r="I13" s="15"/>
      <c r="J13" s="15"/>
      <c r="K13" s="15"/>
      <c r="L13" s="15"/>
      <c r="M13" s="15"/>
      <c r="N13" s="15"/>
      <c r="O13" s="15"/>
      <c r="P13" s="15"/>
      <c r="Q13" s="15"/>
      <c r="R13" s="15"/>
      <c r="S13" s="15"/>
      <c r="T13" s="15"/>
      <c r="U13" s="15"/>
      <c r="V13" s="15"/>
      <c r="W13" s="15"/>
      <c r="X13" s="15"/>
      <c r="Y13" s="15"/>
      <c r="Z13" s="15"/>
    </row>
    <row r="14" spans="1:26" ht="15" customHeight="1">
      <c r="A14" s="48" t="s">
        <v>184</v>
      </c>
      <c r="B14" s="48">
        <v>9380</v>
      </c>
      <c r="C14" s="48">
        <v>2679382</v>
      </c>
      <c r="D14" s="48">
        <v>9988</v>
      </c>
      <c r="E14" s="48">
        <v>2918033</v>
      </c>
      <c r="F14" s="48">
        <v>10378</v>
      </c>
      <c r="G14" s="48">
        <v>2717769</v>
      </c>
      <c r="H14" s="15"/>
      <c r="I14" s="15"/>
      <c r="J14" s="15"/>
      <c r="K14" s="15"/>
      <c r="L14" s="15"/>
      <c r="M14" s="15"/>
      <c r="N14" s="15"/>
      <c r="O14" s="15"/>
      <c r="P14" s="15"/>
      <c r="Q14" s="15"/>
      <c r="R14" s="15"/>
      <c r="S14" s="15"/>
      <c r="T14" s="15"/>
      <c r="U14" s="15"/>
      <c r="V14" s="15"/>
      <c r="W14" s="15"/>
      <c r="X14" s="15"/>
      <c r="Y14" s="15"/>
      <c r="Z14" s="15"/>
    </row>
    <row r="15" spans="1:26" ht="15" customHeight="1">
      <c r="A15" s="48" t="s">
        <v>185</v>
      </c>
      <c r="B15" s="48">
        <v>1179</v>
      </c>
      <c r="C15" s="48">
        <v>1921963</v>
      </c>
      <c r="D15" s="48">
        <v>1271</v>
      </c>
      <c r="E15" s="48">
        <v>2262699</v>
      </c>
      <c r="F15" s="48">
        <v>1439</v>
      </c>
      <c r="G15" s="48">
        <v>2205219</v>
      </c>
      <c r="H15" s="15"/>
      <c r="I15" s="15"/>
      <c r="J15" s="15"/>
      <c r="K15" s="15"/>
      <c r="L15" s="15"/>
      <c r="M15" s="15"/>
      <c r="N15" s="15"/>
      <c r="O15" s="15"/>
      <c r="P15" s="15"/>
      <c r="Q15" s="15"/>
      <c r="R15" s="15"/>
      <c r="S15" s="15"/>
      <c r="T15" s="15"/>
      <c r="U15" s="15"/>
      <c r="V15" s="15"/>
      <c r="W15" s="15"/>
      <c r="X15" s="15"/>
      <c r="Y15" s="15"/>
      <c r="Z15" s="15"/>
    </row>
    <row r="16" spans="1:26" ht="15" customHeight="1">
      <c r="A16" s="48" t="s">
        <v>186</v>
      </c>
      <c r="B16" s="48">
        <v>737</v>
      </c>
      <c r="C16" s="48">
        <v>347496</v>
      </c>
      <c r="D16" s="48">
        <v>777</v>
      </c>
      <c r="E16" s="48">
        <v>324676</v>
      </c>
      <c r="F16" s="48">
        <v>847</v>
      </c>
      <c r="G16" s="48">
        <v>342920</v>
      </c>
      <c r="H16" s="15"/>
      <c r="I16" s="15"/>
      <c r="J16" s="15"/>
      <c r="K16" s="15"/>
      <c r="L16" s="15"/>
      <c r="M16" s="15"/>
      <c r="N16" s="15"/>
      <c r="O16" s="15"/>
      <c r="P16" s="15"/>
      <c r="Q16" s="15"/>
      <c r="R16" s="15"/>
      <c r="S16" s="15"/>
      <c r="T16" s="15"/>
      <c r="U16" s="15"/>
      <c r="V16" s="15"/>
      <c r="W16" s="15"/>
      <c r="X16" s="15"/>
      <c r="Y16" s="15"/>
      <c r="Z16" s="15"/>
    </row>
    <row r="17" spans="1:26" ht="15" customHeight="1">
      <c r="A17" s="48" t="s">
        <v>187</v>
      </c>
      <c r="B17" s="48">
        <v>57</v>
      </c>
      <c r="C17" s="48">
        <v>71471</v>
      </c>
      <c r="D17" s="48">
        <v>49</v>
      </c>
      <c r="E17" s="48">
        <v>54006</v>
      </c>
      <c r="F17" s="48">
        <v>53</v>
      </c>
      <c r="G17" s="48">
        <v>72642</v>
      </c>
      <c r="H17" s="15"/>
      <c r="I17" s="15"/>
      <c r="J17" s="15"/>
      <c r="K17" s="15"/>
      <c r="L17" s="15"/>
      <c r="M17" s="15"/>
      <c r="N17" s="15"/>
      <c r="O17" s="15"/>
      <c r="P17" s="15"/>
      <c r="Q17" s="15"/>
      <c r="R17" s="15"/>
      <c r="S17" s="15"/>
      <c r="T17" s="15"/>
      <c r="U17" s="15"/>
      <c r="V17" s="15"/>
      <c r="W17" s="15"/>
      <c r="X17" s="15"/>
      <c r="Y17" s="15"/>
      <c r="Z17" s="15"/>
    </row>
    <row r="18" spans="1:26" ht="15" customHeight="1">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row>
    <row r="19" spans="1:26" ht="15" customHeight="1">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row>
  </sheetData>
  <mergeCells count="7">
    <mergeCell ref="A2:G2"/>
    <mergeCell ref="A10:G10"/>
    <mergeCell ref="B11:C11"/>
    <mergeCell ref="F11:G11"/>
    <mergeCell ref="F3:G3"/>
    <mergeCell ref="D3:E3"/>
    <mergeCell ref="B3:C3"/>
  </mergeCells>
  <pageMargins left="0.7" right="0.7" top="0.75" bottom="0.75" header="0.3" footer="0.3"/>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21"/>
  <sheetViews>
    <sheetView workbookViewId="0"/>
  </sheetViews>
  <sheetFormatPr defaultColWidth="11.125" defaultRowHeight="15" customHeight="1"/>
  <cols>
    <col min="1" max="1" width="10.375" customWidth="1"/>
    <col min="2" max="2" width="14.875" customWidth="1"/>
    <col min="3" max="3" width="16.125" customWidth="1"/>
    <col min="4" max="4" width="14.625" customWidth="1"/>
    <col min="5" max="15" width="10.375" customWidth="1"/>
    <col min="16" max="26" width="11.125" customWidth="1"/>
  </cols>
  <sheetData>
    <row r="1" spans="1:6" ht="15.75" customHeight="1">
      <c r="A1" s="60" t="s">
        <v>7672</v>
      </c>
      <c r="B1" s="1"/>
      <c r="C1" s="1"/>
      <c r="D1" s="1"/>
      <c r="E1" s="1"/>
      <c r="F1" s="1"/>
    </row>
    <row r="2" spans="1:6" ht="15.75" customHeight="1">
      <c r="A2" s="248"/>
      <c r="B2" s="248" t="s">
        <v>117</v>
      </c>
      <c r="C2" s="248" t="s">
        <v>195</v>
      </c>
      <c r="D2" s="248" t="s">
        <v>196</v>
      </c>
      <c r="E2" s="248" t="s">
        <v>124</v>
      </c>
      <c r="F2" s="1"/>
    </row>
    <row r="3" spans="1:6" ht="15.75" customHeight="1">
      <c r="A3" s="247"/>
      <c r="B3" s="247"/>
      <c r="C3" s="247"/>
      <c r="D3" s="247"/>
      <c r="E3" s="247"/>
      <c r="F3" s="1"/>
    </row>
    <row r="4" spans="1:6" ht="15.75" customHeight="1">
      <c r="A4" s="9" t="s">
        <v>197</v>
      </c>
      <c r="B4" s="9" t="s">
        <v>198</v>
      </c>
      <c r="C4" s="9" t="s">
        <v>199</v>
      </c>
      <c r="D4" s="9" t="s">
        <v>200</v>
      </c>
      <c r="E4" s="9" t="s">
        <v>201</v>
      </c>
      <c r="F4" s="1"/>
    </row>
    <row r="5" spans="1:6" ht="15.75" customHeight="1">
      <c r="A5" s="9" t="s">
        <v>202</v>
      </c>
      <c r="B5" s="9" t="s">
        <v>203</v>
      </c>
      <c r="C5" s="9" t="s">
        <v>204</v>
      </c>
      <c r="D5" s="9" t="s">
        <v>205</v>
      </c>
      <c r="E5" s="9" t="s">
        <v>206</v>
      </c>
      <c r="F5" s="1"/>
    </row>
    <row r="6" spans="1:6" ht="15.75" customHeight="1">
      <c r="B6" s="10"/>
      <c r="C6" s="10"/>
      <c r="D6" s="10"/>
    </row>
    <row r="7" spans="1:6" ht="15.75" customHeight="1">
      <c r="A7" s="17" t="s">
        <v>207</v>
      </c>
      <c r="B7" s="10"/>
      <c r="C7" s="10"/>
      <c r="D7" s="10"/>
    </row>
    <row r="8" spans="1:6" ht="15.75" customHeight="1">
      <c r="A8" s="17" t="s">
        <v>208</v>
      </c>
      <c r="B8" s="10"/>
      <c r="C8" s="10"/>
      <c r="D8" s="10"/>
    </row>
    <row r="9" spans="1:6" ht="15.75" customHeight="1">
      <c r="B9" s="10"/>
      <c r="C9" s="10"/>
      <c r="D9" s="10"/>
    </row>
    <row r="10" spans="1:6" ht="15.75" customHeight="1">
      <c r="B10" s="10"/>
      <c r="C10" s="10"/>
      <c r="D10" s="10"/>
    </row>
    <row r="11" spans="1:6" ht="15.75" customHeight="1">
      <c r="B11" s="10"/>
      <c r="C11" s="10"/>
      <c r="D11" s="10"/>
    </row>
    <row r="12" spans="1:6" ht="15.75" customHeight="1">
      <c r="B12" s="10"/>
      <c r="C12" s="10"/>
      <c r="D12" s="10"/>
    </row>
    <row r="13" spans="1:6" ht="15.75" customHeight="1">
      <c r="B13" s="10"/>
      <c r="C13" s="10"/>
      <c r="D13" s="10"/>
    </row>
    <row r="14" spans="1:6" ht="15.75" customHeight="1">
      <c r="B14" s="10"/>
      <c r="C14" s="10"/>
      <c r="D14" s="10"/>
    </row>
    <row r="15" spans="1:6" ht="15.75" customHeight="1">
      <c r="B15" s="10"/>
      <c r="C15" s="10"/>
      <c r="D15" s="10"/>
    </row>
    <row r="16" spans="1:6" ht="15.75" customHeight="1">
      <c r="B16" s="10"/>
      <c r="C16" s="10"/>
      <c r="D16" s="10"/>
    </row>
    <row r="17" spans="2:4" ht="15.75" customHeight="1">
      <c r="B17" s="10"/>
      <c r="C17" s="10"/>
      <c r="D17" s="10"/>
    </row>
    <row r="18" spans="2:4" ht="15.75" customHeight="1">
      <c r="B18" s="10"/>
      <c r="C18" s="10"/>
      <c r="D18" s="10"/>
    </row>
    <row r="19" spans="2:4" ht="15.75" customHeight="1">
      <c r="B19" s="10"/>
      <c r="C19" s="10"/>
      <c r="D19" s="10"/>
    </row>
    <row r="20" spans="2:4" ht="15.75" customHeight="1">
      <c r="B20" s="10"/>
      <c r="C20" s="10"/>
      <c r="D20" s="10"/>
    </row>
    <row r="21" spans="2:4" ht="15.75" customHeight="1">
      <c r="B21" s="10"/>
      <c r="C21" s="10"/>
      <c r="D21" s="10"/>
    </row>
  </sheetData>
  <mergeCells count="5">
    <mergeCell ref="A2:A3"/>
    <mergeCell ref="B2:B3"/>
    <mergeCell ref="C2:C3"/>
    <mergeCell ref="D2:D3"/>
    <mergeCell ref="E2:E3"/>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1.125" defaultRowHeight="15" customHeight="1"/>
  <cols>
    <col min="1" max="4" width="22.125" customWidth="1"/>
    <col min="5" max="14" width="10.375" customWidth="1"/>
    <col min="15" max="26" width="11.125" customWidth="1"/>
  </cols>
  <sheetData>
    <row r="1" spans="1:26" ht="15.75" customHeight="1">
      <c r="A1" s="61" t="s">
        <v>7673</v>
      </c>
      <c r="B1" s="38"/>
      <c r="C1" s="38"/>
      <c r="D1" s="38"/>
      <c r="E1" s="19"/>
      <c r="F1" s="19"/>
      <c r="G1" s="19"/>
      <c r="H1" s="19"/>
      <c r="I1" s="19"/>
      <c r="J1" s="19"/>
      <c r="K1" s="19"/>
      <c r="L1" s="19"/>
      <c r="M1" s="19"/>
      <c r="N1" s="19"/>
      <c r="O1" s="19"/>
      <c r="P1" s="19"/>
      <c r="Q1" s="19"/>
      <c r="R1" s="19"/>
      <c r="S1" s="19"/>
      <c r="T1" s="19"/>
      <c r="U1" s="19"/>
      <c r="V1" s="19"/>
      <c r="W1" s="19"/>
      <c r="X1" s="19"/>
      <c r="Y1" s="19"/>
      <c r="Z1" s="19"/>
    </row>
    <row r="2" spans="1:26" ht="15.75" customHeight="1">
      <c r="A2" s="55" t="s">
        <v>209</v>
      </c>
      <c r="B2" s="55" t="s">
        <v>66</v>
      </c>
      <c r="C2" s="55" t="s">
        <v>210</v>
      </c>
      <c r="D2" s="55" t="s">
        <v>51</v>
      </c>
      <c r="E2" s="19"/>
      <c r="F2" s="19"/>
      <c r="G2" s="19"/>
      <c r="H2" s="19"/>
      <c r="I2" s="19"/>
      <c r="J2" s="19"/>
      <c r="K2" s="19"/>
      <c r="L2" s="19"/>
      <c r="M2" s="19"/>
      <c r="N2" s="19"/>
      <c r="O2" s="19"/>
      <c r="P2" s="19"/>
      <c r="Q2" s="19"/>
      <c r="R2" s="19"/>
      <c r="S2" s="19"/>
      <c r="T2" s="19"/>
      <c r="U2" s="19"/>
      <c r="V2" s="19"/>
      <c r="W2" s="19"/>
      <c r="X2" s="19"/>
      <c r="Y2" s="19"/>
      <c r="Z2" s="19"/>
    </row>
    <row r="3" spans="1:26" ht="15.75" customHeight="1">
      <c r="A3" s="55" t="s">
        <v>211</v>
      </c>
      <c r="B3" s="55" t="s">
        <v>212</v>
      </c>
      <c r="C3" s="55" t="s">
        <v>213</v>
      </c>
      <c r="D3" s="55" t="s">
        <v>214</v>
      </c>
      <c r="E3" s="19"/>
      <c r="F3" s="19"/>
      <c r="G3" s="19"/>
      <c r="H3" s="19"/>
      <c r="I3" s="19"/>
      <c r="J3" s="19"/>
      <c r="K3" s="19"/>
      <c r="L3" s="19"/>
      <c r="M3" s="19"/>
      <c r="N3" s="19"/>
      <c r="O3" s="19"/>
      <c r="P3" s="19"/>
      <c r="Q3" s="19"/>
      <c r="R3" s="19"/>
      <c r="S3" s="19"/>
      <c r="T3" s="19"/>
      <c r="U3" s="19"/>
      <c r="V3" s="19"/>
      <c r="W3" s="19"/>
      <c r="X3" s="19"/>
      <c r="Y3" s="19"/>
      <c r="Z3" s="19"/>
    </row>
    <row r="4" spans="1:26" ht="15.75" customHeight="1">
      <c r="A4" s="55" t="s">
        <v>211</v>
      </c>
      <c r="B4" s="55" t="s">
        <v>215</v>
      </c>
      <c r="C4" s="55" t="s">
        <v>213</v>
      </c>
      <c r="D4" s="55" t="s">
        <v>216</v>
      </c>
      <c r="E4" s="19"/>
      <c r="F4" s="19"/>
      <c r="G4" s="19"/>
      <c r="H4" s="19"/>
      <c r="I4" s="19"/>
      <c r="J4" s="19"/>
      <c r="K4" s="19"/>
      <c r="L4" s="19"/>
      <c r="M4" s="19"/>
      <c r="N4" s="19"/>
      <c r="O4" s="19"/>
      <c r="P4" s="19"/>
      <c r="Q4" s="19"/>
      <c r="R4" s="19"/>
      <c r="S4" s="19"/>
      <c r="T4" s="19"/>
      <c r="U4" s="19"/>
      <c r="V4" s="19"/>
      <c r="W4" s="19"/>
      <c r="X4" s="19"/>
      <c r="Y4" s="19"/>
      <c r="Z4" s="19"/>
    </row>
    <row r="5" spans="1:26" ht="15.75" customHeight="1">
      <c r="A5" s="55" t="s">
        <v>217</v>
      </c>
      <c r="B5" s="55" t="s">
        <v>218</v>
      </c>
      <c r="C5" s="55" t="s">
        <v>213</v>
      </c>
      <c r="D5" s="55" t="s">
        <v>219</v>
      </c>
      <c r="E5" s="19"/>
      <c r="F5" s="19"/>
      <c r="G5" s="19"/>
      <c r="H5" s="19"/>
      <c r="I5" s="19"/>
      <c r="J5" s="19"/>
      <c r="K5" s="19"/>
      <c r="L5" s="19"/>
      <c r="M5" s="19"/>
      <c r="N5" s="19"/>
      <c r="O5" s="19"/>
      <c r="P5" s="19"/>
      <c r="Q5" s="19"/>
      <c r="R5" s="19"/>
      <c r="S5" s="19"/>
      <c r="T5" s="19"/>
      <c r="U5" s="19"/>
      <c r="V5" s="19"/>
      <c r="W5" s="19"/>
      <c r="X5" s="19"/>
      <c r="Y5" s="19"/>
      <c r="Z5" s="19"/>
    </row>
    <row r="6" spans="1:26" ht="15.75" customHeight="1">
      <c r="A6" s="55" t="s">
        <v>217</v>
      </c>
      <c r="B6" s="55" t="s">
        <v>220</v>
      </c>
      <c r="C6" s="55" t="s">
        <v>213</v>
      </c>
      <c r="D6" s="55" t="s">
        <v>221</v>
      </c>
      <c r="E6" s="19"/>
      <c r="F6" s="19"/>
      <c r="G6" s="19"/>
      <c r="H6" s="19"/>
      <c r="I6" s="19"/>
      <c r="J6" s="19"/>
      <c r="K6" s="19"/>
      <c r="L6" s="19"/>
      <c r="M6" s="19"/>
      <c r="N6" s="19"/>
      <c r="O6" s="19"/>
      <c r="P6" s="19"/>
      <c r="Q6" s="19"/>
      <c r="R6" s="19"/>
      <c r="S6" s="19"/>
      <c r="T6" s="19"/>
      <c r="U6" s="19"/>
      <c r="V6" s="19"/>
      <c r="W6" s="19"/>
      <c r="X6" s="19"/>
      <c r="Y6" s="19"/>
      <c r="Z6" s="19"/>
    </row>
    <row r="7" spans="1:26" ht="15.75" customHeight="1">
      <c r="A7" s="55" t="s">
        <v>217</v>
      </c>
      <c r="B7" s="55" t="s">
        <v>227</v>
      </c>
      <c r="C7" s="55" t="s">
        <v>213</v>
      </c>
      <c r="D7" s="55" t="s">
        <v>229</v>
      </c>
      <c r="E7" s="19"/>
      <c r="F7" s="19"/>
      <c r="G7" s="19"/>
      <c r="H7" s="19"/>
      <c r="I7" s="19"/>
      <c r="J7" s="19"/>
      <c r="K7" s="19"/>
      <c r="L7" s="19"/>
      <c r="M7" s="19"/>
      <c r="N7" s="19"/>
      <c r="O7" s="19"/>
      <c r="P7" s="19"/>
      <c r="Q7" s="19"/>
      <c r="R7" s="19"/>
      <c r="S7" s="19"/>
      <c r="T7" s="19"/>
      <c r="U7" s="19"/>
      <c r="V7" s="19"/>
      <c r="W7" s="19"/>
      <c r="X7" s="19"/>
      <c r="Y7" s="19"/>
      <c r="Z7" s="19"/>
    </row>
    <row r="8" spans="1:26" ht="15.75" customHeight="1">
      <c r="A8" s="55" t="s">
        <v>234</v>
      </c>
      <c r="B8" s="55" t="s">
        <v>235</v>
      </c>
      <c r="C8" s="55" t="s">
        <v>213</v>
      </c>
      <c r="D8" s="55" t="s">
        <v>236</v>
      </c>
      <c r="E8" s="19"/>
      <c r="F8" s="19"/>
      <c r="G8" s="19"/>
      <c r="H8" s="19"/>
      <c r="I8" s="19"/>
      <c r="J8" s="19"/>
      <c r="K8" s="19"/>
      <c r="L8" s="19"/>
      <c r="M8" s="19"/>
      <c r="N8" s="19"/>
      <c r="O8" s="19"/>
      <c r="P8" s="19"/>
      <c r="Q8" s="19"/>
      <c r="R8" s="19"/>
      <c r="S8" s="19"/>
      <c r="T8" s="19"/>
      <c r="U8" s="19"/>
      <c r="V8" s="19"/>
      <c r="W8" s="19"/>
      <c r="X8" s="19"/>
      <c r="Y8" s="19"/>
      <c r="Z8" s="19"/>
    </row>
    <row r="9" spans="1:26" ht="15.75" customHeight="1">
      <c r="A9" s="55" t="s">
        <v>234</v>
      </c>
      <c r="B9" s="55" t="s">
        <v>237</v>
      </c>
      <c r="C9" s="55" t="s">
        <v>213</v>
      </c>
      <c r="D9" s="55" t="s">
        <v>238</v>
      </c>
      <c r="E9" s="19"/>
      <c r="F9" s="19"/>
      <c r="G9" s="19"/>
      <c r="H9" s="19"/>
      <c r="I9" s="19"/>
      <c r="J9" s="19"/>
      <c r="K9" s="19"/>
      <c r="L9" s="19"/>
      <c r="M9" s="19"/>
      <c r="N9" s="19"/>
      <c r="O9" s="19"/>
      <c r="P9" s="19"/>
      <c r="Q9" s="19"/>
      <c r="R9" s="19"/>
      <c r="S9" s="19"/>
      <c r="T9" s="19"/>
      <c r="U9" s="19"/>
      <c r="V9" s="19"/>
      <c r="W9" s="19"/>
      <c r="X9" s="19"/>
      <c r="Y9" s="19"/>
      <c r="Z9" s="19"/>
    </row>
    <row r="10" spans="1:26" ht="15.75" customHeight="1">
      <c r="A10" s="55" t="s">
        <v>234</v>
      </c>
      <c r="B10" s="55" t="s">
        <v>242</v>
      </c>
      <c r="C10" s="55" t="s">
        <v>243</v>
      </c>
      <c r="D10" s="55" t="s">
        <v>244</v>
      </c>
      <c r="E10" s="19"/>
      <c r="F10" s="19"/>
      <c r="G10" s="19"/>
      <c r="H10" s="19"/>
      <c r="I10" s="19"/>
      <c r="J10" s="19"/>
      <c r="K10" s="19"/>
      <c r="L10" s="19"/>
      <c r="M10" s="19"/>
      <c r="N10" s="19"/>
      <c r="O10" s="19"/>
      <c r="P10" s="19"/>
      <c r="Q10" s="19"/>
      <c r="R10" s="19"/>
      <c r="S10" s="19"/>
      <c r="T10" s="19"/>
      <c r="U10" s="19"/>
      <c r="V10" s="19"/>
      <c r="W10" s="19"/>
      <c r="X10" s="19"/>
      <c r="Y10" s="19"/>
      <c r="Z10" s="19"/>
    </row>
    <row r="11" spans="1:26" ht="15.75" customHeight="1">
      <c r="A11" s="55" t="s">
        <v>234</v>
      </c>
      <c r="B11" s="55" t="s">
        <v>249</v>
      </c>
      <c r="C11" s="55" t="s">
        <v>213</v>
      </c>
      <c r="D11" s="55" t="s">
        <v>250</v>
      </c>
      <c r="E11" s="19"/>
      <c r="F11" s="19"/>
      <c r="G11" s="19"/>
      <c r="H11" s="19"/>
      <c r="I11" s="19"/>
      <c r="J11" s="19"/>
      <c r="K11" s="19"/>
      <c r="L11" s="19"/>
      <c r="M11" s="19"/>
      <c r="N11" s="19"/>
      <c r="O11" s="19"/>
      <c r="P11" s="19"/>
      <c r="Q11" s="19"/>
      <c r="R11" s="19"/>
      <c r="S11" s="19"/>
      <c r="T11" s="19"/>
      <c r="U11" s="19"/>
      <c r="V11" s="19"/>
      <c r="W11" s="19"/>
      <c r="X11" s="19"/>
      <c r="Y11" s="19"/>
      <c r="Z11" s="19"/>
    </row>
    <row r="12" spans="1:26" ht="15.75" customHeight="1">
      <c r="A12" s="55" t="s">
        <v>234</v>
      </c>
      <c r="B12" s="55" t="s">
        <v>251</v>
      </c>
      <c r="C12" s="55" t="s">
        <v>213</v>
      </c>
      <c r="D12" s="55" t="s">
        <v>252</v>
      </c>
      <c r="E12" s="19"/>
      <c r="F12" s="19"/>
      <c r="G12" s="19"/>
      <c r="H12" s="19"/>
      <c r="I12" s="19"/>
      <c r="J12" s="19"/>
      <c r="K12" s="19"/>
      <c r="L12" s="19"/>
      <c r="M12" s="19"/>
      <c r="N12" s="19"/>
      <c r="O12" s="19"/>
      <c r="P12" s="19"/>
      <c r="Q12" s="19"/>
      <c r="R12" s="19"/>
      <c r="S12" s="19"/>
      <c r="T12" s="19"/>
      <c r="U12" s="19"/>
      <c r="V12" s="19"/>
      <c r="W12" s="19"/>
      <c r="X12" s="19"/>
      <c r="Y12" s="19"/>
      <c r="Z12" s="19"/>
    </row>
    <row r="13" spans="1:26" ht="15.75" customHeight="1">
      <c r="A13" s="55" t="s">
        <v>234</v>
      </c>
      <c r="B13" s="55" t="s">
        <v>253</v>
      </c>
      <c r="C13" s="55" t="s">
        <v>213</v>
      </c>
      <c r="D13" s="55" t="s">
        <v>254</v>
      </c>
      <c r="E13" s="19"/>
      <c r="F13" s="19"/>
      <c r="G13" s="19"/>
      <c r="H13" s="19"/>
      <c r="I13" s="19"/>
      <c r="J13" s="19"/>
      <c r="K13" s="19"/>
      <c r="L13" s="19"/>
      <c r="M13" s="19"/>
      <c r="N13" s="19"/>
      <c r="O13" s="19"/>
      <c r="P13" s="19"/>
      <c r="Q13" s="19"/>
      <c r="R13" s="19"/>
      <c r="S13" s="19"/>
      <c r="T13" s="19"/>
      <c r="U13" s="19"/>
      <c r="V13" s="19"/>
      <c r="W13" s="19"/>
      <c r="X13" s="19"/>
      <c r="Y13" s="19"/>
      <c r="Z13" s="19"/>
    </row>
    <row r="14" spans="1:26" ht="15.75" customHeight="1">
      <c r="A14" s="55" t="s">
        <v>255</v>
      </c>
      <c r="B14" s="55" t="s">
        <v>256</v>
      </c>
      <c r="C14" s="55" t="s">
        <v>213</v>
      </c>
      <c r="D14" s="55" t="s">
        <v>257</v>
      </c>
      <c r="E14" s="19"/>
      <c r="F14" s="19"/>
      <c r="G14" s="19"/>
      <c r="H14" s="19"/>
      <c r="I14" s="19"/>
      <c r="J14" s="19"/>
      <c r="K14" s="19"/>
      <c r="L14" s="19"/>
      <c r="M14" s="19"/>
      <c r="N14" s="19"/>
      <c r="O14" s="19"/>
      <c r="P14" s="19"/>
      <c r="Q14" s="19"/>
      <c r="R14" s="19"/>
      <c r="S14" s="19"/>
      <c r="T14" s="19"/>
      <c r="U14" s="19"/>
      <c r="V14" s="19"/>
      <c r="W14" s="19"/>
      <c r="X14" s="19"/>
      <c r="Y14" s="19"/>
      <c r="Z14" s="19"/>
    </row>
    <row r="15" spans="1:26" ht="15.75" customHeight="1">
      <c r="A15" s="55" t="s">
        <v>258</v>
      </c>
      <c r="B15" s="55" t="s">
        <v>259</v>
      </c>
      <c r="C15" s="55" t="s">
        <v>213</v>
      </c>
      <c r="D15" s="55" t="s">
        <v>260</v>
      </c>
      <c r="E15" s="19"/>
      <c r="F15" s="19"/>
      <c r="G15" s="19"/>
      <c r="H15" s="19"/>
      <c r="I15" s="19"/>
      <c r="J15" s="19"/>
      <c r="K15" s="19"/>
      <c r="L15" s="19"/>
      <c r="M15" s="19"/>
      <c r="N15" s="19"/>
      <c r="O15" s="19"/>
      <c r="P15" s="19"/>
      <c r="Q15" s="19"/>
      <c r="R15" s="19"/>
      <c r="S15" s="19"/>
      <c r="T15" s="19"/>
      <c r="U15" s="19"/>
      <c r="V15" s="19"/>
      <c r="W15" s="19"/>
      <c r="X15" s="19"/>
      <c r="Y15" s="19"/>
      <c r="Z15" s="19"/>
    </row>
    <row r="16" spans="1:26" ht="15.75" customHeight="1">
      <c r="A16" s="55" t="s">
        <v>258</v>
      </c>
      <c r="B16" s="55" t="s">
        <v>261</v>
      </c>
      <c r="C16" s="55" t="s">
        <v>213</v>
      </c>
      <c r="D16" s="55" t="s">
        <v>262</v>
      </c>
      <c r="E16" s="19"/>
      <c r="F16" s="19"/>
      <c r="G16" s="19"/>
      <c r="H16" s="19"/>
      <c r="I16" s="19"/>
      <c r="J16" s="19"/>
      <c r="K16" s="19"/>
      <c r="L16" s="19"/>
      <c r="M16" s="19"/>
      <c r="N16" s="19"/>
      <c r="O16" s="19"/>
      <c r="P16" s="19"/>
      <c r="Q16" s="19"/>
      <c r="R16" s="19"/>
      <c r="S16" s="19"/>
      <c r="T16" s="19"/>
      <c r="U16" s="19"/>
      <c r="V16" s="19"/>
      <c r="W16" s="19"/>
      <c r="X16" s="19"/>
      <c r="Y16" s="19"/>
      <c r="Z16" s="19"/>
    </row>
    <row r="17" spans="1:26" ht="15.75" customHeight="1">
      <c r="A17" s="55" t="s">
        <v>265</v>
      </c>
      <c r="B17" s="55" t="s">
        <v>266</v>
      </c>
      <c r="C17" s="55" t="s">
        <v>243</v>
      </c>
      <c r="D17" s="55" t="s">
        <v>267</v>
      </c>
      <c r="E17" s="19"/>
      <c r="F17" s="19"/>
      <c r="G17" s="19"/>
      <c r="H17" s="19"/>
      <c r="I17" s="19"/>
      <c r="J17" s="19"/>
      <c r="K17" s="19"/>
      <c r="L17" s="19"/>
      <c r="M17" s="19"/>
      <c r="N17" s="19"/>
      <c r="O17" s="19"/>
      <c r="P17" s="19"/>
      <c r="Q17" s="19"/>
      <c r="R17" s="19"/>
      <c r="S17" s="19"/>
      <c r="T17" s="19"/>
      <c r="U17" s="19"/>
      <c r="V17" s="19"/>
      <c r="W17" s="19"/>
      <c r="X17" s="19"/>
      <c r="Y17" s="19"/>
      <c r="Z17" s="19"/>
    </row>
    <row r="18" spans="1:26" ht="15.75" customHeight="1">
      <c r="A18" s="55" t="s">
        <v>268</v>
      </c>
      <c r="B18" s="55" t="s">
        <v>269</v>
      </c>
      <c r="C18" s="55" t="s">
        <v>213</v>
      </c>
      <c r="D18" s="55" t="s">
        <v>270</v>
      </c>
      <c r="E18" s="19"/>
      <c r="F18" s="19"/>
      <c r="G18" s="19"/>
      <c r="H18" s="19"/>
      <c r="I18" s="19"/>
      <c r="J18" s="19"/>
      <c r="K18" s="19"/>
      <c r="L18" s="19"/>
      <c r="M18" s="19"/>
      <c r="N18" s="19"/>
      <c r="O18" s="19"/>
      <c r="P18" s="19"/>
      <c r="Q18" s="19"/>
      <c r="R18" s="19"/>
      <c r="S18" s="19"/>
      <c r="T18" s="19"/>
      <c r="U18" s="19"/>
      <c r="V18" s="19"/>
      <c r="W18" s="19"/>
      <c r="X18" s="19"/>
      <c r="Y18" s="19"/>
      <c r="Z18" s="19"/>
    </row>
    <row r="19" spans="1:26" ht="15.75" customHeight="1">
      <c r="A19" s="55" t="s">
        <v>268</v>
      </c>
      <c r="B19" s="55" t="s">
        <v>271</v>
      </c>
      <c r="C19" s="55" t="s">
        <v>213</v>
      </c>
      <c r="D19" s="55" t="s">
        <v>272</v>
      </c>
      <c r="E19" s="19"/>
      <c r="F19" s="19"/>
      <c r="G19" s="19"/>
      <c r="H19" s="19"/>
      <c r="I19" s="19"/>
      <c r="J19" s="19"/>
      <c r="K19" s="19"/>
      <c r="L19" s="19"/>
      <c r="M19" s="19"/>
      <c r="N19" s="19"/>
      <c r="O19" s="19"/>
      <c r="P19" s="19"/>
      <c r="Q19" s="19"/>
      <c r="R19" s="19"/>
      <c r="S19" s="19"/>
      <c r="T19" s="19"/>
      <c r="U19" s="19"/>
      <c r="V19" s="19"/>
      <c r="W19" s="19"/>
      <c r="X19" s="19"/>
      <c r="Y19" s="19"/>
      <c r="Z19" s="19"/>
    </row>
    <row r="20" spans="1:26" ht="15.75" customHeight="1">
      <c r="A20" s="38"/>
      <c r="B20" s="38"/>
      <c r="C20" s="38"/>
      <c r="D20" s="38"/>
      <c r="E20" s="19"/>
      <c r="F20" s="19"/>
      <c r="G20" s="19"/>
      <c r="H20" s="19"/>
      <c r="I20" s="19"/>
      <c r="J20" s="19"/>
      <c r="K20" s="19"/>
      <c r="L20" s="19"/>
      <c r="M20" s="19"/>
      <c r="N20" s="19"/>
      <c r="O20" s="19"/>
      <c r="P20" s="19"/>
      <c r="Q20" s="19"/>
      <c r="R20" s="19"/>
      <c r="S20" s="19"/>
      <c r="T20" s="19"/>
      <c r="U20" s="19"/>
      <c r="V20" s="19"/>
      <c r="W20" s="19"/>
      <c r="X20" s="19"/>
      <c r="Y20" s="19"/>
      <c r="Z20" s="19"/>
    </row>
    <row r="21" spans="1:26" ht="15.75" customHeight="1">
      <c r="A21" s="18" t="s">
        <v>273</v>
      </c>
      <c r="B21" s="38"/>
      <c r="C21" s="38"/>
      <c r="D21" s="38"/>
      <c r="E21" s="19"/>
      <c r="F21" s="19"/>
      <c r="G21" s="19"/>
      <c r="H21" s="19"/>
      <c r="I21" s="19"/>
      <c r="J21" s="19"/>
      <c r="K21" s="19"/>
      <c r="L21" s="19"/>
      <c r="M21" s="19"/>
      <c r="N21" s="19"/>
      <c r="O21" s="19"/>
      <c r="P21" s="19"/>
      <c r="Q21" s="19"/>
      <c r="R21" s="19"/>
      <c r="S21" s="19"/>
      <c r="T21" s="19"/>
      <c r="U21" s="19"/>
      <c r="V21" s="19"/>
      <c r="W21" s="19"/>
      <c r="X21" s="19"/>
      <c r="Y21" s="19"/>
      <c r="Z21" s="19"/>
    </row>
    <row r="22" spans="1:26" ht="15.75">
      <c r="A22" s="18" t="s">
        <v>274</v>
      </c>
      <c r="B22" s="19"/>
      <c r="C22" s="19"/>
      <c r="D22" s="19"/>
      <c r="E22" s="19"/>
      <c r="F22" s="19"/>
      <c r="G22" s="19"/>
      <c r="H22" s="19"/>
      <c r="I22" s="19"/>
      <c r="J22" s="19"/>
      <c r="K22" s="19"/>
      <c r="L22" s="19"/>
      <c r="M22" s="19"/>
      <c r="N22" s="19"/>
      <c r="O22" s="19"/>
      <c r="P22" s="19"/>
      <c r="Q22" s="19"/>
      <c r="R22" s="19"/>
      <c r="S22" s="19"/>
      <c r="T22" s="19"/>
      <c r="U22" s="19"/>
      <c r="V22" s="19"/>
      <c r="W22" s="19"/>
      <c r="X22" s="19"/>
      <c r="Y22" s="19"/>
      <c r="Z22" s="19"/>
    </row>
    <row r="23" spans="1:26" ht="15.7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row>
    <row r="24" spans="1:26" ht="15.7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spans="1:26" ht="15.75">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21"/>
  <sheetViews>
    <sheetView workbookViewId="0">
      <selection sqref="A1:B1"/>
    </sheetView>
  </sheetViews>
  <sheetFormatPr defaultColWidth="11.125" defaultRowHeight="15" customHeight="1"/>
  <cols>
    <col min="1" max="1" width="53.875" customWidth="1"/>
    <col min="2" max="2" width="33" customWidth="1"/>
    <col min="3" max="12" width="10.375" customWidth="1"/>
    <col min="13" max="26" width="11.125" customWidth="1"/>
  </cols>
  <sheetData>
    <row r="1" spans="1:2" ht="16.5" customHeight="1">
      <c r="A1" s="246" t="s">
        <v>7674</v>
      </c>
      <c r="B1" s="247"/>
    </row>
    <row r="2" spans="1:2" ht="15.75" customHeight="1">
      <c r="A2" s="9" t="s">
        <v>239</v>
      </c>
      <c r="B2" s="9" t="s">
        <v>115</v>
      </c>
    </row>
    <row r="3" spans="1:2" ht="15.75" customHeight="1">
      <c r="A3" s="9" t="s">
        <v>240</v>
      </c>
      <c r="B3" s="9">
        <v>17</v>
      </c>
    </row>
    <row r="4" spans="1:2" ht="15.75" customHeight="1">
      <c r="A4" s="9" t="s">
        <v>241</v>
      </c>
      <c r="B4" s="9">
        <v>5</v>
      </c>
    </row>
    <row r="5" spans="1:2" ht="15.75" customHeight="1">
      <c r="A5" s="9" t="s">
        <v>245</v>
      </c>
      <c r="B5" s="9">
        <v>5</v>
      </c>
    </row>
    <row r="6" spans="1:2" ht="15.75" customHeight="1">
      <c r="A6" s="9" t="s">
        <v>246</v>
      </c>
      <c r="B6" s="9">
        <v>1</v>
      </c>
    </row>
    <row r="7" spans="1:2" ht="15.75" customHeight="1">
      <c r="A7" s="9" t="s">
        <v>247</v>
      </c>
      <c r="B7" s="9">
        <v>11</v>
      </c>
    </row>
    <row r="8" spans="1:2" ht="15.75" customHeight="1">
      <c r="A8" s="9" t="s">
        <v>248</v>
      </c>
      <c r="B8" s="9">
        <v>1</v>
      </c>
    </row>
    <row r="9" spans="1:2" ht="15.75" customHeight="1">
      <c r="A9" s="10"/>
      <c r="B9" s="10"/>
    </row>
    <row r="10" spans="1:2" ht="15.75" customHeight="1">
      <c r="A10" s="10"/>
      <c r="B10" s="10"/>
    </row>
    <row r="11" spans="1:2" ht="15.75" customHeight="1">
      <c r="A11" s="10"/>
      <c r="B11" s="10"/>
    </row>
    <row r="12" spans="1:2" ht="15.75" customHeight="1">
      <c r="A12" s="10"/>
      <c r="B12" s="10"/>
    </row>
    <row r="13" spans="1:2" ht="15.75" customHeight="1">
      <c r="A13" s="10"/>
      <c r="B13" s="10"/>
    </row>
    <row r="14" spans="1:2" ht="15.75" customHeight="1">
      <c r="A14" s="10"/>
      <c r="B14" s="10"/>
    </row>
    <row r="15" spans="1:2" ht="15.75" customHeight="1">
      <c r="A15" s="10"/>
      <c r="B15" s="10"/>
    </row>
    <row r="16" spans="1:2" ht="15.75" customHeight="1">
      <c r="A16" s="10"/>
      <c r="B16" s="10"/>
    </row>
    <row r="17" spans="1:2" ht="15.75" customHeight="1">
      <c r="A17" s="10"/>
      <c r="B17" s="10"/>
    </row>
    <row r="18" spans="1:2" ht="15.75" customHeight="1">
      <c r="A18" s="10"/>
      <c r="B18" s="10"/>
    </row>
    <row r="19" spans="1:2" ht="15.75" customHeight="1">
      <c r="A19" s="10"/>
      <c r="B19" s="10"/>
    </row>
    <row r="20" spans="1:2" ht="15.75" customHeight="1">
      <c r="A20" s="10"/>
      <c r="B20" s="10"/>
    </row>
    <row r="21" spans="1:2" ht="15.75" customHeight="1">
      <c r="A21" s="10"/>
      <c r="B21" s="10"/>
    </row>
  </sheetData>
  <mergeCells count="1">
    <mergeCell ref="A1:B1"/>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21"/>
  <sheetViews>
    <sheetView workbookViewId="0"/>
  </sheetViews>
  <sheetFormatPr defaultColWidth="11.125" defaultRowHeight="15" customHeight="1"/>
  <cols>
    <col min="1" max="26" width="10.375" customWidth="1"/>
  </cols>
  <sheetData>
    <row r="1" spans="1:26" ht="15.75" customHeight="1">
      <c r="A1" s="2" t="s">
        <v>7675</v>
      </c>
      <c r="B1" s="3"/>
      <c r="C1" s="3"/>
      <c r="D1" s="3"/>
      <c r="E1" s="3"/>
      <c r="F1" s="3"/>
      <c r="G1" s="3"/>
      <c r="K1" s="3" t="s">
        <v>222</v>
      </c>
      <c r="M1" s="3" t="s">
        <v>223</v>
      </c>
      <c r="O1" s="3"/>
      <c r="P1" s="3"/>
      <c r="Q1" s="3"/>
      <c r="R1" s="4"/>
      <c r="S1" s="4"/>
      <c r="T1" s="4"/>
      <c r="U1" s="4"/>
      <c r="V1" s="4"/>
      <c r="W1" s="4"/>
      <c r="X1" s="4"/>
      <c r="Y1" s="4"/>
      <c r="Z1" s="4"/>
    </row>
    <row r="2" spans="1:26" ht="15.75" customHeight="1">
      <c r="A2" s="3"/>
      <c r="B2" s="3" t="s">
        <v>224</v>
      </c>
      <c r="C2" s="3"/>
      <c r="E2" s="3" t="s">
        <v>225</v>
      </c>
      <c r="G2" s="3" t="s">
        <v>226</v>
      </c>
      <c r="I2" s="3" t="s">
        <v>191</v>
      </c>
      <c r="K2" s="3" t="s">
        <v>228</v>
      </c>
      <c r="M2" s="3" t="s">
        <v>230</v>
      </c>
      <c r="N2" s="3"/>
      <c r="O2" s="3" t="s">
        <v>231</v>
      </c>
      <c r="P2" s="3"/>
      <c r="Q2" s="3"/>
      <c r="R2" s="4"/>
      <c r="S2" s="4"/>
      <c r="T2" s="4"/>
      <c r="U2" s="4"/>
      <c r="V2" s="4"/>
      <c r="W2" s="4"/>
      <c r="X2" s="4"/>
      <c r="Y2" s="4"/>
      <c r="Z2" s="4"/>
    </row>
    <row r="3" spans="1:26" ht="15.75" customHeight="1">
      <c r="A3" s="3" t="s">
        <v>2</v>
      </c>
      <c r="B3" s="3" t="s">
        <v>232</v>
      </c>
      <c r="D3" s="3" t="s">
        <v>233</v>
      </c>
      <c r="E3" s="62" t="s">
        <v>232</v>
      </c>
      <c r="F3" s="62" t="s">
        <v>233</v>
      </c>
      <c r="G3" s="39" t="s">
        <v>232</v>
      </c>
      <c r="H3" s="39" t="s">
        <v>233</v>
      </c>
      <c r="I3" s="3" t="s">
        <v>232</v>
      </c>
      <c r="J3" s="3"/>
      <c r="K3" s="3"/>
      <c r="L3" s="3" t="s">
        <v>232</v>
      </c>
      <c r="M3" s="3" t="s">
        <v>233</v>
      </c>
      <c r="N3" s="3"/>
      <c r="O3" s="3" t="s">
        <v>232</v>
      </c>
      <c r="P3" s="3" t="s">
        <v>233</v>
      </c>
      <c r="Q3" s="3"/>
      <c r="R3" s="3" t="s">
        <v>232</v>
      </c>
      <c r="S3" s="3" t="s">
        <v>233</v>
      </c>
      <c r="T3" s="3"/>
      <c r="U3" s="3" t="s">
        <v>232</v>
      </c>
      <c r="V3" s="3" t="s">
        <v>233</v>
      </c>
      <c r="W3" s="3"/>
      <c r="X3" s="3"/>
      <c r="Y3" s="3"/>
      <c r="Z3" s="4"/>
    </row>
    <row r="4" spans="1:26" ht="15.75" customHeight="1">
      <c r="A4" s="3" t="s">
        <v>15</v>
      </c>
      <c r="B4" s="3">
        <v>520</v>
      </c>
      <c r="C4" s="3">
        <v>504</v>
      </c>
      <c r="D4" s="7">
        <v>0.96899999999999997</v>
      </c>
      <c r="E4" s="3">
        <v>312</v>
      </c>
      <c r="F4" s="7">
        <v>0.6</v>
      </c>
      <c r="G4" s="3">
        <v>192</v>
      </c>
      <c r="H4" s="7">
        <v>0.36899999999999999</v>
      </c>
      <c r="I4" s="3">
        <v>84</v>
      </c>
      <c r="J4" s="7">
        <v>0.438</v>
      </c>
      <c r="K4" s="3">
        <v>108</v>
      </c>
      <c r="L4" s="7">
        <v>0.56299999999999994</v>
      </c>
      <c r="M4" s="3">
        <v>16</v>
      </c>
      <c r="N4" s="7">
        <v>3.1E-2</v>
      </c>
      <c r="O4" s="3">
        <v>0</v>
      </c>
      <c r="P4" s="7">
        <v>0</v>
      </c>
      <c r="R4" s="3"/>
      <c r="X4" s="3"/>
      <c r="Y4" s="3"/>
      <c r="Z4" s="3"/>
    </row>
    <row r="5" spans="1:26" ht="15.75" customHeight="1">
      <c r="A5" s="3" t="s">
        <v>24</v>
      </c>
      <c r="B5" s="3">
        <v>507</v>
      </c>
      <c r="C5" s="3">
        <v>490</v>
      </c>
      <c r="D5" s="7">
        <v>0.96599999999999997</v>
      </c>
      <c r="E5" s="3">
        <v>281</v>
      </c>
      <c r="F5" s="7">
        <v>0.55400000000000005</v>
      </c>
      <c r="G5" s="3">
        <v>209</v>
      </c>
      <c r="H5" s="7">
        <v>0.41199999999999998</v>
      </c>
      <c r="I5" s="3">
        <v>112</v>
      </c>
      <c r="J5" s="7">
        <v>0.53600000000000003</v>
      </c>
      <c r="K5" s="3">
        <v>97</v>
      </c>
      <c r="L5" s="7">
        <v>0.46400000000000002</v>
      </c>
      <c r="M5" s="3">
        <v>16</v>
      </c>
      <c r="N5" s="7">
        <v>3.2000000000000001E-2</v>
      </c>
      <c r="O5" s="3">
        <v>1</v>
      </c>
      <c r="P5" s="7">
        <v>2E-3</v>
      </c>
      <c r="R5" s="3"/>
      <c r="X5" s="3"/>
      <c r="Y5" s="3"/>
      <c r="Z5" s="3"/>
    </row>
    <row r="6" spans="1:26" ht="15.75" customHeight="1">
      <c r="A6" s="3" t="s">
        <v>28</v>
      </c>
      <c r="B6" s="3">
        <v>578</v>
      </c>
      <c r="C6" s="3">
        <v>564</v>
      </c>
      <c r="D6" s="7">
        <v>0.97599999999999998</v>
      </c>
      <c r="E6" s="3">
        <v>312</v>
      </c>
      <c r="F6" s="7">
        <v>0.54</v>
      </c>
      <c r="G6" s="3">
        <v>252</v>
      </c>
      <c r="H6" s="7">
        <v>0.436</v>
      </c>
      <c r="I6" s="3">
        <v>117</v>
      </c>
      <c r="J6" s="7">
        <v>0.46400000000000002</v>
      </c>
      <c r="K6" s="3">
        <v>135</v>
      </c>
      <c r="L6" s="7">
        <v>0.53600000000000003</v>
      </c>
      <c r="M6" s="3">
        <v>13</v>
      </c>
      <c r="N6" s="7">
        <v>2.1999999999999999E-2</v>
      </c>
      <c r="O6" s="3">
        <v>1</v>
      </c>
      <c r="P6" s="7">
        <v>2E-3</v>
      </c>
      <c r="R6" s="3"/>
      <c r="X6" s="3"/>
      <c r="Y6" s="3"/>
      <c r="Z6" s="3"/>
    </row>
    <row r="7" spans="1:26" ht="15.75" customHeight="1">
      <c r="A7" s="3" t="s">
        <v>32</v>
      </c>
      <c r="B7" s="3">
        <v>535</v>
      </c>
      <c r="C7" s="3">
        <v>519.29999999999995</v>
      </c>
      <c r="D7" s="7">
        <v>0.97099999999999997</v>
      </c>
      <c r="E7" s="3">
        <v>301.7</v>
      </c>
      <c r="F7" s="7">
        <v>0.56399999999999995</v>
      </c>
      <c r="G7" s="3">
        <v>217.7</v>
      </c>
      <c r="H7" s="7">
        <v>0.40699999999999997</v>
      </c>
      <c r="I7" s="3">
        <v>104.3</v>
      </c>
      <c r="J7" s="7">
        <v>0.47899999999999998</v>
      </c>
      <c r="K7" s="3">
        <v>113.3</v>
      </c>
      <c r="L7" s="7">
        <v>0.52100000000000002</v>
      </c>
      <c r="M7" s="3">
        <v>15</v>
      </c>
      <c r="N7" s="7">
        <v>2.8000000000000001E-2</v>
      </c>
      <c r="O7" s="3">
        <v>0.7</v>
      </c>
      <c r="P7" s="7">
        <v>1E-3</v>
      </c>
      <c r="R7" s="3"/>
      <c r="X7" s="3"/>
      <c r="Y7" s="3"/>
      <c r="Z7" s="3"/>
    </row>
    <row r="8" spans="1:26" ht="15.75" customHeight="1">
      <c r="A8" s="3" t="s">
        <v>125</v>
      </c>
      <c r="B8" s="5">
        <v>1605</v>
      </c>
      <c r="C8" s="5">
        <v>1558</v>
      </c>
      <c r="D8" s="7">
        <v>0.97099999999999997</v>
      </c>
      <c r="E8" s="3">
        <v>905</v>
      </c>
      <c r="F8" s="7">
        <v>0.56399999999999995</v>
      </c>
      <c r="G8" s="3">
        <v>653</v>
      </c>
      <c r="H8" s="7">
        <v>0.40699999999999997</v>
      </c>
      <c r="I8" s="3">
        <v>313</v>
      </c>
      <c r="J8" s="7">
        <v>0.47899999999999998</v>
      </c>
      <c r="K8" s="3">
        <v>340</v>
      </c>
      <c r="L8" s="7">
        <v>0.52100000000000002</v>
      </c>
      <c r="M8" s="3">
        <v>45</v>
      </c>
      <c r="N8" s="7">
        <v>2.8000000000000001E-2</v>
      </c>
      <c r="O8" s="3">
        <v>2</v>
      </c>
      <c r="P8" s="7">
        <v>1E-3</v>
      </c>
      <c r="R8" s="3"/>
      <c r="X8" s="3"/>
      <c r="Y8" s="3"/>
      <c r="Z8" s="3"/>
    </row>
    <row r="9" spans="1:26" ht="15.75" customHeight="1">
      <c r="A9" s="3"/>
      <c r="B9" s="3"/>
      <c r="C9" s="3"/>
      <c r="D9" s="3"/>
      <c r="E9" s="3"/>
      <c r="F9" s="3"/>
      <c r="G9" s="3"/>
      <c r="H9" s="3"/>
      <c r="I9" s="3"/>
      <c r="J9" s="3"/>
      <c r="K9" s="3"/>
      <c r="L9" s="3"/>
      <c r="M9" s="3"/>
      <c r="N9" s="3"/>
      <c r="O9" s="3"/>
      <c r="P9" s="3"/>
      <c r="Q9" s="3"/>
      <c r="R9" s="3"/>
      <c r="S9" s="3"/>
      <c r="T9" s="3"/>
      <c r="U9" s="3"/>
      <c r="V9" s="3"/>
      <c r="W9" s="3"/>
      <c r="X9" s="3"/>
      <c r="Y9" s="3"/>
      <c r="Z9" s="3"/>
    </row>
    <row r="10" spans="1:26" ht="15.75" customHeight="1">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c r="A11" s="3" t="s">
        <v>263</v>
      </c>
      <c r="B11" s="3"/>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c r="A12" s="3" t="s">
        <v>264</v>
      </c>
      <c r="B12" s="3"/>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row r="15" spans="1:26" ht="15.75" customHeight="1"/>
    <row r="16" spans="1:26" ht="15.75" customHeight="1"/>
    <row r="17" ht="15.75" customHeight="1"/>
    <row r="18" ht="15.75" customHeight="1"/>
    <row r="19" ht="15.75" customHeight="1"/>
    <row r="20" ht="15.75" customHeight="1"/>
    <row r="21" ht="15.75" customHeight="1"/>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21"/>
  <sheetViews>
    <sheetView workbookViewId="0">
      <selection sqref="A1:M1"/>
    </sheetView>
  </sheetViews>
  <sheetFormatPr defaultColWidth="11.125" defaultRowHeight="15" customHeight="1"/>
  <cols>
    <col min="1" max="23" width="10.375" customWidth="1"/>
    <col min="24" max="26" width="11.125" customWidth="1"/>
  </cols>
  <sheetData>
    <row r="1" spans="1:13" ht="15.75" customHeight="1">
      <c r="A1" s="246" t="s">
        <v>7676</v>
      </c>
      <c r="B1" s="247"/>
      <c r="C1" s="247"/>
      <c r="D1" s="247"/>
      <c r="E1" s="247"/>
      <c r="F1" s="247"/>
      <c r="G1" s="247"/>
      <c r="H1" s="247"/>
      <c r="I1" s="247"/>
      <c r="J1" s="247"/>
      <c r="K1" s="247"/>
      <c r="L1" s="247"/>
      <c r="M1" s="247"/>
    </row>
    <row r="2" spans="1:13" ht="15.75" customHeight="1">
      <c r="A2" s="9"/>
      <c r="B2" s="9"/>
      <c r="C2" s="9"/>
      <c r="D2" s="248" t="s">
        <v>277</v>
      </c>
      <c r="E2" s="247"/>
      <c r="F2" s="247"/>
      <c r="G2" s="247"/>
      <c r="H2" s="247"/>
      <c r="I2" s="247"/>
      <c r="J2" s="9"/>
      <c r="K2" s="248" t="s">
        <v>278</v>
      </c>
      <c r="L2" s="247"/>
      <c r="M2" s="247"/>
    </row>
    <row r="3" spans="1:13" ht="15.75" customHeight="1">
      <c r="A3" s="9" t="s">
        <v>1</v>
      </c>
      <c r="B3" s="9" t="s">
        <v>31</v>
      </c>
      <c r="C3" s="9"/>
      <c r="D3" s="9" t="s">
        <v>279</v>
      </c>
      <c r="E3" s="9" t="s">
        <v>189</v>
      </c>
      <c r="F3" s="9" t="s">
        <v>280</v>
      </c>
      <c r="G3" s="9" t="s">
        <v>190</v>
      </c>
      <c r="H3" s="9" t="s">
        <v>188</v>
      </c>
      <c r="I3" s="9" t="s">
        <v>282</v>
      </c>
      <c r="J3" s="9"/>
      <c r="K3" s="9" t="s">
        <v>283</v>
      </c>
      <c r="L3" s="9" t="s">
        <v>284</v>
      </c>
      <c r="M3" s="9" t="s">
        <v>286</v>
      </c>
    </row>
    <row r="4" spans="1:13" ht="15.75" customHeight="1">
      <c r="A4" s="9" t="s">
        <v>14</v>
      </c>
      <c r="B4" s="9" t="s">
        <v>289</v>
      </c>
      <c r="C4" s="9"/>
      <c r="D4" s="9">
        <v>504</v>
      </c>
      <c r="E4" s="9">
        <v>284</v>
      </c>
      <c r="F4" s="9">
        <v>34</v>
      </c>
      <c r="G4" s="9">
        <v>74</v>
      </c>
      <c r="H4" s="9">
        <v>102</v>
      </c>
      <c r="I4" s="9">
        <v>10</v>
      </c>
      <c r="J4" s="9"/>
      <c r="K4" s="9">
        <v>55</v>
      </c>
      <c r="L4" s="9">
        <v>88</v>
      </c>
      <c r="M4" s="9">
        <v>37</v>
      </c>
    </row>
    <row r="5" spans="1:13" ht="15.75" customHeight="1">
      <c r="A5" s="9" t="s">
        <v>19</v>
      </c>
      <c r="B5" s="9" t="s">
        <v>296</v>
      </c>
      <c r="C5" s="9"/>
      <c r="D5" s="9">
        <v>525</v>
      </c>
      <c r="E5" s="9">
        <v>292</v>
      </c>
      <c r="F5" s="9">
        <v>51</v>
      </c>
      <c r="G5" s="9">
        <v>73</v>
      </c>
      <c r="H5" s="9">
        <v>99</v>
      </c>
      <c r="I5" s="9">
        <v>10</v>
      </c>
      <c r="J5" s="9"/>
      <c r="K5" s="9">
        <v>51</v>
      </c>
      <c r="L5" s="9">
        <v>80</v>
      </c>
      <c r="M5" s="9">
        <v>58</v>
      </c>
    </row>
    <row r="6" spans="1:13" ht="15.75" customHeight="1">
      <c r="A6" s="9" t="s">
        <v>21</v>
      </c>
      <c r="B6" s="9" t="s">
        <v>302</v>
      </c>
      <c r="C6" s="9"/>
      <c r="D6" s="9">
        <v>520</v>
      </c>
      <c r="E6" s="9">
        <v>300</v>
      </c>
      <c r="F6" s="9">
        <v>37</v>
      </c>
      <c r="G6" s="9">
        <v>73</v>
      </c>
      <c r="H6" s="9">
        <v>98</v>
      </c>
      <c r="I6" s="9">
        <v>12</v>
      </c>
      <c r="J6" s="9"/>
      <c r="K6" s="9">
        <v>50</v>
      </c>
      <c r="L6" s="9">
        <v>71</v>
      </c>
      <c r="M6" s="9">
        <v>38</v>
      </c>
    </row>
    <row r="7" spans="1:13" ht="15.75" customHeight="1">
      <c r="A7" s="9" t="s">
        <v>23</v>
      </c>
      <c r="B7" s="9" t="s">
        <v>306</v>
      </c>
      <c r="C7" s="9"/>
      <c r="D7" s="9">
        <v>507</v>
      </c>
      <c r="E7" s="9">
        <v>301</v>
      </c>
      <c r="F7" s="9">
        <v>26</v>
      </c>
      <c r="G7" s="9">
        <v>70</v>
      </c>
      <c r="H7" s="9">
        <v>99</v>
      </c>
      <c r="I7" s="9">
        <v>11</v>
      </c>
      <c r="J7" s="9"/>
      <c r="K7" s="9">
        <v>49</v>
      </c>
      <c r="L7" s="9">
        <v>78</v>
      </c>
      <c r="M7" s="9">
        <v>46</v>
      </c>
    </row>
    <row r="8" spans="1:13" ht="15.75" customHeight="1">
      <c r="A8" s="9" t="s">
        <v>25</v>
      </c>
      <c r="B8" s="9" t="s">
        <v>307</v>
      </c>
      <c r="C8" s="9"/>
      <c r="D8" s="9">
        <v>500</v>
      </c>
      <c r="E8" s="9">
        <v>289</v>
      </c>
      <c r="F8" s="9">
        <v>29</v>
      </c>
      <c r="G8" s="9">
        <v>75</v>
      </c>
      <c r="H8" s="9">
        <v>94</v>
      </c>
      <c r="I8" s="9">
        <v>13</v>
      </c>
      <c r="J8" s="9"/>
      <c r="K8" s="9">
        <v>48</v>
      </c>
      <c r="L8" s="9">
        <v>106</v>
      </c>
      <c r="M8" s="9">
        <v>47</v>
      </c>
    </row>
    <row r="9" spans="1:13" ht="15.75" customHeight="1">
      <c r="A9" s="9" t="s">
        <v>26</v>
      </c>
      <c r="B9" s="9" t="s">
        <v>308</v>
      </c>
      <c r="C9" s="9"/>
      <c r="D9" s="9">
        <v>507</v>
      </c>
      <c r="E9" s="9">
        <v>289</v>
      </c>
      <c r="F9" s="9">
        <v>23</v>
      </c>
      <c r="G9" s="9">
        <v>73</v>
      </c>
      <c r="H9" s="9">
        <v>105</v>
      </c>
      <c r="I9" s="9">
        <v>17</v>
      </c>
      <c r="J9" s="9"/>
      <c r="K9" s="9">
        <v>59</v>
      </c>
      <c r="L9" s="9">
        <v>60</v>
      </c>
      <c r="M9" s="9">
        <v>49</v>
      </c>
    </row>
    <row r="10" spans="1:13" ht="15.75" customHeight="1">
      <c r="A10" s="9" t="s">
        <v>27</v>
      </c>
      <c r="B10" s="9" t="s">
        <v>310</v>
      </c>
      <c r="C10" s="9"/>
      <c r="D10" s="9">
        <v>574</v>
      </c>
      <c r="E10" s="9">
        <v>340</v>
      </c>
      <c r="F10" s="9">
        <v>57</v>
      </c>
      <c r="G10" s="9">
        <v>67</v>
      </c>
      <c r="H10" s="9">
        <v>99</v>
      </c>
      <c r="I10" s="9">
        <v>11</v>
      </c>
      <c r="J10" s="9"/>
      <c r="K10" s="9">
        <v>51</v>
      </c>
      <c r="L10" s="9">
        <v>113</v>
      </c>
      <c r="M10" s="9">
        <v>50</v>
      </c>
    </row>
    <row r="11" spans="1:13" ht="15.75" customHeight="1">
      <c r="A11" s="9" t="s">
        <v>29</v>
      </c>
      <c r="B11" s="9" t="s">
        <v>316</v>
      </c>
      <c r="C11" s="9"/>
      <c r="D11" s="9">
        <v>554</v>
      </c>
      <c r="E11" s="9">
        <v>318</v>
      </c>
      <c r="F11" s="9">
        <v>52</v>
      </c>
      <c r="G11" s="9">
        <v>76</v>
      </c>
      <c r="H11" s="9">
        <v>99</v>
      </c>
      <c r="I11" s="9">
        <v>9</v>
      </c>
      <c r="J11" s="9"/>
      <c r="K11" s="9">
        <v>58</v>
      </c>
      <c r="L11" s="9">
        <v>106</v>
      </c>
      <c r="M11" s="9">
        <v>75</v>
      </c>
    </row>
    <row r="12" spans="1:13" ht="15.75" customHeight="1">
      <c r="A12" s="9" t="s">
        <v>30</v>
      </c>
      <c r="B12" s="9" t="s">
        <v>317</v>
      </c>
      <c r="C12" s="9"/>
      <c r="D12" s="9">
        <v>578</v>
      </c>
      <c r="E12" s="9">
        <v>341</v>
      </c>
      <c r="F12" s="9">
        <v>55</v>
      </c>
      <c r="G12" s="9">
        <v>76</v>
      </c>
      <c r="H12" s="9">
        <v>99</v>
      </c>
      <c r="I12" s="9">
        <v>7</v>
      </c>
      <c r="J12" s="9"/>
      <c r="K12" s="9">
        <v>54</v>
      </c>
      <c r="L12" s="9">
        <v>126</v>
      </c>
      <c r="M12" s="9">
        <v>58</v>
      </c>
    </row>
    <row r="13" spans="1:13" ht="15.75" customHeight="1">
      <c r="A13" s="248" t="s">
        <v>32</v>
      </c>
      <c r="B13" s="247"/>
      <c r="C13" s="9"/>
      <c r="D13" s="9">
        <v>530</v>
      </c>
      <c r="E13" s="9">
        <v>306</v>
      </c>
      <c r="F13" s="9">
        <v>40</v>
      </c>
      <c r="G13" s="9">
        <v>73</v>
      </c>
      <c r="H13" s="9">
        <v>99</v>
      </c>
      <c r="I13" s="9">
        <v>11</v>
      </c>
      <c r="J13" s="9"/>
      <c r="K13" s="9">
        <v>53</v>
      </c>
      <c r="L13" s="9">
        <v>92</v>
      </c>
      <c r="M13" s="9">
        <v>51</v>
      </c>
    </row>
    <row r="14" spans="1:13" ht="15.75" customHeight="1">
      <c r="A14" s="248" t="s">
        <v>321</v>
      </c>
      <c r="B14" s="247"/>
      <c r="C14" s="9"/>
      <c r="D14" s="13">
        <v>1270</v>
      </c>
      <c r="E14" s="9">
        <v>791</v>
      </c>
      <c r="F14" s="9">
        <v>155</v>
      </c>
      <c r="G14" s="9">
        <v>113</v>
      </c>
      <c r="H14" s="9">
        <v>186</v>
      </c>
      <c r="I14" s="9">
        <v>25</v>
      </c>
      <c r="J14" s="9"/>
      <c r="K14" s="9">
        <v>96</v>
      </c>
      <c r="L14" s="9">
        <v>359</v>
      </c>
      <c r="M14" s="9">
        <v>233</v>
      </c>
    </row>
    <row r="15" spans="1:13" ht="15.75" customHeight="1">
      <c r="A15" s="248" t="s">
        <v>322</v>
      </c>
      <c r="B15" s="247"/>
      <c r="C15" s="247"/>
      <c r="D15" s="247"/>
      <c r="E15" s="247"/>
      <c r="F15" s="247"/>
      <c r="G15" s="247"/>
      <c r="H15" s="247"/>
      <c r="I15" s="247"/>
      <c r="J15" s="247"/>
      <c r="K15" s="247"/>
      <c r="L15" s="247"/>
      <c r="M15" s="247"/>
    </row>
    <row r="16" spans="1:13" ht="15.75" customHeight="1">
      <c r="A16" s="248" t="s">
        <v>323</v>
      </c>
      <c r="B16" s="247"/>
      <c r="C16" s="247"/>
      <c r="D16" s="247"/>
      <c r="E16" s="247"/>
      <c r="F16" s="247"/>
      <c r="G16" s="247"/>
      <c r="H16" s="247"/>
      <c r="I16" s="247"/>
      <c r="J16" s="247"/>
      <c r="K16" s="247"/>
      <c r="L16" s="247"/>
      <c r="M16" s="247"/>
    </row>
    <row r="17" spans="1:13" ht="15.75" customHeight="1">
      <c r="A17" s="248"/>
      <c r="B17" s="247"/>
      <c r="C17" s="247"/>
      <c r="D17" s="247"/>
      <c r="E17" s="247"/>
      <c r="F17" s="247"/>
      <c r="G17" s="247"/>
      <c r="H17" s="247"/>
      <c r="I17" s="247"/>
      <c r="J17" s="247"/>
      <c r="K17" s="247"/>
      <c r="L17" s="247"/>
      <c r="M17" s="247"/>
    </row>
    <row r="18" spans="1:13" ht="15.75" customHeight="1"/>
    <row r="19" spans="1:13" ht="15.75" customHeight="1"/>
    <row r="20" spans="1:13" ht="15.75" customHeight="1"/>
    <row r="21" spans="1:13" ht="15.75" customHeight="1"/>
  </sheetData>
  <mergeCells count="8">
    <mergeCell ref="A16:M16"/>
    <mergeCell ref="A17:M17"/>
    <mergeCell ref="A1:M1"/>
    <mergeCell ref="D2:I2"/>
    <mergeCell ref="K2:M2"/>
    <mergeCell ref="A13:B13"/>
    <mergeCell ref="A14:B14"/>
    <mergeCell ref="A15:M15"/>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21"/>
  <sheetViews>
    <sheetView workbookViewId="0"/>
  </sheetViews>
  <sheetFormatPr defaultColWidth="11.125" defaultRowHeight="15" customHeight="1"/>
  <cols>
    <col min="1" max="1" width="64.375" style="154" customWidth="1"/>
    <col min="2" max="17" width="10.5" style="154" customWidth="1"/>
    <col min="18" max="26" width="11.125" style="154" customWidth="1"/>
    <col min="27" max="16384" width="11.125" style="154"/>
  </cols>
  <sheetData>
    <row r="1" spans="1:8" ht="15.75" customHeight="1">
      <c r="A1" s="161" t="s">
        <v>7622</v>
      </c>
      <c r="B1" s="158"/>
      <c r="C1" s="158"/>
      <c r="D1" s="158"/>
      <c r="E1" s="158"/>
      <c r="F1" s="158"/>
      <c r="G1" s="158"/>
      <c r="H1" s="174"/>
    </row>
    <row r="2" spans="1:8" ht="15.75" customHeight="1">
      <c r="A2" s="158"/>
      <c r="B2" s="174"/>
      <c r="C2" s="174"/>
      <c r="D2" s="174"/>
      <c r="E2" s="174"/>
      <c r="F2" s="174"/>
      <c r="G2" s="174"/>
      <c r="H2" s="174"/>
    </row>
    <row r="3" spans="1:8" ht="15.75" customHeight="1">
      <c r="A3" s="158"/>
      <c r="B3" s="228" t="s">
        <v>49</v>
      </c>
      <c r="C3" s="227"/>
      <c r="D3" s="228" t="s">
        <v>24</v>
      </c>
      <c r="E3" s="227"/>
      <c r="F3" s="228" t="s">
        <v>28</v>
      </c>
      <c r="G3" s="227"/>
      <c r="H3" s="174"/>
    </row>
    <row r="4" spans="1:8" ht="15.75" customHeight="1">
      <c r="A4" s="173"/>
      <c r="B4" s="173" t="s">
        <v>93</v>
      </c>
      <c r="C4" s="173" t="s">
        <v>94</v>
      </c>
      <c r="D4" s="173" t="s">
        <v>93</v>
      </c>
      <c r="E4" s="173" t="s">
        <v>94</v>
      </c>
      <c r="F4" s="173" t="s">
        <v>93</v>
      </c>
      <c r="G4" s="173" t="s">
        <v>94</v>
      </c>
      <c r="H4" s="174"/>
    </row>
    <row r="5" spans="1:8" ht="15.75" customHeight="1">
      <c r="A5" s="158" t="s">
        <v>102</v>
      </c>
      <c r="B5" s="178" t="s">
        <v>1660</v>
      </c>
      <c r="C5" s="158">
        <v>1.35</v>
      </c>
      <c r="D5" s="178">
        <v>6.84</v>
      </c>
      <c r="E5" s="158">
        <v>6.94</v>
      </c>
      <c r="F5" s="178">
        <v>3.23</v>
      </c>
      <c r="G5" s="158">
        <v>3.6</v>
      </c>
      <c r="H5" s="174"/>
    </row>
    <row r="6" spans="1:8" ht="15.75" customHeight="1">
      <c r="A6" s="173" t="s">
        <v>1661</v>
      </c>
      <c r="B6" s="179" t="s">
        <v>1662</v>
      </c>
      <c r="C6" s="173">
        <v>3.1</v>
      </c>
      <c r="D6" s="179">
        <v>6</v>
      </c>
      <c r="E6" s="173">
        <v>6.3</v>
      </c>
      <c r="F6" s="179">
        <v>1.5</v>
      </c>
      <c r="G6" s="173">
        <v>1.4</v>
      </c>
      <c r="H6" s="174"/>
    </row>
    <row r="7" spans="1:8" ht="15.75" customHeight="1"/>
    <row r="8" spans="1:8" ht="15.75" customHeight="1"/>
    <row r="9" spans="1:8" ht="15.75" customHeight="1"/>
    <row r="10" spans="1:8" ht="15.75" customHeight="1"/>
    <row r="11" spans="1:8" ht="15.75" customHeight="1"/>
    <row r="12" spans="1:8" ht="15.75" customHeight="1"/>
    <row r="13" spans="1:8" ht="15.75" customHeight="1"/>
    <row r="14" spans="1:8" ht="15.75" customHeight="1"/>
    <row r="15" spans="1:8" ht="15.75" customHeight="1"/>
    <row r="16" spans="1:8" ht="15.75" customHeight="1"/>
    <row r="17" ht="15.75" customHeight="1"/>
    <row r="18" ht="15.75" customHeight="1"/>
    <row r="19" ht="15.75" customHeight="1"/>
    <row r="20" ht="15.75" customHeight="1"/>
    <row r="21" ht="15.75" customHeight="1"/>
  </sheetData>
  <mergeCells count="3">
    <mergeCell ref="B3:C3"/>
    <mergeCell ref="D3:E3"/>
    <mergeCell ref="F3:G3"/>
  </mergeCells>
  <pageMargins left="0.7" right="0.7" top="0.75" bottom="0.75" header="0.3" footer="0.3"/>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1"/>
  <sheetViews>
    <sheetView workbookViewId="0">
      <selection sqref="A1:G1"/>
    </sheetView>
  </sheetViews>
  <sheetFormatPr defaultColWidth="11.125" defaultRowHeight="15" customHeight="1"/>
  <cols>
    <col min="1" max="17" width="10.375" customWidth="1"/>
    <col min="18" max="26" width="11.125" customWidth="1"/>
  </cols>
  <sheetData>
    <row r="1" spans="1:7" ht="15.75" customHeight="1">
      <c r="A1" s="246" t="s">
        <v>7677</v>
      </c>
      <c r="B1" s="247"/>
      <c r="C1" s="247"/>
      <c r="D1" s="247"/>
      <c r="E1" s="247"/>
      <c r="F1" s="247"/>
      <c r="G1" s="247"/>
    </row>
    <row r="2" spans="1:7" ht="15.75" customHeight="1">
      <c r="A2" s="9"/>
      <c r="B2" s="248" t="s">
        <v>21</v>
      </c>
      <c r="C2" s="247"/>
      <c r="D2" s="248" t="s">
        <v>26</v>
      </c>
      <c r="E2" s="247"/>
      <c r="F2" s="248" t="s">
        <v>42</v>
      </c>
      <c r="G2" s="247"/>
    </row>
    <row r="3" spans="1:7" ht="15.75" customHeight="1">
      <c r="A3" s="9" t="s">
        <v>369</v>
      </c>
      <c r="B3" s="9">
        <v>6190</v>
      </c>
      <c r="C3" s="9" t="s">
        <v>370</v>
      </c>
      <c r="D3" s="9">
        <v>6432</v>
      </c>
      <c r="E3" s="9" t="s">
        <v>371</v>
      </c>
      <c r="F3" s="9">
        <v>5969</v>
      </c>
      <c r="G3" s="9" t="s">
        <v>372</v>
      </c>
    </row>
    <row r="4" spans="1:7" ht="15.75" customHeight="1">
      <c r="A4" s="9" t="s">
        <v>346</v>
      </c>
      <c r="B4" s="9">
        <v>1809</v>
      </c>
      <c r="C4" s="9" t="s">
        <v>373</v>
      </c>
      <c r="D4" s="9">
        <v>1567</v>
      </c>
      <c r="E4" s="9" t="s">
        <v>374</v>
      </c>
      <c r="F4" s="9">
        <v>2030</v>
      </c>
      <c r="G4" s="9" t="s">
        <v>375</v>
      </c>
    </row>
    <row r="5" spans="1:7" ht="15.75" customHeight="1"/>
    <row r="6" spans="1:7" ht="15.75" customHeight="1"/>
    <row r="7" spans="1:7" ht="15.75" customHeight="1"/>
    <row r="8" spans="1:7" ht="15.75" customHeight="1"/>
    <row r="9" spans="1:7" ht="15.75" customHeight="1"/>
    <row r="10" spans="1:7" ht="15.75" customHeight="1"/>
    <row r="11" spans="1:7" ht="15.75" customHeight="1"/>
    <row r="12" spans="1:7" ht="15.75" customHeight="1"/>
    <row r="13" spans="1:7" ht="15.75" customHeight="1"/>
    <row r="14" spans="1:7" ht="15.75" customHeight="1"/>
    <row r="15" spans="1:7" ht="15.75" customHeight="1"/>
    <row r="16" spans="1:7" ht="15.75" customHeight="1"/>
    <row r="17" ht="15.75" customHeight="1"/>
    <row r="18" ht="15.75" customHeight="1"/>
    <row r="19" ht="15.75" customHeight="1"/>
    <row r="20" ht="15.75" customHeight="1"/>
    <row r="21" ht="15.75" customHeight="1"/>
  </sheetData>
  <mergeCells count="4">
    <mergeCell ref="A1:G1"/>
    <mergeCell ref="B2:C2"/>
    <mergeCell ref="D2:E2"/>
    <mergeCell ref="F2:G2"/>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1"/>
  <sheetViews>
    <sheetView workbookViewId="0">
      <selection sqref="A1:G1"/>
    </sheetView>
  </sheetViews>
  <sheetFormatPr defaultColWidth="11.125" defaultRowHeight="15" customHeight="1"/>
  <cols>
    <col min="1" max="1" width="21.375" customWidth="1"/>
    <col min="2" max="2" width="10.625" customWidth="1"/>
    <col min="3" max="17" width="10.375" customWidth="1"/>
    <col min="18" max="26" width="11.125" customWidth="1"/>
  </cols>
  <sheetData>
    <row r="1" spans="1:7" ht="15.75" customHeight="1">
      <c r="A1" s="246" t="s">
        <v>7678</v>
      </c>
      <c r="B1" s="247"/>
      <c r="C1" s="247"/>
      <c r="D1" s="247"/>
      <c r="E1" s="247"/>
      <c r="F1" s="247"/>
      <c r="G1" s="247"/>
    </row>
    <row r="2" spans="1:7" ht="15.75" customHeight="1">
      <c r="A2" s="9" t="s">
        <v>31</v>
      </c>
      <c r="B2" s="248" t="s">
        <v>21</v>
      </c>
      <c r="C2" s="247"/>
      <c r="D2" s="248" t="s">
        <v>26</v>
      </c>
      <c r="E2" s="247"/>
      <c r="F2" s="248" t="s">
        <v>42</v>
      </c>
      <c r="G2" s="247"/>
    </row>
    <row r="3" spans="1:7" ht="15.75" customHeight="1">
      <c r="A3" s="9"/>
      <c r="B3" s="9" t="s">
        <v>334</v>
      </c>
      <c r="C3" s="9" t="s">
        <v>376</v>
      </c>
      <c r="D3" s="9" t="s">
        <v>334</v>
      </c>
      <c r="E3" s="9" t="s">
        <v>376</v>
      </c>
      <c r="F3" s="9" t="s">
        <v>334</v>
      </c>
      <c r="G3" s="9" t="s">
        <v>376</v>
      </c>
    </row>
    <row r="4" spans="1:7" ht="15.75" customHeight="1">
      <c r="A4" s="248" t="s">
        <v>276</v>
      </c>
      <c r="B4" s="247"/>
      <c r="C4" s="247"/>
      <c r="D4" s="247"/>
      <c r="E4" s="247"/>
      <c r="F4" s="247"/>
      <c r="G4" s="247"/>
    </row>
    <row r="5" spans="1:7" ht="15.75" customHeight="1">
      <c r="A5" s="9" t="s">
        <v>377</v>
      </c>
      <c r="B5" s="9">
        <v>247</v>
      </c>
      <c r="C5" s="9" t="s">
        <v>378</v>
      </c>
      <c r="D5" s="9">
        <v>254</v>
      </c>
      <c r="E5" s="9" t="s">
        <v>379</v>
      </c>
      <c r="F5" s="9">
        <v>252</v>
      </c>
      <c r="G5" s="9" t="s">
        <v>380</v>
      </c>
    </row>
    <row r="6" spans="1:7" ht="15.75" customHeight="1">
      <c r="A6" s="9" t="s">
        <v>346</v>
      </c>
      <c r="B6" s="248">
        <v>201</v>
      </c>
      <c r="C6" s="248" t="s">
        <v>381</v>
      </c>
      <c r="D6" s="248">
        <v>198</v>
      </c>
      <c r="E6" s="248" t="s">
        <v>382</v>
      </c>
      <c r="F6" s="248">
        <v>252</v>
      </c>
      <c r="G6" s="248" t="s">
        <v>383</v>
      </c>
    </row>
    <row r="7" spans="1:7" ht="15.75" customHeight="1">
      <c r="A7" s="9" t="s">
        <v>384</v>
      </c>
      <c r="B7" s="247"/>
      <c r="C7" s="247"/>
      <c r="D7" s="247"/>
      <c r="E7" s="247"/>
      <c r="F7" s="247"/>
      <c r="G7" s="247"/>
    </row>
    <row r="8" spans="1:7" ht="15.75" customHeight="1">
      <c r="A8" s="9" t="s">
        <v>385</v>
      </c>
      <c r="B8" s="9">
        <v>122</v>
      </c>
      <c r="C8" s="9" t="s">
        <v>386</v>
      </c>
      <c r="D8" s="9">
        <v>117</v>
      </c>
      <c r="E8" s="9" t="s">
        <v>387</v>
      </c>
      <c r="F8" s="9">
        <v>124</v>
      </c>
      <c r="G8" s="9" t="s">
        <v>388</v>
      </c>
    </row>
    <row r="9" spans="1:7" ht="15.75" customHeight="1">
      <c r="A9" s="248" t="s">
        <v>389</v>
      </c>
      <c r="B9" s="247"/>
      <c r="C9" s="247"/>
      <c r="D9" s="247"/>
      <c r="E9" s="247"/>
      <c r="F9" s="247"/>
      <c r="G9" s="247"/>
    </row>
    <row r="10" spans="1:7" ht="15.75" customHeight="1">
      <c r="A10" s="9" t="s">
        <v>377</v>
      </c>
      <c r="B10" s="9">
        <v>1067</v>
      </c>
      <c r="C10" s="9" t="s">
        <v>390</v>
      </c>
      <c r="D10" s="9">
        <v>1034</v>
      </c>
      <c r="E10" s="9" t="s">
        <v>391</v>
      </c>
      <c r="F10" s="9">
        <v>1159</v>
      </c>
      <c r="G10" s="8" t="s">
        <v>392</v>
      </c>
    </row>
    <row r="11" spans="1:7" ht="15.75" customHeight="1">
      <c r="A11" s="9" t="s">
        <v>346</v>
      </c>
      <c r="B11" s="248">
        <v>767</v>
      </c>
      <c r="C11" s="248" t="s">
        <v>393</v>
      </c>
      <c r="D11" s="248">
        <v>694</v>
      </c>
      <c r="E11" s="248" t="s">
        <v>394</v>
      </c>
      <c r="F11" s="248">
        <v>794</v>
      </c>
      <c r="G11" s="248" t="s">
        <v>395</v>
      </c>
    </row>
    <row r="12" spans="1:7" ht="15.75" customHeight="1">
      <c r="A12" s="9" t="s">
        <v>384</v>
      </c>
      <c r="B12" s="247"/>
      <c r="C12" s="247"/>
      <c r="D12" s="247"/>
      <c r="E12" s="247"/>
      <c r="F12" s="247"/>
      <c r="G12" s="247"/>
    </row>
    <row r="13" spans="1:7" ht="15.75" customHeight="1">
      <c r="A13" s="9" t="s">
        <v>385</v>
      </c>
      <c r="B13" s="9">
        <v>122</v>
      </c>
      <c r="C13" s="9" t="s">
        <v>396</v>
      </c>
      <c r="D13" s="9">
        <v>109</v>
      </c>
      <c r="E13" s="9" t="s">
        <v>397</v>
      </c>
      <c r="F13" s="9">
        <v>114</v>
      </c>
      <c r="G13" s="9" t="s">
        <v>398</v>
      </c>
    </row>
    <row r="14" spans="1:7" ht="15.75" customHeight="1">
      <c r="A14" s="10"/>
      <c r="B14" s="10"/>
    </row>
    <row r="15" spans="1:7" ht="15.75" customHeight="1">
      <c r="A15" s="10"/>
      <c r="B15" s="10"/>
    </row>
    <row r="16" spans="1:7" ht="15.75" customHeight="1">
      <c r="A16" s="10"/>
      <c r="B16" s="10"/>
    </row>
    <row r="17" spans="1:2" ht="15.75" customHeight="1">
      <c r="A17" s="10"/>
      <c r="B17" s="10"/>
    </row>
    <row r="18" spans="1:2" ht="15.75" customHeight="1">
      <c r="A18" s="10"/>
      <c r="B18" s="10"/>
    </row>
    <row r="19" spans="1:2" ht="15.75" customHeight="1">
      <c r="A19" s="10"/>
      <c r="B19" s="10"/>
    </row>
    <row r="20" spans="1:2" ht="15.75" customHeight="1">
      <c r="A20" s="10"/>
      <c r="B20" s="10"/>
    </row>
    <row r="21" spans="1:2" ht="15.75" customHeight="1">
      <c r="A21" s="10"/>
      <c r="B21" s="10"/>
    </row>
  </sheetData>
  <mergeCells count="18">
    <mergeCell ref="B11:B12"/>
    <mergeCell ref="C11:C12"/>
    <mergeCell ref="G6:G7"/>
    <mergeCell ref="A9:G9"/>
    <mergeCell ref="D6:D7"/>
    <mergeCell ref="D11:D12"/>
    <mergeCell ref="E11:E12"/>
    <mergeCell ref="F11:F12"/>
    <mergeCell ref="G11:G12"/>
    <mergeCell ref="D2:E2"/>
    <mergeCell ref="A4:G4"/>
    <mergeCell ref="F2:G2"/>
    <mergeCell ref="A1:G1"/>
    <mergeCell ref="F6:F7"/>
    <mergeCell ref="E6:E7"/>
    <mergeCell ref="C6:C7"/>
    <mergeCell ref="B6:B7"/>
    <mergeCell ref="B2:C2"/>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22"/>
  <sheetViews>
    <sheetView workbookViewId="0">
      <selection sqref="A1:E1"/>
    </sheetView>
  </sheetViews>
  <sheetFormatPr defaultColWidth="11.125" defaultRowHeight="15" customHeight="1"/>
  <cols>
    <col min="1" max="1" width="24" customWidth="1"/>
    <col min="2" max="2" width="10.375" customWidth="1"/>
    <col min="3" max="3" width="34.875" customWidth="1"/>
    <col min="4" max="4" width="11" customWidth="1"/>
    <col min="5" max="5" width="67.125" customWidth="1"/>
    <col min="6" max="11" width="35.875" customWidth="1"/>
    <col min="12" max="15" width="10.375" customWidth="1"/>
    <col min="16" max="26" width="11.125" customWidth="1"/>
  </cols>
  <sheetData>
    <row r="1" spans="1:11" ht="15.75" customHeight="1">
      <c r="A1" s="252" t="s">
        <v>7679</v>
      </c>
      <c r="B1" s="247"/>
      <c r="C1" s="247"/>
      <c r="D1" s="247"/>
      <c r="E1" s="247"/>
      <c r="F1" s="10"/>
      <c r="G1" s="10"/>
      <c r="H1" s="10"/>
      <c r="I1" s="10"/>
      <c r="J1" s="10"/>
      <c r="K1" s="10"/>
    </row>
    <row r="2" spans="1:11" ht="15.75" customHeight="1">
      <c r="A2" s="55"/>
      <c r="B2" s="55" t="s">
        <v>399</v>
      </c>
      <c r="C2" s="55" t="s">
        <v>400</v>
      </c>
      <c r="D2" s="55" t="s">
        <v>399</v>
      </c>
      <c r="E2" s="55" t="s">
        <v>401</v>
      </c>
      <c r="F2" s="10"/>
      <c r="G2" s="10"/>
      <c r="H2" s="10"/>
      <c r="I2" s="10"/>
      <c r="J2" s="10"/>
      <c r="K2" s="10"/>
    </row>
    <row r="3" spans="1:11" ht="15.75" customHeight="1">
      <c r="A3" s="56" t="s">
        <v>21</v>
      </c>
      <c r="B3" s="56">
        <v>47</v>
      </c>
      <c r="C3" s="56" t="s">
        <v>402</v>
      </c>
      <c r="D3" s="56">
        <v>41</v>
      </c>
      <c r="E3" s="74" t="s">
        <v>403</v>
      </c>
      <c r="F3" s="10"/>
      <c r="G3" s="10"/>
      <c r="H3" s="10"/>
      <c r="I3" s="10"/>
      <c r="J3" s="10"/>
      <c r="K3" s="10"/>
    </row>
    <row r="4" spans="1:11" ht="15.75" customHeight="1">
      <c r="A4" s="56" t="s">
        <v>26</v>
      </c>
      <c r="B4" s="56">
        <v>45</v>
      </c>
      <c r="C4" s="56" t="s">
        <v>404</v>
      </c>
      <c r="D4" s="56">
        <v>53</v>
      </c>
      <c r="E4" s="74" t="s">
        <v>405</v>
      </c>
      <c r="F4" s="10"/>
      <c r="G4" s="10"/>
      <c r="H4" s="10"/>
      <c r="I4" s="10"/>
      <c r="J4" s="10"/>
      <c r="K4" s="10"/>
    </row>
    <row r="5" spans="1:11" ht="15.75" customHeight="1">
      <c r="A5" s="56" t="s">
        <v>42</v>
      </c>
      <c r="B5" s="56">
        <v>55</v>
      </c>
      <c r="C5" s="56" t="s">
        <v>406</v>
      </c>
      <c r="D5" s="56">
        <v>45</v>
      </c>
      <c r="E5" s="74" t="s">
        <v>407</v>
      </c>
      <c r="F5" s="10"/>
      <c r="G5" s="10"/>
      <c r="H5" s="10"/>
      <c r="I5" s="10"/>
      <c r="J5" s="10"/>
      <c r="K5" s="10"/>
    </row>
    <row r="6" spans="1:11" ht="15.75" customHeight="1">
      <c r="A6" s="66" t="s">
        <v>124</v>
      </c>
      <c r="B6" s="66"/>
      <c r="C6" s="66"/>
      <c r="D6" s="66"/>
      <c r="E6" s="66"/>
      <c r="F6" s="10"/>
      <c r="G6" s="10"/>
      <c r="H6" s="10"/>
      <c r="I6" s="10"/>
      <c r="J6" s="10"/>
      <c r="K6" s="10"/>
    </row>
    <row r="7" spans="1:11" ht="15.75" customHeight="1">
      <c r="A7" s="66" t="s">
        <v>21</v>
      </c>
      <c r="B7" s="66">
        <v>42</v>
      </c>
      <c r="C7" s="75" t="s">
        <v>408</v>
      </c>
      <c r="D7" s="66">
        <v>54</v>
      </c>
      <c r="E7" s="76" t="s">
        <v>409</v>
      </c>
      <c r="F7" s="10"/>
      <c r="G7" s="10"/>
      <c r="H7" s="10"/>
      <c r="I7" s="10"/>
      <c r="J7" s="10"/>
      <c r="K7" s="10"/>
    </row>
    <row r="8" spans="1:11" ht="15.75" customHeight="1">
      <c r="A8" s="66" t="s">
        <v>26</v>
      </c>
      <c r="B8" s="66">
        <v>37</v>
      </c>
      <c r="C8" s="75" t="s">
        <v>412</v>
      </c>
      <c r="D8" s="66">
        <v>65</v>
      </c>
      <c r="E8" s="76" t="s">
        <v>413</v>
      </c>
      <c r="F8" s="10"/>
      <c r="G8" s="10"/>
      <c r="H8" s="10"/>
      <c r="I8" s="10"/>
      <c r="J8" s="10"/>
      <c r="K8" s="10"/>
    </row>
    <row r="9" spans="1:11" ht="15.75" customHeight="1">
      <c r="A9" s="66" t="s">
        <v>42</v>
      </c>
      <c r="B9" s="66">
        <v>34</v>
      </c>
      <c r="C9" s="75" t="s">
        <v>417</v>
      </c>
      <c r="D9" s="66">
        <v>61</v>
      </c>
      <c r="E9" s="76" t="s">
        <v>419</v>
      </c>
      <c r="F9" s="10"/>
      <c r="G9" s="10"/>
      <c r="H9" s="10"/>
      <c r="I9" s="10"/>
      <c r="J9" s="10"/>
      <c r="K9" s="10"/>
    </row>
    <row r="10" spans="1:11" ht="15.75" customHeight="1">
      <c r="A10" s="53"/>
      <c r="B10" s="53"/>
      <c r="C10" s="53"/>
      <c r="D10" s="53"/>
      <c r="E10" s="53"/>
      <c r="F10" s="10"/>
      <c r="G10" s="10"/>
      <c r="H10" s="10"/>
      <c r="I10" s="10"/>
      <c r="J10" s="10"/>
      <c r="K10" s="10"/>
    </row>
    <row r="11" spans="1:11" ht="15.75" customHeight="1">
      <c r="A11" s="53"/>
      <c r="B11" s="53"/>
      <c r="C11" s="53"/>
      <c r="D11" s="53"/>
      <c r="E11" s="53"/>
      <c r="F11" s="10"/>
      <c r="G11" s="10"/>
      <c r="H11" s="10"/>
      <c r="I11" s="10"/>
      <c r="J11" s="10"/>
      <c r="K11" s="10"/>
    </row>
    <row r="12" spans="1:11" ht="15.75" customHeight="1">
      <c r="A12" s="53"/>
      <c r="B12" s="53"/>
      <c r="C12" s="53"/>
      <c r="D12" s="53"/>
      <c r="E12" s="53"/>
      <c r="F12" s="10"/>
      <c r="G12" s="10"/>
      <c r="H12" s="10"/>
      <c r="I12" s="10"/>
      <c r="J12" s="10"/>
      <c r="K12" s="10"/>
    </row>
    <row r="13" spans="1:11" ht="15.75" customHeight="1">
      <c r="A13" s="53"/>
      <c r="B13" s="53"/>
      <c r="C13" s="53"/>
      <c r="D13" s="53"/>
      <c r="E13" s="53"/>
      <c r="F13" s="10"/>
      <c r="G13" s="10"/>
      <c r="H13" s="10"/>
      <c r="I13" s="10"/>
      <c r="J13" s="10"/>
      <c r="K13" s="10"/>
    </row>
    <row r="14" spans="1:11" ht="15.75" customHeight="1">
      <c r="A14" s="53"/>
      <c r="B14" s="53"/>
      <c r="C14" s="53"/>
      <c r="D14" s="53"/>
      <c r="E14" s="53"/>
      <c r="F14" s="10"/>
      <c r="G14" s="10"/>
      <c r="H14" s="10"/>
      <c r="I14" s="10"/>
      <c r="J14" s="10"/>
      <c r="K14" s="10"/>
    </row>
    <row r="15" spans="1:11" ht="15.75" customHeight="1">
      <c r="A15" s="53"/>
      <c r="B15" s="53"/>
      <c r="C15" s="53"/>
      <c r="D15" s="53"/>
      <c r="E15" s="53"/>
      <c r="F15" s="10"/>
      <c r="G15" s="10"/>
      <c r="H15" s="10"/>
      <c r="I15" s="10"/>
      <c r="J15" s="10"/>
      <c r="K15" s="10"/>
    </row>
    <row r="16" spans="1:11" ht="15.75" customHeight="1">
      <c r="A16" s="53"/>
      <c r="B16" s="53"/>
      <c r="C16" s="53"/>
      <c r="D16" s="53"/>
      <c r="E16" s="53"/>
      <c r="F16" s="10"/>
      <c r="G16" s="10"/>
      <c r="H16" s="10"/>
      <c r="I16" s="10"/>
      <c r="J16" s="10"/>
      <c r="K16" s="10"/>
    </row>
    <row r="17" spans="1:11" ht="15.75" customHeight="1">
      <c r="A17" s="53"/>
      <c r="B17" s="53"/>
      <c r="C17" s="53"/>
      <c r="D17" s="53"/>
      <c r="E17" s="53"/>
      <c r="F17" s="10"/>
      <c r="G17" s="10"/>
      <c r="H17" s="10"/>
      <c r="I17" s="10"/>
      <c r="J17" s="10"/>
      <c r="K17" s="10"/>
    </row>
    <row r="18" spans="1:11" ht="15.75" customHeight="1">
      <c r="A18" s="53"/>
      <c r="B18" s="53"/>
      <c r="C18" s="53"/>
      <c r="D18" s="53"/>
      <c r="E18" s="53"/>
      <c r="F18" s="10"/>
      <c r="G18" s="10"/>
      <c r="H18" s="10"/>
      <c r="I18" s="10"/>
      <c r="J18" s="10"/>
      <c r="K18" s="10"/>
    </row>
    <row r="19" spans="1:11" ht="15.75" customHeight="1">
      <c r="A19" s="53"/>
      <c r="B19" s="53"/>
      <c r="C19" s="53"/>
      <c r="D19" s="53"/>
      <c r="E19" s="53"/>
      <c r="F19" s="10"/>
      <c r="G19" s="10"/>
      <c r="H19" s="10"/>
      <c r="I19" s="10"/>
      <c r="J19" s="10"/>
      <c r="K19" s="10"/>
    </row>
    <row r="20" spans="1:11" ht="15.75" customHeight="1">
      <c r="A20" s="53"/>
      <c r="B20" s="53"/>
      <c r="C20" s="53"/>
      <c r="D20" s="53"/>
      <c r="E20" s="53"/>
      <c r="F20" s="10"/>
      <c r="G20" s="10"/>
      <c r="H20" s="10"/>
      <c r="I20" s="10"/>
      <c r="J20" s="10"/>
      <c r="K20" s="10"/>
    </row>
    <row r="21" spans="1:11" ht="15.75" customHeight="1">
      <c r="A21" s="53"/>
      <c r="B21" s="53"/>
      <c r="C21" s="53"/>
      <c r="D21" s="53"/>
      <c r="E21" s="53"/>
      <c r="F21" s="10"/>
      <c r="G21" s="10"/>
      <c r="H21" s="10"/>
      <c r="I21" s="10"/>
      <c r="J21" s="10"/>
      <c r="K21" s="10"/>
    </row>
    <row r="22" spans="1:11" ht="15.75" customHeight="1">
      <c r="A22" s="53"/>
      <c r="B22" s="53"/>
      <c r="C22" s="53"/>
      <c r="D22" s="53"/>
      <c r="E22" s="53"/>
      <c r="F22" s="10"/>
      <c r="G22" s="10"/>
      <c r="H22" s="10"/>
      <c r="I22" s="10"/>
      <c r="J22" s="10"/>
      <c r="K22" s="10"/>
    </row>
  </sheetData>
  <mergeCells count="1">
    <mergeCell ref="A1:E1"/>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topLeftCell="A5" workbookViewId="0">
      <selection activeCell="T43" sqref="T43:T45"/>
    </sheetView>
  </sheetViews>
  <sheetFormatPr defaultColWidth="8.875" defaultRowHeight="15.75"/>
  <sheetData>
    <row r="1" spans="1:15">
      <c r="A1" s="60" t="s">
        <v>7680</v>
      </c>
      <c r="B1" s="78"/>
      <c r="C1" s="78"/>
      <c r="D1" s="78"/>
      <c r="E1" s="78"/>
      <c r="F1" s="153"/>
      <c r="G1" s="153"/>
      <c r="H1" s="153"/>
      <c r="I1" s="78"/>
      <c r="J1" s="78"/>
      <c r="K1" s="78"/>
      <c r="L1" s="78"/>
      <c r="M1" s="78"/>
      <c r="N1" s="78"/>
      <c r="O1" s="78"/>
    </row>
    <row r="2" spans="1:15">
      <c r="A2" s="152"/>
      <c r="B2" s="248" t="s">
        <v>410</v>
      </c>
      <c r="C2" s="247"/>
      <c r="D2" s="247"/>
      <c r="E2" s="247"/>
      <c r="F2" s="248" t="s">
        <v>411</v>
      </c>
      <c r="G2" s="247"/>
      <c r="H2" s="247"/>
      <c r="I2" s="247"/>
      <c r="J2" s="78"/>
      <c r="K2" s="78"/>
      <c r="L2" s="78"/>
      <c r="M2" s="78"/>
      <c r="N2" s="78"/>
      <c r="O2" s="78"/>
    </row>
    <row r="3" spans="1:15">
      <c r="A3" s="152" t="s">
        <v>50</v>
      </c>
      <c r="B3" s="152" t="s">
        <v>414</v>
      </c>
      <c r="C3" s="152" t="s">
        <v>415</v>
      </c>
      <c r="D3" s="152" t="s">
        <v>416</v>
      </c>
      <c r="E3" s="78"/>
      <c r="F3" s="152" t="s">
        <v>414</v>
      </c>
      <c r="G3" s="152" t="s">
        <v>415</v>
      </c>
      <c r="H3" s="152" t="s">
        <v>416</v>
      </c>
      <c r="I3" s="78"/>
      <c r="J3" s="78"/>
      <c r="K3" s="78"/>
      <c r="L3" s="11" t="s">
        <v>411</v>
      </c>
      <c r="M3" s="11" t="s">
        <v>418</v>
      </c>
      <c r="N3" s="78"/>
      <c r="O3" s="78"/>
    </row>
    <row r="4" spans="1:15">
      <c r="A4" s="77" t="s">
        <v>21</v>
      </c>
      <c r="B4" s="78">
        <v>845</v>
      </c>
      <c r="C4" s="78">
        <v>13162</v>
      </c>
      <c r="D4" s="78">
        <v>305</v>
      </c>
      <c r="E4" s="78">
        <v>35608.9</v>
      </c>
      <c r="F4" s="78">
        <v>250</v>
      </c>
      <c r="G4" s="78">
        <v>34105.599999999999</v>
      </c>
      <c r="H4" s="78">
        <v>140</v>
      </c>
      <c r="I4" s="78">
        <v>60443.4</v>
      </c>
      <c r="J4" s="78">
        <f t="shared" ref="J4:K7" si="0">AVERAGE(B4,B8,B12)</f>
        <v>877.33333333333337</v>
      </c>
      <c r="K4" s="78">
        <f t="shared" si="0"/>
        <v>13393.199999999999</v>
      </c>
      <c r="L4" s="78">
        <f>(F5-F6)/F5</f>
        <v>0.89756097560975612</v>
      </c>
      <c r="M4" s="78">
        <f>(B5-B6)/B5</f>
        <v>0.76943346508563903</v>
      </c>
      <c r="N4" s="78">
        <f t="shared" ref="N4:O7" si="1">AVERAGE(F4,F8,F12)</f>
        <v>239.66666666666666</v>
      </c>
      <c r="O4" s="78">
        <f t="shared" si="1"/>
        <v>36018.366666666669</v>
      </c>
    </row>
    <row r="5" spans="1:15">
      <c r="A5" s="77" t="s">
        <v>420</v>
      </c>
      <c r="B5" s="78">
        <v>759</v>
      </c>
      <c r="C5" s="78">
        <v>3137.28</v>
      </c>
      <c r="D5" s="78">
        <v>245</v>
      </c>
      <c r="E5" s="78">
        <v>8792.24</v>
      </c>
      <c r="F5" s="78">
        <v>205</v>
      </c>
      <c r="G5" s="78">
        <v>5804.79</v>
      </c>
      <c r="H5" s="78">
        <v>109</v>
      </c>
      <c r="I5" s="78">
        <v>10487.8</v>
      </c>
      <c r="J5" s="78">
        <f>AVERAGE(B5,B9,B13)/J4</f>
        <v>0.90691489361702116</v>
      </c>
      <c r="K5" s="78">
        <f t="shared" si="0"/>
        <v>2983.53</v>
      </c>
      <c r="L5" s="78"/>
      <c r="M5" s="78"/>
      <c r="N5" s="78">
        <f>AVERAGE(F5,F9,F13)/N4</f>
        <v>0.83310152990264252</v>
      </c>
      <c r="O5" s="78">
        <f t="shared" si="1"/>
        <v>5428.7633333333333</v>
      </c>
    </row>
    <row r="6" spans="1:15">
      <c r="A6" s="77" t="s">
        <v>421</v>
      </c>
      <c r="B6" s="78">
        <v>175</v>
      </c>
      <c r="C6" s="78">
        <v>833.726</v>
      </c>
      <c r="D6" s="78">
        <v>9</v>
      </c>
      <c r="E6" s="78">
        <v>11216.9</v>
      </c>
      <c r="F6" s="78">
        <v>21</v>
      </c>
      <c r="G6" s="78">
        <v>1159.29</v>
      </c>
      <c r="H6" s="78">
        <v>2</v>
      </c>
      <c r="I6" s="78">
        <v>10337.5</v>
      </c>
      <c r="J6" s="153">
        <f>AVERAGE(B6,B10,B14)/J4</f>
        <v>0.2059270516717325</v>
      </c>
      <c r="K6" s="153">
        <f t="shared" si="0"/>
        <v>741.32133333333331</v>
      </c>
      <c r="L6" s="78"/>
      <c r="M6" s="78"/>
      <c r="N6" s="153">
        <f>AVERAGE(F6,F10,F14)/N4</f>
        <v>8.7621696801112661E-2</v>
      </c>
      <c r="O6" s="153">
        <f t="shared" si="1"/>
        <v>1563.3010000000002</v>
      </c>
    </row>
    <row r="7" spans="1:15">
      <c r="A7" s="77" t="s">
        <v>422</v>
      </c>
      <c r="B7" s="78">
        <v>100</v>
      </c>
      <c r="C7" s="78">
        <v>1467.1</v>
      </c>
      <c r="D7" s="78">
        <v>16</v>
      </c>
      <c r="E7" s="78">
        <v>8042.25</v>
      </c>
      <c r="F7" s="78">
        <v>33</v>
      </c>
      <c r="G7" s="78">
        <v>1641.7</v>
      </c>
      <c r="H7" s="78">
        <v>6</v>
      </c>
      <c r="I7" s="78">
        <v>7869.17</v>
      </c>
      <c r="J7" s="153">
        <f>AVERAGE(B7,B11,B15)/J4</f>
        <v>0.10790273556231003</v>
      </c>
      <c r="K7" s="153">
        <f t="shared" si="0"/>
        <v>3185.89</v>
      </c>
      <c r="L7" s="78"/>
      <c r="M7" s="153"/>
      <c r="N7" s="153">
        <f>AVERAGE(F7,F11,F15)/N4</f>
        <v>9.7357440890125171E-2</v>
      </c>
      <c r="O7" s="153">
        <f t="shared" si="1"/>
        <v>7333.6133333333337</v>
      </c>
    </row>
    <row r="8" spans="1:15">
      <c r="A8" s="77" t="s">
        <v>26</v>
      </c>
      <c r="B8" s="78">
        <v>814</v>
      </c>
      <c r="C8" s="78">
        <v>11507.3</v>
      </c>
      <c r="D8" s="78">
        <v>304</v>
      </c>
      <c r="E8" s="78">
        <v>29972.9</v>
      </c>
      <c r="F8" s="78">
        <v>203</v>
      </c>
      <c r="G8" s="78">
        <v>28371.4</v>
      </c>
      <c r="H8" s="78">
        <v>119</v>
      </c>
      <c r="I8" s="78">
        <v>47928.800000000003</v>
      </c>
      <c r="J8" s="78"/>
      <c r="K8" s="78"/>
      <c r="L8" s="78">
        <f>(F9-F10)/F9</f>
        <v>0.84883720930232553</v>
      </c>
      <c r="M8" s="78">
        <f>(B9-B10)/B9</f>
        <v>0.7269076305220884</v>
      </c>
      <c r="N8" s="78"/>
      <c r="O8" s="78"/>
    </row>
    <row r="9" spans="1:15">
      <c r="A9" s="78" t="s">
        <v>420</v>
      </c>
      <c r="B9" s="78">
        <v>747</v>
      </c>
      <c r="C9" s="78">
        <v>2905.64</v>
      </c>
      <c r="D9" s="78">
        <v>258</v>
      </c>
      <c r="E9" s="78">
        <v>7525.28</v>
      </c>
      <c r="F9" s="78">
        <v>172</v>
      </c>
      <c r="G9" s="78">
        <v>5236.8</v>
      </c>
      <c r="H9" s="78">
        <v>97</v>
      </c>
      <c r="I9" s="78">
        <v>8821.7999999999993</v>
      </c>
      <c r="J9" s="78"/>
      <c r="K9" s="78"/>
      <c r="L9" s="78"/>
      <c r="M9" s="78"/>
      <c r="N9" s="78"/>
      <c r="O9" s="78"/>
    </row>
    <row r="10" spans="1:15">
      <c r="A10" s="78" t="s">
        <v>421</v>
      </c>
      <c r="B10" s="78">
        <v>204</v>
      </c>
      <c r="C10" s="78">
        <v>592.32399999999996</v>
      </c>
      <c r="D10" s="78">
        <v>15</v>
      </c>
      <c r="E10" s="78">
        <v>4997.47</v>
      </c>
      <c r="F10" s="78">
        <v>26</v>
      </c>
      <c r="G10" s="78">
        <v>969.423</v>
      </c>
      <c r="H10" s="78">
        <v>3</v>
      </c>
      <c r="I10" s="78">
        <v>6999.67</v>
      </c>
      <c r="J10" s="78"/>
      <c r="K10" s="78"/>
      <c r="L10" s="78"/>
      <c r="M10" s="78"/>
      <c r="N10" s="78"/>
      <c r="O10" s="78"/>
    </row>
    <row r="11" spans="1:15">
      <c r="A11" s="78" t="s">
        <v>422</v>
      </c>
      <c r="B11" s="78">
        <v>55</v>
      </c>
      <c r="C11" s="78">
        <v>4376.75</v>
      </c>
      <c r="D11" s="78">
        <v>21</v>
      </c>
      <c r="E11" s="78">
        <v>10850.1</v>
      </c>
      <c r="F11" s="78">
        <v>10</v>
      </c>
      <c r="G11" s="78">
        <v>12996.7</v>
      </c>
      <c r="H11" s="78">
        <v>6</v>
      </c>
      <c r="I11" s="78">
        <v>21289.7</v>
      </c>
      <c r="J11" s="78"/>
      <c r="K11" s="78"/>
      <c r="L11" s="78"/>
      <c r="M11" s="78"/>
      <c r="N11" s="78"/>
      <c r="O11" s="78"/>
    </row>
    <row r="12" spans="1:15">
      <c r="A12" s="78" t="s">
        <v>42</v>
      </c>
      <c r="B12" s="78">
        <v>973</v>
      </c>
      <c r="C12" s="78">
        <v>15510.3</v>
      </c>
      <c r="D12" s="78">
        <v>380</v>
      </c>
      <c r="E12" s="78">
        <v>38806.9</v>
      </c>
      <c r="F12" s="78">
        <v>266</v>
      </c>
      <c r="G12" s="78">
        <v>45578.1</v>
      </c>
      <c r="H12" s="78">
        <v>170</v>
      </c>
      <c r="I12" s="78">
        <v>70854.100000000006</v>
      </c>
      <c r="J12" s="78"/>
      <c r="K12" s="78"/>
      <c r="L12" s="78">
        <f>(F13-F14)/F13</f>
        <v>0.92792792792792789</v>
      </c>
      <c r="M12" s="78">
        <f>(B13-B14)/B13</f>
        <v>0.8149829738933031</v>
      </c>
      <c r="N12" s="78"/>
      <c r="O12" s="78"/>
    </row>
    <row r="13" spans="1:15">
      <c r="A13" s="78" t="s">
        <v>420</v>
      </c>
      <c r="B13" s="78">
        <v>881</v>
      </c>
      <c r="C13" s="78">
        <v>2907.67</v>
      </c>
      <c r="D13" s="78">
        <v>326</v>
      </c>
      <c r="E13" s="78">
        <v>6934.61</v>
      </c>
      <c r="F13" s="78">
        <v>222</v>
      </c>
      <c r="G13" s="78">
        <v>5244.7</v>
      </c>
      <c r="H13" s="78">
        <v>146</v>
      </c>
      <c r="I13" s="78">
        <v>7586.54</v>
      </c>
      <c r="J13" s="78"/>
      <c r="K13" s="78"/>
      <c r="L13" s="78">
        <f t="shared" ref="L13:M13" si="2">AVERAGE(L4:L12)</f>
        <v>0.89144203761333651</v>
      </c>
      <c r="M13" s="78">
        <f t="shared" si="2"/>
        <v>0.77044135650034351</v>
      </c>
      <c r="N13" s="78"/>
      <c r="O13" s="78"/>
    </row>
    <row r="14" spans="1:15">
      <c r="A14" s="78" t="s">
        <v>421</v>
      </c>
      <c r="B14" s="78">
        <v>163</v>
      </c>
      <c r="C14" s="78">
        <v>797.91399999999999</v>
      </c>
      <c r="D14" s="78">
        <v>17</v>
      </c>
      <c r="E14" s="78">
        <v>5560.53</v>
      </c>
      <c r="F14" s="78">
        <v>16</v>
      </c>
      <c r="G14" s="78">
        <v>2561.19</v>
      </c>
      <c r="H14" s="78">
        <v>4</v>
      </c>
      <c r="I14" s="78">
        <v>9471.25</v>
      </c>
      <c r="J14" s="78"/>
      <c r="K14" s="78"/>
      <c r="L14" s="78"/>
      <c r="M14" s="78"/>
      <c r="N14" s="78"/>
      <c r="O14" s="78"/>
    </row>
    <row r="15" spans="1:15">
      <c r="A15" s="78" t="s">
        <v>422</v>
      </c>
      <c r="B15" s="78">
        <v>129</v>
      </c>
      <c r="C15" s="78">
        <v>3713.82</v>
      </c>
      <c r="D15" s="78">
        <v>59</v>
      </c>
      <c r="E15" s="78">
        <v>7320.2</v>
      </c>
      <c r="F15" s="78">
        <v>27</v>
      </c>
      <c r="G15" s="78">
        <v>7362.44</v>
      </c>
      <c r="H15" s="78">
        <v>23</v>
      </c>
      <c r="I15" s="78">
        <v>8397.2999999999993</v>
      </c>
      <c r="J15" s="78"/>
      <c r="K15" s="78"/>
      <c r="L15" s="78">
        <f>AVERAGE(F6,F10,F14)</f>
        <v>21</v>
      </c>
      <c r="M15" s="78">
        <f>AVERAGE(B6,B10,B14)</f>
        <v>180.66666666666666</v>
      </c>
      <c r="N15" s="78"/>
      <c r="O15" s="78"/>
    </row>
    <row r="16" spans="1:15">
      <c r="A16" s="248" t="s">
        <v>423</v>
      </c>
      <c r="B16" s="247"/>
      <c r="C16" s="247"/>
      <c r="D16" s="247"/>
      <c r="E16" s="247"/>
      <c r="F16" s="247"/>
      <c r="G16" s="247"/>
      <c r="H16" s="78"/>
      <c r="I16" s="78"/>
      <c r="J16" s="78"/>
      <c r="K16" s="78"/>
      <c r="L16" s="78"/>
      <c r="M16" s="78"/>
      <c r="N16" s="78"/>
      <c r="O16" s="78"/>
    </row>
  </sheetData>
  <mergeCells count="3">
    <mergeCell ref="B2:E2"/>
    <mergeCell ref="F2:I2"/>
    <mergeCell ref="A16:G16"/>
  </mergeCells>
  <pageMargins left="0.7" right="0.7" top="0.75" bottom="0.75" header="0.3" footer="0.3"/>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21"/>
  <sheetViews>
    <sheetView workbookViewId="0">
      <selection sqref="A1:H1"/>
    </sheetView>
  </sheetViews>
  <sheetFormatPr defaultColWidth="11.125" defaultRowHeight="15" customHeight="1"/>
  <cols>
    <col min="1" max="8" width="17.125" customWidth="1"/>
    <col min="9" max="18" width="10.375" customWidth="1"/>
    <col min="19" max="26" width="11.125" customWidth="1"/>
  </cols>
  <sheetData>
    <row r="1" spans="1:8" ht="15.75" customHeight="1">
      <c r="A1" s="246" t="s">
        <v>7681</v>
      </c>
      <c r="B1" s="247"/>
      <c r="C1" s="247"/>
      <c r="D1" s="247"/>
      <c r="E1" s="247"/>
      <c r="F1" s="247"/>
      <c r="G1" s="247"/>
      <c r="H1" s="247"/>
    </row>
    <row r="2" spans="1:8" ht="15.75" customHeight="1">
      <c r="A2" s="9" t="s">
        <v>1425</v>
      </c>
      <c r="B2" s="248" t="s">
        <v>1426</v>
      </c>
      <c r="C2" s="247"/>
      <c r="D2" s="247"/>
      <c r="E2" s="9" t="s">
        <v>1427</v>
      </c>
      <c r="F2" s="9" t="s">
        <v>1428</v>
      </c>
      <c r="G2" s="9" t="s">
        <v>1429</v>
      </c>
      <c r="H2" s="9" t="s">
        <v>1430</v>
      </c>
    </row>
    <row r="3" spans="1:8" ht="15.75" customHeight="1">
      <c r="A3" s="9" t="s">
        <v>1431</v>
      </c>
      <c r="B3" s="9" t="s">
        <v>347</v>
      </c>
      <c r="C3" s="9">
        <v>87926058</v>
      </c>
      <c r="D3" s="9">
        <v>87937206</v>
      </c>
      <c r="E3" s="9">
        <v>11149</v>
      </c>
      <c r="F3" s="9" t="s">
        <v>1432</v>
      </c>
      <c r="G3" s="9" t="s">
        <v>1433</v>
      </c>
      <c r="H3" s="104" t="s">
        <v>1434</v>
      </c>
    </row>
    <row r="4" spans="1:8" ht="15.75" customHeight="1">
      <c r="A4" s="9" t="s">
        <v>1435</v>
      </c>
      <c r="B4" s="9" t="s">
        <v>442</v>
      </c>
      <c r="C4" s="13">
        <v>187418672</v>
      </c>
      <c r="D4" s="13">
        <v>187425934</v>
      </c>
      <c r="E4" s="9">
        <v>7263</v>
      </c>
      <c r="F4" s="9" t="s">
        <v>1432</v>
      </c>
      <c r="G4" s="9" t="s">
        <v>1436</v>
      </c>
      <c r="H4" s="104" t="s">
        <v>1434</v>
      </c>
    </row>
    <row r="5" spans="1:8" ht="15.75" customHeight="1">
      <c r="A5" s="9" t="s">
        <v>1437</v>
      </c>
      <c r="B5" s="9" t="s">
        <v>448</v>
      </c>
      <c r="C5" s="13">
        <v>91443235</v>
      </c>
      <c r="D5" s="13">
        <v>91446667</v>
      </c>
      <c r="E5" s="13">
        <v>3433</v>
      </c>
      <c r="F5" s="9" t="s">
        <v>1432</v>
      </c>
      <c r="G5" s="9" t="s">
        <v>1436</v>
      </c>
      <c r="H5" s="104" t="s">
        <v>1434</v>
      </c>
    </row>
    <row r="6" spans="1:8" ht="15.75" customHeight="1">
      <c r="A6" s="9" t="s">
        <v>1438</v>
      </c>
      <c r="B6" s="9" t="s">
        <v>455</v>
      </c>
      <c r="C6" s="13">
        <v>43234311</v>
      </c>
      <c r="D6" s="13">
        <v>43323702</v>
      </c>
      <c r="E6" s="13">
        <v>89392</v>
      </c>
      <c r="F6" s="9" t="s">
        <v>1439</v>
      </c>
      <c r="G6" s="9"/>
      <c r="H6" s="104" t="s">
        <v>1434</v>
      </c>
    </row>
    <row r="7" spans="1:8" ht="15.75" customHeight="1">
      <c r="A7" s="9" t="s">
        <v>1440</v>
      </c>
      <c r="B7" s="9" t="s">
        <v>450</v>
      </c>
      <c r="C7" s="13">
        <v>17770978</v>
      </c>
      <c r="D7" s="13">
        <v>17858410</v>
      </c>
      <c r="E7" s="13">
        <v>87433</v>
      </c>
      <c r="F7" s="9" t="s">
        <v>1432</v>
      </c>
      <c r="G7" s="9" t="s">
        <v>1441</v>
      </c>
      <c r="H7" s="104" t="s">
        <v>1434</v>
      </c>
    </row>
    <row r="8" spans="1:8" ht="15.75" customHeight="1">
      <c r="A8" s="9" t="s">
        <v>1442</v>
      </c>
      <c r="B8" s="9" t="s">
        <v>449</v>
      </c>
      <c r="C8" s="13">
        <v>62095374</v>
      </c>
      <c r="D8" s="13">
        <v>62101049</v>
      </c>
      <c r="E8" s="13">
        <v>5676</v>
      </c>
      <c r="F8" s="9" t="s">
        <v>1432</v>
      </c>
      <c r="G8" s="9" t="s">
        <v>1436</v>
      </c>
      <c r="H8" s="104" t="s">
        <v>1443</v>
      </c>
    </row>
    <row r="9" spans="1:8" ht="15.75" customHeight="1">
      <c r="A9" s="9" t="s">
        <v>1444</v>
      </c>
      <c r="B9" s="9" t="s">
        <v>450</v>
      </c>
      <c r="C9" s="13">
        <v>86846349</v>
      </c>
      <c r="D9" s="13">
        <v>86859295</v>
      </c>
      <c r="E9" s="13">
        <v>12947</v>
      </c>
      <c r="F9" s="9" t="s">
        <v>1432</v>
      </c>
      <c r="G9" s="9" t="s">
        <v>1445</v>
      </c>
      <c r="H9" s="104" t="s">
        <v>1443</v>
      </c>
    </row>
    <row r="10" spans="1:8" ht="15.75" customHeight="1">
      <c r="A10" s="9" t="s">
        <v>1446</v>
      </c>
      <c r="B10" s="9" t="s">
        <v>460</v>
      </c>
      <c r="C10" s="13">
        <v>21442966</v>
      </c>
      <c r="D10" s="13">
        <v>21496091</v>
      </c>
      <c r="E10" s="13">
        <v>53126</v>
      </c>
      <c r="F10" s="9" t="s">
        <v>1439</v>
      </c>
      <c r="G10" s="9"/>
      <c r="H10" s="104" t="s">
        <v>1447</v>
      </c>
    </row>
    <row r="11" spans="1:8" ht="15.75" customHeight="1">
      <c r="A11" s="9" t="s">
        <v>1448</v>
      </c>
      <c r="B11" s="9" t="s">
        <v>454</v>
      </c>
      <c r="C11" s="13">
        <v>75206044</v>
      </c>
      <c r="D11" s="13">
        <v>75223587</v>
      </c>
      <c r="E11" s="13">
        <v>17544</v>
      </c>
      <c r="F11" s="9" t="s">
        <v>1432</v>
      </c>
      <c r="G11" s="9" t="s">
        <v>1436</v>
      </c>
      <c r="H11" s="104" t="s">
        <v>1434</v>
      </c>
    </row>
    <row r="12" spans="1:8" ht="15.75" customHeight="1">
      <c r="A12" s="9" t="s">
        <v>1449</v>
      </c>
      <c r="B12" s="9" t="s">
        <v>457</v>
      </c>
      <c r="C12" s="13">
        <v>38773572</v>
      </c>
      <c r="D12" s="13">
        <v>38791551</v>
      </c>
      <c r="E12" s="13">
        <v>17980</v>
      </c>
      <c r="F12" s="9" t="s">
        <v>1432</v>
      </c>
      <c r="G12" s="9" t="s">
        <v>1450</v>
      </c>
      <c r="H12" s="104" t="s">
        <v>1434</v>
      </c>
    </row>
    <row r="13" spans="1:8" ht="15.75" customHeight="1">
      <c r="A13" s="9" t="s">
        <v>1451</v>
      </c>
      <c r="B13" s="9" t="s">
        <v>459</v>
      </c>
      <c r="C13" s="9">
        <v>39910886</v>
      </c>
      <c r="D13" s="9">
        <v>40138151</v>
      </c>
      <c r="E13" s="13">
        <v>14772</v>
      </c>
      <c r="F13" s="9" t="s">
        <v>1432</v>
      </c>
      <c r="G13" s="9" t="s">
        <v>1436</v>
      </c>
      <c r="H13" s="104" t="s">
        <v>1434</v>
      </c>
    </row>
    <row r="14" spans="1:8" ht="15.75" customHeight="1">
      <c r="A14" s="9" t="s">
        <v>1452</v>
      </c>
      <c r="B14" s="9" t="s">
        <v>454</v>
      </c>
      <c r="C14" s="13">
        <v>21584517</v>
      </c>
      <c r="D14" s="13">
        <v>22441675</v>
      </c>
      <c r="E14" s="13">
        <v>857159</v>
      </c>
      <c r="F14" s="9" t="s">
        <v>1432</v>
      </c>
      <c r="G14" s="9" t="s">
        <v>1453</v>
      </c>
      <c r="H14" s="104" t="s">
        <v>1454</v>
      </c>
    </row>
    <row r="15" spans="1:8" ht="15.75" customHeight="1">
      <c r="A15" s="248" t="s">
        <v>1452</v>
      </c>
      <c r="B15" s="248" t="s">
        <v>441</v>
      </c>
      <c r="C15" s="262">
        <v>110098004</v>
      </c>
      <c r="D15" s="262">
        <v>110276049</v>
      </c>
      <c r="E15" s="262">
        <v>178046</v>
      </c>
      <c r="F15" s="248" t="s">
        <v>399</v>
      </c>
      <c r="G15" s="9" t="s">
        <v>1455</v>
      </c>
      <c r="H15" s="263" t="s">
        <v>1434</v>
      </c>
    </row>
    <row r="16" spans="1:8" ht="15.75" customHeight="1">
      <c r="A16" s="247"/>
      <c r="B16" s="247"/>
      <c r="C16" s="247"/>
      <c r="D16" s="247"/>
      <c r="E16" s="247"/>
      <c r="F16" s="247"/>
      <c r="G16" s="9" t="s">
        <v>1456</v>
      </c>
      <c r="H16" s="247"/>
    </row>
    <row r="17" spans="1:8" ht="15.75" customHeight="1">
      <c r="A17" s="247"/>
      <c r="B17" s="247"/>
      <c r="C17" s="247"/>
      <c r="D17" s="247"/>
      <c r="E17" s="247"/>
      <c r="F17" s="247"/>
      <c r="G17" s="9" t="s">
        <v>1457</v>
      </c>
      <c r="H17" s="247"/>
    </row>
    <row r="18" spans="1:8" ht="15.75" customHeight="1">
      <c r="A18" s="247"/>
      <c r="B18" s="247"/>
      <c r="C18" s="247"/>
      <c r="D18" s="247"/>
      <c r="E18" s="247"/>
      <c r="F18" s="247"/>
      <c r="G18" s="9" t="s">
        <v>1458</v>
      </c>
      <c r="H18" s="247"/>
    </row>
    <row r="19" spans="1:8" ht="15.75" customHeight="1">
      <c r="A19" s="247"/>
      <c r="B19" s="247"/>
      <c r="C19" s="247"/>
      <c r="D19" s="247"/>
      <c r="E19" s="247"/>
      <c r="F19" s="247"/>
      <c r="G19" s="9" t="s">
        <v>1459</v>
      </c>
      <c r="H19" s="247"/>
    </row>
    <row r="20" spans="1:8" ht="15.75" customHeight="1">
      <c r="A20" s="247"/>
      <c r="B20" s="247"/>
      <c r="C20" s="247"/>
      <c r="D20" s="247"/>
      <c r="E20" s="247"/>
      <c r="F20" s="247"/>
      <c r="G20" s="9" t="s">
        <v>1460</v>
      </c>
      <c r="H20" s="247"/>
    </row>
    <row r="21" spans="1:8" ht="15.75" customHeight="1">
      <c r="A21" s="53"/>
      <c r="B21" s="53"/>
      <c r="C21" s="53"/>
      <c r="D21" s="53"/>
      <c r="E21" s="53"/>
      <c r="F21" s="53"/>
      <c r="G21" s="53"/>
      <c r="H21" s="53"/>
    </row>
  </sheetData>
  <mergeCells count="9">
    <mergeCell ref="A1:H1"/>
    <mergeCell ref="B2:D2"/>
    <mergeCell ref="B15:B20"/>
    <mergeCell ref="A15:A20"/>
    <mergeCell ref="C15:C20"/>
    <mergeCell ref="D15:D20"/>
    <mergeCell ref="E15:E20"/>
    <mergeCell ref="F15:F20"/>
    <mergeCell ref="H15:H20"/>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21"/>
  <sheetViews>
    <sheetView workbookViewId="0">
      <selection sqref="A1:I1"/>
    </sheetView>
  </sheetViews>
  <sheetFormatPr defaultColWidth="11.125" defaultRowHeight="15" customHeight="1"/>
  <cols>
    <col min="1" max="19" width="10.375" customWidth="1"/>
    <col min="20" max="26" width="11.125" customWidth="1"/>
  </cols>
  <sheetData>
    <row r="1" spans="1:9" ht="15.75" customHeight="1">
      <c r="A1" s="264" t="s">
        <v>7682</v>
      </c>
      <c r="B1" s="265"/>
      <c r="C1" s="265"/>
      <c r="D1" s="265"/>
      <c r="E1" s="265"/>
      <c r="F1" s="265"/>
      <c r="G1" s="265"/>
      <c r="H1" s="265"/>
      <c r="I1" s="265"/>
    </row>
    <row r="2" spans="1:9" ht="15.75" customHeight="1">
      <c r="A2" s="106" t="s">
        <v>31</v>
      </c>
      <c r="B2" s="106" t="s">
        <v>210</v>
      </c>
      <c r="C2" s="106" t="s">
        <v>66</v>
      </c>
      <c r="D2" s="106" t="s">
        <v>1463</v>
      </c>
      <c r="E2" s="107"/>
      <c r="F2" s="106" t="s">
        <v>31</v>
      </c>
      <c r="G2" s="106" t="s">
        <v>210</v>
      </c>
      <c r="H2" s="106" t="s">
        <v>66</v>
      </c>
      <c r="I2" s="106" t="s">
        <v>1463</v>
      </c>
    </row>
    <row r="3" spans="1:9" ht="15.75" customHeight="1">
      <c r="A3" s="108" t="s">
        <v>1464</v>
      </c>
      <c r="B3" s="108" t="s">
        <v>213</v>
      </c>
      <c r="C3" s="108" t="s">
        <v>1465</v>
      </c>
      <c r="D3" s="108" t="s">
        <v>1466</v>
      </c>
      <c r="E3" s="109"/>
      <c r="F3" s="108" t="s">
        <v>1467</v>
      </c>
      <c r="G3" s="108" t="s">
        <v>243</v>
      </c>
      <c r="H3" s="108" t="s">
        <v>15</v>
      </c>
      <c r="I3" s="108" t="s">
        <v>1468</v>
      </c>
    </row>
    <row r="4" spans="1:9" ht="15.75" customHeight="1">
      <c r="A4" s="1" t="s">
        <v>1469</v>
      </c>
      <c r="B4" s="1" t="s">
        <v>243</v>
      </c>
      <c r="C4" s="1" t="s">
        <v>1470</v>
      </c>
      <c r="D4" s="1" t="s">
        <v>1471</v>
      </c>
      <c r="E4" s="110"/>
      <c r="F4" s="1" t="s">
        <v>1472</v>
      </c>
      <c r="G4" s="1" t="s">
        <v>243</v>
      </c>
      <c r="H4" s="1" t="s">
        <v>1473</v>
      </c>
      <c r="I4" s="1" t="s">
        <v>1474</v>
      </c>
    </row>
    <row r="5" spans="1:9" ht="15.75" customHeight="1">
      <c r="A5" s="1" t="s">
        <v>1475</v>
      </c>
      <c r="B5" s="1" t="s">
        <v>213</v>
      </c>
      <c r="C5" s="1" t="s">
        <v>1476</v>
      </c>
      <c r="D5" s="1" t="s">
        <v>1477</v>
      </c>
      <c r="E5" s="110"/>
      <c r="F5" s="1" t="s">
        <v>1478</v>
      </c>
      <c r="G5" s="1" t="s">
        <v>243</v>
      </c>
      <c r="H5" s="1" t="s">
        <v>1479</v>
      </c>
      <c r="I5" s="1" t="s">
        <v>1480</v>
      </c>
    </row>
    <row r="6" spans="1:9" ht="15.75" customHeight="1">
      <c r="A6" s="1" t="s">
        <v>1481</v>
      </c>
      <c r="B6" s="1" t="s">
        <v>243</v>
      </c>
      <c r="C6" s="1" t="s">
        <v>1482</v>
      </c>
      <c r="D6" s="1" t="s">
        <v>1483</v>
      </c>
      <c r="E6" s="110"/>
      <c r="F6" s="1" t="s">
        <v>260</v>
      </c>
      <c r="G6" s="1" t="s">
        <v>213</v>
      </c>
      <c r="H6" s="1" t="s">
        <v>1484</v>
      </c>
      <c r="I6" s="1" t="s">
        <v>1485</v>
      </c>
    </row>
    <row r="7" spans="1:9" ht="15.75" customHeight="1">
      <c r="A7" s="1" t="s">
        <v>1486</v>
      </c>
      <c r="B7" s="1" t="s">
        <v>213</v>
      </c>
      <c r="C7" s="1" t="s">
        <v>1487</v>
      </c>
      <c r="D7" s="1" t="s">
        <v>1488</v>
      </c>
      <c r="E7" s="110"/>
      <c r="F7" s="1" t="s">
        <v>1489</v>
      </c>
      <c r="G7" s="1" t="s">
        <v>213</v>
      </c>
      <c r="H7" s="1" t="s">
        <v>1490</v>
      </c>
      <c r="I7" s="1" t="s">
        <v>1491</v>
      </c>
    </row>
    <row r="8" spans="1:9" ht="15.75" customHeight="1">
      <c r="A8" s="1" t="s">
        <v>1492</v>
      </c>
      <c r="B8" s="1" t="s">
        <v>213</v>
      </c>
      <c r="C8" s="1" t="s">
        <v>24</v>
      </c>
      <c r="D8" s="1" t="s">
        <v>1493</v>
      </c>
      <c r="E8" s="110"/>
      <c r="F8" s="1" t="s">
        <v>1494</v>
      </c>
      <c r="G8" s="1" t="s">
        <v>213</v>
      </c>
      <c r="H8" s="1" t="s">
        <v>1495</v>
      </c>
      <c r="I8" s="1" t="s">
        <v>1496</v>
      </c>
    </row>
    <row r="9" spans="1:9" ht="15.75" customHeight="1">
      <c r="A9" s="1" t="s">
        <v>1497</v>
      </c>
      <c r="B9" s="1" t="s">
        <v>243</v>
      </c>
      <c r="C9" s="1" t="s">
        <v>1498</v>
      </c>
      <c r="D9" s="1" t="s">
        <v>1499</v>
      </c>
      <c r="E9" s="110"/>
      <c r="F9" s="1" t="s">
        <v>1500</v>
      </c>
      <c r="G9" s="1" t="s">
        <v>213</v>
      </c>
      <c r="H9" s="1" t="s">
        <v>1501</v>
      </c>
      <c r="I9" s="1" t="s">
        <v>1502</v>
      </c>
    </row>
    <row r="10" spans="1:9" ht="15.75" customHeight="1">
      <c r="A10" s="1" t="s">
        <v>1503</v>
      </c>
      <c r="B10" s="1" t="s">
        <v>243</v>
      </c>
      <c r="C10" s="1" t="s">
        <v>1504</v>
      </c>
      <c r="D10" s="1" t="s">
        <v>1505</v>
      </c>
      <c r="E10" s="110"/>
      <c r="F10" s="1" t="s">
        <v>1506</v>
      </c>
      <c r="G10" s="1" t="s">
        <v>243</v>
      </c>
      <c r="H10" s="1" t="s">
        <v>1507</v>
      </c>
      <c r="I10" s="1" t="s">
        <v>1508</v>
      </c>
    </row>
    <row r="11" spans="1:9" ht="15.75" customHeight="1">
      <c r="A11" s="1" t="s">
        <v>1509</v>
      </c>
      <c r="B11" s="1" t="s">
        <v>243</v>
      </c>
      <c r="C11" s="1" t="s">
        <v>1510</v>
      </c>
      <c r="D11" s="1" t="s">
        <v>1511</v>
      </c>
      <c r="E11" s="110"/>
      <c r="F11" s="1" t="s">
        <v>1512</v>
      </c>
      <c r="G11" s="1" t="s">
        <v>243</v>
      </c>
      <c r="H11" s="1" t="s">
        <v>1513</v>
      </c>
      <c r="I11" s="1" t="s">
        <v>1514</v>
      </c>
    </row>
    <row r="12" spans="1:9" ht="15.75" customHeight="1">
      <c r="A12" s="1" t="s">
        <v>1515</v>
      </c>
      <c r="B12" s="1" t="s">
        <v>243</v>
      </c>
      <c r="C12" s="1" t="s">
        <v>1516</v>
      </c>
      <c r="D12" s="1" t="s">
        <v>1517</v>
      </c>
      <c r="E12" s="110"/>
      <c r="F12" s="1" t="s">
        <v>1518</v>
      </c>
      <c r="G12" s="1" t="s">
        <v>213</v>
      </c>
      <c r="H12" s="1" t="s">
        <v>1519</v>
      </c>
      <c r="I12" s="1" t="s">
        <v>1520</v>
      </c>
    </row>
    <row r="13" spans="1:9" ht="15.75" customHeight="1">
      <c r="A13" s="1" t="s">
        <v>1521</v>
      </c>
      <c r="B13" s="1" t="s">
        <v>243</v>
      </c>
      <c r="C13" s="1" t="s">
        <v>1522</v>
      </c>
      <c r="D13" s="1" t="s">
        <v>1523</v>
      </c>
      <c r="E13" s="110"/>
      <c r="F13" s="1" t="s">
        <v>1524</v>
      </c>
      <c r="G13" s="1" t="s">
        <v>213</v>
      </c>
      <c r="H13" s="1" t="s">
        <v>1525</v>
      </c>
      <c r="I13" s="1" t="s">
        <v>1526</v>
      </c>
    </row>
    <row r="14" spans="1:9" ht="15.75" customHeight="1">
      <c r="A14" s="103" t="s">
        <v>1527</v>
      </c>
      <c r="B14" s="103" t="s">
        <v>243</v>
      </c>
      <c r="C14" s="103" t="s">
        <v>1528</v>
      </c>
      <c r="D14" s="103" t="s">
        <v>1529</v>
      </c>
      <c r="E14" s="111"/>
      <c r="F14" s="103" t="s">
        <v>1530</v>
      </c>
      <c r="G14" s="103" t="s">
        <v>243</v>
      </c>
      <c r="H14" s="103" t="s">
        <v>1531</v>
      </c>
      <c r="I14" s="103" t="s">
        <v>1532</v>
      </c>
    </row>
    <row r="15" spans="1:9" ht="15.75" customHeight="1"/>
    <row r="16" spans="1:9" ht="15.75" customHeight="1"/>
    <row r="17" ht="15.75" customHeight="1"/>
    <row r="18" ht="15.75" customHeight="1"/>
    <row r="19" ht="15.75" customHeight="1"/>
    <row r="20" ht="15.75" customHeight="1"/>
    <row r="21" ht="15.75" customHeight="1"/>
  </sheetData>
  <mergeCells count="1">
    <mergeCell ref="A1:I1"/>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5"/>
  <sheetViews>
    <sheetView workbookViewId="0"/>
  </sheetViews>
  <sheetFormatPr defaultColWidth="11.125" defaultRowHeight="15" customHeight="1"/>
  <cols>
    <col min="1" max="26" width="11.125" customWidth="1"/>
  </cols>
  <sheetData>
    <row r="1" spans="1:4" ht="15" customHeight="1">
      <c r="A1" s="59" t="s">
        <v>7683</v>
      </c>
      <c r="B1" s="112"/>
      <c r="C1" s="112"/>
      <c r="D1" s="112"/>
    </row>
    <row r="2" spans="1:4" ht="15" customHeight="1">
      <c r="A2" s="113" t="s">
        <v>31</v>
      </c>
      <c r="B2" s="114" t="s">
        <v>497</v>
      </c>
      <c r="C2" s="114" t="s">
        <v>125</v>
      </c>
      <c r="D2" s="113" t="s">
        <v>1533</v>
      </c>
    </row>
    <row r="3" spans="1:4" ht="15" customHeight="1">
      <c r="A3" s="115" t="s">
        <v>21</v>
      </c>
      <c r="B3" s="116">
        <v>22540</v>
      </c>
      <c r="C3" s="116">
        <v>24490</v>
      </c>
      <c r="D3" s="117">
        <v>0.92</v>
      </c>
    </row>
    <row r="4" spans="1:4" ht="15" customHeight="1">
      <c r="A4" s="3" t="s">
        <v>26</v>
      </c>
      <c r="B4" s="118">
        <v>22376</v>
      </c>
      <c r="C4" s="118">
        <v>25640</v>
      </c>
      <c r="D4" s="119">
        <v>0.87</v>
      </c>
    </row>
    <row r="5" spans="1:4" ht="15" customHeight="1">
      <c r="A5" s="120" t="s">
        <v>42</v>
      </c>
      <c r="B5" s="121">
        <v>25395</v>
      </c>
      <c r="C5" s="121">
        <v>28936</v>
      </c>
      <c r="D5" s="122">
        <v>0.88</v>
      </c>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9"/>
  <sheetViews>
    <sheetView workbookViewId="0">
      <selection sqref="A1:G1"/>
    </sheetView>
  </sheetViews>
  <sheetFormatPr defaultColWidth="11.125" defaultRowHeight="15" customHeight="1"/>
  <cols>
    <col min="1" max="26" width="11.125" customWidth="1"/>
  </cols>
  <sheetData>
    <row r="1" spans="1:17" ht="15" customHeight="1">
      <c r="A1" s="269" t="s">
        <v>7684</v>
      </c>
      <c r="B1" s="265"/>
      <c r="C1" s="265"/>
      <c r="D1" s="265"/>
      <c r="E1" s="265"/>
      <c r="F1" s="265"/>
      <c r="G1" s="270"/>
      <c r="H1" s="105"/>
      <c r="I1" s="105"/>
      <c r="J1" s="105"/>
      <c r="K1" s="105"/>
      <c r="L1" s="105"/>
      <c r="M1" s="105"/>
      <c r="N1" s="105"/>
      <c r="O1" s="105"/>
      <c r="P1" s="105"/>
      <c r="Q1" s="105"/>
    </row>
    <row r="2" spans="1:17" ht="15" customHeight="1">
      <c r="A2" s="109"/>
      <c r="B2" s="266" t="s">
        <v>21</v>
      </c>
      <c r="C2" s="267"/>
      <c r="D2" s="268" t="s">
        <v>26</v>
      </c>
      <c r="E2" s="267"/>
      <c r="F2" s="268" t="s">
        <v>42</v>
      </c>
      <c r="G2" s="267"/>
      <c r="H2" s="105"/>
      <c r="I2" s="105"/>
      <c r="J2" s="105"/>
      <c r="K2" s="105"/>
      <c r="L2" s="105"/>
      <c r="M2" s="105"/>
      <c r="N2" s="105"/>
      <c r="O2" s="105"/>
      <c r="P2" s="105"/>
      <c r="Q2" s="105"/>
    </row>
    <row r="3" spans="1:17" ht="15" customHeight="1">
      <c r="A3" s="111"/>
      <c r="B3" s="123" t="s">
        <v>1534</v>
      </c>
      <c r="C3" s="124" t="s">
        <v>1535</v>
      </c>
      <c r="D3" s="125" t="s">
        <v>1534</v>
      </c>
      <c r="E3" s="124" t="s">
        <v>1535</v>
      </c>
      <c r="F3" s="125" t="s">
        <v>1534</v>
      </c>
      <c r="G3" s="123" t="s">
        <v>1535</v>
      </c>
      <c r="H3" s="105"/>
      <c r="I3" s="105"/>
      <c r="J3" s="105"/>
      <c r="K3" s="105"/>
      <c r="L3" s="105"/>
      <c r="M3" s="105"/>
      <c r="N3" s="105"/>
      <c r="O3" s="105"/>
      <c r="P3" s="105"/>
      <c r="Q3" s="105"/>
    </row>
    <row r="4" spans="1:17" ht="15" customHeight="1">
      <c r="A4" s="127" t="s">
        <v>1536</v>
      </c>
      <c r="B4" s="128">
        <v>1.3068013068013E-2</v>
      </c>
      <c r="C4" s="129">
        <v>2.0566550252230999E-2</v>
      </c>
      <c r="D4" s="130">
        <v>1.4866504854369E-2</v>
      </c>
      <c r="E4" s="129">
        <v>1.7219655606887999E-2</v>
      </c>
      <c r="F4" s="130">
        <v>7.8125E-3</v>
      </c>
      <c r="G4" s="128">
        <v>1.2396694214876E-2</v>
      </c>
      <c r="H4" s="105"/>
      <c r="I4" s="105"/>
      <c r="J4" s="105"/>
      <c r="K4" s="105"/>
      <c r="L4" s="105"/>
      <c r="M4" s="105"/>
      <c r="N4" s="105"/>
      <c r="O4" s="105"/>
      <c r="P4" s="105"/>
      <c r="Q4" s="105"/>
    </row>
    <row r="5" spans="1:17" ht="15" customHeight="1">
      <c r="A5" s="108" t="s">
        <v>1537</v>
      </c>
      <c r="B5" s="132">
        <v>4.9954860066204997E-2</v>
      </c>
      <c r="C5" s="133">
        <v>1.0697305863708E-2</v>
      </c>
      <c r="D5" s="134">
        <v>5.1740067754851002E-2</v>
      </c>
      <c r="E5" s="133">
        <v>1.4957264957265E-2</v>
      </c>
      <c r="F5" s="134">
        <v>5.3447864471487E-2</v>
      </c>
      <c r="G5" s="132">
        <v>1.3389121338912E-2</v>
      </c>
      <c r="H5" s="105"/>
      <c r="I5" s="105"/>
      <c r="J5" s="105"/>
      <c r="K5" s="105"/>
      <c r="L5" s="105"/>
      <c r="M5" s="105"/>
      <c r="N5" s="105"/>
      <c r="O5" s="105"/>
      <c r="P5" s="105"/>
      <c r="Q5" s="105"/>
    </row>
    <row r="6" spans="1:17" ht="15" customHeight="1">
      <c r="A6" s="1" t="s">
        <v>1534</v>
      </c>
      <c r="B6" s="135">
        <v>0.86638579596749898</v>
      </c>
      <c r="C6" s="136">
        <v>0.10697305863708401</v>
      </c>
      <c r="D6" s="137">
        <v>0.88882044964582696</v>
      </c>
      <c r="E6" s="136">
        <v>8.7179487179486995E-2</v>
      </c>
      <c r="F6" s="137">
        <v>0.884514435695538</v>
      </c>
      <c r="G6" s="138">
        <v>0.14518828451882801</v>
      </c>
      <c r="H6" s="105"/>
      <c r="I6" s="105"/>
      <c r="J6" s="105"/>
      <c r="K6" s="105"/>
      <c r="L6" s="105"/>
      <c r="M6" s="105"/>
      <c r="N6" s="105"/>
      <c r="O6" s="105"/>
      <c r="P6" s="105"/>
      <c r="Q6" s="105"/>
    </row>
    <row r="7" spans="1:17" ht="15" customHeight="1">
      <c r="A7" s="103" t="s">
        <v>1535</v>
      </c>
      <c r="B7" s="139">
        <v>8.3659343966295999E-2</v>
      </c>
      <c r="C7" s="140">
        <v>0.88232963549920795</v>
      </c>
      <c r="D7" s="141">
        <v>5.9439482599323003E-2</v>
      </c>
      <c r="E7" s="140">
        <v>0.897863247863248</v>
      </c>
      <c r="F7" s="141">
        <v>6.2037699832976002E-2</v>
      </c>
      <c r="G7" s="142">
        <v>0.84142259414225895</v>
      </c>
      <c r="H7" s="105"/>
      <c r="I7" s="105"/>
      <c r="J7" s="105"/>
      <c r="K7" s="105"/>
      <c r="L7" s="105"/>
      <c r="M7" s="105"/>
      <c r="N7" s="105"/>
      <c r="O7" s="105"/>
      <c r="P7" s="105"/>
      <c r="Q7" s="105"/>
    </row>
    <row r="8" spans="1:17" ht="15" customHeight="1">
      <c r="A8" s="127" t="s">
        <v>399</v>
      </c>
      <c r="B8" s="144">
        <v>3323</v>
      </c>
      <c r="C8" s="145">
        <v>2524</v>
      </c>
      <c r="D8" s="146">
        <v>3247</v>
      </c>
      <c r="E8" s="145">
        <v>2340</v>
      </c>
      <c r="F8" s="146">
        <v>4191</v>
      </c>
      <c r="G8" s="144">
        <v>2390</v>
      </c>
      <c r="H8" s="105"/>
      <c r="I8" s="105"/>
      <c r="J8" s="105"/>
      <c r="K8" s="105"/>
      <c r="L8" s="105"/>
      <c r="M8" s="105"/>
      <c r="N8" s="105"/>
      <c r="O8" s="105"/>
      <c r="P8" s="105"/>
      <c r="Q8" s="105"/>
    </row>
    <row r="9" spans="1:17" ht="15" customHeight="1">
      <c r="A9" s="105"/>
      <c r="B9" s="105"/>
      <c r="C9" s="105"/>
      <c r="D9" s="105"/>
      <c r="E9" s="105"/>
      <c r="F9" s="105"/>
      <c r="G9" s="105"/>
      <c r="H9" s="105"/>
      <c r="I9" s="105"/>
      <c r="J9" s="105"/>
      <c r="K9" s="105"/>
      <c r="L9" s="105"/>
      <c r="M9" s="105"/>
      <c r="N9" s="105"/>
      <c r="O9" s="105"/>
      <c r="P9" s="105"/>
      <c r="Q9" s="105"/>
    </row>
  </sheetData>
  <mergeCells count="4">
    <mergeCell ref="B2:C2"/>
    <mergeCell ref="D2:E2"/>
    <mergeCell ref="F2:G2"/>
    <mergeCell ref="A1:G1"/>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C6"/>
  <sheetViews>
    <sheetView workbookViewId="0"/>
  </sheetViews>
  <sheetFormatPr defaultColWidth="11.125" defaultRowHeight="15" customHeight="1"/>
  <cols>
    <col min="1" max="1" width="7.125" customWidth="1"/>
    <col min="2" max="3" width="8.375" customWidth="1"/>
    <col min="4" max="26" width="11.125" customWidth="1"/>
  </cols>
  <sheetData>
    <row r="1" spans="1:3" ht="15" customHeight="1">
      <c r="A1" s="60" t="s">
        <v>7685</v>
      </c>
    </row>
    <row r="2" spans="1:3" ht="15" customHeight="1">
      <c r="A2" s="57"/>
      <c r="B2" s="113" t="s">
        <v>152</v>
      </c>
      <c r="C2" s="113" t="s">
        <v>153</v>
      </c>
    </row>
    <row r="3" spans="1:3" ht="15" customHeight="1">
      <c r="A3" s="1" t="s">
        <v>49</v>
      </c>
      <c r="B3" s="126">
        <v>85.31</v>
      </c>
      <c r="C3" s="126">
        <v>90.93</v>
      </c>
    </row>
    <row r="4" spans="1:3" ht="15" customHeight="1">
      <c r="A4" s="1" t="s">
        <v>24</v>
      </c>
      <c r="B4" s="126">
        <v>87.05</v>
      </c>
      <c r="C4" s="126">
        <v>93.31</v>
      </c>
    </row>
    <row r="5" spans="1:3" ht="15" customHeight="1">
      <c r="A5" s="103" t="s">
        <v>28</v>
      </c>
      <c r="B5" s="131">
        <v>85.28</v>
      </c>
      <c r="C5" s="131">
        <v>89.72</v>
      </c>
    </row>
    <row r="6" spans="1:3" ht="15" customHeight="1">
      <c r="A6" s="17"/>
    </row>
  </sheetData>
  <pageMargins left="0.7" right="0.7" top="0.75" bottom="0.75" header="0" footer="0"/>
  <pageSetup orientation="landscape"/>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W20"/>
  <sheetViews>
    <sheetView workbookViewId="0"/>
  </sheetViews>
  <sheetFormatPr defaultColWidth="11.125" defaultRowHeight="15" customHeight="1"/>
  <cols>
    <col min="1" max="13" width="10.875" customWidth="1"/>
    <col min="14" max="23" width="10.375" customWidth="1"/>
    <col min="24" max="26" width="11.125" customWidth="1"/>
  </cols>
  <sheetData>
    <row r="1" spans="1:23" ht="15" customHeight="1">
      <c r="A1" s="12" t="s">
        <v>7686</v>
      </c>
      <c r="B1" s="1"/>
      <c r="C1" s="1"/>
      <c r="D1" s="1"/>
      <c r="E1" s="1"/>
      <c r="F1" s="1"/>
      <c r="G1" s="1"/>
      <c r="H1" s="1"/>
      <c r="I1" s="1"/>
      <c r="J1" s="1"/>
      <c r="K1" s="1"/>
      <c r="L1" s="1"/>
      <c r="M1" s="1"/>
      <c r="N1" s="53"/>
      <c r="O1" s="53"/>
      <c r="P1" s="53"/>
      <c r="Q1" s="53"/>
      <c r="R1" s="53"/>
      <c r="S1" s="53"/>
      <c r="T1" s="53"/>
      <c r="U1" s="53"/>
      <c r="V1" s="53"/>
      <c r="W1" s="53"/>
    </row>
    <row r="2" spans="1:23" ht="15" customHeight="1">
      <c r="A2" s="143"/>
      <c r="B2" s="271" t="s">
        <v>1462</v>
      </c>
      <c r="C2" s="247"/>
      <c r="D2" s="247"/>
      <c r="E2" s="247"/>
      <c r="F2" s="247"/>
      <c r="G2" s="247"/>
      <c r="H2" s="247"/>
      <c r="I2" s="247"/>
      <c r="J2" s="247"/>
      <c r="K2" s="271" t="s">
        <v>1461</v>
      </c>
      <c r="L2" s="247"/>
      <c r="M2" s="247"/>
      <c r="N2" s="53"/>
      <c r="O2" s="53"/>
      <c r="P2" s="53"/>
      <c r="Q2" s="53"/>
      <c r="R2" s="53"/>
      <c r="S2" s="53"/>
      <c r="T2" s="53"/>
      <c r="U2" s="53"/>
      <c r="V2" s="53"/>
      <c r="W2" s="53"/>
    </row>
    <row r="3" spans="1:23" ht="15" customHeight="1">
      <c r="A3" s="143" t="s">
        <v>31</v>
      </c>
      <c r="B3" s="143" t="s">
        <v>1538</v>
      </c>
      <c r="C3" s="143" t="s">
        <v>1539</v>
      </c>
      <c r="D3" s="143" t="s">
        <v>1540</v>
      </c>
      <c r="E3" s="143" t="s">
        <v>1541</v>
      </c>
      <c r="F3" s="143" t="s">
        <v>1539</v>
      </c>
      <c r="G3" s="143" t="s">
        <v>1542</v>
      </c>
      <c r="H3" s="143" t="s">
        <v>1543</v>
      </c>
      <c r="I3" s="143" t="s">
        <v>1539</v>
      </c>
      <c r="J3" s="143" t="s">
        <v>1544</v>
      </c>
      <c r="K3" s="143" t="s">
        <v>1545</v>
      </c>
      <c r="L3" s="143" t="s">
        <v>1539</v>
      </c>
      <c r="M3" s="143" t="s">
        <v>1546</v>
      </c>
      <c r="N3" s="53"/>
      <c r="O3" s="53"/>
      <c r="P3" s="53"/>
      <c r="Q3" s="53"/>
      <c r="R3" s="53"/>
      <c r="S3" s="53"/>
      <c r="T3" s="53"/>
      <c r="U3" s="53"/>
      <c r="V3" s="53"/>
      <c r="W3" s="53"/>
    </row>
    <row r="4" spans="1:23" ht="15" customHeight="1">
      <c r="A4" s="143" t="s">
        <v>14</v>
      </c>
      <c r="B4" s="143">
        <v>36</v>
      </c>
      <c r="C4" s="143">
        <v>32</v>
      </c>
      <c r="D4" s="143">
        <v>23</v>
      </c>
      <c r="E4" s="143">
        <v>32</v>
      </c>
      <c r="F4" s="143">
        <v>28</v>
      </c>
      <c r="G4" s="143">
        <v>19</v>
      </c>
      <c r="H4" s="143" t="s">
        <v>201</v>
      </c>
      <c r="I4" s="143" t="s">
        <v>201</v>
      </c>
      <c r="J4" s="143" t="s">
        <v>201</v>
      </c>
      <c r="K4" s="143" t="s">
        <v>201</v>
      </c>
      <c r="L4" s="143" t="s">
        <v>201</v>
      </c>
      <c r="M4" s="143" t="s">
        <v>201</v>
      </c>
      <c r="N4" s="53"/>
      <c r="O4" s="53"/>
      <c r="P4" s="53"/>
      <c r="Q4" s="53"/>
      <c r="R4" s="53"/>
      <c r="S4" s="53"/>
      <c r="T4" s="53"/>
      <c r="U4" s="53"/>
      <c r="V4" s="53"/>
      <c r="W4" s="53"/>
    </row>
    <row r="5" spans="1:23" ht="15" customHeight="1">
      <c r="A5" s="143" t="s">
        <v>19</v>
      </c>
      <c r="B5" s="143">
        <v>22</v>
      </c>
      <c r="C5" s="143">
        <v>19</v>
      </c>
      <c r="D5" s="143">
        <v>19</v>
      </c>
      <c r="E5" s="143">
        <v>41</v>
      </c>
      <c r="F5" s="143">
        <v>36</v>
      </c>
      <c r="G5" s="143">
        <v>23</v>
      </c>
      <c r="H5" s="143" t="s">
        <v>201</v>
      </c>
      <c r="I5" s="143" t="s">
        <v>201</v>
      </c>
      <c r="J5" s="143" t="s">
        <v>201</v>
      </c>
      <c r="K5" s="143" t="s">
        <v>201</v>
      </c>
      <c r="L5" s="143" t="s">
        <v>201</v>
      </c>
      <c r="M5" s="143" t="s">
        <v>201</v>
      </c>
      <c r="N5" s="53"/>
      <c r="O5" s="53"/>
      <c r="P5" s="53"/>
      <c r="Q5" s="53"/>
      <c r="R5" s="53"/>
      <c r="S5" s="53"/>
      <c r="T5" s="53"/>
      <c r="U5" s="53"/>
      <c r="V5" s="53"/>
      <c r="W5" s="53"/>
    </row>
    <row r="6" spans="1:23" ht="15" customHeight="1">
      <c r="A6" s="143" t="s">
        <v>21</v>
      </c>
      <c r="B6" s="143">
        <v>30</v>
      </c>
      <c r="C6" s="143">
        <v>27</v>
      </c>
      <c r="D6" s="143">
        <v>18</v>
      </c>
      <c r="E6" s="143">
        <v>34</v>
      </c>
      <c r="F6" s="143">
        <v>29</v>
      </c>
      <c r="G6" s="143">
        <v>21</v>
      </c>
      <c r="H6" s="143">
        <v>170</v>
      </c>
      <c r="I6" s="143">
        <v>140</v>
      </c>
      <c r="J6" s="143">
        <v>57</v>
      </c>
      <c r="K6" s="143">
        <v>5</v>
      </c>
      <c r="L6" s="143">
        <v>5</v>
      </c>
      <c r="M6" s="143">
        <v>5</v>
      </c>
      <c r="N6" s="53"/>
      <c r="O6" s="53"/>
      <c r="P6" s="53"/>
      <c r="Q6" s="53"/>
      <c r="R6" s="53"/>
      <c r="S6" s="53"/>
      <c r="T6" s="53"/>
      <c r="U6" s="53"/>
      <c r="V6" s="53"/>
      <c r="W6" s="53"/>
    </row>
    <row r="7" spans="1:23" ht="15" customHeight="1">
      <c r="A7" s="143" t="s">
        <v>23</v>
      </c>
      <c r="B7" s="143">
        <v>21</v>
      </c>
      <c r="C7" s="143">
        <v>17</v>
      </c>
      <c r="D7" s="143">
        <v>19</v>
      </c>
      <c r="E7" s="143">
        <v>34</v>
      </c>
      <c r="F7" s="143">
        <v>28</v>
      </c>
      <c r="G7" s="143">
        <v>21</v>
      </c>
      <c r="H7" s="143" t="s">
        <v>201</v>
      </c>
      <c r="I7" s="143" t="s">
        <v>201</v>
      </c>
      <c r="J7" s="143" t="s">
        <v>201</v>
      </c>
      <c r="K7" s="143" t="s">
        <v>201</v>
      </c>
      <c r="L7" s="143" t="s">
        <v>201</v>
      </c>
      <c r="M7" s="143" t="s">
        <v>201</v>
      </c>
      <c r="N7" s="53"/>
      <c r="O7" s="53"/>
      <c r="P7" s="53"/>
      <c r="Q7" s="53"/>
      <c r="R7" s="53"/>
      <c r="S7" s="53"/>
      <c r="T7" s="53"/>
      <c r="U7" s="53"/>
      <c r="V7" s="53"/>
      <c r="W7" s="53"/>
    </row>
    <row r="8" spans="1:23" ht="15" customHeight="1">
      <c r="A8" s="143" t="s">
        <v>25</v>
      </c>
      <c r="B8" s="143">
        <v>39</v>
      </c>
      <c r="C8" s="143">
        <v>35</v>
      </c>
      <c r="D8" s="143">
        <v>23</v>
      </c>
      <c r="E8" s="143">
        <v>37</v>
      </c>
      <c r="F8" s="143">
        <v>32</v>
      </c>
      <c r="G8" s="143">
        <v>20</v>
      </c>
      <c r="H8" s="143" t="s">
        <v>201</v>
      </c>
      <c r="I8" s="143" t="s">
        <v>201</v>
      </c>
      <c r="J8" s="143" t="s">
        <v>201</v>
      </c>
      <c r="K8" s="143" t="s">
        <v>201</v>
      </c>
      <c r="L8" s="143" t="s">
        <v>201</v>
      </c>
      <c r="M8" s="143" t="s">
        <v>201</v>
      </c>
      <c r="N8" s="53"/>
      <c r="O8" s="53"/>
      <c r="P8" s="53"/>
      <c r="Q8" s="53"/>
      <c r="R8" s="53"/>
      <c r="S8" s="53"/>
      <c r="T8" s="53"/>
      <c r="U8" s="53"/>
      <c r="V8" s="53"/>
      <c r="W8" s="53"/>
    </row>
    <row r="9" spans="1:23" ht="15" customHeight="1">
      <c r="A9" s="143" t="s">
        <v>26</v>
      </c>
      <c r="B9" s="143">
        <v>31</v>
      </c>
      <c r="C9" s="143">
        <v>27</v>
      </c>
      <c r="D9" s="143">
        <v>20</v>
      </c>
      <c r="E9" s="143">
        <v>33</v>
      </c>
      <c r="F9" s="143">
        <v>28</v>
      </c>
      <c r="G9" s="143">
        <v>20</v>
      </c>
      <c r="H9" s="143">
        <v>230</v>
      </c>
      <c r="I9" s="143">
        <v>187</v>
      </c>
      <c r="J9" s="143">
        <v>65</v>
      </c>
      <c r="K9" s="143">
        <v>6</v>
      </c>
      <c r="L9" s="143">
        <v>6</v>
      </c>
      <c r="M9" s="143">
        <v>6</v>
      </c>
      <c r="N9" s="53"/>
      <c r="O9" s="53"/>
      <c r="P9" s="53"/>
      <c r="Q9" s="53"/>
      <c r="R9" s="53"/>
      <c r="S9" s="53"/>
      <c r="T9" s="53"/>
      <c r="U9" s="53"/>
      <c r="V9" s="53"/>
      <c r="W9" s="53"/>
    </row>
    <row r="10" spans="1:23" ht="15" customHeight="1">
      <c r="A10" s="143" t="s">
        <v>41</v>
      </c>
      <c r="B10" s="143">
        <v>32</v>
      </c>
      <c r="C10" s="143">
        <v>27</v>
      </c>
      <c r="D10" s="143">
        <v>23</v>
      </c>
      <c r="E10" s="143">
        <v>57</v>
      </c>
      <c r="F10" s="143">
        <v>44</v>
      </c>
      <c r="G10" s="143">
        <v>26</v>
      </c>
      <c r="H10" s="143" t="s">
        <v>201</v>
      </c>
      <c r="I10" s="143" t="s">
        <v>201</v>
      </c>
      <c r="J10" s="143" t="s">
        <v>201</v>
      </c>
      <c r="K10" s="143" t="s">
        <v>201</v>
      </c>
      <c r="L10" s="143" t="s">
        <v>201</v>
      </c>
      <c r="M10" s="143" t="s">
        <v>201</v>
      </c>
      <c r="N10" s="53"/>
      <c r="O10" s="53"/>
      <c r="P10" s="53"/>
      <c r="Q10" s="53"/>
      <c r="R10" s="53"/>
      <c r="S10" s="53"/>
      <c r="T10" s="53"/>
      <c r="U10" s="53"/>
      <c r="V10" s="53"/>
      <c r="W10" s="53"/>
    </row>
    <row r="11" spans="1:23" ht="15" customHeight="1">
      <c r="A11" s="143" t="s">
        <v>40</v>
      </c>
      <c r="B11" s="143">
        <v>22</v>
      </c>
      <c r="C11" s="143">
        <v>19</v>
      </c>
      <c r="D11" s="143">
        <v>19</v>
      </c>
      <c r="E11" s="143">
        <v>69</v>
      </c>
      <c r="F11" s="143">
        <v>55</v>
      </c>
      <c r="G11" s="143">
        <v>29</v>
      </c>
      <c r="H11" s="143" t="s">
        <v>201</v>
      </c>
      <c r="I11" s="143" t="s">
        <v>201</v>
      </c>
      <c r="J11" s="143" t="s">
        <v>201</v>
      </c>
      <c r="K11" s="143" t="s">
        <v>201</v>
      </c>
      <c r="L11" s="143" t="s">
        <v>201</v>
      </c>
      <c r="M11" s="143" t="s">
        <v>201</v>
      </c>
      <c r="N11" s="53"/>
      <c r="O11" s="53"/>
      <c r="P11" s="53"/>
      <c r="Q11" s="53"/>
      <c r="R11" s="53"/>
      <c r="S11" s="53"/>
      <c r="T11" s="53"/>
      <c r="U11" s="53"/>
      <c r="V11" s="53"/>
      <c r="W11" s="53"/>
    </row>
    <row r="12" spans="1:23" ht="15" customHeight="1">
      <c r="A12" s="143" t="s">
        <v>42</v>
      </c>
      <c r="B12" s="143">
        <v>19</v>
      </c>
      <c r="C12" s="143">
        <v>17</v>
      </c>
      <c r="D12" s="143">
        <v>19</v>
      </c>
      <c r="E12" s="143">
        <v>65</v>
      </c>
      <c r="F12" s="143">
        <v>49</v>
      </c>
      <c r="G12" s="143">
        <v>29</v>
      </c>
      <c r="H12" s="143">
        <v>217</v>
      </c>
      <c r="I12" s="143">
        <v>178</v>
      </c>
      <c r="J12" s="143">
        <v>60</v>
      </c>
      <c r="K12" s="143">
        <v>10</v>
      </c>
      <c r="L12" s="143">
        <v>10</v>
      </c>
      <c r="M12" s="143">
        <v>10</v>
      </c>
      <c r="N12" s="53"/>
      <c r="O12" s="53"/>
      <c r="P12" s="53"/>
      <c r="Q12" s="53"/>
      <c r="R12" s="53"/>
      <c r="S12" s="53"/>
      <c r="T12" s="53"/>
      <c r="U12" s="53"/>
      <c r="V12" s="53"/>
      <c r="W12" s="53"/>
    </row>
    <row r="13" spans="1:23" ht="15" customHeight="1">
      <c r="A13" s="53"/>
      <c r="B13" s="53"/>
      <c r="C13" s="53"/>
      <c r="D13" s="53"/>
      <c r="E13" s="53"/>
      <c r="F13" s="53"/>
      <c r="G13" s="53"/>
      <c r="H13" s="53"/>
      <c r="I13" s="53"/>
      <c r="J13" s="53"/>
      <c r="K13" s="53"/>
      <c r="L13" s="53"/>
      <c r="M13" s="53"/>
      <c r="N13" s="53"/>
      <c r="O13" s="53"/>
      <c r="P13" s="53"/>
      <c r="Q13" s="53"/>
      <c r="R13" s="53"/>
      <c r="S13" s="53"/>
      <c r="T13" s="53"/>
      <c r="U13" s="53"/>
      <c r="V13" s="53"/>
      <c r="W13" s="53"/>
    </row>
    <row r="14" spans="1:23" ht="15" customHeight="1">
      <c r="A14" s="6" t="s">
        <v>1547</v>
      </c>
      <c r="B14" s="1"/>
      <c r="C14" s="1"/>
      <c r="D14" s="1"/>
      <c r="E14" s="1"/>
      <c r="F14" s="1"/>
      <c r="G14" s="1"/>
      <c r="H14" s="1"/>
      <c r="I14" s="1"/>
      <c r="J14" s="1"/>
      <c r="K14" s="1"/>
      <c r="L14" s="1"/>
      <c r="M14" s="1"/>
      <c r="N14" s="53"/>
      <c r="O14" s="53"/>
      <c r="P14" s="53"/>
      <c r="Q14" s="53"/>
      <c r="R14" s="53"/>
      <c r="S14" s="53"/>
      <c r="T14" s="53"/>
      <c r="U14" s="53"/>
      <c r="V14" s="53"/>
      <c r="W14" s="53"/>
    </row>
    <row r="15" spans="1:23" ht="15" customHeight="1">
      <c r="A15" s="11" t="s">
        <v>1548</v>
      </c>
      <c r="B15" s="53"/>
      <c r="C15" s="53"/>
      <c r="D15" s="53"/>
      <c r="E15" s="53"/>
      <c r="F15" s="147"/>
      <c r="G15" s="53"/>
      <c r="H15" s="53"/>
      <c r="I15" s="53"/>
      <c r="J15" s="53"/>
      <c r="K15" s="53"/>
      <c r="L15" s="53"/>
      <c r="M15" s="53"/>
      <c r="N15" s="53"/>
      <c r="O15" s="53"/>
      <c r="P15" s="53"/>
      <c r="Q15" s="53"/>
      <c r="R15" s="53"/>
      <c r="S15" s="53"/>
      <c r="T15" s="53"/>
      <c r="U15" s="53"/>
      <c r="V15" s="53"/>
      <c r="W15" s="53"/>
    </row>
    <row r="16" spans="1:23" ht="15" customHeight="1">
      <c r="A16" s="11" t="s">
        <v>1549</v>
      </c>
      <c r="B16" s="53"/>
      <c r="C16" s="53"/>
      <c r="D16" s="53"/>
      <c r="E16" s="53"/>
      <c r="F16" s="53"/>
      <c r="G16" s="53"/>
      <c r="H16" s="53"/>
      <c r="I16" s="53"/>
      <c r="J16" s="53"/>
      <c r="K16" s="53"/>
      <c r="L16" s="53"/>
      <c r="M16" s="53"/>
      <c r="N16" s="53"/>
      <c r="O16" s="53"/>
      <c r="P16" s="53"/>
      <c r="Q16" s="53"/>
      <c r="R16" s="53"/>
      <c r="S16" s="53"/>
      <c r="T16" s="53"/>
      <c r="U16" s="53"/>
      <c r="V16" s="53"/>
      <c r="W16" s="53"/>
    </row>
    <row r="17" spans="1:23" ht="15" customHeight="1">
      <c r="A17" s="53"/>
      <c r="B17" s="53"/>
      <c r="C17" s="53"/>
      <c r="D17" s="53"/>
      <c r="E17" s="53"/>
      <c r="F17" s="53"/>
      <c r="G17" s="53"/>
      <c r="H17" s="53"/>
      <c r="I17" s="53"/>
      <c r="J17" s="53"/>
      <c r="K17" s="53"/>
      <c r="L17" s="53"/>
      <c r="M17" s="53"/>
      <c r="N17" s="53"/>
      <c r="O17" s="53"/>
      <c r="P17" s="53"/>
      <c r="Q17" s="53"/>
      <c r="R17" s="53"/>
      <c r="S17" s="53"/>
      <c r="T17" s="53"/>
      <c r="U17" s="53"/>
      <c r="V17" s="53"/>
      <c r="W17" s="53"/>
    </row>
    <row r="18" spans="1:23" ht="15" customHeight="1">
      <c r="A18" s="53"/>
      <c r="B18" s="53"/>
      <c r="C18" s="53"/>
      <c r="D18" s="53"/>
      <c r="E18" s="53"/>
      <c r="F18" s="53"/>
      <c r="G18" s="53"/>
      <c r="H18" s="53"/>
      <c r="I18" s="53"/>
      <c r="J18" s="53"/>
      <c r="K18" s="53"/>
      <c r="L18" s="53"/>
      <c r="M18" s="53"/>
      <c r="N18" s="53"/>
      <c r="O18" s="53"/>
      <c r="P18" s="53"/>
      <c r="Q18" s="53"/>
      <c r="R18" s="53"/>
      <c r="S18" s="53"/>
      <c r="T18" s="53"/>
      <c r="U18" s="53"/>
      <c r="V18" s="53"/>
      <c r="W18" s="53"/>
    </row>
    <row r="19" spans="1:23" ht="15" customHeight="1">
      <c r="A19" s="53"/>
      <c r="B19" s="53"/>
      <c r="C19" s="53"/>
      <c r="D19" s="53"/>
      <c r="E19" s="53"/>
      <c r="F19" s="53"/>
      <c r="G19" s="53"/>
      <c r="H19" s="53"/>
      <c r="I19" s="53"/>
      <c r="J19" s="53"/>
      <c r="K19" s="53"/>
      <c r="L19" s="53"/>
      <c r="M19" s="53"/>
      <c r="N19" s="53"/>
      <c r="O19" s="53"/>
      <c r="P19" s="53"/>
      <c r="Q19" s="53"/>
      <c r="R19" s="53"/>
      <c r="S19" s="53"/>
      <c r="T19" s="53"/>
      <c r="U19" s="53"/>
      <c r="V19" s="53"/>
      <c r="W19" s="53"/>
    </row>
    <row r="20" spans="1:23" ht="15" customHeight="1">
      <c r="A20" s="53"/>
      <c r="B20" s="53"/>
      <c r="C20" s="53"/>
      <c r="D20" s="53"/>
      <c r="E20" s="53"/>
      <c r="F20" s="53"/>
      <c r="G20" s="53"/>
      <c r="H20" s="53"/>
      <c r="I20" s="53"/>
      <c r="J20" s="53"/>
      <c r="K20" s="53"/>
      <c r="L20" s="53"/>
      <c r="M20" s="53"/>
      <c r="N20" s="53"/>
      <c r="O20" s="53"/>
      <c r="P20" s="53"/>
      <c r="Q20" s="53"/>
      <c r="R20" s="53"/>
      <c r="S20" s="53"/>
      <c r="T20" s="53"/>
      <c r="U20" s="53"/>
      <c r="V20" s="53"/>
      <c r="W20" s="53"/>
    </row>
  </sheetData>
  <mergeCells count="2">
    <mergeCell ref="B2:J2"/>
    <mergeCell ref="K2:M2"/>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X226"/>
  <sheetViews>
    <sheetView workbookViewId="0"/>
  </sheetViews>
  <sheetFormatPr defaultColWidth="11.125" defaultRowHeight="15" customHeight="1"/>
  <cols>
    <col min="1" max="1" width="64.375" style="154" customWidth="1"/>
    <col min="2" max="24" width="10.5" style="154" customWidth="1"/>
    <col min="25" max="26" width="11.125" style="154" customWidth="1"/>
    <col min="27" max="16384" width="11.125" style="154"/>
  </cols>
  <sheetData>
    <row r="1" spans="1:24" ht="15.75" customHeight="1">
      <c r="A1" s="161" t="s">
        <v>7623</v>
      </c>
      <c r="B1" s="158"/>
      <c r="C1" s="158"/>
      <c r="D1" s="158"/>
      <c r="E1" s="158"/>
      <c r="F1" s="158"/>
      <c r="G1" s="158"/>
      <c r="H1" s="158"/>
      <c r="I1" s="158"/>
      <c r="J1" s="158"/>
      <c r="K1" s="158"/>
      <c r="L1" s="158"/>
      <c r="M1" s="158"/>
      <c r="N1" s="158"/>
      <c r="O1" s="159"/>
      <c r="P1" s="159"/>
      <c r="Q1" s="159"/>
      <c r="R1" s="159"/>
      <c r="S1" s="159"/>
      <c r="T1" s="159"/>
      <c r="U1" s="159"/>
      <c r="V1" s="159"/>
      <c r="W1" s="159"/>
      <c r="X1" s="159"/>
    </row>
    <row r="2" spans="1:24" ht="15.75" customHeight="1">
      <c r="A2" s="171" t="s">
        <v>1650</v>
      </c>
      <c r="B2" s="171" t="s">
        <v>1552</v>
      </c>
      <c r="C2" s="171" t="s">
        <v>1553</v>
      </c>
      <c r="D2" s="171" t="s">
        <v>1663</v>
      </c>
      <c r="E2" s="171" t="s">
        <v>1664</v>
      </c>
      <c r="F2" s="171" t="s">
        <v>1665</v>
      </c>
      <c r="G2" s="171"/>
      <c r="H2" s="171" t="s">
        <v>1666</v>
      </c>
      <c r="I2" s="171" t="s">
        <v>1650</v>
      </c>
      <c r="J2" s="171" t="s">
        <v>1552</v>
      </c>
      <c r="K2" s="171" t="s">
        <v>1553</v>
      </c>
      <c r="L2" s="171" t="s">
        <v>1663</v>
      </c>
      <c r="M2" s="171" t="s">
        <v>1664</v>
      </c>
      <c r="N2" s="171" t="s">
        <v>1665</v>
      </c>
      <c r="O2" s="159"/>
      <c r="P2" s="159"/>
      <c r="Q2" s="159"/>
      <c r="R2" s="159"/>
      <c r="S2" s="159"/>
      <c r="T2" s="159"/>
      <c r="U2" s="159"/>
      <c r="V2" s="159"/>
      <c r="W2" s="159"/>
      <c r="X2" s="159"/>
    </row>
    <row r="3" spans="1:24" ht="15.75" customHeight="1">
      <c r="A3" s="233" t="s">
        <v>21</v>
      </c>
      <c r="B3" s="230"/>
      <c r="C3" s="230"/>
      <c r="D3" s="230"/>
      <c r="E3" s="230"/>
      <c r="F3" s="230"/>
      <c r="G3" s="230"/>
      <c r="H3" s="230"/>
      <c r="I3" s="230"/>
      <c r="J3" s="230"/>
      <c r="K3" s="230"/>
      <c r="L3" s="230"/>
      <c r="M3" s="230"/>
      <c r="N3" s="230"/>
      <c r="O3" s="159"/>
      <c r="P3" s="159"/>
      <c r="Q3" s="159"/>
      <c r="R3" s="159"/>
      <c r="S3" s="159"/>
      <c r="T3" s="159"/>
      <c r="U3" s="159"/>
      <c r="V3" s="159"/>
      <c r="W3" s="159"/>
      <c r="X3" s="159"/>
    </row>
    <row r="4" spans="1:24" ht="15.75" customHeight="1">
      <c r="A4" s="158" t="s">
        <v>438</v>
      </c>
      <c r="B4" s="158">
        <v>15293494</v>
      </c>
      <c r="C4" s="158">
        <v>15426902</v>
      </c>
      <c r="D4" s="158">
        <v>133409</v>
      </c>
      <c r="E4" s="158" t="s">
        <v>213</v>
      </c>
      <c r="F4" s="158" t="s">
        <v>1667</v>
      </c>
      <c r="G4" s="158"/>
      <c r="H4" s="158"/>
      <c r="I4" s="158" t="s">
        <v>438</v>
      </c>
      <c r="J4" s="158">
        <v>15360338</v>
      </c>
      <c r="K4" s="158">
        <v>15361318</v>
      </c>
      <c r="L4" s="158">
        <v>981</v>
      </c>
      <c r="M4" s="158" t="s">
        <v>213</v>
      </c>
      <c r="N4" s="158" t="s">
        <v>192</v>
      </c>
      <c r="O4" s="159"/>
      <c r="P4" s="159"/>
      <c r="Q4" s="159"/>
      <c r="R4" s="159"/>
      <c r="S4" s="159"/>
      <c r="T4" s="159"/>
      <c r="U4" s="159"/>
      <c r="V4" s="159"/>
      <c r="W4" s="159"/>
      <c r="X4" s="159"/>
    </row>
    <row r="5" spans="1:24" ht="15.75" customHeight="1">
      <c r="A5" s="158" t="s">
        <v>438</v>
      </c>
      <c r="B5" s="158">
        <v>113256101</v>
      </c>
      <c r="C5" s="158">
        <v>113280797</v>
      </c>
      <c r="D5" s="158">
        <v>24697</v>
      </c>
      <c r="E5" s="158" t="s">
        <v>213</v>
      </c>
      <c r="F5" s="158" t="s">
        <v>1667</v>
      </c>
      <c r="G5" s="158"/>
      <c r="H5" s="158"/>
      <c r="I5" s="158" t="s">
        <v>438</v>
      </c>
      <c r="J5" s="158">
        <v>113276172</v>
      </c>
      <c r="K5" s="158">
        <v>113277678</v>
      </c>
      <c r="L5" s="158">
        <v>1507</v>
      </c>
      <c r="M5" s="158" t="s">
        <v>213</v>
      </c>
      <c r="N5" s="158" t="s">
        <v>192</v>
      </c>
      <c r="O5" s="159"/>
      <c r="P5" s="159"/>
      <c r="Q5" s="159"/>
      <c r="R5" s="159"/>
      <c r="S5" s="159"/>
      <c r="T5" s="159"/>
      <c r="U5" s="159"/>
      <c r="V5" s="159"/>
      <c r="W5" s="159"/>
      <c r="X5" s="159"/>
    </row>
    <row r="6" spans="1:24" ht="15.75" customHeight="1">
      <c r="A6" s="158" t="s">
        <v>441</v>
      </c>
      <c r="B6" s="158">
        <v>30888688</v>
      </c>
      <c r="C6" s="158">
        <v>30889536</v>
      </c>
      <c r="D6" s="158">
        <v>849</v>
      </c>
      <c r="E6" s="158" t="s">
        <v>213</v>
      </c>
      <c r="F6" s="158" t="s">
        <v>1667</v>
      </c>
      <c r="G6" s="158"/>
      <c r="H6" s="158"/>
      <c r="I6" s="158" t="s">
        <v>441</v>
      </c>
      <c r="J6" s="158">
        <v>30888688</v>
      </c>
      <c r="K6" s="158">
        <v>30889434</v>
      </c>
      <c r="L6" s="158">
        <v>747</v>
      </c>
      <c r="M6" s="158" t="s">
        <v>213</v>
      </c>
      <c r="N6" s="158" t="s">
        <v>192</v>
      </c>
      <c r="O6" s="159"/>
      <c r="P6" s="159"/>
      <c r="Q6" s="159"/>
      <c r="R6" s="159"/>
      <c r="S6" s="159"/>
      <c r="T6" s="159"/>
      <c r="U6" s="159"/>
      <c r="V6" s="159"/>
      <c r="W6" s="159"/>
      <c r="X6" s="159"/>
    </row>
    <row r="7" spans="1:24" ht="15.75" customHeight="1">
      <c r="A7" s="158" t="s">
        <v>441</v>
      </c>
      <c r="B7" s="158">
        <v>120595156</v>
      </c>
      <c r="C7" s="158">
        <v>120596082</v>
      </c>
      <c r="D7" s="158">
        <v>927</v>
      </c>
      <c r="E7" s="158" t="s">
        <v>213</v>
      </c>
      <c r="F7" s="158" t="s">
        <v>1667</v>
      </c>
      <c r="G7" s="158"/>
      <c r="H7" s="158"/>
      <c r="I7" s="158" t="s">
        <v>441</v>
      </c>
      <c r="J7" s="158">
        <v>120595543</v>
      </c>
      <c r="K7" s="158">
        <v>120596082</v>
      </c>
      <c r="L7" s="158">
        <v>540</v>
      </c>
      <c r="M7" s="158" t="s">
        <v>213</v>
      </c>
      <c r="N7" s="158" t="s">
        <v>192</v>
      </c>
      <c r="O7" s="159"/>
      <c r="P7" s="159"/>
      <c r="Q7" s="159"/>
      <c r="R7" s="159"/>
      <c r="S7" s="159"/>
      <c r="T7" s="159"/>
      <c r="U7" s="159"/>
      <c r="V7" s="159"/>
      <c r="W7" s="159"/>
      <c r="X7" s="159"/>
    </row>
    <row r="8" spans="1:24" ht="15.75" customHeight="1">
      <c r="A8" s="158" t="s">
        <v>442</v>
      </c>
      <c r="B8" s="158">
        <v>62628007</v>
      </c>
      <c r="C8" s="158">
        <v>62629676</v>
      </c>
      <c r="D8" s="158">
        <v>1670</v>
      </c>
      <c r="E8" s="158" t="s">
        <v>213</v>
      </c>
      <c r="F8" s="158" t="s">
        <v>1667</v>
      </c>
      <c r="G8" s="158"/>
      <c r="H8" s="158"/>
      <c r="I8" s="158" t="s">
        <v>442</v>
      </c>
      <c r="J8" s="158">
        <v>62628007</v>
      </c>
      <c r="K8" s="158">
        <v>62629676</v>
      </c>
      <c r="L8" s="158">
        <v>1670</v>
      </c>
      <c r="M8" s="158" t="s">
        <v>213</v>
      </c>
      <c r="N8" s="158" t="s">
        <v>192</v>
      </c>
      <c r="O8" s="159"/>
      <c r="P8" s="159"/>
      <c r="Q8" s="159"/>
      <c r="R8" s="159"/>
      <c r="S8" s="159"/>
      <c r="T8" s="159"/>
      <c r="U8" s="159"/>
      <c r="V8" s="159"/>
      <c r="W8" s="159"/>
      <c r="X8" s="159"/>
    </row>
    <row r="9" spans="1:24" ht="15.75" customHeight="1">
      <c r="A9" s="158" t="s">
        <v>443</v>
      </c>
      <c r="B9" s="158">
        <v>127627532</v>
      </c>
      <c r="C9" s="158">
        <v>127662461</v>
      </c>
      <c r="D9" s="158">
        <v>34930</v>
      </c>
      <c r="E9" s="158" t="s">
        <v>243</v>
      </c>
      <c r="F9" s="158" t="s">
        <v>1667</v>
      </c>
      <c r="G9" s="158"/>
      <c r="H9" s="158"/>
      <c r="I9" s="158" t="s">
        <v>443</v>
      </c>
      <c r="J9" s="158">
        <v>127651369</v>
      </c>
      <c r="K9" s="158">
        <v>127654897</v>
      </c>
      <c r="L9" s="158">
        <v>3529</v>
      </c>
      <c r="M9" s="158" t="s">
        <v>243</v>
      </c>
      <c r="N9" s="158" t="s">
        <v>192</v>
      </c>
      <c r="O9" s="159"/>
      <c r="P9" s="159"/>
      <c r="Q9" s="159"/>
      <c r="R9" s="159"/>
      <c r="S9" s="159"/>
      <c r="T9" s="159"/>
      <c r="U9" s="159"/>
      <c r="V9" s="159"/>
      <c r="W9" s="159"/>
      <c r="X9" s="159"/>
    </row>
    <row r="10" spans="1:24" ht="15.75" customHeight="1">
      <c r="A10" s="158" t="s">
        <v>444</v>
      </c>
      <c r="B10" s="158">
        <v>84324964</v>
      </c>
      <c r="C10" s="158">
        <v>84395600</v>
      </c>
      <c r="D10" s="158">
        <v>70637</v>
      </c>
      <c r="E10" s="158" t="s">
        <v>213</v>
      </c>
      <c r="F10" s="158" t="s">
        <v>1667</v>
      </c>
      <c r="G10" s="158"/>
      <c r="H10" s="158"/>
      <c r="I10" s="158" t="s">
        <v>444</v>
      </c>
      <c r="J10" s="158">
        <v>84324964</v>
      </c>
      <c r="K10" s="158">
        <v>84325778</v>
      </c>
      <c r="L10" s="158">
        <v>815</v>
      </c>
      <c r="M10" s="158" t="s">
        <v>213</v>
      </c>
      <c r="N10" s="158" t="s">
        <v>192</v>
      </c>
      <c r="O10" s="159"/>
      <c r="P10" s="159"/>
      <c r="Q10" s="159"/>
      <c r="R10" s="159"/>
      <c r="S10" s="159"/>
      <c r="T10" s="159"/>
      <c r="U10" s="159"/>
      <c r="V10" s="159"/>
      <c r="W10" s="159"/>
      <c r="X10" s="159"/>
    </row>
    <row r="11" spans="1:24" ht="15.75" customHeight="1">
      <c r="A11" s="158" t="s">
        <v>444</v>
      </c>
      <c r="B11" s="158">
        <v>135901439</v>
      </c>
      <c r="C11" s="158">
        <v>135981994</v>
      </c>
      <c r="D11" s="158">
        <v>80556</v>
      </c>
      <c r="E11" s="158" t="s">
        <v>213</v>
      </c>
      <c r="F11" s="158" t="s">
        <v>1667</v>
      </c>
      <c r="G11" s="158"/>
      <c r="H11" s="158"/>
      <c r="I11" s="158" t="s">
        <v>444</v>
      </c>
      <c r="J11" s="158">
        <v>135909873</v>
      </c>
      <c r="K11" s="158">
        <v>135912521</v>
      </c>
      <c r="L11" s="158">
        <v>2649</v>
      </c>
      <c r="M11" s="158" t="s">
        <v>213</v>
      </c>
      <c r="N11" s="158" t="s">
        <v>192</v>
      </c>
      <c r="O11" s="159"/>
      <c r="P11" s="159"/>
      <c r="Q11" s="159"/>
      <c r="R11" s="159"/>
      <c r="S11" s="159"/>
      <c r="T11" s="159"/>
      <c r="U11" s="159"/>
      <c r="V11" s="159"/>
      <c r="W11" s="159"/>
      <c r="X11" s="159"/>
    </row>
    <row r="12" spans="1:24" ht="15.75" customHeight="1">
      <c r="A12" s="158" t="s">
        <v>444</v>
      </c>
      <c r="B12" s="158">
        <v>2740458</v>
      </c>
      <c r="C12" s="158">
        <v>2752918</v>
      </c>
      <c r="D12" s="158">
        <v>12461</v>
      </c>
      <c r="E12" s="158" t="s">
        <v>243</v>
      </c>
      <c r="F12" s="158" t="s">
        <v>1667</v>
      </c>
      <c r="G12" s="158"/>
      <c r="H12" s="158"/>
      <c r="I12" s="158" t="s">
        <v>444</v>
      </c>
      <c r="J12" s="158">
        <v>2745318</v>
      </c>
      <c r="K12" s="158">
        <v>2746104</v>
      </c>
      <c r="L12" s="158">
        <v>787</v>
      </c>
      <c r="M12" s="158" t="s">
        <v>243</v>
      </c>
      <c r="N12" s="158" t="s">
        <v>192</v>
      </c>
      <c r="O12" s="159"/>
      <c r="P12" s="159"/>
      <c r="Q12" s="159"/>
      <c r="R12" s="159"/>
      <c r="S12" s="159"/>
      <c r="T12" s="159"/>
      <c r="U12" s="159"/>
      <c r="V12" s="159"/>
      <c r="W12" s="159"/>
      <c r="X12" s="159"/>
    </row>
    <row r="13" spans="1:24" ht="15.75" customHeight="1">
      <c r="A13" s="158" t="s">
        <v>444</v>
      </c>
      <c r="B13" s="158">
        <v>165032665</v>
      </c>
      <c r="C13" s="158">
        <v>165092544</v>
      </c>
      <c r="D13" s="158">
        <v>59880</v>
      </c>
      <c r="E13" s="158" t="s">
        <v>243</v>
      </c>
      <c r="F13" s="158" t="s">
        <v>1667</v>
      </c>
      <c r="G13" s="158"/>
      <c r="H13" s="158"/>
      <c r="I13" s="158" t="s">
        <v>444</v>
      </c>
      <c r="J13" s="158">
        <v>165078882</v>
      </c>
      <c r="K13" s="158">
        <v>165079570</v>
      </c>
      <c r="L13" s="158">
        <v>689</v>
      </c>
      <c r="M13" s="158" t="s">
        <v>243</v>
      </c>
      <c r="N13" s="158" t="s">
        <v>192</v>
      </c>
      <c r="O13" s="159"/>
      <c r="P13" s="159"/>
      <c r="Q13" s="159"/>
      <c r="R13" s="159"/>
      <c r="S13" s="159"/>
      <c r="T13" s="159"/>
      <c r="U13" s="159"/>
      <c r="V13" s="159"/>
      <c r="W13" s="159"/>
      <c r="X13" s="159"/>
    </row>
    <row r="14" spans="1:24" ht="15.75" customHeight="1">
      <c r="A14" s="158" t="s">
        <v>445</v>
      </c>
      <c r="B14" s="158">
        <v>16695120</v>
      </c>
      <c r="C14" s="158">
        <v>16696561</v>
      </c>
      <c r="D14" s="158">
        <v>1442</v>
      </c>
      <c r="E14" s="158" t="s">
        <v>213</v>
      </c>
      <c r="F14" s="158" t="s">
        <v>1667</v>
      </c>
      <c r="G14" s="158"/>
      <c r="H14" s="158"/>
      <c r="I14" s="158" t="s">
        <v>445</v>
      </c>
      <c r="J14" s="158">
        <v>16696141</v>
      </c>
      <c r="K14" s="158">
        <v>16696436</v>
      </c>
      <c r="L14" s="158">
        <v>296</v>
      </c>
      <c r="M14" s="158" t="s">
        <v>213</v>
      </c>
      <c r="N14" s="158" t="s">
        <v>192</v>
      </c>
      <c r="O14" s="159"/>
      <c r="P14" s="159"/>
      <c r="Q14" s="159"/>
      <c r="R14" s="159"/>
      <c r="S14" s="159"/>
      <c r="T14" s="159"/>
      <c r="U14" s="159"/>
      <c r="V14" s="159"/>
      <c r="W14" s="159"/>
      <c r="X14" s="159"/>
    </row>
    <row r="15" spans="1:24" ht="15.75" customHeight="1">
      <c r="A15" s="158" t="s">
        <v>445</v>
      </c>
      <c r="B15" s="158">
        <v>77086652</v>
      </c>
      <c r="C15" s="158">
        <v>77181511</v>
      </c>
      <c r="D15" s="158">
        <v>94860</v>
      </c>
      <c r="E15" s="158" t="s">
        <v>213</v>
      </c>
      <c r="F15" s="158" t="s">
        <v>1667</v>
      </c>
      <c r="G15" s="158"/>
      <c r="H15" s="158"/>
      <c r="I15" s="158" t="s">
        <v>445</v>
      </c>
      <c r="J15" s="158">
        <v>77105819</v>
      </c>
      <c r="K15" s="158">
        <v>77107383</v>
      </c>
      <c r="L15" s="158">
        <v>1565</v>
      </c>
      <c r="M15" s="158" t="s">
        <v>213</v>
      </c>
      <c r="N15" s="158" t="s">
        <v>192</v>
      </c>
      <c r="O15" s="159"/>
      <c r="P15" s="159"/>
      <c r="Q15" s="159"/>
      <c r="R15" s="159"/>
      <c r="S15" s="159"/>
      <c r="T15" s="159"/>
      <c r="U15" s="159"/>
      <c r="V15" s="159"/>
      <c r="W15" s="159"/>
      <c r="X15" s="159"/>
    </row>
    <row r="16" spans="1:24" ht="15.75" customHeight="1">
      <c r="A16" s="158" t="s">
        <v>446</v>
      </c>
      <c r="B16" s="158">
        <v>139574620</v>
      </c>
      <c r="C16" s="158">
        <v>139582115</v>
      </c>
      <c r="D16" s="158">
        <v>7496</v>
      </c>
      <c r="E16" s="158" t="s">
        <v>213</v>
      </c>
      <c r="F16" s="158" t="s">
        <v>1667</v>
      </c>
      <c r="G16" s="158"/>
      <c r="H16" s="158"/>
      <c r="I16" s="158" t="s">
        <v>446</v>
      </c>
      <c r="J16" s="158">
        <v>139576143</v>
      </c>
      <c r="K16" s="158">
        <v>139576365</v>
      </c>
      <c r="L16" s="158">
        <v>223</v>
      </c>
      <c r="M16" s="158" t="s">
        <v>213</v>
      </c>
      <c r="N16" s="158" t="s">
        <v>192</v>
      </c>
      <c r="O16" s="159"/>
      <c r="P16" s="159"/>
      <c r="Q16" s="159"/>
      <c r="R16" s="159"/>
      <c r="S16" s="159"/>
      <c r="T16" s="159"/>
      <c r="U16" s="159"/>
      <c r="V16" s="159"/>
      <c r="W16" s="159"/>
      <c r="X16" s="159"/>
    </row>
    <row r="17" spans="1:24" ht="15.75" customHeight="1">
      <c r="A17" s="158" t="s">
        <v>446</v>
      </c>
      <c r="B17" s="158">
        <v>50179081</v>
      </c>
      <c r="C17" s="158">
        <v>50514748</v>
      </c>
      <c r="D17" s="158">
        <v>335668</v>
      </c>
      <c r="E17" s="158" t="s">
        <v>243</v>
      </c>
      <c r="F17" s="158" t="s">
        <v>1667</v>
      </c>
      <c r="G17" s="158"/>
      <c r="H17" s="158"/>
      <c r="I17" s="158" t="s">
        <v>446</v>
      </c>
      <c r="J17" s="158">
        <v>50217091</v>
      </c>
      <c r="K17" s="158">
        <v>50224598</v>
      </c>
      <c r="L17" s="158">
        <v>7508</v>
      </c>
      <c r="M17" s="158" t="s">
        <v>243</v>
      </c>
      <c r="N17" s="158" t="s">
        <v>192</v>
      </c>
      <c r="O17" s="159"/>
      <c r="P17" s="159"/>
      <c r="Q17" s="159"/>
      <c r="R17" s="159"/>
      <c r="S17" s="159"/>
      <c r="T17" s="159"/>
      <c r="U17" s="159"/>
      <c r="V17" s="159"/>
      <c r="W17" s="159"/>
      <c r="X17" s="159"/>
    </row>
    <row r="18" spans="1:24" ht="15.75" customHeight="1">
      <c r="A18" s="158" t="s">
        <v>447</v>
      </c>
      <c r="B18" s="158">
        <v>14797145</v>
      </c>
      <c r="C18" s="158">
        <v>14807196</v>
      </c>
      <c r="D18" s="158">
        <v>10052</v>
      </c>
      <c r="E18" s="158" t="s">
        <v>213</v>
      </c>
      <c r="F18" s="158" t="s">
        <v>1667</v>
      </c>
      <c r="G18" s="158"/>
      <c r="H18" s="158"/>
      <c r="I18" s="158" t="s">
        <v>447</v>
      </c>
      <c r="J18" s="158">
        <v>14805697</v>
      </c>
      <c r="K18" s="158">
        <v>14806344</v>
      </c>
      <c r="L18" s="158">
        <v>648</v>
      </c>
      <c r="M18" s="158" t="s">
        <v>213</v>
      </c>
      <c r="N18" s="158" t="s">
        <v>192</v>
      </c>
      <c r="O18" s="159"/>
      <c r="P18" s="159"/>
      <c r="Q18" s="159"/>
      <c r="R18" s="159"/>
      <c r="S18" s="159"/>
      <c r="T18" s="159"/>
      <c r="U18" s="159"/>
      <c r="V18" s="159"/>
      <c r="W18" s="159"/>
      <c r="X18" s="159"/>
    </row>
    <row r="19" spans="1:24" ht="15.75" customHeight="1">
      <c r="A19" s="158" t="s">
        <v>447</v>
      </c>
      <c r="B19" s="158">
        <v>73024700</v>
      </c>
      <c r="C19" s="158">
        <v>73175764</v>
      </c>
      <c r="D19" s="158">
        <v>151065</v>
      </c>
      <c r="E19" s="158" t="s">
        <v>213</v>
      </c>
      <c r="F19" s="158" t="s">
        <v>1667</v>
      </c>
      <c r="G19" s="158"/>
      <c r="H19" s="158"/>
      <c r="I19" s="158" t="s">
        <v>447</v>
      </c>
      <c r="J19" s="158">
        <v>73174435</v>
      </c>
      <c r="K19" s="158">
        <v>73175660</v>
      </c>
      <c r="L19" s="158">
        <v>1226</v>
      </c>
      <c r="M19" s="158" t="s">
        <v>213</v>
      </c>
      <c r="N19" s="158" t="s">
        <v>192</v>
      </c>
      <c r="O19" s="159"/>
      <c r="P19" s="159"/>
      <c r="Q19" s="159"/>
      <c r="R19" s="159"/>
      <c r="S19" s="159"/>
      <c r="T19" s="159"/>
      <c r="U19" s="159"/>
      <c r="V19" s="159"/>
      <c r="W19" s="159"/>
      <c r="X19" s="159"/>
    </row>
    <row r="20" spans="1:24" ht="15.75" customHeight="1">
      <c r="A20" s="158" t="s">
        <v>447</v>
      </c>
      <c r="B20" s="158">
        <v>90647919</v>
      </c>
      <c r="C20" s="158">
        <v>90682978</v>
      </c>
      <c r="D20" s="158">
        <v>35060</v>
      </c>
      <c r="E20" s="158" t="s">
        <v>243</v>
      </c>
      <c r="F20" s="158" t="s">
        <v>1667</v>
      </c>
      <c r="G20" s="158"/>
      <c r="H20" s="158"/>
      <c r="I20" s="158" t="s">
        <v>447</v>
      </c>
      <c r="J20" s="158">
        <v>90679923</v>
      </c>
      <c r="K20" s="158">
        <v>90681249</v>
      </c>
      <c r="L20" s="158">
        <v>1327</v>
      </c>
      <c r="M20" s="158" t="s">
        <v>243</v>
      </c>
      <c r="N20" s="158" t="s">
        <v>192</v>
      </c>
      <c r="O20" s="159"/>
      <c r="P20" s="159"/>
      <c r="Q20" s="159"/>
      <c r="R20" s="159"/>
      <c r="S20" s="159"/>
      <c r="T20" s="159"/>
      <c r="U20" s="159"/>
      <c r="V20" s="159"/>
      <c r="W20" s="159"/>
      <c r="X20" s="159"/>
    </row>
    <row r="21" spans="1:24" ht="15.75" customHeight="1">
      <c r="A21" s="158" t="s">
        <v>448</v>
      </c>
      <c r="B21" s="158">
        <v>117589218</v>
      </c>
      <c r="C21" s="158">
        <v>117665576</v>
      </c>
      <c r="D21" s="158">
        <v>76359</v>
      </c>
      <c r="E21" s="158" t="s">
        <v>213</v>
      </c>
      <c r="F21" s="158" t="s">
        <v>1667</v>
      </c>
      <c r="G21" s="158"/>
      <c r="H21" s="158"/>
      <c r="I21" s="158" t="s">
        <v>448</v>
      </c>
      <c r="J21" s="158">
        <v>117661873</v>
      </c>
      <c r="K21" s="158">
        <v>117663226</v>
      </c>
      <c r="L21" s="158">
        <v>1354</v>
      </c>
      <c r="M21" s="158" t="s">
        <v>213</v>
      </c>
      <c r="N21" s="158" t="s">
        <v>192</v>
      </c>
      <c r="O21" s="159"/>
      <c r="P21" s="159"/>
      <c r="Q21" s="159"/>
      <c r="R21" s="159"/>
      <c r="S21" s="159"/>
      <c r="T21" s="159"/>
      <c r="U21" s="159"/>
      <c r="V21" s="159"/>
      <c r="W21" s="159"/>
      <c r="X21" s="159"/>
    </row>
    <row r="22" spans="1:24" ht="15.75" customHeight="1">
      <c r="A22" s="158" t="s">
        <v>448</v>
      </c>
      <c r="B22" s="158">
        <v>19053258</v>
      </c>
      <c r="C22" s="158">
        <v>19071169</v>
      </c>
      <c r="D22" s="158">
        <v>17912</v>
      </c>
      <c r="E22" s="158" t="s">
        <v>243</v>
      </c>
      <c r="F22" s="158" t="s">
        <v>1667</v>
      </c>
      <c r="G22" s="158"/>
      <c r="H22" s="158"/>
      <c r="I22" s="158" t="s">
        <v>448</v>
      </c>
      <c r="J22" s="158">
        <v>19056050</v>
      </c>
      <c r="K22" s="158">
        <v>19058141</v>
      </c>
      <c r="L22" s="158">
        <v>2092</v>
      </c>
      <c r="M22" s="158" t="s">
        <v>243</v>
      </c>
      <c r="N22" s="158" t="s">
        <v>192</v>
      </c>
      <c r="O22" s="159"/>
      <c r="P22" s="159"/>
      <c r="Q22" s="159"/>
      <c r="R22" s="159"/>
      <c r="S22" s="159"/>
      <c r="T22" s="159"/>
      <c r="U22" s="159"/>
      <c r="V22" s="159"/>
      <c r="W22" s="159"/>
      <c r="X22" s="159"/>
    </row>
    <row r="23" spans="1:24" ht="15.75" customHeight="1">
      <c r="A23" s="158" t="s">
        <v>448</v>
      </c>
      <c r="B23" s="158">
        <v>97773103</v>
      </c>
      <c r="C23" s="158">
        <v>97840610</v>
      </c>
      <c r="D23" s="158">
        <v>67508</v>
      </c>
      <c r="E23" s="158" t="s">
        <v>243</v>
      </c>
      <c r="F23" s="158" t="s">
        <v>1667</v>
      </c>
      <c r="G23" s="158"/>
      <c r="H23" s="158"/>
      <c r="I23" s="158" t="s">
        <v>448</v>
      </c>
      <c r="J23" s="158">
        <v>97774211</v>
      </c>
      <c r="K23" s="158">
        <v>97776721</v>
      </c>
      <c r="L23" s="158">
        <v>2511</v>
      </c>
      <c r="M23" s="158" t="s">
        <v>243</v>
      </c>
      <c r="N23" s="158" t="s">
        <v>192</v>
      </c>
      <c r="O23" s="159"/>
      <c r="P23" s="159"/>
      <c r="Q23" s="159"/>
      <c r="R23" s="159"/>
      <c r="S23" s="159"/>
      <c r="T23" s="159"/>
      <c r="U23" s="159"/>
      <c r="V23" s="159"/>
      <c r="W23" s="159"/>
      <c r="X23" s="159"/>
    </row>
    <row r="24" spans="1:24" ht="15.75" customHeight="1">
      <c r="A24" s="158" t="s">
        <v>449</v>
      </c>
      <c r="B24" s="158">
        <v>32051683</v>
      </c>
      <c r="C24" s="158">
        <v>32054765</v>
      </c>
      <c r="D24" s="158">
        <v>3083</v>
      </c>
      <c r="E24" s="158" t="s">
        <v>243</v>
      </c>
      <c r="F24" s="158" t="s">
        <v>1667</v>
      </c>
      <c r="G24" s="158"/>
      <c r="H24" s="158"/>
      <c r="I24" s="158" t="s">
        <v>449</v>
      </c>
      <c r="J24" s="158">
        <v>32051896</v>
      </c>
      <c r="K24" s="158">
        <v>32054765</v>
      </c>
      <c r="L24" s="158">
        <v>2870</v>
      </c>
      <c r="M24" s="158" t="s">
        <v>243</v>
      </c>
      <c r="N24" s="158" t="s">
        <v>192</v>
      </c>
      <c r="O24" s="159"/>
      <c r="P24" s="159"/>
      <c r="Q24" s="159"/>
      <c r="R24" s="159"/>
      <c r="S24" s="159"/>
      <c r="T24" s="159"/>
      <c r="U24" s="159"/>
      <c r="V24" s="159"/>
      <c r="W24" s="159"/>
      <c r="X24" s="159"/>
    </row>
    <row r="25" spans="1:24" ht="15.75" customHeight="1">
      <c r="A25" s="158" t="s">
        <v>449</v>
      </c>
      <c r="B25" s="158">
        <v>116232125</v>
      </c>
      <c r="C25" s="158">
        <v>116234915</v>
      </c>
      <c r="D25" s="158">
        <v>2791</v>
      </c>
      <c r="E25" s="158" t="s">
        <v>243</v>
      </c>
      <c r="F25" s="158" t="s">
        <v>1667</v>
      </c>
      <c r="G25" s="158"/>
      <c r="H25" s="158"/>
      <c r="I25" s="158" t="s">
        <v>449</v>
      </c>
      <c r="J25" s="158">
        <v>116232826</v>
      </c>
      <c r="K25" s="158">
        <v>116234287</v>
      </c>
      <c r="L25" s="158">
        <v>1462</v>
      </c>
      <c r="M25" s="158" t="s">
        <v>243</v>
      </c>
      <c r="N25" s="158" t="s">
        <v>192</v>
      </c>
      <c r="O25" s="159"/>
      <c r="P25" s="159"/>
      <c r="Q25" s="159"/>
      <c r="R25" s="159"/>
      <c r="S25" s="159"/>
      <c r="T25" s="159"/>
      <c r="U25" s="159"/>
      <c r="V25" s="159"/>
      <c r="W25" s="159"/>
      <c r="X25" s="159"/>
    </row>
    <row r="26" spans="1:24" ht="15.75" customHeight="1">
      <c r="A26" s="158" t="s">
        <v>450</v>
      </c>
      <c r="B26" s="158">
        <v>4307138</v>
      </c>
      <c r="C26" s="158">
        <v>4311359</v>
      </c>
      <c r="D26" s="158">
        <v>4222</v>
      </c>
      <c r="E26" s="158" t="s">
        <v>243</v>
      </c>
      <c r="F26" s="158" t="s">
        <v>1667</v>
      </c>
      <c r="G26" s="158"/>
      <c r="H26" s="158"/>
      <c r="I26" s="158" t="s">
        <v>450</v>
      </c>
      <c r="J26" s="158">
        <v>4307138</v>
      </c>
      <c r="K26" s="158">
        <v>4308066</v>
      </c>
      <c r="L26" s="158">
        <v>929</v>
      </c>
      <c r="M26" s="158" t="s">
        <v>243</v>
      </c>
      <c r="N26" s="158" t="s">
        <v>192</v>
      </c>
      <c r="O26" s="159"/>
      <c r="P26" s="159"/>
      <c r="Q26" s="159"/>
      <c r="R26" s="159"/>
      <c r="S26" s="159"/>
      <c r="T26" s="159"/>
      <c r="U26" s="159"/>
      <c r="V26" s="159"/>
      <c r="W26" s="159"/>
      <c r="X26" s="159"/>
    </row>
    <row r="27" spans="1:24" ht="15.75" customHeight="1">
      <c r="A27" s="158" t="s">
        <v>450</v>
      </c>
      <c r="B27" s="158">
        <v>124495287</v>
      </c>
      <c r="C27" s="158">
        <v>124501972</v>
      </c>
      <c r="D27" s="158">
        <v>6686</v>
      </c>
      <c r="E27" s="158" t="s">
        <v>243</v>
      </c>
      <c r="F27" s="158" t="s">
        <v>1667</v>
      </c>
      <c r="G27" s="158"/>
      <c r="H27" s="158"/>
      <c r="I27" s="158" t="s">
        <v>450</v>
      </c>
      <c r="J27" s="158">
        <v>124495287</v>
      </c>
      <c r="K27" s="158">
        <v>124499566</v>
      </c>
      <c r="L27" s="158">
        <v>4280</v>
      </c>
      <c r="M27" s="158" t="s">
        <v>243</v>
      </c>
      <c r="N27" s="158" t="s">
        <v>192</v>
      </c>
      <c r="O27" s="159"/>
      <c r="P27" s="159"/>
      <c r="Q27" s="159"/>
      <c r="R27" s="159"/>
      <c r="S27" s="159"/>
      <c r="T27" s="159"/>
      <c r="U27" s="159"/>
      <c r="V27" s="159"/>
      <c r="W27" s="159"/>
      <c r="X27" s="159"/>
    </row>
    <row r="28" spans="1:24" ht="15.75" customHeight="1">
      <c r="A28" s="158" t="s">
        <v>450</v>
      </c>
      <c r="B28" s="158">
        <v>76868612</v>
      </c>
      <c r="C28" s="158">
        <v>77001843</v>
      </c>
      <c r="D28" s="158">
        <v>133232</v>
      </c>
      <c r="E28" s="158" t="s">
        <v>213</v>
      </c>
      <c r="F28" s="158" t="s">
        <v>1667</v>
      </c>
      <c r="G28" s="158"/>
      <c r="H28" s="158"/>
      <c r="I28" s="158" t="s">
        <v>450</v>
      </c>
      <c r="J28" s="158">
        <v>76998975</v>
      </c>
      <c r="K28" s="158">
        <v>77000764</v>
      </c>
      <c r="L28" s="158">
        <v>1790</v>
      </c>
      <c r="M28" s="158" t="s">
        <v>213</v>
      </c>
      <c r="N28" s="158" t="s">
        <v>192</v>
      </c>
      <c r="O28" s="159"/>
      <c r="P28" s="159"/>
      <c r="Q28" s="159"/>
      <c r="R28" s="159"/>
      <c r="S28" s="159"/>
      <c r="T28" s="159"/>
      <c r="U28" s="159"/>
      <c r="V28" s="159"/>
      <c r="W28" s="159"/>
      <c r="X28" s="159"/>
    </row>
    <row r="29" spans="1:24" ht="15.75" customHeight="1">
      <c r="A29" s="158" t="s">
        <v>451</v>
      </c>
      <c r="B29" s="158">
        <v>50179111</v>
      </c>
      <c r="C29" s="158">
        <v>50188840</v>
      </c>
      <c r="D29" s="158">
        <v>9730</v>
      </c>
      <c r="E29" s="158" t="s">
        <v>243</v>
      </c>
      <c r="F29" s="158" t="s">
        <v>1667</v>
      </c>
      <c r="G29" s="158"/>
      <c r="H29" s="158"/>
      <c r="I29" s="158" t="s">
        <v>451</v>
      </c>
      <c r="J29" s="158">
        <v>50179111</v>
      </c>
      <c r="K29" s="158">
        <v>50185641</v>
      </c>
      <c r="L29" s="158">
        <v>6531</v>
      </c>
      <c r="M29" s="158" t="s">
        <v>243</v>
      </c>
      <c r="N29" s="158" t="s">
        <v>192</v>
      </c>
      <c r="O29" s="159"/>
      <c r="P29" s="159"/>
      <c r="Q29" s="159"/>
      <c r="R29" s="159"/>
      <c r="S29" s="159"/>
      <c r="T29" s="159"/>
      <c r="U29" s="159"/>
      <c r="V29" s="159"/>
      <c r="W29" s="159"/>
      <c r="X29" s="159"/>
    </row>
    <row r="30" spans="1:24" ht="15.75" customHeight="1">
      <c r="A30" s="158" t="s">
        <v>451</v>
      </c>
      <c r="B30" s="158">
        <v>23947107</v>
      </c>
      <c r="C30" s="158">
        <v>23963720</v>
      </c>
      <c r="D30" s="158">
        <v>16614</v>
      </c>
      <c r="E30" s="158" t="s">
        <v>213</v>
      </c>
      <c r="F30" s="158" t="s">
        <v>1667</v>
      </c>
      <c r="G30" s="158"/>
      <c r="H30" s="158"/>
      <c r="I30" s="158" t="s">
        <v>451</v>
      </c>
      <c r="J30" s="158">
        <v>23947107</v>
      </c>
      <c r="K30" s="158">
        <v>23950332</v>
      </c>
      <c r="L30" s="158">
        <v>3226</v>
      </c>
      <c r="M30" s="158" t="s">
        <v>213</v>
      </c>
      <c r="N30" s="158" t="s">
        <v>192</v>
      </c>
      <c r="O30" s="159"/>
      <c r="P30" s="159"/>
      <c r="Q30" s="159"/>
      <c r="R30" s="159"/>
      <c r="S30" s="159"/>
      <c r="T30" s="159"/>
      <c r="U30" s="159"/>
      <c r="V30" s="159"/>
      <c r="W30" s="159"/>
      <c r="X30" s="159"/>
    </row>
    <row r="31" spans="1:24" ht="15.75" customHeight="1">
      <c r="A31" s="158" t="s">
        <v>451</v>
      </c>
      <c r="B31" s="158">
        <v>101016506</v>
      </c>
      <c r="C31" s="158">
        <v>101021092</v>
      </c>
      <c r="D31" s="158">
        <v>4587</v>
      </c>
      <c r="E31" s="158" t="s">
        <v>213</v>
      </c>
      <c r="F31" s="158" t="s">
        <v>1667</v>
      </c>
      <c r="G31" s="158"/>
      <c r="H31" s="158"/>
      <c r="I31" s="158" t="s">
        <v>451</v>
      </c>
      <c r="J31" s="158">
        <v>101017346</v>
      </c>
      <c r="K31" s="158">
        <v>101020329</v>
      </c>
      <c r="L31" s="158">
        <v>2984</v>
      </c>
      <c r="M31" s="158" t="s">
        <v>213</v>
      </c>
      <c r="N31" s="158" t="s">
        <v>192</v>
      </c>
      <c r="O31" s="159"/>
      <c r="P31" s="159"/>
      <c r="Q31" s="159"/>
      <c r="R31" s="159"/>
      <c r="S31" s="159"/>
      <c r="T31" s="159"/>
      <c r="U31" s="159"/>
      <c r="V31" s="159"/>
      <c r="W31" s="159"/>
      <c r="X31" s="159"/>
    </row>
    <row r="32" spans="1:24" ht="15.75" customHeight="1">
      <c r="A32" s="158" t="s">
        <v>452</v>
      </c>
      <c r="B32" s="158">
        <v>70623362</v>
      </c>
      <c r="C32" s="158">
        <v>70668310</v>
      </c>
      <c r="D32" s="158">
        <v>44949</v>
      </c>
      <c r="E32" s="158" t="s">
        <v>243</v>
      </c>
      <c r="F32" s="158" t="s">
        <v>1667</v>
      </c>
      <c r="G32" s="158"/>
      <c r="H32" s="158"/>
      <c r="I32" s="158" t="s">
        <v>452</v>
      </c>
      <c r="J32" s="158">
        <v>70666042</v>
      </c>
      <c r="K32" s="158">
        <v>70667045</v>
      </c>
      <c r="L32" s="158">
        <v>1004</v>
      </c>
      <c r="M32" s="158" t="s">
        <v>243</v>
      </c>
      <c r="N32" s="158" t="s">
        <v>192</v>
      </c>
      <c r="O32" s="159"/>
      <c r="P32" s="159"/>
      <c r="Q32" s="159"/>
      <c r="R32" s="159"/>
      <c r="S32" s="159"/>
      <c r="T32" s="159"/>
      <c r="U32" s="159"/>
      <c r="V32" s="159"/>
      <c r="W32" s="159"/>
      <c r="X32" s="159"/>
    </row>
    <row r="33" spans="1:24" ht="15.75" customHeight="1">
      <c r="A33" s="158" t="s">
        <v>453</v>
      </c>
      <c r="B33" s="158">
        <v>94176687</v>
      </c>
      <c r="C33" s="158">
        <v>94195402</v>
      </c>
      <c r="D33" s="158">
        <v>18716</v>
      </c>
      <c r="E33" s="158" t="s">
        <v>243</v>
      </c>
      <c r="F33" s="158" t="s">
        <v>1667</v>
      </c>
      <c r="G33" s="158"/>
      <c r="H33" s="158"/>
      <c r="I33" s="158" t="s">
        <v>453</v>
      </c>
      <c r="J33" s="158">
        <v>94183661</v>
      </c>
      <c r="K33" s="158">
        <v>94184482</v>
      </c>
      <c r="L33" s="158">
        <v>822</v>
      </c>
      <c r="M33" s="158" t="s">
        <v>243</v>
      </c>
      <c r="N33" s="158" t="s">
        <v>192</v>
      </c>
      <c r="O33" s="159"/>
      <c r="P33" s="159"/>
      <c r="Q33" s="159"/>
      <c r="R33" s="159"/>
      <c r="S33" s="159"/>
      <c r="T33" s="159"/>
      <c r="U33" s="159"/>
      <c r="V33" s="159"/>
      <c r="W33" s="159"/>
      <c r="X33" s="159"/>
    </row>
    <row r="34" spans="1:24" ht="15.75" customHeight="1">
      <c r="A34" s="158" t="s">
        <v>453</v>
      </c>
      <c r="B34" s="158">
        <v>93205230</v>
      </c>
      <c r="C34" s="158">
        <v>93215984</v>
      </c>
      <c r="D34" s="158">
        <v>10755</v>
      </c>
      <c r="E34" s="158" t="s">
        <v>213</v>
      </c>
      <c r="F34" s="158" t="s">
        <v>1667</v>
      </c>
      <c r="G34" s="158"/>
      <c r="H34" s="158"/>
      <c r="I34" s="158" t="s">
        <v>453</v>
      </c>
      <c r="J34" s="158">
        <v>93214945</v>
      </c>
      <c r="K34" s="158">
        <v>93215787</v>
      </c>
      <c r="L34" s="158">
        <v>843</v>
      </c>
      <c r="M34" s="158" t="s">
        <v>213</v>
      </c>
      <c r="N34" s="158" t="s">
        <v>192</v>
      </c>
      <c r="O34" s="159"/>
      <c r="P34" s="159"/>
      <c r="Q34" s="159"/>
      <c r="R34" s="159"/>
      <c r="S34" s="159"/>
      <c r="T34" s="159"/>
      <c r="U34" s="159"/>
      <c r="V34" s="159"/>
      <c r="W34" s="159"/>
      <c r="X34" s="159"/>
    </row>
    <row r="35" spans="1:24" ht="15.75" customHeight="1">
      <c r="A35" s="158" t="s">
        <v>455</v>
      </c>
      <c r="B35" s="158">
        <v>18953007</v>
      </c>
      <c r="C35" s="158">
        <v>18961868</v>
      </c>
      <c r="D35" s="158">
        <v>8862</v>
      </c>
      <c r="E35" s="158" t="s">
        <v>213</v>
      </c>
      <c r="F35" s="158" t="s">
        <v>1667</v>
      </c>
      <c r="G35" s="158"/>
      <c r="H35" s="158"/>
      <c r="I35" s="158" t="s">
        <v>455</v>
      </c>
      <c r="J35" s="158">
        <v>18954744</v>
      </c>
      <c r="K35" s="158">
        <v>18956298</v>
      </c>
      <c r="L35" s="158">
        <v>1555</v>
      </c>
      <c r="M35" s="158" t="s">
        <v>213</v>
      </c>
      <c r="N35" s="158" t="s">
        <v>192</v>
      </c>
      <c r="O35" s="159"/>
      <c r="P35" s="159"/>
      <c r="Q35" s="159"/>
      <c r="R35" s="159"/>
      <c r="S35" s="159"/>
      <c r="T35" s="159"/>
      <c r="U35" s="159"/>
      <c r="V35" s="159"/>
      <c r="W35" s="159"/>
      <c r="X35" s="159"/>
    </row>
    <row r="36" spans="1:24" ht="15.75" customHeight="1">
      <c r="A36" s="158" t="s">
        <v>455</v>
      </c>
      <c r="B36" s="158">
        <v>72501729</v>
      </c>
      <c r="C36" s="158">
        <v>72508518</v>
      </c>
      <c r="D36" s="158">
        <v>6790</v>
      </c>
      <c r="E36" s="158" t="s">
        <v>243</v>
      </c>
      <c r="F36" s="158" t="s">
        <v>1667</v>
      </c>
      <c r="G36" s="158"/>
      <c r="H36" s="158"/>
      <c r="I36" s="158" t="s">
        <v>455</v>
      </c>
      <c r="J36" s="158">
        <v>72501805</v>
      </c>
      <c r="K36" s="158">
        <v>72502926</v>
      </c>
      <c r="L36" s="158">
        <v>1122</v>
      </c>
      <c r="M36" s="158" t="s">
        <v>243</v>
      </c>
      <c r="N36" s="158" t="s">
        <v>192</v>
      </c>
      <c r="O36" s="159"/>
      <c r="P36" s="159"/>
      <c r="Q36" s="159"/>
      <c r="R36" s="159"/>
      <c r="S36" s="159"/>
      <c r="T36" s="159"/>
      <c r="U36" s="159"/>
      <c r="V36" s="159"/>
      <c r="W36" s="159"/>
      <c r="X36" s="159"/>
    </row>
    <row r="37" spans="1:24" ht="15.75" customHeight="1">
      <c r="A37" s="158" t="s">
        <v>456</v>
      </c>
      <c r="B37" s="158">
        <v>57444870</v>
      </c>
      <c r="C37" s="158">
        <v>57494648</v>
      </c>
      <c r="D37" s="158">
        <v>49779</v>
      </c>
      <c r="E37" s="158" t="s">
        <v>243</v>
      </c>
      <c r="F37" s="158" t="s">
        <v>1667</v>
      </c>
      <c r="G37" s="158"/>
      <c r="H37" s="158"/>
      <c r="I37" s="158" t="s">
        <v>456</v>
      </c>
      <c r="J37" s="158">
        <v>57445632</v>
      </c>
      <c r="K37" s="158">
        <v>57446724</v>
      </c>
      <c r="L37" s="158">
        <v>1093</v>
      </c>
      <c r="M37" s="158" t="s">
        <v>243</v>
      </c>
      <c r="N37" s="158" t="s">
        <v>192</v>
      </c>
      <c r="O37" s="159"/>
      <c r="P37" s="159"/>
      <c r="Q37" s="159"/>
      <c r="R37" s="159"/>
      <c r="S37" s="159"/>
      <c r="T37" s="159"/>
      <c r="U37" s="159"/>
      <c r="V37" s="159"/>
      <c r="W37" s="159"/>
      <c r="X37" s="159"/>
    </row>
    <row r="38" spans="1:24" ht="15.75" customHeight="1">
      <c r="A38" s="158" t="s">
        <v>457</v>
      </c>
      <c r="B38" s="158">
        <v>18955106</v>
      </c>
      <c r="C38" s="158">
        <v>18993177</v>
      </c>
      <c r="D38" s="158">
        <v>38072</v>
      </c>
      <c r="E38" s="158" t="s">
        <v>213</v>
      </c>
      <c r="F38" s="158" t="s">
        <v>1667</v>
      </c>
      <c r="G38" s="158"/>
      <c r="H38" s="158"/>
      <c r="I38" s="158" t="s">
        <v>457</v>
      </c>
      <c r="J38" s="158">
        <v>18959084</v>
      </c>
      <c r="K38" s="158">
        <v>18962989</v>
      </c>
      <c r="L38" s="158">
        <v>3906</v>
      </c>
      <c r="M38" s="158" t="s">
        <v>213</v>
      </c>
      <c r="N38" s="158" t="s">
        <v>192</v>
      </c>
      <c r="O38" s="159"/>
      <c r="P38" s="159"/>
      <c r="Q38" s="159"/>
      <c r="R38" s="159"/>
      <c r="S38" s="159"/>
      <c r="T38" s="159"/>
      <c r="U38" s="159"/>
      <c r="V38" s="159"/>
      <c r="W38" s="159"/>
      <c r="X38" s="159"/>
    </row>
    <row r="39" spans="1:24" ht="15.75" customHeight="1">
      <c r="A39" s="158" t="s">
        <v>458</v>
      </c>
      <c r="B39" s="158">
        <v>60217552</v>
      </c>
      <c r="C39" s="158">
        <v>60243250</v>
      </c>
      <c r="D39" s="158">
        <v>25699</v>
      </c>
      <c r="E39" s="158" t="s">
        <v>213</v>
      </c>
      <c r="F39" s="158" t="s">
        <v>1667</v>
      </c>
      <c r="G39" s="158"/>
      <c r="H39" s="158"/>
      <c r="I39" s="158" t="s">
        <v>458</v>
      </c>
      <c r="J39" s="158">
        <v>60221559</v>
      </c>
      <c r="K39" s="158">
        <v>60222066</v>
      </c>
      <c r="L39" s="158">
        <v>508</v>
      </c>
      <c r="M39" s="158" t="s">
        <v>213</v>
      </c>
      <c r="N39" s="158" t="s">
        <v>192</v>
      </c>
      <c r="O39" s="159"/>
      <c r="P39" s="159"/>
      <c r="Q39" s="159"/>
      <c r="R39" s="159"/>
      <c r="S39" s="159"/>
      <c r="T39" s="159"/>
      <c r="U39" s="159"/>
      <c r="V39" s="159"/>
      <c r="W39" s="159"/>
      <c r="X39" s="159"/>
    </row>
    <row r="40" spans="1:24" ht="15.75" customHeight="1">
      <c r="A40" s="158" t="s">
        <v>460</v>
      </c>
      <c r="B40" s="158">
        <v>17263663</v>
      </c>
      <c r="C40" s="158">
        <v>17290847</v>
      </c>
      <c r="D40" s="158">
        <v>27185</v>
      </c>
      <c r="E40" s="158" t="s">
        <v>213</v>
      </c>
      <c r="F40" s="158" t="s">
        <v>1667</v>
      </c>
      <c r="G40" s="158"/>
      <c r="H40" s="158"/>
      <c r="I40" s="158" t="s">
        <v>460</v>
      </c>
      <c r="J40" s="158">
        <v>17282978</v>
      </c>
      <c r="K40" s="158">
        <v>17289291</v>
      </c>
      <c r="L40" s="158">
        <v>6314</v>
      </c>
      <c r="M40" s="158" t="s">
        <v>213</v>
      </c>
      <c r="N40" s="158" t="s">
        <v>192</v>
      </c>
      <c r="O40" s="159"/>
      <c r="P40" s="159"/>
      <c r="Q40" s="159"/>
      <c r="R40" s="159"/>
      <c r="S40" s="159"/>
      <c r="T40" s="159"/>
      <c r="U40" s="159"/>
      <c r="V40" s="159"/>
      <c r="W40" s="159"/>
      <c r="X40" s="159"/>
    </row>
    <row r="41" spans="1:24" ht="15.75" customHeight="1">
      <c r="A41" s="158" t="s">
        <v>438</v>
      </c>
      <c r="B41" s="158">
        <v>240158241</v>
      </c>
      <c r="C41" s="158">
        <v>240275630</v>
      </c>
      <c r="D41" s="158">
        <v>117390</v>
      </c>
      <c r="E41" s="158" t="s">
        <v>243</v>
      </c>
      <c r="F41" s="158" t="s">
        <v>1667</v>
      </c>
      <c r="G41" s="158"/>
      <c r="H41" s="158"/>
      <c r="I41" s="158" t="s">
        <v>438</v>
      </c>
      <c r="J41" s="158">
        <v>240158241</v>
      </c>
      <c r="K41" s="158">
        <v>240275630</v>
      </c>
      <c r="L41" s="158">
        <v>117390</v>
      </c>
      <c r="M41" s="158" t="s">
        <v>243</v>
      </c>
      <c r="N41" s="158" t="s">
        <v>1667</v>
      </c>
      <c r="O41" s="159"/>
      <c r="P41" s="159"/>
      <c r="Q41" s="159"/>
      <c r="R41" s="159"/>
      <c r="S41" s="159"/>
      <c r="T41" s="159"/>
      <c r="U41" s="159"/>
      <c r="V41" s="159"/>
      <c r="W41" s="159"/>
      <c r="X41" s="159"/>
    </row>
    <row r="42" spans="1:24" ht="15.75" customHeight="1">
      <c r="A42" s="158" t="s">
        <v>438</v>
      </c>
      <c r="B42" s="158">
        <v>177965915</v>
      </c>
      <c r="C42" s="158">
        <v>177967464</v>
      </c>
      <c r="D42" s="158">
        <v>1550</v>
      </c>
      <c r="E42" s="158" t="s">
        <v>213</v>
      </c>
      <c r="F42" s="158" t="s">
        <v>1667</v>
      </c>
      <c r="G42" s="158"/>
      <c r="H42" s="158"/>
      <c r="I42" s="158" t="s">
        <v>438</v>
      </c>
      <c r="J42" s="158">
        <v>177965915</v>
      </c>
      <c r="K42" s="158">
        <v>177967464</v>
      </c>
      <c r="L42" s="158">
        <v>1550</v>
      </c>
      <c r="M42" s="158" t="s">
        <v>213</v>
      </c>
      <c r="N42" s="158" t="s">
        <v>1667</v>
      </c>
      <c r="O42" s="159"/>
      <c r="P42" s="159"/>
      <c r="Q42" s="159"/>
      <c r="R42" s="159"/>
      <c r="S42" s="159"/>
      <c r="T42" s="159"/>
      <c r="U42" s="159"/>
      <c r="V42" s="159"/>
      <c r="W42" s="159"/>
      <c r="X42" s="159"/>
    </row>
    <row r="43" spans="1:24" ht="15.75" customHeight="1">
      <c r="A43" s="158" t="s">
        <v>442</v>
      </c>
      <c r="B43" s="158">
        <v>168060387</v>
      </c>
      <c r="C43" s="158">
        <v>168154815</v>
      </c>
      <c r="D43" s="158">
        <v>94429</v>
      </c>
      <c r="E43" s="158" t="s">
        <v>243</v>
      </c>
      <c r="F43" s="158" t="s">
        <v>1667</v>
      </c>
      <c r="G43" s="158"/>
      <c r="H43" s="158"/>
      <c r="I43" s="158" t="s">
        <v>442</v>
      </c>
      <c r="J43" s="158">
        <v>168060387</v>
      </c>
      <c r="K43" s="158">
        <v>168154815</v>
      </c>
      <c r="L43" s="158">
        <v>94429</v>
      </c>
      <c r="M43" s="158" t="s">
        <v>243</v>
      </c>
      <c r="N43" s="158" t="s">
        <v>1667</v>
      </c>
      <c r="O43" s="159"/>
      <c r="P43" s="159"/>
      <c r="Q43" s="159"/>
      <c r="R43" s="159"/>
      <c r="S43" s="159"/>
      <c r="T43" s="159"/>
      <c r="U43" s="159"/>
      <c r="V43" s="159"/>
      <c r="W43" s="159"/>
      <c r="X43" s="159"/>
    </row>
    <row r="44" spans="1:24" ht="15.75" customHeight="1">
      <c r="A44" s="158" t="s">
        <v>347</v>
      </c>
      <c r="B44" s="158">
        <v>153067467</v>
      </c>
      <c r="C44" s="158">
        <v>153079560</v>
      </c>
      <c r="D44" s="158">
        <v>12094</v>
      </c>
      <c r="E44" s="158" t="s">
        <v>243</v>
      </c>
      <c r="F44" s="158" t="s">
        <v>1667</v>
      </c>
      <c r="G44" s="158"/>
      <c r="H44" s="158"/>
      <c r="I44" s="158" t="s">
        <v>347</v>
      </c>
      <c r="J44" s="158">
        <v>153067467</v>
      </c>
      <c r="K44" s="158">
        <v>153079560</v>
      </c>
      <c r="L44" s="158">
        <v>12094</v>
      </c>
      <c r="M44" s="158" t="s">
        <v>243</v>
      </c>
      <c r="N44" s="158" t="s">
        <v>1667</v>
      </c>
      <c r="O44" s="159"/>
      <c r="P44" s="159"/>
      <c r="Q44" s="159"/>
      <c r="R44" s="159"/>
      <c r="S44" s="159"/>
      <c r="T44" s="159"/>
      <c r="U44" s="159"/>
      <c r="V44" s="159"/>
      <c r="W44" s="159"/>
      <c r="X44" s="159"/>
    </row>
    <row r="45" spans="1:24" ht="15.75" customHeight="1">
      <c r="A45" s="158" t="s">
        <v>444</v>
      </c>
      <c r="B45" s="158">
        <v>20602271</v>
      </c>
      <c r="C45" s="158">
        <v>20679079</v>
      </c>
      <c r="D45" s="158">
        <v>76809</v>
      </c>
      <c r="E45" s="158" t="s">
        <v>213</v>
      </c>
      <c r="F45" s="158" t="s">
        <v>1667</v>
      </c>
      <c r="G45" s="158"/>
      <c r="H45" s="158"/>
      <c r="I45" s="158" t="s">
        <v>444</v>
      </c>
      <c r="J45" s="158">
        <v>20602271</v>
      </c>
      <c r="K45" s="158">
        <v>20679079</v>
      </c>
      <c r="L45" s="158">
        <v>76809</v>
      </c>
      <c r="M45" s="158" t="s">
        <v>213</v>
      </c>
      <c r="N45" s="158" t="s">
        <v>1667</v>
      </c>
      <c r="O45" s="159"/>
      <c r="P45" s="159"/>
      <c r="Q45" s="159"/>
      <c r="R45" s="159"/>
      <c r="S45" s="159"/>
      <c r="T45" s="159"/>
      <c r="U45" s="159"/>
      <c r="V45" s="159"/>
      <c r="W45" s="159"/>
      <c r="X45" s="159"/>
    </row>
    <row r="46" spans="1:24" ht="15.75" customHeight="1">
      <c r="A46" s="158" t="s">
        <v>444</v>
      </c>
      <c r="B46" s="158">
        <v>44224421</v>
      </c>
      <c r="C46" s="158">
        <v>44260425</v>
      </c>
      <c r="D46" s="158">
        <v>36005</v>
      </c>
      <c r="E46" s="158" t="s">
        <v>213</v>
      </c>
      <c r="F46" s="158" t="s">
        <v>1667</v>
      </c>
      <c r="G46" s="158"/>
      <c r="H46" s="158"/>
      <c r="I46" s="158" t="s">
        <v>444</v>
      </c>
      <c r="J46" s="158">
        <v>44224421</v>
      </c>
      <c r="K46" s="158">
        <v>44260425</v>
      </c>
      <c r="L46" s="158">
        <v>36005</v>
      </c>
      <c r="M46" s="158" t="s">
        <v>213</v>
      </c>
      <c r="N46" s="158" t="s">
        <v>1667</v>
      </c>
      <c r="O46" s="159"/>
      <c r="P46" s="159"/>
      <c r="Q46" s="159"/>
      <c r="R46" s="159"/>
      <c r="S46" s="159"/>
      <c r="T46" s="159"/>
      <c r="U46" s="159"/>
      <c r="V46" s="159"/>
      <c r="W46" s="159"/>
      <c r="X46" s="159"/>
    </row>
    <row r="47" spans="1:24" ht="15.75" customHeight="1">
      <c r="A47" s="158" t="s">
        <v>445</v>
      </c>
      <c r="B47" s="158">
        <v>5295209</v>
      </c>
      <c r="C47" s="158">
        <v>5387886</v>
      </c>
      <c r="D47" s="158">
        <v>92678</v>
      </c>
      <c r="E47" s="158" t="s">
        <v>243</v>
      </c>
      <c r="F47" s="158" t="s">
        <v>1667</v>
      </c>
      <c r="G47" s="158"/>
      <c r="H47" s="158"/>
      <c r="I47" s="158" t="s">
        <v>445</v>
      </c>
      <c r="J47" s="158">
        <v>5295209</v>
      </c>
      <c r="K47" s="158">
        <v>5387886</v>
      </c>
      <c r="L47" s="158">
        <v>92678</v>
      </c>
      <c r="M47" s="158" t="s">
        <v>243</v>
      </c>
      <c r="N47" s="158" t="s">
        <v>1667</v>
      </c>
      <c r="O47" s="159"/>
      <c r="P47" s="159"/>
      <c r="Q47" s="159"/>
      <c r="R47" s="159"/>
      <c r="S47" s="159"/>
      <c r="T47" s="159"/>
      <c r="U47" s="159"/>
      <c r="V47" s="159"/>
      <c r="W47" s="159"/>
      <c r="X47" s="159"/>
    </row>
    <row r="48" spans="1:24" ht="15.75" customHeight="1">
      <c r="A48" s="158" t="s">
        <v>446</v>
      </c>
      <c r="B48" s="158">
        <v>96193186</v>
      </c>
      <c r="C48" s="158">
        <v>96277113</v>
      </c>
      <c r="D48" s="158">
        <v>83928</v>
      </c>
      <c r="E48" s="158" t="s">
        <v>213</v>
      </c>
      <c r="F48" s="158" t="s">
        <v>1667</v>
      </c>
      <c r="G48" s="158"/>
      <c r="H48" s="158"/>
      <c r="I48" s="158" t="s">
        <v>446</v>
      </c>
      <c r="J48" s="158">
        <v>96193186</v>
      </c>
      <c r="K48" s="158">
        <v>96277113</v>
      </c>
      <c r="L48" s="158">
        <v>83928</v>
      </c>
      <c r="M48" s="158" t="s">
        <v>213</v>
      </c>
      <c r="N48" s="158" t="s">
        <v>1667</v>
      </c>
      <c r="O48" s="159"/>
      <c r="P48" s="159"/>
      <c r="Q48" s="159"/>
      <c r="R48" s="159"/>
      <c r="S48" s="159"/>
      <c r="T48" s="159"/>
      <c r="U48" s="159"/>
      <c r="V48" s="159"/>
      <c r="W48" s="159"/>
      <c r="X48" s="159"/>
    </row>
    <row r="49" spans="1:24" ht="15.75" customHeight="1">
      <c r="A49" s="158" t="s">
        <v>447</v>
      </c>
      <c r="B49" s="158">
        <v>98102090</v>
      </c>
      <c r="C49" s="158">
        <v>98168291</v>
      </c>
      <c r="D49" s="158">
        <v>66202</v>
      </c>
      <c r="E49" s="158" t="s">
        <v>213</v>
      </c>
      <c r="F49" s="158" t="s">
        <v>1667</v>
      </c>
      <c r="G49" s="158"/>
      <c r="H49" s="158"/>
      <c r="I49" s="158" t="s">
        <v>447</v>
      </c>
      <c r="J49" s="158">
        <v>98102090</v>
      </c>
      <c r="K49" s="158">
        <v>98168291</v>
      </c>
      <c r="L49" s="158">
        <v>66202</v>
      </c>
      <c r="M49" s="158" t="s">
        <v>213</v>
      </c>
      <c r="N49" s="158" t="s">
        <v>1667</v>
      </c>
      <c r="O49" s="159"/>
      <c r="P49" s="159"/>
      <c r="Q49" s="159"/>
      <c r="R49" s="159"/>
      <c r="S49" s="159"/>
      <c r="T49" s="159"/>
      <c r="U49" s="159"/>
      <c r="V49" s="159"/>
      <c r="W49" s="159"/>
      <c r="X49" s="159"/>
    </row>
    <row r="50" spans="1:24" ht="15.75" customHeight="1">
      <c r="A50" s="158" t="s">
        <v>452</v>
      </c>
      <c r="B50" s="158">
        <v>82463900</v>
      </c>
      <c r="C50" s="158">
        <v>82478595</v>
      </c>
      <c r="D50" s="158">
        <v>14696</v>
      </c>
      <c r="E50" s="158" t="s">
        <v>213</v>
      </c>
      <c r="F50" s="158" t="s">
        <v>1667</v>
      </c>
      <c r="G50" s="158"/>
      <c r="H50" s="158"/>
      <c r="I50" s="158" t="s">
        <v>452</v>
      </c>
      <c r="J50" s="158">
        <v>82463900</v>
      </c>
      <c r="K50" s="158">
        <v>82478595</v>
      </c>
      <c r="L50" s="158">
        <v>14696</v>
      </c>
      <c r="M50" s="158" t="s">
        <v>213</v>
      </c>
      <c r="N50" s="158" t="s">
        <v>1667</v>
      </c>
      <c r="O50" s="159"/>
      <c r="P50" s="159"/>
      <c r="Q50" s="159"/>
      <c r="R50" s="159"/>
      <c r="S50" s="159"/>
      <c r="T50" s="159"/>
      <c r="U50" s="159"/>
      <c r="V50" s="159"/>
      <c r="W50" s="159"/>
      <c r="X50" s="159"/>
    </row>
    <row r="51" spans="1:24" ht="15.75" customHeight="1">
      <c r="A51" s="158" t="s">
        <v>453</v>
      </c>
      <c r="B51" s="158">
        <v>55081252</v>
      </c>
      <c r="C51" s="158">
        <v>55135501</v>
      </c>
      <c r="D51" s="158">
        <v>54250</v>
      </c>
      <c r="E51" s="158" t="s">
        <v>213</v>
      </c>
      <c r="F51" s="158" t="s">
        <v>1667</v>
      </c>
      <c r="G51" s="158"/>
      <c r="H51" s="158"/>
      <c r="I51" s="158" t="s">
        <v>453</v>
      </c>
      <c r="J51" s="158">
        <v>55081252</v>
      </c>
      <c r="K51" s="158">
        <v>55135501</v>
      </c>
      <c r="L51" s="158">
        <v>54250</v>
      </c>
      <c r="M51" s="158" t="s">
        <v>213</v>
      </c>
      <c r="N51" s="158" t="s">
        <v>1667</v>
      </c>
      <c r="O51" s="159"/>
      <c r="P51" s="159"/>
      <c r="Q51" s="159"/>
      <c r="R51" s="159"/>
      <c r="S51" s="159"/>
      <c r="T51" s="159"/>
      <c r="U51" s="159"/>
      <c r="V51" s="159"/>
      <c r="W51" s="159"/>
      <c r="X51" s="159"/>
    </row>
    <row r="52" spans="1:24" ht="15.75" customHeight="1">
      <c r="A52" s="158" t="s">
        <v>454</v>
      </c>
      <c r="B52" s="158">
        <v>12841221</v>
      </c>
      <c r="C52" s="158">
        <v>12906443</v>
      </c>
      <c r="D52" s="158">
        <v>65223</v>
      </c>
      <c r="E52" s="158" t="s">
        <v>213</v>
      </c>
      <c r="F52" s="158" t="s">
        <v>1667</v>
      </c>
      <c r="G52" s="158"/>
      <c r="H52" s="158"/>
      <c r="I52" s="158" t="s">
        <v>454</v>
      </c>
      <c r="J52" s="158">
        <v>12841221</v>
      </c>
      <c r="K52" s="158">
        <v>12906443</v>
      </c>
      <c r="L52" s="158">
        <v>65223</v>
      </c>
      <c r="M52" s="158" t="s">
        <v>213</v>
      </c>
      <c r="N52" s="158" t="s">
        <v>1667</v>
      </c>
      <c r="O52" s="159"/>
      <c r="P52" s="159"/>
      <c r="Q52" s="159"/>
      <c r="R52" s="159"/>
      <c r="S52" s="159"/>
      <c r="T52" s="159"/>
      <c r="U52" s="159"/>
      <c r="V52" s="159"/>
      <c r="W52" s="159"/>
      <c r="X52" s="159"/>
    </row>
    <row r="53" spans="1:24" ht="15.75" customHeight="1">
      <c r="A53" s="158" t="s">
        <v>456</v>
      </c>
      <c r="B53" s="158">
        <v>8784725</v>
      </c>
      <c r="C53" s="158">
        <v>8796225</v>
      </c>
      <c r="D53" s="158">
        <v>11501</v>
      </c>
      <c r="E53" s="158" t="s">
        <v>213</v>
      </c>
      <c r="F53" s="158" t="s">
        <v>1667</v>
      </c>
      <c r="G53" s="158"/>
      <c r="H53" s="158"/>
      <c r="I53" s="158" t="s">
        <v>456</v>
      </c>
      <c r="J53" s="158">
        <v>8784725</v>
      </c>
      <c r="K53" s="158">
        <v>8796225</v>
      </c>
      <c r="L53" s="158">
        <v>11501</v>
      </c>
      <c r="M53" s="158" t="s">
        <v>213</v>
      </c>
      <c r="N53" s="158" t="s">
        <v>1667</v>
      </c>
      <c r="O53" s="159"/>
      <c r="P53" s="159"/>
      <c r="Q53" s="159"/>
      <c r="R53" s="159"/>
      <c r="S53" s="159"/>
      <c r="T53" s="159"/>
      <c r="U53" s="159"/>
      <c r="V53" s="159"/>
      <c r="W53" s="159"/>
      <c r="X53" s="159"/>
    </row>
    <row r="54" spans="1:24" ht="15.75" customHeight="1">
      <c r="A54" s="158" t="s">
        <v>456</v>
      </c>
      <c r="B54" s="158">
        <v>75382444</v>
      </c>
      <c r="C54" s="158">
        <v>75438603</v>
      </c>
      <c r="D54" s="158">
        <v>56160</v>
      </c>
      <c r="E54" s="158" t="s">
        <v>213</v>
      </c>
      <c r="F54" s="158" t="s">
        <v>1667</v>
      </c>
      <c r="G54" s="158"/>
      <c r="H54" s="158"/>
      <c r="I54" s="158" t="s">
        <v>456</v>
      </c>
      <c r="J54" s="158">
        <v>75382444</v>
      </c>
      <c r="K54" s="158">
        <v>75438603</v>
      </c>
      <c r="L54" s="158">
        <v>56160</v>
      </c>
      <c r="M54" s="158" t="s">
        <v>213</v>
      </c>
      <c r="N54" s="158" t="s">
        <v>1667</v>
      </c>
      <c r="O54" s="159"/>
      <c r="P54" s="159"/>
      <c r="Q54" s="159"/>
      <c r="R54" s="159"/>
      <c r="S54" s="159"/>
      <c r="T54" s="159"/>
      <c r="U54" s="159"/>
      <c r="V54" s="159"/>
      <c r="W54" s="159"/>
      <c r="X54" s="159"/>
    </row>
    <row r="55" spans="1:24" ht="15.75" customHeight="1">
      <c r="A55" s="158" t="s">
        <v>457</v>
      </c>
      <c r="B55" s="158">
        <v>8894998</v>
      </c>
      <c r="C55" s="158">
        <v>8896583</v>
      </c>
      <c r="D55" s="158">
        <v>1586</v>
      </c>
      <c r="E55" s="158" t="s">
        <v>243</v>
      </c>
      <c r="F55" s="158" t="s">
        <v>1667</v>
      </c>
      <c r="G55" s="158"/>
      <c r="H55" s="158"/>
      <c r="I55" s="158" t="s">
        <v>457</v>
      </c>
      <c r="J55" s="158">
        <v>8894998</v>
      </c>
      <c r="K55" s="158">
        <v>8896583</v>
      </c>
      <c r="L55" s="158">
        <v>1586</v>
      </c>
      <c r="M55" s="158" t="s">
        <v>243</v>
      </c>
      <c r="N55" s="158" t="s">
        <v>1667</v>
      </c>
      <c r="O55" s="159"/>
      <c r="P55" s="159"/>
      <c r="Q55" s="159"/>
      <c r="R55" s="159"/>
      <c r="S55" s="159"/>
      <c r="T55" s="159"/>
      <c r="U55" s="159"/>
      <c r="V55" s="159"/>
      <c r="W55" s="159"/>
      <c r="X55" s="159"/>
    </row>
    <row r="56" spans="1:24" ht="15.75" customHeight="1">
      <c r="A56" s="234" t="s">
        <v>26</v>
      </c>
      <c r="B56" s="232"/>
      <c r="C56" s="232"/>
      <c r="D56" s="232"/>
      <c r="E56" s="232"/>
      <c r="F56" s="232"/>
      <c r="G56" s="232"/>
      <c r="H56" s="232"/>
      <c r="I56" s="232"/>
      <c r="J56" s="232"/>
      <c r="K56" s="232"/>
      <c r="L56" s="232"/>
      <c r="M56" s="232"/>
      <c r="N56" s="232"/>
      <c r="O56" s="159"/>
      <c r="P56" s="159"/>
      <c r="Q56" s="159"/>
      <c r="R56" s="159"/>
      <c r="S56" s="159"/>
      <c r="T56" s="159"/>
      <c r="U56" s="159"/>
      <c r="V56" s="159"/>
      <c r="W56" s="159"/>
      <c r="X56" s="159"/>
    </row>
    <row r="57" spans="1:24" ht="15.75" customHeight="1">
      <c r="A57" s="180" t="s">
        <v>1650</v>
      </c>
      <c r="B57" s="181" t="s">
        <v>1552</v>
      </c>
      <c r="C57" s="181" t="s">
        <v>1553</v>
      </c>
      <c r="D57" s="181" t="s">
        <v>1663</v>
      </c>
      <c r="E57" s="181" t="s">
        <v>1664</v>
      </c>
      <c r="F57" s="181" t="s">
        <v>1665</v>
      </c>
      <c r="G57" s="181"/>
      <c r="H57" s="181" t="s">
        <v>1666</v>
      </c>
      <c r="I57" s="181" t="s">
        <v>1650</v>
      </c>
      <c r="J57" s="181" t="s">
        <v>1552</v>
      </c>
      <c r="K57" s="181" t="s">
        <v>1553</v>
      </c>
      <c r="L57" s="181" t="s">
        <v>1663</v>
      </c>
      <c r="M57" s="181" t="s">
        <v>1664</v>
      </c>
      <c r="N57" s="181" t="s">
        <v>1665</v>
      </c>
      <c r="O57" s="159"/>
      <c r="P57" s="159"/>
      <c r="Q57" s="159"/>
      <c r="R57" s="159"/>
      <c r="S57" s="159"/>
      <c r="T57" s="159"/>
      <c r="U57" s="159"/>
      <c r="V57" s="159"/>
      <c r="W57" s="159"/>
      <c r="X57" s="159"/>
    </row>
    <row r="58" spans="1:24" ht="15.75" customHeight="1">
      <c r="A58" s="159" t="s">
        <v>438</v>
      </c>
      <c r="B58" s="181">
        <v>27917066</v>
      </c>
      <c r="C58" s="181">
        <v>27932218</v>
      </c>
      <c r="D58" s="181">
        <v>15153</v>
      </c>
      <c r="E58" s="159" t="s">
        <v>213</v>
      </c>
      <c r="F58" s="159" t="s">
        <v>1667</v>
      </c>
      <c r="G58" s="159"/>
      <c r="H58" s="159"/>
      <c r="I58" s="159" t="s">
        <v>438</v>
      </c>
      <c r="J58" s="181">
        <v>27930698</v>
      </c>
      <c r="K58" s="181">
        <v>27932218</v>
      </c>
      <c r="L58" s="181">
        <v>1521</v>
      </c>
      <c r="M58" s="159" t="s">
        <v>213</v>
      </c>
      <c r="N58" s="159" t="s">
        <v>192</v>
      </c>
      <c r="O58" s="159"/>
      <c r="P58" s="159"/>
      <c r="Q58" s="159"/>
      <c r="R58" s="159"/>
      <c r="S58" s="159"/>
      <c r="T58" s="159"/>
      <c r="U58" s="159"/>
      <c r="V58" s="159"/>
      <c r="W58" s="159"/>
      <c r="X58" s="159"/>
    </row>
    <row r="59" spans="1:24" ht="15.75" customHeight="1">
      <c r="A59" s="159" t="s">
        <v>438</v>
      </c>
      <c r="B59" s="181">
        <v>54448980</v>
      </c>
      <c r="C59" s="181">
        <v>54467067</v>
      </c>
      <c r="D59" s="181">
        <v>18088</v>
      </c>
      <c r="E59" s="159" t="s">
        <v>213</v>
      </c>
      <c r="F59" s="159" t="s">
        <v>1667</v>
      </c>
      <c r="G59" s="159"/>
      <c r="H59" s="159"/>
      <c r="I59" s="159" t="s">
        <v>438</v>
      </c>
      <c r="J59" s="181">
        <v>54465723</v>
      </c>
      <c r="K59" s="181">
        <v>54466697</v>
      </c>
      <c r="L59" s="181">
        <v>975</v>
      </c>
      <c r="M59" s="159" t="s">
        <v>213</v>
      </c>
      <c r="N59" s="159" t="s">
        <v>192</v>
      </c>
      <c r="O59" s="159"/>
      <c r="P59" s="159"/>
      <c r="Q59" s="159"/>
      <c r="R59" s="159"/>
      <c r="S59" s="159"/>
      <c r="T59" s="159"/>
      <c r="U59" s="159"/>
      <c r="V59" s="159"/>
      <c r="W59" s="159"/>
      <c r="X59" s="159"/>
    </row>
    <row r="60" spans="1:24" ht="15.75" customHeight="1">
      <c r="A60" s="159" t="s">
        <v>438</v>
      </c>
      <c r="B60" s="181">
        <v>205384897</v>
      </c>
      <c r="C60" s="181">
        <v>205388440</v>
      </c>
      <c r="D60" s="181">
        <v>3544</v>
      </c>
      <c r="E60" s="159" t="s">
        <v>213</v>
      </c>
      <c r="F60" s="159" t="s">
        <v>1667</v>
      </c>
      <c r="G60" s="159"/>
      <c r="H60" s="159"/>
      <c r="I60" s="159" t="s">
        <v>438</v>
      </c>
      <c r="J60" s="181">
        <v>205384945</v>
      </c>
      <c r="K60" s="181">
        <v>205387290</v>
      </c>
      <c r="L60" s="181">
        <v>2346</v>
      </c>
      <c r="M60" s="159" t="s">
        <v>213</v>
      </c>
      <c r="N60" s="159" t="s">
        <v>192</v>
      </c>
      <c r="O60" s="159"/>
      <c r="P60" s="159"/>
      <c r="Q60" s="159"/>
      <c r="R60" s="159"/>
      <c r="S60" s="159"/>
      <c r="T60" s="159"/>
      <c r="U60" s="159"/>
      <c r="V60" s="159"/>
      <c r="W60" s="159"/>
      <c r="X60" s="159"/>
    </row>
    <row r="61" spans="1:24" ht="15.75" customHeight="1">
      <c r="A61" s="159" t="s">
        <v>438</v>
      </c>
      <c r="B61" s="181">
        <v>19680394</v>
      </c>
      <c r="C61" s="181">
        <v>19682107</v>
      </c>
      <c r="D61" s="181">
        <v>1714</v>
      </c>
      <c r="E61" s="159" t="s">
        <v>243</v>
      </c>
      <c r="F61" s="159" t="s">
        <v>1667</v>
      </c>
      <c r="G61" s="159"/>
      <c r="H61" s="159"/>
      <c r="I61" s="159" t="s">
        <v>438</v>
      </c>
      <c r="J61" s="181">
        <v>19680394</v>
      </c>
      <c r="K61" s="181">
        <v>19682014</v>
      </c>
      <c r="L61" s="181">
        <v>1621</v>
      </c>
      <c r="M61" s="159" t="s">
        <v>243</v>
      </c>
      <c r="N61" s="159" t="s">
        <v>192</v>
      </c>
      <c r="O61" s="159"/>
      <c r="P61" s="159"/>
      <c r="Q61" s="159"/>
      <c r="R61" s="159"/>
      <c r="S61" s="159"/>
      <c r="T61" s="159"/>
      <c r="U61" s="159"/>
      <c r="V61" s="159"/>
      <c r="W61" s="159"/>
      <c r="X61" s="159"/>
    </row>
    <row r="62" spans="1:24" ht="15.75" customHeight="1">
      <c r="A62" s="159" t="s">
        <v>438</v>
      </c>
      <c r="B62" s="181">
        <v>86084733</v>
      </c>
      <c r="C62" s="181">
        <v>86086586</v>
      </c>
      <c r="D62" s="181">
        <v>1854</v>
      </c>
      <c r="E62" s="159" t="s">
        <v>243</v>
      </c>
      <c r="F62" s="159" t="s">
        <v>1667</v>
      </c>
      <c r="G62" s="159"/>
      <c r="H62" s="159"/>
      <c r="I62" s="159" t="s">
        <v>438</v>
      </c>
      <c r="J62" s="181">
        <v>86086181</v>
      </c>
      <c r="K62" s="181">
        <v>86086543</v>
      </c>
      <c r="L62" s="181">
        <v>363</v>
      </c>
      <c r="M62" s="159" t="s">
        <v>243</v>
      </c>
      <c r="N62" s="159" t="s">
        <v>192</v>
      </c>
      <c r="O62" s="159"/>
      <c r="P62" s="159"/>
      <c r="Q62" s="159"/>
      <c r="R62" s="159"/>
      <c r="S62" s="159"/>
      <c r="T62" s="159"/>
      <c r="U62" s="159"/>
      <c r="V62" s="159"/>
      <c r="W62" s="159"/>
      <c r="X62" s="159"/>
    </row>
    <row r="63" spans="1:24" ht="15.75" customHeight="1">
      <c r="A63" s="159" t="s">
        <v>438</v>
      </c>
      <c r="B63" s="181">
        <v>167492636</v>
      </c>
      <c r="C63" s="181">
        <v>167512808</v>
      </c>
      <c r="D63" s="181">
        <v>20173</v>
      </c>
      <c r="E63" s="159" t="s">
        <v>243</v>
      </c>
      <c r="F63" s="159" t="s">
        <v>1667</v>
      </c>
      <c r="G63" s="159"/>
      <c r="H63" s="159"/>
      <c r="I63" s="159" t="s">
        <v>438</v>
      </c>
      <c r="J63" s="181">
        <v>167494679</v>
      </c>
      <c r="K63" s="181">
        <v>167496884</v>
      </c>
      <c r="L63" s="181">
        <v>2206</v>
      </c>
      <c r="M63" s="159" t="s">
        <v>243</v>
      </c>
      <c r="N63" s="159" t="s">
        <v>192</v>
      </c>
      <c r="O63" s="159"/>
      <c r="P63" s="159"/>
      <c r="Q63" s="159"/>
      <c r="R63" s="159"/>
      <c r="S63" s="159"/>
      <c r="T63" s="159"/>
      <c r="U63" s="159"/>
      <c r="V63" s="159"/>
      <c r="W63" s="159"/>
      <c r="X63" s="159"/>
    </row>
    <row r="64" spans="1:24" ht="15.75" customHeight="1">
      <c r="A64" s="159" t="s">
        <v>441</v>
      </c>
      <c r="B64" s="181">
        <v>145320913</v>
      </c>
      <c r="C64" s="181">
        <v>145343656</v>
      </c>
      <c r="D64" s="181">
        <v>22744</v>
      </c>
      <c r="E64" s="159" t="s">
        <v>243</v>
      </c>
      <c r="F64" s="159" t="s">
        <v>1667</v>
      </c>
      <c r="G64" s="159"/>
      <c r="H64" s="159"/>
      <c r="I64" s="159" t="s">
        <v>441</v>
      </c>
      <c r="J64" s="181">
        <v>145332725</v>
      </c>
      <c r="K64" s="181">
        <v>145335435</v>
      </c>
      <c r="L64" s="181">
        <v>2711</v>
      </c>
      <c r="M64" s="159" t="s">
        <v>243</v>
      </c>
      <c r="N64" s="159" t="s">
        <v>192</v>
      </c>
      <c r="O64" s="159"/>
      <c r="P64" s="159"/>
      <c r="Q64" s="159"/>
      <c r="R64" s="159"/>
      <c r="S64" s="159"/>
      <c r="T64" s="159"/>
      <c r="U64" s="159"/>
      <c r="V64" s="159"/>
      <c r="W64" s="159"/>
      <c r="X64" s="159"/>
    </row>
    <row r="65" spans="1:24" ht="15.75" customHeight="1">
      <c r="A65" s="159" t="s">
        <v>441</v>
      </c>
      <c r="B65" s="181">
        <v>10532975</v>
      </c>
      <c r="C65" s="181">
        <v>10542266</v>
      </c>
      <c r="D65" s="181">
        <v>9292</v>
      </c>
      <c r="E65" s="159" t="s">
        <v>213</v>
      </c>
      <c r="F65" s="159" t="s">
        <v>1667</v>
      </c>
      <c r="G65" s="159"/>
      <c r="H65" s="159"/>
      <c r="I65" s="159" t="s">
        <v>441</v>
      </c>
      <c r="J65" s="181">
        <v>10540738</v>
      </c>
      <c r="K65" s="181">
        <v>10541051</v>
      </c>
      <c r="L65" s="181">
        <v>314</v>
      </c>
      <c r="M65" s="159" t="s">
        <v>213</v>
      </c>
      <c r="N65" s="159" t="s">
        <v>192</v>
      </c>
      <c r="O65" s="159"/>
      <c r="P65" s="159"/>
      <c r="Q65" s="159"/>
      <c r="R65" s="159"/>
      <c r="S65" s="159"/>
      <c r="T65" s="159"/>
      <c r="U65" s="159"/>
      <c r="V65" s="159"/>
      <c r="W65" s="159"/>
      <c r="X65" s="159"/>
    </row>
    <row r="66" spans="1:24" ht="15.75" customHeight="1">
      <c r="A66" s="159" t="s">
        <v>441</v>
      </c>
      <c r="B66" s="181">
        <v>137663426</v>
      </c>
      <c r="C66" s="181">
        <v>137707333</v>
      </c>
      <c r="D66" s="181">
        <v>43908</v>
      </c>
      <c r="E66" s="159" t="s">
        <v>213</v>
      </c>
      <c r="F66" s="159" t="s">
        <v>1667</v>
      </c>
      <c r="G66" s="159"/>
      <c r="H66" s="159"/>
      <c r="I66" s="159" t="s">
        <v>441</v>
      </c>
      <c r="J66" s="181">
        <v>137673927</v>
      </c>
      <c r="K66" s="181">
        <v>137677444</v>
      </c>
      <c r="L66" s="181">
        <v>3518</v>
      </c>
      <c r="M66" s="159" t="s">
        <v>213</v>
      </c>
      <c r="N66" s="159" t="s">
        <v>192</v>
      </c>
      <c r="O66" s="159"/>
      <c r="P66" s="159"/>
      <c r="Q66" s="159"/>
      <c r="R66" s="159"/>
      <c r="S66" s="159"/>
      <c r="T66" s="159"/>
      <c r="U66" s="159"/>
      <c r="V66" s="159"/>
      <c r="W66" s="159"/>
      <c r="X66" s="159"/>
    </row>
    <row r="67" spans="1:24" ht="15.75" customHeight="1">
      <c r="A67" s="159" t="s">
        <v>441</v>
      </c>
      <c r="B67" s="181">
        <v>190529093</v>
      </c>
      <c r="C67" s="181">
        <v>190534402</v>
      </c>
      <c r="D67" s="181">
        <v>5310</v>
      </c>
      <c r="E67" s="159" t="s">
        <v>213</v>
      </c>
      <c r="F67" s="159" t="s">
        <v>1667</v>
      </c>
      <c r="G67" s="159"/>
      <c r="H67" s="159"/>
      <c r="I67" s="159" t="s">
        <v>441</v>
      </c>
      <c r="J67" s="181">
        <v>190533819</v>
      </c>
      <c r="K67" s="181">
        <v>190534287</v>
      </c>
      <c r="L67" s="181">
        <v>469</v>
      </c>
      <c r="M67" s="159" t="s">
        <v>213</v>
      </c>
      <c r="N67" s="159" t="s">
        <v>192</v>
      </c>
      <c r="O67" s="159"/>
      <c r="P67" s="159"/>
      <c r="Q67" s="159"/>
      <c r="R67" s="159"/>
      <c r="S67" s="159"/>
      <c r="T67" s="159"/>
      <c r="U67" s="159"/>
      <c r="V67" s="159"/>
      <c r="W67" s="159"/>
      <c r="X67" s="159"/>
    </row>
    <row r="68" spans="1:24" ht="15.75" customHeight="1">
      <c r="A68" s="159" t="s">
        <v>442</v>
      </c>
      <c r="B68" s="181">
        <v>36901390</v>
      </c>
      <c r="C68" s="181">
        <v>36910349</v>
      </c>
      <c r="D68" s="181">
        <v>8960</v>
      </c>
      <c r="E68" s="159" t="s">
        <v>243</v>
      </c>
      <c r="F68" s="159" t="s">
        <v>1667</v>
      </c>
      <c r="G68" s="159"/>
      <c r="H68" s="159"/>
      <c r="I68" s="159" t="s">
        <v>442</v>
      </c>
      <c r="J68" s="181">
        <v>36905327</v>
      </c>
      <c r="K68" s="181">
        <v>36906926</v>
      </c>
      <c r="L68" s="181">
        <v>1600</v>
      </c>
      <c r="M68" s="159" t="s">
        <v>243</v>
      </c>
      <c r="N68" s="159" t="s">
        <v>192</v>
      </c>
      <c r="O68" s="159"/>
      <c r="P68" s="159"/>
      <c r="Q68" s="159"/>
      <c r="R68" s="159"/>
      <c r="S68" s="159"/>
      <c r="T68" s="159"/>
      <c r="U68" s="159"/>
      <c r="V68" s="159"/>
      <c r="W68" s="159"/>
      <c r="X68" s="159"/>
    </row>
    <row r="69" spans="1:24" ht="15.75" customHeight="1">
      <c r="A69" s="159" t="s">
        <v>442</v>
      </c>
      <c r="B69" s="181">
        <v>196613650</v>
      </c>
      <c r="C69" s="181">
        <v>196620271</v>
      </c>
      <c r="D69" s="181">
        <v>6622</v>
      </c>
      <c r="E69" s="159" t="s">
        <v>243</v>
      </c>
      <c r="F69" s="159" t="s">
        <v>1667</v>
      </c>
      <c r="G69" s="159"/>
      <c r="H69" s="159"/>
      <c r="I69" s="159" t="s">
        <v>442</v>
      </c>
      <c r="J69" s="181">
        <v>196615987</v>
      </c>
      <c r="K69" s="181">
        <v>196616482</v>
      </c>
      <c r="L69" s="181">
        <v>496</v>
      </c>
      <c r="M69" s="159" t="s">
        <v>243</v>
      </c>
      <c r="N69" s="159" t="s">
        <v>192</v>
      </c>
      <c r="O69" s="159"/>
      <c r="P69" s="159"/>
      <c r="Q69" s="159"/>
      <c r="R69" s="159"/>
      <c r="S69" s="159"/>
      <c r="T69" s="159"/>
      <c r="U69" s="159"/>
      <c r="V69" s="159"/>
      <c r="W69" s="159"/>
      <c r="X69" s="159"/>
    </row>
    <row r="70" spans="1:24" ht="15.75" customHeight="1">
      <c r="A70" s="159" t="s">
        <v>442</v>
      </c>
      <c r="B70" s="181">
        <v>22061812</v>
      </c>
      <c r="C70" s="181">
        <v>22071783</v>
      </c>
      <c r="D70" s="181">
        <v>9972</v>
      </c>
      <c r="E70" s="159" t="s">
        <v>213</v>
      </c>
      <c r="F70" s="159" t="s">
        <v>1667</v>
      </c>
      <c r="G70" s="159"/>
      <c r="H70" s="159"/>
      <c r="I70" s="159" t="s">
        <v>442</v>
      </c>
      <c r="J70" s="181">
        <v>22062572</v>
      </c>
      <c r="K70" s="181">
        <v>22063552</v>
      </c>
      <c r="L70" s="181">
        <v>981</v>
      </c>
      <c r="M70" s="159" t="s">
        <v>213</v>
      </c>
      <c r="N70" s="159" t="s">
        <v>192</v>
      </c>
      <c r="O70" s="159"/>
      <c r="P70" s="159"/>
      <c r="Q70" s="159"/>
      <c r="R70" s="159"/>
      <c r="S70" s="159"/>
      <c r="T70" s="159"/>
      <c r="U70" s="159"/>
      <c r="V70" s="159"/>
      <c r="W70" s="159"/>
      <c r="X70" s="159"/>
    </row>
    <row r="71" spans="1:24" ht="15.75" customHeight="1">
      <c r="A71" s="159" t="s">
        <v>442</v>
      </c>
      <c r="B71" s="181">
        <v>188352620</v>
      </c>
      <c r="C71" s="181">
        <v>188359798</v>
      </c>
      <c r="D71" s="181">
        <v>7179</v>
      </c>
      <c r="E71" s="159" t="s">
        <v>213</v>
      </c>
      <c r="F71" s="159" t="s">
        <v>1667</v>
      </c>
      <c r="G71" s="159"/>
      <c r="H71" s="159"/>
      <c r="I71" s="159" t="s">
        <v>442</v>
      </c>
      <c r="J71" s="181">
        <v>188353176</v>
      </c>
      <c r="K71" s="181">
        <v>188354588</v>
      </c>
      <c r="L71" s="181">
        <v>1413</v>
      </c>
      <c r="M71" s="159" t="s">
        <v>213</v>
      </c>
      <c r="N71" s="159" t="s">
        <v>192</v>
      </c>
      <c r="O71" s="159"/>
      <c r="P71" s="159"/>
      <c r="Q71" s="159"/>
      <c r="R71" s="159"/>
      <c r="S71" s="159"/>
      <c r="T71" s="159"/>
      <c r="U71" s="159"/>
      <c r="V71" s="159"/>
      <c r="W71" s="159"/>
      <c r="X71" s="159"/>
    </row>
    <row r="72" spans="1:24" ht="15.75" customHeight="1">
      <c r="A72" s="159" t="s">
        <v>347</v>
      </c>
      <c r="B72" s="181">
        <v>1422197</v>
      </c>
      <c r="C72" s="181">
        <v>1434783</v>
      </c>
      <c r="D72" s="181">
        <v>12587</v>
      </c>
      <c r="E72" s="159" t="s">
        <v>243</v>
      </c>
      <c r="F72" s="159" t="s">
        <v>1667</v>
      </c>
      <c r="G72" s="159"/>
      <c r="H72" s="159"/>
      <c r="I72" s="159" t="s">
        <v>347</v>
      </c>
      <c r="J72" s="181">
        <v>1457748</v>
      </c>
      <c r="K72" s="181">
        <v>1460425</v>
      </c>
      <c r="L72" s="181">
        <v>2678</v>
      </c>
      <c r="M72" s="159" t="s">
        <v>243</v>
      </c>
      <c r="N72" s="159" t="s">
        <v>192</v>
      </c>
      <c r="O72" s="159"/>
      <c r="P72" s="159"/>
      <c r="Q72" s="159"/>
      <c r="R72" s="159"/>
      <c r="S72" s="159"/>
      <c r="T72" s="159"/>
      <c r="U72" s="159"/>
      <c r="V72" s="159"/>
      <c r="W72" s="159"/>
      <c r="X72" s="159"/>
    </row>
    <row r="73" spans="1:24" ht="15.75" customHeight="1">
      <c r="A73" s="159" t="s">
        <v>347</v>
      </c>
      <c r="B73" s="181">
        <v>15966951</v>
      </c>
      <c r="C73" s="181">
        <v>15973918</v>
      </c>
      <c r="D73" s="181">
        <v>6968</v>
      </c>
      <c r="E73" s="159" t="s">
        <v>213</v>
      </c>
      <c r="F73" s="159" t="s">
        <v>1667</v>
      </c>
      <c r="G73" s="159"/>
      <c r="H73" s="159"/>
      <c r="I73" s="159" t="s">
        <v>347</v>
      </c>
      <c r="J73" s="181">
        <v>15972351</v>
      </c>
      <c r="K73" s="181">
        <v>15973620</v>
      </c>
      <c r="L73" s="181">
        <v>1270</v>
      </c>
      <c r="M73" s="159" t="s">
        <v>213</v>
      </c>
      <c r="N73" s="159" t="s">
        <v>192</v>
      </c>
      <c r="O73" s="159"/>
      <c r="P73" s="159"/>
      <c r="Q73" s="159"/>
      <c r="R73" s="159"/>
      <c r="S73" s="159"/>
      <c r="T73" s="159"/>
      <c r="U73" s="159"/>
      <c r="V73" s="159"/>
      <c r="W73" s="159"/>
      <c r="X73" s="159"/>
    </row>
    <row r="74" spans="1:24" ht="15.75" customHeight="1">
      <c r="A74" s="159" t="s">
        <v>347</v>
      </c>
      <c r="B74" s="181">
        <v>53681264</v>
      </c>
      <c r="C74" s="181">
        <v>53696118</v>
      </c>
      <c r="D74" s="181">
        <v>14855</v>
      </c>
      <c r="E74" s="159" t="s">
        <v>213</v>
      </c>
      <c r="F74" s="159" t="s">
        <v>1667</v>
      </c>
      <c r="G74" s="159"/>
      <c r="H74" s="159"/>
      <c r="I74" s="159" t="s">
        <v>347</v>
      </c>
      <c r="J74" s="181">
        <v>53687014</v>
      </c>
      <c r="K74" s="181">
        <v>53688763</v>
      </c>
      <c r="L74" s="181">
        <v>1750</v>
      </c>
      <c r="M74" s="159" t="s">
        <v>213</v>
      </c>
      <c r="N74" s="159" t="s">
        <v>192</v>
      </c>
      <c r="O74" s="159"/>
      <c r="P74" s="159"/>
      <c r="Q74" s="159"/>
      <c r="R74" s="159"/>
      <c r="S74" s="159"/>
      <c r="T74" s="159"/>
      <c r="U74" s="159"/>
      <c r="V74" s="159"/>
      <c r="W74" s="159"/>
      <c r="X74" s="159"/>
    </row>
    <row r="75" spans="1:24" ht="15.75" customHeight="1">
      <c r="A75" s="159" t="s">
        <v>347</v>
      </c>
      <c r="B75" s="181">
        <v>169009838</v>
      </c>
      <c r="C75" s="181">
        <v>169068392</v>
      </c>
      <c r="D75" s="181">
        <v>58555</v>
      </c>
      <c r="E75" s="159" t="s">
        <v>213</v>
      </c>
      <c r="F75" s="159" t="s">
        <v>1667</v>
      </c>
      <c r="G75" s="159"/>
      <c r="H75" s="159"/>
      <c r="I75" s="159" t="s">
        <v>347</v>
      </c>
      <c r="J75" s="181">
        <v>169050766</v>
      </c>
      <c r="K75" s="181">
        <v>169053768</v>
      </c>
      <c r="L75" s="181">
        <v>3003</v>
      </c>
      <c r="M75" s="159" t="s">
        <v>213</v>
      </c>
      <c r="N75" s="159" t="s">
        <v>192</v>
      </c>
      <c r="O75" s="159"/>
      <c r="P75" s="159"/>
      <c r="Q75" s="159"/>
      <c r="R75" s="159"/>
      <c r="S75" s="159"/>
      <c r="T75" s="159"/>
      <c r="U75" s="159"/>
      <c r="V75" s="159"/>
      <c r="W75" s="159"/>
      <c r="X75" s="159"/>
    </row>
    <row r="76" spans="1:24" ht="15.75" customHeight="1">
      <c r="A76" s="159" t="s">
        <v>443</v>
      </c>
      <c r="B76" s="181">
        <v>68052714</v>
      </c>
      <c r="C76" s="181">
        <v>68066292</v>
      </c>
      <c r="D76" s="181">
        <v>13579</v>
      </c>
      <c r="E76" s="159" t="s">
        <v>243</v>
      </c>
      <c r="F76" s="159" t="s">
        <v>1667</v>
      </c>
      <c r="G76" s="159"/>
      <c r="H76" s="159"/>
      <c r="I76" s="159" t="s">
        <v>443</v>
      </c>
      <c r="J76" s="181">
        <v>68053907</v>
      </c>
      <c r="K76" s="181">
        <v>68055112</v>
      </c>
      <c r="L76" s="181">
        <v>1206</v>
      </c>
      <c r="M76" s="159" t="s">
        <v>243</v>
      </c>
      <c r="N76" s="159" t="s">
        <v>192</v>
      </c>
      <c r="O76" s="159"/>
      <c r="P76" s="159"/>
      <c r="Q76" s="159"/>
      <c r="R76" s="159"/>
      <c r="S76" s="159"/>
      <c r="T76" s="159"/>
      <c r="U76" s="159"/>
      <c r="V76" s="159"/>
      <c r="W76" s="159"/>
      <c r="X76" s="159"/>
    </row>
    <row r="77" spans="1:24" ht="15.75" customHeight="1">
      <c r="A77" s="159" t="s">
        <v>443</v>
      </c>
      <c r="B77" s="181">
        <v>179297726</v>
      </c>
      <c r="C77" s="181">
        <v>179322302</v>
      </c>
      <c r="D77" s="181">
        <v>24577</v>
      </c>
      <c r="E77" s="159" t="s">
        <v>243</v>
      </c>
      <c r="F77" s="159" t="s">
        <v>1667</v>
      </c>
      <c r="G77" s="159"/>
      <c r="H77" s="159"/>
      <c r="I77" s="159" t="s">
        <v>443</v>
      </c>
      <c r="J77" s="181">
        <v>179300996</v>
      </c>
      <c r="K77" s="181">
        <v>179303061</v>
      </c>
      <c r="L77" s="181">
        <v>2066</v>
      </c>
      <c r="M77" s="159" t="s">
        <v>243</v>
      </c>
      <c r="N77" s="159" t="s">
        <v>192</v>
      </c>
      <c r="O77" s="159"/>
      <c r="P77" s="159"/>
      <c r="Q77" s="159"/>
      <c r="R77" s="159"/>
      <c r="S77" s="159"/>
      <c r="T77" s="159"/>
      <c r="U77" s="159"/>
      <c r="V77" s="159"/>
      <c r="W77" s="159"/>
      <c r="X77" s="159"/>
    </row>
    <row r="78" spans="1:24" ht="15.75" customHeight="1">
      <c r="A78" s="159" t="s">
        <v>443</v>
      </c>
      <c r="B78" s="181">
        <v>2723087</v>
      </c>
      <c r="C78" s="181">
        <v>2724162</v>
      </c>
      <c r="D78" s="181">
        <v>1076</v>
      </c>
      <c r="E78" s="159" t="s">
        <v>213</v>
      </c>
      <c r="F78" s="159" t="s">
        <v>1667</v>
      </c>
      <c r="G78" s="159"/>
      <c r="H78" s="159"/>
      <c r="I78" s="159" t="s">
        <v>443</v>
      </c>
      <c r="J78" s="181">
        <v>2723087</v>
      </c>
      <c r="K78" s="181">
        <v>2724117</v>
      </c>
      <c r="L78" s="181">
        <v>1031</v>
      </c>
      <c r="M78" s="159" t="s">
        <v>213</v>
      </c>
      <c r="N78" s="159" t="s">
        <v>192</v>
      </c>
      <c r="O78" s="159"/>
      <c r="P78" s="159"/>
      <c r="Q78" s="159"/>
      <c r="R78" s="159"/>
      <c r="S78" s="159"/>
      <c r="T78" s="159"/>
      <c r="U78" s="159"/>
      <c r="V78" s="159"/>
      <c r="W78" s="159"/>
      <c r="X78" s="159"/>
    </row>
    <row r="79" spans="1:24" ht="15.75" customHeight="1">
      <c r="A79" s="159" t="s">
        <v>443</v>
      </c>
      <c r="B79" s="181">
        <v>67463257</v>
      </c>
      <c r="C79" s="181">
        <v>67477880</v>
      </c>
      <c r="D79" s="181">
        <v>14624</v>
      </c>
      <c r="E79" s="159" t="s">
        <v>213</v>
      </c>
      <c r="F79" s="159" t="s">
        <v>1667</v>
      </c>
      <c r="G79" s="159"/>
      <c r="H79" s="159"/>
      <c r="I79" s="159" t="s">
        <v>443</v>
      </c>
      <c r="J79" s="181">
        <v>67476698</v>
      </c>
      <c r="K79" s="181">
        <v>67477880</v>
      </c>
      <c r="L79" s="181">
        <v>1183</v>
      </c>
      <c r="M79" s="159" t="s">
        <v>213</v>
      </c>
      <c r="N79" s="159" t="s">
        <v>192</v>
      </c>
      <c r="O79" s="159"/>
      <c r="P79" s="159"/>
      <c r="Q79" s="159"/>
      <c r="R79" s="159"/>
      <c r="S79" s="159"/>
      <c r="T79" s="159"/>
      <c r="U79" s="159"/>
      <c r="V79" s="159"/>
      <c r="W79" s="159"/>
      <c r="X79" s="159"/>
    </row>
    <row r="80" spans="1:24" ht="15.75" customHeight="1">
      <c r="A80" s="159" t="s">
        <v>443</v>
      </c>
      <c r="B80" s="181">
        <v>79554339</v>
      </c>
      <c r="C80" s="181">
        <v>79578231</v>
      </c>
      <c r="D80" s="181">
        <v>23893</v>
      </c>
      <c r="E80" s="159" t="s">
        <v>213</v>
      </c>
      <c r="F80" s="159" t="s">
        <v>1667</v>
      </c>
      <c r="G80" s="159"/>
      <c r="H80" s="159"/>
      <c r="I80" s="159" t="s">
        <v>443</v>
      </c>
      <c r="J80" s="181">
        <v>79554339</v>
      </c>
      <c r="K80" s="181">
        <v>79557093</v>
      </c>
      <c r="L80" s="181">
        <v>2755</v>
      </c>
      <c r="M80" s="159" t="s">
        <v>213</v>
      </c>
      <c r="N80" s="159" t="s">
        <v>192</v>
      </c>
      <c r="O80" s="159"/>
      <c r="P80" s="159"/>
      <c r="Q80" s="159"/>
      <c r="R80" s="159"/>
      <c r="S80" s="159"/>
      <c r="T80" s="159"/>
      <c r="U80" s="159"/>
      <c r="V80" s="159"/>
      <c r="W80" s="159"/>
      <c r="X80" s="159"/>
    </row>
    <row r="81" spans="1:24" ht="15.75" customHeight="1">
      <c r="A81" s="159" t="s">
        <v>443</v>
      </c>
      <c r="B81" s="181">
        <v>141768731</v>
      </c>
      <c r="C81" s="181">
        <v>141780643</v>
      </c>
      <c r="D81" s="181">
        <v>11913</v>
      </c>
      <c r="E81" s="159" t="s">
        <v>213</v>
      </c>
      <c r="F81" s="159" t="s">
        <v>1667</v>
      </c>
      <c r="G81" s="159"/>
      <c r="H81" s="159"/>
      <c r="I81" s="159" t="s">
        <v>443</v>
      </c>
      <c r="J81" s="181">
        <v>141770088</v>
      </c>
      <c r="K81" s="181">
        <v>141780643</v>
      </c>
      <c r="L81" s="181">
        <v>10556</v>
      </c>
      <c r="M81" s="159" t="s">
        <v>213</v>
      </c>
      <c r="N81" s="159" t="s">
        <v>192</v>
      </c>
      <c r="O81" s="159"/>
      <c r="P81" s="159"/>
      <c r="Q81" s="159"/>
      <c r="R81" s="159"/>
      <c r="S81" s="159"/>
      <c r="T81" s="159"/>
      <c r="U81" s="159"/>
      <c r="V81" s="159"/>
      <c r="W81" s="159"/>
      <c r="X81" s="159"/>
    </row>
    <row r="82" spans="1:24" ht="15.75" customHeight="1">
      <c r="A82" s="159" t="s">
        <v>444</v>
      </c>
      <c r="B82" s="181">
        <v>88373531</v>
      </c>
      <c r="C82" s="181">
        <v>88386329</v>
      </c>
      <c r="D82" s="181">
        <v>12799</v>
      </c>
      <c r="E82" s="159" t="s">
        <v>243</v>
      </c>
      <c r="F82" s="159" t="s">
        <v>1667</v>
      </c>
      <c r="G82" s="159"/>
      <c r="H82" s="159"/>
      <c r="I82" s="159" t="s">
        <v>444</v>
      </c>
      <c r="J82" s="181">
        <v>88373531</v>
      </c>
      <c r="K82" s="181">
        <v>88377141</v>
      </c>
      <c r="L82" s="181">
        <v>3611</v>
      </c>
      <c r="M82" s="159" t="s">
        <v>243</v>
      </c>
      <c r="N82" s="159" t="s">
        <v>192</v>
      </c>
      <c r="O82" s="159"/>
      <c r="P82" s="159"/>
      <c r="Q82" s="159"/>
      <c r="R82" s="159"/>
      <c r="S82" s="159"/>
      <c r="T82" s="159"/>
      <c r="U82" s="159"/>
      <c r="V82" s="159"/>
      <c r="W82" s="159"/>
      <c r="X82" s="159"/>
    </row>
    <row r="83" spans="1:24" ht="15.75" customHeight="1">
      <c r="A83" s="159" t="s">
        <v>445</v>
      </c>
      <c r="B83" s="181">
        <v>83689559</v>
      </c>
      <c r="C83" s="181">
        <v>83693343</v>
      </c>
      <c r="D83" s="181">
        <v>3785</v>
      </c>
      <c r="E83" s="159" t="s">
        <v>243</v>
      </c>
      <c r="F83" s="159" t="s">
        <v>1667</v>
      </c>
      <c r="G83" s="159"/>
      <c r="H83" s="159"/>
      <c r="I83" s="159" t="s">
        <v>445</v>
      </c>
      <c r="J83" s="181">
        <v>83690191</v>
      </c>
      <c r="K83" s="181">
        <v>83692191</v>
      </c>
      <c r="L83" s="181">
        <v>2001</v>
      </c>
      <c r="M83" s="159" t="s">
        <v>243</v>
      </c>
      <c r="N83" s="159" t="s">
        <v>192</v>
      </c>
      <c r="O83" s="159"/>
      <c r="P83" s="159"/>
      <c r="Q83" s="159"/>
      <c r="R83" s="159"/>
      <c r="S83" s="159"/>
      <c r="T83" s="159"/>
      <c r="U83" s="159"/>
      <c r="V83" s="159"/>
      <c r="W83" s="159"/>
      <c r="X83" s="159"/>
    </row>
    <row r="84" spans="1:24" ht="15.75" customHeight="1">
      <c r="A84" s="159" t="s">
        <v>445</v>
      </c>
      <c r="B84" s="181">
        <v>132385295</v>
      </c>
      <c r="C84" s="181">
        <v>132410822</v>
      </c>
      <c r="D84" s="181">
        <v>25528</v>
      </c>
      <c r="E84" s="159" t="s">
        <v>243</v>
      </c>
      <c r="F84" s="159" t="s">
        <v>1667</v>
      </c>
      <c r="G84" s="159"/>
      <c r="H84" s="159"/>
      <c r="I84" s="159" t="s">
        <v>445</v>
      </c>
      <c r="J84" s="181">
        <v>132403813</v>
      </c>
      <c r="K84" s="181">
        <v>132409852</v>
      </c>
      <c r="L84" s="181">
        <v>6040</v>
      </c>
      <c r="M84" s="159" t="s">
        <v>243</v>
      </c>
      <c r="N84" s="159" t="s">
        <v>192</v>
      </c>
      <c r="O84" s="159"/>
      <c r="P84" s="159"/>
      <c r="Q84" s="159"/>
      <c r="R84" s="159"/>
      <c r="S84" s="159"/>
      <c r="T84" s="159"/>
      <c r="U84" s="159"/>
      <c r="V84" s="159"/>
      <c r="W84" s="159"/>
      <c r="X84" s="159"/>
    </row>
    <row r="85" spans="1:24" ht="15.75" customHeight="1">
      <c r="A85" s="159" t="s">
        <v>445</v>
      </c>
      <c r="B85" s="181">
        <v>154619550</v>
      </c>
      <c r="C85" s="181">
        <v>154623245</v>
      </c>
      <c r="D85" s="181">
        <v>3696</v>
      </c>
      <c r="E85" s="159" t="s">
        <v>243</v>
      </c>
      <c r="F85" s="159" t="s">
        <v>1667</v>
      </c>
      <c r="G85" s="159"/>
      <c r="H85" s="159"/>
      <c r="I85" s="159" t="s">
        <v>445</v>
      </c>
      <c r="J85" s="181">
        <v>154621455</v>
      </c>
      <c r="K85" s="181">
        <v>154622033</v>
      </c>
      <c r="L85" s="181">
        <v>579</v>
      </c>
      <c r="M85" s="159" t="s">
        <v>243</v>
      </c>
      <c r="N85" s="159" t="s">
        <v>192</v>
      </c>
      <c r="O85" s="159"/>
      <c r="P85" s="159"/>
      <c r="Q85" s="159"/>
      <c r="R85" s="159"/>
      <c r="S85" s="159"/>
      <c r="T85" s="159"/>
      <c r="U85" s="159"/>
      <c r="V85" s="159"/>
      <c r="W85" s="159"/>
      <c r="X85" s="159"/>
    </row>
    <row r="86" spans="1:24" ht="15.75" customHeight="1">
      <c r="A86" s="159" t="s">
        <v>445</v>
      </c>
      <c r="B86" s="181">
        <v>6280355</v>
      </c>
      <c r="C86" s="181">
        <v>6296024</v>
      </c>
      <c r="D86" s="181">
        <v>15670</v>
      </c>
      <c r="E86" s="159" t="s">
        <v>213</v>
      </c>
      <c r="F86" s="159" t="s">
        <v>1667</v>
      </c>
      <c r="G86" s="159"/>
      <c r="H86" s="159"/>
      <c r="I86" s="159" t="s">
        <v>445</v>
      </c>
      <c r="J86" s="181">
        <v>6289094</v>
      </c>
      <c r="K86" s="181">
        <v>6294199</v>
      </c>
      <c r="L86" s="181">
        <v>5106</v>
      </c>
      <c r="M86" s="159" t="s">
        <v>213</v>
      </c>
      <c r="N86" s="159" t="s">
        <v>192</v>
      </c>
      <c r="O86" s="159"/>
      <c r="P86" s="159"/>
      <c r="Q86" s="159"/>
      <c r="R86" s="159"/>
      <c r="S86" s="159"/>
      <c r="T86" s="159"/>
      <c r="U86" s="159"/>
      <c r="V86" s="159"/>
      <c r="W86" s="159"/>
      <c r="X86" s="159"/>
    </row>
    <row r="87" spans="1:24" ht="15.75" customHeight="1">
      <c r="A87" s="159" t="s">
        <v>445</v>
      </c>
      <c r="B87" s="181">
        <v>43405353</v>
      </c>
      <c r="C87" s="181">
        <v>43410033</v>
      </c>
      <c r="D87" s="181">
        <v>4681</v>
      </c>
      <c r="E87" s="159" t="s">
        <v>213</v>
      </c>
      <c r="F87" s="159" t="s">
        <v>1667</v>
      </c>
      <c r="G87" s="159"/>
      <c r="H87" s="159"/>
      <c r="I87" s="159" t="s">
        <v>445</v>
      </c>
      <c r="J87" s="181">
        <v>43408374</v>
      </c>
      <c r="K87" s="181">
        <v>43409051</v>
      </c>
      <c r="L87" s="181">
        <v>678</v>
      </c>
      <c r="M87" s="159" t="s">
        <v>213</v>
      </c>
      <c r="N87" s="159" t="s">
        <v>192</v>
      </c>
      <c r="O87" s="159"/>
      <c r="P87" s="159"/>
      <c r="Q87" s="159"/>
      <c r="R87" s="159"/>
      <c r="S87" s="159"/>
      <c r="T87" s="159"/>
      <c r="U87" s="159"/>
      <c r="V87" s="159"/>
      <c r="W87" s="159"/>
      <c r="X87" s="159"/>
    </row>
    <row r="88" spans="1:24" ht="15.75" customHeight="1">
      <c r="A88" s="159" t="s">
        <v>446</v>
      </c>
      <c r="B88" s="181">
        <v>29885789</v>
      </c>
      <c r="C88" s="181">
        <v>29888930</v>
      </c>
      <c r="D88" s="181">
        <v>3142</v>
      </c>
      <c r="E88" s="159" t="s">
        <v>213</v>
      </c>
      <c r="F88" s="159" t="s">
        <v>1667</v>
      </c>
      <c r="G88" s="159"/>
      <c r="H88" s="159"/>
      <c r="I88" s="159" t="s">
        <v>446</v>
      </c>
      <c r="J88" s="181">
        <v>29885789</v>
      </c>
      <c r="K88" s="181">
        <v>29886478</v>
      </c>
      <c r="L88" s="181">
        <v>690</v>
      </c>
      <c r="M88" s="159" t="s">
        <v>213</v>
      </c>
      <c r="N88" s="159" t="s">
        <v>192</v>
      </c>
      <c r="O88" s="159"/>
      <c r="P88" s="159"/>
      <c r="Q88" s="159"/>
      <c r="R88" s="159"/>
      <c r="S88" s="159"/>
      <c r="T88" s="159"/>
      <c r="U88" s="159"/>
      <c r="V88" s="159"/>
      <c r="W88" s="159"/>
      <c r="X88" s="159"/>
    </row>
    <row r="89" spans="1:24" ht="15.75" customHeight="1">
      <c r="A89" s="159" t="s">
        <v>446</v>
      </c>
      <c r="B89" s="181">
        <v>58152802</v>
      </c>
      <c r="C89" s="181">
        <v>58171687</v>
      </c>
      <c r="D89" s="181">
        <v>18886</v>
      </c>
      <c r="E89" s="159" t="s">
        <v>213</v>
      </c>
      <c r="F89" s="159" t="s">
        <v>1667</v>
      </c>
      <c r="G89" s="159"/>
      <c r="H89" s="159"/>
      <c r="I89" s="159" t="s">
        <v>446</v>
      </c>
      <c r="J89" s="181">
        <v>58153688</v>
      </c>
      <c r="K89" s="181">
        <v>58158259</v>
      </c>
      <c r="L89" s="181">
        <v>4572</v>
      </c>
      <c r="M89" s="159" t="s">
        <v>213</v>
      </c>
      <c r="N89" s="159" t="s">
        <v>192</v>
      </c>
      <c r="O89" s="159"/>
      <c r="P89" s="159"/>
      <c r="Q89" s="159"/>
      <c r="R89" s="159"/>
      <c r="S89" s="159"/>
      <c r="T89" s="159"/>
      <c r="U89" s="159"/>
      <c r="V89" s="159"/>
      <c r="W89" s="159"/>
      <c r="X89" s="159"/>
    </row>
    <row r="90" spans="1:24" ht="15.75" customHeight="1">
      <c r="A90" s="159" t="s">
        <v>446</v>
      </c>
      <c r="B90" s="181">
        <v>123463881</v>
      </c>
      <c r="C90" s="181">
        <v>123478697</v>
      </c>
      <c r="D90" s="181">
        <v>14817</v>
      </c>
      <c r="E90" s="159" t="s">
        <v>213</v>
      </c>
      <c r="F90" s="159" t="s">
        <v>1667</v>
      </c>
      <c r="G90" s="159"/>
      <c r="H90" s="159"/>
      <c r="I90" s="159" t="s">
        <v>446</v>
      </c>
      <c r="J90" s="181">
        <v>123476934</v>
      </c>
      <c r="K90" s="181">
        <v>123478697</v>
      </c>
      <c r="L90" s="181">
        <v>1764</v>
      </c>
      <c r="M90" s="159" t="s">
        <v>213</v>
      </c>
      <c r="N90" s="159" t="s">
        <v>192</v>
      </c>
      <c r="O90" s="159"/>
      <c r="P90" s="159"/>
      <c r="Q90" s="159"/>
      <c r="R90" s="159"/>
      <c r="S90" s="159"/>
      <c r="T90" s="159"/>
      <c r="U90" s="159"/>
      <c r="V90" s="159"/>
      <c r="W90" s="159"/>
      <c r="X90" s="159"/>
    </row>
    <row r="91" spans="1:24" ht="15.75" customHeight="1">
      <c r="A91" s="159" t="s">
        <v>446</v>
      </c>
      <c r="B91" s="181">
        <v>3987168</v>
      </c>
      <c r="C91" s="181">
        <v>3990892</v>
      </c>
      <c r="D91" s="181">
        <v>3725</v>
      </c>
      <c r="E91" s="159" t="s">
        <v>243</v>
      </c>
      <c r="F91" s="159" t="s">
        <v>1667</v>
      </c>
      <c r="G91" s="159"/>
      <c r="H91" s="159"/>
      <c r="I91" s="159" t="s">
        <v>446</v>
      </c>
      <c r="J91" s="181">
        <v>3987168</v>
      </c>
      <c r="K91" s="181">
        <v>3987423</v>
      </c>
      <c r="L91" s="181">
        <v>256</v>
      </c>
      <c r="M91" s="159" t="s">
        <v>243</v>
      </c>
      <c r="N91" s="159" t="s">
        <v>192</v>
      </c>
      <c r="O91" s="159"/>
      <c r="P91" s="159"/>
      <c r="Q91" s="159"/>
      <c r="R91" s="159"/>
      <c r="S91" s="159"/>
      <c r="T91" s="159"/>
      <c r="U91" s="159"/>
      <c r="V91" s="159"/>
      <c r="W91" s="159"/>
      <c r="X91" s="159"/>
    </row>
    <row r="92" spans="1:24" ht="15.75" customHeight="1">
      <c r="A92" s="159" t="s">
        <v>446</v>
      </c>
      <c r="B92" s="181">
        <v>72922265</v>
      </c>
      <c r="C92" s="181">
        <v>72976201</v>
      </c>
      <c r="D92" s="181">
        <v>53937</v>
      </c>
      <c r="E92" s="159" t="s">
        <v>243</v>
      </c>
      <c r="F92" s="159" t="s">
        <v>1667</v>
      </c>
      <c r="G92" s="159"/>
      <c r="H92" s="159"/>
      <c r="I92" s="159" t="s">
        <v>446</v>
      </c>
      <c r="J92" s="181">
        <v>72975627</v>
      </c>
      <c r="K92" s="181">
        <v>72976201</v>
      </c>
      <c r="L92" s="181">
        <v>575</v>
      </c>
      <c r="M92" s="159" t="s">
        <v>243</v>
      </c>
      <c r="N92" s="159" t="s">
        <v>192</v>
      </c>
      <c r="O92" s="159"/>
      <c r="P92" s="159"/>
      <c r="Q92" s="159"/>
      <c r="R92" s="159"/>
      <c r="S92" s="159"/>
      <c r="T92" s="159"/>
      <c r="U92" s="159"/>
      <c r="V92" s="159"/>
      <c r="W92" s="159"/>
      <c r="X92" s="159"/>
    </row>
    <row r="93" spans="1:24" ht="15.75" customHeight="1">
      <c r="A93" s="159" t="s">
        <v>446</v>
      </c>
      <c r="B93" s="181">
        <v>107801249</v>
      </c>
      <c r="C93" s="181">
        <v>107831556</v>
      </c>
      <c r="D93" s="181">
        <v>30308</v>
      </c>
      <c r="E93" s="159" t="s">
        <v>243</v>
      </c>
      <c r="F93" s="159" t="s">
        <v>1667</v>
      </c>
      <c r="G93" s="159"/>
      <c r="H93" s="159"/>
      <c r="I93" s="159" t="s">
        <v>446</v>
      </c>
      <c r="J93" s="181">
        <v>107822322</v>
      </c>
      <c r="K93" s="181">
        <v>107829354</v>
      </c>
      <c r="L93" s="181">
        <v>7033</v>
      </c>
      <c r="M93" s="159" t="s">
        <v>243</v>
      </c>
      <c r="N93" s="159" t="s">
        <v>192</v>
      </c>
      <c r="O93" s="159"/>
      <c r="P93" s="159"/>
      <c r="Q93" s="159"/>
      <c r="R93" s="159"/>
      <c r="S93" s="159"/>
      <c r="T93" s="159"/>
      <c r="U93" s="159"/>
      <c r="V93" s="159"/>
      <c r="W93" s="159"/>
      <c r="X93" s="159"/>
    </row>
    <row r="94" spans="1:24" ht="15.75" customHeight="1">
      <c r="A94" s="159" t="s">
        <v>447</v>
      </c>
      <c r="B94" s="181">
        <v>2904116</v>
      </c>
      <c r="C94" s="181">
        <v>2918656</v>
      </c>
      <c r="D94" s="181">
        <v>14541</v>
      </c>
      <c r="E94" s="159" t="s">
        <v>243</v>
      </c>
      <c r="F94" s="159" t="s">
        <v>1667</v>
      </c>
      <c r="G94" s="159"/>
      <c r="H94" s="159"/>
      <c r="I94" s="159" t="s">
        <v>447</v>
      </c>
      <c r="J94" s="181">
        <v>2916741</v>
      </c>
      <c r="K94" s="181">
        <v>2918656</v>
      </c>
      <c r="L94" s="181">
        <v>1916</v>
      </c>
      <c r="M94" s="159" t="s">
        <v>243</v>
      </c>
      <c r="N94" s="159" t="s">
        <v>192</v>
      </c>
      <c r="O94" s="159"/>
      <c r="P94" s="159"/>
      <c r="Q94" s="159"/>
      <c r="R94" s="159"/>
      <c r="S94" s="159"/>
      <c r="T94" s="159"/>
      <c r="U94" s="159"/>
      <c r="V94" s="159"/>
      <c r="W94" s="159"/>
      <c r="X94" s="159"/>
    </row>
    <row r="95" spans="1:24" ht="15.75" customHeight="1">
      <c r="A95" s="159" t="s">
        <v>447</v>
      </c>
      <c r="B95" s="181">
        <v>118116909</v>
      </c>
      <c r="C95" s="181">
        <v>118126479</v>
      </c>
      <c r="D95" s="181">
        <v>9571</v>
      </c>
      <c r="E95" s="159" t="s">
        <v>243</v>
      </c>
      <c r="F95" s="159" t="s">
        <v>1667</v>
      </c>
      <c r="G95" s="159"/>
      <c r="H95" s="159"/>
      <c r="I95" s="159" t="s">
        <v>447</v>
      </c>
      <c r="J95" s="181">
        <v>118116909</v>
      </c>
      <c r="K95" s="181">
        <v>118117550</v>
      </c>
      <c r="L95" s="181">
        <v>642</v>
      </c>
      <c r="M95" s="159" t="s">
        <v>243</v>
      </c>
      <c r="N95" s="159" t="s">
        <v>192</v>
      </c>
      <c r="O95" s="159"/>
      <c r="P95" s="159"/>
      <c r="Q95" s="159"/>
      <c r="R95" s="159"/>
      <c r="S95" s="159"/>
      <c r="T95" s="159"/>
      <c r="U95" s="159"/>
      <c r="V95" s="159"/>
      <c r="W95" s="159"/>
      <c r="X95" s="159"/>
    </row>
    <row r="96" spans="1:24" ht="15.75" customHeight="1">
      <c r="A96" s="159" t="s">
        <v>447</v>
      </c>
      <c r="B96" s="181">
        <v>12274210</v>
      </c>
      <c r="C96" s="181">
        <v>12281642</v>
      </c>
      <c r="D96" s="181">
        <v>7433</v>
      </c>
      <c r="E96" s="159" t="s">
        <v>213</v>
      </c>
      <c r="F96" s="159" t="s">
        <v>1667</v>
      </c>
      <c r="G96" s="159"/>
      <c r="H96" s="159"/>
      <c r="I96" s="159" t="s">
        <v>447</v>
      </c>
      <c r="J96" s="181">
        <v>12274774</v>
      </c>
      <c r="K96" s="181">
        <v>12275319</v>
      </c>
      <c r="L96" s="181">
        <v>546</v>
      </c>
      <c r="M96" s="159" t="s">
        <v>213</v>
      </c>
      <c r="N96" s="159" t="s">
        <v>192</v>
      </c>
      <c r="O96" s="159"/>
      <c r="P96" s="159"/>
      <c r="Q96" s="159"/>
      <c r="R96" s="159"/>
      <c r="S96" s="159"/>
      <c r="T96" s="159"/>
      <c r="U96" s="159"/>
      <c r="V96" s="159"/>
      <c r="W96" s="159"/>
      <c r="X96" s="159"/>
    </row>
    <row r="97" spans="1:24" ht="15.75" customHeight="1">
      <c r="A97" s="159" t="s">
        <v>447</v>
      </c>
      <c r="B97" s="181">
        <v>36726251</v>
      </c>
      <c r="C97" s="181">
        <v>36746872</v>
      </c>
      <c r="D97" s="181">
        <v>20622</v>
      </c>
      <c r="E97" s="159" t="s">
        <v>213</v>
      </c>
      <c r="F97" s="159" t="s">
        <v>1667</v>
      </c>
      <c r="G97" s="159"/>
      <c r="H97" s="159"/>
      <c r="I97" s="159" t="s">
        <v>447</v>
      </c>
      <c r="J97" s="181">
        <v>36731214</v>
      </c>
      <c r="K97" s="181">
        <v>36736623</v>
      </c>
      <c r="L97" s="181">
        <v>5410</v>
      </c>
      <c r="M97" s="159" t="s">
        <v>213</v>
      </c>
      <c r="N97" s="159" t="s">
        <v>192</v>
      </c>
      <c r="O97" s="159"/>
      <c r="P97" s="159"/>
      <c r="Q97" s="159"/>
      <c r="R97" s="159"/>
      <c r="S97" s="159"/>
      <c r="T97" s="159"/>
      <c r="U97" s="159"/>
      <c r="V97" s="159"/>
      <c r="W97" s="159"/>
      <c r="X97" s="159"/>
    </row>
    <row r="98" spans="1:24" ht="15.75" customHeight="1">
      <c r="A98" s="159" t="s">
        <v>447</v>
      </c>
      <c r="B98" s="181">
        <v>121582161</v>
      </c>
      <c r="C98" s="181">
        <v>121616663</v>
      </c>
      <c r="D98" s="181">
        <v>34503</v>
      </c>
      <c r="E98" s="159" t="s">
        <v>213</v>
      </c>
      <c r="F98" s="159" t="s">
        <v>1667</v>
      </c>
      <c r="G98" s="159"/>
      <c r="H98" s="159"/>
      <c r="I98" s="159" t="s">
        <v>447</v>
      </c>
      <c r="J98" s="181">
        <v>121582553</v>
      </c>
      <c r="K98" s="181">
        <v>121583820</v>
      </c>
      <c r="L98" s="181">
        <v>1268</v>
      </c>
      <c r="M98" s="159" t="s">
        <v>213</v>
      </c>
      <c r="N98" s="159" t="s">
        <v>192</v>
      </c>
      <c r="O98" s="159"/>
      <c r="P98" s="159"/>
      <c r="Q98" s="159"/>
      <c r="R98" s="159"/>
      <c r="S98" s="159"/>
      <c r="T98" s="159"/>
      <c r="U98" s="159"/>
      <c r="V98" s="159"/>
      <c r="W98" s="159"/>
      <c r="X98" s="159"/>
    </row>
    <row r="99" spans="1:24" ht="15.75" customHeight="1">
      <c r="A99" s="159" t="s">
        <v>448</v>
      </c>
      <c r="B99" s="181">
        <v>102082537</v>
      </c>
      <c r="C99" s="181">
        <v>102102537</v>
      </c>
      <c r="D99" s="181">
        <v>20001</v>
      </c>
      <c r="E99" s="159" t="s">
        <v>243</v>
      </c>
      <c r="F99" s="159" t="s">
        <v>1667</v>
      </c>
      <c r="G99" s="159"/>
      <c r="H99" s="159"/>
      <c r="I99" s="159" t="s">
        <v>448</v>
      </c>
      <c r="J99" s="181">
        <v>102092295</v>
      </c>
      <c r="K99" s="181">
        <v>102092941</v>
      </c>
      <c r="L99" s="181">
        <v>647</v>
      </c>
      <c r="M99" s="159" t="s">
        <v>243</v>
      </c>
      <c r="N99" s="159" t="s">
        <v>192</v>
      </c>
      <c r="O99" s="159"/>
      <c r="P99" s="159"/>
      <c r="Q99" s="159"/>
      <c r="R99" s="159"/>
      <c r="S99" s="159"/>
      <c r="T99" s="159"/>
      <c r="U99" s="159"/>
      <c r="V99" s="159"/>
      <c r="W99" s="159"/>
      <c r="X99" s="159"/>
    </row>
    <row r="100" spans="1:24" ht="15.75" customHeight="1">
      <c r="A100" s="159" t="s">
        <v>448</v>
      </c>
      <c r="B100" s="181">
        <v>127363041</v>
      </c>
      <c r="C100" s="181">
        <v>127367465</v>
      </c>
      <c r="D100" s="181">
        <v>4425</v>
      </c>
      <c r="E100" s="159" t="s">
        <v>213</v>
      </c>
      <c r="F100" s="159" t="s">
        <v>1667</v>
      </c>
      <c r="G100" s="159"/>
      <c r="H100" s="159"/>
      <c r="I100" s="159" t="s">
        <v>448</v>
      </c>
      <c r="J100" s="181">
        <v>127358732</v>
      </c>
      <c r="K100" s="181">
        <v>127359327</v>
      </c>
      <c r="L100" s="181">
        <v>596</v>
      </c>
      <c r="M100" s="159" t="s">
        <v>213</v>
      </c>
      <c r="N100" s="159" t="s">
        <v>192</v>
      </c>
      <c r="O100" s="159"/>
      <c r="P100" s="159"/>
      <c r="Q100" s="159"/>
      <c r="R100" s="159"/>
      <c r="S100" s="159"/>
      <c r="T100" s="159"/>
      <c r="U100" s="159"/>
      <c r="V100" s="159"/>
      <c r="W100" s="159"/>
      <c r="X100" s="159"/>
    </row>
    <row r="101" spans="1:24" ht="15.75" customHeight="1">
      <c r="A101" s="159" t="s">
        <v>449</v>
      </c>
      <c r="B101" s="181">
        <v>77517827</v>
      </c>
      <c r="C101" s="181">
        <v>77524234</v>
      </c>
      <c r="D101" s="181">
        <v>6408</v>
      </c>
      <c r="E101" s="159" t="s">
        <v>213</v>
      </c>
      <c r="F101" s="159" t="s">
        <v>1667</v>
      </c>
      <c r="G101" s="159"/>
      <c r="H101" s="159"/>
      <c r="I101" s="159" t="s">
        <v>449</v>
      </c>
      <c r="J101" s="181">
        <v>77520973</v>
      </c>
      <c r="K101" s="181">
        <v>77522966</v>
      </c>
      <c r="L101" s="181">
        <v>1994</v>
      </c>
      <c r="M101" s="159" t="s">
        <v>213</v>
      </c>
      <c r="N101" s="159" t="s">
        <v>192</v>
      </c>
      <c r="O101" s="159"/>
      <c r="P101" s="159"/>
      <c r="Q101" s="159"/>
      <c r="R101" s="159"/>
      <c r="S101" s="159"/>
      <c r="T101" s="159"/>
      <c r="U101" s="159"/>
      <c r="V101" s="159"/>
      <c r="W101" s="159"/>
      <c r="X101" s="159"/>
    </row>
    <row r="102" spans="1:24" ht="15.75" customHeight="1">
      <c r="A102" s="159" t="s">
        <v>449</v>
      </c>
      <c r="B102" s="181">
        <v>130806170</v>
      </c>
      <c r="C102" s="181">
        <v>130819427</v>
      </c>
      <c r="D102" s="181">
        <v>13258</v>
      </c>
      <c r="E102" s="159" t="s">
        <v>213</v>
      </c>
      <c r="F102" s="159" t="s">
        <v>1667</v>
      </c>
      <c r="G102" s="159"/>
      <c r="H102" s="159"/>
      <c r="I102" s="159" t="s">
        <v>449</v>
      </c>
      <c r="J102" s="181">
        <v>130810907</v>
      </c>
      <c r="K102" s="181">
        <v>130819427</v>
      </c>
      <c r="L102" s="181">
        <v>8521</v>
      </c>
      <c r="M102" s="159" t="s">
        <v>213</v>
      </c>
      <c r="N102" s="159" t="s">
        <v>192</v>
      </c>
      <c r="O102" s="159"/>
      <c r="P102" s="159"/>
      <c r="Q102" s="159"/>
      <c r="R102" s="159"/>
      <c r="S102" s="159"/>
      <c r="T102" s="159"/>
      <c r="U102" s="159"/>
      <c r="V102" s="159"/>
      <c r="W102" s="159"/>
      <c r="X102" s="159"/>
    </row>
    <row r="103" spans="1:24" ht="15.75" customHeight="1">
      <c r="A103" s="159" t="s">
        <v>450</v>
      </c>
      <c r="B103" s="181">
        <v>117314956</v>
      </c>
      <c r="C103" s="181">
        <v>117318697</v>
      </c>
      <c r="D103" s="181">
        <v>3742</v>
      </c>
      <c r="E103" s="159" t="s">
        <v>243</v>
      </c>
      <c r="F103" s="159" t="s">
        <v>1667</v>
      </c>
      <c r="G103" s="159"/>
      <c r="H103" s="159"/>
      <c r="I103" s="159" t="s">
        <v>450</v>
      </c>
      <c r="J103" s="181">
        <v>117314956</v>
      </c>
      <c r="K103" s="181">
        <v>117316051</v>
      </c>
      <c r="L103" s="181">
        <v>1096</v>
      </c>
      <c r="M103" s="159" t="s">
        <v>243</v>
      </c>
      <c r="N103" s="159" t="s">
        <v>192</v>
      </c>
      <c r="O103" s="159"/>
      <c r="P103" s="159"/>
      <c r="Q103" s="159"/>
      <c r="R103" s="159"/>
      <c r="S103" s="159"/>
      <c r="T103" s="159"/>
      <c r="U103" s="159"/>
      <c r="V103" s="159"/>
      <c r="W103" s="159"/>
      <c r="X103" s="159"/>
    </row>
    <row r="104" spans="1:24" ht="15.75" customHeight="1">
      <c r="A104" s="159" t="s">
        <v>450</v>
      </c>
      <c r="B104" s="181">
        <v>14113210</v>
      </c>
      <c r="C104" s="181">
        <v>14113504</v>
      </c>
      <c r="D104" s="181">
        <v>295</v>
      </c>
      <c r="E104" s="159" t="s">
        <v>213</v>
      </c>
      <c r="F104" s="159" t="s">
        <v>1667</v>
      </c>
      <c r="G104" s="159"/>
      <c r="H104" s="159"/>
      <c r="I104" s="159" t="s">
        <v>450</v>
      </c>
      <c r="J104" s="181">
        <v>14113210</v>
      </c>
      <c r="K104" s="181">
        <v>14113504</v>
      </c>
      <c r="L104" s="181">
        <v>295</v>
      </c>
      <c r="M104" s="159" t="s">
        <v>213</v>
      </c>
      <c r="N104" s="159" t="s">
        <v>192</v>
      </c>
      <c r="O104" s="159"/>
      <c r="P104" s="159"/>
      <c r="Q104" s="159"/>
      <c r="R104" s="159"/>
      <c r="S104" s="159"/>
      <c r="T104" s="159"/>
      <c r="U104" s="159"/>
      <c r="V104" s="159"/>
      <c r="W104" s="159"/>
      <c r="X104" s="159"/>
    </row>
    <row r="105" spans="1:24" ht="15.75" customHeight="1">
      <c r="A105" s="159" t="s">
        <v>450</v>
      </c>
      <c r="B105" s="181">
        <v>93734155</v>
      </c>
      <c r="C105" s="181">
        <v>93808746</v>
      </c>
      <c r="D105" s="181">
        <v>74592</v>
      </c>
      <c r="E105" s="159" t="s">
        <v>213</v>
      </c>
      <c r="F105" s="159" t="s">
        <v>1667</v>
      </c>
      <c r="G105" s="159"/>
      <c r="H105" s="159"/>
      <c r="I105" s="159" t="s">
        <v>450</v>
      </c>
      <c r="J105" s="181">
        <v>93807788</v>
      </c>
      <c r="K105" s="181">
        <v>93808746</v>
      </c>
      <c r="L105" s="181">
        <v>959</v>
      </c>
      <c r="M105" s="159" t="s">
        <v>213</v>
      </c>
      <c r="N105" s="159" t="s">
        <v>192</v>
      </c>
      <c r="O105" s="159"/>
      <c r="P105" s="159"/>
      <c r="Q105" s="159"/>
      <c r="R105" s="159"/>
      <c r="S105" s="159"/>
      <c r="T105" s="159"/>
      <c r="U105" s="159"/>
      <c r="V105" s="159"/>
      <c r="W105" s="159"/>
      <c r="X105" s="159"/>
    </row>
    <row r="106" spans="1:24" ht="15.75" customHeight="1">
      <c r="A106" s="159" t="s">
        <v>451</v>
      </c>
      <c r="B106" s="181">
        <v>101755007</v>
      </c>
      <c r="C106" s="181">
        <v>101847189</v>
      </c>
      <c r="D106" s="181">
        <v>92183</v>
      </c>
      <c r="E106" s="159" t="s">
        <v>243</v>
      </c>
      <c r="F106" s="159" t="s">
        <v>1667</v>
      </c>
      <c r="G106" s="159"/>
      <c r="H106" s="159"/>
      <c r="I106" s="159" t="s">
        <v>451</v>
      </c>
      <c r="J106" s="181">
        <v>101846048</v>
      </c>
      <c r="K106" s="181">
        <v>101847189</v>
      </c>
      <c r="L106" s="181">
        <v>1142</v>
      </c>
      <c r="M106" s="159" t="s">
        <v>243</v>
      </c>
      <c r="N106" s="159" t="s">
        <v>192</v>
      </c>
      <c r="O106" s="159"/>
      <c r="P106" s="159"/>
      <c r="Q106" s="159"/>
      <c r="R106" s="159"/>
      <c r="S106" s="159"/>
      <c r="T106" s="159"/>
      <c r="U106" s="159"/>
      <c r="V106" s="159"/>
      <c r="W106" s="159"/>
      <c r="X106" s="159"/>
    </row>
    <row r="107" spans="1:24" ht="15.75" customHeight="1">
      <c r="A107" s="159" t="s">
        <v>452</v>
      </c>
      <c r="B107" s="181">
        <v>35393198</v>
      </c>
      <c r="C107" s="181">
        <v>35400661</v>
      </c>
      <c r="D107" s="181">
        <v>7464</v>
      </c>
      <c r="E107" s="159" t="s">
        <v>213</v>
      </c>
      <c r="F107" s="159" t="s">
        <v>1667</v>
      </c>
      <c r="G107" s="159"/>
      <c r="H107" s="159"/>
      <c r="I107" s="159" t="s">
        <v>452</v>
      </c>
      <c r="J107" s="181">
        <v>35394194</v>
      </c>
      <c r="K107" s="181">
        <v>35395672</v>
      </c>
      <c r="L107" s="181">
        <v>1479</v>
      </c>
      <c r="M107" s="159" t="s">
        <v>213</v>
      </c>
      <c r="N107" s="159" t="s">
        <v>192</v>
      </c>
      <c r="O107" s="159"/>
      <c r="P107" s="159"/>
      <c r="Q107" s="159"/>
      <c r="R107" s="159"/>
      <c r="S107" s="159"/>
      <c r="T107" s="159"/>
      <c r="U107" s="159"/>
      <c r="V107" s="159"/>
      <c r="W107" s="159"/>
      <c r="X107" s="159"/>
    </row>
    <row r="108" spans="1:24" ht="15.75" customHeight="1">
      <c r="A108" s="159" t="s">
        <v>452</v>
      </c>
      <c r="B108" s="181">
        <v>95471952</v>
      </c>
      <c r="C108" s="181">
        <v>95483652</v>
      </c>
      <c r="D108" s="181">
        <v>11701</v>
      </c>
      <c r="E108" s="159" t="s">
        <v>213</v>
      </c>
      <c r="F108" s="159" t="s">
        <v>1667</v>
      </c>
      <c r="G108" s="159"/>
      <c r="H108" s="159"/>
      <c r="I108" s="159" t="s">
        <v>452</v>
      </c>
      <c r="J108" s="181">
        <v>95480964</v>
      </c>
      <c r="K108" s="181">
        <v>95481356</v>
      </c>
      <c r="L108" s="181">
        <v>393</v>
      </c>
      <c r="M108" s="159" t="s">
        <v>213</v>
      </c>
      <c r="N108" s="159" t="s">
        <v>192</v>
      </c>
      <c r="O108" s="159"/>
      <c r="P108" s="159"/>
      <c r="Q108" s="159"/>
      <c r="R108" s="159"/>
      <c r="S108" s="159"/>
      <c r="T108" s="159"/>
      <c r="U108" s="159"/>
      <c r="V108" s="159"/>
      <c r="W108" s="159"/>
      <c r="X108" s="159"/>
    </row>
    <row r="109" spans="1:24" ht="15.75" customHeight="1">
      <c r="A109" s="159" t="s">
        <v>453</v>
      </c>
      <c r="B109" s="181">
        <v>59202956</v>
      </c>
      <c r="C109" s="181">
        <v>59216025</v>
      </c>
      <c r="D109" s="181">
        <v>13070</v>
      </c>
      <c r="E109" s="159" t="s">
        <v>243</v>
      </c>
      <c r="F109" s="159" t="s">
        <v>1667</v>
      </c>
      <c r="G109" s="159"/>
      <c r="H109" s="159"/>
      <c r="I109" s="159" t="s">
        <v>453</v>
      </c>
      <c r="J109" s="181">
        <v>59215754</v>
      </c>
      <c r="K109" s="181">
        <v>59216025</v>
      </c>
      <c r="L109" s="181">
        <v>272</v>
      </c>
      <c r="M109" s="159" t="s">
        <v>243</v>
      </c>
      <c r="N109" s="159" t="s">
        <v>192</v>
      </c>
      <c r="O109" s="159"/>
      <c r="P109" s="159"/>
      <c r="Q109" s="159"/>
      <c r="R109" s="159"/>
      <c r="S109" s="159"/>
      <c r="T109" s="159"/>
      <c r="U109" s="159"/>
      <c r="V109" s="159"/>
      <c r="W109" s="159"/>
      <c r="X109" s="159"/>
    </row>
    <row r="110" spans="1:24" ht="15.75" customHeight="1">
      <c r="A110" s="159" t="s">
        <v>454</v>
      </c>
      <c r="B110" s="181">
        <v>25676679</v>
      </c>
      <c r="C110" s="181">
        <v>25716064</v>
      </c>
      <c r="D110" s="181">
        <v>39386</v>
      </c>
      <c r="E110" s="159" t="s">
        <v>213</v>
      </c>
      <c r="F110" s="159" t="s">
        <v>1667</v>
      </c>
      <c r="G110" s="159"/>
      <c r="H110" s="159"/>
      <c r="I110" s="159" t="s">
        <v>454</v>
      </c>
      <c r="J110" s="181">
        <v>25715449</v>
      </c>
      <c r="K110" s="181">
        <v>25716064</v>
      </c>
      <c r="L110" s="181">
        <v>616</v>
      </c>
      <c r="M110" s="159" t="s">
        <v>213</v>
      </c>
      <c r="N110" s="159" t="s">
        <v>192</v>
      </c>
      <c r="O110" s="159"/>
      <c r="P110" s="159"/>
      <c r="Q110" s="159"/>
      <c r="R110" s="159"/>
      <c r="S110" s="159"/>
      <c r="T110" s="159"/>
      <c r="U110" s="159"/>
      <c r="V110" s="159"/>
      <c r="W110" s="159"/>
      <c r="X110" s="159"/>
    </row>
    <row r="111" spans="1:24" ht="15.75" customHeight="1">
      <c r="A111" s="159" t="s">
        <v>454</v>
      </c>
      <c r="B111" s="181">
        <v>55869092</v>
      </c>
      <c r="C111" s="181">
        <v>55895009</v>
      </c>
      <c r="D111" s="181">
        <v>25918</v>
      </c>
      <c r="E111" s="159" t="s">
        <v>213</v>
      </c>
      <c r="F111" s="159" t="s">
        <v>1667</v>
      </c>
      <c r="G111" s="159"/>
      <c r="H111" s="159"/>
      <c r="I111" s="159" t="s">
        <v>454</v>
      </c>
      <c r="J111" s="181">
        <v>55869411</v>
      </c>
      <c r="K111" s="181">
        <v>55870615</v>
      </c>
      <c r="L111" s="181">
        <v>1205</v>
      </c>
      <c r="M111" s="159" t="s">
        <v>213</v>
      </c>
      <c r="N111" s="159" t="s">
        <v>192</v>
      </c>
      <c r="O111" s="159"/>
      <c r="P111" s="159"/>
      <c r="Q111" s="159"/>
      <c r="R111" s="159"/>
      <c r="S111" s="159"/>
      <c r="T111" s="159"/>
      <c r="U111" s="159"/>
      <c r="V111" s="159"/>
      <c r="W111" s="159"/>
      <c r="X111" s="159"/>
    </row>
    <row r="112" spans="1:24" ht="15.75" customHeight="1">
      <c r="A112" s="159" t="s">
        <v>454</v>
      </c>
      <c r="B112" s="181">
        <v>1173679</v>
      </c>
      <c r="C112" s="181">
        <v>1185314</v>
      </c>
      <c r="D112" s="181">
        <v>11636</v>
      </c>
      <c r="E112" s="159" t="s">
        <v>243</v>
      </c>
      <c r="F112" s="159" t="s">
        <v>1667</v>
      </c>
      <c r="G112" s="159"/>
      <c r="H112" s="159"/>
      <c r="I112" s="159" t="s">
        <v>454</v>
      </c>
      <c r="J112" s="181">
        <v>1175060</v>
      </c>
      <c r="K112" s="181">
        <v>1181943</v>
      </c>
      <c r="L112" s="181">
        <v>6884</v>
      </c>
      <c r="M112" s="159" t="s">
        <v>243</v>
      </c>
      <c r="N112" s="159" t="s">
        <v>192</v>
      </c>
      <c r="O112" s="159"/>
      <c r="P112" s="159"/>
      <c r="Q112" s="159"/>
      <c r="R112" s="159"/>
      <c r="S112" s="159"/>
      <c r="T112" s="159"/>
      <c r="U112" s="159"/>
      <c r="V112" s="159"/>
      <c r="W112" s="159"/>
      <c r="X112" s="159"/>
    </row>
    <row r="113" spans="1:24" ht="15.75" customHeight="1">
      <c r="A113" s="159" t="s">
        <v>454</v>
      </c>
      <c r="B113" s="181">
        <v>80383079</v>
      </c>
      <c r="C113" s="181">
        <v>80420393</v>
      </c>
      <c r="D113" s="181">
        <v>37315</v>
      </c>
      <c r="E113" s="159" t="s">
        <v>243</v>
      </c>
      <c r="F113" s="159" t="s">
        <v>1667</v>
      </c>
      <c r="G113" s="159"/>
      <c r="H113" s="159"/>
      <c r="I113" s="159" t="s">
        <v>454</v>
      </c>
      <c r="J113" s="181">
        <v>80386455</v>
      </c>
      <c r="K113" s="181">
        <v>80389565</v>
      </c>
      <c r="L113" s="181">
        <v>3111</v>
      </c>
      <c r="M113" s="159" t="s">
        <v>243</v>
      </c>
      <c r="N113" s="159" t="s">
        <v>192</v>
      </c>
      <c r="O113" s="159"/>
      <c r="P113" s="159"/>
      <c r="Q113" s="159"/>
      <c r="R113" s="159"/>
      <c r="S113" s="159"/>
      <c r="T113" s="159"/>
      <c r="U113" s="159"/>
      <c r="V113" s="159"/>
      <c r="W113" s="159"/>
      <c r="X113" s="159"/>
    </row>
    <row r="114" spans="1:24" ht="15.75" customHeight="1">
      <c r="A114" s="159" t="s">
        <v>455</v>
      </c>
      <c r="B114" s="181">
        <v>44782120</v>
      </c>
      <c r="C114" s="181">
        <v>44807589</v>
      </c>
      <c r="D114" s="181">
        <v>25470</v>
      </c>
      <c r="E114" s="159" t="s">
        <v>243</v>
      </c>
      <c r="F114" s="159" t="s">
        <v>1667</v>
      </c>
      <c r="G114" s="159"/>
      <c r="H114" s="159"/>
      <c r="I114" s="159" t="s">
        <v>455</v>
      </c>
      <c r="J114" s="181">
        <v>44789776</v>
      </c>
      <c r="K114" s="181">
        <v>44791283</v>
      </c>
      <c r="L114" s="181">
        <v>1508</v>
      </c>
      <c r="M114" s="159" t="s">
        <v>243</v>
      </c>
      <c r="N114" s="159" t="s">
        <v>192</v>
      </c>
      <c r="O114" s="159"/>
      <c r="P114" s="159"/>
      <c r="Q114" s="159"/>
      <c r="R114" s="159"/>
      <c r="S114" s="159"/>
      <c r="T114" s="159"/>
      <c r="U114" s="159"/>
      <c r="V114" s="159"/>
      <c r="W114" s="159"/>
      <c r="X114" s="159"/>
    </row>
    <row r="115" spans="1:24" ht="15.75" customHeight="1">
      <c r="A115" s="159" t="s">
        <v>455</v>
      </c>
      <c r="B115" s="181">
        <v>78885621</v>
      </c>
      <c r="C115" s="181">
        <v>78898328</v>
      </c>
      <c r="D115" s="181">
        <v>12708</v>
      </c>
      <c r="E115" s="159" t="s">
        <v>243</v>
      </c>
      <c r="F115" s="159" t="s">
        <v>1667</v>
      </c>
      <c r="G115" s="159"/>
      <c r="H115" s="159"/>
      <c r="I115" s="159" t="s">
        <v>455</v>
      </c>
      <c r="J115" s="181">
        <v>78897956</v>
      </c>
      <c r="K115" s="181">
        <v>78898328</v>
      </c>
      <c r="L115" s="181">
        <v>373</v>
      </c>
      <c r="M115" s="159" t="s">
        <v>243</v>
      </c>
      <c r="N115" s="159" t="s">
        <v>192</v>
      </c>
      <c r="O115" s="159"/>
      <c r="P115" s="159"/>
      <c r="Q115" s="159"/>
      <c r="R115" s="159"/>
      <c r="S115" s="159"/>
      <c r="T115" s="159"/>
      <c r="U115" s="159"/>
      <c r="V115" s="159"/>
      <c r="W115" s="159"/>
      <c r="X115" s="159"/>
    </row>
    <row r="116" spans="1:24" ht="15.75" customHeight="1">
      <c r="A116" s="159" t="s">
        <v>455</v>
      </c>
      <c r="B116" s="181">
        <v>1935953</v>
      </c>
      <c r="C116" s="181">
        <v>1941225</v>
      </c>
      <c r="D116" s="181">
        <v>5273</v>
      </c>
      <c r="E116" s="159" t="s">
        <v>213</v>
      </c>
      <c r="F116" s="159" t="s">
        <v>1667</v>
      </c>
      <c r="G116" s="159"/>
      <c r="H116" s="159"/>
      <c r="I116" s="159" t="s">
        <v>455</v>
      </c>
      <c r="J116" s="181">
        <v>1933875</v>
      </c>
      <c r="K116" s="181">
        <v>1938448</v>
      </c>
      <c r="L116" s="181">
        <v>4574</v>
      </c>
      <c r="M116" s="159" t="s">
        <v>213</v>
      </c>
      <c r="N116" s="159" t="s">
        <v>192</v>
      </c>
      <c r="O116" s="159"/>
      <c r="P116" s="159"/>
      <c r="Q116" s="159"/>
      <c r="R116" s="159"/>
      <c r="S116" s="159"/>
      <c r="T116" s="159"/>
      <c r="U116" s="159"/>
      <c r="V116" s="159"/>
      <c r="W116" s="159"/>
      <c r="X116" s="159"/>
    </row>
    <row r="117" spans="1:24" ht="15.75" customHeight="1">
      <c r="A117" s="159" t="s">
        <v>455</v>
      </c>
      <c r="B117" s="181">
        <v>9195973</v>
      </c>
      <c r="C117" s="181">
        <v>9196723</v>
      </c>
      <c r="D117" s="181">
        <v>751</v>
      </c>
      <c r="E117" s="159" t="s">
        <v>213</v>
      </c>
      <c r="F117" s="159" t="s">
        <v>1667</v>
      </c>
      <c r="G117" s="159"/>
      <c r="H117" s="159"/>
      <c r="I117" s="159" t="s">
        <v>455</v>
      </c>
      <c r="J117" s="181">
        <v>9195973</v>
      </c>
      <c r="K117" s="181">
        <v>9196723</v>
      </c>
      <c r="L117" s="181">
        <v>751</v>
      </c>
      <c r="M117" s="159" t="s">
        <v>213</v>
      </c>
      <c r="N117" s="159" t="s">
        <v>192</v>
      </c>
      <c r="O117" s="159"/>
      <c r="P117" s="159"/>
      <c r="Q117" s="159"/>
      <c r="R117" s="159"/>
      <c r="S117" s="159"/>
      <c r="T117" s="159"/>
      <c r="U117" s="159"/>
      <c r="V117" s="159"/>
      <c r="W117" s="159"/>
      <c r="X117" s="159"/>
    </row>
    <row r="118" spans="1:24" ht="15.75" customHeight="1">
      <c r="A118" s="159" t="s">
        <v>455</v>
      </c>
      <c r="B118" s="181">
        <v>67452409</v>
      </c>
      <c r="C118" s="181">
        <v>67466679</v>
      </c>
      <c r="D118" s="181">
        <v>14271</v>
      </c>
      <c r="E118" s="159" t="s">
        <v>213</v>
      </c>
      <c r="F118" s="159" t="s">
        <v>1667</v>
      </c>
      <c r="G118" s="159"/>
      <c r="H118" s="159"/>
      <c r="I118" s="159" t="s">
        <v>455</v>
      </c>
      <c r="J118" s="181">
        <v>67458964</v>
      </c>
      <c r="K118" s="181">
        <v>67464021</v>
      </c>
      <c r="L118" s="181">
        <v>5058</v>
      </c>
      <c r="M118" s="159" t="s">
        <v>213</v>
      </c>
      <c r="N118" s="159" t="s">
        <v>192</v>
      </c>
      <c r="O118" s="159"/>
      <c r="P118" s="159"/>
      <c r="Q118" s="159"/>
      <c r="R118" s="159"/>
      <c r="S118" s="159"/>
      <c r="T118" s="159"/>
      <c r="U118" s="159"/>
      <c r="V118" s="159"/>
      <c r="W118" s="159"/>
      <c r="X118" s="159"/>
    </row>
    <row r="119" spans="1:24" ht="15.75" customHeight="1">
      <c r="A119" s="159" t="s">
        <v>456</v>
      </c>
      <c r="B119" s="181">
        <v>73313383</v>
      </c>
      <c r="C119" s="181">
        <v>73315716</v>
      </c>
      <c r="D119" s="181">
        <v>2334</v>
      </c>
      <c r="E119" s="159" t="s">
        <v>243</v>
      </c>
      <c r="F119" s="159" t="s">
        <v>1667</v>
      </c>
      <c r="G119" s="159"/>
      <c r="H119" s="159"/>
      <c r="I119" s="159" t="s">
        <v>456</v>
      </c>
      <c r="J119" s="181">
        <v>73314929</v>
      </c>
      <c r="K119" s="181">
        <v>73315716</v>
      </c>
      <c r="L119" s="181">
        <v>788</v>
      </c>
      <c r="M119" s="159" t="s">
        <v>243</v>
      </c>
      <c r="N119" s="159" t="s">
        <v>192</v>
      </c>
      <c r="O119" s="159"/>
      <c r="P119" s="159"/>
      <c r="Q119" s="159"/>
      <c r="R119" s="159"/>
      <c r="S119" s="159"/>
      <c r="T119" s="159"/>
      <c r="U119" s="159"/>
      <c r="V119" s="159"/>
      <c r="W119" s="159"/>
      <c r="X119" s="159"/>
    </row>
    <row r="120" spans="1:24" ht="15.75" customHeight="1">
      <c r="A120" s="159" t="s">
        <v>457</v>
      </c>
      <c r="B120" s="181">
        <v>48004463</v>
      </c>
      <c r="C120" s="181">
        <v>48004935</v>
      </c>
      <c r="D120" s="181">
        <v>473</v>
      </c>
      <c r="E120" s="159" t="s">
        <v>243</v>
      </c>
      <c r="F120" s="159" t="s">
        <v>1667</v>
      </c>
      <c r="G120" s="159"/>
      <c r="H120" s="159"/>
      <c r="I120" s="159" t="s">
        <v>457</v>
      </c>
      <c r="J120" s="181">
        <v>48005730</v>
      </c>
      <c r="K120" s="181">
        <v>48006385</v>
      </c>
      <c r="L120" s="181">
        <v>656</v>
      </c>
      <c r="M120" s="159" t="s">
        <v>243</v>
      </c>
      <c r="N120" s="159" t="s">
        <v>192</v>
      </c>
      <c r="O120" s="159"/>
      <c r="P120" s="159"/>
      <c r="Q120" s="159"/>
      <c r="R120" s="159"/>
      <c r="S120" s="159"/>
      <c r="T120" s="159"/>
      <c r="U120" s="159"/>
      <c r="V120" s="159"/>
      <c r="W120" s="159"/>
      <c r="X120" s="159"/>
    </row>
    <row r="121" spans="1:24" ht="15.75" customHeight="1">
      <c r="A121" s="159" t="s">
        <v>458</v>
      </c>
      <c r="B121" s="181">
        <v>5505933</v>
      </c>
      <c r="C121" s="181">
        <v>5511516</v>
      </c>
      <c r="D121" s="181">
        <v>5584</v>
      </c>
      <c r="E121" s="159" t="s">
        <v>243</v>
      </c>
      <c r="F121" s="159" t="s">
        <v>1667</v>
      </c>
      <c r="G121" s="159"/>
      <c r="H121" s="159"/>
      <c r="I121" s="159" t="s">
        <v>458</v>
      </c>
      <c r="J121" s="181">
        <v>5507998</v>
      </c>
      <c r="K121" s="181">
        <v>5508808</v>
      </c>
      <c r="L121" s="181">
        <v>811</v>
      </c>
      <c r="M121" s="159" t="s">
        <v>243</v>
      </c>
      <c r="N121" s="159" t="s">
        <v>192</v>
      </c>
      <c r="O121" s="159"/>
      <c r="P121" s="159"/>
      <c r="Q121" s="159"/>
      <c r="R121" s="159"/>
      <c r="S121" s="159"/>
      <c r="T121" s="159"/>
      <c r="U121" s="159"/>
      <c r="V121" s="159"/>
      <c r="W121" s="159"/>
      <c r="X121" s="159"/>
    </row>
    <row r="122" spans="1:24" ht="15.75" customHeight="1">
      <c r="A122" s="159" t="s">
        <v>458</v>
      </c>
      <c r="B122" s="181">
        <v>62411241</v>
      </c>
      <c r="C122" s="181">
        <v>62417168</v>
      </c>
      <c r="D122" s="181">
        <v>5928</v>
      </c>
      <c r="E122" s="159" t="s">
        <v>243</v>
      </c>
      <c r="F122" s="159" t="s">
        <v>1667</v>
      </c>
      <c r="G122" s="159"/>
      <c r="H122" s="159"/>
      <c r="I122" s="159" t="s">
        <v>458</v>
      </c>
      <c r="J122" s="181">
        <v>62415550</v>
      </c>
      <c r="K122" s="181">
        <v>62417168</v>
      </c>
      <c r="L122" s="181">
        <v>1619</v>
      </c>
      <c r="M122" s="159" t="s">
        <v>243</v>
      </c>
      <c r="N122" s="159" t="s">
        <v>192</v>
      </c>
      <c r="O122" s="159"/>
      <c r="P122" s="159"/>
      <c r="Q122" s="159"/>
      <c r="R122" s="159"/>
      <c r="S122" s="159"/>
      <c r="T122" s="159"/>
      <c r="U122" s="159"/>
      <c r="V122" s="159"/>
      <c r="W122" s="159"/>
      <c r="X122" s="159"/>
    </row>
    <row r="123" spans="1:24" ht="15.75" customHeight="1">
      <c r="A123" s="159" t="s">
        <v>458</v>
      </c>
      <c r="B123" s="181">
        <v>63924620</v>
      </c>
      <c r="C123" s="181">
        <v>63947856</v>
      </c>
      <c r="D123" s="181">
        <v>23237</v>
      </c>
      <c r="E123" s="159" t="s">
        <v>243</v>
      </c>
      <c r="F123" s="159" t="s">
        <v>1667</v>
      </c>
      <c r="G123" s="159"/>
      <c r="H123" s="159"/>
      <c r="I123" s="159" t="s">
        <v>458</v>
      </c>
      <c r="J123" s="181">
        <v>63945638</v>
      </c>
      <c r="K123" s="181">
        <v>63947856</v>
      </c>
      <c r="L123" s="181">
        <v>2219</v>
      </c>
      <c r="M123" s="159" t="s">
        <v>243</v>
      </c>
      <c r="N123" s="159" t="s">
        <v>192</v>
      </c>
      <c r="O123" s="159"/>
      <c r="P123" s="159"/>
      <c r="Q123" s="159"/>
      <c r="R123" s="159"/>
      <c r="S123" s="159"/>
      <c r="T123" s="159"/>
      <c r="U123" s="159"/>
      <c r="V123" s="159"/>
      <c r="W123" s="159"/>
      <c r="X123" s="159"/>
    </row>
    <row r="124" spans="1:24" ht="15.75" customHeight="1">
      <c r="A124" s="159" t="s">
        <v>459</v>
      </c>
      <c r="B124" s="181">
        <v>29979902</v>
      </c>
      <c r="C124" s="181">
        <v>30003266</v>
      </c>
      <c r="D124" s="181">
        <v>23365</v>
      </c>
      <c r="E124" s="159" t="s">
        <v>243</v>
      </c>
      <c r="F124" s="159" t="s">
        <v>1667</v>
      </c>
      <c r="G124" s="159"/>
      <c r="H124" s="159"/>
      <c r="I124" s="159" t="s">
        <v>459</v>
      </c>
      <c r="J124" s="181">
        <v>29998668</v>
      </c>
      <c r="K124" s="181">
        <v>29998782</v>
      </c>
      <c r="L124" s="181">
        <v>115</v>
      </c>
      <c r="M124" s="159" t="s">
        <v>243</v>
      </c>
      <c r="N124" s="159" t="s">
        <v>192</v>
      </c>
      <c r="O124" s="159"/>
      <c r="P124" s="159"/>
      <c r="Q124" s="159"/>
      <c r="R124" s="159"/>
      <c r="S124" s="159"/>
      <c r="T124" s="159"/>
      <c r="U124" s="159"/>
      <c r="V124" s="159"/>
      <c r="W124" s="159"/>
      <c r="X124" s="159"/>
    </row>
    <row r="125" spans="1:24" ht="15.75" customHeight="1">
      <c r="A125" s="159" t="s">
        <v>460</v>
      </c>
      <c r="B125" s="181">
        <v>23319709</v>
      </c>
      <c r="C125" s="181">
        <v>23523154</v>
      </c>
      <c r="D125" s="181">
        <v>203446</v>
      </c>
      <c r="E125" s="159" t="s">
        <v>243</v>
      </c>
      <c r="F125" s="159" t="s">
        <v>1667</v>
      </c>
      <c r="G125" s="159"/>
      <c r="H125" s="159"/>
      <c r="I125" s="159" t="s">
        <v>460</v>
      </c>
      <c r="J125" s="181">
        <v>23432438</v>
      </c>
      <c r="K125" s="181">
        <v>23434000</v>
      </c>
      <c r="L125" s="181">
        <v>1563</v>
      </c>
      <c r="M125" s="159" t="s">
        <v>243</v>
      </c>
      <c r="N125" s="159" t="s">
        <v>192</v>
      </c>
      <c r="O125" s="159"/>
      <c r="P125" s="159"/>
      <c r="Q125" s="159"/>
      <c r="R125" s="159"/>
      <c r="S125" s="159"/>
      <c r="T125" s="159"/>
      <c r="U125" s="159"/>
      <c r="V125" s="159"/>
      <c r="W125" s="159"/>
      <c r="X125" s="159"/>
    </row>
    <row r="126" spans="1:24" ht="15.75" customHeight="1">
      <c r="A126" s="159" t="s">
        <v>438</v>
      </c>
      <c r="B126" s="181">
        <v>12104033</v>
      </c>
      <c r="C126" s="181">
        <v>12138578</v>
      </c>
      <c r="D126" s="181">
        <v>34546</v>
      </c>
      <c r="E126" s="159" t="s">
        <v>213</v>
      </c>
      <c r="F126" s="159" t="s">
        <v>1667</v>
      </c>
      <c r="G126" s="159"/>
      <c r="H126" s="159"/>
      <c r="I126" s="159" t="s">
        <v>438</v>
      </c>
      <c r="J126" s="181">
        <v>12104033</v>
      </c>
      <c r="K126" s="181">
        <v>12138578</v>
      </c>
      <c r="L126" s="181">
        <v>34546</v>
      </c>
      <c r="M126" s="159" t="s">
        <v>213</v>
      </c>
      <c r="N126" s="159" t="s">
        <v>1667</v>
      </c>
      <c r="O126" s="159"/>
      <c r="P126" s="159"/>
      <c r="Q126" s="159"/>
      <c r="R126" s="159"/>
      <c r="S126" s="159"/>
      <c r="T126" s="159"/>
      <c r="U126" s="159"/>
      <c r="V126" s="159"/>
      <c r="W126" s="159"/>
      <c r="X126" s="159"/>
    </row>
    <row r="127" spans="1:24" ht="15.75" customHeight="1">
      <c r="A127" s="159" t="s">
        <v>441</v>
      </c>
      <c r="B127" s="181">
        <v>75452243</v>
      </c>
      <c r="C127" s="181">
        <v>75484271</v>
      </c>
      <c r="D127" s="181">
        <v>32029</v>
      </c>
      <c r="E127" s="159" t="s">
        <v>213</v>
      </c>
      <c r="F127" s="159" t="s">
        <v>1667</v>
      </c>
      <c r="G127" s="159"/>
      <c r="H127" s="159"/>
      <c r="I127" s="159" t="s">
        <v>441</v>
      </c>
      <c r="J127" s="181">
        <v>75452243</v>
      </c>
      <c r="K127" s="181">
        <v>75484271</v>
      </c>
      <c r="L127" s="181">
        <v>32029</v>
      </c>
      <c r="M127" s="159" t="s">
        <v>213</v>
      </c>
      <c r="N127" s="159" t="s">
        <v>1667</v>
      </c>
      <c r="O127" s="159"/>
      <c r="P127" s="159"/>
      <c r="Q127" s="159"/>
      <c r="R127" s="159"/>
      <c r="S127" s="159"/>
      <c r="T127" s="159"/>
      <c r="U127" s="159"/>
      <c r="V127" s="159"/>
      <c r="W127" s="159"/>
      <c r="X127" s="159"/>
    </row>
    <row r="128" spans="1:24" ht="15.75" customHeight="1">
      <c r="A128" s="159" t="s">
        <v>442</v>
      </c>
      <c r="B128" s="181">
        <v>145701953</v>
      </c>
      <c r="C128" s="181">
        <v>145711070</v>
      </c>
      <c r="D128" s="181">
        <v>9118</v>
      </c>
      <c r="E128" s="159" t="s">
        <v>243</v>
      </c>
      <c r="F128" s="159" t="s">
        <v>1667</v>
      </c>
      <c r="G128" s="159"/>
      <c r="H128" s="159"/>
      <c r="I128" s="159" t="s">
        <v>442</v>
      </c>
      <c r="J128" s="181">
        <v>145701953</v>
      </c>
      <c r="K128" s="181">
        <v>145711070</v>
      </c>
      <c r="L128" s="181">
        <v>9118</v>
      </c>
      <c r="M128" s="159" t="s">
        <v>243</v>
      </c>
      <c r="N128" s="159" t="s">
        <v>1667</v>
      </c>
      <c r="O128" s="159"/>
      <c r="P128" s="159"/>
      <c r="Q128" s="159"/>
      <c r="R128" s="159"/>
      <c r="S128" s="159"/>
      <c r="T128" s="159"/>
      <c r="U128" s="159"/>
      <c r="V128" s="159"/>
      <c r="W128" s="159"/>
      <c r="X128" s="159"/>
    </row>
    <row r="129" spans="1:24" ht="15.75" customHeight="1">
      <c r="A129" s="159" t="s">
        <v>347</v>
      </c>
      <c r="B129" s="181">
        <v>78942254</v>
      </c>
      <c r="C129" s="181">
        <v>78964109</v>
      </c>
      <c r="D129" s="181">
        <v>21856</v>
      </c>
      <c r="E129" s="159" t="s">
        <v>243</v>
      </c>
      <c r="F129" s="159" t="s">
        <v>1667</v>
      </c>
      <c r="G129" s="159"/>
      <c r="H129" s="159"/>
      <c r="I129" s="159" t="s">
        <v>347</v>
      </c>
      <c r="J129" s="181">
        <v>78942254</v>
      </c>
      <c r="K129" s="181">
        <v>78964109</v>
      </c>
      <c r="L129" s="181">
        <v>21856</v>
      </c>
      <c r="M129" s="159" t="s">
        <v>243</v>
      </c>
      <c r="N129" s="159" t="s">
        <v>1667</v>
      </c>
      <c r="O129" s="159"/>
      <c r="P129" s="159"/>
      <c r="Q129" s="159"/>
      <c r="R129" s="159"/>
      <c r="S129" s="159"/>
      <c r="T129" s="159"/>
      <c r="U129" s="159"/>
      <c r="V129" s="159"/>
      <c r="W129" s="159"/>
      <c r="X129" s="159"/>
    </row>
    <row r="130" spans="1:24" ht="15.75" customHeight="1">
      <c r="A130" s="159" t="s">
        <v>347</v>
      </c>
      <c r="B130" s="181">
        <v>153522897</v>
      </c>
      <c r="C130" s="181">
        <v>153623404</v>
      </c>
      <c r="D130" s="181">
        <v>100508</v>
      </c>
      <c r="E130" s="159" t="s">
        <v>243</v>
      </c>
      <c r="F130" s="159" t="s">
        <v>1667</v>
      </c>
      <c r="G130" s="159"/>
      <c r="H130" s="159"/>
      <c r="I130" s="159" t="s">
        <v>347</v>
      </c>
      <c r="J130" s="181">
        <v>153522897</v>
      </c>
      <c r="K130" s="181">
        <v>153623404</v>
      </c>
      <c r="L130" s="181">
        <v>100508</v>
      </c>
      <c r="M130" s="159" t="s">
        <v>243</v>
      </c>
      <c r="N130" s="159" t="s">
        <v>1667</v>
      </c>
      <c r="O130" s="159"/>
      <c r="P130" s="159"/>
      <c r="Q130" s="159"/>
      <c r="R130" s="159"/>
      <c r="S130" s="159"/>
      <c r="T130" s="159"/>
      <c r="U130" s="159"/>
      <c r="V130" s="159"/>
      <c r="W130" s="159"/>
      <c r="X130" s="159"/>
    </row>
    <row r="131" spans="1:24" ht="15.75" customHeight="1">
      <c r="A131" s="159" t="s">
        <v>443</v>
      </c>
      <c r="B131" s="181">
        <v>11381165</v>
      </c>
      <c r="C131" s="181">
        <v>11423062</v>
      </c>
      <c r="D131" s="181">
        <v>41898</v>
      </c>
      <c r="E131" s="159" t="s">
        <v>243</v>
      </c>
      <c r="F131" s="159" t="s">
        <v>1667</v>
      </c>
      <c r="G131" s="159"/>
      <c r="H131" s="159"/>
      <c r="I131" s="159" t="s">
        <v>443</v>
      </c>
      <c r="J131" s="181">
        <v>11381165</v>
      </c>
      <c r="K131" s="181">
        <v>11423062</v>
      </c>
      <c r="L131" s="181">
        <v>41898</v>
      </c>
      <c r="M131" s="159" t="s">
        <v>243</v>
      </c>
      <c r="N131" s="159" t="s">
        <v>1667</v>
      </c>
      <c r="O131" s="159"/>
      <c r="P131" s="159"/>
      <c r="Q131" s="159"/>
      <c r="R131" s="159"/>
      <c r="S131" s="159"/>
      <c r="T131" s="159"/>
      <c r="U131" s="159"/>
      <c r="V131" s="159"/>
      <c r="W131" s="159"/>
      <c r="X131" s="159"/>
    </row>
    <row r="132" spans="1:24" ht="15.75" customHeight="1">
      <c r="A132" s="159" t="s">
        <v>444</v>
      </c>
      <c r="B132" s="181">
        <v>107993415</v>
      </c>
      <c r="C132" s="181">
        <v>108091556</v>
      </c>
      <c r="D132" s="181">
        <v>98142</v>
      </c>
      <c r="E132" s="159" t="s">
        <v>213</v>
      </c>
      <c r="F132" s="159" t="s">
        <v>1667</v>
      </c>
      <c r="G132" s="159"/>
      <c r="H132" s="159"/>
      <c r="I132" s="159" t="s">
        <v>444</v>
      </c>
      <c r="J132" s="181">
        <v>107993415</v>
      </c>
      <c r="K132" s="181">
        <v>108091556</v>
      </c>
      <c r="L132" s="181">
        <v>98142</v>
      </c>
      <c r="M132" s="159" t="s">
        <v>213</v>
      </c>
      <c r="N132" s="159" t="s">
        <v>1667</v>
      </c>
      <c r="O132" s="159"/>
      <c r="P132" s="159"/>
      <c r="Q132" s="159"/>
      <c r="R132" s="159"/>
      <c r="S132" s="159"/>
      <c r="T132" s="159"/>
      <c r="U132" s="159"/>
      <c r="V132" s="159"/>
      <c r="W132" s="159"/>
      <c r="X132" s="159"/>
    </row>
    <row r="133" spans="1:24" ht="15.75" customHeight="1">
      <c r="A133" s="159" t="s">
        <v>444</v>
      </c>
      <c r="B133" s="181">
        <v>18744791</v>
      </c>
      <c r="C133" s="181">
        <v>18778303</v>
      </c>
      <c r="D133" s="181">
        <v>33513</v>
      </c>
      <c r="E133" s="159" t="s">
        <v>243</v>
      </c>
      <c r="F133" s="159" t="s">
        <v>1667</v>
      </c>
      <c r="G133" s="159"/>
      <c r="H133" s="159"/>
      <c r="I133" s="159" t="s">
        <v>444</v>
      </c>
      <c r="J133" s="181">
        <v>18744791</v>
      </c>
      <c r="K133" s="181">
        <v>18778303</v>
      </c>
      <c r="L133" s="181">
        <v>33513</v>
      </c>
      <c r="M133" s="159" t="s">
        <v>243</v>
      </c>
      <c r="N133" s="159" t="s">
        <v>1667</v>
      </c>
      <c r="O133" s="159"/>
      <c r="P133" s="159"/>
      <c r="Q133" s="159"/>
      <c r="R133" s="159"/>
      <c r="S133" s="159"/>
      <c r="T133" s="159"/>
      <c r="U133" s="159"/>
      <c r="V133" s="159"/>
      <c r="W133" s="159"/>
      <c r="X133" s="159"/>
    </row>
    <row r="134" spans="1:24" ht="15.75" customHeight="1">
      <c r="A134" s="159" t="s">
        <v>445</v>
      </c>
      <c r="B134" s="181">
        <v>141435314</v>
      </c>
      <c r="C134" s="181">
        <v>141507141</v>
      </c>
      <c r="D134" s="181">
        <v>71828</v>
      </c>
      <c r="E134" s="159" t="s">
        <v>213</v>
      </c>
      <c r="F134" s="159" t="s">
        <v>1667</v>
      </c>
      <c r="G134" s="159"/>
      <c r="H134" s="159"/>
      <c r="I134" s="159" t="s">
        <v>445</v>
      </c>
      <c r="J134" s="181">
        <v>141435314</v>
      </c>
      <c r="K134" s="181">
        <v>141507141</v>
      </c>
      <c r="L134" s="181">
        <v>71828</v>
      </c>
      <c r="M134" s="159" t="s">
        <v>213</v>
      </c>
      <c r="N134" s="159" t="s">
        <v>1667</v>
      </c>
      <c r="O134" s="159"/>
      <c r="P134" s="159"/>
      <c r="Q134" s="159"/>
      <c r="R134" s="159"/>
      <c r="S134" s="159"/>
      <c r="T134" s="159"/>
      <c r="U134" s="159"/>
      <c r="V134" s="159"/>
      <c r="W134" s="159"/>
      <c r="X134" s="159"/>
    </row>
    <row r="135" spans="1:24" ht="15.75" customHeight="1">
      <c r="A135" s="159" t="s">
        <v>447</v>
      </c>
      <c r="B135" s="181">
        <v>86597608</v>
      </c>
      <c r="C135" s="181">
        <v>86622755</v>
      </c>
      <c r="D135" s="181">
        <v>25148</v>
      </c>
      <c r="E135" s="159" t="s">
        <v>243</v>
      </c>
      <c r="F135" s="159" t="s">
        <v>1667</v>
      </c>
      <c r="G135" s="159"/>
      <c r="H135" s="159"/>
      <c r="I135" s="159" t="s">
        <v>447</v>
      </c>
      <c r="J135" s="181">
        <v>86597608</v>
      </c>
      <c r="K135" s="181">
        <v>86622755</v>
      </c>
      <c r="L135" s="181">
        <v>25148</v>
      </c>
      <c r="M135" s="159" t="s">
        <v>243</v>
      </c>
      <c r="N135" s="159" t="s">
        <v>1667</v>
      </c>
      <c r="O135" s="159"/>
      <c r="P135" s="159"/>
      <c r="Q135" s="159"/>
      <c r="R135" s="159"/>
      <c r="S135" s="159"/>
      <c r="T135" s="159"/>
      <c r="U135" s="159"/>
      <c r="V135" s="159"/>
      <c r="W135" s="159"/>
      <c r="X135" s="159"/>
    </row>
    <row r="136" spans="1:24" ht="15.75" customHeight="1">
      <c r="A136" s="159" t="s">
        <v>448</v>
      </c>
      <c r="B136" s="181">
        <v>58614327</v>
      </c>
      <c r="C136" s="181">
        <v>58696635</v>
      </c>
      <c r="D136" s="181">
        <v>82309</v>
      </c>
      <c r="E136" s="159" t="s">
        <v>243</v>
      </c>
      <c r="F136" s="159" t="s">
        <v>1667</v>
      </c>
      <c r="G136" s="159"/>
      <c r="H136" s="159"/>
      <c r="I136" s="159" t="s">
        <v>448</v>
      </c>
      <c r="J136" s="181">
        <v>58614327</v>
      </c>
      <c r="K136" s="181">
        <v>58696635</v>
      </c>
      <c r="L136" s="181">
        <v>82309</v>
      </c>
      <c r="M136" s="159" t="s">
        <v>243</v>
      </c>
      <c r="N136" s="159" t="s">
        <v>1667</v>
      </c>
      <c r="O136" s="159"/>
      <c r="P136" s="159"/>
      <c r="Q136" s="159"/>
      <c r="R136" s="159"/>
      <c r="S136" s="159"/>
      <c r="T136" s="159"/>
      <c r="U136" s="159"/>
      <c r="V136" s="159"/>
      <c r="W136" s="159"/>
      <c r="X136" s="159"/>
    </row>
    <row r="137" spans="1:24" ht="15.75" customHeight="1">
      <c r="A137" s="159" t="s">
        <v>448</v>
      </c>
      <c r="B137" s="181">
        <v>37551364</v>
      </c>
      <c r="C137" s="181">
        <v>37588641</v>
      </c>
      <c r="D137" s="181">
        <v>37278</v>
      </c>
      <c r="E137" s="159" t="s">
        <v>213</v>
      </c>
      <c r="F137" s="159" t="s">
        <v>1667</v>
      </c>
      <c r="G137" s="159"/>
      <c r="H137" s="159"/>
      <c r="I137" s="159" t="s">
        <v>448</v>
      </c>
      <c r="J137" s="181">
        <v>37551364</v>
      </c>
      <c r="K137" s="181">
        <v>37588641</v>
      </c>
      <c r="L137" s="181">
        <v>37278</v>
      </c>
      <c r="M137" s="159" t="s">
        <v>213</v>
      </c>
      <c r="N137" s="159" t="s">
        <v>1667</v>
      </c>
      <c r="O137" s="159"/>
      <c r="P137" s="159"/>
      <c r="Q137" s="159"/>
      <c r="R137" s="159"/>
      <c r="S137" s="159"/>
      <c r="T137" s="159"/>
      <c r="U137" s="159"/>
      <c r="V137" s="159"/>
      <c r="W137" s="159"/>
      <c r="X137" s="159"/>
    </row>
    <row r="138" spans="1:24" ht="15.75" customHeight="1">
      <c r="A138" s="159" t="s">
        <v>450</v>
      </c>
      <c r="B138" s="181">
        <v>53771375</v>
      </c>
      <c r="C138" s="181">
        <v>53852738</v>
      </c>
      <c r="D138" s="181">
        <v>81364</v>
      </c>
      <c r="E138" s="159" t="s">
        <v>213</v>
      </c>
      <c r="F138" s="159" t="s">
        <v>1667</v>
      </c>
      <c r="G138" s="159"/>
      <c r="H138" s="159"/>
      <c r="I138" s="159" t="s">
        <v>450</v>
      </c>
      <c r="J138" s="181">
        <v>53771375</v>
      </c>
      <c r="K138" s="181">
        <v>53852738</v>
      </c>
      <c r="L138" s="181">
        <v>81364</v>
      </c>
      <c r="M138" s="159" t="s">
        <v>213</v>
      </c>
      <c r="N138" s="159" t="s">
        <v>1667</v>
      </c>
      <c r="O138" s="159"/>
      <c r="P138" s="159"/>
      <c r="Q138" s="159"/>
      <c r="R138" s="159"/>
      <c r="S138" s="159"/>
      <c r="T138" s="159"/>
      <c r="U138" s="159"/>
      <c r="V138" s="159"/>
      <c r="W138" s="159"/>
      <c r="X138" s="159"/>
    </row>
    <row r="139" spans="1:24" ht="15.75" customHeight="1">
      <c r="A139" s="159" t="s">
        <v>452</v>
      </c>
      <c r="B139" s="181">
        <v>24850171</v>
      </c>
      <c r="C139" s="181">
        <v>24909290</v>
      </c>
      <c r="D139" s="181">
        <v>59120</v>
      </c>
      <c r="E139" s="159" t="s">
        <v>243</v>
      </c>
      <c r="F139" s="159" t="s">
        <v>1667</v>
      </c>
      <c r="G139" s="159"/>
      <c r="H139" s="159"/>
      <c r="I139" s="159" t="s">
        <v>452</v>
      </c>
      <c r="J139" s="181">
        <v>24850171</v>
      </c>
      <c r="K139" s="181">
        <v>24909290</v>
      </c>
      <c r="L139" s="181">
        <v>59120</v>
      </c>
      <c r="M139" s="159" t="s">
        <v>243</v>
      </c>
      <c r="N139" s="159" t="s">
        <v>1667</v>
      </c>
      <c r="O139" s="159"/>
      <c r="P139" s="159"/>
      <c r="Q139" s="159"/>
      <c r="R139" s="159"/>
      <c r="S139" s="159"/>
      <c r="T139" s="159"/>
      <c r="U139" s="159"/>
      <c r="V139" s="159"/>
      <c r="W139" s="159"/>
      <c r="X139" s="159"/>
    </row>
    <row r="140" spans="1:24" ht="15.75" customHeight="1">
      <c r="A140" s="159" t="s">
        <v>452</v>
      </c>
      <c r="B140" s="181">
        <v>94452101</v>
      </c>
      <c r="C140" s="181">
        <v>94470706</v>
      </c>
      <c r="D140" s="181">
        <v>18606</v>
      </c>
      <c r="E140" s="159" t="s">
        <v>243</v>
      </c>
      <c r="F140" s="159" t="s">
        <v>1667</v>
      </c>
      <c r="G140" s="159"/>
      <c r="H140" s="159"/>
      <c r="I140" s="159" t="s">
        <v>452</v>
      </c>
      <c r="J140" s="181">
        <v>94452101</v>
      </c>
      <c r="K140" s="181">
        <v>94470706</v>
      </c>
      <c r="L140" s="181">
        <v>18606</v>
      </c>
      <c r="M140" s="159" t="s">
        <v>243</v>
      </c>
      <c r="N140" s="159" t="s">
        <v>1667</v>
      </c>
      <c r="O140" s="159"/>
      <c r="P140" s="159"/>
      <c r="Q140" s="159"/>
      <c r="R140" s="159"/>
      <c r="S140" s="159"/>
      <c r="T140" s="159"/>
      <c r="U140" s="159"/>
      <c r="V140" s="159"/>
      <c r="W140" s="159"/>
      <c r="X140" s="159"/>
    </row>
    <row r="141" spans="1:24" ht="15.75" customHeight="1">
      <c r="A141" s="159" t="s">
        <v>452</v>
      </c>
      <c r="B141" s="181">
        <v>65003549</v>
      </c>
      <c r="C141" s="181">
        <v>65162427</v>
      </c>
      <c r="D141" s="181">
        <v>158879</v>
      </c>
      <c r="E141" s="159" t="s">
        <v>213</v>
      </c>
      <c r="F141" s="159" t="s">
        <v>1667</v>
      </c>
      <c r="G141" s="159"/>
      <c r="H141" s="159"/>
      <c r="I141" s="159" t="s">
        <v>452</v>
      </c>
      <c r="J141" s="181">
        <v>65003549</v>
      </c>
      <c r="K141" s="181">
        <v>65162427</v>
      </c>
      <c r="L141" s="181">
        <v>158879</v>
      </c>
      <c r="M141" s="159" t="s">
        <v>213</v>
      </c>
      <c r="N141" s="159" t="s">
        <v>1667</v>
      </c>
      <c r="O141" s="159"/>
      <c r="P141" s="159"/>
      <c r="Q141" s="159"/>
      <c r="R141" s="159"/>
      <c r="S141" s="159"/>
      <c r="T141" s="159"/>
      <c r="U141" s="159"/>
      <c r="V141" s="159"/>
      <c r="W141" s="159"/>
      <c r="X141" s="159"/>
    </row>
    <row r="142" spans="1:24" ht="15.75" customHeight="1">
      <c r="A142" s="159" t="s">
        <v>453</v>
      </c>
      <c r="B142" s="181">
        <v>27501193</v>
      </c>
      <c r="C142" s="181">
        <v>27592626</v>
      </c>
      <c r="D142" s="181">
        <v>91434</v>
      </c>
      <c r="E142" s="159" t="s">
        <v>243</v>
      </c>
      <c r="F142" s="159" t="s">
        <v>1667</v>
      </c>
      <c r="G142" s="159"/>
      <c r="H142" s="159"/>
      <c r="I142" s="159" t="s">
        <v>453</v>
      </c>
      <c r="J142" s="181">
        <v>27501193</v>
      </c>
      <c r="K142" s="181">
        <v>27592626</v>
      </c>
      <c r="L142" s="181">
        <v>91434</v>
      </c>
      <c r="M142" s="159" t="s">
        <v>243</v>
      </c>
      <c r="N142" s="159" t="s">
        <v>1667</v>
      </c>
      <c r="O142" s="159"/>
      <c r="P142" s="159"/>
      <c r="Q142" s="159"/>
      <c r="R142" s="159"/>
      <c r="S142" s="159"/>
      <c r="T142" s="159"/>
      <c r="U142" s="159"/>
      <c r="V142" s="159"/>
      <c r="W142" s="159"/>
      <c r="X142" s="159"/>
    </row>
    <row r="143" spans="1:24" ht="15.75" customHeight="1">
      <c r="A143" s="159" t="s">
        <v>455</v>
      </c>
      <c r="B143" s="181">
        <v>4757936</v>
      </c>
      <c r="C143" s="181">
        <v>4807191</v>
      </c>
      <c r="D143" s="181">
        <v>49256</v>
      </c>
      <c r="E143" s="159" t="s">
        <v>243</v>
      </c>
      <c r="F143" s="159" t="s">
        <v>1667</v>
      </c>
      <c r="G143" s="159"/>
      <c r="H143" s="159"/>
      <c r="I143" s="159" t="s">
        <v>455</v>
      </c>
      <c r="J143" s="181">
        <v>4757936</v>
      </c>
      <c r="K143" s="181">
        <v>4807191</v>
      </c>
      <c r="L143" s="181">
        <v>49256</v>
      </c>
      <c r="M143" s="159" t="s">
        <v>243</v>
      </c>
      <c r="N143" s="159" t="s">
        <v>1667</v>
      </c>
      <c r="O143" s="159"/>
      <c r="P143" s="159"/>
      <c r="Q143" s="159"/>
      <c r="R143" s="159"/>
      <c r="S143" s="159"/>
      <c r="T143" s="159"/>
      <c r="U143" s="159"/>
      <c r="V143" s="159"/>
      <c r="W143" s="159"/>
      <c r="X143" s="159"/>
    </row>
    <row r="144" spans="1:24" ht="15.75" customHeight="1">
      <c r="A144" s="159" t="s">
        <v>458</v>
      </c>
      <c r="B144" s="181">
        <v>6688539</v>
      </c>
      <c r="C144" s="181">
        <v>6951768</v>
      </c>
      <c r="D144" s="181">
        <v>263230</v>
      </c>
      <c r="E144" s="159" t="s">
        <v>213</v>
      </c>
      <c r="F144" s="159" t="s">
        <v>1667</v>
      </c>
      <c r="G144" s="159"/>
      <c r="H144" s="159"/>
      <c r="I144" s="159" t="s">
        <v>458</v>
      </c>
      <c r="J144" s="181">
        <v>6688539</v>
      </c>
      <c r="K144" s="181">
        <v>6951768</v>
      </c>
      <c r="L144" s="181">
        <v>263230</v>
      </c>
      <c r="M144" s="159" t="s">
        <v>213</v>
      </c>
      <c r="N144" s="159" t="s">
        <v>1667</v>
      </c>
      <c r="O144" s="159"/>
      <c r="P144" s="159"/>
      <c r="Q144" s="159"/>
      <c r="R144" s="159"/>
      <c r="S144" s="159"/>
      <c r="T144" s="159"/>
      <c r="U144" s="159"/>
      <c r="V144" s="159"/>
      <c r="W144" s="159"/>
      <c r="X144" s="159"/>
    </row>
    <row r="145" spans="1:24" ht="15.75" customHeight="1">
      <c r="A145" s="159" t="s">
        <v>460</v>
      </c>
      <c r="B145" s="181">
        <v>44301862</v>
      </c>
      <c r="C145" s="181">
        <v>44312203</v>
      </c>
      <c r="D145" s="181">
        <v>10342</v>
      </c>
      <c r="E145" s="159" t="s">
        <v>213</v>
      </c>
      <c r="F145" s="159" t="s">
        <v>1667</v>
      </c>
      <c r="G145" s="159"/>
      <c r="H145" s="159"/>
      <c r="I145" s="159" t="s">
        <v>460</v>
      </c>
      <c r="J145" s="181">
        <v>44301862</v>
      </c>
      <c r="K145" s="181">
        <v>44312203</v>
      </c>
      <c r="L145" s="181">
        <v>10342</v>
      </c>
      <c r="M145" s="159" t="s">
        <v>213</v>
      </c>
      <c r="N145" s="159" t="s">
        <v>1667</v>
      </c>
      <c r="O145" s="159"/>
      <c r="P145" s="159"/>
      <c r="Q145" s="159"/>
      <c r="R145" s="159"/>
      <c r="S145" s="159"/>
      <c r="T145" s="159"/>
      <c r="U145" s="159"/>
      <c r="V145" s="159"/>
      <c r="W145" s="159"/>
      <c r="X145" s="159"/>
    </row>
    <row r="146" spans="1:24" ht="15.75" customHeight="1">
      <c r="A146" s="159" t="s">
        <v>495</v>
      </c>
      <c r="B146" s="181">
        <v>33032098</v>
      </c>
      <c r="C146" s="181">
        <v>33047771</v>
      </c>
      <c r="D146" s="181">
        <v>15674</v>
      </c>
      <c r="E146" s="159" t="s">
        <v>213</v>
      </c>
      <c r="F146" s="159" t="s">
        <v>1667</v>
      </c>
      <c r="G146" s="159"/>
      <c r="H146" s="159"/>
      <c r="I146" s="159" t="s">
        <v>495</v>
      </c>
      <c r="J146" s="181">
        <v>33032098</v>
      </c>
      <c r="K146" s="181">
        <v>33047771</v>
      </c>
      <c r="L146" s="181">
        <v>15674</v>
      </c>
      <c r="M146" s="159" t="s">
        <v>213</v>
      </c>
      <c r="N146" s="159" t="s">
        <v>1667</v>
      </c>
      <c r="O146" s="159"/>
      <c r="P146" s="159"/>
      <c r="Q146" s="159"/>
      <c r="R146" s="159"/>
      <c r="S146" s="159"/>
      <c r="T146" s="159"/>
      <c r="U146" s="159"/>
      <c r="V146" s="159"/>
      <c r="W146" s="159"/>
      <c r="X146" s="159"/>
    </row>
    <row r="147" spans="1:24" ht="15.75" customHeight="1">
      <c r="A147" s="159" t="s">
        <v>495</v>
      </c>
      <c r="B147" s="181">
        <v>100492360</v>
      </c>
      <c r="C147" s="181">
        <v>100654343</v>
      </c>
      <c r="D147" s="181">
        <v>161984</v>
      </c>
      <c r="E147" s="159" t="s">
        <v>213</v>
      </c>
      <c r="F147" s="159" t="s">
        <v>1667</v>
      </c>
      <c r="G147" s="159"/>
      <c r="H147" s="159"/>
      <c r="I147" s="159" t="s">
        <v>495</v>
      </c>
      <c r="J147" s="181">
        <v>100492360</v>
      </c>
      <c r="K147" s="181">
        <v>100654343</v>
      </c>
      <c r="L147" s="181">
        <v>161984</v>
      </c>
      <c r="M147" s="159" t="s">
        <v>213</v>
      </c>
      <c r="N147" s="159" t="s">
        <v>1667</v>
      </c>
      <c r="O147" s="159"/>
      <c r="P147" s="159"/>
      <c r="Q147" s="159"/>
      <c r="R147" s="159"/>
      <c r="S147" s="159"/>
      <c r="T147" s="159"/>
      <c r="U147" s="159"/>
      <c r="V147" s="159"/>
      <c r="W147" s="159"/>
      <c r="X147" s="159"/>
    </row>
    <row r="148" spans="1:24" ht="15.75" customHeight="1">
      <c r="A148" s="159" t="s">
        <v>495</v>
      </c>
      <c r="B148" s="181">
        <v>140934056</v>
      </c>
      <c r="C148" s="181">
        <v>140959535</v>
      </c>
      <c r="D148" s="181">
        <v>25480</v>
      </c>
      <c r="E148" s="159" t="s">
        <v>213</v>
      </c>
      <c r="F148" s="159" t="s">
        <v>1667</v>
      </c>
      <c r="G148" s="159"/>
      <c r="H148" s="159"/>
      <c r="I148" s="159" t="s">
        <v>495</v>
      </c>
      <c r="J148" s="181">
        <v>140934056</v>
      </c>
      <c r="K148" s="181">
        <v>140959535</v>
      </c>
      <c r="L148" s="181">
        <v>25480</v>
      </c>
      <c r="M148" s="159" t="s">
        <v>213</v>
      </c>
      <c r="N148" s="159" t="s">
        <v>1667</v>
      </c>
      <c r="O148" s="159"/>
      <c r="P148" s="159"/>
      <c r="Q148" s="159"/>
      <c r="R148" s="159"/>
      <c r="S148" s="159"/>
      <c r="T148" s="159"/>
      <c r="U148" s="159"/>
      <c r="V148" s="159"/>
      <c r="W148" s="159"/>
      <c r="X148" s="159"/>
    </row>
    <row r="149" spans="1:24" ht="15.75" customHeight="1">
      <c r="A149" s="182"/>
      <c r="B149" s="182"/>
      <c r="C149" s="182"/>
      <c r="D149" s="182"/>
      <c r="E149" s="182"/>
      <c r="F149" s="182"/>
      <c r="G149" s="182"/>
      <c r="H149" s="182"/>
      <c r="I149" s="182"/>
      <c r="J149" s="182"/>
      <c r="K149" s="182"/>
      <c r="L149" s="182"/>
      <c r="M149" s="182"/>
      <c r="N149" s="182"/>
      <c r="O149" s="159"/>
      <c r="P149" s="159"/>
      <c r="Q149" s="159"/>
      <c r="R149" s="159"/>
      <c r="S149" s="159"/>
      <c r="T149" s="159"/>
      <c r="U149" s="159"/>
      <c r="V149" s="159"/>
      <c r="W149" s="159"/>
      <c r="X149" s="159"/>
    </row>
    <row r="150" spans="1:24" ht="15.75" customHeight="1">
      <c r="A150" s="235" t="s">
        <v>42</v>
      </c>
      <c r="B150" s="230"/>
      <c r="C150" s="230"/>
      <c r="D150" s="230"/>
      <c r="E150" s="230"/>
      <c r="F150" s="230"/>
      <c r="G150" s="230"/>
      <c r="H150" s="230"/>
      <c r="I150" s="230"/>
      <c r="J150" s="230"/>
      <c r="K150" s="230"/>
      <c r="L150" s="230"/>
      <c r="M150" s="230"/>
      <c r="N150" s="230"/>
      <c r="O150" s="159"/>
      <c r="P150" s="159"/>
      <c r="Q150" s="159"/>
      <c r="R150" s="159"/>
      <c r="S150" s="159"/>
      <c r="T150" s="159"/>
      <c r="U150" s="159"/>
      <c r="V150" s="159"/>
      <c r="W150" s="159"/>
      <c r="X150" s="159"/>
    </row>
    <row r="151" spans="1:24" ht="15.75" customHeight="1">
      <c r="A151" s="159" t="s">
        <v>1650</v>
      </c>
      <c r="B151" s="181" t="s">
        <v>1552</v>
      </c>
      <c r="C151" s="181" t="s">
        <v>1553</v>
      </c>
      <c r="D151" s="181" t="s">
        <v>1663</v>
      </c>
      <c r="E151" s="181" t="s">
        <v>1664</v>
      </c>
      <c r="F151" s="181" t="s">
        <v>1665</v>
      </c>
      <c r="G151" s="181"/>
      <c r="H151" s="181" t="s">
        <v>1666</v>
      </c>
      <c r="I151" s="181" t="s">
        <v>1650</v>
      </c>
      <c r="J151" s="181" t="s">
        <v>1552</v>
      </c>
      <c r="K151" s="181" t="s">
        <v>1553</v>
      </c>
      <c r="L151" s="181" t="s">
        <v>1663</v>
      </c>
      <c r="M151" s="181" t="s">
        <v>1664</v>
      </c>
      <c r="N151" s="181" t="s">
        <v>1665</v>
      </c>
      <c r="O151" s="159"/>
      <c r="P151" s="159"/>
      <c r="Q151" s="159"/>
      <c r="R151" s="159"/>
      <c r="S151" s="159"/>
      <c r="T151" s="159"/>
      <c r="U151" s="159"/>
      <c r="V151" s="159"/>
      <c r="W151" s="159"/>
      <c r="X151" s="159"/>
    </row>
    <row r="152" spans="1:24" ht="15.75" customHeight="1">
      <c r="A152" s="159" t="s">
        <v>438</v>
      </c>
      <c r="B152" s="181">
        <v>44565052</v>
      </c>
      <c r="C152" s="181">
        <v>44570748</v>
      </c>
      <c r="D152" s="181">
        <v>5697</v>
      </c>
      <c r="E152" s="159" t="s">
        <v>213</v>
      </c>
      <c r="F152" s="159" t="s">
        <v>1667</v>
      </c>
      <c r="G152" s="159"/>
      <c r="H152" s="159"/>
      <c r="I152" s="159" t="s">
        <v>438</v>
      </c>
      <c r="J152" s="181">
        <v>44568829</v>
      </c>
      <c r="K152" s="181">
        <v>44569949</v>
      </c>
      <c r="L152" s="181">
        <v>1121</v>
      </c>
      <c r="M152" s="159" t="s">
        <v>213</v>
      </c>
      <c r="N152" s="159" t="s">
        <v>192</v>
      </c>
      <c r="O152" s="159"/>
      <c r="P152" s="159"/>
      <c r="Q152" s="159"/>
      <c r="R152" s="159"/>
      <c r="S152" s="159"/>
      <c r="T152" s="159"/>
      <c r="U152" s="159"/>
      <c r="V152" s="159"/>
      <c r="W152" s="159"/>
      <c r="X152" s="159"/>
    </row>
    <row r="153" spans="1:24" ht="15.75" customHeight="1">
      <c r="A153" s="159" t="s">
        <v>438</v>
      </c>
      <c r="B153" s="181">
        <v>201376359</v>
      </c>
      <c r="C153" s="181">
        <v>201377920</v>
      </c>
      <c r="D153" s="181">
        <v>1562</v>
      </c>
      <c r="E153" s="159" t="s">
        <v>213</v>
      </c>
      <c r="F153" s="159" t="s">
        <v>1667</v>
      </c>
      <c r="G153" s="159"/>
      <c r="H153" s="159"/>
      <c r="I153" s="159" t="s">
        <v>438</v>
      </c>
      <c r="J153" s="181">
        <v>201376359</v>
      </c>
      <c r="K153" s="181">
        <v>201377920</v>
      </c>
      <c r="L153" s="181">
        <v>1562</v>
      </c>
      <c r="M153" s="159" t="s">
        <v>213</v>
      </c>
      <c r="N153" s="159" t="s">
        <v>192</v>
      </c>
      <c r="O153" s="159"/>
      <c r="P153" s="159"/>
      <c r="Q153" s="159"/>
      <c r="R153" s="159"/>
      <c r="S153" s="159"/>
      <c r="T153" s="159"/>
      <c r="U153" s="159"/>
      <c r="V153" s="159"/>
      <c r="W153" s="159"/>
      <c r="X153" s="159"/>
    </row>
    <row r="154" spans="1:24" ht="15.75" customHeight="1">
      <c r="A154" s="159" t="s">
        <v>438</v>
      </c>
      <c r="B154" s="181">
        <v>204103407</v>
      </c>
      <c r="C154" s="181">
        <v>204105737</v>
      </c>
      <c r="D154" s="181">
        <v>2331</v>
      </c>
      <c r="E154" s="159" t="s">
        <v>243</v>
      </c>
      <c r="F154" s="159" t="s">
        <v>1667</v>
      </c>
      <c r="G154" s="159"/>
      <c r="H154" s="159"/>
      <c r="I154" s="159" t="s">
        <v>438</v>
      </c>
      <c r="J154" s="181">
        <v>204103407</v>
      </c>
      <c r="K154" s="181">
        <v>204104263</v>
      </c>
      <c r="L154" s="181">
        <v>857</v>
      </c>
      <c r="M154" s="159" t="s">
        <v>243</v>
      </c>
      <c r="N154" s="159" t="s">
        <v>192</v>
      </c>
      <c r="O154" s="159"/>
      <c r="P154" s="159"/>
      <c r="Q154" s="159"/>
      <c r="R154" s="159"/>
      <c r="S154" s="159"/>
      <c r="T154" s="159"/>
      <c r="U154" s="159"/>
      <c r="V154" s="159"/>
      <c r="W154" s="159"/>
      <c r="X154" s="159"/>
    </row>
    <row r="155" spans="1:24" ht="15.75" customHeight="1">
      <c r="A155" s="159" t="s">
        <v>438</v>
      </c>
      <c r="B155" s="181">
        <v>231306433</v>
      </c>
      <c r="C155" s="181">
        <v>231308739</v>
      </c>
      <c r="D155" s="181">
        <v>2307</v>
      </c>
      <c r="E155" s="159" t="s">
        <v>243</v>
      </c>
      <c r="F155" s="159" t="s">
        <v>1667</v>
      </c>
      <c r="G155" s="159"/>
      <c r="H155" s="159"/>
      <c r="I155" s="159" t="s">
        <v>438</v>
      </c>
      <c r="J155" s="181">
        <v>231306476</v>
      </c>
      <c r="K155" s="181">
        <v>231308739</v>
      </c>
      <c r="L155" s="181">
        <v>2264</v>
      </c>
      <c r="M155" s="159" t="s">
        <v>243</v>
      </c>
      <c r="N155" s="159" t="s">
        <v>192</v>
      </c>
      <c r="O155" s="159"/>
      <c r="P155" s="159"/>
      <c r="Q155" s="159"/>
      <c r="R155" s="159"/>
      <c r="S155" s="159"/>
      <c r="T155" s="159"/>
      <c r="U155" s="159"/>
      <c r="V155" s="159"/>
      <c r="W155" s="159"/>
      <c r="X155" s="159"/>
    </row>
    <row r="156" spans="1:24" ht="15.75" customHeight="1">
      <c r="A156" s="159" t="s">
        <v>441</v>
      </c>
      <c r="B156" s="181">
        <v>11905719</v>
      </c>
      <c r="C156" s="181">
        <v>11918304</v>
      </c>
      <c r="D156" s="181">
        <v>12586</v>
      </c>
      <c r="E156" s="159" t="s">
        <v>213</v>
      </c>
      <c r="F156" s="159" t="s">
        <v>1667</v>
      </c>
      <c r="G156" s="159"/>
      <c r="H156" s="159"/>
      <c r="I156" s="159" t="s">
        <v>441</v>
      </c>
      <c r="J156" s="181">
        <v>11910829</v>
      </c>
      <c r="K156" s="181">
        <v>11912399</v>
      </c>
      <c r="L156" s="181">
        <v>1571</v>
      </c>
      <c r="M156" s="159" t="s">
        <v>213</v>
      </c>
      <c r="N156" s="159" t="s">
        <v>192</v>
      </c>
      <c r="O156" s="159"/>
      <c r="P156" s="159"/>
      <c r="Q156" s="159"/>
      <c r="R156" s="159"/>
      <c r="S156" s="159"/>
      <c r="T156" s="159"/>
      <c r="U156" s="159"/>
      <c r="V156" s="159"/>
      <c r="W156" s="159"/>
      <c r="X156" s="159"/>
    </row>
    <row r="157" spans="1:24" ht="15.75" customHeight="1">
      <c r="A157" s="159" t="s">
        <v>441</v>
      </c>
      <c r="B157" s="181">
        <v>129433799</v>
      </c>
      <c r="C157" s="181">
        <v>129460351</v>
      </c>
      <c r="D157" s="181">
        <v>26553</v>
      </c>
      <c r="E157" s="159" t="s">
        <v>213</v>
      </c>
      <c r="F157" s="159" t="s">
        <v>1667</v>
      </c>
      <c r="G157" s="159"/>
      <c r="H157" s="159"/>
      <c r="I157" s="159" t="s">
        <v>441</v>
      </c>
      <c r="J157" s="181">
        <v>129460194</v>
      </c>
      <c r="K157" s="181">
        <v>129460351</v>
      </c>
      <c r="L157" s="181">
        <v>158</v>
      </c>
      <c r="M157" s="159" t="s">
        <v>213</v>
      </c>
      <c r="N157" s="159" t="s">
        <v>192</v>
      </c>
      <c r="O157" s="159"/>
      <c r="P157" s="159"/>
      <c r="Q157" s="159"/>
      <c r="R157" s="159"/>
      <c r="S157" s="159"/>
      <c r="T157" s="159"/>
      <c r="U157" s="159"/>
      <c r="V157" s="159"/>
      <c r="W157" s="159"/>
      <c r="X157" s="159"/>
    </row>
    <row r="158" spans="1:24" ht="15.75" customHeight="1">
      <c r="A158" s="159" t="s">
        <v>441</v>
      </c>
      <c r="B158" s="181">
        <v>197966536</v>
      </c>
      <c r="C158" s="181">
        <v>198003385</v>
      </c>
      <c r="D158" s="181">
        <v>36850</v>
      </c>
      <c r="E158" s="159" t="s">
        <v>213</v>
      </c>
      <c r="F158" s="159" t="s">
        <v>1667</v>
      </c>
      <c r="G158" s="159"/>
      <c r="H158" s="159"/>
      <c r="I158" s="159" t="s">
        <v>441</v>
      </c>
      <c r="J158" s="181">
        <v>197972053</v>
      </c>
      <c r="K158" s="181">
        <v>197972634</v>
      </c>
      <c r="L158" s="181">
        <v>582</v>
      </c>
      <c r="M158" s="159" t="s">
        <v>213</v>
      </c>
      <c r="N158" s="159" t="s">
        <v>192</v>
      </c>
      <c r="O158" s="159"/>
      <c r="P158" s="159"/>
      <c r="Q158" s="159"/>
      <c r="R158" s="159"/>
      <c r="S158" s="159"/>
      <c r="T158" s="159"/>
      <c r="U158" s="159"/>
      <c r="V158" s="159"/>
      <c r="W158" s="159"/>
      <c r="X158" s="159"/>
    </row>
    <row r="159" spans="1:24" ht="15.75" customHeight="1">
      <c r="A159" s="159" t="s">
        <v>441</v>
      </c>
      <c r="B159" s="181">
        <v>228741566</v>
      </c>
      <c r="C159" s="181">
        <v>228781321</v>
      </c>
      <c r="D159" s="181">
        <v>39756</v>
      </c>
      <c r="E159" s="159" t="s">
        <v>213</v>
      </c>
      <c r="F159" s="159" t="s">
        <v>1667</v>
      </c>
      <c r="G159" s="159"/>
      <c r="H159" s="159"/>
      <c r="I159" s="159" t="s">
        <v>441</v>
      </c>
      <c r="J159" s="181">
        <v>228778033</v>
      </c>
      <c r="K159" s="181">
        <v>228779220</v>
      </c>
      <c r="L159" s="181">
        <v>1188</v>
      </c>
      <c r="M159" s="159" t="s">
        <v>213</v>
      </c>
      <c r="N159" s="159" t="s">
        <v>192</v>
      </c>
      <c r="O159" s="159"/>
      <c r="P159" s="159"/>
      <c r="Q159" s="159"/>
      <c r="R159" s="159"/>
      <c r="S159" s="159"/>
      <c r="T159" s="159"/>
      <c r="U159" s="159"/>
      <c r="V159" s="159"/>
      <c r="W159" s="159"/>
      <c r="X159" s="159"/>
    </row>
    <row r="160" spans="1:24" ht="15.75" customHeight="1">
      <c r="A160" s="159" t="s">
        <v>441</v>
      </c>
      <c r="B160" s="181">
        <v>114005681</v>
      </c>
      <c r="C160" s="181">
        <v>114008140</v>
      </c>
      <c r="D160" s="181">
        <v>2460</v>
      </c>
      <c r="E160" s="159" t="s">
        <v>243</v>
      </c>
      <c r="F160" s="159" t="s">
        <v>1667</v>
      </c>
      <c r="G160" s="159"/>
      <c r="H160" s="159"/>
      <c r="I160" s="159" t="s">
        <v>441</v>
      </c>
      <c r="J160" s="181">
        <v>114005797</v>
      </c>
      <c r="K160" s="181">
        <v>114008140</v>
      </c>
      <c r="L160" s="181">
        <v>2344</v>
      </c>
      <c r="M160" s="159" t="s">
        <v>243</v>
      </c>
      <c r="N160" s="159" t="s">
        <v>192</v>
      </c>
      <c r="O160" s="159"/>
      <c r="P160" s="159"/>
      <c r="Q160" s="159"/>
      <c r="R160" s="159"/>
      <c r="S160" s="159"/>
      <c r="T160" s="159"/>
      <c r="U160" s="159"/>
      <c r="V160" s="159"/>
      <c r="W160" s="159"/>
      <c r="X160" s="159"/>
    </row>
    <row r="161" spans="1:24" ht="15.75" customHeight="1">
      <c r="A161" s="159" t="s">
        <v>442</v>
      </c>
      <c r="B161" s="181">
        <v>7185217</v>
      </c>
      <c r="C161" s="181">
        <v>7189194</v>
      </c>
      <c r="D161" s="181">
        <v>3978</v>
      </c>
      <c r="E161" s="159" t="s">
        <v>243</v>
      </c>
      <c r="F161" s="159" t="s">
        <v>1667</v>
      </c>
      <c r="G161" s="159"/>
      <c r="H161" s="159"/>
      <c r="I161" s="159" t="s">
        <v>442</v>
      </c>
      <c r="J161" s="181">
        <v>7187417</v>
      </c>
      <c r="K161" s="181">
        <v>7189194</v>
      </c>
      <c r="L161" s="181">
        <v>1778</v>
      </c>
      <c r="M161" s="159" t="s">
        <v>243</v>
      </c>
      <c r="N161" s="159" t="s">
        <v>192</v>
      </c>
      <c r="O161" s="159"/>
      <c r="P161" s="159"/>
      <c r="Q161" s="159"/>
      <c r="R161" s="159"/>
      <c r="S161" s="159"/>
      <c r="T161" s="159"/>
      <c r="U161" s="159"/>
      <c r="V161" s="159"/>
      <c r="W161" s="159"/>
      <c r="X161" s="159"/>
    </row>
    <row r="162" spans="1:24" ht="15.75" customHeight="1">
      <c r="A162" s="159" t="s">
        <v>442</v>
      </c>
      <c r="B162" s="181">
        <v>190858804</v>
      </c>
      <c r="C162" s="181">
        <v>190862905</v>
      </c>
      <c r="D162" s="181">
        <v>4102</v>
      </c>
      <c r="E162" s="159" t="s">
        <v>243</v>
      </c>
      <c r="F162" s="159" t="s">
        <v>1667</v>
      </c>
      <c r="G162" s="159"/>
      <c r="H162" s="159"/>
      <c r="I162" s="159" t="s">
        <v>442</v>
      </c>
      <c r="J162" s="181">
        <v>190860777</v>
      </c>
      <c r="K162" s="181">
        <v>190860954</v>
      </c>
      <c r="L162" s="181">
        <v>178</v>
      </c>
      <c r="M162" s="159" t="s">
        <v>243</v>
      </c>
      <c r="N162" s="159" t="s">
        <v>192</v>
      </c>
      <c r="O162" s="159"/>
      <c r="P162" s="159"/>
      <c r="Q162" s="159"/>
      <c r="R162" s="159"/>
      <c r="S162" s="159"/>
      <c r="T162" s="159"/>
      <c r="U162" s="159"/>
      <c r="V162" s="159"/>
      <c r="W162" s="159"/>
      <c r="X162" s="159"/>
    </row>
    <row r="163" spans="1:24" ht="15.75" customHeight="1">
      <c r="A163" s="159" t="s">
        <v>442</v>
      </c>
      <c r="B163" s="181">
        <v>9480796</v>
      </c>
      <c r="C163" s="181">
        <v>9497835</v>
      </c>
      <c r="D163" s="181">
        <v>17040</v>
      </c>
      <c r="E163" s="159" t="s">
        <v>213</v>
      </c>
      <c r="F163" s="159" t="s">
        <v>1667</v>
      </c>
      <c r="G163" s="159"/>
      <c r="H163" s="159"/>
      <c r="I163" s="159" t="s">
        <v>442</v>
      </c>
      <c r="J163" s="181">
        <v>9498639</v>
      </c>
      <c r="K163" s="181">
        <v>9500681</v>
      </c>
      <c r="L163" s="181">
        <v>2043</v>
      </c>
      <c r="M163" s="159" t="s">
        <v>213</v>
      </c>
      <c r="N163" s="159" t="s">
        <v>192</v>
      </c>
      <c r="O163" s="159"/>
      <c r="P163" s="159"/>
      <c r="Q163" s="159"/>
      <c r="R163" s="159"/>
      <c r="S163" s="159"/>
      <c r="T163" s="159"/>
      <c r="U163" s="159"/>
      <c r="V163" s="159"/>
      <c r="W163" s="159"/>
      <c r="X163" s="159"/>
    </row>
    <row r="164" spans="1:24" ht="15.75" customHeight="1">
      <c r="A164" s="159" t="s">
        <v>442</v>
      </c>
      <c r="B164" s="181">
        <v>38563154</v>
      </c>
      <c r="C164" s="181">
        <v>38566944</v>
      </c>
      <c r="D164" s="181">
        <v>3791</v>
      </c>
      <c r="E164" s="159" t="s">
        <v>213</v>
      </c>
      <c r="F164" s="159" t="s">
        <v>1667</v>
      </c>
      <c r="G164" s="159"/>
      <c r="H164" s="159"/>
      <c r="I164" s="159" t="s">
        <v>442</v>
      </c>
      <c r="J164" s="181">
        <v>38565223</v>
      </c>
      <c r="K164" s="181">
        <v>38566944</v>
      </c>
      <c r="L164" s="181">
        <v>1722</v>
      </c>
      <c r="M164" s="159" t="s">
        <v>213</v>
      </c>
      <c r="N164" s="159" t="s">
        <v>192</v>
      </c>
      <c r="O164" s="159"/>
      <c r="P164" s="159"/>
      <c r="Q164" s="159"/>
      <c r="R164" s="159"/>
      <c r="S164" s="159"/>
      <c r="T164" s="159"/>
      <c r="U164" s="159"/>
      <c r="V164" s="159"/>
      <c r="W164" s="159"/>
      <c r="X164" s="159"/>
    </row>
    <row r="165" spans="1:24" ht="15.75" customHeight="1">
      <c r="A165" s="159" t="s">
        <v>442</v>
      </c>
      <c r="B165" s="181">
        <v>137824412</v>
      </c>
      <c r="C165" s="181">
        <v>137867117</v>
      </c>
      <c r="D165" s="181">
        <v>42706</v>
      </c>
      <c r="E165" s="159" t="s">
        <v>213</v>
      </c>
      <c r="F165" s="159" t="s">
        <v>1667</v>
      </c>
      <c r="G165" s="159"/>
      <c r="H165" s="159"/>
      <c r="I165" s="159" t="s">
        <v>442</v>
      </c>
      <c r="J165" s="181">
        <v>137843842</v>
      </c>
      <c r="K165" s="181">
        <v>137849657</v>
      </c>
      <c r="L165" s="181">
        <v>5816</v>
      </c>
      <c r="M165" s="159" t="s">
        <v>213</v>
      </c>
      <c r="N165" s="159" t="s">
        <v>192</v>
      </c>
      <c r="O165" s="159"/>
      <c r="P165" s="159"/>
      <c r="Q165" s="159"/>
      <c r="R165" s="159"/>
      <c r="S165" s="159"/>
      <c r="T165" s="159"/>
      <c r="U165" s="159"/>
      <c r="V165" s="159"/>
      <c r="W165" s="159"/>
      <c r="X165" s="159"/>
    </row>
    <row r="166" spans="1:24" ht="15.75" customHeight="1">
      <c r="A166" s="159" t="s">
        <v>347</v>
      </c>
      <c r="B166" s="181">
        <v>7467220</v>
      </c>
      <c r="C166" s="181">
        <v>7467684</v>
      </c>
      <c r="D166" s="181">
        <v>465</v>
      </c>
      <c r="E166" s="159" t="s">
        <v>213</v>
      </c>
      <c r="F166" s="159" t="s">
        <v>1667</v>
      </c>
      <c r="G166" s="159"/>
      <c r="H166" s="159"/>
      <c r="I166" s="159" t="s">
        <v>347</v>
      </c>
      <c r="J166" s="181">
        <v>7467220</v>
      </c>
      <c r="K166" s="181">
        <v>7467684</v>
      </c>
      <c r="L166" s="181">
        <v>465</v>
      </c>
      <c r="M166" s="159" t="s">
        <v>213</v>
      </c>
      <c r="N166" s="159" t="s">
        <v>192</v>
      </c>
      <c r="O166" s="159"/>
      <c r="P166" s="159"/>
      <c r="Q166" s="159"/>
      <c r="R166" s="159"/>
      <c r="S166" s="159"/>
      <c r="T166" s="159"/>
      <c r="U166" s="159"/>
      <c r="V166" s="159"/>
      <c r="W166" s="159"/>
      <c r="X166" s="159"/>
    </row>
    <row r="167" spans="1:24" ht="15.75" customHeight="1">
      <c r="A167" s="159" t="s">
        <v>347</v>
      </c>
      <c r="B167" s="181">
        <v>68384603</v>
      </c>
      <c r="C167" s="181">
        <v>69026414</v>
      </c>
      <c r="D167" s="181">
        <v>641812</v>
      </c>
      <c r="E167" s="159" t="s">
        <v>213</v>
      </c>
      <c r="F167" s="159" t="s">
        <v>1667</v>
      </c>
      <c r="G167" s="159"/>
      <c r="H167" s="159"/>
      <c r="I167" s="159" t="s">
        <v>347</v>
      </c>
      <c r="J167" s="181">
        <v>68431503</v>
      </c>
      <c r="K167" s="181">
        <v>68432711</v>
      </c>
      <c r="L167" s="181">
        <v>1209</v>
      </c>
      <c r="M167" s="159" t="s">
        <v>213</v>
      </c>
      <c r="N167" s="159" t="s">
        <v>192</v>
      </c>
      <c r="O167" s="159"/>
      <c r="P167" s="159"/>
      <c r="Q167" s="159"/>
      <c r="R167" s="159"/>
      <c r="S167" s="159"/>
      <c r="T167" s="159"/>
      <c r="U167" s="159"/>
      <c r="V167" s="159"/>
      <c r="W167" s="159"/>
      <c r="X167" s="159"/>
    </row>
    <row r="168" spans="1:24" ht="15.75" customHeight="1">
      <c r="A168" s="159" t="s">
        <v>347</v>
      </c>
      <c r="B168" s="181">
        <v>171988621</v>
      </c>
      <c r="C168" s="181">
        <v>171988957</v>
      </c>
      <c r="D168" s="181">
        <v>337</v>
      </c>
      <c r="E168" s="159" t="s">
        <v>213</v>
      </c>
      <c r="F168" s="159" t="s">
        <v>1667</v>
      </c>
      <c r="G168" s="159"/>
      <c r="H168" s="159"/>
      <c r="I168" s="159" t="s">
        <v>347</v>
      </c>
      <c r="J168" s="181">
        <v>171988621</v>
      </c>
      <c r="K168" s="181">
        <v>171988862</v>
      </c>
      <c r="L168" s="181">
        <v>242</v>
      </c>
      <c r="M168" s="159" t="s">
        <v>213</v>
      </c>
      <c r="N168" s="159" t="s">
        <v>192</v>
      </c>
      <c r="O168" s="159"/>
      <c r="P168" s="159"/>
      <c r="Q168" s="159"/>
      <c r="R168" s="159"/>
      <c r="S168" s="159"/>
      <c r="T168" s="159"/>
      <c r="U168" s="159"/>
      <c r="V168" s="159"/>
      <c r="W168" s="159"/>
      <c r="X168" s="159"/>
    </row>
    <row r="169" spans="1:24" ht="15.75" customHeight="1">
      <c r="A169" s="159" t="s">
        <v>347</v>
      </c>
      <c r="B169" s="181">
        <v>11517356</v>
      </c>
      <c r="C169" s="181">
        <v>11519531</v>
      </c>
      <c r="D169" s="181">
        <v>2176</v>
      </c>
      <c r="E169" s="159" t="s">
        <v>243</v>
      </c>
      <c r="F169" s="159" t="s">
        <v>1667</v>
      </c>
      <c r="G169" s="159"/>
      <c r="H169" s="159"/>
      <c r="I169" s="159" t="s">
        <v>347</v>
      </c>
      <c r="J169" s="181">
        <v>11517356</v>
      </c>
      <c r="K169" s="181">
        <v>11518269</v>
      </c>
      <c r="L169" s="181">
        <v>914</v>
      </c>
      <c r="M169" s="159" t="s">
        <v>243</v>
      </c>
      <c r="N169" s="159" t="s">
        <v>192</v>
      </c>
      <c r="O169" s="159"/>
      <c r="P169" s="159"/>
      <c r="Q169" s="159"/>
      <c r="R169" s="159"/>
      <c r="S169" s="159"/>
      <c r="T169" s="159"/>
      <c r="U169" s="159"/>
      <c r="V169" s="159"/>
      <c r="W169" s="159"/>
      <c r="X169" s="159"/>
    </row>
    <row r="170" spans="1:24" ht="15.75" customHeight="1">
      <c r="A170" s="159" t="s">
        <v>443</v>
      </c>
      <c r="B170" s="181">
        <v>119832319</v>
      </c>
      <c r="C170" s="181">
        <v>119838228</v>
      </c>
      <c r="D170" s="181">
        <v>5910</v>
      </c>
      <c r="E170" s="159" t="s">
        <v>213</v>
      </c>
      <c r="F170" s="159" t="s">
        <v>1667</v>
      </c>
      <c r="G170" s="159"/>
      <c r="H170" s="159"/>
      <c r="I170" s="159" t="s">
        <v>443</v>
      </c>
      <c r="J170" s="181">
        <v>119835274</v>
      </c>
      <c r="K170" s="181">
        <v>119837066</v>
      </c>
      <c r="L170" s="181">
        <v>1793</v>
      </c>
      <c r="M170" s="159" t="s">
        <v>213</v>
      </c>
      <c r="N170" s="159" t="s">
        <v>192</v>
      </c>
      <c r="O170" s="159"/>
      <c r="P170" s="159"/>
      <c r="Q170" s="159"/>
      <c r="R170" s="159"/>
      <c r="S170" s="159"/>
      <c r="T170" s="159"/>
      <c r="U170" s="159"/>
      <c r="V170" s="159"/>
      <c r="W170" s="159"/>
      <c r="X170" s="159"/>
    </row>
    <row r="171" spans="1:24" ht="15.75" customHeight="1">
      <c r="A171" s="159" t="s">
        <v>443</v>
      </c>
      <c r="B171" s="181">
        <v>142852691</v>
      </c>
      <c r="C171" s="181">
        <v>142855813</v>
      </c>
      <c r="D171" s="181">
        <v>3123</v>
      </c>
      <c r="E171" s="159" t="s">
        <v>243</v>
      </c>
      <c r="F171" s="159" t="s">
        <v>1667</v>
      </c>
      <c r="G171" s="159"/>
      <c r="H171" s="159"/>
      <c r="I171" s="159" t="s">
        <v>443</v>
      </c>
      <c r="J171" s="181">
        <v>142853322</v>
      </c>
      <c r="K171" s="181">
        <v>142854687</v>
      </c>
      <c r="L171" s="181">
        <v>1366</v>
      </c>
      <c r="M171" s="159" t="s">
        <v>243</v>
      </c>
      <c r="N171" s="159" t="s">
        <v>192</v>
      </c>
      <c r="O171" s="159"/>
      <c r="P171" s="159"/>
      <c r="Q171" s="159"/>
      <c r="R171" s="159"/>
      <c r="S171" s="159"/>
      <c r="T171" s="159"/>
      <c r="U171" s="159"/>
      <c r="V171" s="159"/>
      <c r="W171" s="159"/>
      <c r="X171" s="159"/>
    </row>
    <row r="172" spans="1:24" ht="15.75" customHeight="1">
      <c r="A172" s="159" t="s">
        <v>444</v>
      </c>
      <c r="B172" s="181">
        <v>81893723</v>
      </c>
      <c r="C172" s="181">
        <v>81908153</v>
      </c>
      <c r="D172" s="181">
        <v>14431</v>
      </c>
      <c r="E172" s="159" t="s">
        <v>243</v>
      </c>
      <c r="F172" s="159" t="s">
        <v>1667</v>
      </c>
      <c r="G172" s="159"/>
      <c r="H172" s="159"/>
      <c r="I172" s="159" t="s">
        <v>444</v>
      </c>
      <c r="J172" s="181">
        <v>81904997</v>
      </c>
      <c r="K172" s="181">
        <v>81906366</v>
      </c>
      <c r="L172" s="181">
        <v>1370</v>
      </c>
      <c r="M172" s="159" t="s">
        <v>243</v>
      </c>
      <c r="N172" s="159" t="s">
        <v>192</v>
      </c>
      <c r="O172" s="159"/>
      <c r="P172" s="159"/>
      <c r="Q172" s="159"/>
      <c r="R172" s="159"/>
      <c r="S172" s="159"/>
      <c r="T172" s="159"/>
      <c r="U172" s="159"/>
      <c r="V172" s="159"/>
      <c r="W172" s="159"/>
      <c r="X172" s="159"/>
    </row>
    <row r="173" spans="1:24" ht="15.75" customHeight="1">
      <c r="A173" s="159" t="s">
        <v>444</v>
      </c>
      <c r="B173" s="181">
        <v>168172479</v>
      </c>
      <c r="C173" s="181">
        <v>168177615</v>
      </c>
      <c r="D173" s="181">
        <v>5137</v>
      </c>
      <c r="E173" s="159" t="s">
        <v>243</v>
      </c>
      <c r="F173" s="159" t="s">
        <v>1667</v>
      </c>
      <c r="G173" s="159"/>
      <c r="H173" s="159"/>
      <c r="I173" s="159" t="s">
        <v>444</v>
      </c>
      <c r="J173" s="181">
        <v>168176403</v>
      </c>
      <c r="K173" s="181">
        <v>168177248</v>
      </c>
      <c r="L173" s="181">
        <v>846</v>
      </c>
      <c r="M173" s="159" t="s">
        <v>243</v>
      </c>
      <c r="N173" s="159" t="s">
        <v>192</v>
      </c>
      <c r="O173" s="159"/>
      <c r="P173" s="159"/>
      <c r="Q173" s="159"/>
      <c r="R173" s="159"/>
      <c r="S173" s="159"/>
      <c r="T173" s="159"/>
      <c r="U173" s="159"/>
      <c r="V173" s="159"/>
      <c r="W173" s="159"/>
      <c r="X173" s="159"/>
    </row>
    <row r="174" spans="1:24" ht="15.75" customHeight="1">
      <c r="A174" s="159" t="s">
        <v>445</v>
      </c>
      <c r="B174" s="181">
        <v>88913903</v>
      </c>
      <c r="C174" s="181">
        <v>88919179</v>
      </c>
      <c r="D174" s="181">
        <v>5277</v>
      </c>
      <c r="E174" s="159" t="s">
        <v>243</v>
      </c>
      <c r="F174" s="159" t="s">
        <v>1667</v>
      </c>
      <c r="G174" s="159"/>
      <c r="H174" s="159"/>
      <c r="I174" s="159" t="s">
        <v>445</v>
      </c>
      <c r="J174" s="181">
        <v>88918827</v>
      </c>
      <c r="K174" s="181">
        <v>88919179</v>
      </c>
      <c r="L174" s="181">
        <v>353</v>
      </c>
      <c r="M174" s="159" t="s">
        <v>243</v>
      </c>
      <c r="N174" s="159" t="s">
        <v>192</v>
      </c>
      <c r="O174" s="159"/>
      <c r="P174" s="159"/>
      <c r="Q174" s="159"/>
      <c r="R174" s="159"/>
      <c r="S174" s="159"/>
      <c r="T174" s="159"/>
      <c r="U174" s="159"/>
      <c r="V174" s="159"/>
      <c r="W174" s="159"/>
      <c r="X174" s="159"/>
    </row>
    <row r="175" spans="1:24" ht="15.75" customHeight="1">
      <c r="A175" s="159" t="s">
        <v>445</v>
      </c>
      <c r="B175" s="181">
        <v>53890836</v>
      </c>
      <c r="C175" s="181">
        <v>53895287</v>
      </c>
      <c r="D175" s="181">
        <v>4452</v>
      </c>
      <c r="E175" s="159" t="s">
        <v>213</v>
      </c>
      <c r="F175" s="159" t="s">
        <v>1667</v>
      </c>
      <c r="G175" s="159"/>
      <c r="H175" s="159"/>
      <c r="I175" s="159" t="s">
        <v>445</v>
      </c>
      <c r="J175" s="181">
        <v>53892047</v>
      </c>
      <c r="K175" s="181">
        <v>53892346</v>
      </c>
      <c r="L175" s="181">
        <v>300</v>
      </c>
      <c r="M175" s="159" t="s">
        <v>213</v>
      </c>
      <c r="N175" s="159" t="s">
        <v>192</v>
      </c>
      <c r="O175" s="159"/>
      <c r="P175" s="159"/>
      <c r="Q175" s="159"/>
      <c r="R175" s="159"/>
      <c r="S175" s="159"/>
      <c r="T175" s="159"/>
      <c r="U175" s="159"/>
      <c r="V175" s="159"/>
      <c r="W175" s="159"/>
      <c r="X175" s="159"/>
    </row>
    <row r="176" spans="1:24" ht="15.75" customHeight="1">
      <c r="A176" s="159" t="s">
        <v>445</v>
      </c>
      <c r="B176" s="181">
        <v>68670465</v>
      </c>
      <c r="C176" s="181">
        <v>68695669</v>
      </c>
      <c r="D176" s="181">
        <v>25205</v>
      </c>
      <c r="E176" s="159" t="s">
        <v>213</v>
      </c>
      <c r="F176" s="159" t="s">
        <v>1667</v>
      </c>
      <c r="G176" s="159"/>
      <c r="H176" s="159"/>
      <c r="I176" s="159" t="s">
        <v>445</v>
      </c>
      <c r="J176" s="181">
        <v>68685972</v>
      </c>
      <c r="K176" s="181">
        <v>68686810</v>
      </c>
      <c r="L176" s="181">
        <v>839</v>
      </c>
      <c r="M176" s="159" t="s">
        <v>213</v>
      </c>
      <c r="N176" s="159" t="s">
        <v>192</v>
      </c>
      <c r="O176" s="159"/>
      <c r="P176" s="159"/>
      <c r="Q176" s="159"/>
      <c r="R176" s="159"/>
      <c r="S176" s="159"/>
      <c r="T176" s="159"/>
      <c r="U176" s="159"/>
      <c r="V176" s="159"/>
      <c r="W176" s="159"/>
      <c r="X176" s="159"/>
    </row>
    <row r="177" spans="1:24" ht="15.75" customHeight="1">
      <c r="A177" s="159" t="s">
        <v>446</v>
      </c>
      <c r="B177" s="181">
        <v>28580053</v>
      </c>
      <c r="C177" s="181">
        <v>28596930</v>
      </c>
      <c r="D177" s="181">
        <v>16878</v>
      </c>
      <c r="E177" s="159" t="s">
        <v>213</v>
      </c>
      <c r="F177" s="159" t="s">
        <v>1667</v>
      </c>
      <c r="G177" s="159"/>
      <c r="H177" s="159"/>
      <c r="I177" s="159" t="s">
        <v>446</v>
      </c>
      <c r="J177" s="181">
        <v>28584581</v>
      </c>
      <c r="K177" s="181">
        <v>28584769</v>
      </c>
      <c r="L177" s="181">
        <v>189</v>
      </c>
      <c r="M177" s="159" t="s">
        <v>213</v>
      </c>
      <c r="N177" s="159" t="s">
        <v>192</v>
      </c>
      <c r="O177" s="159"/>
      <c r="P177" s="159"/>
      <c r="Q177" s="159"/>
      <c r="R177" s="159"/>
      <c r="S177" s="159"/>
      <c r="T177" s="159"/>
      <c r="U177" s="159"/>
      <c r="V177" s="159"/>
      <c r="W177" s="159"/>
      <c r="X177" s="159"/>
    </row>
    <row r="178" spans="1:24" ht="15.75" customHeight="1">
      <c r="A178" s="159" t="s">
        <v>446</v>
      </c>
      <c r="B178" s="181">
        <v>101118926</v>
      </c>
      <c r="C178" s="181">
        <v>101119512</v>
      </c>
      <c r="D178" s="181">
        <v>587</v>
      </c>
      <c r="E178" s="159" t="s">
        <v>213</v>
      </c>
      <c r="F178" s="159" t="s">
        <v>1667</v>
      </c>
      <c r="G178" s="159"/>
      <c r="H178" s="159"/>
      <c r="I178" s="159" t="s">
        <v>446</v>
      </c>
      <c r="J178" s="181">
        <v>101118926</v>
      </c>
      <c r="K178" s="181">
        <v>101119512</v>
      </c>
      <c r="L178" s="181">
        <v>587</v>
      </c>
      <c r="M178" s="159" t="s">
        <v>213</v>
      </c>
      <c r="N178" s="159" t="s">
        <v>192</v>
      </c>
      <c r="O178" s="159"/>
      <c r="P178" s="159"/>
      <c r="Q178" s="159"/>
      <c r="R178" s="159"/>
      <c r="S178" s="159"/>
      <c r="T178" s="159"/>
      <c r="U178" s="159"/>
      <c r="V178" s="159"/>
      <c r="W178" s="159"/>
      <c r="X178" s="159"/>
    </row>
    <row r="179" spans="1:24" ht="15.75" customHeight="1">
      <c r="A179" s="159" t="s">
        <v>446</v>
      </c>
      <c r="B179" s="181">
        <v>137413715</v>
      </c>
      <c r="C179" s="181">
        <v>137420885</v>
      </c>
      <c r="D179" s="181">
        <v>7171</v>
      </c>
      <c r="E179" s="159" t="s">
        <v>213</v>
      </c>
      <c r="F179" s="159" t="s">
        <v>1667</v>
      </c>
      <c r="G179" s="159"/>
      <c r="H179" s="159"/>
      <c r="I179" s="159" t="s">
        <v>446</v>
      </c>
      <c r="J179" s="181">
        <v>137413974</v>
      </c>
      <c r="K179" s="181">
        <v>137414739</v>
      </c>
      <c r="L179" s="181">
        <v>766</v>
      </c>
      <c r="M179" s="159" t="s">
        <v>213</v>
      </c>
      <c r="N179" s="159" t="s">
        <v>192</v>
      </c>
      <c r="O179" s="159"/>
      <c r="P179" s="159"/>
      <c r="Q179" s="159"/>
      <c r="R179" s="159"/>
      <c r="S179" s="159"/>
      <c r="T179" s="159"/>
      <c r="U179" s="159"/>
      <c r="V179" s="159"/>
      <c r="W179" s="159"/>
      <c r="X179" s="159"/>
    </row>
    <row r="180" spans="1:24" ht="15.75" customHeight="1">
      <c r="A180" s="159" t="s">
        <v>446</v>
      </c>
      <c r="B180" s="181">
        <v>6163409</v>
      </c>
      <c r="C180" s="181">
        <v>6165772</v>
      </c>
      <c r="D180" s="181">
        <v>2364</v>
      </c>
      <c r="E180" s="159" t="s">
        <v>243</v>
      </c>
      <c r="F180" s="159" t="s">
        <v>1667</v>
      </c>
      <c r="G180" s="159"/>
      <c r="H180" s="159"/>
      <c r="I180" s="159" t="s">
        <v>446</v>
      </c>
      <c r="J180" s="181">
        <v>6163889</v>
      </c>
      <c r="K180" s="181">
        <v>6164589</v>
      </c>
      <c r="L180" s="181">
        <v>701</v>
      </c>
      <c r="M180" s="159" t="s">
        <v>243</v>
      </c>
      <c r="N180" s="159" t="s">
        <v>192</v>
      </c>
      <c r="O180" s="159"/>
      <c r="P180" s="159"/>
      <c r="Q180" s="159"/>
      <c r="R180" s="159"/>
      <c r="S180" s="159"/>
      <c r="T180" s="159"/>
      <c r="U180" s="159"/>
      <c r="V180" s="159"/>
      <c r="W180" s="159"/>
      <c r="X180" s="159"/>
    </row>
    <row r="181" spans="1:24" ht="15.75" customHeight="1">
      <c r="A181" s="159" t="s">
        <v>446</v>
      </c>
      <c r="B181" s="181">
        <v>91367960</v>
      </c>
      <c r="C181" s="181">
        <v>91389858</v>
      </c>
      <c r="D181" s="181">
        <v>21899</v>
      </c>
      <c r="E181" s="159" t="s">
        <v>243</v>
      </c>
      <c r="F181" s="159" t="s">
        <v>1667</v>
      </c>
      <c r="G181" s="159"/>
      <c r="H181" s="159"/>
      <c r="I181" s="159" t="s">
        <v>446</v>
      </c>
      <c r="J181" s="181">
        <v>91367960</v>
      </c>
      <c r="K181" s="181">
        <v>91370579</v>
      </c>
      <c r="L181" s="181">
        <v>2620</v>
      </c>
      <c r="M181" s="159" t="s">
        <v>243</v>
      </c>
      <c r="N181" s="159" t="s">
        <v>192</v>
      </c>
      <c r="O181" s="159"/>
      <c r="P181" s="159"/>
      <c r="Q181" s="159"/>
      <c r="R181" s="159"/>
      <c r="S181" s="159"/>
      <c r="T181" s="159"/>
      <c r="U181" s="159"/>
      <c r="V181" s="159"/>
      <c r="W181" s="159"/>
      <c r="X181" s="159"/>
    </row>
    <row r="182" spans="1:24" ht="15.75" customHeight="1">
      <c r="A182" s="159" t="s">
        <v>447</v>
      </c>
      <c r="B182" s="181">
        <v>35957731</v>
      </c>
      <c r="C182" s="181">
        <v>35965195</v>
      </c>
      <c r="D182" s="181">
        <v>7465</v>
      </c>
      <c r="E182" s="159" t="s">
        <v>213</v>
      </c>
      <c r="F182" s="159" t="s">
        <v>1667</v>
      </c>
      <c r="G182" s="159"/>
      <c r="H182" s="159"/>
      <c r="I182" s="159" t="s">
        <v>447</v>
      </c>
      <c r="J182" s="181">
        <v>35962453</v>
      </c>
      <c r="K182" s="181">
        <v>35962700</v>
      </c>
      <c r="L182" s="181">
        <v>248</v>
      </c>
      <c r="M182" s="159" t="s">
        <v>213</v>
      </c>
      <c r="N182" s="159" t="s">
        <v>192</v>
      </c>
      <c r="O182" s="159"/>
      <c r="P182" s="159"/>
      <c r="Q182" s="159"/>
      <c r="R182" s="159"/>
      <c r="S182" s="159"/>
      <c r="T182" s="159"/>
      <c r="U182" s="159"/>
      <c r="V182" s="159"/>
      <c r="W182" s="159"/>
      <c r="X182" s="159"/>
    </row>
    <row r="183" spans="1:24" ht="15.75" customHeight="1">
      <c r="A183" s="159" t="s">
        <v>447</v>
      </c>
      <c r="B183" s="181">
        <v>87747862</v>
      </c>
      <c r="C183" s="181">
        <v>87750632</v>
      </c>
      <c r="D183" s="181">
        <v>2771</v>
      </c>
      <c r="E183" s="159" t="s">
        <v>213</v>
      </c>
      <c r="F183" s="159" t="s">
        <v>1667</v>
      </c>
      <c r="G183" s="159"/>
      <c r="H183" s="159"/>
      <c r="I183" s="159" t="s">
        <v>447</v>
      </c>
      <c r="J183" s="181">
        <v>87748491</v>
      </c>
      <c r="K183" s="181">
        <v>87748912</v>
      </c>
      <c r="L183" s="181">
        <v>422</v>
      </c>
      <c r="M183" s="159" t="s">
        <v>213</v>
      </c>
      <c r="N183" s="159" t="s">
        <v>192</v>
      </c>
      <c r="O183" s="159"/>
      <c r="P183" s="159"/>
      <c r="Q183" s="159"/>
      <c r="R183" s="159"/>
      <c r="S183" s="159"/>
      <c r="T183" s="159"/>
      <c r="U183" s="159"/>
      <c r="V183" s="159"/>
      <c r="W183" s="159"/>
      <c r="X183" s="159"/>
    </row>
    <row r="184" spans="1:24" ht="15.75" customHeight="1">
      <c r="A184" s="159" t="s">
        <v>447</v>
      </c>
      <c r="B184" s="181">
        <v>118107246</v>
      </c>
      <c r="C184" s="181">
        <v>118128409</v>
      </c>
      <c r="D184" s="181">
        <v>21164</v>
      </c>
      <c r="E184" s="159" t="s">
        <v>213</v>
      </c>
      <c r="F184" s="159" t="s">
        <v>1667</v>
      </c>
      <c r="G184" s="159"/>
      <c r="H184" s="159"/>
      <c r="I184" s="159" t="s">
        <v>447</v>
      </c>
      <c r="J184" s="181">
        <v>118112667</v>
      </c>
      <c r="K184" s="181">
        <v>118113407</v>
      </c>
      <c r="L184" s="181">
        <v>741</v>
      </c>
      <c r="M184" s="159" t="s">
        <v>213</v>
      </c>
      <c r="N184" s="159" t="s">
        <v>192</v>
      </c>
      <c r="O184" s="159"/>
      <c r="P184" s="159"/>
      <c r="Q184" s="159"/>
      <c r="R184" s="159"/>
      <c r="S184" s="159"/>
      <c r="T184" s="159"/>
      <c r="U184" s="159"/>
      <c r="V184" s="159"/>
      <c r="W184" s="159"/>
      <c r="X184" s="159"/>
    </row>
    <row r="185" spans="1:24" ht="15.75" customHeight="1">
      <c r="A185" s="159" t="s">
        <v>448</v>
      </c>
      <c r="B185" s="181">
        <v>60899335</v>
      </c>
      <c r="C185" s="181">
        <v>60901562</v>
      </c>
      <c r="D185" s="181">
        <v>2228</v>
      </c>
      <c r="E185" s="159" t="s">
        <v>243</v>
      </c>
      <c r="F185" s="159" t="s">
        <v>1667</v>
      </c>
      <c r="G185" s="159"/>
      <c r="H185" s="159"/>
      <c r="I185" s="159" t="s">
        <v>448</v>
      </c>
      <c r="J185" s="181">
        <v>60899335</v>
      </c>
      <c r="K185" s="181">
        <v>60900382</v>
      </c>
      <c r="L185" s="181">
        <v>1048</v>
      </c>
      <c r="M185" s="159" t="s">
        <v>243</v>
      </c>
      <c r="N185" s="159" t="s">
        <v>192</v>
      </c>
      <c r="O185" s="159"/>
      <c r="P185" s="159"/>
      <c r="Q185" s="159"/>
      <c r="R185" s="159"/>
      <c r="S185" s="159"/>
      <c r="T185" s="159"/>
      <c r="U185" s="159"/>
      <c r="V185" s="159"/>
      <c r="W185" s="159"/>
      <c r="X185" s="159"/>
    </row>
    <row r="186" spans="1:24" ht="15.75" customHeight="1">
      <c r="A186" s="159" t="s">
        <v>448</v>
      </c>
      <c r="B186" s="181">
        <v>14005924</v>
      </c>
      <c r="C186" s="181">
        <v>14012346</v>
      </c>
      <c r="D186" s="181">
        <v>6423</v>
      </c>
      <c r="E186" s="159" t="s">
        <v>213</v>
      </c>
      <c r="F186" s="159" t="s">
        <v>1667</v>
      </c>
      <c r="G186" s="159"/>
      <c r="H186" s="159"/>
      <c r="I186" s="159" t="s">
        <v>448</v>
      </c>
      <c r="J186" s="181">
        <v>14007682</v>
      </c>
      <c r="K186" s="181">
        <v>14011188</v>
      </c>
      <c r="L186" s="181">
        <v>3507</v>
      </c>
      <c r="M186" s="159" t="s">
        <v>213</v>
      </c>
      <c r="N186" s="159" t="s">
        <v>192</v>
      </c>
      <c r="O186" s="159"/>
      <c r="P186" s="159"/>
      <c r="Q186" s="159"/>
      <c r="R186" s="159"/>
      <c r="S186" s="159"/>
      <c r="T186" s="159"/>
      <c r="U186" s="159"/>
      <c r="V186" s="159"/>
      <c r="W186" s="159"/>
      <c r="X186" s="159"/>
    </row>
    <row r="187" spans="1:24" ht="15.75" customHeight="1">
      <c r="A187" s="159" t="s">
        <v>448</v>
      </c>
      <c r="B187" s="181">
        <v>110705823</v>
      </c>
      <c r="C187" s="181">
        <v>110710741</v>
      </c>
      <c r="D187" s="181">
        <v>4919</v>
      </c>
      <c r="E187" s="159" t="s">
        <v>213</v>
      </c>
      <c r="F187" s="159" t="s">
        <v>1667</v>
      </c>
      <c r="G187" s="159"/>
      <c r="H187" s="159"/>
      <c r="I187" s="159" t="s">
        <v>448</v>
      </c>
      <c r="J187" s="181">
        <v>110708348</v>
      </c>
      <c r="K187" s="181">
        <v>110708887</v>
      </c>
      <c r="L187" s="181">
        <v>540</v>
      </c>
      <c r="M187" s="159" t="s">
        <v>213</v>
      </c>
      <c r="N187" s="159" t="s">
        <v>192</v>
      </c>
      <c r="O187" s="159"/>
      <c r="P187" s="159"/>
      <c r="Q187" s="159"/>
      <c r="R187" s="159"/>
      <c r="S187" s="159"/>
      <c r="T187" s="159"/>
      <c r="U187" s="159"/>
      <c r="V187" s="159"/>
      <c r="W187" s="159"/>
      <c r="X187" s="159"/>
    </row>
    <row r="188" spans="1:24" ht="15.75" customHeight="1">
      <c r="A188" s="159" t="s">
        <v>449</v>
      </c>
      <c r="B188" s="181">
        <v>40153053</v>
      </c>
      <c r="C188" s="181">
        <v>40172949</v>
      </c>
      <c r="D188" s="181">
        <v>19897</v>
      </c>
      <c r="E188" s="159" t="s">
        <v>213</v>
      </c>
      <c r="F188" s="159" t="s">
        <v>1667</v>
      </c>
      <c r="G188" s="159"/>
      <c r="H188" s="159"/>
      <c r="I188" s="159" t="s">
        <v>449</v>
      </c>
      <c r="J188" s="181">
        <v>40171562</v>
      </c>
      <c r="K188" s="181">
        <v>40172332</v>
      </c>
      <c r="L188" s="181">
        <v>771</v>
      </c>
      <c r="M188" s="159" t="s">
        <v>213</v>
      </c>
      <c r="N188" s="159" t="s">
        <v>192</v>
      </c>
      <c r="O188" s="159"/>
      <c r="P188" s="159"/>
      <c r="Q188" s="159"/>
      <c r="R188" s="159"/>
      <c r="S188" s="159"/>
      <c r="T188" s="159"/>
      <c r="U188" s="159"/>
      <c r="V188" s="159"/>
      <c r="W188" s="159"/>
      <c r="X188" s="159"/>
    </row>
    <row r="189" spans="1:24" ht="15.75" customHeight="1">
      <c r="A189" s="159" t="s">
        <v>449</v>
      </c>
      <c r="B189" s="181">
        <v>6296360</v>
      </c>
      <c r="C189" s="181">
        <v>6303734</v>
      </c>
      <c r="D189" s="181">
        <v>7375</v>
      </c>
      <c r="E189" s="159" t="s">
        <v>243</v>
      </c>
      <c r="F189" s="159" t="s">
        <v>1667</v>
      </c>
      <c r="G189" s="159"/>
      <c r="H189" s="159"/>
      <c r="I189" s="159" t="s">
        <v>449</v>
      </c>
      <c r="J189" s="181">
        <v>6300319</v>
      </c>
      <c r="K189" s="181">
        <v>6302566</v>
      </c>
      <c r="L189" s="181">
        <v>2248</v>
      </c>
      <c r="M189" s="159" t="s">
        <v>243</v>
      </c>
      <c r="N189" s="159" t="s">
        <v>192</v>
      </c>
      <c r="O189" s="159"/>
      <c r="P189" s="159"/>
      <c r="Q189" s="159"/>
      <c r="R189" s="159"/>
      <c r="S189" s="159"/>
      <c r="T189" s="159"/>
      <c r="U189" s="159"/>
      <c r="V189" s="159"/>
      <c r="W189" s="159"/>
      <c r="X189" s="159"/>
    </row>
    <row r="190" spans="1:24" ht="15.75" customHeight="1">
      <c r="A190" s="159" t="s">
        <v>450</v>
      </c>
      <c r="B190" s="181">
        <v>114824045</v>
      </c>
      <c r="C190" s="181">
        <v>114835070</v>
      </c>
      <c r="D190" s="181">
        <v>11026</v>
      </c>
      <c r="E190" s="159" t="s">
        <v>213</v>
      </c>
      <c r="F190" s="159" t="s">
        <v>1667</v>
      </c>
      <c r="G190" s="159"/>
      <c r="H190" s="159"/>
      <c r="I190" s="159" t="s">
        <v>450</v>
      </c>
      <c r="J190" s="181">
        <v>114824144</v>
      </c>
      <c r="K190" s="181">
        <v>114824424</v>
      </c>
      <c r="L190" s="181">
        <v>281</v>
      </c>
      <c r="M190" s="159" t="s">
        <v>213</v>
      </c>
      <c r="N190" s="159" t="s">
        <v>192</v>
      </c>
      <c r="O190" s="159"/>
      <c r="P190" s="159"/>
      <c r="Q190" s="159"/>
      <c r="R190" s="159"/>
      <c r="S190" s="159"/>
      <c r="T190" s="159"/>
      <c r="U190" s="159"/>
      <c r="V190" s="159"/>
      <c r="W190" s="159"/>
      <c r="X190" s="159"/>
    </row>
    <row r="191" spans="1:24" ht="15.75" customHeight="1">
      <c r="A191" s="159" t="s">
        <v>451</v>
      </c>
      <c r="B191" s="181">
        <v>23903914</v>
      </c>
      <c r="C191" s="181">
        <v>23915560</v>
      </c>
      <c r="D191" s="181">
        <v>11647</v>
      </c>
      <c r="E191" s="159" t="s">
        <v>243</v>
      </c>
      <c r="F191" s="159" t="s">
        <v>1667</v>
      </c>
      <c r="G191" s="159"/>
      <c r="H191" s="159"/>
      <c r="I191" s="159" t="s">
        <v>451</v>
      </c>
      <c r="J191" s="181">
        <v>23905612</v>
      </c>
      <c r="K191" s="181">
        <v>23906221</v>
      </c>
      <c r="L191" s="181">
        <v>610</v>
      </c>
      <c r="M191" s="159" t="s">
        <v>243</v>
      </c>
      <c r="N191" s="159" t="s">
        <v>192</v>
      </c>
      <c r="O191" s="159"/>
      <c r="P191" s="159"/>
      <c r="Q191" s="159"/>
      <c r="R191" s="159"/>
      <c r="S191" s="159"/>
      <c r="T191" s="159"/>
      <c r="U191" s="159"/>
      <c r="V191" s="159"/>
      <c r="W191" s="159"/>
      <c r="X191" s="159"/>
    </row>
    <row r="192" spans="1:24" ht="15.75" customHeight="1">
      <c r="A192" s="159" t="s">
        <v>451</v>
      </c>
      <c r="B192" s="181">
        <v>103334513</v>
      </c>
      <c r="C192" s="181">
        <v>103345154</v>
      </c>
      <c r="D192" s="181">
        <v>10642</v>
      </c>
      <c r="E192" s="159" t="s">
        <v>213</v>
      </c>
      <c r="F192" s="159" t="s">
        <v>1667</v>
      </c>
      <c r="G192" s="159"/>
      <c r="H192" s="159"/>
      <c r="I192" s="159" t="s">
        <v>451</v>
      </c>
      <c r="J192" s="181">
        <v>103336573</v>
      </c>
      <c r="K192" s="181">
        <v>103337365</v>
      </c>
      <c r="L192" s="181">
        <v>793</v>
      </c>
      <c r="M192" s="159" t="s">
        <v>213</v>
      </c>
      <c r="N192" s="159" t="s">
        <v>192</v>
      </c>
      <c r="O192" s="159"/>
      <c r="P192" s="159"/>
      <c r="Q192" s="159"/>
      <c r="R192" s="159"/>
      <c r="S192" s="159"/>
      <c r="T192" s="159"/>
      <c r="U192" s="159"/>
      <c r="V192" s="159"/>
      <c r="W192" s="159"/>
      <c r="X192" s="159"/>
    </row>
    <row r="193" spans="1:24" ht="15.75" customHeight="1">
      <c r="A193" s="159" t="s">
        <v>452</v>
      </c>
      <c r="B193" s="181">
        <v>101562940</v>
      </c>
      <c r="C193" s="181">
        <v>101615563</v>
      </c>
      <c r="D193" s="181">
        <v>52624</v>
      </c>
      <c r="E193" s="159" t="s">
        <v>243</v>
      </c>
      <c r="F193" s="159" t="s">
        <v>1667</v>
      </c>
      <c r="G193" s="159"/>
      <c r="H193" s="159"/>
      <c r="I193" s="159" t="s">
        <v>452</v>
      </c>
      <c r="J193" s="181">
        <v>101614924</v>
      </c>
      <c r="K193" s="181">
        <v>101615441</v>
      </c>
      <c r="L193" s="181">
        <v>518</v>
      </c>
      <c r="M193" s="159" t="s">
        <v>243</v>
      </c>
      <c r="N193" s="159" t="s">
        <v>192</v>
      </c>
      <c r="O193" s="159"/>
      <c r="P193" s="159"/>
      <c r="Q193" s="159"/>
      <c r="R193" s="159"/>
      <c r="S193" s="159"/>
      <c r="T193" s="159"/>
      <c r="U193" s="159"/>
      <c r="V193" s="159"/>
      <c r="W193" s="159"/>
      <c r="X193" s="159"/>
    </row>
    <row r="194" spans="1:24" ht="15.75" customHeight="1">
      <c r="A194" s="159" t="s">
        <v>452</v>
      </c>
      <c r="B194" s="181">
        <v>34038147</v>
      </c>
      <c r="C194" s="181">
        <v>34041401</v>
      </c>
      <c r="D194" s="181">
        <v>3255</v>
      </c>
      <c r="E194" s="159" t="s">
        <v>213</v>
      </c>
      <c r="F194" s="159" t="s">
        <v>1667</v>
      </c>
      <c r="G194" s="159"/>
      <c r="H194" s="159"/>
      <c r="I194" s="159" t="s">
        <v>452</v>
      </c>
      <c r="J194" s="181">
        <v>34040592</v>
      </c>
      <c r="K194" s="181">
        <v>34041160</v>
      </c>
      <c r="L194" s="181">
        <v>569</v>
      </c>
      <c r="M194" s="159" t="s">
        <v>213</v>
      </c>
      <c r="N194" s="159" t="s">
        <v>192</v>
      </c>
      <c r="O194" s="159"/>
      <c r="P194" s="159"/>
      <c r="Q194" s="159"/>
      <c r="R194" s="159"/>
      <c r="S194" s="159"/>
      <c r="T194" s="159"/>
      <c r="U194" s="159"/>
      <c r="V194" s="159"/>
      <c r="W194" s="159"/>
      <c r="X194" s="159"/>
    </row>
    <row r="195" spans="1:24" ht="15.75" customHeight="1">
      <c r="A195" s="159" t="s">
        <v>452</v>
      </c>
      <c r="B195" s="181">
        <v>50039760</v>
      </c>
      <c r="C195" s="181">
        <v>50047635</v>
      </c>
      <c r="D195" s="181">
        <v>7876</v>
      </c>
      <c r="E195" s="159" t="s">
        <v>213</v>
      </c>
      <c r="F195" s="159" t="s">
        <v>1667</v>
      </c>
      <c r="G195" s="159"/>
      <c r="H195" s="159"/>
      <c r="I195" s="159" t="s">
        <v>452</v>
      </c>
      <c r="J195" s="181">
        <v>50041108</v>
      </c>
      <c r="K195" s="181">
        <v>50042496</v>
      </c>
      <c r="L195" s="181">
        <v>1389</v>
      </c>
      <c r="M195" s="159" t="s">
        <v>213</v>
      </c>
      <c r="N195" s="159" t="s">
        <v>192</v>
      </c>
      <c r="O195" s="159"/>
      <c r="P195" s="159"/>
      <c r="Q195" s="159"/>
      <c r="R195" s="159"/>
      <c r="S195" s="159"/>
      <c r="T195" s="159"/>
      <c r="U195" s="159"/>
      <c r="V195" s="159"/>
      <c r="W195" s="159"/>
      <c r="X195" s="159"/>
    </row>
    <row r="196" spans="1:24" ht="15.75" customHeight="1">
      <c r="A196" s="159" t="s">
        <v>452</v>
      </c>
      <c r="B196" s="181">
        <v>84164139</v>
      </c>
      <c r="C196" s="181">
        <v>84212723</v>
      </c>
      <c r="D196" s="181">
        <v>48585</v>
      </c>
      <c r="E196" s="159" t="s">
        <v>213</v>
      </c>
      <c r="F196" s="159" t="s">
        <v>1667</v>
      </c>
      <c r="G196" s="159"/>
      <c r="H196" s="159"/>
      <c r="I196" s="159" t="s">
        <v>452</v>
      </c>
      <c r="J196" s="181">
        <v>84169149</v>
      </c>
      <c r="K196" s="181">
        <v>84170625</v>
      </c>
      <c r="L196" s="181">
        <v>1477</v>
      </c>
      <c r="M196" s="159" t="s">
        <v>213</v>
      </c>
      <c r="N196" s="159" t="s">
        <v>192</v>
      </c>
      <c r="O196" s="159"/>
      <c r="P196" s="159"/>
      <c r="Q196" s="159"/>
      <c r="R196" s="159"/>
      <c r="S196" s="159"/>
      <c r="T196" s="159"/>
      <c r="U196" s="159"/>
      <c r="V196" s="159"/>
      <c r="W196" s="159"/>
      <c r="X196" s="159"/>
    </row>
    <row r="197" spans="1:24" ht="15.75" customHeight="1">
      <c r="A197" s="159" t="s">
        <v>453</v>
      </c>
      <c r="B197" s="181">
        <v>24812168</v>
      </c>
      <c r="C197" s="181">
        <v>24817220</v>
      </c>
      <c r="D197" s="181">
        <v>5053</v>
      </c>
      <c r="E197" s="159" t="s">
        <v>213</v>
      </c>
      <c r="F197" s="159" t="s">
        <v>1667</v>
      </c>
      <c r="G197" s="159"/>
      <c r="H197" s="159"/>
      <c r="I197" s="159" t="s">
        <v>453</v>
      </c>
      <c r="J197" s="181">
        <v>24816213</v>
      </c>
      <c r="K197" s="181">
        <v>24817220</v>
      </c>
      <c r="L197" s="181">
        <v>1008</v>
      </c>
      <c r="M197" s="159" t="s">
        <v>213</v>
      </c>
      <c r="N197" s="159" t="s">
        <v>192</v>
      </c>
      <c r="O197" s="159"/>
      <c r="P197" s="159"/>
      <c r="Q197" s="159"/>
      <c r="R197" s="159"/>
      <c r="S197" s="159"/>
      <c r="T197" s="159"/>
      <c r="U197" s="159"/>
      <c r="V197" s="159"/>
      <c r="W197" s="159"/>
      <c r="X197" s="159"/>
    </row>
    <row r="198" spans="1:24" ht="15.75" customHeight="1">
      <c r="A198" s="159" t="s">
        <v>454</v>
      </c>
      <c r="B198" s="181">
        <v>5472947</v>
      </c>
      <c r="C198" s="181">
        <v>5478804</v>
      </c>
      <c r="D198" s="181">
        <v>5858</v>
      </c>
      <c r="E198" s="159" t="s">
        <v>243</v>
      </c>
      <c r="F198" s="159" t="s">
        <v>1667</v>
      </c>
      <c r="G198" s="159"/>
      <c r="H198" s="159"/>
      <c r="I198" s="159" t="s">
        <v>454</v>
      </c>
      <c r="J198" s="181">
        <v>5476491</v>
      </c>
      <c r="K198" s="181">
        <v>5478804</v>
      </c>
      <c r="L198" s="181">
        <v>2314</v>
      </c>
      <c r="M198" s="159" t="s">
        <v>243</v>
      </c>
      <c r="N198" s="159" t="s">
        <v>192</v>
      </c>
      <c r="O198" s="159"/>
      <c r="P198" s="159"/>
      <c r="Q198" s="159"/>
      <c r="R198" s="159"/>
      <c r="S198" s="159"/>
      <c r="T198" s="159"/>
      <c r="U198" s="159"/>
      <c r="V198" s="159"/>
      <c r="W198" s="159"/>
      <c r="X198" s="159"/>
    </row>
    <row r="199" spans="1:24" ht="15.75" customHeight="1">
      <c r="A199" s="159" t="s">
        <v>454</v>
      </c>
      <c r="B199" s="181">
        <v>17302741</v>
      </c>
      <c r="C199" s="181">
        <v>17305002</v>
      </c>
      <c r="D199" s="181">
        <v>2262</v>
      </c>
      <c r="E199" s="159" t="s">
        <v>213</v>
      </c>
      <c r="F199" s="159" t="s">
        <v>1667</v>
      </c>
      <c r="G199" s="159"/>
      <c r="H199" s="159"/>
      <c r="I199" s="159" t="s">
        <v>454</v>
      </c>
      <c r="J199" s="181">
        <v>17303688</v>
      </c>
      <c r="K199" s="181">
        <v>17304699</v>
      </c>
      <c r="L199" s="181">
        <v>1012</v>
      </c>
      <c r="M199" s="159" t="s">
        <v>213</v>
      </c>
      <c r="N199" s="159" t="s">
        <v>192</v>
      </c>
      <c r="O199" s="159"/>
      <c r="P199" s="159"/>
      <c r="Q199" s="159"/>
      <c r="R199" s="159"/>
      <c r="S199" s="159"/>
      <c r="T199" s="159"/>
      <c r="U199" s="159"/>
      <c r="V199" s="159"/>
      <c r="W199" s="159"/>
      <c r="X199" s="159"/>
    </row>
    <row r="200" spans="1:24" ht="15.75" customHeight="1">
      <c r="A200" s="159" t="s">
        <v>454</v>
      </c>
      <c r="B200" s="181">
        <v>55010464</v>
      </c>
      <c r="C200" s="181">
        <v>55013058</v>
      </c>
      <c r="D200" s="181">
        <v>2595</v>
      </c>
      <c r="E200" s="159" t="s">
        <v>213</v>
      </c>
      <c r="F200" s="159" t="s">
        <v>1667</v>
      </c>
      <c r="G200" s="159"/>
      <c r="H200" s="159"/>
      <c r="I200" s="159" t="s">
        <v>454</v>
      </c>
      <c r="J200" s="181">
        <v>55011606</v>
      </c>
      <c r="K200" s="181">
        <v>55012636</v>
      </c>
      <c r="L200" s="181">
        <v>1031</v>
      </c>
      <c r="M200" s="159" t="s">
        <v>213</v>
      </c>
      <c r="N200" s="159" t="s">
        <v>192</v>
      </c>
      <c r="O200" s="159"/>
      <c r="P200" s="159"/>
      <c r="Q200" s="159"/>
      <c r="R200" s="159"/>
      <c r="S200" s="159"/>
      <c r="T200" s="159"/>
      <c r="U200" s="159"/>
      <c r="V200" s="159"/>
      <c r="W200" s="159"/>
      <c r="X200" s="159"/>
    </row>
    <row r="201" spans="1:24" ht="15.75" customHeight="1">
      <c r="A201" s="159" t="s">
        <v>454</v>
      </c>
      <c r="B201" s="181">
        <v>85981710</v>
      </c>
      <c r="C201" s="181">
        <v>85984548</v>
      </c>
      <c r="D201" s="181">
        <v>2839</v>
      </c>
      <c r="E201" s="159" t="s">
        <v>213</v>
      </c>
      <c r="F201" s="159" t="s">
        <v>1667</v>
      </c>
      <c r="G201" s="159"/>
      <c r="H201" s="159"/>
      <c r="I201" s="159" t="s">
        <v>454</v>
      </c>
      <c r="J201" s="181">
        <v>85982024</v>
      </c>
      <c r="K201" s="181">
        <v>85982491</v>
      </c>
      <c r="L201" s="181">
        <v>468</v>
      </c>
      <c r="M201" s="159" t="s">
        <v>213</v>
      </c>
      <c r="N201" s="159" t="s">
        <v>192</v>
      </c>
      <c r="O201" s="159"/>
      <c r="P201" s="159"/>
      <c r="Q201" s="159"/>
      <c r="R201" s="159"/>
      <c r="S201" s="159"/>
      <c r="T201" s="159"/>
      <c r="U201" s="159"/>
      <c r="V201" s="159"/>
      <c r="W201" s="159"/>
      <c r="X201" s="159"/>
    </row>
    <row r="202" spans="1:24" ht="15.75" customHeight="1">
      <c r="A202" s="159" t="s">
        <v>455</v>
      </c>
      <c r="B202" s="181">
        <v>5820200</v>
      </c>
      <c r="C202" s="181">
        <v>5821793</v>
      </c>
      <c r="D202" s="181">
        <v>1594</v>
      </c>
      <c r="E202" s="159" t="s">
        <v>243</v>
      </c>
      <c r="F202" s="159" t="s">
        <v>1667</v>
      </c>
      <c r="G202" s="159"/>
      <c r="H202" s="159"/>
      <c r="I202" s="159" t="s">
        <v>455</v>
      </c>
      <c r="J202" s="181">
        <v>5820200</v>
      </c>
      <c r="K202" s="181">
        <v>5821793</v>
      </c>
      <c r="L202" s="181">
        <v>1594</v>
      </c>
      <c r="M202" s="159" t="s">
        <v>243</v>
      </c>
      <c r="N202" s="159" t="s">
        <v>192</v>
      </c>
      <c r="O202" s="159"/>
      <c r="P202" s="159"/>
      <c r="Q202" s="159"/>
      <c r="R202" s="159"/>
      <c r="S202" s="159"/>
      <c r="T202" s="159"/>
      <c r="U202" s="159"/>
      <c r="V202" s="159"/>
      <c r="W202" s="159"/>
      <c r="X202" s="159"/>
    </row>
    <row r="203" spans="1:24" ht="15.75" customHeight="1">
      <c r="A203" s="159" t="s">
        <v>456</v>
      </c>
      <c r="B203" s="181">
        <v>5733655</v>
      </c>
      <c r="C203" s="181">
        <v>5736976</v>
      </c>
      <c r="D203" s="181">
        <v>3322</v>
      </c>
      <c r="E203" s="159" t="s">
        <v>243</v>
      </c>
      <c r="F203" s="159" t="s">
        <v>1667</v>
      </c>
      <c r="G203" s="159"/>
      <c r="H203" s="159"/>
      <c r="I203" s="159" t="s">
        <v>456</v>
      </c>
      <c r="J203" s="181">
        <v>5734335</v>
      </c>
      <c r="K203" s="181">
        <v>5735188</v>
      </c>
      <c r="L203" s="181">
        <v>854</v>
      </c>
      <c r="M203" s="159" t="s">
        <v>243</v>
      </c>
      <c r="N203" s="159" t="s">
        <v>192</v>
      </c>
      <c r="O203" s="159"/>
      <c r="P203" s="159"/>
      <c r="Q203" s="159"/>
      <c r="R203" s="159"/>
      <c r="S203" s="159"/>
      <c r="T203" s="159"/>
      <c r="U203" s="159"/>
      <c r="V203" s="159"/>
      <c r="W203" s="159"/>
      <c r="X203" s="159"/>
    </row>
    <row r="204" spans="1:24" ht="15.75" customHeight="1">
      <c r="A204" s="159" t="s">
        <v>457</v>
      </c>
      <c r="B204" s="181">
        <v>4228541</v>
      </c>
      <c r="C204" s="181">
        <v>4228751</v>
      </c>
      <c r="D204" s="181">
        <v>211</v>
      </c>
      <c r="E204" s="159" t="s">
        <v>243</v>
      </c>
      <c r="F204" s="159" t="s">
        <v>1667</v>
      </c>
      <c r="G204" s="159"/>
      <c r="H204" s="159"/>
      <c r="I204" s="159" t="s">
        <v>457</v>
      </c>
      <c r="J204" s="181">
        <v>4229916</v>
      </c>
      <c r="K204" s="181">
        <v>4232097</v>
      </c>
      <c r="L204" s="181">
        <v>2182</v>
      </c>
      <c r="M204" s="159" t="s">
        <v>243</v>
      </c>
      <c r="N204" s="159" t="s">
        <v>192</v>
      </c>
      <c r="O204" s="159"/>
      <c r="P204" s="159"/>
      <c r="Q204" s="159"/>
      <c r="R204" s="159"/>
      <c r="S204" s="159"/>
      <c r="T204" s="159"/>
      <c r="U204" s="159"/>
      <c r="V204" s="159"/>
      <c r="W204" s="159"/>
      <c r="X204" s="159"/>
    </row>
    <row r="205" spans="1:24" ht="15.75" customHeight="1">
      <c r="A205" s="159" t="s">
        <v>458</v>
      </c>
      <c r="B205" s="181">
        <v>5847827</v>
      </c>
      <c r="C205" s="181">
        <v>5850747</v>
      </c>
      <c r="D205" s="181">
        <v>2921</v>
      </c>
      <c r="E205" s="159" t="s">
        <v>243</v>
      </c>
      <c r="F205" s="159" t="s">
        <v>1667</v>
      </c>
      <c r="G205" s="159"/>
      <c r="H205" s="159"/>
      <c r="I205" s="159" t="s">
        <v>458</v>
      </c>
      <c r="J205" s="181">
        <v>5848000</v>
      </c>
      <c r="K205" s="181">
        <v>5850580</v>
      </c>
      <c r="L205" s="181">
        <v>2581</v>
      </c>
      <c r="M205" s="159" t="s">
        <v>243</v>
      </c>
      <c r="N205" s="159" t="s">
        <v>192</v>
      </c>
      <c r="O205" s="159"/>
      <c r="P205" s="159"/>
      <c r="Q205" s="159"/>
      <c r="R205" s="159"/>
      <c r="S205" s="159"/>
      <c r="T205" s="159"/>
      <c r="U205" s="159"/>
      <c r="V205" s="159"/>
      <c r="W205" s="159"/>
      <c r="X205" s="159"/>
    </row>
    <row r="206" spans="1:24" ht="15.75" customHeight="1">
      <c r="A206" s="159" t="s">
        <v>459</v>
      </c>
      <c r="B206" s="181">
        <v>39885605</v>
      </c>
      <c r="C206" s="181">
        <v>39888438</v>
      </c>
      <c r="D206" s="181">
        <v>2834</v>
      </c>
      <c r="E206" s="159" t="s">
        <v>213</v>
      </c>
      <c r="F206" s="159" t="s">
        <v>1667</v>
      </c>
      <c r="G206" s="159"/>
      <c r="H206" s="159"/>
      <c r="I206" s="159" t="s">
        <v>459</v>
      </c>
      <c r="J206" s="181">
        <v>39887215</v>
      </c>
      <c r="K206" s="181">
        <v>39887677</v>
      </c>
      <c r="L206" s="181">
        <v>463</v>
      </c>
      <c r="M206" s="159" t="s">
        <v>213</v>
      </c>
      <c r="N206" s="159" t="s">
        <v>192</v>
      </c>
      <c r="O206" s="159"/>
      <c r="P206" s="159"/>
      <c r="Q206" s="159"/>
      <c r="R206" s="159"/>
      <c r="S206" s="159"/>
      <c r="T206" s="159"/>
      <c r="U206" s="159"/>
      <c r="V206" s="159"/>
      <c r="W206" s="159"/>
      <c r="X206" s="159"/>
    </row>
    <row r="207" spans="1:24" ht="15.75" customHeight="1">
      <c r="A207" s="159" t="s">
        <v>460</v>
      </c>
      <c r="B207" s="181">
        <v>27033313</v>
      </c>
      <c r="C207" s="181">
        <v>27042234</v>
      </c>
      <c r="D207" s="181">
        <v>8922</v>
      </c>
      <c r="E207" s="159" t="s">
        <v>213</v>
      </c>
      <c r="F207" s="159" t="s">
        <v>1667</v>
      </c>
      <c r="G207" s="159"/>
      <c r="H207" s="159"/>
      <c r="I207" s="159" t="s">
        <v>460</v>
      </c>
      <c r="J207" s="181">
        <v>27040737</v>
      </c>
      <c r="K207" s="181">
        <v>27041009</v>
      </c>
      <c r="L207" s="181">
        <v>273</v>
      </c>
      <c r="M207" s="159" t="s">
        <v>213</v>
      </c>
      <c r="N207" s="159" t="s">
        <v>192</v>
      </c>
      <c r="O207" s="159"/>
      <c r="P207" s="159"/>
      <c r="Q207" s="159"/>
      <c r="R207" s="159"/>
      <c r="S207" s="159"/>
      <c r="T207" s="159"/>
      <c r="U207" s="159"/>
      <c r="V207" s="159"/>
      <c r="W207" s="159"/>
      <c r="X207" s="159"/>
    </row>
    <row r="208" spans="1:24" ht="15.75" customHeight="1">
      <c r="A208" s="159" t="s">
        <v>460</v>
      </c>
      <c r="B208" s="181">
        <v>43419988</v>
      </c>
      <c r="C208" s="181">
        <v>43429612</v>
      </c>
      <c r="D208" s="181">
        <v>9625</v>
      </c>
      <c r="E208" s="159" t="s">
        <v>213</v>
      </c>
      <c r="F208" s="159" t="s">
        <v>1667</v>
      </c>
      <c r="G208" s="159"/>
      <c r="H208" s="159"/>
      <c r="I208" s="159" t="s">
        <v>460</v>
      </c>
      <c r="J208" s="181">
        <v>43427690</v>
      </c>
      <c r="K208" s="181">
        <v>43428565</v>
      </c>
      <c r="L208" s="181">
        <v>876</v>
      </c>
      <c r="M208" s="159" t="s">
        <v>213</v>
      </c>
      <c r="N208" s="159" t="s">
        <v>192</v>
      </c>
      <c r="O208" s="159"/>
      <c r="P208" s="159"/>
      <c r="Q208" s="159"/>
      <c r="R208" s="159"/>
      <c r="S208" s="159"/>
      <c r="T208" s="159"/>
      <c r="U208" s="159"/>
      <c r="V208" s="159"/>
      <c r="W208" s="159"/>
      <c r="X208" s="159"/>
    </row>
    <row r="209" spans="1:24" ht="15.75" customHeight="1">
      <c r="A209" s="159" t="s">
        <v>438</v>
      </c>
      <c r="B209" s="181">
        <v>107484519</v>
      </c>
      <c r="C209" s="181">
        <v>107494735</v>
      </c>
      <c r="D209" s="181">
        <v>10217</v>
      </c>
      <c r="E209" s="159" t="s">
        <v>213</v>
      </c>
      <c r="F209" s="159" t="s">
        <v>1667</v>
      </c>
      <c r="G209" s="159"/>
      <c r="H209" s="159"/>
      <c r="I209" s="159" t="s">
        <v>438</v>
      </c>
      <c r="J209" s="181">
        <v>107484519</v>
      </c>
      <c r="K209" s="181">
        <v>107494735</v>
      </c>
      <c r="L209" s="181">
        <v>10217</v>
      </c>
      <c r="M209" s="159" t="s">
        <v>213</v>
      </c>
      <c r="N209" s="159" t="s">
        <v>1667</v>
      </c>
      <c r="O209" s="159"/>
      <c r="P209" s="159"/>
      <c r="Q209" s="159"/>
      <c r="R209" s="159"/>
      <c r="S209" s="159"/>
      <c r="T209" s="159"/>
      <c r="U209" s="159"/>
      <c r="V209" s="159"/>
      <c r="W209" s="159"/>
      <c r="X209" s="159"/>
    </row>
    <row r="210" spans="1:24" ht="15.75" customHeight="1">
      <c r="A210" s="159" t="s">
        <v>438</v>
      </c>
      <c r="B210" s="181">
        <v>154798309</v>
      </c>
      <c r="C210" s="181">
        <v>154831169</v>
      </c>
      <c r="D210" s="181">
        <v>32861</v>
      </c>
      <c r="E210" s="159" t="s">
        <v>213</v>
      </c>
      <c r="F210" s="159" t="s">
        <v>1667</v>
      </c>
      <c r="G210" s="159"/>
      <c r="H210" s="159"/>
      <c r="I210" s="159" t="s">
        <v>438</v>
      </c>
      <c r="J210" s="181">
        <v>154798309</v>
      </c>
      <c r="K210" s="181">
        <v>154831169</v>
      </c>
      <c r="L210" s="181">
        <v>32861</v>
      </c>
      <c r="M210" s="159" t="s">
        <v>213</v>
      </c>
      <c r="N210" s="159" t="s">
        <v>1667</v>
      </c>
      <c r="O210" s="159"/>
      <c r="P210" s="159"/>
      <c r="Q210" s="159"/>
      <c r="R210" s="159"/>
      <c r="S210" s="159"/>
      <c r="T210" s="159"/>
      <c r="U210" s="159"/>
      <c r="V210" s="159"/>
      <c r="W210" s="159"/>
      <c r="X210" s="159"/>
    </row>
    <row r="211" spans="1:24" ht="15.75" customHeight="1">
      <c r="A211" s="159" t="s">
        <v>438</v>
      </c>
      <c r="B211" s="181">
        <v>98952497</v>
      </c>
      <c r="C211" s="181">
        <v>98961060</v>
      </c>
      <c r="D211" s="181">
        <v>8564</v>
      </c>
      <c r="E211" s="159" t="s">
        <v>243</v>
      </c>
      <c r="F211" s="159" t="s">
        <v>1667</v>
      </c>
      <c r="G211" s="159"/>
      <c r="H211" s="159"/>
      <c r="I211" s="159" t="s">
        <v>438</v>
      </c>
      <c r="J211" s="181">
        <v>98952497</v>
      </c>
      <c r="K211" s="181">
        <v>98961060</v>
      </c>
      <c r="L211" s="181">
        <v>8564</v>
      </c>
      <c r="M211" s="159" t="s">
        <v>243</v>
      </c>
      <c r="N211" s="159" t="s">
        <v>1667</v>
      </c>
      <c r="O211" s="159"/>
      <c r="P211" s="159"/>
      <c r="Q211" s="159"/>
      <c r="R211" s="159"/>
      <c r="S211" s="159"/>
      <c r="T211" s="159"/>
      <c r="U211" s="159"/>
      <c r="V211" s="159"/>
      <c r="W211" s="159"/>
      <c r="X211" s="159"/>
    </row>
    <row r="212" spans="1:24" ht="15.75" customHeight="1">
      <c r="A212" s="159" t="s">
        <v>441</v>
      </c>
      <c r="B212" s="181">
        <v>109015333</v>
      </c>
      <c r="C212" s="181">
        <v>109031585</v>
      </c>
      <c r="D212" s="181">
        <v>16253</v>
      </c>
      <c r="E212" s="159" t="s">
        <v>213</v>
      </c>
      <c r="F212" s="159" t="s">
        <v>1667</v>
      </c>
      <c r="G212" s="159"/>
      <c r="H212" s="159"/>
      <c r="I212" s="159" t="s">
        <v>441</v>
      </c>
      <c r="J212" s="181">
        <v>109015333</v>
      </c>
      <c r="K212" s="181">
        <v>109031585</v>
      </c>
      <c r="L212" s="181">
        <v>16253</v>
      </c>
      <c r="M212" s="159" t="s">
        <v>213</v>
      </c>
      <c r="N212" s="159" t="s">
        <v>1667</v>
      </c>
      <c r="O212" s="159"/>
      <c r="P212" s="159"/>
      <c r="Q212" s="159"/>
      <c r="R212" s="159"/>
      <c r="S212" s="159"/>
      <c r="T212" s="159"/>
      <c r="U212" s="159"/>
      <c r="V212" s="159"/>
      <c r="W212" s="159"/>
      <c r="X212" s="159"/>
    </row>
    <row r="213" spans="1:24" ht="15.75" customHeight="1">
      <c r="A213" s="159" t="s">
        <v>442</v>
      </c>
      <c r="B213" s="181">
        <v>108885318</v>
      </c>
      <c r="C213" s="181">
        <v>108918724</v>
      </c>
      <c r="D213" s="181">
        <v>33407</v>
      </c>
      <c r="E213" s="159" t="s">
        <v>213</v>
      </c>
      <c r="F213" s="159" t="s">
        <v>1667</v>
      </c>
      <c r="G213" s="159"/>
      <c r="H213" s="159"/>
      <c r="I213" s="159" t="s">
        <v>442</v>
      </c>
      <c r="J213" s="181">
        <v>108885318</v>
      </c>
      <c r="K213" s="181">
        <v>108918724</v>
      </c>
      <c r="L213" s="181">
        <v>33407</v>
      </c>
      <c r="M213" s="159" t="s">
        <v>213</v>
      </c>
      <c r="N213" s="159" t="s">
        <v>1667</v>
      </c>
      <c r="O213" s="159"/>
      <c r="P213" s="159"/>
      <c r="Q213" s="159"/>
      <c r="R213" s="159"/>
      <c r="S213" s="159"/>
      <c r="T213" s="159"/>
      <c r="U213" s="159"/>
      <c r="V213" s="159"/>
      <c r="W213" s="159"/>
      <c r="X213" s="159"/>
    </row>
    <row r="214" spans="1:24" ht="15.75" customHeight="1">
      <c r="A214" s="159" t="s">
        <v>347</v>
      </c>
      <c r="B214" s="181">
        <v>100806303</v>
      </c>
      <c r="C214" s="181">
        <v>100960652</v>
      </c>
      <c r="D214" s="181">
        <v>154350</v>
      </c>
      <c r="E214" s="159" t="s">
        <v>243</v>
      </c>
      <c r="F214" s="159" t="s">
        <v>1667</v>
      </c>
      <c r="G214" s="159"/>
      <c r="H214" s="159"/>
      <c r="I214" s="159" t="s">
        <v>347</v>
      </c>
      <c r="J214" s="181">
        <v>100806303</v>
      </c>
      <c r="K214" s="181">
        <v>100960652</v>
      </c>
      <c r="L214" s="181">
        <v>154350</v>
      </c>
      <c r="M214" s="159" t="s">
        <v>243</v>
      </c>
      <c r="N214" s="159" t="s">
        <v>1667</v>
      </c>
      <c r="O214" s="159"/>
      <c r="P214" s="159"/>
      <c r="Q214" s="159"/>
      <c r="R214" s="159"/>
      <c r="S214" s="159"/>
      <c r="T214" s="159"/>
      <c r="U214" s="159"/>
      <c r="V214" s="159"/>
      <c r="W214" s="159"/>
      <c r="X214" s="159"/>
    </row>
    <row r="215" spans="1:24" ht="15.75" customHeight="1">
      <c r="A215" s="159" t="s">
        <v>444</v>
      </c>
      <c r="B215" s="181">
        <v>44182177</v>
      </c>
      <c r="C215" s="181">
        <v>44182269</v>
      </c>
      <c r="D215" s="181">
        <v>93</v>
      </c>
      <c r="E215" s="159" t="s">
        <v>213</v>
      </c>
      <c r="F215" s="159" t="s">
        <v>1667</v>
      </c>
      <c r="G215" s="159"/>
      <c r="H215" s="159"/>
      <c r="I215" s="159" t="s">
        <v>444</v>
      </c>
      <c r="J215" s="181">
        <v>44182177</v>
      </c>
      <c r="K215" s="181">
        <v>44182269</v>
      </c>
      <c r="L215" s="181">
        <v>93</v>
      </c>
      <c r="M215" s="159" t="s">
        <v>213</v>
      </c>
      <c r="N215" s="159" t="s">
        <v>1667</v>
      </c>
      <c r="O215" s="159"/>
      <c r="P215" s="159"/>
      <c r="Q215" s="159"/>
      <c r="R215" s="159"/>
      <c r="S215" s="159"/>
      <c r="T215" s="159"/>
      <c r="U215" s="159"/>
      <c r="V215" s="159"/>
      <c r="W215" s="159"/>
      <c r="X215" s="159"/>
    </row>
    <row r="216" spans="1:24" ht="15.75" customHeight="1">
      <c r="A216" s="159" t="s">
        <v>448</v>
      </c>
      <c r="B216" s="181">
        <v>64072700</v>
      </c>
      <c r="C216" s="181">
        <v>64085195</v>
      </c>
      <c r="D216" s="181">
        <v>12496</v>
      </c>
      <c r="E216" s="159" t="s">
        <v>213</v>
      </c>
      <c r="F216" s="159" t="s">
        <v>1667</v>
      </c>
      <c r="G216" s="159"/>
      <c r="H216" s="159"/>
      <c r="I216" s="159" t="s">
        <v>448</v>
      </c>
      <c r="J216" s="181">
        <v>64072700</v>
      </c>
      <c r="K216" s="181">
        <v>64085195</v>
      </c>
      <c r="L216" s="181">
        <v>12496</v>
      </c>
      <c r="M216" s="159" t="s">
        <v>213</v>
      </c>
      <c r="N216" s="159" t="s">
        <v>1667</v>
      </c>
      <c r="O216" s="159"/>
      <c r="P216" s="159"/>
      <c r="Q216" s="159"/>
      <c r="R216" s="159"/>
      <c r="S216" s="159"/>
      <c r="T216" s="159"/>
      <c r="U216" s="159"/>
      <c r="V216" s="159"/>
      <c r="W216" s="159"/>
      <c r="X216" s="159"/>
    </row>
    <row r="217" spans="1:24" ht="15.75" customHeight="1">
      <c r="A217" s="159" t="s">
        <v>448</v>
      </c>
      <c r="B217" s="181">
        <v>88211890</v>
      </c>
      <c r="C217" s="181">
        <v>88254464</v>
      </c>
      <c r="D217" s="181">
        <v>42575</v>
      </c>
      <c r="E217" s="159" t="s">
        <v>213</v>
      </c>
      <c r="F217" s="159" t="s">
        <v>1667</v>
      </c>
      <c r="G217" s="159"/>
      <c r="H217" s="159"/>
      <c r="I217" s="159" t="s">
        <v>448</v>
      </c>
      <c r="J217" s="181">
        <v>88211890</v>
      </c>
      <c r="K217" s="181">
        <v>88254464</v>
      </c>
      <c r="L217" s="181">
        <v>42575</v>
      </c>
      <c r="M217" s="159" t="s">
        <v>213</v>
      </c>
      <c r="N217" s="159" t="s">
        <v>1667</v>
      </c>
      <c r="O217" s="159"/>
      <c r="P217" s="159"/>
      <c r="Q217" s="159"/>
      <c r="R217" s="159"/>
      <c r="S217" s="159"/>
      <c r="T217" s="159"/>
      <c r="U217" s="159"/>
      <c r="V217" s="159"/>
      <c r="W217" s="159"/>
      <c r="X217" s="159"/>
    </row>
    <row r="218" spans="1:24" ht="15.75" customHeight="1">
      <c r="A218" s="159" t="s">
        <v>450</v>
      </c>
      <c r="B218" s="181">
        <v>49025457</v>
      </c>
      <c r="C218" s="181">
        <v>49087516</v>
      </c>
      <c r="D218" s="181">
        <v>62060</v>
      </c>
      <c r="E218" s="159" t="s">
        <v>213</v>
      </c>
      <c r="F218" s="159" t="s">
        <v>1667</v>
      </c>
      <c r="G218" s="159"/>
      <c r="H218" s="159"/>
      <c r="I218" s="159" t="s">
        <v>450</v>
      </c>
      <c r="J218" s="181">
        <v>49025457</v>
      </c>
      <c r="K218" s="181">
        <v>49087516</v>
      </c>
      <c r="L218" s="181">
        <v>62060</v>
      </c>
      <c r="M218" s="159" t="s">
        <v>213</v>
      </c>
      <c r="N218" s="159" t="s">
        <v>1667</v>
      </c>
      <c r="O218" s="159"/>
      <c r="P218" s="159"/>
      <c r="Q218" s="159"/>
      <c r="R218" s="159"/>
      <c r="S218" s="159"/>
      <c r="T218" s="159"/>
      <c r="U218" s="159"/>
      <c r="V218" s="159"/>
      <c r="W218" s="159"/>
      <c r="X218" s="159"/>
    </row>
    <row r="219" spans="1:24" ht="15.75" customHeight="1">
      <c r="A219" s="159" t="s">
        <v>451</v>
      </c>
      <c r="B219" s="181">
        <v>16002917</v>
      </c>
      <c r="C219" s="181">
        <v>16006422</v>
      </c>
      <c r="D219" s="181">
        <v>3506</v>
      </c>
      <c r="E219" s="159" t="s">
        <v>243</v>
      </c>
      <c r="F219" s="159" t="s">
        <v>1667</v>
      </c>
      <c r="G219" s="159"/>
      <c r="H219" s="159"/>
      <c r="I219" s="159" t="s">
        <v>451</v>
      </c>
      <c r="J219" s="181">
        <v>16002917</v>
      </c>
      <c r="K219" s="181">
        <v>16006422</v>
      </c>
      <c r="L219" s="181">
        <v>3506</v>
      </c>
      <c r="M219" s="159" t="s">
        <v>243</v>
      </c>
      <c r="N219" s="159" t="s">
        <v>1667</v>
      </c>
      <c r="O219" s="159"/>
      <c r="P219" s="159"/>
      <c r="Q219" s="159"/>
      <c r="R219" s="159"/>
      <c r="S219" s="159"/>
      <c r="T219" s="159"/>
      <c r="U219" s="159"/>
      <c r="V219" s="159"/>
      <c r="W219" s="159"/>
      <c r="X219" s="159"/>
    </row>
    <row r="220" spans="1:24" ht="15.75" customHeight="1">
      <c r="A220" s="159" t="s">
        <v>451</v>
      </c>
      <c r="B220" s="181">
        <v>27662838</v>
      </c>
      <c r="C220" s="181">
        <v>27675951</v>
      </c>
      <c r="D220" s="181">
        <v>13114</v>
      </c>
      <c r="E220" s="159" t="s">
        <v>213</v>
      </c>
      <c r="F220" s="159" t="s">
        <v>1667</v>
      </c>
      <c r="G220" s="159"/>
      <c r="H220" s="159"/>
      <c r="I220" s="159" t="s">
        <v>451</v>
      </c>
      <c r="J220" s="181">
        <v>27662838</v>
      </c>
      <c r="K220" s="181">
        <v>27675951</v>
      </c>
      <c r="L220" s="181">
        <v>13114</v>
      </c>
      <c r="M220" s="159" t="s">
        <v>213</v>
      </c>
      <c r="N220" s="159" t="s">
        <v>1667</v>
      </c>
      <c r="O220" s="159"/>
      <c r="P220" s="159"/>
      <c r="Q220" s="159"/>
      <c r="R220" s="159"/>
      <c r="S220" s="159"/>
      <c r="T220" s="159"/>
      <c r="U220" s="159"/>
      <c r="V220" s="159"/>
      <c r="W220" s="159"/>
      <c r="X220" s="159"/>
    </row>
    <row r="221" spans="1:24" ht="15.75" customHeight="1">
      <c r="A221" s="159" t="s">
        <v>453</v>
      </c>
      <c r="B221" s="181">
        <v>96140619</v>
      </c>
      <c r="C221" s="181">
        <v>96140626</v>
      </c>
      <c r="D221" s="181">
        <v>8</v>
      </c>
      <c r="E221" s="159" t="s">
        <v>213</v>
      </c>
      <c r="F221" s="159" t="s">
        <v>1667</v>
      </c>
      <c r="G221" s="159"/>
      <c r="H221" s="159"/>
      <c r="I221" s="159" t="s">
        <v>453</v>
      </c>
      <c r="J221" s="181">
        <v>96140619</v>
      </c>
      <c r="K221" s="181">
        <v>96140626</v>
      </c>
      <c r="L221" s="181">
        <v>8</v>
      </c>
      <c r="M221" s="159" t="s">
        <v>213</v>
      </c>
      <c r="N221" s="159" t="s">
        <v>1667</v>
      </c>
      <c r="O221" s="159"/>
      <c r="P221" s="159"/>
      <c r="Q221" s="159"/>
      <c r="R221" s="159"/>
      <c r="S221" s="159"/>
      <c r="T221" s="159"/>
      <c r="U221" s="159"/>
      <c r="V221" s="159"/>
      <c r="W221" s="159"/>
      <c r="X221" s="159"/>
    </row>
    <row r="222" spans="1:24" ht="15.75" customHeight="1">
      <c r="A222" s="159" t="s">
        <v>454</v>
      </c>
      <c r="B222" s="181">
        <v>55788494</v>
      </c>
      <c r="C222" s="181">
        <v>55912446</v>
      </c>
      <c r="D222" s="181">
        <v>123953</v>
      </c>
      <c r="E222" s="159" t="s">
        <v>243</v>
      </c>
      <c r="F222" s="159" t="s">
        <v>1667</v>
      </c>
      <c r="G222" s="159"/>
      <c r="H222" s="159"/>
      <c r="I222" s="159" t="s">
        <v>454</v>
      </c>
      <c r="J222" s="181">
        <v>55788494</v>
      </c>
      <c r="K222" s="181">
        <v>55912446</v>
      </c>
      <c r="L222" s="181">
        <v>123953</v>
      </c>
      <c r="M222" s="159" t="s">
        <v>243</v>
      </c>
      <c r="N222" s="159" t="s">
        <v>1667</v>
      </c>
      <c r="O222" s="159"/>
      <c r="P222" s="159"/>
      <c r="Q222" s="159"/>
      <c r="R222" s="159"/>
      <c r="S222" s="159"/>
      <c r="T222" s="159"/>
      <c r="U222" s="159"/>
      <c r="V222" s="159"/>
      <c r="W222" s="159"/>
      <c r="X222" s="159"/>
    </row>
    <row r="223" spans="1:24" ht="15.75" customHeight="1">
      <c r="A223" s="159" t="s">
        <v>457</v>
      </c>
      <c r="B223" s="181">
        <v>35855656</v>
      </c>
      <c r="C223" s="181">
        <v>35866693</v>
      </c>
      <c r="D223" s="181">
        <v>11038</v>
      </c>
      <c r="E223" s="159" t="s">
        <v>213</v>
      </c>
      <c r="F223" s="159" t="s">
        <v>1667</v>
      </c>
      <c r="G223" s="159"/>
      <c r="H223" s="159"/>
      <c r="I223" s="159" t="s">
        <v>457</v>
      </c>
      <c r="J223" s="181">
        <v>35855656</v>
      </c>
      <c r="K223" s="181">
        <v>35866693</v>
      </c>
      <c r="L223" s="181">
        <v>11038</v>
      </c>
      <c r="M223" s="159" t="s">
        <v>213</v>
      </c>
      <c r="N223" s="159" t="s">
        <v>1667</v>
      </c>
      <c r="O223" s="159"/>
      <c r="P223" s="159"/>
      <c r="Q223" s="159"/>
      <c r="R223" s="159"/>
      <c r="S223" s="159"/>
      <c r="T223" s="159"/>
      <c r="U223" s="159"/>
      <c r="V223" s="159"/>
      <c r="W223" s="159"/>
      <c r="X223" s="159"/>
    </row>
    <row r="224" spans="1:24" ht="15.75" customHeight="1">
      <c r="A224" s="159" t="s">
        <v>495</v>
      </c>
      <c r="B224" s="181">
        <v>15951604</v>
      </c>
      <c r="C224" s="181">
        <v>16000040</v>
      </c>
      <c r="D224" s="181">
        <v>48437</v>
      </c>
      <c r="E224" s="159" t="s">
        <v>213</v>
      </c>
      <c r="F224" s="159" t="s">
        <v>1667</v>
      </c>
      <c r="G224" s="159"/>
      <c r="H224" s="159"/>
      <c r="I224" s="159" t="s">
        <v>495</v>
      </c>
      <c r="J224" s="181">
        <v>15951604</v>
      </c>
      <c r="K224" s="181">
        <v>16000040</v>
      </c>
      <c r="L224" s="181">
        <v>48437</v>
      </c>
      <c r="M224" s="159" t="s">
        <v>213</v>
      </c>
      <c r="N224" s="159" t="s">
        <v>1667</v>
      </c>
      <c r="O224" s="159"/>
      <c r="P224" s="159"/>
      <c r="Q224" s="159"/>
      <c r="R224" s="159"/>
      <c r="S224" s="159"/>
      <c r="T224" s="159"/>
      <c r="U224" s="159"/>
      <c r="V224" s="159"/>
      <c r="W224" s="159"/>
      <c r="X224" s="159"/>
    </row>
    <row r="225" spans="1:24" ht="15.75" customHeight="1">
      <c r="A225" s="159" t="s">
        <v>495</v>
      </c>
      <c r="B225" s="181">
        <v>144300495</v>
      </c>
      <c r="C225" s="181">
        <v>144336090</v>
      </c>
      <c r="D225" s="181">
        <v>35596</v>
      </c>
      <c r="E225" s="159" t="s">
        <v>213</v>
      </c>
      <c r="F225" s="159" t="s">
        <v>1667</v>
      </c>
      <c r="G225" s="159"/>
      <c r="H225" s="159"/>
      <c r="I225" s="159" t="s">
        <v>495</v>
      </c>
      <c r="J225" s="181">
        <v>144300495</v>
      </c>
      <c r="K225" s="181">
        <v>144336090</v>
      </c>
      <c r="L225" s="181">
        <v>35596</v>
      </c>
      <c r="M225" s="159" t="s">
        <v>213</v>
      </c>
      <c r="N225" s="159" t="s">
        <v>1667</v>
      </c>
      <c r="O225" s="159"/>
      <c r="P225" s="159"/>
      <c r="Q225" s="159"/>
      <c r="R225" s="159"/>
      <c r="S225" s="159"/>
      <c r="T225" s="159"/>
      <c r="U225" s="159"/>
      <c r="V225" s="159"/>
      <c r="W225" s="159"/>
      <c r="X225" s="159"/>
    </row>
    <row r="226" spans="1:24" ht="15.75" customHeight="1">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row>
  </sheetData>
  <mergeCells count="3">
    <mergeCell ref="A3:N3"/>
    <mergeCell ref="A56:N56"/>
    <mergeCell ref="A150:N150"/>
  </mergeCells>
  <pageMargins left="0.7" right="0.7" top="0.75" bottom="0.75" header="0.3" footer="0.3"/>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U22"/>
  <sheetViews>
    <sheetView workbookViewId="0"/>
  </sheetViews>
  <sheetFormatPr defaultColWidth="11.125" defaultRowHeight="15" customHeight="1"/>
  <cols>
    <col min="1" max="1" width="19.875" customWidth="1"/>
    <col min="2" max="12" width="10.875" customWidth="1"/>
    <col min="13" max="21" width="10.375" customWidth="1"/>
    <col min="22" max="26" width="11.125" customWidth="1"/>
  </cols>
  <sheetData>
    <row r="1" spans="1:21" ht="15" customHeight="1">
      <c r="A1" s="12" t="s">
        <v>7687</v>
      </c>
      <c r="B1" s="53"/>
      <c r="C1" s="53"/>
      <c r="D1" s="53"/>
      <c r="E1" s="53"/>
      <c r="F1" s="53"/>
      <c r="G1" s="53"/>
      <c r="H1" s="53"/>
      <c r="I1" s="53"/>
      <c r="J1" s="53"/>
      <c r="K1" s="53"/>
      <c r="L1" s="53"/>
      <c r="M1" s="10"/>
      <c r="N1" s="10"/>
      <c r="O1" s="10"/>
      <c r="P1" s="10"/>
      <c r="Q1" s="10"/>
      <c r="R1" s="10"/>
      <c r="S1" s="10"/>
      <c r="T1" s="10"/>
      <c r="U1" s="10"/>
    </row>
    <row r="2" spans="1:21" ht="15" customHeight="1">
      <c r="B2" s="53"/>
      <c r="C2" s="53"/>
      <c r="D2" s="53"/>
      <c r="E2" s="53"/>
      <c r="F2" s="53"/>
      <c r="G2" s="53"/>
      <c r="H2" s="53"/>
      <c r="I2" s="53"/>
      <c r="J2" s="53"/>
      <c r="K2" s="53"/>
      <c r="L2" s="53"/>
      <c r="M2" s="10"/>
      <c r="N2" s="10"/>
      <c r="O2" s="10"/>
      <c r="P2" s="10"/>
      <c r="Q2" s="10"/>
      <c r="R2" s="10"/>
      <c r="S2" s="10"/>
      <c r="T2" s="10"/>
      <c r="U2" s="10"/>
    </row>
    <row r="3" spans="1:21" ht="15" customHeight="1">
      <c r="A3" s="1"/>
      <c r="B3" s="1" t="s">
        <v>1564</v>
      </c>
      <c r="C3" s="149" t="s">
        <v>14</v>
      </c>
      <c r="D3" s="149" t="s">
        <v>19</v>
      </c>
      <c r="E3" s="149" t="s">
        <v>21</v>
      </c>
      <c r="F3" s="149" t="s">
        <v>23</v>
      </c>
      <c r="G3" s="149" t="s">
        <v>25</v>
      </c>
      <c r="H3" s="149" t="s">
        <v>26</v>
      </c>
      <c r="I3" s="149" t="s">
        <v>41</v>
      </c>
      <c r="J3" s="149" t="s">
        <v>40</v>
      </c>
      <c r="K3" s="149" t="s">
        <v>42</v>
      </c>
      <c r="L3" s="53"/>
      <c r="M3" s="10"/>
      <c r="N3" s="10"/>
      <c r="O3" s="10"/>
      <c r="P3" s="10"/>
      <c r="Q3" s="10"/>
      <c r="R3" s="10"/>
      <c r="S3" s="10"/>
      <c r="T3" s="10"/>
      <c r="U3" s="10"/>
    </row>
    <row r="4" spans="1:21" ht="15" customHeight="1">
      <c r="A4" s="272" t="s">
        <v>1567</v>
      </c>
      <c r="B4" s="149" t="s">
        <v>189</v>
      </c>
      <c r="C4" s="149">
        <v>462</v>
      </c>
      <c r="D4" s="149">
        <v>465</v>
      </c>
      <c r="E4" s="149">
        <v>457</v>
      </c>
      <c r="F4" s="149">
        <v>459</v>
      </c>
      <c r="G4" s="149">
        <v>463</v>
      </c>
      <c r="H4" s="149">
        <v>445</v>
      </c>
      <c r="I4" s="149">
        <v>477</v>
      </c>
      <c r="J4" s="149">
        <v>472</v>
      </c>
      <c r="K4" s="149">
        <v>462</v>
      </c>
      <c r="L4" s="53"/>
      <c r="M4" s="10"/>
      <c r="N4" s="10"/>
      <c r="O4" s="10"/>
      <c r="P4" s="10"/>
      <c r="Q4" s="10"/>
      <c r="R4" s="10"/>
      <c r="S4" s="10"/>
      <c r="T4" s="10"/>
      <c r="U4" s="10"/>
    </row>
    <row r="5" spans="1:21" ht="15" customHeight="1">
      <c r="A5" s="247"/>
      <c r="B5" s="149" t="s">
        <v>188</v>
      </c>
      <c r="C5" s="149">
        <v>321</v>
      </c>
      <c r="D5" s="149">
        <v>326</v>
      </c>
      <c r="E5" s="149">
        <v>320</v>
      </c>
      <c r="F5" s="149">
        <v>324</v>
      </c>
      <c r="G5" s="149">
        <v>318</v>
      </c>
      <c r="H5" s="149">
        <v>321</v>
      </c>
      <c r="I5" s="149">
        <v>338</v>
      </c>
      <c r="J5" s="149">
        <v>336</v>
      </c>
      <c r="K5" s="149">
        <v>320</v>
      </c>
      <c r="L5" s="53"/>
      <c r="M5" s="10"/>
      <c r="N5" s="10"/>
      <c r="O5" s="10"/>
      <c r="P5" s="10"/>
      <c r="Q5" s="10"/>
      <c r="R5" s="10"/>
      <c r="S5" s="10"/>
      <c r="T5" s="10"/>
      <c r="U5" s="10"/>
    </row>
    <row r="6" spans="1:21" ht="15" customHeight="1">
      <c r="A6" s="272" t="s">
        <v>1571</v>
      </c>
      <c r="B6" s="149" t="s">
        <v>189</v>
      </c>
      <c r="C6" s="149">
        <v>316</v>
      </c>
      <c r="D6" s="149">
        <v>332</v>
      </c>
      <c r="E6" s="149">
        <v>315</v>
      </c>
      <c r="F6" s="149">
        <v>332</v>
      </c>
      <c r="G6" s="149">
        <v>339</v>
      </c>
      <c r="H6" s="149">
        <v>340</v>
      </c>
      <c r="I6" s="149">
        <v>348</v>
      </c>
      <c r="J6" s="149">
        <v>346</v>
      </c>
      <c r="K6" s="149">
        <v>353</v>
      </c>
      <c r="L6" s="53"/>
      <c r="M6" s="10"/>
      <c r="N6" s="10"/>
      <c r="O6" s="10"/>
      <c r="P6" s="10"/>
      <c r="Q6" s="10"/>
      <c r="R6" s="10"/>
      <c r="S6" s="10"/>
      <c r="T6" s="10"/>
      <c r="U6" s="10"/>
    </row>
    <row r="7" spans="1:21" ht="15" customHeight="1">
      <c r="A7" s="247"/>
      <c r="B7" s="149" t="s">
        <v>188</v>
      </c>
      <c r="C7" s="149">
        <v>203</v>
      </c>
      <c r="D7" s="149">
        <v>226</v>
      </c>
      <c r="E7" s="149">
        <v>215</v>
      </c>
      <c r="F7" s="149">
        <v>217</v>
      </c>
      <c r="G7" s="149">
        <v>211</v>
      </c>
      <c r="H7" s="149">
        <v>213</v>
      </c>
      <c r="I7" s="149">
        <v>234</v>
      </c>
      <c r="J7" s="149">
        <v>240</v>
      </c>
      <c r="K7" s="149">
        <v>237</v>
      </c>
      <c r="L7" s="53"/>
      <c r="M7" s="10"/>
      <c r="N7" s="10"/>
      <c r="O7" s="10"/>
      <c r="P7" s="10"/>
      <c r="Q7" s="10"/>
      <c r="R7" s="10"/>
      <c r="S7" s="10"/>
      <c r="T7" s="10"/>
      <c r="U7" s="10"/>
    </row>
    <row r="8" spans="1:21" ht="15" customHeight="1">
      <c r="A8" s="272" t="s">
        <v>1578</v>
      </c>
      <c r="B8" s="149" t="s">
        <v>189</v>
      </c>
      <c r="C8" s="149">
        <v>8</v>
      </c>
      <c r="D8" s="149">
        <v>8</v>
      </c>
      <c r="E8" s="149">
        <v>8</v>
      </c>
      <c r="F8" s="149">
        <v>7</v>
      </c>
      <c r="G8" s="149">
        <v>8</v>
      </c>
      <c r="H8" s="149">
        <v>8</v>
      </c>
      <c r="I8" s="149">
        <v>8</v>
      </c>
      <c r="J8" s="149">
        <v>7</v>
      </c>
      <c r="K8" s="149">
        <v>8</v>
      </c>
      <c r="L8" s="53"/>
      <c r="M8" s="10"/>
      <c r="N8" s="10"/>
      <c r="O8" s="10"/>
      <c r="P8" s="10"/>
      <c r="Q8" s="10"/>
      <c r="R8" s="10"/>
      <c r="S8" s="10"/>
      <c r="T8" s="10"/>
      <c r="U8" s="10"/>
    </row>
    <row r="9" spans="1:21" ht="15" customHeight="1">
      <c r="A9" s="247"/>
      <c r="B9" s="149" t="s">
        <v>188</v>
      </c>
      <c r="C9" s="149">
        <v>0</v>
      </c>
      <c r="D9" s="149">
        <v>0</v>
      </c>
      <c r="E9" s="149">
        <v>0</v>
      </c>
      <c r="F9" s="149">
        <v>0</v>
      </c>
      <c r="G9" s="149">
        <v>0</v>
      </c>
      <c r="H9" s="149">
        <v>0</v>
      </c>
      <c r="I9" s="149">
        <v>0</v>
      </c>
      <c r="J9" s="149">
        <v>0</v>
      </c>
      <c r="K9" s="149">
        <v>0</v>
      </c>
      <c r="L9" s="53"/>
      <c r="M9" s="10"/>
      <c r="N9" s="10"/>
      <c r="O9" s="10"/>
      <c r="P9" s="10"/>
      <c r="Q9" s="10"/>
      <c r="R9" s="10"/>
      <c r="S9" s="10"/>
      <c r="T9" s="10"/>
      <c r="U9" s="10"/>
    </row>
    <row r="10" spans="1:21" ht="15" customHeight="1">
      <c r="A10" s="272" t="s">
        <v>1584</v>
      </c>
      <c r="B10" s="149" t="s">
        <v>189</v>
      </c>
      <c r="C10" s="149">
        <v>26</v>
      </c>
      <c r="D10" s="149">
        <v>25</v>
      </c>
      <c r="E10" s="149">
        <v>25</v>
      </c>
      <c r="F10" s="149">
        <v>25</v>
      </c>
      <c r="G10" s="149">
        <v>27</v>
      </c>
      <c r="H10" s="149">
        <v>24</v>
      </c>
      <c r="I10" s="149">
        <v>25</v>
      </c>
      <c r="J10" s="149">
        <v>29</v>
      </c>
      <c r="K10" s="149">
        <v>26</v>
      </c>
      <c r="L10" s="53"/>
      <c r="M10" s="10"/>
      <c r="N10" s="10"/>
      <c r="O10" s="10"/>
      <c r="P10" s="10"/>
      <c r="Q10" s="10"/>
      <c r="R10" s="10"/>
      <c r="S10" s="10"/>
      <c r="T10" s="10"/>
      <c r="U10" s="10"/>
    </row>
    <row r="11" spans="1:21" ht="15" customHeight="1">
      <c r="A11" s="247"/>
      <c r="B11" s="149" t="s">
        <v>188</v>
      </c>
      <c r="C11" s="149">
        <v>0</v>
      </c>
      <c r="D11" s="149">
        <v>0</v>
      </c>
      <c r="E11" s="149">
        <v>0</v>
      </c>
      <c r="F11" s="149">
        <v>0</v>
      </c>
      <c r="G11" s="149">
        <v>0</v>
      </c>
      <c r="H11" s="149">
        <v>0</v>
      </c>
      <c r="I11" s="149">
        <v>0</v>
      </c>
      <c r="J11" s="149">
        <v>0</v>
      </c>
      <c r="K11" s="149">
        <v>0</v>
      </c>
      <c r="L11" s="53"/>
      <c r="M11" s="10"/>
      <c r="N11" s="10"/>
      <c r="O11" s="10"/>
      <c r="P11" s="10"/>
      <c r="Q11" s="10"/>
      <c r="R11" s="10"/>
      <c r="S11" s="10"/>
      <c r="T11" s="10"/>
      <c r="U11" s="10"/>
    </row>
    <row r="12" spans="1:21" ht="15" customHeight="1">
      <c r="A12" s="272" t="s">
        <v>1588</v>
      </c>
      <c r="B12" s="149" t="s">
        <v>189</v>
      </c>
      <c r="C12" s="149">
        <v>0</v>
      </c>
      <c r="D12" s="149">
        <v>0</v>
      </c>
      <c r="E12" s="149">
        <v>0</v>
      </c>
      <c r="F12" s="149">
        <v>0</v>
      </c>
      <c r="G12" s="149">
        <v>0</v>
      </c>
      <c r="H12" s="149">
        <v>0</v>
      </c>
      <c r="I12" s="149">
        <v>0</v>
      </c>
      <c r="J12" s="149">
        <v>0</v>
      </c>
      <c r="K12" s="149">
        <v>0</v>
      </c>
      <c r="L12" s="53"/>
      <c r="M12" s="10"/>
      <c r="N12" s="10"/>
      <c r="O12" s="10"/>
      <c r="P12" s="10"/>
      <c r="Q12" s="10"/>
      <c r="R12" s="10"/>
      <c r="S12" s="10"/>
      <c r="T12" s="10"/>
      <c r="U12" s="10"/>
    </row>
    <row r="13" spans="1:21" ht="15" customHeight="1">
      <c r="A13" s="247"/>
      <c r="B13" s="149" t="s">
        <v>188</v>
      </c>
      <c r="C13" s="149">
        <v>2</v>
      </c>
      <c r="D13" s="149">
        <v>2</v>
      </c>
      <c r="E13" s="149">
        <v>1</v>
      </c>
      <c r="F13" s="149">
        <v>2</v>
      </c>
      <c r="G13" s="149">
        <v>2</v>
      </c>
      <c r="H13" s="149">
        <v>2</v>
      </c>
      <c r="I13" s="149">
        <v>2</v>
      </c>
      <c r="J13" s="149">
        <v>2</v>
      </c>
      <c r="K13" s="149">
        <v>3</v>
      </c>
      <c r="L13" s="53"/>
      <c r="M13" s="10"/>
      <c r="N13" s="10"/>
      <c r="O13" s="10"/>
      <c r="P13" s="10"/>
      <c r="Q13" s="10"/>
      <c r="R13" s="10"/>
      <c r="S13" s="10"/>
      <c r="T13" s="10"/>
      <c r="U13" s="10"/>
    </row>
    <row r="14" spans="1:21" ht="15" customHeight="1">
      <c r="A14" s="272" t="s">
        <v>1595</v>
      </c>
      <c r="B14" s="149" t="s">
        <v>189</v>
      </c>
      <c r="C14" s="149">
        <v>5</v>
      </c>
      <c r="D14" s="149">
        <v>5</v>
      </c>
      <c r="E14" s="149">
        <v>6</v>
      </c>
      <c r="F14" s="149">
        <v>5</v>
      </c>
      <c r="G14" s="149">
        <v>5</v>
      </c>
      <c r="H14" s="149">
        <v>5</v>
      </c>
      <c r="I14" s="149">
        <v>5</v>
      </c>
      <c r="J14" s="149">
        <v>7</v>
      </c>
      <c r="K14" s="149">
        <v>8</v>
      </c>
      <c r="L14" s="53"/>
      <c r="M14" s="10"/>
      <c r="N14" s="10"/>
      <c r="O14" s="10"/>
      <c r="P14" s="10"/>
      <c r="Q14" s="10"/>
      <c r="R14" s="10"/>
      <c r="S14" s="10"/>
      <c r="T14" s="10"/>
      <c r="U14" s="10"/>
    </row>
    <row r="15" spans="1:21" ht="15" customHeight="1">
      <c r="A15" s="247"/>
      <c r="B15" s="149" t="s">
        <v>188</v>
      </c>
      <c r="C15" s="149">
        <v>0</v>
      </c>
      <c r="D15" s="149">
        <v>0</v>
      </c>
      <c r="E15" s="149">
        <v>0</v>
      </c>
      <c r="F15" s="149">
        <v>0</v>
      </c>
      <c r="G15" s="149">
        <v>0</v>
      </c>
      <c r="H15" s="149">
        <v>0</v>
      </c>
      <c r="I15" s="149">
        <v>0</v>
      </c>
      <c r="J15" s="149">
        <v>0</v>
      </c>
      <c r="K15" s="149">
        <v>0</v>
      </c>
      <c r="L15" s="53"/>
      <c r="M15" s="10"/>
      <c r="N15" s="10"/>
      <c r="O15" s="10"/>
      <c r="P15" s="10"/>
      <c r="Q15" s="10"/>
      <c r="R15" s="10"/>
      <c r="S15" s="10"/>
      <c r="T15" s="10"/>
      <c r="U15" s="10"/>
    </row>
    <row r="16" spans="1:21" ht="15" customHeight="1">
      <c r="A16" s="272" t="s">
        <v>1601</v>
      </c>
      <c r="B16" s="149" t="s">
        <v>189</v>
      </c>
      <c r="C16" s="149">
        <v>0</v>
      </c>
      <c r="D16" s="149">
        <v>0</v>
      </c>
      <c r="E16" s="149">
        <v>0</v>
      </c>
      <c r="F16" s="149">
        <v>0</v>
      </c>
      <c r="G16" s="149">
        <v>0</v>
      </c>
      <c r="H16" s="149">
        <v>0</v>
      </c>
      <c r="I16" s="149">
        <v>0</v>
      </c>
      <c r="J16" s="149">
        <v>0</v>
      </c>
      <c r="K16" s="149">
        <v>0</v>
      </c>
      <c r="L16" s="53"/>
      <c r="M16" s="10"/>
      <c r="N16" s="10"/>
      <c r="O16" s="10"/>
      <c r="P16" s="10"/>
      <c r="Q16" s="10"/>
      <c r="R16" s="10"/>
      <c r="S16" s="10"/>
      <c r="T16" s="10"/>
      <c r="U16" s="10"/>
    </row>
    <row r="17" spans="1:21" ht="15" customHeight="1">
      <c r="A17" s="247"/>
      <c r="B17" s="149" t="s">
        <v>188</v>
      </c>
      <c r="C17" s="149">
        <v>1</v>
      </c>
      <c r="D17" s="149">
        <v>1</v>
      </c>
      <c r="E17" s="149">
        <v>1</v>
      </c>
      <c r="F17" s="149">
        <v>1</v>
      </c>
      <c r="G17" s="149">
        <v>1</v>
      </c>
      <c r="H17" s="149">
        <v>1</v>
      </c>
      <c r="I17" s="149">
        <v>1</v>
      </c>
      <c r="J17" s="149">
        <v>1</v>
      </c>
      <c r="K17" s="149">
        <v>1</v>
      </c>
      <c r="L17" s="53"/>
      <c r="M17" s="10"/>
      <c r="N17" s="10"/>
      <c r="O17" s="10"/>
      <c r="P17" s="10"/>
      <c r="Q17" s="10"/>
      <c r="R17" s="10"/>
      <c r="S17" s="10"/>
      <c r="T17" s="10"/>
      <c r="U17" s="10"/>
    </row>
    <row r="18" spans="1:21" ht="15" customHeight="1">
      <c r="A18" s="272" t="s">
        <v>1608</v>
      </c>
      <c r="B18" s="149" t="s">
        <v>189</v>
      </c>
      <c r="C18" s="149">
        <v>1</v>
      </c>
      <c r="D18" s="149">
        <v>1</v>
      </c>
      <c r="E18" s="149">
        <v>1</v>
      </c>
      <c r="F18" s="149">
        <v>1</v>
      </c>
      <c r="G18" s="149">
        <v>1</v>
      </c>
      <c r="H18" s="149">
        <v>1</v>
      </c>
      <c r="I18" s="149">
        <v>1</v>
      </c>
      <c r="J18" s="149">
        <v>1</v>
      </c>
      <c r="K18" s="149">
        <v>1</v>
      </c>
      <c r="L18" s="53"/>
      <c r="M18" s="10"/>
      <c r="N18" s="10"/>
      <c r="O18" s="10"/>
      <c r="P18" s="10"/>
      <c r="Q18" s="10"/>
      <c r="R18" s="10"/>
      <c r="S18" s="10"/>
      <c r="T18" s="10"/>
      <c r="U18" s="10"/>
    </row>
    <row r="19" spans="1:21" ht="15" customHeight="1">
      <c r="A19" s="247"/>
      <c r="B19" s="149" t="s">
        <v>188</v>
      </c>
      <c r="C19" s="149">
        <v>0</v>
      </c>
      <c r="D19" s="149">
        <v>0</v>
      </c>
      <c r="E19" s="149">
        <v>0</v>
      </c>
      <c r="F19" s="149">
        <v>0</v>
      </c>
      <c r="G19" s="149">
        <v>0</v>
      </c>
      <c r="H19" s="149">
        <v>0</v>
      </c>
      <c r="I19" s="149">
        <v>0</v>
      </c>
      <c r="J19" s="149">
        <v>0</v>
      </c>
      <c r="K19" s="149">
        <v>0</v>
      </c>
      <c r="L19" s="53"/>
      <c r="M19" s="10"/>
      <c r="N19" s="10"/>
      <c r="O19" s="10"/>
      <c r="P19" s="10"/>
      <c r="Q19" s="10"/>
      <c r="R19" s="10"/>
      <c r="S19" s="10"/>
      <c r="T19" s="10"/>
      <c r="U19" s="10"/>
    </row>
    <row r="20" spans="1:21" ht="15" customHeight="1">
      <c r="A20" s="53"/>
      <c r="B20" s="53"/>
      <c r="C20" s="53"/>
      <c r="D20" s="53"/>
      <c r="E20" s="53"/>
      <c r="F20" s="53"/>
      <c r="G20" s="53"/>
      <c r="H20" s="53"/>
      <c r="I20" s="53"/>
      <c r="J20" s="53"/>
      <c r="K20" s="53"/>
      <c r="L20" s="53"/>
      <c r="M20" s="10"/>
      <c r="N20" s="10"/>
      <c r="O20" s="10"/>
      <c r="P20" s="10"/>
      <c r="Q20" s="10"/>
      <c r="R20" s="10"/>
      <c r="S20" s="10"/>
      <c r="T20" s="10"/>
      <c r="U20" s="10"/>
    </row>
    <row r="21" spans="1:21" ht="15" customHeight="1">
      <c r="A21" s="6" t="s">
        <v>1618</v>
      </c>
      <c r="B21" s="53"/>
      <c r="C21" s="53"/>
      <c r="D21" s="53"/>
      <c r="E21" s="53"/>
      <c r="F21" s="53"/>
      <c r="G21" s="53"/>
      <c r="H21" s="53"/>
      <c r="I21" s="53"/>
      <c r="J21" s="53"/>
      <c r="K21" s="53"/>
      <c r="L21" s="53"/>
      <c r="M21" s="10"/>
      <c r="N21" s="10"/>
      <c r="O21" s="10"/>
      <c r="P21" s="10"/>
      <c r="Q21" s="10"/>
      <c r="R21" s="10"/>
      <c r="S21" s="10"/>
      <c r="T21" s="10"/>
      <c r="U21" s="10"/>
    </row>
    <row r="22" spans="1:21" ht="15" customHeight="1">
      <c r="A22" s="11" t="s">
        <v>1621</v>
      </c>
      <c r="B22" s="53"/>
      <c r="C22" s="53"/>
      <c r="D22" s="53"/>
      <c r="E22" s="53"/>
      <c r="F22" s="53"/>
      <c r="G22" s="53"/>
      <c r="H22" s="53"/>
      <c r="I22" s="53"/>
      <c r="J22" s="53"/>
      <c r="K22" s="53"/>
      <c r="L22" s="53"/>
      <c r="M22" s="53"/>
      <c r="N22" s="53"/>
      <c r="O22" s="53"/>
      <c r="P22" s="53"/>
      <c r="Q22" s="53"/>
      <c r="R22" s="53"/>
      <c r="S22" s="53"/>
      <c r="T22" s="53"/>
      <c r="U22" s="53"/>
    </row>
  </sheetData>
  <mergeCells count="8">
    <mergeCell ref="A14:A15"/>
    <mergeCell ref="A16:A17"/>
    <mergeCell ref="A18:A19"/>
    <mergeCell ref="A4:A5"/>
    <mergeCell ref="A6:A7"/>
    <mergeCell ref="A8:A9"/>
    <mergeCell ref="A10:A11"/>
    <mergeCell ref="A12:A13"/>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Q37"/>
  <sheetViews>
    <sheetView workbookViewId="0"/>
  </sheetViews>
  <sheetFormatPr defaultColWidth="11.125" defaultRowHeight="15" customHeight="1"/>
  <cols>
    <col min="1" max="1" width="13.375" customWidth="1"/>
    <col min="2" max="2" width="10.875" customWidth="1"/>
    <col min="3" max="3" width="13.375" customWidth="1"/>
    <col min="4" max="4" width="14.625" customWidth="1"/>
    <col min="5" max="5" width="15" customWidth="1"/>
    <col min="6" max="6" width="39.375" customWidth="1"/>
    <col min="7" max="7" width="46.375" customWidth="1"/>
    <col min="8" max="8" width="12.125" customWidth="1"/>
    <col min="9" max="17" width="10.375" customWidth="1"/>
    <col min="18" max="26" width="11.125" customWidth="1"/>
  </cols>
  <sheetData>
    <row r="1" spans="1:17" ht="15.75" customHeight="1">
      <c r="A1" s="12" t="s">
        <v>7688</v>
      </c>
      <c r="B1" s="1"/>
      <c r="C1" s="1"/>
      <c r="D1" s="1"/>
      <c r="E1" s="1"/>
      <c r="F1" s="1"/>
      <c r="G1" s="1"/>
      <c r="H1" s="53"/>
      <c r="I1" s="53"/>
      <c r="J1" s="53"/>
      <c r="K1" s="53"/>
      <c r="L1" s="53"/>
      <c r="M1" s="53"/>
      <c r="N1" s="53"/>
      <c r="O1" s="53"/>
      <c r="P1" s="53"/>
      <c r="Q1" s="53"/>
    </row>
    <row r="2" spans="1:17" ht="15.75" customHeight="1">
      <c r="B2" s="1"/>
      <c r="C2" s="1"/>
      <c r="D2" s="1"/>
      <c r="E2" s="1"/>
      <c r="F2" s="1"/>
      <c r="G2" s="1"/>
      <c r="H2" s="53"/>
      <c r="I2" s="53"/>
      <c r="J2" s="53"/>
      <c r="K2" s="53"/>
      <c r="L2" s="53"/>
      <c r="M2" s="53"/>
      <c r="N2" s="53"/>
      <c r="O2" s="53"/>
      <c r="P2" s="53"/>
      <c r="Q2" s="53"/>
    </row>
    <row r="3" spans="1:17" ht="15.75" customHeight="1">
      <c r="A3" s="1" t="s">
        <v>1550</v>
      </c>
      <c r="B3" s="1" t="s">
        <v>1551</v>
      </c>
      <c r="C3" s="1" t="s">
        <v>1552</v>
      </c>
      <c r="D3" s="1" t="s">
        <v>1553</v>
      </c>
      <c r="E3" s="1" t="s">
        <v>1554</v>
      </c>
      <c r="F3" s="1" t="s">
        <v>1555</v>
      </c>
      <c r="G3" s="1" t="s">
        <v>1556</v>
      </c>
      <c r="H3" s="1" t="s">
        <v>1557</v>
      </c>
      <c r="I3" s="53"/>
      <c r="J3" s="53"/>
      <c r="K3" s="53"/>
      <c r="L3" s="53"/>
      <c r="M3" s="53"/>
      <c r="N3" s="53"/>
      <c r="O3" s="53"/>
      <c r="P3" s="53"/>
      <c r="Q3" s="53"/>
    </row>
    <row r="4" spans="1:17" ht="15.75" customHeight="1">
      <c r="A4" s="1" t="s">
        <v>1558</v>
      </c>
      <c r="B4" s="1">
        <v>7</v>
      </c>
      <c r="C4" s="1">
        <v>130293134</v>
      </c>
      <c r="D4" s="1">
        <v>130324180</v>
      </c>
      <c r="E4" s="1" t="s">
        <v>230</v>
      </c>
      <c r="F4" s="1" t="s">
        <v>1559</v>
      </c>
      <c r="G4" s="148" t="s">
        <v>1560</v>
      </c>
      <c r="H4" s="1" t="s">
        <v>1561</v>
      </c>
      <c r="I4" s="53"/>
      <c r="J4" s="53"/>
      <c r="K4" s="53"/>
      <c r="L4" s="53"/>
      <c r="M4" s="53"/>
      <c r="N4" s="53"/>
      <c r="O4" s="53"/>
      <c r="P4" s="53"/>
      <c r="Q4" s="53"/>
    </row>
    <row r="5" spans="1:17" ht="15.75" customHeight="1">
      <c r="A5" s="1" t="s">
        <v>1562</v>
      </c>
      <c r="B5" s="1">
        <v>7</v>
      </c>
      <c r="C5" s="1">
        <v>130486171</v>
      </c>
      <c r="D5" s="1">
        <v>130506296</v>
      </c>
      <c r="E5" s="1" t="s">
        <v>228</v>
      </c>
      <c r="F5" s="1" t="s">
        <v>1563</v>
      </c>
      <c r="G5" s="148" t="s">
        <v>1560</v>
      </c>
      <c r="H5" s="1" t="s">
        <v>1561</v>
      </c>
      <c r="I5" s="53"/>
      <c r="J5" s="53"/>
      <c r="K5" s="53"/>
      <c r="L5" s="53"/>
      <c r="M5" s="53"/>
      <c r="N5" s="53"/>
      <c r="O5" s="53"/>
      <c r="P5" s="53"/>
      <c r="Q5" s="53"/>
    </row>
    <row r="6" spans="1:17" ht="15.75" customHeight="1">
      <c r="A6" s="1" t="s">
        <v>1565</v>
      </c>
      <c r="B6" s="1">
        <v>15</v>
      </c>
      <c r="C6" s="1">
        <v>24954986</v>
      </c>
      <c r="D6" s="1">
        <v>24977850</v>
      </c>
      <c r="E6" s="1" t="s">
        <v>228</v>
      </c>
      <c r="F6" s="1" t="s">
        <v>1566</v>
      </c>
      <c r="G6" s="148" t="str">
        <f t="shared" ref="G6:G7" si="0">HYPERLINK("https://paperpile.com/c/ml0krT/7DTC","(Degner et al. 2009)")</f>
        <v>(Degner et al. 2009)</v>
      </c>
      <c r="H6" s="1" t="s">
        <v>1561</v>
      </c>
      <c r="I6" s="53"/>
      <c r="J6" s="53"/>
      <c r="K6" s="53"/>
      <c r="L6" s="53"/>
      <c r="M6" s="53"/>
      <c r="N6" s="53"/>
      <c r="O6" s="53"/>
      <c r="P6" s="53"/>
      <c r="Q6" s="53"/>
    </row>
    <row r="7" spans="1:17" ht="15.75" customHeight="1">
      <c r="A7" s="1" t="s">
        <v>1568</v>
      </c>
      <c r="B7" s="1">
        <v>15</v>
      </c>
      <c r="C7" s="1">
        <v>24823637</v>
      </c>
      <c r="D7" s="1">
        <v>24978723</v>
      </c>
      <c r="E7" s="1" t="s">
        <v>228</v>
      </c>
      <c r="F7" s="1" t="s">
        <v>1566</v>
      </c>
      <c r="G7" s="148" t="str">
        <f t="shared" si="0"/>
        <v>(Degner et al. 2009)</v>
      </c>
      <c r="H7" s="1" t="s">
        <v>1561</v>
      </c>
      <c r="I7" s="53"/>
      <c r="J7" s="53"/>
      <c r="K7" s="53"/>
      <c r="L7" s="53"/>
      <c r="M7" s="53"/>
      <c r="N7" s="53"/>
      <c r="O7" s="53"/>
      <c r="P7" s="53"/>
      <c r="Q7" s="53"/>
    </row>
    <row r="8" spans="1:17" ht="15.75" customHeight="1">
      <c r="A8" s="1" t="s">
        <v>1569</v>
      </c>
      <c r="B8" s="1">
        <v>2</v>
      </c>
      <c r="C8" s="1">
        <v>206274663</v>
      </c>
      <c r="D8" s="1">
        <v>206314428</v>
      </c>
      <c r="E8" s="1" t="s">
        <v>228</v>
      </c>
      <c r="F8" s="1" t="s">
        <v>1570</v>
      </c>
      <c r="G8" s="148" t="s">
        <v>1560</v>
      </c>
      <c r="H8" s="1" t="s">
        <v>1561</v>
      </c>
      <c r="I8" s="53"/>
      <c r="J8" s="53"/>
      <c r="K8" s="53"/>
      <c r="L8" s="53"/>
      <c r="M8" s="53"/>
      <c r="N8" s="53"/>
      <c r="O8" s="53"/>
      <c r="P8" s="53"/>
      <c r="Q8" s="53"/>
    </row>
    <row r="9" spans="1:17" ht="15.75" customHeight="1">
      <c r="A9" s="1" t="s">
        <v>1572</v>
      </c>
      <c r="B9" s="1">
        <v>6</v>
      </c>
      <c r="C9" s="1">
        <v>143940300</v>
      </c>
      <c r="D9" s="1">
        <v>144064599</v>
      </c>
      <c r="E9" s="1" t="s">
        <v>228</v>
      </c>
      <c r="F9" s="1" t="s">
        <v>1573</v>
      </c>
      <c r="G9" s="148" t="s">
        <v>1560</v>
      </c>
      <c r="H9" s="1" t="s">
        <v>1561</v>
      </c>
      <c r="I9" s="53"/>
      <c r="J9" s="53"/>
      <c r="K9" s="53"/>
      <c r="L9" s="53"/>
      <c r="M9" s="53"/>
      <c r="N9" s="53"/>
      <c r="O9" s="53"/>
      <c r="P9" s="53"/>
      <c r="Q9" s="53"/>
    </row>
    <row r="10" spans="1:17" ht="15.75" customHeight="1">
      <c r="A10" s="1" t="s">
        <v>1574</v>
      </c>
      <c r="B10" s="1">
        <v>16</v>
      </c>
      <c r="C10" s="1">
        <v>3443611</v>
      </c>
      <c r="D10" s="1">
        <v>3486963</v>
      </c>
      <c r="E10" s="1" t="s">
        <v>230</v>
      </c>
      <c r="F10" s="1" t="s">
        <v>1575</v>
      </c>
      <c r="G10" s="148" t="s">
        <v>1560</v>
      </c>
      <c r="H10" s="1" t="s">
        <v>1561</v>
      </c>
      <c r="I10" s="53"/>
      <c r="J10" s="53"/>
      <c r="K10" s="53"/>
      <c r="L10" s="53"/>
      <c r="M10" s="53"/>
      <c r="N10" s="53"/>
      <c r="O10" s="53"/>
      <c r="P10" s="53"/>
      <c r="Q10" s="53"/>
    </row>
    <row r="11" spans="1:17" ht="15.75" customHeight="1">
      <c r="A11" s="1" t="s">
        <v>1576</v>
      </c>
      <c r="B11" s="1">
        <v>6</v>
      </c>
      <c r="C11" s="1">
        <v>106360808</v>
      </c>
      <c r="D11" s="1">
        <v>106571978</v>
      </c>
      <c r="E11" s="1" t="s">
        <v>228</v>
      </c>
      <c r="F11" s="1" t="s">
        <v>1577</v>
      </c>
      <c r="G11" s="148" t="s">
        <v>1560</v>
      </c>
      <c r="H11" s="1" t="s">
        <v>1561</v>
      </c>
      <c r="I11" s="53"/>
      <c r="J11" s="53"/>
      <c r="K11" s="53"/>
      <c r="L11" s="53"/>
      <c r="M11" s="53"/>
      <c r="N11" s="53"/>
      <c r="O11" s="53"/>
      <c r="P11" s="53"/>
      <c r="Q11" s="53"/>
    </row>
    <row r="12" spans="1:17" ht="15.75" customHeight="1">
      <c r="A12" s="1" t="s">
        <v>1579</v>
      </c>
      <c r="B12" s="1">
        <v>7</v>
      </c>
      <c r="C12" s="1">
        <v>94585230</v>
      </c>
      <c r="D12" s="1">
        <v>94656209</v>
      </c>
      <c r="E12" s="1" t="s">
        <v>228</v>
      </c>
      <c r="F12" s="1" t="s">
        <v>1580</v>
      </c>
      <c r="G12" s="148" t="s">
        <v>1560</v>
      </c>
      <c r="H12" s="1" t="s">
        <v>1561</v>
      </c>
      <c r="I12" s="53"/>
      <c r="J12" s="53"/>
      <c r="K12" s="53"/>
      <c r="L12" s="53"/>
      <c r="M12" s="53"/>
      <c r="N12" s="53"/>
      <c r="O12" s="53"/>
      <c r="P12" s="53"/>
      <c r="Q12" s="53"/>
    </row>
    <row r="13" spans="1:17" ht="15.75" customHeight="1">
      <c r="A13" s="1" t="s">
        <v>1581</v>
      </c>
      <c r="B13" s="1">
        <v>7</v>
      </c>
      <c r="C13" s="1">
        <v>94656325</v>
      </c>
      <c r="D13" s="1">
        <v>94669695</v>
      </c>
      <c r="E13" s="1" t="s">
        <v>228</v>
      </c>
      <c r="F13" s="1" t="s">
        <v>1580</v>
      </c>
      <c r="G13" s="148" t="s">
        <v>1560</v>
      </c>
      <c r="H13" s="1" t="s">
        <v>1561</v>
      </c>
      <c r="I13" s="53"/>
      <c r="J13" s="53"/>
      <c r="K13" s="53"/>
      <c r="L13" s="53"/>
      <c r="M13" s="53"/>
      <c r="N13" s="53"/>
      <c r="O13" s="53"/>
      <c r="P13" s="53"/>
      <c r="Q13" s="53"/>
    </row>
    <row r="14" spans="1:17" ht="15.75" customHeight="1">
      <c r="A14" s="1" t="s">
        <v>1582</v>
      </c>
      <c r="B14" s="1">
        <v>13</v>
      </c>
      <c r="C14" s="1">
        <v>48303751</v>
      </c>
      <c r="D14" s="1">
        <v>48481986</v>
      </c>
      <c r="E14" s="1" t="s">
        <v>230</v>
      </c>
      <c r="F14" s="1" t="s">
        <v>1583</v>
      </c>
      <c r="G14" s="148" t="s">
        <v>1560</v>
      </c>
      <c r="H14" s="1" t="s">
        <v>1561</v>
      </c>
      <c r="I14" s="53"/>
      <c r="J14" s="53"/>
      <c r="K14" s="53"/>
      <c r="L14" s="53"/>
      <c r="M14" s="53"/>
      <c r="N14" s="53"/>
      <c r="O14" s="53"/>
      <c r="P14" s="53"/>
      <c r="Q14" s="53"/>
    </row>
    <row r="15" spans="1:17" ht="15.75" customHeight="1">
      <c r="A15" s="1" t="s">
        <v>1585</v>
      </c>
      <c r="B15" s="1">
        <v>20</v>
      </c>
      <c r="C15" s="1">
        <v>58839718</v>
      </c>
      <c r="D15" s="1">
        <v>58911192</v>
      </c>
      <c r="E15" s="1" t="s">
        <v>1586</v>
      </c>
      <c r="F15" s="1" t="s">
        <v>1587</v>
      </c>
      <c r="G15" s="148" t="str">
        <f>HYPERLINK("https://paperpile.com/c/ml0krT/7DTC","(Degner et al. 2009)")</f>
        <v>(Degner et al. 2009)</v>
      </c>
      <c r="H15" s="1" t="s">
        <v>1561</v>
      </c>
      <c r="I15" s="53"/>
      <c r="J15" s="53"/>
      <c r="K15" s="53"/>
      <c r="L15" s="53"/>
      <c r="M15" s="53"/>
      <c r="N15" s="53"/>
      <c r="O15" s="53"/>
      <c r="P15" s="53"/>
      <c r="Q15" s="53"/>
    </row>
    <row r="16" spans="1:17" ht="15.75" customHeight="1">
      <c r="A16" s="1" t="s">
        <v>1589</v>
      </c>
      <c r="B16" s="1">
        <v>8</v>
      </c>
      <c r="C16" s="1">
        <v>134477788</v>
      </c>
      <c r="D16" s="1">
        <v>134713049</v>
      </c>
      <c r="E16" s="1" t="s">
        <v>228</v>
      </c>
      <c r="F16" s="1" t="s">
        <v>1590</v>
      </c>
      <c r="G16" s="148" t="s">
        <v>1560</v>
      </c>
      <c r="H16" s="1" t="s">
        <v>1561</v>
      </c>
      <c r="I16" s="53"/>
      <c r="J16" s="53"/>
      <c r="K16" s="53"/>
      <c r="L16" s="53"/>
      <c r="M16" s="53"/>
      <c r="N16" s="53"/>
      <c r="O16" s="53"/>
      <c r="P16" s="53"/>
      <c r="Q16" s="53"/>
    </row>
    <row r="17" spans="1:8" ht="15.75" customHeight="1">
      <c r="A17" s="1" t="s">
        <v>1591</v>
      </c>
      <c r="B17" s="1">
        <v>1</v>
      </c>
      <c r="C17" s="1">
        <v>39757182</v>
      </c>
      <c r="D17" s="1">
        <v>39788861</v>
      </c>
      <c r="E17" s="1" t="s">
        <v>228</v>
      </c>
      <c r="F17" s="6" t="s">
        <v>1587</v>
      </c>
      <c r="G17" s="148" t="s">
        <v>1560</v>
      </c>
      <c r="H17" s="1" t="s">
        <v>1592</v>
      </c>
    </row>
    <row r="18" spans="1:8" ht="15.75" customHeight="1">
      <c r="A18" s="1" t="s">
        <v>1593</v>
      </c>
      <c r="B18" s="1">
        <v>1</v>
      </c>
      <c r="C18" s="1">
        <v>6181269</v>
      </c>
      <c r="D18" s="1">
        <v>6209389</v>
      </c>
      <c r="E18" s="1" t="s">
        <v>228</v>
      </c>
      <c r="F18" s="6" t="s">
        <v>1587</v>
      </c>
      <c r="G18" s="148" t="s">
        <v>1560</v>
      </c>
      <c r="H18" s="1" t="s">
        <v>1592</v>
      </c>
    </row>
    <row r="19" spans="1:8" ht="15.75" customHeight="1">
      <c r="A19" s="1" t="s">
        <v>1594</v>
      </c>
      <c r="B19" s="1">
        <v>1</v>
      </c>
      <c r="C19" s="1">
        <v>161524540</v>
      </c>
      <c r="D19" s="1">
        <v>161526910</v>
      </c>
      <c r="E19" s="1" t="s">
        <v>230</v>
      </c>
      <c r="F19" s="6" t="s">
        <v>1596</v>
      </c>
      <c r="G19" s="148" t="s">
        <v>1560</v>
      </c>
      <c r="H19" s="1" t="s">
        <v>1592</v>
      </c>
    </row>
    <row r="20" spans="1:8" ht="15.75" customHeight="1">
      <c r="A20" s="1" t="s">
        <v>1597</v>
      </c>
      <c r="B20" s="1">
        <v>1</v>
      </c>
      <c r="C20" s="1">
        <v>214348696</v>
      </c>
      <c r="D20" s="1">
        <v>214552449</v>
      </c>
      <c r="E20" s="1" t="s">
        <v>230</v>
      </c>
      <c r="F20" s="6" t="s">
        <v>1590</v>
      </c>
      <c r="G20" s="148" t="s">
        <v>1560</v>
      </c>
      <c r="H20" s="1" t="s">
        <v>1592</v>
      </c>
    </row>
    <row r="21" spans="1:8" ht="15.75" customHeight="1">
      <c r="A21" s="1" t="s">
        <v>1598</v>
      </c>
      <c r="B21" s="1">
        <v>2</v>
      </c>
      <c r="C21" s="1">
        <v>38066973</v>
      </c>
      <c r="D21" s="1">
        <v>38109902</v>
      </c>
      <c r="E21" s="1" t="s">
        <v>228</v>
      </c>
      <c r="F21" s="6" t="s">
        <v>1573</v>
      </c>
      <c r="G21" s="148" t="s">
        <v>1560</v>
      </c>
      <c r="H21" s="1" t="s">
        <v>1592</v>
      </c>
    </row>
    <row r="22" spans="1:8" ht="15.75">
      <c r="A22" s="1" t="s">
        <v>1599</v>
      </c>
      <c r="B22" s="1">
        <v>4</v>
      </c>
      <c r="C22" s="1">
        <v>1009936</v>
      </c>
      <c r="D22" s="1">
        <v>1026897</v>
      </c>
      <c r="E22" s="1" t="s">
        <v>230</v>
      </c>
      <c r="F22" s="6" t="s">
        <v>1559</v>
      </c>
      <c r="G22" s="148" t="s">
        <v>1560</v>
      </c>
      <c r="H22" s="1" t="s">
        <v>1592</v>
      </c>
    </row>
    <row r="23" spans="1:8" ht="15.75">
      <c r="A23" s="1" t="s">
        <v>1600</v>
      </c>
      <c r="B23" s="1">
        <v>5</v>
      </c>
      <c r="C23" s="1">
        <v>5140330</v>
      </c>
      <c r="D23" s="1">
        <v>5320304</v>
      </c>
      <c r="E23" s="1" t="s">
        <v>230</v>
      </c>
      <c r="F23" s="6" t="s">
        <v>1559</v>
      </c>
      <c r="G23" s="148" t="s">
        <v>1560</v>
      </c>
      <c r="H23" s="1" t="s">
        <v>1592</v>
      </c>
    </row>
    <row r="24" spans="1:8" ht="15.75">
      <c r="A24" s="1" t="s">
        <v>1602</v>
      </c>
      <c r="B24" s="1">
        <v>6</v>
      </c>
      <c r="C24" s="1">
        <v>159969099</v>
      </c>
      <c r="D24" s="1">
        <v>160113507</v>
      </c>
      <c r="E24" s="1" t="s">
        <v>1603</v>
      </c>
      <c r="F24" s="6" t="s">
        <v>1573</v>
      </c>
      <c r="G24" s="148" t="s">
        <v>1560</v>
      </c>
      <c r="H24" s="1" t="s">
        <v>1604</v>
      </c>
    </row>
    <row r="25" spans="1:8" ht="15.75">
      <c r="A25" s="1" t="s">
        <v>1605</v>
      </c>
      <c r="B25" s="1">
        <v>7</v>
      </c>
      <c r="C25" s="1">
        <v>77793728</v>
      </c>
      <c r="D25" s="1">
        <v>77798580</v>
      </c>
      <c r="E25" s="1" t="s">
        <v>228</v>
      </c>
      <c r="F25" s="6" t="s">
        <v>1606</v>
      </c>
      <c r="G25" s="148" t="s">
        <v>1560</v>
      </c>
      <c r="H25" s="1" t="s">
        <v>1592</v>
      </c>
    </row>
    <row r="26" spans="1:8" ht="15.75">
      <c r="A26" s="1" t="s">
        <v>1607</v>
      </c>
      <c r="B26" s="1">
        <v>7</v>
      </c>
      <c r="C26" s="1">
        <v>130506238</v>
      </c>
      <c r="D26" s="1">
        <v>130668748</v>
      </c>
      <c r="E26" s="1" t="s">
        <v>228</v>
      </c>
      <c r="F26" s="6" t="s">
        <v>1590</v>
      </c>
      <c r="G26" s="148" t="s">
        <v>1560</v>
      </c>
      <c r="H26" s="1" t="s">
        <v>1592</v>
      </c>
    </row>
    <row r="27" spans="1:8" ht="15.75">
      <c r="A27" s="1" t="s">
        <v>1609</v>
      </c>
      <c r="B27" s="1">
        <v>14</v>
      </c>
      <c r="C27" s="1">
        <v>52857268</v>
      </c>
      <c r="D27" s="1">
        <v>52952435</v>
      </c>
      <c r="E27" s="1" t="s">
        <v>228</v>
      </c>
      <c r="F27" s="6" t="s">
        <v>1587</v>
      </c>
      <c r="G27" s="148" t="s">
        <v>1560</v>
      </c>
      <c r="H27" s="1" t="s">
        <v>1592</v>
      </c>
    </row>
    <row r="28" spans="1:8" ht="15.75">
      <c r="A28" s="1" t="s">
        <v>1610</v>
      </c>
      <c r="B28" s="1">
        <v>15</v>
      </c>
      <c r="C28" s="1">
        <v>26543546</v>
      </c>
      <c r="D28" s="1">
        <v>26939539</v>
      </c>
      <c r="E28" s="1" t="s">
        <v>228</v>
      </c>
      <c r="F28" s="6" t="s">
        <v>1580</v>
      </c>
      <c r="G28" s="148" t="s">
        <v>1560</v>
      </c>
      <c r="H28" s="1" t="s">
        <v>1592</v>
      </c>
    </row>
    <row r="29" spans="1:8" ht="15.75">
      <c r="A29" s="1" t="s">
        <v>1611</v>
      </c>
      <c r="B29" s="1">
        <v>17</v>
      </c>
      <c r="C29" s="1">
        <v>48540894</v>
      </c>
      <c r="D29" s="1">
        <v>48544989</v>
      </c>
      <c r="E29" s="1" t="s">
        <v>230</v>
      </c>
      <c r="F29" s="6" t="s">
        <v>1612</v>
      </c>
      <c r="G29" s="148" t="s">
        <v>1560</v>
      </c>
      <c r="H29" s="1" t="s">
        <v>1592</v>
      </c>
    </row>
    <row r="30" spans="1:8" ht="15.75">
      <c r="A30" s="1" t="s">
        <v>1613</v>
      </c>
      <c r="B30" s="1">
        <v>19</v>
      </c>
      <c r="C30" s="1">
        <v>53520981</v>
      </c>
      <c r="D30" s="1">
        <v>53580269</v>
      </c>
      <c r="E30" s="6" t="s">
        <v>228</v>
      </c>
      <c r="F30" s="6" t="s">
        <v>1614</v>
      </c>
      <c r="G30" s="1" t="s">
        <v>1615</v>
      </c>
      <c r="H30" s="1" t="s">
        <v>1592</v>
      </c>
    </row>
    <row r="31" spans="1:8" ht="15.75">
      <c r="A31" s="1" t="s">
        <v>1616</v>
      </c>
      <c r="B31" s="1">
        <v>13</v>
      </c>
      <c r="C31" s="1">
        <v>48389567</v>
      </c>
      <c r="D31" s="1">
        <v>48444704</v>
      </c>
      <c r="E31" s="1" t="s">
        <v>1603</v>
      </c>
      <c r="F31" s="6" t="s">
        <v>1617</v>
      </c>
      <c r="G31" s="1" t="s">
        <v>1615</v>
      </c>
      <c r="H31" s="1" t="s">
        <v>1592</v>
      </c>
    </row>
    <row r="32" spans="1:8" ht="15.75">
      <c r="A32" s="1" t="s">
        <v>1619</v>
      </c>
      <c r="B32" s="1">
        <v>4</v>
      </c>
      <c r="C32" s="1">
        <v>56530609</v>
      </c>
      <c r="D32" s="1">
        <v>56603507</v>
      </c>
      <c r="E32" s="6" t="s">
        <v>33</v>
      </c>
      <c r="F32" s="6" t="s">
        <v>1575</v>
      </c>
      <c r="G32" s="1" t="s">
        <v>1615</v>
      </c>
      <c r="H32" s="1" t="s">
        <v>1592</v>
      </c>
    </row>
    <row r="33" spans="1:8" ht="15.75">
      <c r="A33" s="1" t="s">
        <v>1620</v>
      </c>
      <c r="B33" s="1">
        <v>11</v>
      </c>
      <c r="C33" s="1">
        <v>6612763</v>
      </c>
      <c r="D33" s="1">
        <v>6619461</v>
      </c>
      <c r="E33" s="1" t="s">
        <v>230</v>
      </c>
      <c r="F33" s="6" t="s">
        <v>1606</v>
      </c>
      <c r="G33" s="148" t="s">
        <v>1560</v>
      </c>
      <c r="H33" s="1" t="s">
        <v>1592</v>
      </c>
    </row>
    <row r="34" spans="1:8" ht="15.75">
      <c r="E34" s="1"/>
      <c r="G34" s="1"/>
    </row>
    <row r="35" spans="1:8" ht="15.75">
      <c r="A35" s="6" t="s">
        <v>1622</v>
      </c>
      <c r="E35" s="1"/>
      <c r="G35" s="1"/>
    </row>
    <row r="36" spans="1:8" ht="15.75">
      <c r="A36" s="11" t="s">
        <v>1623</v>
      </c>
      <c r="G36" s="1"/>
    </row>
    <row r="37" spans="1:8" ht="15.75">
      <c r="A37" s="11" t="s">
        <v>1624</v>
      </c>
      <c r="G37" s="1"/>
    </row>
  </sheetData>
  <hyperlinks>
    <hyperlink ref="G4" r:id="rId1"/>
    <hyperlink ref="G5" r:id="rId2"/>
    <hyperlink ref="G8" r:id="rId3"/>
    <hyperlink ref="G9" r:id="rId4"/>
    <hyperlink ref="G10" r:id="rId5"/>
    <hyperlink ref="G11" r:id="rId6"/>
    <hyperlink ref="G12" r:id="rId7"/>
    <hyperlink ref="G13" r:id="rId8"/>
    <hyperlink ref="G14" r:id="rId9"/>
    <hyperlink ref="G16" r:id="rId10"/>
    <hyperlink ref="G17" r:id="rId11"/>
    <hyperlink ref="G18" r:id="rId12"/>
    <hyperlink ref="G19" r:id="rId13"/>
    <hyperlink ref="G20" r:id="rId14"/>
    <hyperlink ref="G21" r:id="rId15"/>
    <hyperlink ref="G22" r:id="rId16"/>
    <hyperlink ref="G23" r:id="rId17"/>
    <hyperlink ref="G24" r:id="rId18"/>
    <hyperlink ref="G25" r:id="rId19"/>
    <hyperlink ref="G26" r:id="rId20"/>
    <hyperlink ref="G27" r:id="rId21"/>
    <hyperlink ref="G28" r:id="rId22"/>
    <hyperlink ref="G29" r:id="rId23"/>
    <hyperlink ref="G33" r:id="rId24"/>
  </hyperlinks>
  <pageMargins left="0.7" right="0.7" top="0.75" bottom="0.75" header="0" footer="0"/>
  <pageSetup orientation="landscape"/>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T21"/>
  <sheetViews>
    <sheetView workbookViewId="0">
      <selection activeCell="H26" sqref="H26"/>
    </sheetView>
  </sheetViews>
  <sheetFormatPr defaultColWidth="11.125" defaultRowHeight="15" customHeight="1"/>
  <cols>
    <col min="1" max="1" width="10.375" customWidth="1"/>
    <col min="2" max="2" width="13.625" customWidth="1"/>
    <col min="3" max="20" width="10.375" customWidth="1"/>
    <col min="21" max="26" width="11.125" customWidth="1"/>
  </cols>
  <sheetData>
    <row r="1" spans="1:20" ht="15.75" customHeight="1">
      <c r="A1" s="12" t="s">
        <v>7689</v>
      </c>
      <c r="B1" s="1"/>
      <c r="C1" s="1"/>
      <c r="D1" s="1"/>
      <c r="E1" s="1"/>
      <c r="F1" s="1"/>
      <c r="G1" s="1"/>
      <c r="H1" s="1"/>
      <c r="I1" s="1"/>
      <c r="J1" s="1"/>
      <c r="K1" s="53"/>
      <c r="L1" s="53"/>
      <c r="M1" s="53"/>
      <c r="N1" s="53"/>
      <c r="O1" s="53"/>
      <c r="P1" s="53"/>
      <c r="Q1" s="53"/>
      <c r="R1" s="53"/>
      <c r="S1" s="53"/>
      <c r="T1" s="53"/>
    </row>
    <row r="2" spans="1:20" ht="15.75" customHeight="1">
      <c r="B2" s="1"/>
      <c r="C2" s="1"/>
      <c r="D2" s="1"/>
      <c r="E2" s="1"/>
      <c r="F2" s="1"/>
      <c r="G2" s="1"/>
      <c r="H2" s="1"/>
      <c r="I2" s="1"/>
      <c r="J2" s="1"/>
      <c r="K2" s="53"/>
      <c r="L2" s="53"/>
      <c r="M2" s="53"/>
      <c r="N2" s="53"/>
      <c r="O2" s="53"/>
      <c r="P2" s="53"/>
      <c r="Q2" s="53"/>
      <c r="R2" s="53"/>
      <c r="S2" s="53"/>
      <c r="T2" s="53"/>
    </row>
    <row r="3" spans="1:20" ht="15.75" customHeight="1">
      <c r="A3" s="150"/>
      <c r="B3" s="273" t="s">
        <v>1625</v>
      </c>
      <c r="C3" s="247"/>
      <c r="D3" s="247"/>
      <c r="E3" s="247"/>
      <c r="F3" s="273" t="s">
        <v>1626</v>
      </c>
      <c r="G3" s="247"/>
      <c r="H3" s="247"/>
      <c r="I3" s="247"/>
      <c r="J3" s="247"/>
      <c r="K3" s="53"/>
      <c r="L3" s="53"/>
      <c r="M3" s="53"/>
      <c r="N3" s="53"/>
      <c r="O3" s="53"/>
      <c r="P3" s="53"/>
      <c r="Q3" s="53"/>
      <c r="R3" s="53"/>
      <c r="S3" s="53"/>
      <c r="T3" s="53"/>
    </row>
    <row r="4" spans="1:20" ht="15.75" customHeight="1">
      <c r="A4" s="150" t="s">
        <v>361</v>
      </c>
      <c r="B4" s="273" t="s">
        <v>1627</v>
      </c>
      <c r="C4" s="273" t="s">
        <v>1628</v>
      </c>
      <c r="D4" s="273" t="s">
        <v>1629</v>
      </c>
      <c r="E4" s="273" t="s">
        <v>1630</v>
      </c>
      <c r="F4" s="273" t="s">
        <v>1631</v>
      </c>
      <c r="G4" s="273" t="s">
        <v>1628</v>
      </c>
      <c r="H4" s="273" t="s">
        <v>1629</v>
      </c>
      <c r="I4" s="273" t="s">
        <v>1630</v>
      </c>
      <c r="J4" s="273" t="s">
        <v>1632</v>
      </c>
      <c r="K4" s="53"/>
      <c r="L4" s="53"/>
      <c r="M4" s="53"/>
      <c r="N4" s="53"/>
      <c r="O4" s="53"/>
      <c r="P4" s="53"/>
      <c r="Q4" s="53"/>
      <c r="R4" s="53"/>
      <c r="S4" s="53"/>
      <c r="T4" s="53"/>
    </row>
    <row r="5" spans="1:20" ht="15.75" customHeight="1">
      <c r="A5" s="150" t="s">
        <v>50</v>
      </c>
      <c r="B5" s="247"/>
      <c r="C5" s="247"/>
      <c r="D5" s="247"/>
      <c r="E5" s="247"/>
      <c r="F5" s="247"/>
      <c r="G5" s="247"/>
      <c r="H5" s="247"/>
      <c r="I5" s="247"/>
      <c r="J5" s="247"/>
      <c r="K5" s="53"/>
      <c r="L5" s="53"/>
      <c r="M5" s="53"/>
      <c r="N5" s="53"/>
      <c r="O5" s="53"/>
      <c r="P5" s="53"/>
      <c r="Q5" s="53"/>
      <c r="R5" s="53"/>
      <c r="S5" s="53"/>
      <c r="T5" s="53"/>
    </row>
    <row r="6" spans="1:20" ht="15.75" customHeight="1">
      <c r="A6" s="150" t="s">
        <v>21</v>
      </c>
      <c r="B6" s="150">
        <v>85</v>
      </c>
      <c r="C6" s="151">
        <v>77</v>
      </c>
      <c r="D6" s="151">
        <v>88</v>
      </c>
      <c r="E6" s="151">
        <v>108</v>
      </c>
      <c r="F6" s="151">
        <v>62</v>
      </c>
      <c r="G6" s="151">
        <v>59</v>
      </c>
      <c r="H6" s="151">
        <v>7</v>
      </c>
      <c r="I6" s="151">
        <v>48</v>
      </c>
      <c r="J6" s="151">
        <v>3</v>
      </c>
      <c r="K6" s="53"/>
      <c r="L6" s="53"/>
      <c r="M6" s="53"/>
      <c r="N6" s="53"/>
      <c r="O6" s="53"/>
      <c r="P6" s="53"/>
      <c r="Q6" s="53"/>
      <c r="R6" s="53"/>
      <c r="S6" s="53"/>
      <c r="T6" s="53"/>
    </row>
    <row r="7" spans="1:20" ht="15.75" customHeight="1">
      <c r="A7" s="150" t="s">
        <v>26</v>
      </c>
      <c r="B7" s="150">
        <v>106</v>
      </c>
      <c r="C7" s="151">
        <v>89</v>
      </c>
      <c r="D7" s="151">
        <v>141</v>
      </c>
      <c r="E7" s="151">
        <v>78</v>
      </c>
      <c r="F7" s="151">
        <v>73</v>
      </c>
      <c r="G7" s="151">
        <v>60</v>
      </c>
      <c r="H7" s="151">
        <v>10</v>
      </c>
      <c r="I7" s="151">
        <v>45</v>
      </c>
      <c r="J7" s="150">
        <v>5</v>
      </c>
      <c r="K7" s="53"/>
      <c r="L7" s="53"/>
      <c r="M7" s="53"/>
      <c r="N7" s="53"/>
      <c r="O7" s="53"/>
      <c r="P7" s="53"/>
      <c r="Q7" s="53"/>
      <c r="R7" s="53"/>
      <c r="S7" s="53"/>
      <c r="T7" s="53"/>
    </row>
    <row r="8" spans="1:20" ht="15.75" customHeight="1">
      <c r="A8" s="150" t="s">
        <v>42</v>
      </c>
      <c r="B8" s="150">
        <v>78</v>
      </c>
      <c r="C8" s="151">
        <v>60</v>
      </c>
      <c r="D8" s="151">
        <v>70</v>
      </c>
      <c r="E8" s="151">
        <v>73</v>
      </c>
      <c r="F8" s="151">
        <v>55</v>
      </c>
      <c r="G8" s="151">
        <v>44</v>
      </c>
      <c r="H8" s="151">
        <v>6</v>
      </c>
      <c r="I8" s="151">
        <v>48</v>
      </c>
      <c r="J8" s="151">
        <v>3</v>
      </c>
    </row>
    <row r="9" spans="1:20" ht="15.75" customHeight="1">
      <c r="B9" s="10"/>
    </row>
    <row r="10" spans="1:20" ht="15.75" customHeight="1">
      <c r="A10" s="6" t="s">
        <v>1633</v>
      </c>
      <c r="B10" s="10"/>
    </row>
    <row r="11" spans="1:20" ht="15.75" customHeight="1">
      <c r="A11" s="11" t="s">
        <v>1634</v>
      </c>
      <c r="B11" s="10"/>
    </row>
    <row r="12" spans="1:20" ht="15.75" customHeight="1">
      <c r="B12" s="10"/>
    </row>
    <row r="13" spans="1:20" ht="15.75" customHeight="1">
      <c r="B13" s="10"/>
    </row>
    <row r="14" spans="1:20" ht="15.75" customHeight="1">
      <c r="B14" s="10"/>
    </row>
    <row r="15" spans="1:20" ht="15.75" customHeight="1">
      <c r="B15" s="10"/>
    </row>
    <row r="16" spans="1:20" ht="15.75" customHeight="1">
      <c r="B16" s="10"/>
    </row>
    <row r="17" spans="2:2" ht="15.75" customHeight="1">
      <c r="B17" s="10"/>
    </row>
    <row r="18" spans="2:2" ht="15.75" customHeight="1">
      <c r="B18" s="10"/>
    </row>
    <row r="19" spans="2:2" ht="15.75" customHeight="1">
      <c r="B19" s="10"/>
    </row>
    <row r="20" spans="2:2" ht="15.75" customHeight="1">
      <c r="B20" s="10"/>
    </row>
    <row r="21" spans="2:2" ht="15.75" customHeight="1">
      <c r="B21" s="10"/>
    </row>
  </sheetData>
  <mergeCells count="11">
    <mergeCell ref="B4:B5"/>
    <mergeCell ref="F4:F5"/>
    <mergeCell ref="H4:H5"/>
    <mergeCell ref="G4:G5"/>
    <mergeCell ref="B3:E3"/>
    <mergeCell ref="F3:J3"/>
    <mergeCell ref="E4:E5"/>
    <mergeCell ref="D4:D5"/>
    <mergeCell ref="I4:I5"/>
    <mergeCell ref="J4:J5"/>
    <mergeCell ref="C4:C5"/>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58"/>
  <sheetViews>
    <sheetView topLeftCell="A37" workbookViewId="0"/>
  </sheetViews>
  <sheetFormatPr defaultColWidth="11.125" defaultRowHeight="15" customHeight="1"/>
  <cols>
    <col min="1" max="1" width="64.375" style="154" customWidth="1"/>
    <col min="2" max="26" width="10.5" style="154" customWidth="1"/>
    <col min="27" max="16384" width="11.125" style="154"/>
  </cols>
  <sheetData>
    <row r="1" spans="1:26" ht="15.75" customHeight="1">
      <c r="A1" s="161" t="s">
        <v>7624</v>
      </c>
      <c r="B1" s="158"/>
      <c r="C1" s="158"/>
      <c r="D1" s="158"/>
      <c r="E1" s="158"/>
      <c r="F1" s="158"/>
      <c r="G1" s="158"/>
      <c r="H1" s="158"/>
      <c r="I1" s="158"/>
      <c r="J1" s="158"/>
      <c r="K1" s="158"/>
      <c r="L1" s="158"/>
      <c r="M1" s="158"/>
      <c r="N1" s="158"/>
      <c r="O1" s="158"/>
      <c r="P1" s="158"/>
      <c r="Q1" s="158"/>
      <c r="R1" s="158"/>
      <c r="S1" s="158"/>
      <c r="T1" s="183"/>
      <c r="U1" s="183"/>
      <c r="V1" s="183"/>
      <c r="W1" s="183"/>
      <c r="X1" s="183"/>
      <c r="Y1" s="183"/>
      <c r="Z1" s="183"/>
    </row>
    <row r="2" spans="1:26" ht="15.75" customHeight="1">
      <c r="A2" s="158"/>
      <c r="B2" s="236" t="s">
        <v>152</v>
      </c>
      <c r="C2" s="227"/>
      <c r="D2" s="227"/>
      <c r="E2" s="227"/>
      <c r="F2" s="227"/>
      <c r="G2" s="227"/>
      <c r="H2" s="227"/>
      <c r="I2" s="227"/>
      <c r="J2" s="227"/>
      <c r="K2" s="236" t="s">
        <v>153</v>
      </c>
      <c r="L2" s="227"/>
      <c r="M2" s="227"/>
      <c r="N2" s="227"/>
      <c r="O2" s="227"/>
      <c r="P2" s="227"/>
      <c r="Q2" s="227"/>
      <c r="R2" s="227"/>
      <c r="S2" s="227"/>
      <c r="T2" s="183"/>
      <c r="U2" s="183"/>
      <c r="V2" s="183"/>
      <c r="W2" s="183"/>
      <c r="X2" s="183"/>
      <c r="Y2" s="183"/>
      <c r="Z2" s="183"/>
    </row>
    <row r="3" spans="1:26" ht="15.75" customHeight="1">
      <c r="A3" s="158"/>
      <c r="B3" s="236" t="s">
        <v>21</v>
      </c>
      <c r="C3" s="227"/>
      <c r="D3" s="227"/>
      <c r="E3" s="236" t="s">
        <v>26</v>
      </c>
      <c r="F3" s="227"/>
      <c r="G3" s="227"/>
      <c r="H3" s="236" t="s">
        <v>42</v>
      </c>
      <c r="I3" s="227"/>
      <c r="J3" s="227"/>
      <c r="K3" s="236" t="s">
        <v>21</v>
      </c>
      <c r="L3" s="227"/>
      <c r="M3" s="227"/>
      <c r="N3" s="236" t="s">
        <v>26</v>
      </c>
      <c r="O3" s="227"/>
      <c r="P3" s="227"/>
      <c r="Q3" s="236" t="s">
        <v>42</v>
      </c>
      <c r="R3" s="227"/>
      <c r="S3" s="227"/>
      <c r="T3" s="183"/>
      <c r="U3" s="183"/>
      <c r="V3" s="183"/>
      <c r="W3" s="183"/>
      <c r="X3" s="183"/>
      <c r="Y3" s="183"/>
      <c r="Z3" s="183"/>
    </row>
    <row r="4" spans="1:26" ht="15.75" customHeight="1">
      <c r="A4" s="173" t="s">
        <v>1668</v>
      </c>
      <c r="B4" s="173" t="s">
        <v>1669</v>
      </c>
      <c r="C4" s="173" t="s">
        <v>550</v>
      </c>
      <c r="D4" s="173" t="s">
        <v>1670</v>
      </c>
      <c r="E4" s="173" t="s">
        <v>1669</v>
      </c>
      <c r="F4" s="173" t="s">
        <v>550</v>
      </c>
      <c r="G4" s="173" t="s">
        <v>1670</v>
      </c>
      <c r="H4" s="173" t="s">
        <v>1669</v>
      </c>
      <c r="I4" s="173" t="s">
        <v>550</v>
      </c>
      <c r="J4" s="173" t="s">
        <v>1670</v>
      </c>
      <c r="K4" s="173" t="s">
        <v>1669</v>
      </c>
      <c r="L4" s="173" t="s">
        <v>550</v>
      </c>
      <c r="M4" s="173" t="s">
        <v>1670</v>
      </c>
      <c r="N4" s="173" t="s">
        <v>1669</v>
      </c>
      <c r="O4" s="173" t="s">
        <v>550</v>
      </c>
      <c r="P4" s="173" t="s">
        <v>1670</v>
      </c>
      <c r="Q4" s="173" t="s">
        <v>1669</v>
      </c>
      <c r="R4" s="173" t="s">
        <v>550</v>
      </c>
      <c r="S4" s="173" t="s">
        <v>1670</v>
      </c>
      <c r="T4" s="183"/>
      <c r="U4" s="183"/>
      <c r="V4" s="183"/>
      <c r="W4" s="183"/>
      <c r="X4" s="183"/>
      <c r="Y4" s="183"/>
      <c r="Z4" s="183"/>
    </row>
    <row r="5" spans="1:26" ht="15.75" customHeight="1">
      <c r="A5" s="180">
        <v>1</v>
      </c>
      <c r="B5" s="180">
        <v>161005</v>
      </c>
      <c r="C5" s="180">
        <v>11394</v>
      </c>
      <c r="D5" s="184">
        <v>0.49</v>
      </c>
      <c r="E5" s="180">
        <v>164552</v>
      </c>
      <c r="F5" s="180">
        <v>18784</v>
      </c>
      <c r="G5" s="184">
        <v>0.62</v>
      </c>
      <c r="H5" s="180">
        <v>201402</v>
      </c>
      <c r="I5" s="180">
        <v>16995</v>
      </c>
      <c r="J5" s="184">
        <v>0.49</v>
      </c>
      <c r="K5" s="180">
        <v>156653</v>
      </c>
      <c r="L5" s="180">
        <v>6643</v>
      </c>
      <c r="M5" s="184">
        <v>0.49</v>
      </c>
      <c r="N5" s="180">
        <v>160709</v>
      </c>
      <c r="O5" s="180">
        <v>9003</v>
      </c>
      <c r="P5" s="184">
        <v>0.62</v>
      </c>
      <c r="Q5" s="180">
        <v>196072</v>
      </c>
      <c r="R5" s="180">
        <v>7449</v>
      </c>
      <c r="S5" s="184">
        <v>0.49</v>
      </c>
      <c r="T5" s="183"/>
      <c r="U5" s="183"/>
      <c r="V5" s="183"/>
      <c r="W5" s="183"/>
      <c r="X5" s="183"/>
      <c r="Y5" s="183"/>
      <c r="Z5" s="183"/>
    </row>
    <row r="6" spans="1:26" ht="15.75" customHeight="1">
      <c r="A6" s="180">
        <v>2</v>
      </c>
      <c r="B6" s="180">
        <v>56884</v>
      </c>
      <c r="C6" s="180">
        <v>39307</v>
      </c>
      <c r="D6" s="184">
        <v>0.87</v>
      </c>
      <c r="E6" s="180">
        <v>58276</v>
      </c>
      <c r="F6" s="180">
        <v>58426</v>
      </c>
      <c r="G6" s="184">
        <v>1.0900000000000001</v>
      </c>
      <c r="H6" s="180">
        <v>70835</v>
      </c>
      <c r="I6" s="180">
        <v>47793</v>
      </c>
      <c r="J6" s="184">
        <v>0.86</v>
      </c>
      <c r="K6" s="180">
        <v>45485</v>
      </c>
      <c r="L6" s="180">
        <v>33274</v>
      </c>
      <c r="M6" s="184">
        <v>0.87</v>
      </c>
      <c r="N6" s="180">
        <v>46451</v>
      </c>
      <c r="O6" s="180">
        <v>36712</v>
      </c>
      <c r="P6" s="184">
        <v>1.0900000000000001</v>
      </c>
      <c r="Q6" s="180">
        <v>57022</v>
      </c>
      <c r="R6" s="180">
        <v>36189</v>
      </c>
      <c r="S6" s="184">
        <v>0.86</v>
      </c>
      <c r="T6" s="183"/>
      <c r="U6" s="183"/>
      <c r="V6" s="183"/>
      <c r="W6" s="183"/>
      <c r="X6" s="183"/>
      <c r="Y6" s="183"/>
      <c r="Z6" s="183"/>
    </row>
    <row r="7" spans="1:26" ht="15.75" customHeight="1">
      <c r="A7" s="180">
        <v>3</v>
      </c>
      <c r="B7" s="180">
        <v>22724</v>
      </c>
      <c r="C7" s="180">
        <v>16600</v>
      </c>
      <c r="D7" s="184">
        <v>0.96</v>
      </c>
      <c r="E7" s="180">
        <v>23545</v>
      </c>
      <c r="F7" s="180">
        <v>23984</v>
      </c>
      <c r="G7" s="184">
        <v>1.1299999999999999</v>
      </c>
      <c r="H7" s="180">
        <v>28703</v>
      </c>
      <c r="I7" s="180">
        <v>21135</v>
      </c>
      <c r="J7" s="184">
        <v>0.95</v>
      </c>
      <c r="K7" s="180">
        <v>18266</v>
      </c>
      <c r="L7" s="180">
        <v>15160</v>
      </c>
      <c r="M7" s="184">
        <v>0.96</v>
      </c>
      <c r="N7" s="180">
        <v>18701</v>
      </c>
      <c r="O7" s="180">
        <v>14973</v>
      </c>
      <c r="P7" s="184">
        <v>1.1299999999999999</v>
      </c>
      <c r="Q7" s="180">
        <v>22400</v>
      </c>
      <c r="R7" s="180">
        <v>17389</v>
      </c>
      <c r="S7" s="184">
        <v>0.95</v>
      </c>
      <c r="T7" s="183"/>
      <c r="U7" s="183"/>
      <c r="V7" s="183"/>
      <c r="W7" s="183"/>
      <c r="X7" s="183"/>
      <c r="Y7" s="183"/>
      <c r="Z7" s="183"/>
    </row>
    <row r="8" spans="1:26" ht="15.75" customHeight="1">
      <c r="A8" s="180">
        <v>4</v>
      </c>
      <c r="B8" s="180">
        <v>33458</v>
      </c>
      <c r="C8" s="180">
        <v>31849</v>
      </c>
      <c r="D8" s="184">
        <v>1.02</v>
      </c>
      <c r="E8" s="180">
        <v>34440</v>
      </c>
      <c r="F8" s="180">
        <v>36007</v>
      </c>
      <c r="G8" s="184">
        <v>1.1499999999999999</v>
      </c>
      <c r="H8" s="180">
        <v>41606</v>
      </c>
      <c r="I8" s="180">
        <v>38421</v>
      </c>
      <c r="J8" s="184">
        <v>1</v>
      </c>
      <c r="K8" s="180">
        <v>28333</v>
      </c>
      <c r="L8" s="180">
        <v>30909</v>
      </c>
      <c r="M8" s="184">
        <v>1.02</v>
      </c>
      <c r="N8" s="180">
        <v>28905</v>
      </c>
      <c r="O8" s="180">
        <v>31902</v>
      </c>
      <c r="P8" s="184">
        <v>1.1499999999999999</v>
      </c>
      <c r="Q8" s="180">
        <v>34693</v>
      </c>
      <c r="R8" s="180">
        <v>34613</v>
      </c>
      <c r="S8" s="184">
        <v>1</v>
      </c>
      <c r="T8" s="183"/>
      <c r="U8" s="183"/>
      <c r="V8" s="183"/>
      <c r="W8" s="183"/>
      <c r="X8" s="183"/>
      <c r="Y8" s="183"/>
      <c r="Z8" s="183"/>
    </row>
    <row r="9" spans="1:26" ht="15.75" customHeight="1">
      <c r="A9" s="180">
        <v>5</v>
      </c>
      <c r="B9" s="180">
        <v>10509</v>
      </c>
      <c r="C9" s="180">
        <v>8141</v>
      </c>
      <c r="D9" s="184">
        <v>1.05</v>
      </c>
      <c r="E9" s="180">
        <v>10864</v>
      </c>
      <c r="F9" s="180">
        <v>9899</v>
      </c>
      <c r="G9" s="184">
        <v>1.21</v>
      </c>
      <c r="H9" s="180">
        <v>13352</v>
      </c>
      <c r="I9" s="180">
        <v>10257</v>
      </c>
      <c r="J9" s="184">
        <v>1.04</v>
      </c>
      <c r="K9" s="180">
        <v>8446</v>
      </c>
      <c r="L9" s="180">
        <v>7442</v>
      </c>
      <c r="M9" s="184">
        <v>1.05</v>
      </c>
      <c r="N9" s="180">
        <v>8559</v>
      </c>
      <c r="O9" s="180">
        <v>7651</v>
      </c>
      <c r="P9" s="184">
        <v>1.21</v>
      </c>
      <c r="Q9" s="180">
        <v>10240</v>
      </c>
      <c r="R9" s="180">
        <v>8390</v>
      </c>
      <c r="S9" s="184">
        <v>1.04</v>
      </c>
      <c r="T9" s="183"/>
      <c r="U9" s="183"/>
      <c r="V9" s="183"/>
      <c r="W9" s="183"/>
      <c r="X9" s="183"/>
      <c r="Y9" s="183"/>
      <c r="Z9" s="183"/>
    </row>
    <row r="10" spans="1:26" ht="15.75" customHeight="1">
      <c r="A10" s="180">
        <v>6</v>
      </c>
      <c r="B10" s="180">
        <v>8575</v>
      </c>
      <c r="C10" s="180">
        <v>9923</v>
      </c>
      <c r="D10" s="184">
        <v>1.1100000000000001</v>
      </c>
      <c r="E10" s="180">
        <v>8730</v>
      </c>
      <c r="F10" s="180">
        <v>11116</v>
      </c>
      <c r="G10" s="184">
        <v>1.28</v>
      </c>
      <c r="H10" s="180">
        <v>10518</v>
      </c>
      <c r="I10" s="180">
        <v>11758</v>
      </c>
      <c r="J10" s="184">
        <v>1.0900000000000001</v>
      </c>
      <c r="K10" s="180">
        <v>7535</v>
      </c>
      <c r="L10" s="180">
        <v>9273</v>
      </c>
      <c r="M10" s="184">
        <v>1.1100000000000001</v>
      </c>
      <c r="N10" s="180">
        <v>7669</v>
      </c>
      <c r="O10" s="180">
        <v>9540</v>
      </c>
      <c r="P10" s="184">
        <v>1.28</v>
      </c>
      <c r="Q10" s="180">
        <v>9397</v>
      </c>
      <c r="R10" s="180">
        <v>10350</v>
      </c>
      <c r="S10" s="184">
        <v>1.0900000000000001</v>
      </c>
      <c r="T10" s="183"/>
      <c r="U10" s="183"/>
      <c r="V10" s="183"/>
      <c r="W10" s="183"/>
      <c r="X10" s="183"/>
      <c r="Y10" s="183"/>
      <c r="Z10" s="183"/>
    </row>
    <row r="11" spans="1:26" ht="15.75" customHeight="1">
      <c r="A11" s="180">
        <v>7</v>
      </c>
      <c r="B11" s="180">
        <v>3419</v>
      </c>
      <c r="C11" s="180">
        <v>2352</v>
      </c>
      <c r="D11" s="184">
        <v>1.1000000000000001</v>
      </c>
      <c r="E11" s="180">
        <v>3493</v>
      </c>
      <c r="F11" s="180">
        <v>3131</v>
      </c>
      <c r="G11" s="184">
        <v>1.28</v>
      </c>
      <c r="H11" s="180">
        <v>4300</v>
      </c>
      <c r="I11" s="180">
        <v>2925</v>
      </c>
      <c r="J11" s="184">
        <v>1.0900000000000001</v>
      </c>
      <c r="K11" s="180">
        <v>2534</v>
      </c>
      <c r="L11" s="180">
        <v>1891</v>
      </c>
      <c r="M11" s="184">
        <v>1.1000000000000001</v>
      </c>
      <c r="N11" s="180">
        <v>2594</v>
      </c>
      <c r="O11" s="180">
        <v>1966</v>
      </c>
      <c r="P11" s="184">
        <v>1.28</v>
      </c>
      <c r="Q11" s="180">
        <v>3214</v>
      </c>
      <c r="R11" s="180">
        <v>2263</v>
      </c>
      <c r="S11" s="184">
        <v>1.0900000000000001</v>
      </c>
      <c r="T11" s="183"/>
      <c r="U11" s="183"/>
      <c r="V11" s="183"/>
      <c r="W11" s="183"/>
      <c r="X11" s="183"/>
      <c r="Y11" s="183"/>
      <c r="Z11" s="183"/>
    </row>
    <row r="12" spans="1:26" ht="15.75" customHeight="1">
      <c r="A12" s="180">
        <v>8</v>
      </c>
      <c r="B12" s="180">
        <v>6845</v>
      </c>
      <c r="C12" s="180">
        <v>8017</v>
      </c>
      <c r="D12" s="184">
        <v>1.1299999999999999</v>
      </c>
      <c r="E12" s="180">
        <v>7069</v>
      </c>
      <c r="F12" s="180">
        <v>9091</v>
      </c>
      <c r="G12" s="184">
        <v>1.31</v>
      </c>
      <c r="H12" s="180">
        <v>8363</v>
      </c>
      <c r="I12" s="180">
        <v>9789</v>
      </c>
      <c r="J12" s="184">
        <v>1.1200000000000001</v>
      </c>
      <c r="K12" s="180">
        <v>6599</v>
      </c>
      <c r="L12" s="180">
        <v>8077</v>
      </c>
      <c r="M12" s="184">
        <v>1.1299999999999999</v>
      </c>
      <c r="N12" s="180">
        <v>6635</v>
      </c>
      <c r="O12" s="180">
        <v>8374</v>
      </c>
      <c r="P12" s="184">
        <v>1.31</v>
      </c>
      <c r="Q12" s="180">
        <v>7960</v>
      </c>
      <c r="R12" s="180">
        <v>9221</v>
      </c>
      <c r="S12" s="184">
        <v>1.1200000000000001</v>
      </c>
      <c r="T12" s="183"/>
      <c r="U12" s="183"/>
      <c r="V12" s="183"/>
      <c r="W12" s="183"/>
      <c r="X12" s="183"/>
      <c r="Y12" s="183"/>
      <c r="Z12" s="183"/>
    </row>
    <row r="13" spans="1:26" ht="15.75" customHeight="1">
      <c r="A13" s="180">
        <v>9</v>
      </c>
      <c r="B13" s="180">
        <v>2578</v>
      </c>
      <c r="C13" s="180">
        <v>1949</v>
      </c>
      <c r="D13" s="184">
        <v>1.1299999999999999</v>
      </c>
      <c r="E13" s="180">
        <v>2747</v>
      </c>
      <c r="F13" s="180">
        <v>2633</v>
      </c>
      <c r="G13" s="184">
        <v>1.32</v>
      </c>
      <c r="H13" s="180">
        <v>3367</v>
      </c>
      <c r="I13" s="180">
        <v>2592</v>
      </c>
      <c r="J13" s="184">
        <v>1.1100000000000001</v>
      </c>
      <c r="K13" s="180">
        <v>2101</v>
      </c>
      <c r="L13" s="180">
        <v>1820</v>
      </c>
      <c r="M13" s="184">
        <v>1.1299999999999999</v>
      </c>
      <c r="N13" s="180">
        <v>2130</v>
      </c>
      <c r="O13" s="180">
        <v>1902</v>
      </c>
      <c r="P13" s="184">
        <v>1.32</v>
      </c>
      <c r="Q13" s="180">
        <v>2547</v>
      </c>
      <c r="R13" s="180">
        <v>2096</v>
      </c>
      <c r="S13" s="184">
        <v>1.1100000000000001</v>
      </c>
      <c r="T13" s="183"/>
      <c r="U13" s="183"/>
      <c r="V13" s="183"/>
      <c r="W13" s="183"/>
      <c r="X13" s="183"/>
      <c r="Y13" s="183"/>
      <c r="Z13" s="183"/>
    </row>
    <row r="14" spans="1:26" ht="15.75" customHeight="1">
      <c r="A14" s="180">
        <v>10</v>
      </c>
      <c r="B14" s="180">
        <v>3945</v>
      </c>
      <c r="C14" s="180">
        <v>4944</v>
      </c>
      <c r="D14" s="184">
        <v>1.1599999999999999</v>
      </c>
      <c r="E14" s="180">
        <v>4016</v>
      </c>
      <c r="F14" s="180">
        <v>5966</v>
      </c>
      <c r="G14" s="184">
        <v>1.35</v>
      </c>
      <c r="H14" s="180">
        <v>4877</v>
      </c>
      <c r="I14" s="180">
        <v>6262</v>
      </c>
      <c r="J14" s="184">
        <v>1.1499999999999999</v>
      </c>
      <c r="K14" s="180">
        <v>3000</v>
      </c>
      <c r="L14" s="180">
        <v>4828</v>
      </c>
      <c r="M14" s="184">
        <v>1.1599999999999999</v>
      </c>
      <c r="N14" s="180">
        <v>3038</v>
      </c>
      <c r="O14" s="180">
        <v>5078</v>
      </c>
      <c r="P14" s="184">
        <v>1.35</v>
      </c>
      <c r="Q14" s="180">
        <v>3759</v>
      </c>
      <c r="R14" s="180">
        <v>5799</v>
      </c>
      <c r="S14" s="184">
        <v>1.1499999999999999</v>
      </c>
      <c r="T14" s="183"/>
      <c r="U14" s="183"/>
      <c r="V14" s="183"/>
      <c r="W14" s="183"/>
      <c r="X14" s="183"/>
      <c r="Y14" s="183"/>
      <c r="Z14" s="183"/>
    </row>
    <row r="15" spans="1:26" ht="15.75" customHeight="1">
      <c r="A15" s="180">
        <v>11</v>
      </c>
      <c r="B15" s="180">
        <v>1760</v>
      </c>
      <c r="C15" s="180">
        <v>1538</v>
      </c>
      <c r="D15" s="184">
        <v>1.1399999999999999</v>
      </c>
      <c r="E15" s="180">
        <v>1781</v>
      </c>
      <c r="F15" s="180">
        <v>2217</v>
      </c>
      <c r="G15" s="184">
        <v>1.33</v>
      </c>
      <c r="H15" s="180">
        <v>2305</v>
      </c>
      <c r="I15" s="180">
        <v>1940</v>
      </c>
      <c r="J15" s="184">
        <v>1.1200000000000001</v>
      </c>
      <c r="K15" s="180">
        <v>1197</v>
      </c>
      <c r="L15" s="180">
        <v>1590</v>
      </c>
      <c r="M15" s="184">
        <v>1.1399999999999999</v>
      </c>
      <c r="N15" s="180">
        <v>1243</v>
      </c>
      <c r="O15" s="180">
        <v>1620</v>
      </c>
      <c r="P15" s="184">
        <v>1.33</v>
      </c>
      <c r="Q15" s="180">
        <v>1514</v>
      </c>
      <c r="R15" s="180">
        <v>1913</v>
      </c>
      <c r="S15" s="184">
        <v>1.1200000000000001</v>
      </c>
      <c r="T15" s="183"/>
      <c r="U15" s="183"/>
      <c r="V15" s="183"/>
      <c r="W15" s="183"/>
      <c r="X15" s="183"/>
      <c r="Y15" s="183"/>
      <c r="Z15" s="183"/>
    </row>
    <row r="16" spans="1:26" ht="15.75" customHeight="1">
      <c r="A16" s="180">
        <v>12</v>
      </c>
      <c r="B16" s="180">
        <v>3597</v>
      </c>
      <c r="C16" s="180">
        <v>5231</v>
      </c>
      <c r="D16" s="184">
        <v>1.1599999999999999</v>
      </c>
      <c r="E16" s="180">
        <v>3729</v>
      </c>
      <c r="F16" s="180">
        <v>5938</v>
      </c>
      <c r="G16" s="184">
        <v>1.33</v>
      </c>
      <c r="H16" s="180">
        <v>4676</v>
      </c>
      <c r="I16" s="180">
        <v>6438</v>
      </c>
      <c r="J16" s="184">
        <v>1.1499999999999999</v>
      </c>
      <c r="K16" s="180">
        <v>2923</v>
      </c>
      <c r="L16" s="180">
        <v>5237</v>
      </c>
      <c r="M16" s="184">
        <v>1.1599999999999999</v>
      </c>
      <c r="N16" s="180">
        <v>2889</v>
      </c>
      <c r="O16" s="180">
        <v>5245</v>
      </c>
      <c r="P16" s="184">
        <v>1.33</v>
      </c>
      <c r="Q16" s="180">
        <v>3506</v>
      </c>
      <c r="R16" s="180">
        <v>5962</v>
      </c>
      <c r="S16" s="184">
        <v>1.1499999999999999</v>
      </c>
      <c r="T16" s="183"/>
      <c r="U16" s="183"/>
      <c r="V16" s="183"/>
      <c r="W16" s="183"/>
      <c r="X16" s="183"/>
      <c r="Y16" s="183"/>
      <c r="Z16" s="183"/>
    </row>
    <row r="17" spans="1:26" ht="15.75" customHeight="1">
      <c r="A17" s="180">
        <v>13</v>
      </c>
      <c r="B17" s="180">
        <v>1382</v>
      </c>
      <c r="C17" s="180">
        <v>1203</v>
      </c>
      <c r="D17" s="184">
        <v>1.1100000000000001</v>
      </c>
      <c r="E17" s="180">
        <v>1417</v>
      </c>
      <c r="F17" s="180">
        <v>1732</v>
      </c>
      <c r="G17" s="184">
        <v>1.29</v>
      </c>
      <c r="H17" s="180">
        <v>1784</v>
      </c>
      <c r="I17" s="180">
        <v>1541</v>
      </c>
      <c r="J17" s="184">
        <v>1.1000000000000001</v>
      </c>
      <c r="K17" s="180">
        <v>939</v>
      </c>
      <c r="L17" s="180">
        <v>1206</v>
      </c>
      <c r="M17" s="184">
        <v>1.1100000000000001</v>
      </c>
      <c r="N17" s="180">
        <v>947</v>
      </c>
      <c r="O17" s="180">
        <v>1372</v>
      </c>
      <c r="P17" s="184">
        <v>1.29</v>
      </c>
      <c r="Q17" s="180">
        <v>1170</v>
      </c>
      <c r="R17" s="180">
        <v>1446</v>
      </c>
      <c r="S17" s="184">
        <v>1.1000000000000001</v>
      </c>
      <c r="T17" s="183"/>
      <c r="U17" s="183"/>
      <c r="V17" s="183"/>
      <c r="W17" s="183"/>
      <c r="X17" s="183"/>
      <c r="Y17" s="183"/>
      <c r="Z17" s="183"/>
    </row>
    <row r="18" spans="1:26" ht="15.75" customHeight="1">
      <c r="A18" s="180">
        <v>14</v>
      </c>
      <c r="B18" s="180">
        <v>1910</v>
      </c>
      <c r="C18" s="180">
        <v>2408</v>
      </c>
      <c r="D18" s="184">
        <v>1.1299999999999999</v>
      </c>
      <c r="E18" s="180">
        <v>1950</v>
      </c>
      <c r="F18" s="180">
        <v>2887</v>
      </c>
      <c r="G18" s="184">
        <v>1.29</v>
      </c>
      <c r="H18" s="180">
        <v>2476</v>
      </c>
      <c r="I18" s="180">
        <v>2951</v>
      </c>
      <c r="J18" s="184">
        <v>1.1200000000000001</v>
      </c>
      <c r="K18" s="180">
        <v>1171</v>
      </c>
      <c r="L18" s="180">
        <v>2261</v>
      </c>
      <c r="M18" s="184">
        <v>1.1299999999999999</v>
      </c>
      <c r="N18" s="180">
        <v>1206</v>
      </c>
      <c r="O18" s="180">
        <v>2790</v>
      </c>
      <c r="P18" s="184">
        <v>1.29</v>
      </c>
      <c r="Q18" s="180">
        <v>1509</v>
      </c>
      <c r="R18" s="180">
        <v>2596</v>
      </c>
      <c r="S18" s="184">
        <v>1.1200000000000001</v>
      </c>
      <c r="T18" s="183"/>
      <c r="U18" s="183"/>
      <c r="V18" s="183"/>
      <c r="W18" s="183"/>
      <c r="X18" s="183"/>
      <c r="Y18" s="183"/>
      <c r="Z18" s="183"/>
    </row>
    <row r="19" spans="1:26" ht="15.75" customHeight="1">
      <c r="A19" s="180">
        <v>15</v>
      </c>
      <c r="B19" s="180">
        <v>1426</v>
      </c>
      <c r="C19" s="180">
        <v>1426</v>
      </c>
      <c r="D19" s="184">
        <v>1.1200000000000001</v>
      </c>
      <c r="E19" s="180">
        <v>1459</v>
      </c>
      <c r="F19" s="180">
        <v>1792</v>
      </c>
      <c r="G19" s="184">
        <v>1.27</v>
      </c>
      <c r="H19" s="180">
        <v>1823</v>
      </c>
      <c r="I19" s="180">
        <v>1778</v>
      </c>
      <c r="J19" s="184">
        <v>1.1100000000000001</v>
      </c>
      <c r="K19" s="180">
        <v>1008</v>
      </c>
      <c r="L19" s="180">
        <v>1459</v>
      </c>
      <c r="M19" s="184">
        <v>1.1200000000000001</v>
      </c>
      <c r="N19" s="180">
        <v>1051</v>
      </c>
      <c r="O19" s="180">
        <v>1648</v>
      </c>
      <c r="P19" s="184">
        <v>1.27</v>
      </c>
      <c r="Q19" s="180">
        <v>1219</v>
      </c>
      <c r="R19" s="180">
        <v>1716</v>
      </c>
      <c r="S19" s="184">
        <v>1.1100000000000001</v>
      </c>
      <c r="T19" s="183"/>
      <c r="U19" s="183"/>
      <c r="V19" s="183"/>
      <c r="W19" s="183"/>
      <c r="X19" s="183"/>
      <c r="Y19" s="183"/>
      <c r="Z19" s="183"/>
    </row>
    <row r="20" spans="1:26" ht="15.75" customHeight="1">
      <c r="A20" s="180">
        <v>16</v>
      </c>
      <c r="B20" s="180">
        <v>1907</v>
      </c>
      <c r="C20" s="180">
        <v>2530</v>
      </c>
      <c r="D20" s="184">
        <v>1.1299999999999999</v>
      </c>
      <c r="E20" s="180">
        <v>1924</v>
      </c>
      <c r="F20" s="180">
        <v>2951</v>
      </c>
      <c r="G20" s="184">
        <v>1.27</v>
      </c>
      <c r="H20" s="180">
        <v>2424</v>
      </c>
      <c r="I20" s="180">
        <v>3148</v>
      </c>
      <c r="J20" s="184">
        <v>1.1299999999999999</v>
      </c>
      <c r="K20" s="180">
        <v>1292</v>
      </c>
      <c r="L20" s="180">
        <v>2456</v>
      </c>
      <c r="M20" s="184">
        <v>1.1299999999999999</v>
      </c>
      <c r="N20" s="180">
        <v>1349</v>
      </c>
      <c r="O20" s="180">
        <v>2539</v>
      </c>
      <c r="P20" s="184">
        <v>1.27</v>
      </c>
      <c r="Q20" s="180">
        <v>1745</v>
      </c>
      <c r="R20" s="180">
        <v>2787</v>
      </c>
      <c r="S20" s="184">
        <v>1.1299999999999999</v>
      </c>
      <c r="T20" s="183"/>
      <c r="U20" s="183"/>
      <c r="V20" s="183"/>
      <c r="W20" s="183"/>
      <c r="X20" s="183"/>
      <c r="Y20" s="183"/>
      <c r="Z20" s="183"/>
    </row>
    <row r="21" spans="1:26" ht="15.75" customHeight="1">
      <c r="A21" s="180">
        <v>17</v>
      </c>
      <c r="B21" s="180">
        <v>841</v>
      </c>
      <c r="C21" s="180">
        <v>773</v>
      </c>
      <c r="D21" s="184">
        <v>1.1000000000000001</v>
      </c>
      <c r="E21" s="180">
        <v>861</v>
      </c>
      <c r="F21" s="180">
        <v>1039</v>
      </c>
      <c r="G21" s="184">
        <v>1.24</v>
      </c>
      <c r="H21" s="180">
        <v>1058</v>
      </c>
      <c r="I21" s="180">
        <v>980</v>
      </c>
      <c r="J21" s="184">
        <v>1.1000000000000001</v>
      </c>
      <c r="K21" s="180">
        <v>616</v>
      </c>
      <c r="L21" s="180">
        <v>960</v>
      </c>
      <c r="M21" s="184">
        <v>1.1000000000000001</v>
      </c>
      <c r="N21" s="180">
        <v>655</v>
      </c>
      <c r="O21" s="180">
        <v>837</v>
      </c>
      <c r="P21" s="184">
        <v>1.24</v>
      </c>
      <c r="Q21" s="180">
        <v>799</v>
      </c>
      <c r="R21" s="180">
        <v>1135</v>
      </c>
      <c r="S21" s="184">
        <v>1.1000000000000001</v>
      </c>
      <c r="T21" s="183"/>
      <c r="U21" s="183"/>
      <c r="V21" s="183"/>
      <c r="W21" s="183"/>
      <c r="X21" s="183"/>
      <c r="Y21" s="183"/>
      <c r="Z21" s="183"/>
    </row>
    <row r="22" spans="1:26" ht="15.75" customHeight="1">
      <c r="A22" s="180">
        <v>18</v>
      </c>
      <c r="B22" s="180">
        <v>1249</v>
      </c>
      <c r="C22" s="180">
        <v>1524</v>
      </c>
      <c r="D22" s="184">
        <v>1.1100000000000001</v>
      </c>
      <c r="E22" s="180">
        <v>1256</v>
      </c>
      <c r="F22" s="180">
        <v>1774</v>
      </c>
      <c r="G22" s="184">
        <v>1.24</v>
      </c>
      <c r="H22" s="180">
        <v>1624</v>
      </c>
      <c r="I22" s="180">
        <v>1889</v>
      </c>
      <c r="J22" s="184">
        <v>1.1100000000000001</v>
      </c>
      <c r="K22" s="180">
        <v>780</v>
      </c>
      <c r="L22" s="180">
        <v>1885</v>
      </c>
      <c r="M22" s="184">
        <v>1.1100000000000001</v>
      </c>
      <c r="N22" s="180">
        <v>776</v>
      </c>
      <c r="O22" s="180">
        <v>1448</v>
      </c>
      <c r="P22" s="184">
        <v>1.24</v>
      </c>
      <c r="Q22" s="180">
        <v>1038</v>
      </c>
      <c r="R22" s="180">
        <v>2102</v>
      </c>
      <c r="S22" s="184">
        <v>1.1100000000000001</v>
      </c>
      <c r="T22" s="183"/>
      <c r="U22" s="183"/>
      <c r="V22" s="183"/>
      <c r="W22" s="183"/>
      <c r="X22" s="183"/>
      <c r="Y22" s="183"/>
      <c r="Z22" s="183"/>
    </row>
    <row r="23" spans="1:26" ht="15.75" customHeight="1">
      <c r="A23" s="180">
        <v>19</v>
      </c>
      <c r="B23" s="180">
        <v>721</v>
      </c>
      <c r="C23" s="180">
        <v>636</v>
      </c>
      <c r="D23" s="184">
        <v>1.1000000000000001</v>
      </c>
      <c r="E23" s="180">
        <v>701</v>
      </c>
      <c r="F23" s="180">
        <v>782</v>
      </c>
      <c r="G23" s="184">
        <v>1.22</v>
      </c>
      <c r="H23" s="180">
        <v>853</v>
      </c>
      <c r="I23" s="180">
        <v>737</v>
      </c>
      <c r="J23" s="184">
        <v>1.1100000000000001</v>
      </c>
      <c r="K23" s="180">
        <v>539</v>
      </c>
      <c r="L23" s="180">
        <v>793</v>
      </c>
      <c r="M23" s="184">
        <v>1.1000000000000001</v>
      </c>
      <c r="N23" s="180">
        <v>547</v>
      </c>
      <c r="O23" s="180">
        <v>776</v>
      </c>
      <c r="P23" s="184">
        <v>1.22</v>
      </c>
      <c r="Q23" s="180">
        <v>624</v>
      </c>
      <c r="R23" s="180">
        <v>920</v>
      </c>
      <c r="S23" s="184">
        <v>1.1100000000000001</v>
      </c>
      <c r="T23" s="183"/>
      <c r="U23" s="183"/>
      <c r="V23" s="183"/>
      <c r="W23" s="183"/>
      <c r="X23" s="183"/>
      <c r="Y23" s="183"/>
      <c r="Z23" s="183"/>
    </row>
    <row r="24" spans="1:26" ht="15.75" customHeight="1">
      <c r="A24" s="180">
        <v>20</v>
      </c>
      <c r="B24" s="180">
        <v>1325</v>
      </c>
      <c r="C24" s="180">
        <v>1601</v>
      </c>
      <c r="D24" s="184">
        <v>1.1100000000000001</v>
      </c>
      <c r="E24" s="180">
        <v>1348</v>
      </c>
      <c r="F24" s="180">
        <v>1869</v>
      </c>
      <c r="G24" s="184">
        <v>1.23</v>
      </c>
      <c r="H24" s="180">
        <v>1669</v>
      </c>
      <c r="I24" s="180">
        <v>2000</v>
      </c>
      <c r="J24" s="184">
        <v>1.1200000000000001</v>
      </c>
      <c r="K24" s="180">
        <v>928</v>
      </c>
      <c r="L24" s="180">
        <v>1638</v>
      </c>
      <c r="M24" s="184">
        <v>1.1100000000000001</v>
      </c>
      <c r="N24" s="180">
        <v>866</v>
      </c>
      <c r="O24" s="180">
        <v>1543</v>
      </c>
      <c r="P24" s="184">
        <v>1.23</v>
      </c>
      <c r="Q24" s="180">
        <v>1154</v>
      </c>
      <c r="R24" s="180">
        <v>1783</v>
      </c>
      <c r="S24" s="184">
        <v>1.1200000000000001</v>
      </c>
      <c r="T24" s="183"/>
      <c r="U24" s="183"/>
      <c r="V24" s="183"/>
      <c r="W24" s="183"/>
      <c r="X24" s="183"/>
      <c r="Y24" s="183"/>
      <c r="Z24" s="183"/>
    </row>
    <row r="25" spans="1:26" ht="15.75" customHeight="1">
      <c r="A25" s="180">
        <v>21</v>
      </c>
      <c r="B25" s="180">
        <v>540</v>
      </c>
      <c r="C25" s="180">
        <v>537</v>
      </c>
      <c r="D25" s="184">
        <v>1.1000000000000001</v>
      </c>
      <c r="E25" s="180">
        <v>578</v>
      </c>
      <c r="F25" s="180">
        <v>699</v>
      </c>
      <c r="G25" s="184">
        <v>1.21</v>
      </c>
      <c r="H25" s="180">
        <v>722</v>
      </c>
      <c r="I25" s="180">
        <v>713</v>
      </c>
      <c r="J25" s="184">
        <v>1.1100000000000001</v>
      </c>
      <c r="K25" s="180">
        <v>462</v>
      </c>
      <c r="L25" s="180">
        <v>645</v>
      </c>
      <c r="M25" s="184">
        <v>1.1000000000000001</v>
      </c>
      <c r="N25" s="180">
        <v>471</v>
      </c>
      <c r="O25" s="180">
        <v>683</v>
      </c>
      <c r="P25" s="184">
        <v>1.21</v>
      </c>
      <c r="Q25" s="180">
        <v>574</v>
      </c>
      <c r="R25" s="180">
        <v>766</v>
      </c>
      <c r="S25" s="184">
        <v>1.1100000000000001</v>
      </c>
      <c r="T25" s="183"/>
      <c r="U25" s="183"/>
      <c r="V25" s="183"/>
      <c r="W25" s="183"/>
      <c r="X25" s="183"/>
      <c r="Y25" s="183"/>
      <c r="Z25" s="183"/>
    </row>
    <row r="26" spans="1:26" ht="15.75" customHeight="1">
      <c r="A26" s="180">
        <v>22</v>
      </c>
      <c r="B26" s="180">
        <v>786</v>
      </c>
      <c r="C26" s="180">
        <v>935</v>
      </c>
      <c r="D26" s="184">
        <v>1.1100000000000001</v>
      </c>
      <c r="E26" s="180">
        <v>819</v>
      </c>
      <c r="F26" s="180">
        <v>1013</v>
      </c>
      <c r="G26" s="184">
        <v>1.21</v>
      </c>
      <c r="H26" s="180">
        <v>1031</v>
      </c>
      <c r="I26" s="180">
        <v>1114</v>
      </c>
      <c r="J26" s="184">
        <v>1.1200000000000001</v>
      </c>
      <c r="K26" s="180">
        <v>493</v>
      </c>
      <c r="L26" s="180">
        <v>772</v>
      </c>
      <c r="M26" s="184">
        <v>1.1100000000000001</v>
      </c>
      <c r="N26" s="180">
        <v>490</v>
      </c>
      <c r="O26" s="180">
        <v>867</v>
      </c>
      <c r="P26" s="184">
        <v>1.21</v>
      </c>
      <c r="Q26" s="180">
        <v>643</v>
      </c>
      <c r="R26" s="180">
        <v>919</v>
      </c>
      <c r="S26" s="184">
        <v>1.1200000000000001</v>
      </c>
      <c r="T26" s="183"/>
      <c r="U26" s="183"/>
      <c r="V26" s="183"/>
      <c r="W26" s="183"/>
      <c r="X26" s="183"/>
      <c r="Y26" s="183"/>
      <c r="Z26" s="183"/>
    </row>
    <row r="27" spans="1:26" ht="15.75" customHeight="1">
      <c r="A27" s="180">
        <v>23</v>
      </c>
      <c r="B27" s="180">
        <v>532</v>
      </c>
      <c r="C27" s="180">
        <v>459</v>
      </c>
      <c r="D27" s="184">
        <v>1.1000000000000001</v>
      </c>
      <c r="E27" s="180">
        <v>511</v>
      </c>
      <c r="F27" s="180">
        <v>521</v>
      </c>
      <c r="G27" s="184">
        <v>1.2</v>
      </c>
      <c r="H27" s="180">
        <v>596</v>
      </c>
      <c r="I27" s="180">
        <v>558</v>
      </c>
      <c r="J27" s="184">
        <v>1.1200000000000001</v>
      </c>
      <c r="K27" s="180">
        <v>410</v>
      </c>
      <c r="L27" s="180">
        <v>580</v>
      </c>
      <c r="M27" s="184">
        <v>1.1000000000000001</v>
      </c>
      <c r="N27" s="180">
        <v>389</v>
      </c>
      <c r="O27" s="180">
        <v>542</v>
      </c>
      <c r="P27" s="184">
        <v>1.2</v>
      </c>
      <c r="Q27" s="180">
        <v>467</v>
      </c>
      <c r="R27" s="180">
        <v>644</v>
      </c>
      <c r="S27" s="184">
        <v>1.1200000000000001</v>
      </c>
      <c r="T27" s="183"/>
      <c r="U27" s="183"/>
      <c r="V27" s="183"/>
      <c r="W27" s="183"/>
      <c r="X27" s="183"/>
      <c r="Y27" s="183"/>
      <c r="Z27" s="183"/>
    </row>
    <row r="28" spans="1:26" ht="15.75" customHeight="1">
      <c r="A28" s="180">
        <v>24</v>
      </c>
      <c r="B28" s="180">
        <v>955</v>
      </c>
      <c r="C28" s="180">
        <v>1111</v>
      </c>
      <c r="D28" s="184">
        <v>1.1100000000000001</v>
      </c>
      <c r="E28" s="180">
        <v>1003</v>
      </c>
      <c r="F28" s="180">
        <v>1171</v>
      </c>
      <c r="G28" s="184">
        <v>1.21</v>
      </c>
      <c r="H28" s="180">
        <v>1210</v>
      </c>
      <c r="I28" s="180">
        <v>1305</v>
      </c>
      <c r="J28" s="184">
        <v>1.1399999999999999</v>
      </c>
      <c r="K28" s="180">
        <v>658</v>
      </c>
      <c r="L28" s="180">
        <v>1020</v>
      </c>
      <c r="M28" s="184">
        <v>1.1100000000000001</v>
      </c>
      <c r="N28" s="180">
        <v>681</v>
      </c>
      <c r="O28" s="180">
        <v>1146</v>
      </c>
      <c r="P28" s="184">
        <v>1.21</v>
      </c>
      <c r="Q28" s="180">
        <v>821</v>
      </c>
      <c r="R28" s="180">
        <v>1169</v>
      </c>
      <c r="S28" s="184">
        <v>1.1399999999999999</v>
      </c>
      <c r="T28" s="183"/>
      <c r="U28" s="183"/>
      <c r="V28" s="183"/>
      <c r="W28" s="183"/>
      <c r="X28" s="183"/>
      <c r="Y28" s="183"/>
      <c r="Z28" s="183"/>
    </row>
    <row r="29" spans="1:26" ht="15.75" customHeight="1">
      <c r="A29" s="180">
        <v>25</v>
      </c>
      <c r="B29" s="180">
        <v>484</v>
      </c>
      <c r="C29" s="180">
        <v>488</v>
      </c>
      <c r="D29" s="184">
        <v>1.1100000000000001</v>
      </c>
      <c r="E29" s="180">
        <v>520</v>
      </c>
      <c r="F29" s="180">
        <v>569</v>
      </c>
      <c r="G29" s="184">
        <v>1.22</v>
      </c>
      <c r="H29" s="180">
        <v>610</v>
      </c>
      <c r="I29" s="180">
        <v>609</v>
      </c>
      <c r="J29" s="184">
        <v>1.1499999999999999</v>
      </c>
      <c r="K29" s="180">
        <v>365</v>
      </c>
      <c r="L29" s="180">
        <v>544</v>
      </c>
      <c r="M29" s="184">
        <v>1.1100000000000001</v>
      </c>
      <c r="N29" s="180">
        <v>370</v>
      </c>
      <c r="O29" s="180">
        <v>562</v>
      </c>
      <c r="P29" s="184">
        <v>1.22</v>
      </c>
      <c r="Q29" s="180">
        <v>461</v>
      </c>
      <c r="R29" s="180">
        <v>613</v>
      </c>
      <c r="S29" s="184">
        <v>1.1499999999999999</v>
      </c>
      <c r="T29" s="183"/>
      <c r="U29" s="183"/>
      <c r="V29" s="183"/>
      <c r="W29" s="183"/>
      <c r="X29" s="183"/>
      <c r="Y29" s="183"/>
      <c r="Z29" s="183"/>
    </row>
    <row r="30" spans="1:26" ht="15.75" customHeight="1">
      <c r="A30" s="180">
        <v>26</v>
      </c>
      <c r="B30" s="180">
        <v>661</v>
      </c>
      <c r="C30" s="180">
        <v>661</v>
      </c>
      <c r="D30" s="184">
        <v>1.1200000000000001</v>
      </c>
      <c r="E30" s="180">
        <v>668</v>
      </c>
      <c r="F30" s="180">
        <v>706</v>
      </c>
      <c r="G30" s="184">
        <v>1.23</v>
      </c>
      <c r="H30" s="180">
        <v>787</v>
      </c>
      <c r="I30" s="180">
        <v>825</v>
      </c>
      <c r="J30" s="184">
        <v>1.1599999999999999</v>
      </c>
      <c r="K30" s="180">
        <v>465</v>
      </c>
      <c r="L30" s="180">
        <v>689</v>
      </c>
      <c r="M30" s="184">
        <v>1.1200000000000001</v>
      </c>
      <c r="N30" s="180">
        <v>458</v>
      </c>
      <c r="O30" s="180">
        <v>706</v>
      </c>
      <c r="P30" s="184">
        <v>1.23</v>
      </c>
      <c r="Q30" s="180">
        <v>535</v>
      </c>
      <c r="R30" s="180">
        <v>788</v>
      </c>
      <c r="S30" s="184">
        <v>1.1599999999999999</v>
      </c>
      <c r="T30" s="183"/>
      <c r="U30" s="183"/>
      <c r="V30" s="183"/>
      <c r="W30" s="183"/>
      <c r="X30" s="183"/>
      <c r="Y30" s="183"/>
      <c r="Z30" s="183"/>
    </row>
    <row r="31" spans="1:26" ht="15.75" customHeight="1">
      <c r="A31" s="180">
        <v>27</v>
      </c>
      <c r="B31" s="180">
        <v>386</v>
      </c>
      <c r="C31" s="180">
        <v>375</v>
      </c>
      <c r="D31" s="184">
        <v>1.1299999999999999</v>
      </c>
      <c r="E31" s="180">
        <v>409</v>
      </c>
      <c r="F31" s="180">
        <v>430</v>
      </c>
      <c r="G31" s="184">
        <v>1.25</v>
      </c>
      <c r="H31" s="180">
        <v>481</v>
      </c>
      <c r="I31" s="180">
        <v>485</v>
      </c>
      <c r="J31" s="184">
        <v>1.17</v>
      </c>
      <c r="K31" s="180">
        <v>328</v>
      </c>
      <c r="L31" s="180">
        <v>494</v>
      </c>
      <c r="M31" s="184">
        <v>1.1299999999999999</v>
      </c>
      <c r="N31" s="180">
        <v>357</v>
      </c>
      <c r="O31" s="180">
        <v>554</v>
      </c>
      <c r="P31" s="184">
        <v>1.25</v>
      </c>
      <c r="Q31" s="180">
        <v>383</v>
      </c>
      <c r="R31" s="180">
        <v>571</v>
      </c>
      <c r="S31" s="184">
        <v>1.17</v>
      </c>
      <c r="T31" s="183"/>
      <c r="U31" s="183"/>
      <c r="V31" s="183"/>
      <c r="W31" s="183"/>
      <c r="X31" s="183"/>
      <c r="Y31" s="183"/>
      <c r="Z31" s="183"/>
    </row>
    <row r="32" spans="1:26" ht="15.75" customHeight="1">
      <c r="A32" s="180">
        <v>28</v>
      </c>
      <c r="B32" s="180">
        <v>635</v>
      </c>
      <c r="C32" s="180">
        <v>725</v>
      </c>
      <c r="D32" s="184">
        <v>1.1399999999999999</v>
      </c>
      <c r="E32" s="180">
        <v>613</v>
      </c>
      <c r="F32" s="180">
        <v>775</v>
      </c>
      <c r="G32" s="184">
        <v>1.27</v>
      </c>
      <c r="H32" s="180">
        <v>781</v>
      </c>
      <c r="I32" s="180">
        <v>855</v>
      </c>
      <c r="J32" s="184">
        <v>1.18</v>
      </c>
      <c r="K32" s="180">
        <v>443</v>
      </c>
      <c r="L32" s="180">
        <v>720</v>
      </c>
      <c r="M32" s="184">
        <v>1.1399999999999999</v>
      </c>
      <c r="N32" s="180">
        <v>462</v>
      </c>
      <c r="O32" s="180">
        <v>790</v>
      </c>
      <c r="P32" s="184">
        <v>1.27</v>
      </c>
      <c r="Q32" s="180">
        <v>559</v>
      </c>
      <c r="R32" s="180">
        <v>863</v>
      </c>
      <c r="S32" s="184">
        <v>1.18</v>
      </c>
      <c r="T32" s="183"/>
      <c r="U32" s="183"/>
      <c r="V32" s="183"/>
      <c r="W32" s="183"/>
      <c r="X32" s="183"/>
      <c r="Y32" s="183"/>
      <c r="Z32" s="183"/>
    </row>
    <row r="33" spans="1:26" ht="15.75" customHeight="1">
      <c r="A33" s="180">
        <v>29</v>
      </c>
      <c r="B33" s="180">
        <v>316</v>
      </c>
      <c r="C33" s="180">
        <v>328</v>
      </c>
      <c r="D33" s="184">
        <v>1.1399999999999999</v>
      </c>
      <c r="E33" s="180">
        <v>332</v>
      </c>
      <c r="F33" s="180">
        <v>385</v>
      </c>
      <c r="G33" s="184">
        <v>1.27</v>
      </c>
      <c r="H33" s="180">
        <v>370</v>
      </c>
      <c r="I33" s="180">
        <v>381</v>
      </c>
      <c r="J33" s="184">
        <v>1.19</v>
      </c>
      <c r="K33" s="180">
        <v>231</v>
      </c>
      <c r="L33" s="180">
        <v>403</v>
      </c>
      <c r="M33" s="184">
        <v>1.1399999999999999</v>
      </c>
      <c r="N33" s="180">
        <v>224</v>
      </c>
      <c r="O33" s="180">
        <v>394</v>
      </c>
      <c r="P33" s="184">
        <v>1.27</v>
      </c>
      <c r="Q33" s="180">
        <v>289</v>
      </c>
      <c r="R33" s="180">
        <v>442</v>
      </c>
      <c r="S33" s="184">
        <v>1.19</v>
      </c>
      <c r="T33" s="183"/>
      <c r="U33" s="183"/>
      <c r="V33" s="183"/>
      <c r="W33" s="183"/>
      <c r="X33" s="183"/>
      <c r="Y33" s="183"/>
      <c r="Z33" s="183"/>
    </row>
    <row r="34" spans="1:26" ht="15.75" customHeight="1">
      <c r="A34" s="180">
        <v>30</v>
      </c>
      <c r="B34" s="180">
        <v>549</v>
      </c>
      <c r="C34" s="180">
        <v>606</v>
      </c>
      <c r="D34" s="184">
        <v>1.1499999999999999</v>
      </c>
      <c r="E34" s="180">
        <v>545</v>
      </c>
      <c r="F34" s="180">
        <v>675</v>
      </c>
      <c r="G34" s="184">
        <v>1.28</v>
      </c>
      <c r="H34" s="180">
        <v>633</v>
      </c>
      <c r="I34" s="180">
        <v>709</v>
      </c>
      <c r="J34" s="184">
        <v>1.2</v>
      </c>
      <c r="K34" s="180">
        <v>403</v>
      </c>
      <c r="L34" s="180">
        <v>608</v>
      </c>
      <c r="M34" s="184">
        <v>1.1499999999999999</v>
      </c>
      <c r="N34" s="180">
        <v>414</v>
      </c>
      <c r="O34" s="180">
        <v>688</v>
      </c>
      <c r="P34" s="184">
        <v>1.28</v>
      </c>
      <c r="Q34" s="180">
        <v>470</v>
      </c>
      <c r="R34" s="180">
        <v>669</v>
      </c>
      <c r="S34" s="184">
        <v>1.2</v>
      </c>
      <c r="T34" s="183"/>
      <c r="U34" s="183"/>
      <c r="V34" s="183"/>
      <c r="W34" s="183"/>
      <c r="X34" s="183"/>
      <c r="Y34" s="183"/>
      <c r="Z34" s="183"/>
    </row>
    <row r="35" spans="1:26" ht="15.75" customHeight="1">
      <c r="A35" s="180">
        <v>31</v>
      </c>
      <c r="B35" s="180">
        <v>253</v>
      </c>
      <c r="C35" s="180">
        <v>263</v>
      </c>
      <c r="D35" s="184">
        <v>1.1499999999999999</v>
      </c>
      <c r="E35" s="180">
        <v>269</v>
      </c>
      <c r="F35" s="180">
        <v>311</v>
      </c>
      <c r="G35" s="184">
        <v>1.28</v>
      </c>
      <c r="H35" s="180">
        <v>318</v>
      </c>
      <c r="I35" s="180">
        <v>353</v>
      </c>
      <c r="J35" s="184">
        <v>1.22</v>
      </c>
      <c r="K35" s="180">
        <v>241</v>
      </c>
      <c r="L35" s="180">
        <v>412</v>
      </c>
      <c r="M35" s="184">
        <v>1.1499999999999999</v>
      </c>
      <c r="N35" s="180">
        <v>215</v>
      </c>
      <c r="O35" s="180">
        <v>385</v>
      </c>
      <c r="P35" s="184">
        <v>1.28</v>
      </c>
      <c r="Q35" s="180">
        <v>279</v>
      </c>
      <c r="R35" s="180">
        <v>509</v>
      </c>
      <c r="S35" s="184">
        <v>1.22</v>
      </c>
      <c r="T35" s="183"/>
      <c r="U35" s="183"/>
      <c r="V35" s="183"/>
      <c r="W35" s="183"/>
      <c r="X35" s="183"/>
      <c r="Y35" s="183"/>
      <c r="Z35" s="183"/>
    </row>
    <row r="36" spans="1:26" ht="15.75" customHeight="1">
      <c r="A36" s="180">
        <v>32</v>
      </c>
      <c r="B36" s="180">
        <v>464</v>
      </c>
      <c r="C36" s="180">
        <v>518</v>
      </c>
      <c r="D36" s="184">
        <v>1.1599999999999999</v>
      </c>
      <c r="E36" s="180">
        <v>446</v>
      </c>
      <c r="F36" s="180">
        <v>560</v>
      </c>
      <c r="G36" s="184">
        <v>1.29</v>
      </c>
      <c r="H36" s="180">
        <v>556</v>
      </c>
      <c r="I36" s="180">
        <v>633</v>
      </c>
      <c r="J36" s="184">
        <v>1.22</v>
      </c>
      <c r="K36" s="180">
        <v>347</v>
      </c>
      <c r="L36" s="180">
        <v>549</v>
      </c>
      <c r="M36" s="184">
        <v>1.1599999999999999</v>
      </c>
      <c r="N36" s="180">
        <v>317</v>
      </c>
      <c r="O36" s="180">
        <v>577</v>
      </c>
      <c r="P36" s="184">
        <v>1.29</v>
      </c>
      <c r="Q36" s="180">
        <v>392</v>
      </c>
      <c r="R36" s="180">
        <v>577</v>
      </c>
      <c r="S36" s="184">
        <v>1.22</v>
      </c>
      <c r="T36" s="183"/>
      <c r="U36" s="183"/>
      <c r="V36" s="183"/>
      <c r="W36" s="183"/>
      <c r="X36" s="183"/>
      <c r="Y36" s="183"/>
      <c r="Z36" s="183"/>
    </row>
    <row r="37" spans="1:26" ht="15.75" customHeight="1">
      <c r="A37" s="180">
        <v>33</v>
      </c>
      <c r="B37" s="180">
        <v>218</v>
      </c>
      <c r="C37" s="180">
        <v>235</v>
      </c>
      <c r="D37" s="184">
        <v>1.17</v>
      </c>
      <c r="E37" s="180">
        <v>223</v>
      </c>
      <c r="F37" s="180">
        <v>290</v>
      </c>
      <c r="G37" s="184">
        <v>1.3</v>
      </c>
      <c r="H37" s="180">
        <v>234</v>
      </c>
      <c r="I37" s="180">
        <v>299</v>
      </c>
      <c r="J37" s="184">
        <v>1.24</v>
      </c>
      <c r="K37" s="180">
        <v>176</v>
      </c>
      <c r="L37" s="180">
        <v>332</v>
      </c>
      <c r="M37" s="184">
        <v>1.17</v>
      </c>
      <c r="N37" s="180">
        <v>172</v>
      </c>
      <c r="O37" s="180">
        <v>343</v>
      </c>
      <c r="P37" s="184">
        <v>1.3</v>
      </c>
      <c r="Q37" s="180">
        <v>204</v>
      </c>
      <c r="R37" s="180">
        <v>373</v>
      </c>
      <c r="S37" s="184">
        <v>1.24</v>
      </c>
      <c r="T37" s="183"/>
      <c r="U37" s="183"/>
      <c r="V37" s="183"/>
      <c r="W37" s="183"/>
      <c r="X37" s="183"/>
      <c r="Y37" s="183"/>
      <c r="Z37" s="183"/>
    </row>
    <row r="38" spans="1:26" ht="15.75" customHeight="1">
      <c r="A38" s="180">
        <v>34</v>
      </c>
      <c r="B38" s="180">
        <v>302</v>
      </c>
      <c r="C38" s="180">
        <v>336</v>
      </c>
      <c r="D38" s="184">
        <v>1.18</v>
      </c>
      <c r="E38" s="180">
        <v>309</v>
      </c>
      <c r="F38" s="180">
        <v>393</v>
      </c>
      <c r="G38" s="184">
        <v>1.3</v>
      </c>
      <c r="H38" s="180">
        <v>372</v>
      </c>
      <c r="I38" s="180">
        <v>460</v>
      </c>
      <c r="J38" s="184">
        <v>1.23</v>
      </c>
      <c r="K38" s="180">
        <v>250</v>
      </c>
      <c r="L38" s="180">
        <v>422</v>
      </c>
      <c r="M38" s="184">
        <v>1.18</v>
      </c>
      <c r="N38" s="180">
        <v>257</v>
      </c>
      <c r="O38" s="180">
        <v>456</v>
      </c>
      <c r="P38" s="184">
        <v>1.3</v>
      </c>
      <c r="Q38" s="180">
        <v>267</v>
      </c>
      <c r="R38" s="180">
        <v>475</v>
      </c>
      <c r="S38" s="184">
        <v>1.23</v>
      </c>
      <c r="T38" s="183"/>
      <c r="U38" s="183"/>
      <c r="V38" s="183"/>
      <c r="W38" s="183"/>
      <c r="X38" s="183"/>
      <c r="Y38" s="183"/>
      <c r="Z38" s="183"/>
    </row>
    <row r="39" spans="1:26" ht="15.75" customHeight="1">
      <c r="A39" s="180">
        <v>35</v>
      </c>
      <c r="B39" s="180">
        <v>216</v>
      </c>
      <c r="C39" s="180">
        <v>236</v>
      </c>
      <c r="D39" s="184">
        <v>1.18</v>
      </c>
      <c r="E39" s="180">
        <v>202</v>
      </c>
      <c r="F39" s="180">
        <v>263</v>
      </c>
      <c r="G39" s="184">
        <v>1.3</v>
      </c>
      <c r="H39" s="180">
        <v>227</v>
      </c>
      <c r="I39" s="180">
        <v>294</v>
      </c>
      <c r="J39" s="184">
        <v>1.23</v>
      </c>
      <c r="K39" s="180">
        <v>167</v>
      </c>
      <c r="L39" s="180">
        <v>311</v>
      </c>
      <c r="M39" s="184">
        <v>1.18</v>
      </c>
      <c r="N39" s="180">
        <v>161</v>
      </c>
      <c r="O39" s="180">
        <v>314</v>
      </c>
      <c r="P39" s="184">
        <v>1.3</v>
      </c>
      <c r="Q39" s="180">
        <v>208</v>
      </c>
      <c r="R39" s="180">
        <v>377</v>
      </c>
      <c r="S39" s="184">
        <v>1.23</v>
      </c>
      <c r="T39" s="183"/>
      <c r="U39" s="183"/>
      <c r="V39" s="183"/>
      <c r="W39" s="183"/>
      <c r="X39" s="183"/>
      <c r="Y39" s="183"/>
      <c r="Z39" s="183"/>
    </row>
    <row r="40" spans="1:26" ht="15.75" customHeight="1">
      <c r="A40" s="180">
        <v>36</v>
      </c>
      <c r="B40" s="180">
        <v>324</v>
      </c>
      <c r="C40" s="180">
        <v>368</v>
      </c>
      <c r="D40" s="184">
        <v>1.19</v>
      </c>
      <c r="E40" s="180">
        <v>318</v>
      </c>
      <c r="F40" s="180">
        <v>415</v>
      </c>
      <c r="G40" s="184">
        <v>1.3</v>
      </c>
      <c r="H40" s="180">
        <v>389</v>
      </c>
      <c r="I40" s="180">
        <v>475</v>
      </c>
      <c r="J40" s="184">
        <v>1.23</v>
      </c>
      <c r="K40" s="180">
        <v>236</v>
      </c>
      <c r="L40" s="180">
        <v>448</v>
      </c>
      <c r="M40" s="184">
        <v>1.19</v>
      </c>
      <c r="N40" s="180">
        <v>237</v>
      </c>
      <c r="O40" s="180">
        <v>473</v>
      </c>
      <c r="P40" s="184">
        <v>1.3</v>
      </c>
      <c r="Q40" s="180">
        <v>277</v>
      </c>
      <c r="R40" s="180">
        <v>515</v>
      </c>
      <c r="S40" s="184">
        <v>1.23</v>
      </c>
      <c r="T40" s="183"/>
      <c r="U40" s="183"/>
      <c r="V40" s="183"/>
      <c r="W40" s="183"/>
      <c r="X40" s="183"/>
      <c r="Y40" s="183"/>
      <c r="Z40" s="183"/>
    </row>
    <row r="41" spans="1:26" ht="15.75" customHeight="1">
      <c r="A41" s="180">
        <v>37</v>
      </c>
      <c r="B41" s="180">
        <v>189</v>
      </c>
      <c r="C41" s="180">
        <v>200</v>
      </c>
      <c r="D41" s="184">
        <v>1.2</v>
      </c>
      <c r="E41" s="180">
        <v>183</v>
      </c>
      <c r="F41" s="180">
        <v>245</v>
      </c>
      <c r="G41" s="184">
        <v>1.3</v>
      </c>
      <c r="H41" s="180">
        <v>227</v>
      </c>
      <c r="I41" s="180">
        <v>274</v>
      </c>
      <c r="J41" s="184">
        <v>1.23</v>
      </c>
      <c r="K41" s="180">
        <v>145</v>
      </c>
      <c r="L41" s="180">
        <v>283</v>
      </c>
      <c r="M41" s="184">
        <v>1.2</v>
      </c>
      <c r="N41" s="180">
        <v>146</v>
      </c>
      <c r="O41" s="180">
        <v>294</v>
      </c>
      <c r="P41" s="184">
        <v>1.3</v>
      </c>
      <c r="Q41" s="180">
        <v>177</v>
      </c>
      <c r="R41" s="180">
        <v>324</v>
      </c>
      <c r="S41" s="184">
        <v>1.23</v>
      </c>
      <c r="T41" s="183"/>
      <c r="U41" s="183"/>
      <c r="V41" s="183"/>
      <c r="W41" s="183"/>
      <c r="X41" s="183"/>
      <c r="Y41" s="183"/>
      <c r="Z41" s="183"/>
    </row>
    <row r="42" spans="1:26" ht="15.75" customHeight="1">
      <c r="A42" s="180">
        <v>38</v>
      </c>
      <c r="B42" s="180">
        <v>257</v>
      </c>
      <c r="C42" s="180">
        <v>308</v>
      </c>
      <c r="D42" s="184">
        <v>1.21</v>
      </c>
      <c r="E42" s="180">
        <v>245</v>
      </c>
      <c r="F42" s="180">
        <v>301</v>
      </c>
      <c r="G42" s="184">
        <v>1.29</v>
      </c>
      <c r="H42" s="180">
        <v>284</v>
      </c>
      <c r="I42" s="180">
        <v>341</v>
      </c>
      <c r="J42" s="184">
        <v>1.23</v>
      </c>
      <c r="K42" s="180">
        <v>165</v>
      </c>
      <c r="L42" s="180">
        <v>323</v>
      </c>
      <c r="M42" s="184">
        <v>1.21</v>
      </c>
      <c r="N42" s="180">
        <v>176</v>
      </c>
      <c r="O42" s="180">
        <v>376</v>
      </c>
      <c r="P42" s="184">
        <v>1.29</v>
      </c>
      <c r="Q42" s="180">
        <v>207</v>
      </c>
      <c r="R42" s="180">
        <v>399</v>
      </c>
      <c r="S42" s="184">
        <v>1.23</v>
      </c>
      <c r="T42" s="183"/>
      <c r="U42" s="183"/>
      <c r="V42" s="183"/>
      <c r="W42" s="183"/>
      <c r="X42" s="183"/>
      <c r="Y42" s="183"/>
      <c r="Z42" s="183"/>
    </row>
    <row r="43" spans="1:26" ht="15.75" customHeight="1">
      <c r="A43" s="180">
        <v>39</v>
      </c>
      <c r="B43" s="180">
        <v>154</v>
      </c>
      <c r="C43" s="180">
        <v>170</v>
      </c>
      <c r="D43" s="184">
        <v>1.22</v>
      </c>
      <c r="E43" s="180">
        <v>151</v>
      </c>
      <c r="F43" s="180">
        <v>192</v>
      </c>
      <c r="G43" s="184">
        <v>1.3</v>
      </c>
      <c r="H43" s="180">
        <v>199</v>
      </c>
      <c r="I43" s="180">
        <v>226</v>
      </c>
      <c r="J43" s="184">
        <v>1.24</v>
      </c>
      <c r="K43" s="180">
        <v>112</v>
      </c>
      <c r="L43" s="180">
        <v>272</v>
      </c>
      <c r="M43" s="184">
        <v>1.22</v>
      </c>
      <c r="N43" s="180">
        <v>115</v>
      </c>
      <c r="O43" s="180">
        <v>310</v>
      </c>
      <c r="P43" s="184">
        <v>1.3</v>
      </c>
      <c r="Q43" s="180">
        <v>154</v>
      </c>
      <c r="R43" s="180">
        <v>275</v>
      </c>
      <c r="S43" s="184">
        <v>1.24</v>
      </c>
      <c r="T43" s="183"/>
      <c r="U43" s="183"/>
      <c r="V43" s="183"/>
      <c r="W43" s="183"/>
      <c r="X43" s="183"/>
      <c r="Y43" s="183"/>
      <c r="Z43" s="183"/>
    </row>
    <row r="44" spans="1:26" ht="15.75" customHeight="1">
      <c r="A44" s="180">
        <v>40</v>
      </c>
      <c r="B44" s="180">
        <v>294</v>
      </c>
      <c r="C44" s="180">
        <v>375</v>
      </c>
      <c r="D44" s="184">
        <v>1.23</v>
      </c>
      <c r="E44" s="180">
        <v>277</v>
      </c>
      <c r="F44" s="180">
        <v>369</v>
      </c>
      <c r="G44" s="184">
        <v>1.31</v>
      </c>
      <c r="H44" s="180">
        <v>382</v>
      </c>
      <c r="I44" s="180">
        <v>476</v>
      </c>
      <c r="J44" s="184">
        <v>1.25</v>
      </c>
      <c r="K44" s="180">
        <v>195</v>
      </c>
      <c r="L44" s="180">
        <v>353</v>
      </c>
      <c r="M44" s="184">
        <v>1.23</v>
      </c>
      <c r="N44" s="180">
        <v>202</v>
      </c>
      <c r="O44" s="180">
        <v>391</v>
      </c>
      <c r="P44" s="184">
        <v>1.31</v>
      </c>
      <c r="Q44" s="180">
        <v>223</v>
      </c>
      <c r="R44" s="180">
        <v>422</v>
      </c>
      <c r="S44" s="184">
        <v>1.25</v>
      </c>
      <c r="T44" s="183"/>
      <c r="U44" s="183"/>
      <c r="V44" s="183"/>
      <c r="W44" s="183"/>
      <c r="X44" s="183"/>
      <c r="Y44" s="183"/>
      <c r="Z44" s="183"/>
    </row>
    <row r="45" spans="1:26" ht="15.75" customHeight="1">
      <c r="A45" s="180">
        <v>41</v>
      </c>
      <c r="B45" s="180">
        <v>115</v>
      </c>
      <c r="C45" s="180">
        <v>151</v>
      </c>
      <c r="D45" s="184">
        <v>1.22</v>
      </c>
      <c r="E45" s="180">
        <v>132</v>
      </c>
      <c r="F45" s="180">
        <v>174</v>
      </c>
      <c r="G45" s="184">
        <v>1.3</v>
      </c>
      <c r="H45" s="180">
        <v>129</v>
      </c>
      <c r="I45" s="180">
        <v>192</v>
      </c>
      <c r="J45" s="184">
        <v>1.25</v>
      </c>
      <c r="K45" s="180">
        <v>112</v>
      </c>
      <c r="L45" s="180">
        <v>234</v>
      </c>
      <c r="M45" s="184">
        <v>1.22</v>
      </c>
      <c r="N45" s="180">
        <v>104</v>
      </c>
      <c r="O45" s="180">
        <v>256</v>
      </c>
      <c r="P45" s="184">
        <v>1.3</v>
      </c>
      <c r="Q45" s="180">
        <v>131</v>
      </c>
      <c r="R45" s="180">
        <v>269</v>
      </c>
      <c r="S45" s="184">
        <v>1.25</v>
      </c>
      <c r="T45" s="183"/>
      <c r="U45" s="183"/>
      <c r="V45" s="183"/>
      <c r="W45" s="183"/>
      <c r="X45" s="183"/>
      <c r="Y45" s="183"/>
      <c r="Z45" s="183"/>
    </row>
    <row r="46" spans="1:26" ht="15.75" customHeight="1">
      <c r="A46" s="180">
        <v>42</v>
      </c>
      <c r="B46" s="180">
        <v>198</v>
      </c>
      <c r="C46" s="180">
        <v>200</v>
      </c>
      <c r="D46" s="184">
        <v>1.21</v>
      </c>
      <c r="E46" s="180">
        <v>208</v>
      </c>
      <c r="F46" s="180">
        <v>200</v>
      </c>
      <c r="G46" s="184">
        <v>1.3</v>
      </c>
      <c r="H46" s="180">
        <v>251</v>
      </c>
      <c r="I46" s="180">
        <v>251</v>
      </c>
      <c r="J46" s="184">
        <v>1.23</v>
      </c>
      <c r="K46" s="180">
        <v>150</v>
      </c>
      <c r="L46" s="180">
        <v>279</v>
      </c>
      <c r="M46" s="184">
        <v>1.21</v>
      </c>
      <c r="N46" s="180">
        <v>139</v>
      </c>
      <c r="O46" s="180">
        <v>315</v>
      </c>
      <c r="P46" s="184">
        <v>1.3</v>
      </c>
      <c r="Q46" s="180">
        <v>164</v>
      </c>
      <c r="R46" s="180">
        <v>320</v>
      </c>
      <c r="S46" s="184">
        <v>1.23</v>
      </c>
      <c r="T46" s="183"/>
      <c r="U46" s="183"/>
      <c r="V46" s="183"/>
      <c r="W46" s="183"/>
      <c r="X46" s="183"/>
      <c r="Y46" s="183"/>
      <c r="Z46" s="183"/>
    </row>
    <row r="47" spans="1:26" ht="15.75" customHeight="1">
      <c r="A47" s="180">
        <v>43</v>
      </c>
      <c r="B47" s="180">
        <v>115</v>
      </c>
      <c r="C47" s="180">
        <v>132</v>
      </c>
      <c r="D47" s="184">
        <v>1.25</v>
      </c>
      <c r="E47" s="180">
        <v>109</v>
      </c>
      <c r="F47" s="180">
        <v>142</v>
      </c>
      <c r="G47" s="184">
        <v>1.38</v>
      </c>
      <c r="H47" s="180">
        <v>138</v>
      </c>
      <c r="I47" s="180">
        <v>166</v>
      </c>
      <c r="J47" s="184">
        <v>1.28</v>
      </c>
      <c r="K47" s="180">
        <v>97</v>
      </c>
      <c r="L47" s="180">
        <v>183</v>
      </c>
      <c r="M47" s="184">
        <v>1.25</v>
      </c>
      <c r="N47" s="180">
        <v>93</v>
      </c>
      <c r="O47" s="180">
        <v>208</v>
      </c>
      <c r="P47" s="184">
        <v>1.38</v>
      </c>
      <c r="Q47" s="180">
        <v>94</v>
      </c>
      <c r="R47" s="180">
        <v>231</v>
      </c>
      <c r="S47" s="184">
        <v>1.28</v>
      </c>
      <c r="T47" s="183"/>
      <c r="U47" s="183"/>
      <c r="V47" s="183"/>
      <c r="W47" s="183"/>
      <c r="X47" s="183"/>
      <c r="Y47" s="183"/>
      <c r="Z47" s="183"/>
    </row>
    <row r="48" spans="1:26" ht="15.75" customHeight="1">
      <c r="A48" s="180">
        <v>44</v>
      </c>
      <c r="B48" s="180">
        <v>170</v>
      </c>
      <c r="C48" s="180">
        <v>193</v>
      </c>
      <c r="D48" s="184">
        <v>1.26</v>
      </c>
      <c r="E48" s="180">
        <v>156</v>
      </c>
      <c r="F48" s="180">
        <v>201</v>
      </c>
      <c r="G48" s="184">
        <v>1.39</v>
      </c>
      <c r="H48" s="180">
        <v>199</v>
      </c>
      <c r="I48" s="180">
        <v>225</v>
      </c>
      <c r="J48" s="184">
        <v>1.29</v>
      </c>
      <c r="K48" s="180">
        <v>98</v>
      </c>
      <c r="L48" s="180">
        <v>211</v>
      </c>
      <c r="M48" s="184">
        <v>1.26</v>
      </c>
      <c r="N48" s="180">
        <v>114</v>
      </c>
      <c r="O48" s="180">
        <v>244</v>
      </c>
      <c r="P48" s="184">
        <v>1.39</v>
      </c>
      <c r="Q48" s="180">
        <v>122</v>
      </c>
      <c r="R48" s="180">
        <v>264</v>
      </c>
      <c r="S48" s="184">
        <v>1.29</v>
      </c>
      <c r="T48" s="183"/>
      <c r="U48" s="183"/>
      <c r="V48" s="183"/>
      <c r="W48" s="183"/>
      <c r="X48" s="183"/>
      <c r="Y48" s="183"/>
      <c r="Z48" s="183"/>
    </row>
    <row r="49" spans="1:26" ht="15.75" customHeight="1">
      <c r="A49" s="180">
        <v>45</v>
      </c>
      <c r="B49" s="180">
        <v>88</v>
      </c>
      <c r="C49" s="180">
        <v>126</v>
      </c>
      <c r="D49" s="184">
        <v>1.3</v>
      </c>
      <c r="E49" s="180">
        <v>92</v>
      </c>
      <c r="F49" s="180">
        <v>135</v>
      </c>
      <c r="G49" s="184">
        <v>1.42</v>
      </c>
      <c r="H49" s="180">
        <v>110</v>
      </c>
      <c r="I49" s="180">
        <v>152</v>
      </c>
      <c r="J49" s="184">
        <v>1.34</v>
      </c>
      <c r="K49" s="180">
        <v>86</v>
      </c>
      <c r="L49" s="180">
        <v>159</v>
      </c>
      <c r="M49" s="184">
        <v>1.3</v>
      </c>
      <c r="N49" s="180">
        <v>84</v>
      </c>
      <c r="O49" s="180">
        <v>191</v>
      </c>
      <c r="P49" s="184">
        <v>1.42</v>
      </c>
      <c r="Q49" s="180">
        <v>103</v>
      </c>
      <c r="R49" s="180">
        <v>214</v>
      </c>
      <c r="S49" s="184">
        <v>1.34</v>
      </c>
      <c r="T49" s="183"/>
      <c r="U49" s="183"/>
      <c r="V49" s="183"/>
      <c r="W49" s="183"/>
      <c r="X49" s="183"/>
      <c r="Y49" s="183"/>
      <c r="Z49" s="183"/>
    </row>
    <row r="50" spans="1:26" ht="15.75" customHeight="1">
      <c r="A50" s="180">
        <v>46</v>
      </c>
      <c r="B50" s="180">
        <v>129</v>
      </c>
      <c r="C50" s="180">
        <v>134</v>
      </c>
      <c r="D50" s="184">
        <v>1.28</v>
      </c>
      <c r="E50" s="180">
        <v>130</v>
      </c>
      <c r="F50" s="180">
        <v>165</v>
      </c>
      <c r="G50" s="184">
        <v>1.42</v>
      </c>
      <c r="H50" s="180">
        <v>148</v>
      </c>
      <c r="I50" s="180">
        <v>194</v>
      </c>
      <c r="J50" s="184">
        <v>1.33</v>
      </c>
      <c r="K50" s="180">
        <v>96</v>
      </c>
      <c r="L50" s="180">
        <v>211</v>
      </c>
      <c r="M50" s="184">
        <v>1.28</v>
      </c>
      <c r="N50" s="180">
        <v>112</v>
      </c>
      <c r="O50" s="180">
        <v>253</v>
      </c>
      <c r="P50" s="184">
        <v>1.42</v>
      </c>
      <c r="Q50" s="180">
        <v>117</v>
      </c>
      <c r="R50" s="180">
        <v>257</v>
      </c>
      <c r="S50" s="184">
        <v>1.33</v>
      </c>
      <c r="T50" s="183"/>
      <c r="U50" s="183"/>
      <c r="V50" s="183"/>
      <c r="W50" s="183"/>
      <c r="X50" s="183"/>
      <c r="Y50" s="183"/>
      <c r="Z50" s="183"/>
    </row>
    <row r="51" spans="1:26" ht="15.75" customHeight="1">
      <c r="A51" s="180">
        <v>47</v>
      </c>
      <c r="B51" s="180">
        <v>86</v>
      </c>
      <c r="C51" s="180">
        <v>97</v>
      </c>
      <c r="D51" s="184">
        <v>1.36</v>
      </c>
      <c r="E51" s="180">
        <v>92</v>
      </c>
      <c r="F51" s="180">
        <v>112</v>
      </c>
      <c r="G51" s="184">
        <v>1.47</v>
      </c>
      <c r="H51" s="180">
        <v>104</v>
      </c>
      <c r="I51" s="180">
        <v>108</v>
      </c>
      <c r="J51" s="184">
        <v>1.34</v>
      </c>
      <c r="K51" s="180">
        <v>81</v>
      </c>
      <c r="L51" s="180">
        <v>213</v>
      </c>
      <c r="M51" s="184">
        <v>1.36</v>
      </c>
      <c r="N51" s="180">
        <v>93</v>
      </c>
      <c r="O51" s="180">
        <v>223</v>
      </c>
      <c r="P51" s="184">
        <v>1.47</v>
      </c>
      <c r="Q51" s="180">
        <v>94</v>
      </c>
      <c r="R51" s="180">
        <v>251</v>
      </c>
      <c r="S51" s="184">
        <v>1.34</v>
      </c>
      <c r="T51" s="183"/>
      <c r="U51" s="183"/>
      <c r="V51" s="183"/>
      <c r="W51" s="183"/>
      <c r="X51" s="183"/>
      <c r="Y51" s="183"/>
      <c r="Z51" s="183"/>
    </row>
    <row r="52" spans="1:26" ht="15.75" customHeight="1">
      <c r="A52" s="180">
        <v>48</v>
      </c>
      <c r="B52" s="180">
        <v>170</v>
      </c>
      <c r="C52" s="180">
        <v>210</v>
      </c>
      <c r="D52" s="184">
        <v>1.43</v>
      </c>
      <c r="E52" s="180">
        <v>156</v>
      </c>
      <c r="F52" s="180">
        <v>202</v>
      </c>
      <c r="G52" s="184">
        <v>1.56</v>
      </c>
      <c r="H52" s="180">
        <v>191</v>
      </c>
      <c r="I52" s="180">
        <v>248</v>
      </c>
      <c r="J52" s="184">
        <v>1.43</v>
      </c>
      <c r="K52" s="180">
        <v>112</v>
      </c>
      <c r="L52" s="180">
        <v>265</v>
      </c>
      <c r="M52" s="184">
        <v>1.43</v>
      </c>
      <c r="N52" s="180">
        <v>117</v>
      </c>
      <c r="O52" s="180">
        <v>296</v>
      </c>
      <c r="P52" s="184">
        <v>1.56</v>
      </c>
      <c r="Q52" s="180">
        <v>139</v>
      </c>
      <c r="R52" s="180">
        <v>320</v>
      </c>
      <c r="S52" s="184">
        <v>1.43</v>
      </c>
      <c r="T52" s="183"/>
      <c r="U52" s="183"/>
      <c r="V52" s="183"/>
      <c r="W52" s="183"/>
      <c r="X52" s="183"/>
      <c r="Y52" s="183"/>
      <c r="Z52" s="183"/>
    </row>
    <row r="53" spans="1:26" ht="15.75" customHeight="1">
      <c r="A53" s="180">
        <v>49</v>
      </c>
      <c r="B53" s="165">
        <v>116</v>
      </c>
      <c r="C53" s="165">
        <v>200</v>
      </c>
      <c r="D53" s="185">
        <v>1.72</v>
      </c>
      <c r="E53" s="165">
        <v>96</v>
      </c>
      <c r="F53" s="165">
        <v>192</v>
      </c>
      <c r="G53" s="185">
        <v>2</v>
      </c>
      <c r="H53" s="165">
        <v>148</v>
      </c>
      <c r="I53" s="165">
        <v>236</v>
      </c>
      <c r="J53" s="185">
        <v>1.59</v>
      </c>
      <c r="K53" s="165">
        <v>96</v>
      </c>
      <c r="L53" s="165">
        <v>218</v>
      </c>
      <c r="M53" s="185">
        <v>1.72</v>
      </c>
      <c r="N53" s="165">
        <v>80</v>
      </c>
      <c r="O53" s="165">
        <v>246</v>
      </c>
      <c r="P53" s="185">
        <v>2</v>
      </c>
      <c r="Q53" s="165">
        <v>109</v>
      </c>
      <c r="R53" s="165">
        <v>268</v>
      </c>
      <c r="S53" s="185">
        <v>1.59</v>
      </c>
      <c r="T53" s="183"/>
      <c r="U53" s="183"/>
      <c r="V53" s="183"/>
      <c r="W53" s="183"/>
      <c r="X53" s="183"/>
      <c r="Y53" s="183"/>
      <c r="Z53" s="183"/>
    </row>
    <row r="54" spans="1:26" ht="15.75" customHeight="1">
      <c r="A54" s="180"/>
      <c r="B54" s="180"/>
      <c r="C54" s="180">
        <f>SUM(C6:C53)</f>
        <v>152629</v>
      </c>
      <c r="D54" s="184">
        <f>SUM(C19:C53)/SUM(B19:B53)</f>
        <v>1.116242501892726</v>
      </c>
      <c r="E54" s="180"/>
      <c r="F54" s="180">
        <f>SUM(F6:F53)</f>
        <v>195040</v>
      </c>
      <c r="G54" s="184">
        <f>SUM(F19:F53)/SUM(E19:E53)</f>
        <v>1.269419295311689</v>
      </c>
      <c r="H54" s="180"/>
      <c r="I54" s="180">
        <f>SUM(I6:I53)</f>
        <v>187491</v>
      </c>
      <c r="J54" s="184">
        <f>SUM(I19:I53)/SUM(H19:H53)</f>
        <v>1.1133095215715763</v>
      </c>
      <c r="K54" s="180"/>
      <c r="L54" s="180">
        <f>SUM(L6:L53)</f>
        <v>144312</v>
      </c>
      <c r="M54" s="184">
        <f>SUM(L19:L53)/SUM(K19:K53)</f>
        <v>1.7236533957845432</v>
      </c>
      <c r="N54" s="180"/>
      <c r="O54" s="180">
        <f>SUM(O6:O53)</f>
        <v>150999</v>
      </c>
      <c r="P54" s="184">
        <f>SUM(O19:O53)/SUM(N19:N53)</f>
        <v>1.7507603649751882</v>
      </c>
      <c r="Q54" s="180"/>
      <c r="R54" s="180">
        <f>SUM(R6:R53)</f>
        <v>162754</v>
      </c>
      <c r="S54" s="184">
        <f>SUM(R19:R53)/SUM(Q19:Q53)</f>
        <v>1.6091720246686787</v>
      </c>
      <c r="T54" s="183"/>
      <c r="U54" s="183"/>
      <c r="V54" s="183"/>
      <c r="W54" s="183"/>
      <c r="X54" s="183"/>
      <c r="Y54" s="183"/>
      <c r="Z54" s="183"/>
    </row>
    <row r="55" spans="1:26" ht="15.75" customHeight="1">
      <c r="A55" s="158"/>
      <c r="B55" s="158"/>
      <c r="C55" s="158">
        <v>126184.3333</v>
      </c>
      <c r="D55" s="158" t="s">
        <v>1671</v>
      </c>
      <c r="E55" s="158"/>
      <c r="F55" s="158"/>
      <c r="G55" s="158"/>
      <c r="H55" s="158"/>
      <c r="I55" s="158"/>
      <c r="J55" s="158"/>
      <c r="K55" s="158"/>
      <c r="L55" s="158"/>
      <c r="M55" s="158"/>
      <c r="N55" s="158"/>
      <c r="O55" s="158"/>
      <c r="P55" s="158"/>
      <c r="Q55" s="158"/>
      <c r="R55" s="158"/>
      <c r="S55" s="158"/>
      <c r="T55" s="183"/>
      <c r="U55" s="183"/>
      <c r="V55" s="183"/>
      <c r="W55" s="183"/>
      <c r="X55" s="183"/>
      <c r="Y55" s="183"/>
      <c r="Z55" s="183"/>
    </row>
    <row r="56" spans="1:26" ht="15.75" customHeight="1">
      <c r="A56" s="158"/>
      <c r="B56" s="158"/>
      <c r="C56" s="158">
        <v>192926.3333</v>
      </c>
      <c r="D56" s="158" t="s">
        <v>1672</v>
      </c>
      <c r="E56" s="158"/>
      <c r="F56" s="158"/>
      <c r="G56" s="158"/>
      <c r="H56" s="158"/>
      <c r="I56" s="158"/>
      <c r="J56" s="158"/>
      <c r="K56" s="158"/>
      <c r="L56" s="158"/>
      <c r="M56" s="158"/>
      <c r="N56" s="158"/>
      <c r="O56" s="158"/>
      <c r="P56" s="158"/>
      <c r="Q56" s="158"/>
      <c r="R56" s="158"/>
      <c r="S56" s="158"/>
      <c r="T56" s="183"/>
      <c r="U56" s="183"/>
      <c r="V56" s="183"/>
      <c r="W56" s="183"/>
      <c r="X56" s="183"/>
      <c r="Y56" s="183"/>
      <c r="Z56" s="183"/>
    </row>
    <row r="57" spans="1:26" ht="15.75" customHeight="1">
      <c r="A57" s="186"/>
      <c r="B57" s="186"/>
      <c r="C57" s="186"/>
      <c r="D57" s="187"/>
      <c r="E57" s="186"/>
      <c r="F57" s="186"/>
      <c r="G57" s="187"/>
      <c r="H57" s="186"/>
      <c r="I57" s="186"/>
      <c r="J57" s="186"/>
      <c r="K57" s="186"/>
      <c r="L57" s="186"/>
      <c r="M57" s="186"/>
      <c r="N57" s="186"/>
      <c r="O57" s="186"/>
      <c r="P57" s="186"/>
      <c r="Q57" s="186"/>
      <c r="R57" s="186"/>
      <c r="S57" s="186"/>
      <c r="T57" s="183"/>
      <c r="U57" s="183"/>
      <c r="V57" s="183"/>
      <c r="W57" s="183"/>
      <c r="X57" s="183"/>
      <c r="Y57" s="183"/>
      <c r="Z57" s="183"/>
    </row>
    <row r="58" spans="1:26" ht="15.75" customHeight="1">
      <c r="A58" s="183"/>
      <c r="B58" s="183"/>
      <c r="C58" s="183"/>
      <c r="D58" s="183"/>
      <c r="E58" s="183"/>
      <c r="F58" s="183"/>
      <c r="G58" s="183"/>
      <c r="H58" s="183"/>
      <c r="I58" s="183"/>
      <c r="J58" s="183"/>
      <c r="K58" s="183"/>
      <c r="L58" s="183"/>
      <c r="M58" s="183"/>
      <c r="N58" s="183"/>
      <c r="O58" s="183"/>
      <c r="P58" s="183"/>
      <c r="Q58" s="183"/>
      <c r="R58" s="183"/>
      <c r="S58" s="183"/>
      <c r="T58" s="183"/>
      <c r="U58" s="183"/>
      <c r="V58" s="183"/>
      <c r="W58" s="183"/>
      <c r="X58" s="183"/>
      <c r="Y58" s="183"/>
      <c r="Z58" s="183"/>
    </row>
  </sheetData>
  <mergeCells count="8">
    <mergeCell ref="B2:J2"/>
    <mergeCell ref="K2:S2"/>
    <mergeCell ref="B3:D3"/>
    <mergeCell ref="E3:G3"/>
    <mergeCell ref="H3:J3"/>
    <mergeCell ref="K3:M3"/>
    <mergeCell ref="N3:P3"/>
    <mergeCell ref="Q3:S3"/>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22"/>
  <sheetViews>
    <sheetView workbookViewId="0"/>
  </sheetViews>
  <sheetFormatPr defaultColWidth="11.125" defaultRowHeight="15" customHeight="1"/>
  <cols>
    <col min="1" max="1" width="64.375" style="154" customWidth="1"/>
    <col min="2" max="20" width="10.5" style="154" customWidth="1"/>
    <col min="21" max="26" width="11.125" style="154" customWidth="1"/>
    <col min="27" max="16384" width="11.125" style="154"/>
  </cols>
  <sheetData>
    <row r="1" spans="1:10" ht="15.75" customHeight="1">
      <c r="A1" s="161" t="s">
        <v>7625</v>
      </c>
      <c r="B1" s="158"/>
      <c r="C1" s="158"/>
      <c r="D1" s="158"/>
      <c r="E1" s="158"/>
      <c r="F1" s="158"/>
      <c r="G1" s="158"/>
      <c r="H1" s="158"/>
      <c r="I1" s="158"/>
      <c r="J1" s="158"/>
    </row>
    <row r="2" spans="1:10" ht="15.75" customHeight="1">
      <c r="A2" s="171" t="s">
        <v>275</v>
      </c>
      <c r="B2" s="171" t="s">
        <v>324</v>
      </c>
      <c r="C2" s="171" t="s">
        <v>1673</v>
      </c>
      <c r="D2" s="171" t="s">
        <v>1674</v>
      </c>
      <c r="E2" s="171" t="s">
        <v>1675</v>
      </c>
      <c r="F2" s="171" t="s">
        <v>189</v>
      </c>
      <c r="G2" s="171" t="s">
        <v>280</v>
      </c>
      <c r="H2" s="171" t="s">
        <v>188</v>
      </c>
      <c r="I2" s="171" t="s">
        <v>190</v>
      </c>
      <c r="J2" s="171" t="s">
        <v>328</v>
      </c>
    </row>
    <row r="3" spans="1:10" ht="15.75" customHeight="1">
      <c r="A3" s="158" t="s">
        <v>276</v>
      </c>
      <c r="B3" s="158" t="s">
        <v>329</v>
      </c>
      <c r="C3" s="158" t="s">
        <v>1676</v>
      </c>
      <c r="D3" s="188" t="str">
        <f>HYPERLINK("http://ftp.1000genomes.ebi.ac.uk/vol1/ftp/data_collections/hgsv_sv_discovery/working/20160930_pre_ashg_calls/20160930_dCGH_filt/","http://ftp.1000genomes.ebi.ac.uk/vol1/ftp/data_collections/hgsv_sv_discovery/working/20160930_pre_ashg_calls/20160930_dCGH_filt/")</f>
        <v>http://ftp.1000genomes.ebi.ac.uk/vol1/ftp/data_collections/hgsv_sv_discovery/working/20160930_pre_ashg_calls/20160930_dCGH_filt/</v>
      </c>
      <c r="E3" s="189">
        <v>1820</v>
      </c>
      <c r="F3" s="189">
        <v>1094</v>
      </c>
      <c r="G3" s="189">
        <v>726</v>
      </c>
      <c r="H3" s="189">
        <v>0</v>
      </c>
      <c r="I3" s="189">
        <v>0</v>
      </c>
      <c r="J3" s="189">
        <v>0</v>
      </c>
    </row>
    <row r="4" spans="1:10" ht="15.75" customHeight="1">
      <c r="A4" s="158" t="s">
        <v>287</v>
      </c>
      <c r="B4" s="158" t="s">
        <v>329</v>
      </c>
      <c r="C4" s="158" t="s">
        <v>1677</v>
      </c>
      <c r="D4" s="188" t="str">
        <f>HYPERLINK("http://ftp.1000genomes.ebi.ac.uk/vol1/ftp/data_collections/hgsv_sv_discovery/working/20160930_pre_ashg_calls/20161002_delly_illumina/","http://ftp.1000genomes.ebi.ac.uk/vol1/ftp/data_collections/hgsv_sv_discovery/working/20160930_pre_ashg_calls/20161002_delly_illumina/")</f>
        <v>http://ftp.1000genomes.ebi.ac.uk/vol1/ftp/data_collections/hgsv_sv_discovery/working/20160930_pre_ashg_calls/20161002_delly_illumina/</v>
      </c>
      <c r="E4" s="189">
        <v>5307</v>
      </c>
      <c r="F4" s="189">
        <v>4873</v>
      </c>
      <c r="G4" s="189">
        <v>258</v>
      </c>
      <c r="H4" s="189">
        <v>159</v>
      </c>
      <c r="I4" s="189">
        <v>17</v>
      </c>
      <c r="J4" s="189">
        <v>0</v>
      </c>
    </row>
    <row r="5" spans="1:10" ht="15.75" customHeight="1">
      <c r="A5" s="158" t="s">
        <v>330</v>
      </c>
      <c r="B5" s="158" t="s">
        <v>329</v>
      </c>
      <c r="C5" s="158" t="s">
        <v>1678</v>
      </c>
      <c r="D5" s="188" t="str">
        <f>HYPERLINK("http://ftp.1000genomes.ebi.ac.uk/vol1/ftp/data_collections/hgsv_sv_discovery/working/20160930_pre_ashg_calls/20161001_GenomeSTRiP_CNV/","http://ftp.1000genomes.ebi.ac.uk/vol1/ftp/data_collections/hgsv_sv_discovery/working/20160930_pre_ashg_calls/20161001_GenomeSTRiP_CNV/")</f>
        <v>http://ftp.1000genomes.ebi.ac.uk/vol1/ftp/data_collections/hgsv_sv_discovery/working/20160930_pre_ashg_calls/20161001_GenomeSTRiP_CNV/</v>
      </c>
      <c r="E5" s="189">
        <v>2846</v>
      </c>
      <c r="F5" s="189">
        <v>2379</v>
      </c>
      <c r="G5" s="189">
        <v>467</v>
      </c>
      <c r="H5" s="189">
        <v>0</v>
      </c>
      <c r="I5" s="189">
        <v>0</v>
      </c>
      <c r="J5" s="189">
        <v>0</v>
      </c>
    </row>
    <row r="6" spans="1:10" ht="15.75" customHeight="1">
      <c r="A6" s="158" t="s">
        <v>295</v>
      </c>
      <c r="B6" s="158" t="s">
        <v>329</v>
      </c>
      <c r="C6" s="158" t="s">
        <v>1679</v>
      </c>
      <c r="D6" s="188" t="str">
        <f>HYPERLINK("http://ftp.1000genomes.ebi.ac.uk/vol1/ftp/data_collections/hgsv_sv_discovery/working/20160930_pre_ashg_calls/20160930_kchen_novobreak/","http://ftp.1000genomes.ebi.ac.uk/vol1/ftp/data_collections/hgsv_sv_discovery/working/20160930_pre_ashg_calls/20160930_kchen_novobreak/")</f>
        <v>http://ftp.1000genomes.ebi.ac.uk/vol1/ftp/data_collections/hgsv_sv_discovery/working/20160930_pre_ashg_calls/20160930_kchen_novobreak/</v>
      </c>
      <c r="E6" s="189">
        <v>6375</v>
      </c>
      <c r="F6" s="189">
        <v>5974</v>
      </c>
      <c r="G6" s="189">
        <v>89</v>
      </c>
      <c r="H6" s="189">
        <v>0</v>
      </c>
      <c r="I6" s="189">
        <v>312</v>
      </c>
      <c r="J6" s="189">
        <v>0</v>
      </c>
    </row>
    <row r="7" spans="1:10" ht="15.75" customHeight="1">
      <c r="A7" s="158" t="s">
        <v>298</v>
      </c>
      <c r="B7" s="158" t="s">
        <v>329</v>
      </c>
      <c r="C7" s="158" t="s">
        <v>1679</v>
      </c>
      <c r="D7" s="188" t="str">
        <f>HYPERLINK("http://ftp.1000genomes.ebi.ac.uk/vol1/ftp/data_collections/hgsv_sv_discovery/working/20170110_ALL_pindel_illumina_sites_and_genotypes/","http://ftp.1000genomes.ebi.ac.uk/vol1/ftp/data_collections/hgsv_sv_discovery/working/20170110_ALL_pindel_illumina_sites_and_genotypes/")</f>
        <v>http://ftp.1000genomes.ebi.ac.uk/vol1/ftp/data_collections/hgsv_sv_discovery/working/20170110_ALL_pindel_illumina_sites_and_genotypes/</v>
      </c>
      <c r="E7" s="189">
        <v>14348</v>
      </c>
      <c r="F7" s="189">
        <v>11740</v>
      </c>
      <c r="G7" s="189">
        <v>0</v>
      </c>
      <c r="H7" s="189">
        <v>2608</v>
      </c>
      <c r="I7" s="189">
        <v>0</v>
      </c>
      <c r="J7" s="189">
        <v>0</v>
      </c>
    </row>
    <row r="8" spans="1:10" ht="15.75" customHeight="1">
      <c r="A8" s="158" t="s">
        <v>319</v>
      </c>
      <c r="B8" s="158" t="s">
        <v>329</v>
      </c>
      <c r="C8" s="158" t="s">
        <v>280</v>
      </c>
      <c r="D8" s="188" t="str">
        <f>HYPERLINK("http://ftp.1000genomes.ebi.ac.uk/vol1/ftp/data_collections/hgsv_sv_discovery/working/20160930_pre_ashg_calls/20161003_retroCNV/","http://ftp.1000genomes.ebi.ac.uk/vol1/ftp/data_collections/hgsv_sv_discovery/working/20160930_pre_ashg_calls/20161003_retroCNV/")</f>
        <v>http://ftp.1000genomes.ebi.ac.uk/vol1/ftp/data_collections/hgsv_sv_discovery/working/20160930_pre_ashg_calls/20161003_retroCNV/</v>
      </c>
      <c r="E8" s="189">
        <v>19</v>
      </c>
      <c r="F8" s="189">
        <v>0</v>
      </c>
      <c r="G8" s="189">
        <v>0</v>
      </c>
      <c r="H8" s="189">
        <v>19</v>
      </c>
      <c r="I8" s="189">
        <v>0</v>
      </c>
      <c r="J8" s="189">
        <v>0</v>
      </c>
    </row>
    <row r="9" spans="1:10" ht="15.75" customHeight="1">
      <c r="A9" s="158" t="s">
        <v>300</v>
      </c>
      <c r="B9" s="158" t="s">
        <v>329</v>
      </c>
      <c r="C9" s="158" t="s">
        <v>1680</v>
      </c>
      <c r="D9" s="188" t="str">
        <f>HYPERLINK("http://ftp.1000genomes.ebi.ac.uk/vol1/ftp/data_collections/hgsv_sv_discovery/working/20170109_svelter_update/","http://ftp.1000genomes.ebi.ac.uk/vol1/ftp/data_collections/hgsv_sv_discovery/working/20170109_svelter_update/")</f>
        <v>http://ftp.1000genomes.ebi.ac.uk/vol1/ftp/data_collections/hgsv_sv_discovery/working/20170109_svelter_update/</v>
      </c>
      <c r="E9" s="189">
        <v>23145</v>
      </c>
      <c r="F9" s="189">
        <v>12375</v>
      </c>
      <c r="G9" s="189">
        <v>7868</v>
      </c>
      <c r="H9" s="189">
        <v>0</v>
      </c>
      <c r="I9" s="189">
        <v>344</v>
      </c>
      <c r="J9" s="189">
        <v>2558</v>
      </c>
    </row>
    <row r="10" spans="1:10" ht="15.75" customHeight="1">
      <c r="A10" s="158" t="s">
        <v>311</v>
      </c>
      <c r="B10" s="158" t="s">
        <v>329</v>
      </c>
      <c r="C10" s="158" t="s">
        <v>189</v>
      </c>
      <c r="D10" s="188" t="str">
        <f>HYPERLINK("http://ftp.1000genomes.ebi.ac.uk/vol1/ftp/data_collections/hgsv_sv_discovery/working/20160930_pre_ashg_calls/20161002_VH/","http://ftp.1000genomes.ebi.ac.uk/vol1/ftp/data_collections/hgsv_sv_discovery/working/20160930_pre_ashg_calls/20161002_VH/")</f>
        <v>http://ftp.1000genomes.ebi.ac.uk/vol1/ftp/data_collections/hgsv_sv_discovery/working/20160930_pre_ashg_calls/20161002_VH/</v>
      </c>
      <c r="E10" s="189">
        <v>4787</v>
      </c>
      <c r="F10" s="189">
        <v>4787</v>
      </c>
      <c r="G10" s="189">
        <v>0</v>
      </c>
      <c r="H10" s="189">
        <v>0</v>
      </c>
      <c r="I10" s="189">
        <v>0</v>
      </c>
      <c r="J10" s="189">
        <v>0</v>
      </c>
    </row>
    <row r="11" spans="1:10" ht="15.75" customHeight="1">
      <c r="A11" s="158" t="s">
        <v>303</v>
      </c>
      <c r="B11" s="158" t="s">
        <v>329</v>
      </c>
      <c r="C11" s="158" t="s">
        <v>1681</v>
      </c>
      <c r="D11" s="188" t="str">
        <f t="shared" ref="D11:D12" si="0">HYPERLINK("http://ftp.1000genomes.ebi.ac.uk/vol1/ftp/data_collections/hgsv_sv_discovery/working/20160930_pre_ashg_calls/20160930_wham_lumpy/","http://ftp.1000genomes.ebi.ac.uk/vol1/ftp/data_collections/hgsv_sv_discovery/working/20160930_pre_ashg_calls/20160930_wham_lumpy/")</f>
        <v>http://ftp.1000genomes.ebi.ac.uk/vol1/ftp/data_collections/hgsv_sv_discovery/working/20160930_pre_ashg_calls/20160930_wham_lumpy/</v>
      </c>
      <c r="E11" s="189">
        <v>6117</v>
      </c>
      <c r="F11" s="189">
        <v>5018</v>
      </c>
      <c r="G11" s="189">
        <v>731</v>
      </c>
      <c r="H11" s="189">
        <v>0</v>
      </c>
      <c r="I11" s="189">
        <v>368</v>
      </c>
      <c r="J11" s="189">
        <v>0</v>
      </c>
    </row>
    <row r="12" spans="1:10" ht="15.75" customHeight="1">
      <c r="A12" s="158" t="s">
        <v>197</v>
      </c>
      <c r="B12" s="158" t="s">
        <v>329</v>
      </c>
      <c r="C12" s="158" t="s">
        <v>1679</v>
      </c>
      <c r="D12" s="188" t="str">
        <f t="shared" si="0"/>
        <v>http://ftp.1000genomes.ebi.ac.uk/vol1/ftp/data_collections/hgsv_sv_discovery/working/20160930_pre_ashg_calls/20160930_wham_lumpy/</v>
      </c>
      <c r="E12" s="189">
        <v>12067</v>
      </c>
      <c r="F12" s="189">
        <v>8760</v>
      </c>
      <c r="G12" s="189">
        <v>3006</v>
      </c>
      <c r="H12" s="189">
        <v>0</v>
      </c>
      <c r="I12" s="189">
        <v>301</v>
      </c>
      <c r="J12" s="189">
        <v>0</v>
      </c>
    </row>
    <row r="13" spans="1:10" ht="15.75" customHeight="1">
      <c r="A13" s="158" t="s">
        <v>331</v>
      </c>
      <c r="B13" s="158" t="s">
        <v>329</v>
      </c>
      <c r="C13" s="158" t="s">
        <v>1682</v>
      </c>
      <c r="D13" s="188" t="str">
        <f>HYPERLINK("http://ftp.1000genomes.ebi.ac.uk/vol1/ftp/data_collections/hgsv_sv_discovery/working/20160930_pre_ashg_calls/20161108_UCSD_ForestSV/","http://ftp.1000genomes.ebi.ac.uk/vol1/ftp/data_collections/hgsv_sv_discovery/working/20160930_pre_ashg_calls/20161108_UCSD_ForestSV/")</f>
        <v>http://ftp.1000genomes.ebi.ac.uk/vol1/ftp/data_collections/hgsv_sv_discovery/working/20160930_pre_ashg_calls/20161108_UCSD_ForestSV/</v>
      </c>
      <c r="E13" s="189">
        <v>1117</v>
      </c>
      <c r="F13" s="189">
        <v>1103</v>
      </c>
      <c r="G13" s="189">
        <v>14</v>
      </c>
      <c r="H13" s="189">
        <v>0</v>
      </c>
      <c r="I13" s="189">
        <v>0</v>
      </c>
      <c r="J13" s="189">
        <v>0</v>
      </c>
    </row>
    <row r="14" spans="1:10" ht="15.75" customHeight="1">
      <c r="A14" s="158" t="s">
        <v>293</v>
      </c>
      <c r="B14" s="158" t="s">
        <v>329</v>
      </c>
      <c r="C14" s="158" t="s">
        <v>1681</v>
      </c>
      <c r="D14" s="188" t="str">
        <f>HYPERLINK("http://ftp.1000genomes.ebi.ac.uk/vol1/ftp/data_collections/hgsv_sv_discovery/working/20160930_pre_ashg_calls/20161108_UCSD_Manta/","http://ftp.1000genomes.ebi.ac.uk/vol1/ftp/data_collections/hgsv_sv_discovery/working/20160930_pre_ashg_calls/20161108_UCSD_Manta/")</f>
        <v>http://ftp.1000genomes.ebi.ac.uk/vol1/ftp/data_collections/hgsv_sv_discovery/working/20160930_pre_ashg_calls/20161108_UCSD_Manta/</v>
      </c>
      <c r="E14" s="189">
        <v>21000</v>
      </c>
      <c r="F14" s="189">
        <v>14711</v>
      </c>
      <c r="G14" s="189">
        <v>1739</v>
      </c>
      <c r="H14" s="189">
        <v>3294</v>
      </c>
      <c r="I14" s="189">
        <v>1256</v>
      </c>
      <c r="J14" s="189">
        <v>0</v>
      </c>
    </row>
    <row r="15" spans="1:10" ht="15.75" customHeight="1">
      <c r="A15" s="158" t="s">
        <v>313</v>
      </c>
      <c r="B15" s="158" t="s">
        <v>329</v>
      </c>
      <c r="C15" s="158" t="s">
        <v>1683</v>
      </c>
      <c r="D15" s="188" t="str">
        <f>HYPERLINK("http://ftp.1000genomes.ebi.ac.uk/vol1/ftp/data_collections/hgsv_sv_discovery/working/20160930_pre_ashg_calls/20160930_MELT/","http://ftp.1000genomes.ebi.ac.uk/vol1/ftp/data_collections/hgsv_sv_discovery/working/20160930_pre_ashg_calls/20160930_MELT/")</f>
        <v>http://ftp.1000genomes.ebi.ac.uk/vol1/ftp/data_collections/hgsv_sv_discovery/working/20160930_pre_ashg_calls/20160930_MELT/</v>
      </c>
      <c r="E15" s="189">
        <v>5867</v>
      </c>
      <c r="F15" s="189">
        <v>1770</v>
      </c>
      <c r="G15" s="189">
        <v>0</v>
      </c>
      <c r="H15" s="189">
        <v>4097</v>
      </c>
      <c r="I15" s="189">
        <v>0</v>
      </c>
      <c r="J15" s="189">
        <v>0</v>
      </c>
    </row>
    <row r="16" spans="1:10" ht="15.75" customHeight="1">
      <c r="A16" s="158" t="s">
        <v>1684</v>
      </c>
      <c r="B16" s="158" t="s">
        <v>329</v>
      </c>
      <c r="C16" s="158" t="s">
        <v>1685</v>
      </c>
      <c r="D16" s="188" t="str">
        <f>HYPERLINK("http://ftp.1000genomes.ebi.ac.uk/vol1/ftp/data_collections/hgsv_sv_discovery/working/20160930_pre_ashg_calls/20161011_Tardis_MEI_Calls/","http://ftp.1000genomes.ebi.ac.uk/vol1/ftp/data_collections/hgsv_sv_discovery/working/20160930_pre_ashg_calls/20161011_Tardis_MEI_Calls/")</f>
        <v>http://ftp.1000genomes.ebi.ac.uk/vol1/ftp/data_collections/hgsv_sv_discovery/working/20160930_pre_ashg_calls/20161011_Tardis_MEI_Calls/</v>
      </c>
      <c r="E16" s="189">
        <v>4125</v>
      </c>
      <c r="F16" s="189">
        <v>0</v>
      </c>
      <c r="G16" s="189">
        <v>0</v>
      </c>
      <c r="H16" s="189">
        <v>4125</v>
      </c>
      <c r="I16" s="189">
        <v>0</v>
      </c>
      <c r="J16" s="189">
        <v>0</v>
      </c>
    </row>
    <row r="17" spans="1:10" ht="15.75" customHeight="1">
      <c r="A17" s="173" t="s">
        <v>348</v>
      </c>
      <c r="B17" s="173" t="s">
        <v>1686</v>
      </c>
      <c r="C17" s="173" t="s">
        <v>1687</v>
      </c>
      <c r="D17" s="190" t="str">
        <f>HYPERLINK("http://ftp.1000genomes.ebi.ac.uk/vol1/ftp/data_collections/hgsv_sv_discovery/working/20160501_pre_cshl_calls/liWGS_SV","http://ftp.1000genomes.ebi.ac.uk/vol1/ftp/data_collections/hgsv_sv_discovery/working/20160501_pre_cshl_calls/liWGS_SV")</f>
        <v>http://ftp.1000genomes.ebi.ac.uk/vol1/ftp/data_collections/hgsv_sv_discovery/working/20160501_pre_cshl_calls/liWGS_SV</v>
      </c>
      <c r="E17" s="171">
        <v>1046</v>
      </c>
      <c r="F17" s="171">
        <v>784</v>
      </c>
      <c r="G17" s="171">
        <v>151</v>
      </c>
      <c r="H17" s="171">
        <v>0</v>
      </c>
      <c r="I17" s="171">
        <v>111</v>
      </c>
      <c r="J17" s="171">
        <v>0</v>
      </c>
    </row>
    <row r="18" spans="1:10" ht="15.75" customHeight="1">
      <c r="A18" s="158"/>
      <c r="B18" s="158"/>
      <c r="C18" s="158"/>
      <c r="D18" s="191"/>
      <c r="E18" s="189"/>
      <c r="F18" s="189"/>
      <c r="G18" s="189"/>
      <c r="H18" s="189"/>
      <c r="I18" s="189"/>
      <c r="J18" s="189"/>
    </row>
    <row r="19" spans="1:10" ht="15.75" customHeight="1">
      <c r="A19" s="158"/>
      <c r="B19" s="158"/>
      <c r="C19" s="158"/>
      <c r="D19" s="191"/>
      <c r="E19" s="189"/>
      <c r="F19" s="189"/>
      <c r="G19" s="189"/>
      <c r="H19" s="189"/>
      <c r="I19" s="189"/>
      <c r="J19" s="189"/>
    </row>
    <row r="20" spans="1:10" ht="15.75" customHeight="1"/>
    <row r="21" spans="1:10" ht="15.75" customHeight="1">
      <c r="A21" s="174"/>
      <c r="B21" s="174"/>
      <c r="C21" s="174"/>
      <c r="D21" s="174"/>
      <c r="E21" s="174"/>
      <c r="F21" s="174"/>
      <c r="G21" s="174"/>
      <c r="H21" s="174"/>
      <c r="I21" s="174"/>
      <c r="J21" s="174"/>
    </row>
    <row r="22" spans="1:10" ht="15.75" customHeight="1"/>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72</vt:i4>
      </vt:variant>
    </vt:vector>
  </HeadingPairs>
  <TitlesOfParts>
    <vt:vector size="72" baseType="lpstr">
      <vt:lpstr>Table Index</vt:lpstr>
      <vt:lpstr>Supplementary Data 1</vt:lpstr>
      <vt:lpstr>Supplementary Data 2</vt:lpstr>
      <vt:lpstr>Supplementary Data 3</vt:lpstr>
      <vt:lpstr>Supplementary Data 4</vt:lpstr>
      <vt:lpstr>Supplementary Data 5</vt:lpstr>
      <vt:lpstr>Supplementary Data 6</vt:lpstr>
      <vt:lpstr>Supplementary Data 7</vt:lpstr>
      <vt:lpstr>Supplementary Data 8</vt:lpstr>
      <vt:lpstr>Supplementary Data 9</vt:lpstr>
      <vt:lpstr>Supplementary Data 10</vt:lpstr>
      <vt:lpstr>Supplementary Data 11</vt:lpstr>
      <vt:lpstr>Supplementary Data 12</vt:lpstr>
      <vt:lpstr>Supplementary Data 13</vt:lpstr>
      <vt:lpstr>Supplementary Data 14</vt:lpstr>
      <vt:lpstr>Supplementary Data 15</vt:lpstr>
      <vt:lpstr>Supplementary Data 16</vt:lpstr>
      <vt:lpstr>Supplementary Data 17</vt:lpstr>
      <vt:lpstr>Supplementary Data 18</vt:lpstr>
      <vt:lpstr>Supplementary Data 19</vt:lpstr>
      <vt:lpstr>Supplementary Data 20</vt:lpstr>
      <vt:lpstr>Supplementary Data 21</vt:lpstr>
      <vt:lpstr>Supplementary Data 22</vt:lpstr>
      <vt:lpstr>Supplementary Data 23</vt:lpstr>
      <vt:lpstr>Supplementary Data 24</vt:lpstr>
      <vt:lpstr>Supplementary Data 25</vt:lpstr>
      <vt:lpstr>Supplementary Data 26</vt:lpstr>
      <vt:lpstr>Supplementary Data 27</vt:lpstr>
      <vt:lpstr>Supplementary Data 28</vt:lpstr>
      <vt:lpstr>Supplementary Data 29</vt:lpstr>
      <vt:lpstr>Supplementary Data 30</vt:lpstr>
      <vt:lpstr>Supplementary Data 31</vt:lpstr>
      <vt:lpstr>Supplementary Data 32</vt:lpstr>
      <vt:lpstr>Supplementary Data 33</vt:lpstr>
      <vt:lpstr>Supplementary Data 34</vt:lpstr>
      <vt:lpstr>Supplementary Data 35</vt:lpstr>
      <vt:lpstr>Supplementary Data 36</vt:lpstr>
      <vt:lpstr>Supplementary Data 37</vt:lpstr>
      <vt:lpstr>Supplementary Data 38</vt:lpstr>
      <vt:lpstr>Supplementary Data 39</vt:lpstr>
      <vt:lpstr>Supplementary Data 40</vt:lpstr>
      <vt:lpstr>Supplementary Data 41</vt:lpstr>
      <vt:lpstr>Supplementary Data 42</vt:lpstr>
      <vt:lpstr>Supplementary Data 43</vt:lpstr>
      <vt:lpstr>Supplementary Data 44</vt:lpstr>
      <vt:lpstr>Supplementary Data 45</vt:lpstr>
      <vt:lpstr>Supplementary Data 46</vt:lpstr>
      <vt:lpstr>Supplementary Data 47</vt:lpstr>
      <vt:lpstr>Supplementary Data 48</vt:lpstr>
      <vt:lpstr>Supplementary Data 49</vt:lpstr>
      <vt:lpstr>Supplementary Data 50</vt:lpstr>
      <vt:lpstr>Supplementary Data 51</vt:lpstr>
      <vt:lpstr>Supplementary Data 52</vt:lpstr>
      <vt:lpstr>Supplementary Data 53</vt:lpstr>
      <vt:lpstr>Supplementary Data 54</vt:lpstr>
      <vt:lpstr>Supplementary Data 55</vt:lpstr>
      <vt:lpstr>Supplementary Data 56</vt:lpstr>
      <vt:lpstr>Supplementary Data 57</vt:lpstr>
      <vt:lpstr>Supplementary Data 58</vt:lpstr>
      <vt:lpstr>Supplementary Data 59</vt:lpstr>
      <vt:lpstr>Supplementary Data 60</vt:lpstr>
      <vt:lpstr>Supplementary Data 61</vt:lpstr>
      <vt:lpstr>Supplementary Data 62</vt:lpstr>
      <vt:lpstr>Supplementary Data 63</vt:lpstr>
      <vt:lpstr>Supplementary Data 64</vt:lpstr>
      <vt:lpstr>Supplementary Data 65</vt:lpstr>
      <vt:lpstr>Supplementary Data 66</vt:lpstr>
      <vt:lpstr>Supplementary Data 67</vt:lpstr>
      <vt:lpstr>Supplementary Data 68</vt:lpstr>
      <vt:lpstr>Supplementary Data 69</vt:lpstr>
      <vt:lpstr>Supplementary Data 70</vt:lpstr>
      <vt:lpstr>Supplementary Data 71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Qihui Zhu</dc:creator>
  <cp:lastModifiedBy>TONIA J. BROWN</cp:lastModifiedBy>
  <dcterms:created xsi:type="dcterms:W3CDTF">2018-12-12T13:42:48Z</dcterms:created>
  <dcterms:modified xsi:type="dcterms:W3CDTF">2019-04-16T23:00:26Z</dcterms:modified>
</cp:coreProperties>
</file>